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xl/externalLinks/externalLink1.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6195" windowWidth="20730" windowHeight="6255" tabRatio="699" activeTab="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externalReferences>
    <externalReference r:id="rId7"/>
    <externalReference r:id="rId8"/>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period'!$H$493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period'!$H$494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period'!$H$495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period'!$H$496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period'!$H$497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period'!$H$498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period'!$H$499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period'!$H$500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period'!$H$501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period'!$H$502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period'!$H$484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period'!$H$503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period'!$H$504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period'!$H$505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period'!$H$506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period'!$H$507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period'!$H$508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period'!$H$509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period'!$H$510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period'!$H$511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period'!$H$512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period'!$H$485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period'!$H$513</definedName>
    <definedName name="A31remlife">Input!$K$37</definedName>
    <definedName name="A31stdlife">Input!$L$37</definedName>
    <definedName name="A31taxremlife">Input!$T$37</definedName>
    <definedName name="A31taxstdlife">Input!$U$37</definedName>
    <definedName name="A31taxvalue">Input!$S$37</definedName>
    <definedName name="A31value">'Adjustment for previous period'!$H$514</definedName>
    <definedName name="A32remlife">Input!$K$38</definedName>
    <definedName name="A32stdlife">Input!$L$38</definedName>
    <definedName name="A32taxremlife">Input!$T$38</definedName>
    <definedName name="A32taxstdlife">Input!$U$38</definedName>
    <definedName name="A32taxvalue">Input!$S$38</definedName>
    <definedName name="A32value">'Adjustment for previous period'!$H$515</definedName>
    <definedName name="A33remlife">Input!$K$39</definedName>
    <definedName name="A33stdlife">Input!$L$39</definedName>
    <definedName name="A33taxremlife">Input!$T$39</definedName>
    <definedName name="A33taxstdlife">Input!$U$39</definedName>
    <definedName name="A33taxvalue">Input!$S$39</definedName>
    <definedName name="A33value">'Adjustment for previous period'!$H$516</definedName>
    <definedName name="A34remlife">Input!$K$40</definedName>
    <definedName name="A34stdlife">Input!$L$40</definedName>
    <definedName name="A34taxremlife">Input!$T$40</definedName>
    <definedName name="A34taxstdlife">Input!$U$40</definedName>
    <definedName name="A34taxvalue">Input!$S$40</definedName>
    <definedName name="A34value">'Adjustment for previous period'!$H$517</definedName>
    <definedName name="A35remlife">Input!$K$41</definedName>
    <definedName name="A35stdlife">Input!$L$41</definedName>
    <definedName name="A35taxremlife">Input!$T$41</definedName>
    <definedName name="A35taxstdlife">Input!$U$41</definedName>
    <definedName name="A35taxvalue">Input!$S$41</definedName>
    <definedName name="A35value">'Adjustment for previous period'!$H$518</definedName>
    <definedName name="A36remlife">Input!$K$42</definedName>
    <definedName name="A36stdlife">Input!$L$42</definedName>
    <definedName name="A36taxremlife">Input!$T$42</definedName>
    <definedName name="A36taxstdlife">Input!$U$42</definedName>
    <definedName name="A36taxvalue">Input!$S$42</definedName>
    <definedName name="A36value">'Adjustment for previous period'!$H$519</definedName>
    <definedName name="A37remlife">Input!$K$43</definedName>
    <definedName name="A37stdlife">Input!$L$43</definedName>
    <definedName name="A37taxremlife">Input!$T$43</definedName>
    <definedName name="A37taxstdlife">Input!$U$43</definedName>
    <definedName name="A37taxvalue">Input!$S$43</definedName>
    <definedName name="A37value">'Adjustment for previous period'!$H$520</definedName>
    <definedName name="A38remlife">Input!$K$44</definedName>
    <definedName name="A38stdlife">Input!$L$44</definedName>
    <definedName name="A38taxremlife">Input!$T$44</definedName>
    <definedName name="A38taxstdlife">Input!$U$44</definedName>
    <definedName name="A38taxvalue">Input!$S$44</definedName>
    <definedName name="A38value">'Adjustment for previous period'!$H$521</definedName>
    <definedName name="A39remlife">Input!$K$45</definedName>
    <definedName name="A39stdlife">Input!$L$45</definedName>
    <definedName name="A39taxremlife">Input!$T$45</definedName>
    <definedName name="A39taxstdlife">Input!$U$45</definedName>
    <definedName name="A39taxvalue">Input!$S$45</definedName>
    <definedName name="A39value">'Adjustment for previous period'!$H$522</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period'!$H$486</definedName>
    <definedName name="A40remlife">Input!$K$46</definedName>
    <definedName name="A40stdlife">Input!$L$46</definedName>
    <definedName name="A40taxremlife">Input!$T$46</definedName>
    <definedName name="A40taxstdlife">Input!$U$46</definedName>
    <definedName name="A40taxvalue">Input!$S$46</definedName>
    <definedName name="A40value">'Adjustment for previous period'!$H$523</definedName>
    <definedName name="A41remlife">Input!$K$47</definedName>
    <definedName name="A41stdlife">Input!$L$47</definedName>
    <definedName name="A41taxremlife">Input!$T$47</definedName>
    <definedName name="A41taxstdlife">Input!$U$47</definedName>
    <definedName name="A41taxvalue">Input!$S$47</definedName>
    <definedName name="A41value">'Adjustment for previous period'!$H$524</definedName>
    <definedName name="A42remlife">Input!$K$48</definedName>
    <definedName name="A42stdlife">Input!$L$48</definedName>
    <definedName name="A42taxremlife">Input!$T$48</definedName>
    <definedName name="A42taxstdlife">Input!$U$48</definedName>
    <definedName name="A42taxvalue">Input!$S$48</definedName>
    <definedName name="A42value">'Adjustment for previous period'!$H$525</definedName>
    <definedName name="A43remlife">Input!$K$49</definedName>
    <definedName name="A43stdlife">Input!$L$49</definedName>
    <definedName name="A43taxremlife">Input!$T$49</definedName>
    <definedName name="A43taxstdlife">Input!$U$49</definedName>
    <definedName name="A43taxvalue">Input!$S$49</definedName>
    <definedName name="A43value">'Adjustment for previous period'!$H$526</definedName>
    <definedName name="A44remlife">Input!$K$50</definedName>
    <definedName name="A44stdlife">Input!$L$50</definedName>
    <definedName name="A44taxremlife">Input!$T$50</definedName>
    <definedName name="A44taxstdlife">Input!$U$50</definedName>
    <definedName name="A44taxvalue">Input!$S$50</definedName>
    <definedName name="A44value">'Adjustment for previous period'!$H$527</definedName>
    <definedName name="A45remlife">Input!$K$51</definedName>
    <definedName name="A45stdlife">Input!$L$51</definedName>
    <definedName name="A45taxremlife">Input!$T$51</definedName>
    <definedName name="A45taxstdlife">Input!$U$51</definedName>
    <definedName name="A45taxvalue">Input!$S$51</definedName>
    <definedName name="A45value">'Adjustment for previous period'!$H$528</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period'!$H$487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period'!$H$488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period'!$H$489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period'!$H$490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period'!$H$491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period'!$H$492</definedName>
    <definedName name="abc">#REF!</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Input!$G$11</definedName>
    <definedName name="Asset6">Input!$G$12</definedName>
    <definedName name="Asset7">Input!$G$13</definedName>
    <definedName name="Asset8">Input!$G$14</definedName>
    <definedName name="Asset9">Input!$G$15</definedName>
    <definedName name="EV__LASTREFTIME__" hidden="1">41428.6572106481</definedName>
    <definedName name="pretax">[1]WACC!$F$34</definedName>
    <definedName name="previous_vanilla">Input!$G$259</definedName>
    <definedName name="_xlnm.Print_Area" localSheetId="0">Intro!$A$1:$W$33</definedName>
    <definedName name="RAB">Input!$J$52</definedName>
    <definedName name="SCIForecastYr">[2]Assumptions!$E$10</definedName>
    <definedName name="vanilla1">Input!$H$259</definedName>
    <definedName name="vanilla10">Input!$Q$259</definedName>
    <definedName name="vanilla2">Input!$I$259</definedName>
    <definedName name="vanilla3">Input!$J$259</definedName>
    <definedName name="vanilla4">Input!$K$259</definedName>
    <definedName name="vanilla5">Input!$L$259</definedName>
    <definedName name="vanilla6">Input!$M$259</definedName>
    <definedName name="vanilla7">Input!$N$259</definedName>
    <definedName name="vanilla8">Input!$O$259</definedName>
    <definedName name="vanilla9">Input!$P$259</definedName>
  </definedNames>
  <calcPr calcId="145621" concurrentCalc="0"/>
</workbook>
</file>

<file path=xl/calcChain.xml><?xml version="1.0" encoding="utf-8"?>
<calcChain xmlns="http://schemas.openxmlformats.org/spreadsheetml/2006/main">
  <c r="G657" i="18" l="1"/>
  <c r="G658" i="18"/>
  <c r="G660" i="18"/>
  <c r="G661" i="18"/>
  <c r="G663" i="18"/>
  <c r="G664" i="18"/>
  <c r="G665" i="18"/>
  <c r="G666" i="18"/>
  <c r="G667" i="18"/>
  <c r="G668" i="18"/>
  <c r="G669" i="18"/>
  <c r="G670" i="18"/>
  <c r="G671" i="18"/>
  <c r="G672" i="18"/>
  <c r="G673" i="18"/>
  <c r="G674" i="18"/>
  <c r="G675" i="18"/>
  <c r="G676" i="18"/>
  <c r="G677" i="18"/>
  <c r="G678" i="18"/>
  <c r="G679" i="18"/>
  <c r="G680" i="18"/>
  <c r="G681" i="18"/>
  <c r="G682" i="18"/>
  <c r="G683" i="18"/>
  <c r="G684" i="18"/>
  <c r="G685" i="18"/>
  <c r="G686" i="18"/>
  <c r="G687" i="18"/>
  <c r="G688" i="18"/>
  <c r="G689" i="18"/>
  <c r="G690" i="18"/>
  <c r="G691" i="18"/>
  <c r="G692" i="18"/>
  <c r="G493" i="7942"/>
  <c r="G494" i="7942"/>
  <c r="G496" i="7942"/>
  <c r="G497" i="7942"/>
  <c r="G532" i="7942"/>
  <c r="G696" i="18"/>
  <c r="G55" i="7941"/>
  <c r="G579" i="7942"/>
  <c r="G743" i="18"/>
  <c r="G102" i="7941"/>
  <c r="G626" i="7942"/>
  <c r="G790" i="18"/>
  <c r="G149" i="7941"/>
  <c r="G673" i="7942"/>
  <c r="G837" i="18"/>
  <c r="G196" i="7941"/>
  <c r="G720" i="7942"/>
  <c r="G884" i="18"/>
  <c r="G243" i="7941"/>
  <c r="H6" i="18"/>
  <c r="G533" i="7942"/>
  <c r="G697" i="18"/>
  <c r="G56" i="7941"/>
  <c r="G580" i="7942"/>
  <c r="G744" i="18"/>
  <c r="G103" i="7941"/>
  <c r="G627" i="7942"/>
  <c r="G791" i="18"/>
  <c r="G150" i="7941"/>
  <c r="G674" i="7942"/>
  <c r="G838" i="18"/>
  <c r="G197" i="7941"/>
  <c r="G721" i="7942"/>
  <c r="G885" i="18"/>
  <c r="G244" i="7941"/>
  <c r="G534" i="7942"/>
  <c r="G698" i="18"/>
  <c r="G57" i="7941"/>
  <c r="G581" i="7942"/>
  <c r="G745" i="18"/>
  <c r="G104" i="7941"/>
  <c r="G628" i="7942"/>
  <c r="G792" i="18"/>
  <c r="G151" i="7941"/>
  <c r="G675" i="7942"/>
  <c r="G839" i="18"/>
  <c r="G198" i="7941"/>
  <c r="G722" i="7942"/>
  <c r="G886" i="18"/>
  <c r="G245" i="7941"/>
  <c r="G535" i="7942"/>
  <c r="G699" i="18"/>
  <c r="G58" i="7941"/>
  <c r="G582" i="7942"/>
  <c r="G746" i="18"/>
  <c r="G105" i="7941"/>
  <c r="G629" i="7942"/>
  <c r="G793" i="18"/>
  <c r="G152" i="7941"/>
  <c r="G676" i="7942"/>
  <c r="G840" i="18"/>
  <c r="G199" i="7941"/>
  <c r="G723" i="7942"/>
  <c r="G887" i="18"/>
  <c r="G246" i="7941"/>
  <c r="G536" i="7942"/>
  <c r="G700" i="18"/>
  <c r="G59" i="7941"/>
  <c r="G583" i="7942"/>
  <c r="G747" i="18"/>
  <c r="G106" i="7941"/>
  <c r="G630" i="7942"/>
  <c r="G794" i="18"/>
  <c r="G153" i="7941"/>
  <c r="G677" i="7942"/>
  <c r="G841" i="18"/>
  <c r="G200" i="7941"/>
  <c r="G724" i="7942"/>
  <c r="G888" i="18"/>
  <c r="G247" i="7941"/>
  <c r="G537" i="7942"/>
  <c r="G701" i="18"/>
  <c r="G60" i="7941"/>
  <c r="G584" i="7942"/>
  <c r="G748" i="18"/>
  <c r="G107" i="7941"/>
  <c r="G631" i="7942"/>
  <c r="G795" i="18"/>
  <c r="G154" i="7941"/>
  <c r="G678" i="7942"/>
  <c r="G842" i="18"/>
  <c r="G201" i="7941"/>
  <c r="G725" i="7942"/>
  <c r="G889" i="18"/>
  <c r="G248" i="7941"/>
  <c r="G538" i="7942"/>
  <c r="G702" i="18"/>
  <c r="G61" i="7941"/>
  <c r="G585" i="7942"/>
  <c r="G749" i="18"/>
  <c r="G108" i="7941"/>
  <c r="G632" i="7942"/>
  <c r="G796" i="18"/>
  <c r="G155" i="7941"/>
  <c r="G679" i="7942"/>
  <c r="G843" i="18"/>
  <c r="G202" i="7941"/>
  <c r="G726" i="7942"/>
  <c r="G890" i="18"/>
  <c r="G249" i="7941"/>
  <c r="G539" i="7942"/>
  <c r="G703" i="18"/>
  <c r="G62" i="7941"/>
  <c r="G586" i="7942"/>
  <c r="G750" i="18"/>
  <c r="G109" i="7941"/>
  <c r="G633" i="7942"/>
  <c r="G797" i="18"/>
  <c r="G156" i="7941"/>
  <c r="G680" i="7942"/>
  <c r="G844" i="18"/>
  <c r="G203" i="7941"/>
  <c r="G727" i="7942"/>
  <c r="G891" i="18"/>
  <c r="G250" i="7941"/>
  <c r="G542" i="7942"/>
  <c r="G706" i="18"/>
  <c r="G65" i="7941"/>
  <c r="G589" i="7942"/>
  <c r="G753" i="18"/>
  <c r="G112" i="7941"/>
  <c r="G636" i="7942"/>
  <c r="G800" i="18"/>
  <c r="G159" i="7941"/>
  <c r="G683" i="7942"/>
  <c r="G847" i="18"/>
  <c r="G206" i="7941"/>
  <c r="G730" i="7942"/>
  <c r="G894" i="18"/>
  <c r="G253" i="7941"/>
  <c r="G648" i="18"/>
  <c r="G7" i="7941"/>
  <c r="G531" i="7942"/>
  <c r="G695" i="18"/>
  <c r="G54" i="7941"/>
  <c r="G578" i="7942"/>
  <c r="G742" i="18"/>
  <c r="G625" i="7942"/>
  <c r="G789" i="18"/>
  <c r="G148" i="7941"/>
  <c r="G672" i="7942"/>
  <c r="G836" i="18"/>
  <c r="G195" i="7941"/>
  <c r="G719" i="7942"/>
  <c r="G883" i="18"/>
  <c r="G242" i="7941"/>
  <c r="G484" i="7942"/>
  <c r="H484" i="7942"/>
  <c r="G16" i="7941"/>
  <c r="G540" i="7942"/>
  <c r="G704" i="18"/>
  <c r="G63" i="7941"/>
  <c r="G587" i="7942"/>
  <c r="G751" i="18"/>
  <c r="G634" i="7942"/>
  <c r="G798" i="18"/>
  <c r="G157" i="7941"/>
  <c r="G681" i="7942"/>
  <c r="G845" i="18"/>
  <c r="G204" i="7941"/>
  <c r="G728" i="7942"/>
  <c r="G892" i="18"/>
  <c r="G251" i="7941"/>
  <c r="H493" i="7942"/>
  <c r="G17" i="7941"/>
  <c r="G541" i="7942"/>
  <c r="G705" i="18"/>
  <c r="G588" i="7942"/>
  <c r="G752" i="18"/>
  <c r="G111" i="7941"/>
  <c r="G635" i="7942"/>
  <c r="G799" i="18"/>
  <c r="G158" i="7941"/>
  <c r="G682" i="7942"/>
  <c r="G846" i="18"/>
  <c r="G205" i="7941"/>
  <c r="G729" i="7942"/>
  <c r="G893" i="18"/>
  <c r="G252" i="7941"/>
  <c r="G19" i="7941"/>
  <c r="G543" i="7942"/>
  <c r="G707" i="18"/>
  <c r="G66" i="7941"/>
  <c r="G590" i="7942"/>
  <c r="G754" i="18"/>
  <c r="G637" i="7942"/>
  <c r="G801" i="18"/>
  <c r="G160" i="7941"/>
  <c r="G684" i="7942"/>
  <c r="G848" i="18"/>
  <c r="G207" i="7941"/>
  <c r="G731" i="7942"/>
  <c r="G895" i="18"/>
  <c r="G254" i="7941"/>
  <c r="H496" i="7942"/>
  <c r="G20" i="7941"/>
  <c r="G544" i="7942"/>
  <c r="G708" i="18"/>
  <c r="G591" i="7942"/>
  <c r="G755" i="18"/>
  <c r="G114" i="7941"/>
  <c r="G638" i="7942"/>
  <c r="G802" i="18"/>
  <c r="G161" i="7941"/>
  <c r="G685" i="7942"/>
  <c r="G849" i="18"/>
  <c r="G208" i="7941"/>
  <c r="G732" i="7942"/>
  <c r="G896" i="18"/>
  <c r="G255" i="7941"/>
  <c r="H497" i="7942"/>
  <c r="G545" i="7942"/>
  <c r="G709" i="18"/>
  <c r="G68" i="7941"/>
  <c r="G592" i="7942"/>
  <c r="G756" i="18"/>
  <c r="G115" i="7941"/>
  <c r="G639" i="7942"/>
  <c r="G803" i="18"/>
  <c r="G162" i="7941"/>
  <c r="G686" i="7942"/>
  <c r="G850" i="18"/>
  <c r="G209" i="7941"/>
  <c r="G733" i="7942"/>
  <c r="G897" i="18"/>
  <c r="G256" i="7941"/>
  <c r="G22" i="7941"/>
  <c r="G546" i="7942"/>
  <c r="G710" i="18"/>
  <c r="G593" i="7942"/>
  <c r="G757" i="18"/>
  <c r="G116" i="7941"/>
  <c r="G640" i="7942"/>
  <c r="G804" i="18"/>
  <c r="G163" i="7941"/>
  <c r="G687" i="7942"/>
  <c r="G851" i="18"/>
  <c r="G210" i="7941"/>
  <c r="G734" i="7942"/>
  <c r="G898" i="18"/>
  <c r="G257" i="7941"/>
  <c r="G499" i="7942"/>
  <c r="H499" i="7942"/>
  <c r="G23" i="7941"/>
  <c r="G547" i="7942"/>
  <c r="G711" i="18"/>
  <c r="G594" i="7942"/>
  <c r="G758" i="18"/>
  <c r="G117" i="7941"/>
  <c r="G641" i="7942"/>
  <c r="G805" i="18"/>
  <c r="G164" i="7941"/>
  <c r="G688" i="7942"/>
  <c r="G852" i="18"/>
  <c r="G211" i="7941"/>
  <c r="G735" i="7942"/>
  <c r="G899" i="18"/>
  <c r="G258" i="7941"/>
  <c r="G500" i="7942"/>
  <c r="H500" i="7942"/>
  <c r="G24" i="7941"/>
  <c r="G548" i="7942"/>
  <c r="G712" i="18"/>
  <c r="G595" i="7942"/>
  <c r="G759" i="18"/>
  <c r="G118" i="7941"/>
  <c r="G642" i="7942"/>
  <c r="G806" i="18"/>
  <c r="G165" i="7941"/>
  <c r="G689" i="7942"/>
  <c r="G853" i="18"/>
  <c r="G212" i="7941"/>
  <c r="G736" i="7942"/>
  <c r="G900" i="18"/>
  <c r="G259" i="7941"/>
  <c r="G501" i="7942"/>
  <c r="H501" i="7942"/>
  <c r="G25" i="7941"/>
  <c r="G549" i="7942"/>
  <c r="G713" i="18"/>
  <c r="G596" i="7942"/>
  <c r="G760" i="18"/>
  <c r="G119" i="7941"/>
  <c r="G643" i="7942"/>
  <c r="G807" i="18"/>
  <c r="G166" i="7941"/>
  <c r="G690" i="7942"/>
  <c r="G854" i="18"/>
  <c r="G213" i="7941"/>
  <c r="G737" i="7942"/>
  <c r="G901" i="18"/>
  <c r="G260" i="7941"/>
  <c r="G502" i="7942"/>
  <c r="H502" i="7942"/>
  <c r="G26" i="7941"/>
  <c r="G550" i="7942"/>
  <c r="G714" i="18"/>
  <c r="G597" i="7942"/>
  <c r="G761" i="18"/>
  <c r="G120" i="7941"/>
  <c r="G644" i="7942"/>
  <c r="G808" i="18"/>
  <c r="G167" i="7941"/>
  <c r="G691" i="7942"/>
  <c r="G855" i="18"/>
  <c r="G214" i="7941"/>
  <c r="G738" i="7942"/>
  <c r="G902" i="18"/>
  <c r="G261" i="7941"/>
  <c r="G503" i="7942"/>
  <c r="H503" i="7942"/>
  <c r="G27" i="7941"/>
  <c r="G551" i="7942"/>
  <c r="G715" i="18"/>
  <c r="G598" i="7942"/>
  <c r="G762" i="18"/>
  <c r="G121" i="7941"/>
  <c r="G645" i="7942"/>
  <c r="G809" i="18"/>
  <c r="G168" i="7941"/>
  <c r="G692" i="7942"/>
  <c r="G856" i="18"/>
  <c r="G215" i="7941"/>
  <c r="G739" i="7942"/>
  <c r="G903" i="18"/>
  <c r="G262" i="7941"/>
  <c r="G504" i="7942"/>
  <c r="H504" i="7942"/>
  <c r="G28" i="7941"/>
  <c r="G552" i="7942"/>
  <c r="G716" i="18"/>
  <c r="G75" i="7941"/>
  <c r="G599" i="7942"/>
  <c r="G763" i="18"/>
  <c r="G122" i="7941"/>
  <c r="G646" i="7942"/>
  <c r="G810" i="18"/>
  <c r="G169" i="7941"/>
  <c r="G693" i="7942"/>
  <c r="G857" i="18"/>
  <c r="G216" i="7941"/>
  <c r="G740" i="7942"/>
  <c r="G904" i="18"/>
  <c r="G263" i="7941"/>
  <c r="G505" i="7942"/>
  <c r="H505" i="7942"/>
  <c r="H669" i="18"/>
  <c r="H1002" i="18"/>
  <c r="G29" i="7941"/>
  <c r="G553" i="7942"/>
  <c r="G717" i="18"/>
  <c r="G76" i="7941"/>
  <c r="G600" i="7942"/>
  <c r="G764" i="18"/>
  <c r="G123" i="7941"/>
  <c r="G647" i="7942"/>
  <c r="G811" i="18"/>
  <c r="G694" i="7942"/>
  <c r="G858" i="18"/>
  <c r="G217" i="7941"/>
  <c r="G741" i="7942"/>
  <c r="G905" i="18"/>
  <c r="G264" i="7941"/>
  <c r="G506" i="7942"/>
  <c r="H506" i="7942"/>
  <c r="G30" i="7941"/>
  <c r="G554" i="7942"/>
  <c r="G718" i="18"/>
  <c r="G601" i="7942"/>
  <c r="G765" i="18"/>
  <c r="G124" i="7941"/>
  <c r="G648" i="7942"/>
  <c r="G812" i="18"/>
  <c r="G171" i="7941"/>
  <c r="G695" i="7942"/>
  <c r="G859" i="18"/>
  <c r="G218" i="7941"/>
  <c r="G742" i="7942"/>
  <c r="G906" i="18"/>
  <c r="G265" i="7941"/>
  <c r="G507" i="7942"/>
  <c r="H507" i="7942"/>
  <c r="G31" i="7941"/>
  <c r="G555" i="7942"/>
  <c r="G719" i="18"/>
  <c r="G602" i="7942"/>
  <c r="G766" i="18"/>
  <c r="G125" i="7941"/>
  <c r="G649" i="7942"/>
  <c r="G813" i="18"/>
  <c r="G172" i="7941"/>
  <c r="G696" i="7942"/>
  <c r="G860" i="18"/>
  <c r="G219" i="7941"/>
  <c r="G743" i="7942"/>
  <c r="G907" i="18"/>
  <c r="G266" i="7941"/>
  <c r="G508" i="7942"/>
  <c r="H508" i="7942"/>
  <c r="G32" i="7941"/>
  <c r="G556" i="7942"/>
  <c r="G720" i="18"/>
  <c r="G603" i="7942"/>
  <c r="G767" i="18"/>
  <c r="G126" i="7941"/>
  <c r="G650" i="7942"/>
  <c r="G814" i="18"/>
  <c r="G173" i="7941"/>
  <c r="G697" i="7942"/>
  <c r="G861" i="18"/>
  <c r="G220" i="7941"/>
  <c r="G744" i="7942"/>
  <c r="G908" i="18"/>
  <c r="G267" i="7941"/>
  <c r="G509" i="7942"/>
  <c r="H509" i="7942"/>
  <c r="G33" i="7941"/>
  <c r="G557" i="7942"/>
  <c r="G721" i="18"/>
  <c r="G604" i="7942"/>
  <c r="G768" i="18"/>
  <c r="G127" i="7941"/>
  <c r="G651" i="7942"/>
  <c r="G815" i="18"/>
  <c r="G174" i="7941"/>
  <c r="G698" i="7942"/>
  <c r="G862" i="18"/>
  <c r="G221" i="7941"/>
  <c r="G745" i="7942"/>
  <c r="G909" i="18"/>
  <c r="G268" i="7941"/>
  <c r="G510" i="7942"/>
  <c r="H510" i="7942"/>
  <c r="G34" i="7941"/>
  <c r="G558" i="7942"/>
  <c r="G722" i="18"/>
  <c r="G605" i="7942"/>
  <c r="G769" i="18"/>
  <c r="G128" i="7941"/>
  <c r="G652" i="7942"/>
  <c r="G816" i="18"/>
  <c r="G175" i="7941"/>
  <c r="G699" i="7942"/>
  <c r="G863" i="18"/>
  <c r="G222" i="7941"/>
  <c r="G746" i="7942"/>
  <c r="G910" i="18"/>
  <c r="G269" i="7941"/>
  <c r="G511" i="7942"/>
  <c r="H511" i="7942"/>
  <c r="G35" i="7941"/>
  <c r="G559" i="7942"/>
  <c r="G723" i="18"/>
  <c r="G606" i="7942"/>
  <c r="G770" i="18"/>
  <c r="G129" i="7941"/>
  <c r="G653" i="7942"/>
  <c r="G817" i="18"/>
  <c r="G176" i="7941"/>
  <c r="G700" i="7942"/>
  <c r="G864" i="18"/>
  <c r="G223" i="7941"/>
  <c r="G747" i="7942"/>
  <c r="G911" i="18"/>
  <c r="G270" i="7941"/>
  <c r="G512" i="7942"/>
  <c r="H512" i="7942"/>
  <c r="G36" i="7941"/>
  <c r="G560" i="7942"/>
  <c r="G724" i="18"/>
  <c r="G607" i="7942"/>
  <c r="G771" i="18"/>
  <c r="G130" i="7941"/>
  <c r="G654" i="7942"/>
  <c r="G818" i="18"/>
  <c r="G177" i="7941"/>
  <c r="G701" i="7942"/>
  <c r="G865" i="18"/>
  <c r="G224" i="7941"/>
  <c r="G748" i="7942"/>
  <c r="G912" i="18"/>
  <c r="G271" i="7941"/>
  <c r="G513" i="7942"/>
  <c r="H513" i="7942"/>
  <c r="G37" i="7941"/>
  <c r="G561" i="7942"/>
  <c r="G725" i="18"/>
  <c r="G608" i="7942"/>
  <c r="G772" i="18"/>
  <c r="G131" i="7941"/>
  <c r="G655" i="7942"/>
  <c r="G819" i="18"/>
  <c r="G178" i="7941"/>
  <c r="G702" i="7942"/>
  <c r="G866" i="18"/>
  <c r="G225" i="7941"/>
  <c r="G749" i="7942"/>
  <c r="G913" i="18"/>
  <c r="G272" i="7941"/>
  <c r="G514" i="7942"/>
  <c r="H514" i="7942"/>
  <c r="G38" i="7941"/>
  <c r="G562" i="7942"/>
  <c r="G726" i="18"/>
  <c r="G609" i="7942"/>
  <c r="G773" i="18"/>
  <c r="G132" i="7941"/>
  <c r="G656" i="7942"/>
  <c r="G820" i="18"/>
  <c r="G179" i="7941"/>
  <c r="G703" i="7942"/>
  <c r="G867" i="18"/>
  <c r="G226" i="7941"/>
  <c r="G750" i="7942"/>
  <c r="G914" i="18"/>
  <c r="G273" i="7941"/>
  <c r="G515" i="7942"/>
  <c r="H515" i="7942"/>
  <c r="G39" i="7941"/>
  <c r="G563" i="7942"/>
  <c r="G727" i="18"/>
  <c r="G610" i="7942"/>
  <c r="G774" i="18"/>
  <c r="G133" i="7941"/>
  <c r="G657" i="7942"/>
  <c r="G821" i="18"/>
  <c r="G180" i="7941"/>
  <c r="G704" i="7942"/>
  <c r="G868" i="18"/>
  <c r="G227" i="7941"/>
  <c r="G751" i="7942"/>
  <c r="G915" i="18"/>
  <c r="G274" i="7941"/>
  <c r="G516" i="7942"/>
  <c r="H516" i="7942"/>
  <c r="G40" i="7941"/>
  <c r="G564" i="7942"/>
  <c r="G728" i="18"/>
  <c r="G611" i="7942"/>
  <c r="G775" i="18"/>
  <c r="G134" i="7941"/>
  <c r="G658" i="7942"/>
  <c r="G822" i="18"/>
  <c r="G181" i="7941"/>
  <c r="G705" i="7942"/>
  <c r="G869" i="18"/>
  <c r="G228" i="7941"/>
  <c r="G752" i="7942"/>
  <c r="G916" i="18"/>
  <c r="G275" i="7941"/>
  <c r="G517" i="7942"/>
  <c r="H517" i="7942"/>
  <c r="G41" i="7941"/>
  <c r="G565" i="7942"/>
  <c r="G729" i="18"/>
  <c r="G612" i="7942"/>
  <c r="G776" i="18"/>
  <c r="G135" i="7941"/>
  <c r="G659" i="7942"/>
  <c r="G823" i="18"/>
  <c r="G182" i="7941"/>
  <c r="G706" i="7942"/>
  <c r="G870" i="18"/>
  <c r="G229" i="7941"/>
  <c r="G753" i="7942"/>
  <c r="G917" i="18"/>
  <c r="G276" i="7941"/>
  <c r="G518" i="7942"/>
  <c r="H518" i="7942"/>
  <c r="G42" i="7941"/>
  <c r="G566" i="7942"/>
  <c r="G730" i="18"/>
  <c r="G613" i="7942"/>
  <c r="G777" i="18"/>
  <c r="G136" i="7941"/>
  <c r="G660" i="7942"/>
  <c r="G824" i="18"/>
  <c r="G183" i="7941"/>
  <c r="G707" i="7942"/>
  <c r="G871" i="18"/>
  <c r="G230" i="7941"/>
  <c r="G754" i="7942"/>
  <c r="G918" i="18"/>
  <c r="G277" i="7941"/>
  <c r="G519" i="7942"/>
  <c r="H519" i="7942"/>
  <c r="G43" i="7941"/>
  <c r="G567" i="7942"/>
  <c r="G731" i="18"/>
  <c r="G614" i="7942"/>
  <c r="G778" i="18"/>
  <c r="G137" i="7941"/>
  <c r="G661" i="7942"/>
  <c r="G825" i="18"/>
  <c r="G184" i="7941"/>
  <c r="G708" i="7942"/>
  <c r="G872" i="18"/>
  <c r="G231" i="7941"/>
  <c r="G755" i="7942"/>
  <c r="G919" i="18"/>
  <c r="G278" i="7941"/>
  <c r="G520" i="7942"/>
  <c r="H520" i="7942"/>
  <c r="G44" i="7941"/>
  <c r="G568" i="7942"/>
  <c r="G732" i="18"/>
  <c r="G615" i="7942"/>
  <c r="G779" i="18"/>
  <c r="G138" i="7941"/>
  <c r="G662" i="7942"/>
  <c r="G826" i="18"/>
  <c r="G185" i="7941"/>
  <c r="G709" i="7942"/>
  <c r="G873" i="18"/>
  <c r="G232" i="7941"/>
  <c r="G756" i="7942"/>
  <c r="G920" i="18"/>
  <c r="G279" i="7941"/>
  <c r="G521" i="7942"/>
  <c r="H521" i="7942"/>
  <c r="G45" i="7941"/>
  <c r="G569" i="7942"/>
  <c r="G733" i="18"/>
  <c r="G616" i="7942"/>
  <c r="G780" i="18"/>
  <c r="G139" i="7941"/>
  <c r="G663" i="7942"/>
  <c r="G827" i="18"/>
  <c r="G186" i="7941"/>
  <c r="G710" i="7942"/>
  <c r="G874" i="18"/>
  <c r="G233" i="7941"/>
  <c r="G757" i="7942"/>
  <c r="G921" i="18"/>
  <c r="G280" i="7941"/>
  <c r="G522" i="7942"/>
  <c r="H522" i="7942"/>
  <c r="G46" i="7941"/>
  <c r="G570" i="7942"/>
  <c r="G734" i="18"/>
  <c r="G617" i="7942"/>
  <c r="G781" i="18"/>
  <c r="G140" i="7941"/>
  <c r="G664" i="7942"/>
  <c r="G828" i="18"/>
  <c r="G187" i="7941"/>
  <c r="G711" i="7942"/>
  <c r="G875" i="18"/>
  <c r="G234" i="7941"/>
  <c r="G758" i="7942"/>
  <c r="G922" i="18"/>
  <c r="G281" i="7941"/>
  <c r="G523" i="7942"/>
  <c r="H523" i="7942"/>
  <c r="G47" i="7941"/>
  <c r="G571" i="7942"/>
  <c r="G735" i="18"/>
  <c r="G94" i="7941"/>
  <c r="G618" i="7942"/>
  <c r="G782" i="18"/>
  <c r="G141" i="7941"/>
  <c r="G665" i="7942"/>
  <c r="G829" i="18"/>
  <c r="G188" i="7941"/>
  <c r="G712" i="7942"/>
  <c r="G876" i="18"/>
  <c r="G235" i="7941"/>
  <c r="G759" i="7942"/>
  <c r="G923" i="18"/>
  <c r="G282" i="7941"/>
  <c r="G524" i="7942"/>
  <c r="H524" i="7942"/>
  <c r="H688" i="18"/>
  <c r="H1021" i="18"/>
  <c r="G48" i="7941"/>
  <c r="G572" i="7942"/>
  <c r="G736" i="18"/>
  <c r="G95" i="7941"/>
  <c r="G619" i="7942"/>
  <c r="G783" i="18"/>
  <c r="G142" i="7941"/>
  <c r="G666" i="7942"/>
  <c r="G830" i="18"/>
  <c r="G189" i="7941"/>
  <c r="G713" i="7942"/>
  <c r="G877" i="18"/>
  <c r="G236" i="7941"/>
  <c r="G760" i="7942"/>
  <c r="G924" i="18"/>
  <c r="G525" i="7942"/>
  <c r="H525" i="7942"/>
  <c r="G49" i="7941"/>
  <c r="G573" i="7942"/>
  <c r="G737" i="18"/>
  <c r="G620" i="7942"/>
  <c r="G784" i="18"/>
  <c r="G143" i="7941"/>
  <c r="G667" i="7942"/>
  <c r="G831" i="18"/>
  <c r="G190" i="7941"/>
  <c r="G714" i="7942"/>
  <c r="G878" i="18"/>
  <c r="G237" i="7941"/>
  <c r="G761" i="7942"/>
  <c r="G925" i="18"/>
  <c r="G284" i="7941"/>
  <c r="G526" i="7942"/>
  <c r="H526" i="7942"/>
  <c r="G50" i="7941"/>
  <c r="G574" i="7942"/>
  <c r="G738" i="18"/>
  <c r="G621" i="7942"/>
  <c r="G785" i="18"/>
  <c r="G144" i="7941"/>
  <c r="G668" i="7942"/>
  <c r="G832" i="18"/>
  <c r="G191" i="7941"/>
  <c r="G715" i="7942"/>
  <c r="G879" i="18"/>
  <c r="G238" i="7941"/>
  <c r="G762" i="7942"/>
  <c r="G926" i="18"/>
  <c r="G285" i="7941"/>
  <c r="G527" i="7942"/>
  <c r="H527" i="7942"/>
  <c r="G51" i="7941"/>
  <c r="G575" i="7942"/>
  <c r="G739" i="18"/>
  <c r="G622" i="7942"/>
  <c r="G786" i="18"/>
  <c r="G145" i="7941"/>
  <c r="G669" i="7942"/>
  <c r="G833" i="18"/>
  <c r="G192" i="7941"/>
  <c r="G716" i="7942"/>
  <c r="G880" i="18"/>
  <c r="G239" i="7941"/>
  <c r="G763" i="7942"/>
  <c r="G927" i="18"/>
  <c r="G286" i="7941"/>
  <c r="G528" i="7942"/>
  <c r="H528" i="7942"/>
  <c r="H150" i="1"/>
  <c r="J52" i="1"/>
  <c r="H253" i="1"/>
  <c r="H7" i="18"/>
  <c r="I6" i="18"/>
  <c r="J6" i="18"/>
  <c r="K6" i="18"/>
  <c r="L6" i="18"/>
  <c r="H203" i="1"/>
  <c r="I152" i="18"/>
  <c r="J152" i="18"/>
  <c r="K152" i="18"/>
  <c r="K154" i="18"/>
  <c r="L152" i="18"/>
  <c r="L153" i="18"/>
  <c r="L154" i="18"/>
  <c r="L155" i="18"/>
  <c r="H213"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G204" i="1"/>
  <c r="G6" i="7942"/>
  <c r="G13" i="7942"/>
  <c r="G296" i="7942"/>
  <c r="G249" i="7942"/>
  <c r="G343" i="7942"/>
  <c r="N52" i="1"/>
  <c r="M52" i="1"/>
  <c r="G210" i="1"/>
  <c r="I199" i="1"/>
  <c r="J199" i="1"/>
  <c r="K199" i="1"/>
  <c r="L199" i="1"/>
  <c r="G199" i="1"/>
  <c r="I150" i="1"/>
  <c r="J150" i="1"/>
  <c r="K150" i="1"/>
  <c r="L150" i="1"/>
  <c r="G150" i="1"/>
  <c r="I101" i="1"/>
  <c r="J101" i="1"/>
  <c r="K101" i="1"/>
  <c r="L101" i="1"/>
  <c r="G101" i="1"/>
  <c r="Q52" i="1"/>
  <c r="G203" i="1"/>
  <c r="G12" i="7942"/>
  <c r="G295" i="7942"/>
  <c r="G248" i="7942"/>
  <c r="G342" i="7942"/>
  <c r="G205" i="1"/>
  <c r="G14" i="7942"/>
  <c r="G250" i="7942"/>
  <c r="G297" i="7942"/>
  <c r="G344" i="7942"/>
  <c r="G206" i="1"/>
  <c r="G15" i="7942"/>
  <c r="G251" i="7942"/>
  <c r="G298" i="7942"/>
  <c r="G345" i="7942"/>
  <c r="G207" i="1"/>
  <c r="G16" i="7942"/>
  <c r="G252" i="7942"/>
  <c r="G299" i="7942"/>
  <c r="G346" i="7942"/>
  <c r="G208" i="1"/>
  <c r="G17" i="7942"/>
  <c r="G253" i="7942"/>
  <c r="G300" i="7942"/>
  <c r="G347" i="7942"/>
  <c r="G209" i="1"/>
  <c r="G18" i="7942"/>
  <c r="G254" i="7942"/>
  <c r="G301" i="7942"/>
  <c r="G348" i="7942"/>
  <c r="G19" i="7942"/>
  <c r="G255" i="7942"/>
  <c r="G302" i="7942"/>
  <c r="G349" i="7942"/>
  <c r="G211" i="1"/>
  <c r="G20" i="7942"/>
  <c r="G256" i="7942"/>
  <c r="G303" i="7942"/>
  <c r="G350" i="7942"/>
  <c r="G212" i="1"/>
  <c r="G21" i="7942"/>
  <c r="G257" i="7942"/>
  <c r="G304" i="7942"/>
  <c r="G351" i="7942"/>
  <c r="G213" i="1"/>
  <c r="G22" i="7942"/>
  <c r="G258" i="7942"/>
  <c r="G305" i="7942"/>
  <c r="G352" i="7942"/>
  <c r="G214" i="1"/>
  <c r="G23" i="7942"/>
  <c r="G259" i="7942"/>
  <c r="G306" i="7942"/>
  <c r="G353" i="7942"/>
  <c r="G215" i="1"/>
  <c r="G24" i="7942"/>
  <c r="G260" i="7942"/>
  <c r="G307" i="7942"/>
  <c r="G354" i="7942"/>
  <c r="G216" i="1"/>
  <c r="G25" i="7942"/>
  <c r="G261" i="7942"/>
  <c r="G308" i="7942"/>
  <c r="G355" i="7942"/>
  <c r="G217" i="1"/>
  <c r="G26" i="7942"/>
  <c r="G262" i="7942"/>
  <c r="G309" i="7942"/>
  <c r="G356" i="7942"/>
  <c r="G218" i="1"/>
  <c r="G27" i="7942"/>
  <c r="G263" i="7942"/>
  <c r="G310" i="7942"/>
  <c r="G357" i="7942"/>
  <c r="G28" i="7942"/>
  <c r="G219" i="1"/>
  <c r="G311" i="7942"/>
  <c r="G264" i="7942"/>
  <c r="G358" i="7942"/>
  <c r="G29" i="7942"/>
  <c r="G220" i="1"/>
  <c r="G312" i="7942"/>
  <c r="G265" i="7942"/>
  <c r="G359" i="7942"/>
  <c r="G30" i="7942"/>
  <c r="G221" i="1"/>
  <c r="G313" i="7942"/>
  <c r="G266" i="7942"/>
  <c r="G360" i="7942"/>
  <c r="G31" i="7942"/>
  <c r="G222" i="1"/>
  <c r="G314" i="7942"/>
  <c r="G267" i="7942"/>
  <c r="G361" i="7942"/>
  <c r="G32" i="7942"/>
  <c r="G223" i="1"/>
  <c r="G315" i="7942"/>
  <c r="G268" i="7942"/>
  <c r="G362" i="7942"/>
  <c r="G33" i="7942"/>
  <c r="G224" i="1"/>
  <c r="G316" i="7942"/>
  <c r="G269" i="7942"/>
  <c r="G363" i="7942"/>
  <c r="G34" i="7942"/>
  <c r="G225" i="1"/>
  <c r="G317" i="7942"/>
  <c r="G270" i="7942"/>
  <c r="G364" i="7942"/>
  <c r="G35" i="7942"/>
  <c r="G226" i="1"/>
  <c r="G318" i="7942"/>
  <c r="G271" i="7942"/>
  <c r="G365" i="7942"/>
  <c r="G36" i="7942"/>
  <c r="G227" i="1"/>
  <c r="G319" i="7942"/>
  <c r="G272" i="7942"/>
  <c r="G366" i="7942"/>
  <c r="G37" i="7942"/>
  <c r="G228" i="1"/>
  <c r="G320" i="7942"/>
  <c r="G273" i="7942"/>
  <c r="G367" i="7942"/>
  <c r="G38" i="7942"/>
  <c r="G229" i="1"/>
  <c r="G321" i="7942"/>
  <c r="G274" i="7942"/>
  <c r="G368" i="7942"/>
  <c r="G39" i="7942"/>
  <c r="G230" i="1"/>
  <c r="G322" i="7942"/>
  <c r="G275" i="7942"/>
  <c r="G369" i="7942"/>
  <c r="G40" i="7942"/>
  <c r="G231" i="1"/>
  <c r="G323" i="7942"/>
  <c r="G276" i="7942"/>
  <c r="G370" i="7942"/>
  <c r="G41" i="7942"/>
  <c r="G232" i="1"/>
  <c r="G324" i="7942"/>
  <c r="G277" i="7942"/>
  <c r="G371" i="7942"/>
  <c r="G42" i="7942"/>
  <c r="G233" i="1"/>
  <c r="G325" i="7942"/>
  <c r="G278" i="7942"/>
  <c r="G372" i="7942"/>
  <c r="G43" i="7942"/>
  <c r="G234" i="1"/>
  <c r="G326" i="7942"/>
  <c r="G279" i="7942"/>
  <c r="G373" i="7942"/>
  <c r="G44" i="7942"/>
  <c r="G235" i="1"/>
  <c r="G327" i="7942"/>
  <c r="G280" i="7942"/>
  <c r="G374" i="7942"/>
  <c r="G45" i="7942"/>
  <c r="G236" i="1"/>
  <c r="G328" i="7942"/>
  <c r="G281" i="7942"/>
  <c r="G375" i="7942"/>
  <c r="G46" i="7942"/>
  <c r="G237" i="1"/>
  <c r="G329" i="7942"/>
  <c r="G282" i="7942"/>
  <c r="G376" i="7942"/>
  <c r="G47" i="7942"/>
  <c r="G238" i="1"/>
  <c r="G330" i="7942"/>
  <c r="G283" i="7942"/>
  <c r="G377" i="7942"/>
  <c r="G48" i="7942"/>
  <c r="G239" i="1"/>
  <c r="G331" i="7942"/>
  <c r="G284" i="7942"/>
  <c r="G378" i="7942"/>
  <c r="G49" i="7942"/>
  <c r="G240" i="1"/>
  <c r="G332" i="7942"/>
  <c r="G285" i="7942"/>
  <c r="G379" i="7942"/>
  <c r="G50" i="7942"/>
  <c r="G241" i="1"/>
  <c r="G333" i="7942"/>
  <c r="G286" i="7942"/>
  <c r="G380" i="7942"/>
  <c r="G51" i="7942"/>
  <c r="G242" i="1"/>
  <c r="G334" i="7942"/>
  <c r="G287" i="7942"/>
  <c r="G381" i="7942"/>
  <c r="G52" i="7942"/>
  <c r="G243" i="1"/>
  <c r="G335" i="7942"/>
  <c r="G288" i="7942"/>
  <c r="G382" i="7942"/>
  <c r="G53" i="7942"/>
  <c r="G244" i="1"/>
  <c r="G336" i="7942"/>
  <c r="G289" i="7942"/>
  <c r="G383" i="7942"/>
  <c r="G54" i="7942"/>
  <c r="G245" i="1"/>
  <c r="G337" i="7942"/>
  <c r="G290" i="7942"/>
  <c r="G384" i="7942"/>
  <c r="G55" i="7942"/>
  <c r="G246" i="1"/>
  <c r="G338" i="7942"/>
  <c r="G291" i="7942"/>
  <c r="G385" i="7942"/>
  <c r="G56" i="7942"/>
  <c r="G247" i="1"/>
  <c r="G339" i="7942"/>
  <c r="G292" i="7942"/>
  <c r="G386" i="7942"/>
  <c r="N6" i="18"/>
  <c r="P61" i="7944"/>
  <c r="H258" i="1"/>
  <c r="H259" i="1"/>
  <c r="H7" i="7942"/>
  <c r="H3" i="18"/>
  <c r="I257" i="1"/>
  <c r="I254" i="1"/>
  <c r="I3" i="18"/>
  <c r="K56" i="7944"/>
  <c r="J58" i="7944"/>
  <c r="K58" i="7944"/>
  <c r="L58" i="7944"/>
  <c r="L59" i="7944"/>
  <c r="G6" i="18"/>
  <c r="L60" i="7944"/>
  <c r="J61" i="7944"/>
  <c r="I62" i="7944"/>
  <c r="J62" i="7944"/>
  <c r="K62" i="7944"/>
  <c r="I63" i="7944"/>
  <c r="I64" i="7944"/>
  <c r="L64" i="7944"/>
  <c r="H65" i="7944"/>
  <c r="H18" i="7944"/>
  <c r="J65" i="7944"/>
  <c r="L65" i="7944"/>
  <c r="L66" i="7944"/>
  <c r="L67" i="7944"/>
  <c r="L68" i="7944"/>
  <c r="H22" i="7944"/>
  <c r="K69" i="7944"/>
  <c r="L69" i="7944"/>
  <c r="K70" i="7944"/>
  <c r="L70" i="7944"/>
  <c r="G258" i="1"/>
  <c r="G259" i="1"/>
  <c r="H55" i="1"/>
  <c r="C647" i="7944"/>
  <c r="H255" i="1"/>
  <c r="I255" i="1"/>
  <c r="Q731" i="7944"/>
  <c r="P731" i="7944"/>
  <c r="O731" i="7944"/>
  <c r="N731" i="7944"/>
  <c r="M731" i="7944"/>
  <c r="Q717" i="7944"/>
  <c r="P717" i="7944"/>
  <c r="O717" i="7944"/>
  <c r="N717" i="7944"/>
  <c r="M717" i="7944"/>
  <c r="Q703" i="7944"/>
  <c r="P703" i="7944"/>
  <c r="O703" i="7944"/>
  <c r="N703" i="7944"/>
  <c r="M703" i="7944"/>
  <c r="Q689" i="7944"/>
  <c r="P689" i="7944"/>
  <c r="O689" i="7944"/>
  <c r="N689" i="7944"/>
  <c r="M689" i="7944"/>
  <c r="Q675" i="7944"/>
  <c r="P675" i="7944"/>
  <c r="O675" i="7944"/>
  <c r="N675" i="7944"/>
  <c r="M675" i="7944"/>
  <c r="Q661" i="7944"/>
  <c r="P661" i="7944"/>
  <c r="O661" i="7944"/>
  <c r="N661" i="7944"/>
  <c r="M661" i="7944"/>
  <c r="Q647" i="7944"/>
  <c r="P647" i="7944"/>
  <c r="O647" i="7944"/>
  <c r="N647" i="7944"/>
  <c r="M647" i="7944"/>
  <c r="Q633" i="7944"/>
  <c r="P633" i="7944"/>
  <c r="O633" i="7944"/>
  <c r="N633" i="7944"/>
  <c r="M633" i="7944"/>
  <c r="Q619" i="7944"/>
  <c r="P619" i="7944"/>
  <c r="O619" i="7944"/>
  <c r="N619" i="7944"/>
  <c r="M619" i="7944"/>
  <c r="Q605" i="7944"/>
  <c r="P605" i="7944"/>
  <c r="O605" i="7944"/>
  <c r="N605" i="7944"/>
  <c r="M605" i="7944"/>
  <c r="Q591" i="7944"/>
  <c r="P591" i="7944"/>
  <c r="O591" i="7944"/>
  <c r="N591" i="7944"/>
  <c r="M591" i="7944"/>
  <c r="Q577" i="7944"/>
  <c r="P577" i="7944"/>
  <c r="O577" i="7944"/>
  <c r="N577" i="7944"/>
  <c r="M577" i="7944"/>
  <c r="Q563" i="7944"/>
  <c r="P563" i="7944"/>
  <c r="O563" i="7944"/>
  <c r="N563" i="7944"/>
  <c r="M563" i="7944"/>
  <c r="Q549" i="7944"/>
  <c r="P549" i="7944"/>
  <c r="O549" i="7944"/>
  <c r="N549" i="7944"/>
  <c r="M549" i="7944"/>
  <c r="Q535" i="7944"/>
  <c r="P535" i="7944"/>
  <c r="O535" i="7944"/>
  <c r="N535" i="7944"/>
  <c r="M535" i="7944"/>
  <c r="Q99" i="7944"/>
  <c r="P99" i="7944"/>
  <c r="O99" i="7944"/>
  <c r="N99" i="7944"/>
  <c r="M99" i="7944"/>
  <c r="Q98" i="7944"/>
  <c r="P98" i="7944"/>
  <c r="O98" i="7944"/>
  <c r="N98" i="7944"/>
  <c r="M98" i="7944"/>
  <c r="Q97" i="7944"/>
  <c r="P97" i="7944"/>
  <c r="O97" i="7944"/>
  <c r="N97" i="7944"/>
  <c r="M97" i="7944"/>
  <c r="L97" i="7944"/>
  <c r="K97" i="7944"/>
  <c r="J97" i="7944"/>
  <c r="I97" i="7944"/>
  <c r="H97" i="7944"/>
  <c r="Q96" i="7944"/>
  <c r="P96" i="7944"/>
  <c r="O96" i="7944"/>
  <c r="N96" i="7944"/>
  <c r="M96" i="7944"/>
  <c r="Q95" i="7944"/>
  <c r="P95" i="7944"/>
  <c r="O95" i="7944"/>
  <c r="N95" i="7944"/>
  <c r="M95" i="7944"/>
  <c r="Q94" i="7944"/>
  <c r="P94" i="7944"/>
  <c r="O94" i="7944"/>
  <c r="N94" i="7944"/>
  <c r="M94" i="7944"/>
  <c r="Q93" i="7944"/>
  <c r="P93" i="7944"/>
  <c r="O93" i="7944"/>
  <c r="N93" i="7944"/>
  <c r="M93" i="7944"/>
  <c r="Q92" i="7944"/>
  <c r="P92" i="7944"/>
  <c r="O92" i="7944"/>
  <c r="N92" i="7944"/>
  <c r="M92" i="7944"/>
  <c r="Q91" i="7944"/>
  <c r="P91" i="7944"/>
  <c r="O91" i="7944"/>
  <c r="N91" i="7944"/>
  <c r="M91" i="7944"/>
  <c r="Q90" i="7944"/>
  <c r="P90" i="7944"/>
  <c r="O90" i="7944"/>
  <c r="N90" i="7944"/>
  <c r="M90" i="7944"/>
  <c r="Q89" i="7944"/>
  <c r="P89" i="7944"/>
  <c r="O89" i="7944"/>
  <c r="N89" i="7944"/>
  <c r="M89" i="7944"/>
  <c r="L89" i="7944"/>
  <c r="K89" i="7944"/>
  <c r="J89" i="7944"/>
  <c r="I89" i="7944"/>
  <c r="H89" i="7944"/>
  <c r="H42" i="7944"/>
  <c r="G3" i="7944"/>
  <c r="H3" i="7944"/>
  <c r="Q88" i="7944"/>
  <c r="P88" i="7944"/>
  <c r="O88" i="7944"/>
  <c r="N88" i="7944"/>
  <c r="M88" i="7944"/>
  <c r="L88" i="7944"/>
  <c r="K88" i="7944"/>
  <c r="J88" i="7944"/>
  <c r="I88" i="7944"/>
  <c r="H88" i="7944"/>
  <c r="H41" i="7944"/>
  <c r="Q87" i="7944"/>
  <c r="P87" i="7944"/>
  <c r="O87" i="7944"/>
  <c r="N87" i="7944"/>
  <c r="M87" i="7944"/>
  <c r="L87" i="7944"/>
  <c r="K87" i="7944"/>
  <c r="J87" i="7944"/>
  <c r="I87" i="7944"/>
  <c r="H87" i="7944"/>
  <c r="H40" i="7944"/>
  <c r="Q86" i="7944"/>
  <c r="P86" i="7944"/>
  <c r="O86" i="7944"/>
  <c r="N86" i="7944"/>
  <c r="M86" i="7944"/>
  <c r="L86" i="7944"/>
  <c r="K86" i="7944"/>
  <c r="J86" i="7944"/>
  <c r="I86" i="7944"/>
  <c r="H86" i="7944"/>
  <c r="H39" i="7944"/>
  <c r="Q85" i="7944"/>
  <c r="P85" i="7944"/>
  <c r="O85" i="7944"/>
  <c r="N85" i="7944"/>
  <c r="M85" i="7944"/>
  <c r="L85" i="7944"/>
  <c r="K85" i="7944"/>
  <c r="J85" i="7944"/>
  <c r="I85" i="7944"/>
  <c r="H85" i="7944"/>
  <c r="H38" i="7944"/>
  <c r="Q84" i="7944"/>
  <c r="P84" i="7944"/>
  <c r="O84" i="7944"/>
  <c r="N84" i="7944"/>
  <c r="M84" i="7944"/>
  <c r="L84" i="7944"/>
  <c r="K84" i="7944"/>
  <c r="J84" i="7944"/>
  <c r="I84" i="7944"/>
  <c r="H84" i="7944"/>
  <c r="H37" i="7944"/>
  <c r="Q83" i="7944"/>
  <c r="P83" i="7944"/>
  <c r="O83" i="7944"/>
  <c r="N83" i="7944"/>
  <c r="M83" i="7944"/>
  <c r="Q82" i="7944"/>
  <c r="P82" i="7944"/>
  <c r="O82" i="7944"/>
  <c r="N82" i="7944"/>
  <c r="M82" i="7944"/>
  <c r="Q81" i="7944"/>
  <c r="P81" i="7944"/>
  <c r="O81" i="7944"/>
  <c r="N81" i="7944"/>
  <c r="M81" i="7944"/>
  <c r="Q80" i="7944"/>
  <c r="P80" i="7944"/>
  <c r="O80" i="7944"/>
  <c r="N80" i="7944"/>
  <c r="M80" i="7944"/>
  <c r="Q79" i="7944"/>
  <c r="P79" i="7944"/>
  <c r="O79" i="7944"/>
  <c r="N79" i="7944"/>
  <c r="M79" i="7944"/>
  <c r="Q78" i="7944"/>
  <c r="P78" i="7944"/>
  <c r="O78" i="7944"/>
  <c r="N78" i="7944"/>
  <c r="M78" i="7944"/>
  <c r="Q77" i="7944"/>
  <c r="P77" i="7944"/>
  <c r="O77" i="7944"/>
  <c r="N77" i="7944"/>
  <c r="M77" i="7944"/>
  <c r="Q76" i="7944"/>
  <c r="P76" i="7944"/>
  <c r="O76" i="7944"/>
  <c r="N76" i="7944"/>
  <c r="M76" i="7944"/>
  <c r="Q75" i="7944"/>
  <c r="P75" i="7944"/>
  <c r="O75" i="7944"/>
  <c r="N75" i="7944"/>
  <c r="M75" i="7944"/>
  <c r="Q74" i="7944"/>
  <c r="P74" i="7944"/>
  <c r="O74" i="7944"/>
  <c r="N74" i="7944"/>
  <c r="M74" i="7944"/>
  <c r="Q73" i="7944"/>
  <c r="P73" i="7944"/>
  <c r="O73" i="7944"/>
  <c r="N73" i="7944"/>
  <c r="M73" i="7944"/>
  <c r="Q72" i="7944"/>
  <c r="P72" i="7944"/>
  <c r="O72" i="7944"/>
  <c r="N72" i="7944"/>
  <c r="M72" i="7944"/>
  <c r="Q71" i="7944"/>
  <c r="P71" i="7944"/>
  <c r="O71" i="7944"/>
  <c r="N71" i="7944"/>
  <c r="M71" i="7944"/>
  <c r="Q70" i="7944"/>
  <c r="P70" i="7944"/>
  <c r="O70" i="7944"/>
  <c r="N70" i="7944"/>
  <c r="M70" i="7944"/>
  <c r="Q69" i="7944"/>
  <c r="P69" i="7944"/>
  <c r="O69" i="7944"/>
  <c r="N69" i="7944"/>
  <c r="M69" i="7944"/>
  <c r="Q68" i="7944"/>
  <c r="P68" i="7944"/>
  <c r="O68" i="7944"/>
  <c r="N68" i="7944"/>
  <c r="M68" i="7944"/>
  <c r="Q67" i="7944"/>
  <c r="P67" i="7944"/>
  <c r="O67" i="7944"/>
  <c r="N67" i="7944"/>
  <c r="M67" i="7944"/>
  <c r="Q66" i="7944"/>
  <c r="P66" i="7944"/>
  <c r="O66" i="7944"/>
  <c r="N66" i="7944"/>
  <c r="M66" i="7944"/>
  <c r="Q65" i="7944"/>
  <c r="P65" i="7944"/>
  <c r="O65" i="7944"/>
  <c r="N65" i="7944"/>
  <c r="M65" i="7944"/>
  <c r="Q64" i="7944"/>
  <c r="P64" i="7944"/>
  <c r="O64" i="7944"/>
  <c r="N64" i="7944"/>
  <c r="M64" i="7944"/>
  <c r="Q63" i="7944"/>
  <c r="P63" i="7944"/>
  <c r="O63" i="7944"/>
  <c r="N63" i="7944"/>
  <c r="M63" i="7944"/>
  <c r="Q62" i="7944"/>
  <c r="P62" i="7944"/>
  <c r="O62" i="7944"/>
  <c r="N62" i="7944"/>
  <c r="M62" i="7944"/>
  <c r="Q61" i="7944"/>
  <c r="N61" i="7944"/>
  <c r="M61" i="7944"/>
  <c r="Q60" i="7944"/>
  <c r="P60" i="7944"/>
  <c r="Q59" i="7944"/>
  <c r="P59" i="7944"/>
  <c r="P56" i="7944"/>
  <c r="P57" i="7944"/>
  <c r="P58" i="7944"/>
  <c r="P55" i="7944"/>
  <c r="P54" i="7944"/>
  <c r="Q58" i="7944"/>
  <c r="N58" i="7944"/>
  <c r="M58" i="7944"/>
  <c r="Q57" i="7944"/>
  <c r="M57" i="7944"/>
  <c r="Q56" i="7944"/>
  <c r="O56" i="7944"/>
  <c r="N56" i="7944"/>
  <c r="M56" i="7944"/>
  <c r="Q55" i="7944"/>
  <c r="O55" i="7944"/>
  <c r="N55" i="7944"/>
  <c r="M55" i="7944"/>
  <c r="C703" i="7944"/>
  <c r="B690" i="7944"/>
  <c r="C97" i="7944"/>
  <c r="C50" i="7944"/>
  <c r="L96" i="7944"/>
  <c r="Q643" i="18"/>
  <c r="P643" i="18"/>
  <c r="O643" i="18"/>
  <c r="N643" i="18"/>
  <c r="M643" i="18"/>
  <c r="Q630" i="18"/>
  <c r="P630" i="18"/>
  <c r="O630" i="18"/>
  <c r="N630" i="18"/>
  <c r="M630" i="18"/>
  <c r="Q617" i="18"/>
  <c r="P617" i="18"/>
  <c r="O617" i="18"/>
  <c r="N617" i="18"/>
  <c r="M617" i="18"/>
  <c r="Q604" i="18"/>
  <c r="P604" i="18"/>
  <c r="O604" i="18"/>
  <c r="N604" i="18"/>
  <c r="M604" i="18"/>
  <c r="Q591" i="18"/>
  <c r="P591" i="18"/>
  <c r="O591" i="18"/>
  <c r="N591" i="18"/>
  <c r="M591" i="18"/>
  <c r="Q578" i="18"/>
  <c r="P578" i="18"/>
  <c r="O578" i="18"/>
  <c r="N578" i="18"/>
  <c r="M578" i="18"/>
  <c r="Q565" i="18"/>
  <c r="P565" i="18"/>
  <c r="O565" i="18"/>
  <c r="N565" i="18"/>
  <c r="M565" i="18"/>
  <c r="Q552" i="18"/>
  <c r="P552" i="18"/>
  <c r="O552" i="18"/>
  <c r="N552" i="18"/>
  <c r="M552" i="18"/>
  <c r="Q539" i="18"/>
  <c r="P539" i="18"/>
  <c r="O539" i="18"/>
  <c r="N539" i="18"/>
  <c r="M539" i="18"/>
  <c r="Q526" i="18"/>
  <c r="P526" i="18"/>
  <c r="O526" i="18"/>
  <c r="N526" i="18"/>
  <c r="M526" i="18"/>
  <c r="Q513" i="18"/>
  <c r="P513" i="18"/>
  <c r="O513" i="18"/>
  <c r="N513" i="18"/>
  <c r="M513" i="18"/>
  <c r="Q500" i="18"/>
  <c r="P500" i="18"/>
  <c r="O500" i="18"/>
  <c r="N500" i="18"/>
  <c r="M500" i="18"/>
  <c r="Q487" i="18"/>
  <c r="P487" i="18"/>
  <c r="O487" i="18"/>
  <c r="N487" i="18"/>
  <c r="M487" i="18"/>
  <c r="Q474" i="18"/>
  <c r="P474" i="18"/>
  <c r="O474" i="18"/>
  <c r="N474" i="18"/>
  <c r="M474" i="18"/>
  <c r="Q461" i="18"/>
  <c r="P461" i="18"/>
  <c r="O461" i="18"/>
  <c r="N461" i="18"/>
  <c r="M461" i="18"/>
  <c r="G962" i="18"/>
  <c r="G966" i="18"/>
  <c r="M199" i="1"/>
  <c r="N199" i="1"/>
  <c r="O199" i="1"/>
  <c r="P199" i="1"/>
  <c r="Q199" i="1"/>
  <c r="N150" i="1"/>
  <c r="P150" i="1"/>
  <c r="Q150" i="1"/>
  <c r="Q101" i="1"/>
  <c r="P101" i="1"/>
  <c r="O101" i="1"/>
  <c r="N101" i="1"/>
  <c r="M101" i="1"/>
  <c r="R52" i="1"/>
  <c r="P52" i="1"/>
  <c r="O52" i="1"/>
  <c r="M6" i="18"/>
  <c r="O6" i="18"/>
  <c r="P6" i="18"/>
  <c r="Q6" i="18"/>
  <c r="G1011" i="18"/>
  <c r="I55" i="1"/>
  <c r="F201" i="1"/>
  <c r="J257" i="1"/>
  <c r="K257" i="1"/>
  <c r="L257" i="1"/>
  <c r="M257" i="1"/>
  <c r="N257" i="1"/>
  <c r="O257" i="1"/>
  <c r="P257" i="1"/>
  <c r="Q257" i="1"/>
  <c r="G7" i="18"/>
  <c r="H3" i="7941"/>
  <c r="I3" i="7941"/>
  <c r="J3" i="7941"/>
  <c r="K3" i="7941"/>
  <c r="L3" i="7941"/>
  <c r="M3" i="7941"/>
  <c r="G1010" i="18"/>
  <c r="G1013" i="18"/>
  <c r="G1014" i="18"/>
  <c r="J98" i="7944"/>
  <c r="C331" i="7942"/>
  <c r="F190" i="1"/>
  <c r="D90" i="7941"/>
  <c r="D560" i="7941"/>
  <c r="C142" i="7942"/>
  <c r="D919" i="18"/>
  <c r="D231" i="7941"/>
  <c r="D466" i="7941"/>
  <c r="C284" i="7942"/>
  <c r="D513" i="7941"/>
  <c r="D184" i="7941"/>
  <c r="F141" i="1"/>
  <c r="C567" i="7942"/>
  <c r="D825" i="18"/>
  <c r="D539" i="18"/>
  <c r="C527" i="18"/>
  <c r="D137" i="7941"/>
  <c r="C755" i="7942"/>
  <c r="C225" i="7942"/>
  <c r="C708" i="7942"/>
  <c r="C378" i="7942"/>
  <c r="C661" i="7942"/>
  <c r="C48" i="7942"/>
  <c r="D278" i="7941"/>
  <c r="C520" i="7942"/>
  <c r="C95" i="7942"/>
  <c r="D1017" i="18"/>
  <c r="D872" i="18"/>
  <c r="D419" i="7941"/>
  <c r="D731" i="18"/>
  <c r="D778" i="18"/>
  <c r="C614" i="7942"/>
  <c r="F239" i="1"/>
  <c r="D43" i="7941"/>
  <c r="D372" i="7941"/>
  <c r="D48" i="18"/>
  <c r="D968" i="18"/>
  <c r="C461" i="7942"/>
  <c r="D684" i="18"/>
  <c r="F92" i="1"/>
  <c r="D325" i="7941"/>
  <c r="C101" i="7942"/>
  <c r="C761" i="7942"/>
  <c r="D54" i="18"/>
  <c r="C714" i="7942"/>
  <c r="D143" i="7941"/>
  <c r="C54" i="7942"/>
  <c r="D566" i="7941"/>
  <c r="D878" i="18"/>
  <c r="C573" i="7942"/>
  <c r="D1023" i="18"/>
  <c r="C526" i="7942"/>
  <c r="D96" i="7941"/>
  <c r="C384" i="7942"/>
  <c r="C605" i="18"/>
  <c r="D472" i="7941"/>
  <c r="D237" i="7941"/>
  <c r="D425" i="7941"/>
  <c r="C148" i="7942"/>
  <c r="D190" i="7941"/>
  <c r="F245" i="1"/>
  <c r="D974" i="18"/>
  <c r="D831" i="18"/>
  <c r="D49" i="7941"/>
  <c r="C290" i="7942"/>
  <c r="D378" i="7941"/>
  <c r="C237" i="7942"/>
  <c r="C473" i="7942"/>
  <c r="D925" i="18"/>
  <c r="D331" i="7941"/>
  <c r="D737" i="18"/>
  <c r="C620" i="7942"/>
  <c r="C667" i="7942"/>
  <c r="D617" i="18"/>
  <c r="C337" i="7942"/>
  <c r="D690" i="18"/>
  <c r="D284" i="7941"/>
  <c r="D519" i="7941"/>
  <c r="D784" i="18"/>
  <c r="D1019" i="18"/>
  <c r="C144" i="7942"/>
  <c r="D686" i="18"/>
  <c r="D874" i="18"/>
  <c r="D186" i="7941"/>
  <c r="F192" i="1"/>
  <c r="D468" i="7941"/>
  <c r="F241" i="1"/>
  <c r="C380" i="7942"/>
  <c r="C97" i="7942"/>
  <c r="C569" i="7942"/>
  <c r="D233" i="7941"/>
  <c r="D562" i="7941"/>
  <c r="C333" i="7942"/>
  <c r="C710" i="7942"/>
  <c r="C522" i="7942"/>
  <c r="D374" i="7941"/>
  <c r="D139" i="7941"/>
  <c r="F94" i="1"/>
  <c r="D921" i="18"/>
  <c r="D565" i="18"/>
  <c r="D733" i="18"/>
  <c r="D780" i="18"/>
  <c r="C286" i="7942"/>
  <c r="C465" i="7942"/>
  <c r="D92" i="7941"/>
  <c r="F143" i="1"/>
  <c r="C616" i="7942"/>
  <c r="D421" i="7941"/>
  <c r="D50" i="18"/>
  <c r="C757" i="7942"/>
  <c r="D280" i="7941"/>
  <c r="D827" i="18"/>
  <c r="D327" i="7941"/>
  <c r="D45" i="7941"/>
  <c r="C50" i="7942"/>
  <c r="C553" i="18"/>
  <c r="C229" i="7942"/>
  <c r="C663" i="7942"/>
  <c r="D970" i="18"/>
  <c r="D515" i="7941"/>
  <c r="I99" i="7944"/>
  <c r="H96" i="7944"/>
  <c r="H49" i="7944"/>
  <c r="K99" i="7944"/>
  <c r="G961" i="18"/>
  <c r="K98" i="7944"/>
  <c r="L99" i="7944"/>
  <c r="H98" i="7944"/>
  <c r="H51" i="7944"/>
  <c r="I96" i="7944"/>
  <c r="K96" i="7944"/>
  <c r="J99" i="7944"/>
  <c r="G1002" i="18"/>
  <c r="L98" i="7944"/>
  <c r="G1005" i="18"/>
  <c r="G1003" i="18"/>
  <c r="H44" i="7944"/>
  <c r="H46" i="7944"/>
  <c r="G1009" i="18"/>
  <c r="G997" i="18"/>
  <c r="J96" i="7944"/>
  <c r="G1025" i="18"/>
  <c r="C359" i="7942"/>
  <c r="C501" i="7942"/>
  <c r="D712" i="18"/>
  <c r="D306" i="7941"/>
  <c r="D949" i="18"/>
  <c r="B340" i="7944"/>
  <c r="F220" i="1"/>
  <c r="C280" i="18"/>
  <c r="C642" i="7942"/>
  <c r="D998" i="18"/>
  <c r="C595" i="7942"/>
  <c r="D292" i="18"/>
  <c r="C123" i="7942"/>
  <c r="D353" i="7941"/>
  <c r="D212" i="7941"/>
  <c r="C29" i="7942"/>
  <c r="C689" i="7942"/>
  <c r="F171" i="1"/>
  <c r="D71" i="7941"/>
  <c r="D24" i="7941"/>
  <c r="D447" i="7941"/>
  <c r="D494" i="7941"/>
  <c r="C423" i="7942"/>
  <c r="C187" i="7942"/>
  <c r="D118" i="7941"/>
  <c r="D853" i="18"/>
  <c r="F122" i="1"/>
  <c r="D400" i="7941"/>
  <c r="C25" i="7944"/>
  <c r="C265" i="7942"/>
  <c r="C548" i="7942"/>
  <c r="C72" i="7944"/>
  <c r="D900" i="18"/>
  <c r="D259" i="7941"/>
  <c r="C312" i="7942"/>
  <c r="C736" i="7942"/>
  <c r="D165" i="7941"/>
  <c r="C48" i="7944"/>
  <c r="D923" i="18"/>
  <c r="C335" i="7942"/>
  <c r="C382" i="7942"/>
  <c r="D52" i="18"/>
  <c r="D735" i="18"/>
  <c r="C233" i="7942"/>
  <c r="D1021" i="18"/>
  <c r="D688" i="18"/>
  <c r="D376" i="7941"/>
  <c r="D423" i="7941"/>
  <c r="F145" i="1"/>
  <c r="C288" i="7942"/>
  <c r="F243" i="1"/>
  <c r="D282" i="7941"/>
  <c r="D235" i="7941"/>
  <c r="C524" i="7942"/>
  <c r="B662" i="7944"/>
  <c r="F194" i="1"/>
  <c r="D876" i="18"/>
  <c r="D329" i="7941"/>
  <c r="C95" i="7944"/>
  <c r="C712" i="7942"/>
  <c r="F96" i="1"/>
  <c r="C146" i="7942"/>
  <c r="C52" i="7942"/>
  <c r="D591" i="18"/>
  <c r="C99" i="7942"/>
  <c r="C665" i="7942"/>
  <c r="D972" i="18"/>
  <c r="D47" i="7941"/>
  <c r="D141" i="7941"/>
  <c r="D517" i="7941"/>
  <c r="C579" i="18"/>
  <c r="D94" i="7941"/>
  <c r="D782" i="18"/>
  <c r="C469" i="7942"/>
  <c r="D829" i="18"/>
  <c r="C618" i="7942"/>
  <c r="D470" i="7941"/>
  <c r="C675" i="7944"/>
  <c r="D188" i="7941"/>
  <c r="C759" i="7942"/>
  <c r="D564" i="7941"/>
  <c r="C571" i="7942"/>
  <c r="D552" i="18"/>
  <c r="C96" i="7942"/>
  <c r="F240" i="1"/>
  <c r="D920" i="18"/>
  <c r="C709" i="7942"/>
  <c r="C521" i="7942"/>
  <c r="C463" i="7942"/>
  <c r="D49" i="18"/>
  <c r="C540" i="18"/>
  <c r="C633" i="7944"/>
  <c r="C227" i="7942"/>
  <c r="C285" i="7942"/>
  <c r="F93" i="1"/>
  <c r="D732" i="18"/>
  <c r="C332" i="7942"/>
  <c r="D969" i="18"/>
  <c r="D685" i="18"/>
  <c r="C143" i="7942"/>
  <c r="D779" i="18"/>
  <c r="D185" i="7941"/>
  <c r="D826" i="18"/>
  <c r="C662" i="7942"/>
  <c r="D561" i="7941"/>
  <c r="D44" i="7941"/>
  <c r="D514" i="7941"/>
  <c r="D373" i="7941"/>
  <c r="D326" i="7941"/>
  <c r="C45" i="7944"/>
  <c r="D91" i="7941"/>
  <c r="D873" i="18"/>
  <c r="F191" i="1"/>
  <c r="C615" i="7942"/>
  <c r="C756" i="7942"/>
  <c r="C49" i="7942"/>
  <c r="D1018" i="18"/>
  <c r="C92" i="7944"/>
  <c r="C379" i="7942"/>
  <c r="C568" i="7942"/>
  <c r="D467" i="7941"/>
  <c r="D232" i="7941"/>
  <c r="B620" i="7944"/>
  <c r="D420" i="7941"/>
  <c r="D279" i="7941"/>
  <c r="D138" i="7941"/>
  <c r="F142" i="1"/>
  <c r="D798" i="18"/>
  <c r="C493" i="7942"/>
  <c r="D486" i="7941"/>
  <c r="D657" i="18"/>
  <c r="D892" i="18"/>
  <c r="F65" i="1"/>
  <c r="D990" i="18"/>
  <c r="D439" i="7941"/>
  <c r="D63" i="7941"/>
  <c r="D204" i="7941"/>
  <c r="C171" i="7942"/>
  <c r="D157" i="7941"/>
  <c r="D345" i="7941"/>
  <c r="C351" i="7942"/>
  <c r="D392" i="7941"/>
  <c r="D533" i="7941"/>
  <c r="D845" i="18"/>
  <c r="D704" i="18"/>
  <c r="F163" i="1"/>
  <c r="C407" i="7942"/>
  <c r="D751" i="18"/>
  <c r="D16" i="7941"/>
  <c r="C728" i="7942"/>
  <c r="D298" i="7941"/>
  <c r="C176" i="18"/>
  <c r="C587" i="7942"/>
  <c r="C64" i="7944"/>
  <c r="C634" i="7942"/>
  <c r="D188" i="18"/>
  <c r="F212" i="1"/>
  <c r="D251" i="7941"/>
  <c r="C17" i="7944"/>
  <c r="C115" i="7942"/>
  <c r="C68" i="7942"/>
  <c r="C241" i="7944"/>
  <c r="D941" i="18"/>
  <c r="D21" i="18"/>
  <c r="F114" i="1"/>
  <c r="C681" i="7942"/>
  <c r="B228" i="7944"/>
  <c r="C21" i="7942"/>
  <c r="C304" i="7942"/>
  <c r="D110" i="7941"/>
  <c r="C257" i="7942"/>
  <c r="C540" i="7942"/>
  <c r="D910" i="18"/>
  <c r="D39" i="18"/>
  <c r="D363" i="7941"/>
  <c r="C86" i="7942"/>
  <c r="D551" i="7941"/>
  <c r="D128" i="7941"/>
  <c r="D457" i="7941"/>
  <c r="D504" i="7941"/>
  <c r="F83" i="1"/>
  <c r="D81" i="7941"/>
  <c r="B480" i="7944"/>
  <c r="D222" i="7941"/>
  <c r="C493" i="7944"/>
  <c r="D34" i="7941"/>
  <c r="D863" i="18"/>
  <c r="C82" i="7944"/>
  <c r="C35" i="7944"/>
  <c r="D422" i="18"/>
  <c r="C652" i="7942"/>
  <c r="D769" i="18"/>
  <c r="C558" i="7942"/>
  <c r="D316" i="7941"/>
  <c r="C39" i="7942"/>
  <c r="D84" i="18"/>
  <c r="D290" i="7941"/>
  <c r="C485" i="7942"/>
  <c r="D696" i="18"/>
  <c r="C72" i="18"/>
  <c r="C107" i="7942"/>
  <c r="D384" i="7941"/>
  <c r="F155" i="1"/>
  <c r="B116" i="7944"/>
  <c r="D13" i="18"/>
  <c r="D837" i="18"/>
  <c r="D243" i="7941"/>
  <c r="D102" i="7941"/>
  <c r="D196" i="7941"/>
  <c r="F106" i="1"/>
  <c r="C60" i="7942"/>
  <c r="F57" i="1"/>
  <c r="C129" i="7944"/>
  <c r="D649" i="18"/>
  <c r="D933" i="18"/>
  <c r="C296" i="7942"/>
  <c r="D149" i="7941"/>
  <c r="D762" i="18"/>
  <c r="F76" i="1"/>
  <c r="D74" i="7941"/>
  <c r="F223" i="1"/>
  <c r="D903" i="18"/>
  <c r="D331" i="18"/>
  <c r="D809" i="18"/>
  <c r="D27" i="7941"/>
  <c r="C429" i="7942"/>
  <c r="D497" i="7941"/>
  <c r="D450" i="7941"/>
  <c r="D544" i="7941"/>
  <c r="C645" i="7942"/>
  <c r="C598" i="7942"/>
  <c r="D856" i="18"/>
  <c r="D952" i="18"/>
  <c r="D715" i="18"/>
  <c r="C362" i="7942"/>
  <c r="C319" i="18"/>
  <c r="D403" i="7941"/>
  <c r="C504" i="7942"/>
  <c r="C692" i="7942"/>
  <c r="C551" i="7942"/>
  <c r="D262" i="7941"/>
  <c r="D356" i="7941"/>
  <c r="C28" i="7944"/>
  <c r="C126" i="7942"/>
  <c r="C193" i="7942"/>
  <c r="B382" i="7944"/>
  <c r="D215" i="7941"/>
  <c r="F174" i="1"/>
  <c r="C395" i="7944"/>
  <c r="D1001" i="18"/>
  <c r="C739" i="7942"/>
  <c r="C75" i="7944"/>
  <c r="D121" i="7941"/>
  <c r="F125" i="1"/>
  <c r="D32" i="18"/>
  <c r="D168" i="7941"/>
  <c r="D309" i="7941"/>
  <c r="C32" i="7942"/>
  <c r="D668" i="18"/>
  <c r="C315" i="7942"/>
  <c r="C79" i="7942"/>
  <c r="C268" i="7942"/>
  <c r="D344" i="18"/>
  <c r="C316" i="7942"/>
  <c r="D716" i="18"/>
  <c r="F224" i="1"/>
  <c r="C409" i="7944"/>
  <c r="C740" i="7942"/>
  <c r="C431" i="7942"/>
  <c r="D310" i="7941"/>
  <c r="C269" i="7942"/>
  <c r="C80" i="7942"/>
  <c r="D669" i="18"/>
  <c r="D904" i="18"/>
  <c r="C332" i="18"/>
  <c r="C646" i="7942"/>
  <c r="D169" i="7941"/>
  <c r="D498" i="7941"/>
  <c r="D810" i="18"/>
  <c r="D28" i="7941"/>
  <c r="D953" i="18"/>
  <c r="C195" i="7942"/>
  <c r="D75" i="7941"/>
  <c r="F175" i="1"/>
  <c r="F126" i="1"/>
  <c r="D120" i="7941"/>
  <c r="D951" i="18"/>
  <c r="D761" i="18"/>
  <c r="F222" i="1"/>
  <c r="C191" i="7942"/>
  <c r="C74" i="7944"/>
  <c r="D31" i="18"/>
  <c r="D1000" i="18"/>
  <c r="C125" i="7942"/>
  <c r="C306" i="18"/>
  <c r="C314" i="7942"/>
  <c r="D26" i="7941"/>
  <c r="F173" i="1"/>
  <c r="C503" i="7942"/>
  <c r="D808" i="18"/>
  <c r="D855" i="18"/>
  <c r="D449" i="7941"/>
  <c r="D73" i="7941"/>
  <c r="C644" i="7942"/>
  <c r="D214" i="7941"/>
  <c r="D496" i="7941"/>
  <c r="D714" i="18"/>
  <c r="B592" i="7944"/>
  <c r="D871" i="18"/>
  <c r="F189" i="1"/>
  <c r="C707" i="7942"/>
  <c r="F91" i="1"/>
  <c r="C47" i="7942"/>
  <c r="D89" i="7941"/>
  <c r="D967" i="18"/>
  <c r="D427" i="7941"/>
  <c r="D56" i="18"/>
  <c r="B718" i="7944"/>
  <c r="D692" i="18"/>
  <c r="C339" i="7942"/>
  <c r="C292" i="7942"/>
  <c r="C241" i="7942"/>
  <c r="C52" i="7944"/>
  <c r="D1025" i="18"/>
  <c r="C575" i="7942"/>
  <c r="C103" i="7942"/>
  <c r="D474" i="7941"/>
  <c r="D380" i="7941"/>
  <c r="D286" i="7941"/>
  <c r="C731" i="7944"/>
  <c r="F247" i="1"/>
  <c r="D239" i="7941"/>
  <c r="D568" i="7941"/>
  <c r="C477" i="7942"/>
  <c r="C631" i="18"/>
  <c r="D98" i="7941"/>
  <c r="C56" i="7942"/>
  <c r="D976" i="18"/>
  <c r="C150" i="7942"/>
  <c r="D51" i="7941"/>
  <c r="C99" i="7944"/>
  <c r="D333" i="7941"/>
  <c r="C763" i="7942"/>
  <c r="D927" i="18"/>
  <c r="D880" i="18"/>
  <c r="C386" i="7942"/>
  <c r="D739" i="18"/>
  <c r="D192" i="7941"/>
  <c r="D145" i="7941"/>
  <c r="D643" i="18"/>
  <c r="C669" i="7942"/>
  <c r="C716" i="7942"/>
  <c r="C528" i="7942"/>
  <c r="D833" i="18"/>
  <c r="D521" i="7941"/>
  <c r="D786" i="18"/>
  <c r="C622" i="7942"/>
  <c r="H29" i="7944"/>
  <c r="D317" i="7941"/>
  <c r="D1009" i="18"/>
  <c r="C445" i="7942"/>
  <c r="D960" i="18"/>
  <c r="D864" i="18"/>
  <c r="D723" i="18"/>
  <c r="D911" i="18"/>
  <c r="C700" i="7942"/>
  <c r="D35" i="7941"/>
  <c r="D176" i="7941"/>
  <c r="D129" i="7941"/>
  <c r="C83" i="7944"/>
  <c r="F133" i="1"/>
  <c r="C209" i="7942"/>
  <c r="C512" i="7942"/>
  <c r="C559" i="7942"/>
  <c r="D505" i="7941"/>
  <c r="C36" i="7944"/>
  <c r="C606" i="7942"/>
  <c r="D770" i="18"/>
  <c r="B494" i="7944"/>
  <c r="D411" i="7941"/>
  <c r="C134" i="7942"/>
  <c r="C338" i="7942"/>
  <c r="D832" i="18"/>
  <c r="D473" i="7941"/>
  <c r="C618" i="18"/>
  <c r="D879" i="18"/>
  <c r="C149" i="7942"/>
  <c r="D50" i="7941"/>
  <c r="D238" i="7941"/>
  <c r="C291" i="7942"/>
  <c r="D332" i="7941"/>
  <c r="C385" i="7942"/>
  <c r="D738" i="18"/>
  <c r="C239" i="7942"/>
  <c r="D926" i="18"/>
  <c r="D630" i="18"/>
  <c r="C715" i="7942"/>
  <c r="D785" i="18"/>
  <c r="C762" i="7942"/>
  <c r="D691" i="18"/>
  <c r="D97" i="7941"/>
  <c r="C55" i="7942"/>
  <c r="C51" i="7944"/>
  <c r="C717" i="7944"/>
  <c r="D285" i="7941"/>
  <c r="D567" i="7941"/>
  <c r="D144" i="7941"/>
  <c r="C475" i="7942"/>
  <c r="D426" i="7941"/>
  <c r="C574" i="7942"/>
  <c r="D55" i="18"/>
  <c r="D975" i="18"/>
  <c r="F246" i="1"/>
  <c r="C98" i="7944"/>
  <c r="B704" i="7944"/>
  <c r="C621" i="7942"/>
  <c r="C102" i="7942"/>
  <c r="C668" i="7942"/>
  <c r="D520" i="7941"/>
  <c r="D379" i="7941"/>
  <c r="D191" i="7941"/>
  <c r="D1024" i="18"/>
  <c r="C527" i="7942"/>
  <c r="H9" i="7944"/>
  <c r="D64" i="7941"/>
  <c r="D658" i="18"/>
  <c r="D158" i="7941"/>
  <c r="C729" i="7942"/>
  <c r="D252" i="7941"/>
  <c r="F66" i="1"/>
  <c r="D299" i="7941"/>
  <c r="D440" i="7941"/>
  <c r="D17" i="7941"/>
  <c r="C116" i="7942"/>
  <c r="C18" i="7944"/>
  <c r="D942" i="18"/>
  <c r="C305" i="7942"/>
  <c r="D393" i="7941"/>
  <c r="F115" i="1"/>
  <c r="D22" i="18"/>
  <c r="D534" i="7941"/>
  <c r="C65" i="7944"/>
  <c r="D205" i="7941"/>
  <c r="C635" i="7942"/>
  <c r="C22" i="7942"/>
  <c r="B242" i="7944"/>
  <c r="C682" i="7942"/>
  <c r="D111" i="7941"/>
  <c r="D201" i="18"/>
  <c r="C173" i="7942"/>
  <c r="C255" i="7944"/>
  <c r="D346" i="7941"/>
  <c r="D487" i="7941"/>
  <c r="F164" i="1"/>
  <c r="D893" i="18"/>
  <c r="D991" i="18"/>
  <c r="D846" i="18"/>
  <c r="C258" i="7942"/>
  <c r="C494" i="7942"/>
  <c r="C409" i="7942"/>
  <c r="C189" i="18"/>
  <c r="C352" i="7942"/>
  <c r="C588" i="7942"/>
  <c r="D752" i="18"/>
  <c r="D705" i="18"/>
  <c r="D799" i="18"/>
  <c r="C69" i="7942"/>
  <c r="F213" i="1"/>
  <c r="C541" i="7942"/>
  <c r="F226" i="1"/>
  <c r="D1004" i="18"/>
  <c r="D955" i="18"/>
  <c r="C35" i="7942"/>
  <c r="D406" i="7941"/>
  <c r="D718" i="18"/>
  <c r="D312" i="7941"/>
  <c r="C601" i="7942"/>
  <c r="C435" i="7942"/>
  <c r="D124" i="7941"/>
  <c r="D265" i="7941"/>
  <c r="F128" i="1"/>
  <c r="D500" i="7941"/>
  <c r="D359" i="7941"/>
  <c r="C507" i="7942"/>
  <c r="C695" i="7942"/>
  <c r="B424" i="7944"/>
  <c r="C271" i="7942"/>
  <c r="C199" i="7942"/>
  <c r="D765" i="18"/>
  <c r="D906" i="18"/>
  <c r="D30" i="7941"/>
  <c r="C365" i="7942"/>
  <c r="D349" i="7941"/>
  <c r="D755" i="18"/>
  <c r="C355" i="7942"/>
  <c r="D161" i="7941"/>
  <c r="C119" i="7942"/>
  <c r="D537" i="7941"/>
  <c r="D208" i="7941"/>
  <c r="F118" i="1"/>
  <c r="C544" i="7942"/>
  <c r="C228" i="18"/>
  <c r="C638" i="7942"/>
  <c r="D302" i="7941"/>
  <c r="D240" i="18"/>
  <c r="F167" i="1"/>
  <c r="D896" i="18"/>
  <c r="D114" i="7941"/>
  <c r="C732" i="7942"/>
  <c r="D490" i="7941"/>
  <c r="C72" i="7942"/>
  <c r="C497" i="7942"/>
  <c r="C308" i="7942"/>
  <c r="D396" i="7941"/>
  <c r="D20" i="7941"/>
  <c r="F69" i="1"/>
  <c r="C685" i="7942"/>
  <c r="D67" i="7941"/>
  <c r="D661" i="18"/>
  <c r="C591" i="7942"/>
  <c r="C25" i="7942"/>
  <c r="D255" i="7941"/>
  <c r="D945" i="18"/>
  <c r="D443" i="7941"/>
  <c r="D994" i="18"/>
  <c r="C297" i="7944"/>
  <c r="C261" i="7942"/>
  <c r="D849" i="18"/>
  <c r="C415" i="7942"/>
  <c r="D802" i="18"/>
  <c r="D708" i="18"/>
  <c r="D25" i="18"/>
  <c r="C21" i="7944"/>
  <c r="B284" i="7944"/>
  <c r="C179" i="7942"/>
  <c r="F216" i="1"/>
  <c r="C68" i="7944"/>
  <c r="C566" i="18"/>
  <c r="D971" i="18"/>
  <c r="F193" i="1"/>
  <c r="C47" i="7944"/>
  <c r="C711" i="7942"/>
  <c r="D875" i="18"/>
  <c r="C94" i="7944"/>
  <c r="D516" i="7941"/>
  <c r="D234" i="7941"/>
  <c r="D563" i="7941"/>
  <c r="C523" i="7942"/>
  <c r="D140" i="7941"/>
  <c r="D46" i="7941"/>
  <c r="C287" i="7942"/>
  <c r="F144" i="1"/>
  <c r="D781" i="18"/>
  <c r="D281" i="7941"/>
  <c r="C334" i="7942"/>
  <c r="F242" i="1"/>
  <c r="D328" i="7941"/>
  <c r="D734" i="18"/>
  <c r="D93" i="7941"/>
  <c r="D1020" i="18"/>
  <c r="D687" i="18"/>
  <c r="B648" i="7944"/>
  <c r="D375" i="7941"/>
  <c r="C617" i="7942"/>
  <c r="C661" i="7944"/>
  <c r="C570" i="7942"/>
  <c r="D922" i="18"/>
  <c r="D828" i="18"/>
  <c r="C231" i="7942"/>
  <c r="C758" i="7942"/>
  <c r="D578" i="18"/>
  <c r="C51" i="7942"/>
  <c r="C664" i="7942"/>
  <c r="D469" i="7941"/>
  <c r="C381" i="7942"/>
  <c r="C98" i="7942"/>
  <c r="C467" i="7942"/>
  <c r="C145" i="7942"/>
  <c r="D422" i="7941"/>
  <c r="F95" i="1"/>
  <c r="D187" i="7941"/>
  <c r="D51" i="18"/>
  <c r="D963" i="18"/>
  <c r="D1012" i="18"/>
  <c r="C39" i="7944"/>
  <c r="C462" i="18"/>
  <c r="C326" i="7942"/>
  <c r="D179" i="7941"/>
  <c r="F136" i="1"/>
  <c r="D508" i="7941"/>
  <c r="D461" i="7941"/>
  <c r="C373" i="7942"/>
  <c r="D679" i="18"/>
  <c r="C703" i="7942"/>
  <c r="D726" i="18"/>
  <c r="D867" i="18"/>
  <c r="C215" i="7942"/>
  <c r="C43" i="7942"/>
  <c r="D85" i="7941"/>
  <c r="D414" i="7941"/>
  <c r="D38" i="7941"/>
  <c r="D367" i="7941"/>
  <c r="D320" i="7941"/>
  <c r="F185" i="1"/>
  <c r="D555" i="7941"/>
  <c r="C609" i="7942"/>
  <c r="D273" i="7941"/>
  <c r="D820" i="18"/>
  <c r="C562" i="7942"/>
  <c r="D132" i="7941"/>
  <c r="F234" i="1"/>
  <c r="C90" i="7942"/>
  <c r="C515" i="7942"/>
  <c r="D914" i="18"/>
  <c r="C279" i="7942"/>
  <c r="B536" i="7944"/>
  <c r="C451" i="7942"/>
  <c r="C750" i="7942"/>
  <c r="C86" i="7944"/>
  <c r="D43" i="18"/>
  <c r="F87" i="1"/>
  <c r="D226" i="7941"/>
  <c r="C656" i="7942"/>
  <c r="C549" i="7944"/>
  <c r="C137" i="7942"/>
  <c r="D773" i="18"/>
  <c r="D474" i="18"/>
  <c r="D264" i="7941"/>
  <c r="D357" i="18"/>
  <c r="D311" i="7941"/>
  <c r="F225" i="1"/>
  <c r="C364" i="7942"/>
  <c r="D717" i="18"/>
  <c r="D954" i="18"/>
  <c r="C741" i="7942"/>
  <c r="D358" i="7941"/>
  <c r="C197" i="7942"/>
  <c r="C553" i="7942"/>
  <c r="D811" i="18"/>
  <c r="C30" i="7944"/>
  <c r="F176" i="1"/>
  <c r="D34" i="18"/>
  <c r="C317" i="7942"/>
  <c r="D405" i="7941"/>
  <c r="D670" i="18"/>
  <c r="D764" i="18"/>
  <c r="C423" i="7944"/>
  <c r="D546" i="7941"/>
  <c r="D858" i="18"/>
  <c r="C600" i="7942"/>
  <c r="C37" i="7942"/>
  <c r="C84" i="7942"/>
  <c r="C509" i="7942"/>
  <c r="D126" i="7941"/>
  <c r="D173" i="7941"/>
  <c r="F81" i="1"/>
  <c r="D861" i="18"/>
  <c r="C131" i="7942"/>
  <c r="C650" i="7942"/>
  <c r="C556" i="7942"/>
  <c r="D908" i="18"/>
  <c r="D502" i="7941"/>
  <c r="D455" i="7941"/>
  <c r="D79" i="7941"/>
  <c r="D673" i="18"/>
  <c r="C744" i="7942"/>
  <c r="D396" i="18"/>
  <c r="C465" i="7944"/>
  <c r="C320" i="7942"/>
  <c r="D720" i="18"/>
  <c r="D814" i="18"/>
  <c r="D220" i="7941"/>
  <c r="D32" i="7941"/>
  <c r="C439" i="7942"/>
  <c r="F228" i="1"/>
  <c r="F130" i="1"/>
  <c r="D267" i="7941"/>
  <c r="D1006" i="18"/>
  <c r="D549" i="7941"/>
  <c r="C273" i="7942"/>
  <c r="C33" i="7944"/>
  <c r="D37" i="18"/>
  <c r="D361" i="7941"/>
  <c r="D408" i="7941"/>
  <c r="D314" i="7941"/>
  <c r="C697" i="7942"/>
  <c r="C367" i="7942"/>
  <c r="C203" i="7942"/>
  <c r="C603" i="7942"/>
  <c r="C80" i="7944"/>
  <c r="D957" i="18"/>
  <c r="C384" i="18"/>
  <c r="B452" i="7944"/>
  <c r="F179" i="1"/>
  <c r="D767" i="18"/>
  <c r="D706" i="18"/>
  <c r="F165" i="1"/>
  <c r="D253" i="7941"/>
  <c r="D394" i="7941"/>
  <c r="C70" i="7942"/>
  <c r="F67" i="1"/>
  <c r="C66" i="7944"/>
  <c r="F116" i="1"/>
  <c r="C636" i="7942"/>
  <c r="D112" i="7941"/>
  <c r="D847" i="18"/>
  <c r="C306" i="7942"/>
  <c r="D800" i="18"/>
  <c r="D441" i="7941"/>
  <c r="C542" i="7942"/>
  <c r="C23" i="7942"/>
  <c r="C117" i="7942"/>
  <c r="C19" i="7944"/>
  <c r="D18" i="7941"/>
  <c r="C683" i="7942"/>
  <c r="D894" i="18"/>
  <c r="B256" i="7944"/>
  <c r="C202" i="18"/>
  <c r="C730" i="7942"/>
  <c r="D943" i="18"/>
  <c r="D992" i="18"/>
  <c r="D488" i="7941"/>
  <c r="D214" i="18"/>
  <c r="D206" i="7941"/>
  <c r="C411" i="7942"/>
  <c r="C589" i="7942"/>
  <c r="C353" i="7942"/>
  <c r="D300" i="7941"/>
  <c r="F214" i="1"/>
  <c r="C259" i="7942"/>
  <c r="D23" i="18"/>
  <c r="D659" i="18"/>
  <c r="D535" i="7941"/>
  <c r="D65" i="7941"/>
  <c r="D347" i="7941"/>
  <c r="C269" i="7944"/>
  <c r="D159" i="7941"/>
  <c r="C175" i="7942"/>
  <c r="C495" i="7942"/>
  <c r="D753" i="18"/>
  <c r="H45" i="7944"/>
  <c r="D224" i="7941"/>
  <c r="D448" i="18"/>
  <c r="C277" i="7942"/>
  <c r="C607" i="7942"/>
  <c r="C436" i="18"/>
  <c r="D177" i="7941"/>
  <c r="F183" i="1"/>
  <c r="C41" i="7942"/>
  <c r="F134" i="1"/>
  <c r="D912" i="18"/>
  <c r="F85" i="1"/>
  <c r="D318" i="7941"/>
  <c r="C654" i="7942"/>
  <c r="D1010" i="18"/>
  <c r="B508" i="7944"/>
  <c r="C513" i="7942"/>
  <c r="C701" i="7942"/>
  <c r="D724" i="18"/>
  <c r="C521" i="7944"/>
  <c r="D41" i="18"/>
  <c r="C88" i="7942"/>
  <c r="D553" i="7941"/>
  <c r="D961" i="18"/>
  <c r="C748" i="7942"/>
  <c r="C211" i="7942"/>
  <c r="D130" i="7941"/>
  <c r="D36" i="7941"/>
  <c r="D818" i="18"/>
  <c r="C84" i="7944"/>
  <c r="C324" i="7942"/>
  <c r="D412" i="7941"/>
  <c r="D365" i="7941"/>
  <c r="C447" i="7942"/>
  <c r="D771" i="18"/>
  <c r="F232" i="1"/>
  <c r="D459" i="7941"/>
  <c r="D506" i="7941"/>
  <c r="D677" i="18"/>
  <c r="D865" i="18"/>
  <c r="C37" i="7944"/>
  <c r="D271" i="7941"/>
  <c r="D83" i="7941"/>
  <c r="C560" i="7942"/>
  <c r="C371" i="7942"/>
  <c r="C135" i="7942"/>
  <c r="H25" i="7944"/>
  <c r="D229" i="7941"/>
  <c r="C612" i="7942"/>
  <c r="D88" i="7941"/>
  <c r="C501" i="18"/>
  <c r="F237" i="1"/>
  <c r="D511" i="7941"/>
  <c r="D370" i="7941"/>
  <c r="C659" i="7942"/>
  <c r="C93" i="7942"/>
  <c r="D41" i="7941"/>
  <c r="D558" i="7941"/>
  <c r="D776" i="18"/>
  <c r="D870" i="18"/>
  <c r="D682" i="18"/>
  <c r="D464" i="7941"/>
  <c r="F188" i="1"/>
  <c r="C42" i="7944"/>
  <c r="C565" i="7942"/>
  <c r="D513" i="18"/>
  <c r="D1015" i="18"/>
  <c r="C706" i="7942"/>
  <c r="F90" i="1"/>
  <c r="D966" i="18"/>
  <c r="C591" i="7944"/>
  <c r="D417" i="7941"/>
  <c r="C282" i="7942"/>
  <c r="C518" i="7942"/>
  <c r="D823" i="18"/>
  <c r="D276" i="7941"/>
  <c r="D182" i="7941"/>
  <c r="C89" i="7944"/>
  <c r="D135" i="7941"/>
  <c r="C376" i="7942"/>
  <c r="C329" i="7942"/>
  <c r="D46" i="18"/>
  <c r="C46" i="7942"/>
  <c r="C457" i="7942"/>
  <c r="F139" i="1"/>
  <c r="C753" i="7942"/>
  <c r="C140" i="7942"/>
  <c r="D729" i="18"/>
  <c r="D917" i="18"/>
  <c r="C221" i="7942"/>
  <c r="B578" i="7944"/>
  <c r="D323" i="7941"/>
  <c r="H27" i="7944"/>
  <c r="C413" i="7942"/>
  <c r="C283" i="7944"/>
  <c r="D301" i="7941"/>
  <c r="C590" i="7942"/>
  <c r="C24" i="7942"/>
  <c r="C543" i="7942"/>
  <c r="C215" i="18"/>
  <c r="D160" i="7941"/>
  <c r="D895" i="18"/>
  <c r="D707" i="18"/>
  <c r="C496" i="7942"/>
  <c r="D348" i="7941"/>
  <c r="D19" i="7941"/>
  <c r="C260" i="7942"/>
  <c r="C20" i="7944"/>
  <c r="C118" i="7942"/>
  <c r="C177" i="7942"/>
  <c r="F215" i="1"/>
  <c r="D395" i="7941"/>
  <c r="D754" i="18"/>
  <c r="D944" i="18"/>
  <c r="C307" i="7942"/>
  <c r="D66" i="7941"/>
  <c r="D113" i="7941"/>
  <c r="C731" i="7942"/>
  <c r="F68" i="1"/>
  <c r="D801" i="18"/>
  <c r="B270" i="7944"/>
  <c r="C71" i="7942"/>
  <c r="F117" i="1"/>
  <c r="D227" i="18"/>
  <c r="C637" i="7942"/>
  <c r="D207" i="7941"/>
  <c r="C354" i="7942"/>
  <c r="D993" i="18"/>
  <c r="D24" i="18"/>
  <c r="D848" i="18"/>
  <c r="D660" i="18"/>
  <c r="C67" i="7944"/>
  <c r="D489" i="7941"/>
  <c r="D442" i="7941"/>
  <c r="F166" i="1"/>
  <c r="D254" i="7941"/>
  <c r="D536" i="7941"/>
  <c r="C684" i="7942"/>
  <c r="D964" i="18"/>
  <c r="D274" i="7941"/>
  <c r="C374" i="7942"/>
  <c r="C138" i="7942"/>
  <c r="D868" i="18"/>
  <c r="C704" i="7942"/>
  <c r="C217" i="7942"/>
  <c r="D556" i="7941"/>
  <c r="D368" i="7941"/>
  <c r="D462" i="7941"/>
  <c r="D133" i="7941"/>
  <c r="D180" i="7941"/>
  <c r="C563" i="7942"/>
  <c r="D1013" i="18"/>
  <c r="D415" i="7941"/>
  <c r="B550" i="7944"/>
  <c r="D680" i="18"/>
  <c r="C516" i="7942"/>
  <c r="C87" i="7944"/>
  <c r="D44" i="18"/>
  <c r="D727" i="18"/>
  <c r="C453" i="7942"/>
  <c r="C475" i="18"/>
  <c r="D774" i="18"/>
  <c r="D321" i="7941"/>
  <c r="C610" i="7942"/>
  <c r="F186" i="1"/>
  <c r="F88" i="1"/>
  <c r="C657" i="7942"/>
  <c r="D39" i="7941"/>
  <c r="C44" i="7942"/>
  <c r="C280" i="7942"/>
  <c r="C91" i="7942"/>
  <c r="C40" i="7944"/>
  <c r="C327" i="7942"/>
  <c r="D821" i="18"/>
  <c r="F235" i="1"/>
  <c r="D86" i="7941"/>
  <c r="D227" i="7941"/>
  <c r="C751" i="7942"/>
  <c r="C563" i="7944"/>
  <c r="F137" i="1"/>
  <c r="D509" i="7941"/>
  <c r="D915" i="18"/>
  <c r="D487" i="18"/>
  <c r="D14" i="7941"/>
  <c r="D531" i="7941"/>
  <c r="C167" i="7942"/>
  <c r="F161" i="1"/>
  <c r="C113" i="7942"/>
  <c r="C403" i="7942"/>
  <c r="B200" i="7944"/>
  <c r="C632" i="7942"/>
  <c r="D484" i="7941"/>
  <c r="D988" i="18"/>
  <c r="C150" i="18"/>
  <c r="C679" i="7942"/>
  <c r="C15" i="7944"/>
  <c r="C585" i="7942"/>
  <c r="C726" i="7942"/>
  <c r="D437" i="7941"/>
  <c r="D249" i="7941"/>
  <c r="D655" i="18"/>
  <c r="C302" i="7942"/>
  <c r="D162" i="18"/>
  <c r="D390" i="7941"/>
  <c r="F112" i="1"/>
  <c r="D702" i="18"/>
  <c r="C213" i="7944"/>
  <c r="D796" i="18"/>
  <c r="D202" i="7941"/>
  <c r="D890" i="18"/>
  <c r="D108" i="7941"/>
  <c r="C19" i="7942"/>
  <c r="D843" i="18"/>
  <c r="D61" i="7941"/>
  <c r="D343" i="7941"/>
  <c r="F63" i="1"/>
  <c r="C66" i="7942"/>
  <c r="D19" i="18"/>
  <c r="C255" i="7942"/>
  <c r="C538" i="7942"/>
  <c r="D296" i="7941"/>
  <c r="C491" i="7942"/>
  <c r="C62" i="7944"/>
  <c r="D155" i="7941"/>
  <c r="D939" i="18"/>
  <c r="F210" i="1"/>
  <c r="C349" i="7942"/>
  <c r="D749" i="18"/>
  <c r="H28" i="7944"/>
  <c r="B102" i="7944"/>
  <c r="D477" i="7941"/>
  <c r="D336" i="7941"/>
  <c r="C8" i="7944"/>
  <c r="D695" i="18"/>
  <c r="D7" i="7941"/>
  <c r="C672" i="7942"/>
  <c r="D524" i="7941"/>
  <c r="C59" i="7942"/>
  <c r="C115" i="7944"/>
  <c r="D101" i="7941"/>
  <c r="D981" i="18"/>
  <c r="C12" i="7942"/>
  <c r="D71" i="18"/>
  <c r="D789" i="18"/>
  <c r="C106" i="7942"/>
  <c r="F154" i="1"/>
  <c r="C578" i="7942"/>
  <c r="C59" i="18"/>
  <c r="C153" i="7942"/>
  <c r="F203" i="1"/>
  <c r="D54" i="7941"/>
  <c r="D836" i="18"/>
  <c r="C719" i="7942"/>
  <c r="D430" i="7941"/>
  <c r="D648" i="18"/>
  <c r="C342" i="7942"/>
  <c r="D932" i="18"/>
  <c r="D883" i="18"/>
  <c r="C389" i="7942"/>
  <c r="D195" i="7941"/>
  <c r="C248" i="7942"/>
  <c r="C55" i="7944"/>
  <c r="C484" i="7942"/>
  <c r="C295" i="7942"/>
  <c r="D12" i="18"/>
  <c r="D148" i="7941"/>
  <c r="D242" i="7941"/>
  <c r="D289" i="7941"/>
  <c r="D742" i="18"/>
  <c r="D383" i="7941"/>
  <c r="C531" i="7942"/>
  <c r="C625" i="7942"/>
  <c r="F56" i="1"/>
  <c r="F105" i="1"/>
  <c r="D178" i="7941"/>
  <c r="D366" i="7941"/>
  <c r="D913" i="18"/>
  <c r="D819" i="18"/>
  <c r="F86" i="1"/>
  <c r="D319" i="7941"/>
  <c r="D413" i="7941"/>
  <c r="F184" i="1"/>
  <c r="D866" i="18"/>
  <c r="D460" i="7941"/>
  <c r="D962" i="18"/>
  <c r="C136" i="7942"/>
  <c r="C89" i="7942"/>
  <c r="D461" i="18"/>
  <c r="C278" i="7942"/>
  <c r="D131" i="7941"/>
  <c r="C42" i="7942"/>
  <c r="C38" i="7944"/>
  <c r="D507" i="7941"/>
  <c r="B522" i="7944"/>
  <c r="D725" i="18"/>
  <c r="C325" i="7942"/>
  <c r="D225" i="7941"/>
  <c r="C449" i="7942"/>
  <c r="D678" i="18"/>
  <c r="C514" i="7942"/>
  <c r="C372" i="7942"/>
  <c r="F233" i="1"/>
  <c r="D554" i="7941"/>
  <c r="C85" i="7944"/>
  <c r="C655" i="7942"/>
  <c r="C213" i="7942"/>
  <c r="D42" i="18"/>
  <c r="D37" i="7941"/>
  <c r="D772" i="18"/>
  <c r="C608" i="7942"/>
  <c r="C749" i="7942"/>
  <c r="C449" i="18"/>
  <c r="C561" i="7942"/>
  <c r="D1011" i="18"/>
  <c r="C702" i="7942"/>
  <c r="F135" i="1"/>
  <c r="D272" i="7941"/>
  <c r="C535" i="7944"/>
  <c r="D84" i="7941"/>
  <c r="C722" i="7942"/>
  <c r="C345" i="7942"/>
  <c r="F157" i="1"/>
  <c r="C15" i="7942"/>
  <c r="D198" i="7941"/>
  <c r="F206" i="1"/>
  <c r="D104" i="7941"/>
  <c r="C98" i="18"/>
  <c r="D651" i="18"/>
  <c r="C395" i="7942"/>
  <c r="D792" i="18"/>
  <c r="C534" i="7942"/>
  <c r="D935" i="18"/>
  <c r="C62" i="7942"/>
  <c r="D698" i="18"/>
  <c r="C628" i="7942"/>
  <c r="D984" i="18"/>
  <c r="D10" i="7941"/>
  <c r="C109" i="7942"/>
  <c r="D527" i="7941"/>
  <c r="C58" i="7944"/>
  <c r="C581" i="7942"/>
  <c r="D480" i="7941"/>
  <c r="C159" i="7942"/>
  <c r="D15" i="18"/>
  <c r="D386" i="7941"/>
  <c r="D339" i="7941"/>
  <c r="D292" i="7941"/>
  <c r="D745" i="18"/>
  <c r="F108" i="1"/>
  <c r="D110" i="18"/>
  <c r="C298" i="7942"/>
  <c r="C157" i="7944"/>
  <c r="B144" i="7944"/>
  <c r="C487" i="7942"/>
  <c r="D839" i="18"/>
  <c r="D151" i="7941"/>
  <c r="D245" i="7941"/>
  <c r="D433" i="7941"/>
  <c r="F59" i="1"/>
  <c r="C675" i="7942"/>
  <c r="C11" i="7944"/>
  <c r="C251" i="7942"/>
  <c r="D886" i="18"/>
  <c r="D57" i="7941"/>
  <c r="D236" i="7941"/>
  <c r="B676" i="7944"/>
  <c r="C471" i="7942"/>
  <c r="C525" i="7942"/>
  <c r="C96" i="7944"/>
  <c r="D53" i="18"/>
  <c r="C100" i="7942"/>
  <c r="D518" i="7941"/>
  <c r="D830" i="18"/>
  <c r="D377" i="7941"/>
  <c r="C147" i="7942"/>
  <c r="D604" i="18"/>
  <c r="C336" i="7942"/>
  <c r="D565" i="7941"/>
  <c r="F244" i="1"/>
  <c r="D283" i="7941"/>
  <c r="D783" i="18"/>
  <c r="C713" i="7942"/>
  <c r="D48" i="7941"/>
  <c r="D736" i="18"/>
  <c r="C572" i="7942"/>
  <c r="D95" i="7941"/>
  <c r="D330" i="7941"/>
  <c r="C689" i="7944"/>
  <c r="C592" i="18"/>
  <c r="D189" i="7941"/>
  <c r="C49" i="7944"/>
  <c r="C666" i="7942"/>
  <c r="C760" i="7942"/>
  <c r="C383" i="7942"/>
  <c r="D142" i="7941"/>
  <c r="D424" i="7941"/>
  <c r="C289" i="7942"/>
  <c r="C619" i="7942"/>
  <c r="D924" i="18"/>
  <c r="D973" i="18"/>
  <c r="C53" i="7942"/>
  <c r="D689" i="18"/>
  <c r="D1022" i="18"/>
  <c r="C235" i="7942"/>
  <c r="D877" i="18"/>
  <c r="D471" i="7941"/>
  <c r="H35" i="7944"/>
  <c r="D948" i="18"/>
  <c r="C547" i="7942"/>
  <c r="C688" i="7942"/>
  <c r="C28" i="7942"/>
  <c r="C267" i="18"/>
  <c r="D493" i="7941"/>
  <c r="C358" i="7942"/>
  <c r="C264" i="7942"/>
  <c r="C311" i="7942"/>
  <c r="D852" i="18"/>
  <c r="D899" i="18"/>
  <c r="D28" i="18"/>
  <c r="C421" i="7942"/>
  <c r="D70" i="7941"/>
  <c r="C185" i="7942"/>
  <c r="F170" i="1"/>
  <c r="D352" i="7941"/>
  <c r="C594" i="7942"/>
  <c r="D805" i="18"/>
  <c r="D23" i="7941"/>
  <c r="C339" i="7944"/>
  <c r="C71" i="7944"/>
  <c r="D164" i="7941"/>
  <c r="D258" i="7941"/>
  <c r="C75" i="7942"/>
  <c r="D399" i="7941"/>
  <c r="D446" i="7941"/>
  <c r="C500" i="7942"/>
  <c r="C735" i="7942"/>
  <c r="C641" i="7942"/>
  <c r="D997" i="18"/>
  <c r="F121" i="1"/>
  <c r="C24" i="7944"/>
  <c r="C122" i="7942"/>
  <c r="D540" i="7941"/>
  <c r="D279" i="18"/>
  <c r="D305" i="7941"/>
  <c r="D211" i="7941"/>
  <c r="F72" i="1"/>
  <c r="D117" i="7941"/>
  <c r="F219" i="1"/>
  <c r="B326" i="7944"/>
  <c r="D758" i="18"/>
  <c r="D664" i="18"/>
  <c r="D711" i="18"/>
  <c r="H17" i="7944"/>
  <c r="D898" i="18"/>
  <c r="D996" i="18"/>
  <c r="C263" i="7942"/>
  <c r="C687" i="7942"/>
  <c r="D398" i="7941"/>
  <c r="D663" i="18"/>
  <c r="D163" i="7941"/>
  <c r="D539" i="7941"/>
  <c r="C74" i="7942"/>
  <c r="C23" i="7944"/>
  <c r="C734" i="7942"/>
  <c r="D116" i="7941"/>
  <c r="C310" i="7942"/>
  <c r="D445" i="7941"/>
  <c r="D266" i="18"/>
  <c r="D27" i="18"/>
  <c r="C593" i="7942"/>
  <c r="C419" i="7942"/>
  <c r="F71" i="1"/>
  <c r="D351" i="7941"/>
  <c r="D804" i="18"/>
  <c r="C121" i="7942"/>
  <c r="C70" i="7944"/>
  <c r="C546" i="7942"/>
  <c r="D492" i="7941"/>
  <c r="D304" i="7941"/>
  <c r="F218" i="1"/>
  <c r="D210" i="7941"/>
  <c r="D710" i="18"/>
  <c r="D947" i="18"/>
  <c r="B312" i="7944"/>
  <c r="C357" i="7942"/>
  <c r="F169" i="1"/>
  <c r="C27" i="7942"/>
  <c r="C183" i="7942"/>
  <c r="D851" i="18"/>
  <c r="D757" i="18"/>
  <c r="C325" i="7944"/>
  <c r="F120" i="1"/>
  <c r="C499" i="7942"/>
  <c r="C254" i="18"/>
  <c r="D22" i="7941"/>
  <c r="D69" i="7941"/>
  <c r="D257" i="7941"/>
  <c r="C640" i="7942"/>
  <c r="H16" i="7944"/>
  <c r="C311" i="7944"/>
  <c r="C592" i="7942"/>
  <c r="C22" i="7944"/>
  <c r="D662" i="18"/>
  <c r="D303" i="7941"/>
  <c r="C686" i="7942"/>
  <c r="C181" i="7942"/>
  <c r="D68" i="7941"/>
  <c r="C120" i="7942"/>
  <c r="D256" i="7941"/>
  <c r="D444" i="7941"/>
  <c r="D397" i="7941"/>
  <c r="D115" i="7941"/>
  <c r="F70" i="1"/>
  <c r="D253" i="18"/>
  <c r="D946" i="18"/>
  <c r="C73" i="7942"/>
  <c r="D803" i="18"/>
  <c r="C639" i="7942"/>
  <c r="C26" i="7942"/>
  <c r="D538" i="7941"/>
  <c r="D995" i="18"/>
  <c r="C498" i="7942"/>
  <c r="F119" i="1"/>
  <c r="D26" i="18"/>
  <c r="D209" i="7941"/>
  <c r="C69" i="7944"/>
  <c r="D162" i="7941"/>
  <c r="D350" i="7941"/>
  <c r="D756" i="18"/>
  <c r="C356" i="7942"/>
  <c r="C733" i="7942"/>
  <c r="D709" i="18"/>
  <c r="C417" i="7942"/>
  <c r="C262" i="7942"/>
  <c r="F217" i="1"/>
  <c r="B298" i="7944"/>
  <c r="D21" i="7941"/>
  <c r="D491" i="7941"/>
  <c r="D897" i="18"/>
  <c r="C241" i="18"/>
  <c r="D850" i="18"/>
  <c r="F168" i="1"/>
  <c r="C309" i="7942"/>
  <c r="C545" i="7942"/>
  <c r="C678" i="7942"/>
  <c r="C65" i="7942"/>
  <c r="C631" i="7942"/>
  <c r="D60" i="7941"/>
  <c r="D530" i="7941"/>
  <c r="C61" i="7944"/>
  <c r="D795" i="18"/>
  <c r="F209" i="1"/>
  <c r="C301" i="7942"/>
  <c r="D248" i="7941"/>
  <c r="D436" i="7941"/>
  <c r="C199" i="7944"/>
  <c r="C401" i="7942"/>
  <c r="D701" i="18"/>
  <c r="B186" i="7944"/>
  <c r="F160" i="1"/>
  <c r="C137" i="18"/>
  <c r="F62" i="1"/>
  <c r="D389" i="7941"/>
  <c r="F111" i="1"/>
  <c r="C14" i="7944"/>
  <c r="D18" i="18"/>
  <c r="C490" i="7942"/>
  <c r="D889" i="18"/>
  <c r="C584" i="7942"/>
  <c r="D987" i="18"/>
  <c r="C348" i="7942"/>
  <c r="C725" i="7942"/>
  <c r="D295" i="7941"/>
  <c r="D748" i="18"/>
  <c r="C165" i="7942"/>
  <c r="C537" i="7942"/>
  <c r="D201" i="7941"/>
  <c r="D149" i="18"/>
  <c r="D483" i="7941"/>
  <c r="D154" i="7941"/>
  <c r="D342" i="7941"/>
  <c r="D842" i="18"/>
  <c r="C254" i="7942"/>
  <c r="D13" i="7941"/>
  <c r="C112" i="7942"/>
  <c r="D938" i="18"/>
  <c r="D107" i="7941"/>
  <c r="C18" i="7942"/>
  <c r="D654" i="18"/>
  <c r="F227" i="1"/>
  <c r="C555" i="7942"/>
  <c r="D813" i="18"/>
  <c r="D36" i="18"/>
  <c r="D501" i="7941"/>
  <c r="D766" i="18"/>
  <c r="D383" i="18"/>
  <c r="C696" i="7942"/>
  <c r="D266" i="7941"/>
  <c r="C319" i="7942"/>
  <c r="C649" i="7942"/>
  <c r="D31" i="7941"/>
  <c r="C201" i="7942"/>
  <c r="C437" i="7942"/>
  <c r="D454" i="7941"/>
  <c r="D907" i="18"/>
  <c r="D860" i="18"/>
  <c r="D548" i="7941"/>
  <c r="D672" i="18"/>
  <c r="C130" i="7942"/>
  <c r="D956" i="18"/>
  <c r="D407" i="7941"/>
  <c r="F80" i="1"/>
  <c r="D125" i="7941"/>
  <c r="C451" i="7944"/>
  <c r="B438" i="7944"/>
  <c r="F178" i="1"/>
  <c r="C79" i="7944"/>
  <c r="D360" i="7941"/>
  <c r="D313" i="7941"/>
  <c r="C272" i="7942"/>
  <c r="D219" i="7941"/>
  <c r="D1005" i="18"/>
  <c r="C508" i="7942"/>
  <c r="D172" i="7941"/>
  <c r="F129" i="1"/>
  <c r="D78" i="7941"/>
  <c r="C83" i="7942"/>
  <c r="C602" i="7942"/>
  <c r="C36" i="7942"/>
  <c r="C371" i="18"/>
  <c r="C32" i="7944"/>
  <c r="C743" i="7942"/>
  <c r="D719" i="18"/>
  <c r="C366" i="7942"/>
  <c r="H32" i="7944"/>
  <c r="H14" i="7944"/>
  <c r="H24" i="7944"/>
  <c r="H15" i="7944"/>
  <c r="H20" i="7944"/>
  <c r="H19" i="7944"/>
  <c r="H33" i="7944"/>
  <c r="H30" i="7944"/>
  <c r="H23" i="7944"/>
  <c r="H11" i="7944"/>
  <c r="H10" i="7944"/>
  <c r="H21" i="7944"/>
  <c r="H31" i="7944"/>
  <c r="H36" i="7944"/>
  <c r="H43" i="7944"/>
  <c r="H8" i="7944"/>
  <c r="H55" i="7944"/>
  <c r="I98" i="7944"/>
  <c r="G1001" i="18"/>
  <c r="H99" i="7944"/>
  <c r="H52" i="7944"/>
  <c r="D25" i="7941"/>
  <c r="D999" i="18"/>
  <c r="H34" i="7944"/>
  <c r="H48" i="7944"/>
  <c r="H47" i="7944"/>
  <c r="H50" i="7944"/>
  <c r="H12" i="7944"/>
  <c r="G1020" i="18"/>
  <c r="H26" i="7944"/>
  <c r="H13" i="7944"/>
  <c r="S52" i="1"/>
  <c r="D901" i="18"/>
  <c r="D416" i="7941"/>
  <c r="D495" i="7941"/>
  <c r="F123" i="1"/>
  <c r="D950" i="18"/>
  <c r="D760" i="18"/>
  <c r="D305" i="18"/>
  <c r="D72" i="7941"/>
  <c r="D260" i="7941"/>
  <c r="C737" i="7942"/>
  <c r="D510" i="7941"/>
  <c r="D228" i="7941"/>
  <c r="D87" i="7941"/>
  <c r="C705" i="7942"/>
  <c r="C375" i="7942"/>
  <c r="F236" i="1"/>
  <c r="C328" i="7942"/>
  <c r="D500" i="18"/>
  <c r="C88" i="7944"/>
  <c r="C45" i="7942"/>
  <c r="D666" i="18"/>
  <c r="C643" i="7942"/>
  <c r="C690" i="7942"/>
  <c r="C313" i="7942"/>
  <c r="C26" i="7944"/>
  <c r="C189" i="7942"/>
  <c r="C583" i="7942"/>
  <c r="D700" i="18"/>
  <c r="F208" i="1"/>
  <c r="C60" i="7944"/>
  <c r="D341" i="7941"/>
  <c r="C124" i="18"/>
  <c r="C300" i="7942"/>
  <c r="D17" i="18"/>
  <c r="C13" i="7944"/>
  <c r="C489" i="7942"/>
  <c r="D12" i="7941"/>
  <c r="D294" i="7941"/>
  <c r="D794" i="18"/>
  <c r="D841" i="18"/>
  <c r="C17" i="7942"/>
  <c r="D136" i="18"/>
  <c r="C347" i="7942"/>
  <c r="D261" i="7941"/>
  <c r="C27" i="7944"/>
  <c r="C738" i="7942"/>
  <c r="D402" i="7941"/>
  <c r="C267" i="7942"/>
  <c r="C427" i="7942"/>
  <c r="C597" i="7942"/>
  <c r="D902" i="18"/>
  <c r="C550" i="7942"/>
  <c r="D167" i="7941"/>
  <c r="D318" i="18"/>
  <c r="F124" i="1"/>
  <c r="C31" i="7942"/>
  <c r="B368" i="7944"/>
  <c r="D543" i="7941"/>
  <c r="D355" i="7941"/>
  <c r="D308" i="7941"/>
  <c r="D667" i="18"/>
  <c r="C691" i="7942"/>
  <c r="C361" i="7942"/>
  <c r="F75" i="1"/>
  <c r="C78" i="7942"/>
  <c r="D357" i="7941"/>
  <c r="C599" i="7942"/>
  <c r="C552" i="7942"/>
  <c r="D451" i="7941"/>
  <c r="C33" i="7942"/>
  <c r="D857" i="18"/>
  <c r="D763" i="18"/>
  <c r="C29" i="7944"/>
  <c r="D122" i="7941"/>
  <c r="D263" i="7941"/>
  <c r="C363" i="7942"/>
  <c r="C693" i="7942"/>
  <c r="D545" i="7941"/>
  <c r="C127" i="7942"/>
  <c r="D404" i="7941"/>
  <c r="D216" i="7941"/>
  <c r="F77" i="1"/>
  <c r="D1002" i="18"/>
  <c r="D33" i="18"/>
  <c r="C505" i="7942"/>
  <c r="C76" i="7944"/>
  <c r="C626" i="7942"/>
  <c r="F204" i="1"/>
  <c r="D337" i="7941"/>
  <c r="D743" i="18"/>
  <c r="D884" i="18"/>
  <c r="C673" i="7942"/>
  <c r="C720" i="7942"/>
  <c r="C532" i="7942"/>
  <c r="C13" i="7942"/>
  <c r="D8" i="7941"/>
  <c r="C56" i="7944"/>
  <c r="C155" i="7942"/>
  <c r="D982" i="18"/>
  <c r="C579" i="7942"/>
  <c r="D525" i="7941"/>
  <c r="C391" i="7942"/>
  <c r="D478" i="7941"/>
  <c r="D55" i="7941"/>
  <c r="C9" i="7944"/>
  <c r="D790" i="18"/>
  <c r="C343" i="7942"/>
  <c r="C249" i="7942"/>
  <c r="D816" i="18"/>
  <c r="C322" i="7942"/>
  <c r="C410" i="18"/>
  <c r="D1008" i="18"/>
  <c r="D410" i="7941"/>
  <c r="C443" i="7942"/>
  <c r="D675" i="18"/>
  <c r="D722" i="18"/>
  <c r="F181" i="1"/>
  <c r="F230" i="1"/>
  <c r="D269" i="7941"/>
  <c r="C746" i="7942"/>
  <c r="C511" i="7942"/>
  <c r="C133" i="7942"/>
  <c r="C699" i="7942"/>
  <c r="C207" i="7942"/>
  <c r="C275" i="7942"/>
  <c r="D175" i="7941"/>
  <c r="C605" i="7942"/>
  <c r="D959" i="18"/>
  <c r="C369" i="7942"/>
  <c r="C455" i="7942"/>
  <c r="D965" i="18"/>
  <c r="C219" i="7942"/>
  <c r="D557" i="7941"/>
  <c r="C139" i="7942"/>
  <c r="D822" i="18"/>
  <c r="F138" i="1"/>
  <c r="D869" i="18"/>
  <c r="D775" i="18"/>
  <c r="B564" i="7944"/>
  <c r="C488" i="18"/>
  <c r="D728" i="18"/>
  <c r="C752" i="7942"/>
  <c r="C92" i="7942"/>
  <c r="D275" i="7941"/>
  <c r="D181" i="7941"/>
  <c r="D463" i="7941"/>
  <c r="D40" i="7941"/>
  <c r="C281" i="7942"/>
  <c r="C41" i="7944"/>
  <c r="D1014" i="18"/>
  <c r="C564" i="7942"/>
  <c r="F89" i="1"/>
  <c r="F187" i="1"/>
  <c r="D119" i="7941"/>
  <c r="C77" i="7942"/>
  <c r="D807" i="18"/>
  <c r="D30" i="18"/>
  <c r="D166" i="7941"/>
  <c r="D854" i="18"/>
  <c r="C536" i="7942"/>
  <c r="C677" i="7942"/>
  <c r="D106" i="7941"/>
  <c r="D986" i="18"/>
  <c r="D529" i="7941"/>
  <c r="D200" i="7941"/>
  <c r="C111" i="7942"/>
  <c r="C44" i="7944"/>
  <c r="C91" i="7944"/>
  <c r="C46" i="7944"/>
  <c r="C93" i="7944"/>
  <c r="C425" i="7942"/>
  <c r="D916" i="18"/>
  <c r="C619" i="7944"/>
  <c r="C611" i="7942"/>
  <c r="D134" i="7941"/>
  <c r="C577" i="7944"/>
  <c r="C517" i="7942"/>
  <c r="D369" i="7941"/>
  <c r="D45" i="18"/>
  <c r="I78" i="7944"/>
  <c r="I83" i="7944"/>
  <c r="I93" i="7944"/>
  <c r="H77" i="7944"/>
  <c r="H79" i="7944"/>
  <c r="H81" i="7944"/>
  <c r="H93" i="7944"/>
  <c r="H59" i="7944"/>
  <c r="H71" i="7944"/>
  <c r="H73" i="7944"/>
  <c r="I73" i="7944"/>
  <c r="H75" i="7944"/>
  <c r="I79" i="7944"/>
  <c r="I94" i="7944"/>
  <c r="I82" i="7944"/>
  <c r="I76" i="7944"/>
  <c r="H82" i="7944"/>
  <c r="H78" i="7944"/>
  <c r="H76" i="7944"/>
  <c r="H83" i="7944"/>
  <c r="H92" i="7944"/>
  <c r="H94" i="7944"/>
  <c r="H66" i="7944"/>
  <c r="H70" i="7944"/>
  <c r="H72" i="7944"/>
  <c r="H74" i="7944"/>
  <c r="I77" i="7944"/>
  <c r="I81" i="7944"/>
  <c r="I92" i="7944"/>
  <c r="I90" i="7944"/>
  <c r="J79" i="7944"/>
  <c r="J94" i="7944"/>
  <c r="I55" i="7944"/>
  <c r="H91" i="7944"/>
  <c r="I91" i="7944"/>
  <c r="K92" i="7944"/>
  <c r="J77" i="7944"/>
  <c r="I75" i="7944"/>
  <c r="I56" i="7944"/>
  <c r="I72" i="7944"/>
  <c r="I61" i="7944"/>
  <c r="H90" i="7944"/>
  <c r="I95" i="7944"/>
  <c r="I80" i="7944"/>
  <c r="J92" i="7944"/>
  <c r="J93" i="7944"/>
  <c r="J76" i="7944"/>
  <c r="I74" i="7944"/>
  <c r="I57" i="7944"/>
  <c r="K93" i="7944"/>
  <c r="J83" i="7944"/>
  <c r="J81" i="7944"/>
  <c r="J82" i="7944"/>
  <c r="I71" i="7944"/>
  <c r="K67" i="7944"/>
  <c r="K77" i="7944"/>
  <c r="L61" i="7944"/>
  <c r="L83" i="7944"/>
  <c r="J68" i="7944"/>
  <c r="J71" i="7944"/>
  <c r="J64" i="7944"/>
  <c r="K55" i="7944"/>
  <c r="K74" i="7944"/>
  <c r="K57" i="7944"/>
  <c r="K64" i="7944"/>
  <c r="L57" i="7944"/>
  <c r="L77" i="7944"/>
  <c r="L62" i="7944"/>
  <c r="J90" i="7944"/>
  <c r="L76" i="7944"/>
  <c r="L81" i="7944"/>
  <c r="J95" i="7944"/>
  <c r="K68" i="7944"/>
  <c r="J72" i="7944"/>
  <c r="J73" i="7944"/>
  <c r="J59" i="7944"/>
  <c r="K73" i="7944"/>
  <c r="K60" i="7944"/>
  <c r="K81" i="7944"/>
  <c r="K76" i="7944"/>
  <c r="K75" i="7944"/>
  <c r="K59" i="7944"/>
  <c r="K65" i="7944"/>
  <c r="K82" i="7944"/>
  <c r="K71" i="7944"/>
  <c r="K79" i="7944"/>
  <c r="L78" i="7944"/>
  <c r="L93" i="7944"/>
  <c r="L79" i="7944"/>
  <c r="L94" i="7944"/>
  <c r="L71" i="7944"/>
  <c r="J91" i="7944"/>
  <c r="J57" i="7944"/>
  <c r="K66" i="7944"/>
  <c r="J55" i="7944"/>
  <c r="J63" i="7944"/>
  <c r="J75" i="7944"/>
  <c r="K78" i="7944"/>
  <c r="K83" i="7944"/>
  <c r="J67" i="7944"/>
  <c r="K72" i="7944"/>
  <c r="J56" i="7944"/>
  <c r="J66" i="7944"/>
  <c r="J69" i="7944"/>
  <c r="J74" i="7944"/>
  <c r="L90" i="7944"/>
  <c r="L63" i="7944"/>
  <c r="K80" i="7944"/>
  <c r="L55" i="7944"/>
  <c r="J60" i="7944"/>
  <c r="L56" i="7944"/>
  <c r="K90" i="7944"/>
  <c r="L73" i="7944"/>
  <c r="L75" i="7944"/>
  <c r="K95" i="7944"/>
  <c r="L91" i="7944"/>
  <c r="L82" i="7944"/>
  <c r="G1008" i="18"/>
  <c r="F172" i="1"/>
  <c r="D542" i="7941"/>
  <c r="F74" i="1"/>
  <c r="D354" i="7941"/>
  <c r="C124" i="7942"/>
  <c r="F61" i="1"/>
  <c r="D153" i="7941"/>
  <c r="F159" i="1"/>
  <c r="D247" i="7941"/>
  <c r="C185" i="7944"/>
  <c r="D681" i="18"/>
  <c r="D322" i="7941"/>
  <c r="F132" i="1"/>
  <c r="C381" i="7944"/>
  <c r="F229" i="1"/>
  <c r="C253" i="7942"/>
  <c r="D431" i="7941"/>
  <c r="C141" i="7942"/>
  <c r="D213" i="7941"/>
  <c r="C658" i="7942"/>
  <c r="B396" i="7944"/>
  <c r="G969" i="18"/>
  <c r="D435" i="7941"/>
  <c r="F110" i="1"/>
  <c r="D482" i="7941"/>
  <c r="B172" i="7944"/>
  <c r="C399" i="7942"/>
  <c r="D174" i="7941"/>
  <c r="C557" i="7942"/>
  <c r="B466" i="7944"/>
  <c r="C34" i="7944"/>
  <c r="D768" i="18"/>
  <c r="F131" i="1"/>
  <c r="D409" i="7941"/>
  <c r="C651" i="7942"/>
  <c r="C630" i="7942"/>
  <c r="C724" i="7942"/>
  <c r="D197" i="7941"/>
  <c r="C14" i="7942"/>
  <c r="C486" i="7942"/>
  <c r="D744" i="18"/>
  <c r="C108" i="7942"/>
  <c r="C344" i="7942"/>
  <c r="D150" i="7941"/>
  <c r="B130" i="7944"/>
  <c r="C393" i="7942"/>
  <c r="C85" i="18"/>
  <c r="C297" i="7942"/>
  <c r="D934" i="18"/>
  <c r="C157" i="7942"/>
  <c r="C57" i="7944"/>
  <c r="F107" i="1"/>
  <c r="D103" i="7941"/>
  <c r="D244" i="7941"/>
  <c r="D432" i="7941"/>
  <c r="D291" i="7941"/>
  <c r="D838" i="18"/>
  <c r="D697" i="18"/>
  <c r="F58" i="1"/>
  <c r="C533" i="7942"/>
  <c r="D9" i="7941"/>
  <c r="C61" i="7942"/>
  <c r="D14" i="18"/>
  <c r="C580" i="7942"/>
  <c r="D56" i="7941"/>
  <c r="D385" i="7941"/>
  <c r="D526" i="7941"/>
  <c r="D97" i="18"/>
  <c r="C721" i="7942"/>
  <c r="C250" i="7942"/>
  <c r="D983" i="18"/>
  <c r="D338" i="7941"/>
  <c r="D791" i="18"/>
  <c r="C10" i="7944"/>
  <c r="D885" i="18"/>
  <c r="D650" i="18"/>
  <c r="C674" i="7942"/>
  <c r="F205" i="1"/>
  <c r="F156" i="1"/>
  <c r="C143" i="7944"/>
  <c r="C627" i="7942"/>
  <c r="D479" i="7941"/>
  <c r="G960" i="18"/>
  <c r="C16" i="7942"/>
  <c r="D528" i="7941"/>
  <c r="C488" i="7942"/>
  <c r="C12" i="7944"/>
  <c r="G999" i="18"/>
  <c r="G950" i="18"/>
  <c r="D481" i="7941"/>
  <c r="D387" i="7941"/>
  <c r="D936" i="18"/>
  <c r="D293" i="7941"/>
  <c r="D653" i="18"/>
  <c r="D277" i="7941"/>
  <c r="D840" i="18"/>
  <c r="B634" i="7944"/>
  <c r="B606" i="7944"/>
  <c r="C698" i="7942"/>
  <c r="L74" i="7944"/>
  <c r="L92" i="7944"/>
  <c r="D937" i="18"/>
  <c r="C64" i="7942"/>
  <c r="D315" i="7941"/>
  <c r="D815" i="18"/>
  <c r="C441" i="7942"/>
  <c r="C604" i="7942"/>
  <c r="C205" i="7942"/>
  <c r="C397" i="18"/>
  <c r="C85" i="7942"/>
  <c r="D33" i="7941"/>
  <c r="F207" i="1"/>
  <c r="C582" i="7942"/>
  <c r="B158" i="7944"/>
  <c r="D199" i="7941"/>
  <c r="C171" i="7944"/>
  <c r="D246" i="7941"/>
  <c r="C111" i="18"/>
  <c r="C346" i="7942"/>
  <c r="C59" i="7944"/>
  <c r="D59" i="7941"/>
  <c r="D683" i="18"/>
  <c r="D777" i="18"/>
  <c r="D465" i="7941"/>
  <c r="D42" i="7941"/>
  <c r="J78" i="7944"/>
  <c r="K91" i="7944"/>
  <c r="G957" i="18"/>
  <c r="G967" i="18"/>
  <c r="C163" i="7942"/>
  <c r="G1006" i="18"/>
  <c r="D80" i="7941"/>
  <c r="D221" i="7941"/>
  <c r="D674" i="18"/>
  <c r="C745" i="7942"/>
  <c r="C38" i="7942"/>
  <c r="F180" i="1"/>
  <c r="C266" i="7942"/>
  <c r="B354" i="7944"/>
  <c r="D401" i="7941"/>
  <c r="D888" i="18"/>
  <c r="D47" i="18"/>
  <c r="D559" i="7941"/>
  <c r="F140" i="1"/>
  <c r="D730" i="18"/>
  <c r="D418" i="7941"/>
  <c r="G1017" i="18"/>
  <c r="G959" i="18"/>
  <c r="G971" i="18"/>
  <c r="G1018" i="18"/>
  <c r="D747" i="18"/>
  <c r="C360" i="7942"/>
  <c r="C73" i="7944"/>
  <c r="C293" i="18"/>
  <c r="F109" i="1"/>
  <c r="D340" i="7941"/>
  <c r="D746" i="18"/>
  <c r="D985" i="18"/>
  <c r="C535" i="7942"/>
  <c r="C629" i="7942"/>
  <c r="D152" i="7941"/>
  <c r="F158" i="1"/>
  <c r="D862" i="18"/>
  <c r="D652" i="18"/>
  <c r="D307" i="7941"/>
  <c r="C43" i="7944"/>
  <c r="D38" i="18"/>
  <c r="C132" i="7942"/>
  <c r="D456" i="7941"/>
  <c r="D958" i="18"/>
  <c r="D127" i="7941"/>
  <c r="C63" i="7942"/>
  <c r="D16" i="18"/>
  <c r="C299" i="7942"/>
  <c r="F60" i="1"/>
  <c r="C161" i="7942"/>
  <c r="D388" i="7941"/>
  <c r="C368" i="7942"/>
  <c r="D503" i="7941"/>
  <c r="D550" i="7941"/>
  <c r="D721" i="18"/>
  <c r="D268" i="7941"/>
  <c r="C676" i="7942"/>
  <c r="D123" i="18"/>
  <c r="C252" i="7942"/>
  <c r="D105" i="7941"/>
  <c r="D58" i="7941"/>
  <c r="J80" i="7944"/>
  <c r="C647" i="7942"/>
  <c r="D499" i="7941"/>
  <c r="D76" i="7941"/>
  <c r="D170" i="7941"/>
  <c r="C128" i="7942"/>
  <c r="C433" i="7942"/>
  <c r="D29" i="7941"/>
  <c r="C270" i="7942"/>
  <c r="F78" i="1"/>
  <c r="D1003" i="18"/>
  <c r="C345" i="18"/>
  <c r="D35" i="18"/>
  <c r="D547" i="7941"/>
  <c r="D859" i="18"/>
  <c r="D453" i="7941"/>
  <c r="C78" i="7944"/>
  <c r="D218" i="7941"/>
  <c r="F177" i="1"/>
  <c r="D171" i="7941"/>
  <c r="C82" i="7942"/>
  <c r="C31" i="7944"/>
  <c r="F79" i="1"/>
  <c r="D223" i="7941"/>
  <c r="C507" i="7944"/>
  <c r="F84" i="1"/>
  <c r="C653" i="7942"/>
  <c r="C323" i="7942"/>
  <c r="C40" i="7942"/>
  <c r="C747" i="7942"/>
  <c r="D364" i="7941"/>
  <c r="F182" i="1"/>
  <c r="D435" i="18"/>
  <c r="D817" i="18"/>
  <c r="C566" i="7942"/>
  <c r="D824" i="18"/>
  <c r="C330" i="7942"/>
  <c r="D371" i="7941"/>
  <c r="C754" i="7942"/>
  <c r="F238" i="1"/>
  <c r="D1016" i="18"/>
  <c r="C377" i="7942"/>
  <c r="C694" i="7942"/>
  <c r="D452" i="7941"/>
  <c r="D217" i="7941"/>
  <c r="D123" i="7941"/>
  <c r="B410" i="7944"/>
  <c r="C506" i="7942"/>
  <c r="C81" i="7942"/>
  <c r="C34" i="7942"/>
  <c r="D905" i="18"/>
  <c r="F127" i="1"/>
  <c r="C437" i="7944"/>
  <c r="D812" i="18"/>
  <c r="C554" i="7942"/>
  <c r="D671" i="18"/>
  <c r="C129" i="7942"/>
  <c r="C358" i="18"/>
  <c r="D77" i="7941"/>
  <c r="C742" i="7942"/>
  <c r="C318" i="7942"/>
  <c r="D370" i="18"/>
  <c r="D82" i="7941"/>
  <c r="D676" i="18"/>
  <c r="D552" i="7941"/>
  <c r="D458" i="7941"/>
  <c r="C87" i="7942"/>
  <c r="C423" i="18"/>
  <c r="D40" i="18"/>
  <c r="C276" i="7942"/>
  <c r="F231" i="1"/>
  <c r="C370" i="7942"/>
  <c r="D324" i="7941"/>
  <c r="C94" i="7942"/>
  <c r="D918" i="18"/>
  <c r="D183" i="7941"/>
  <c r="C514" i="18"/>
  <c r="C519" i="7942"/>
  <c r="C283" i="7942"/>
  <c r="L95" i="7944"/>
  <c r="H80" i="7944"/>
  <c r="H95" i="7944"/>
  <c r="L72" i="7944"/>
  <c r="D759" i="18"/>
  <c r="L80" i="7944"/>
  <c r="D1007" i="18"/>
  <c r="C30" i="7942"/>
  <c r="C76" i="7942"/>
  <c r="D665" i="18"/>
  <c r="D29" i="18"/>
  <c r="D448" i="7941"/>
  <c r="D793" i="18"/>
  <c r="F73" i="1"/>
  <c r="C353" i="7944"/>
  <c r="D541" i="7941"/>
  <c r="K94" i="7944"/>
  <c r="D409" i="18"/>
  <c r="C479" i="7944"/>
  <c r="C321" i="7942"/>
  <c r="C549" i="7942"/>
  <c r="C596" i="7942"/>
  <c r="C397" i="7942"/>
  <c r="D11" i="7941"/>
  <c r="C605" i="7944"/>
  <c r="D136" i="7941"/>
  <c r="C459" i="7942"/>
  <c r="C90" i="7944"/>
  <c r="C274" i="7942"/>
  <c r="D362" i="7941"/>
  <c r="C110" i="7942"/>
  <c r="D434" i="7941"/>
  <c r="C723" i="7942"/>
  <c r="F82" i="1"/>
  <c r="C510" i="7942"/>
  <c r="C502" i="7942"/>
  <c r="C660" i="7942"/>
  <c r="D526" i="18"/>
  <c r="D230" i="7941"/>
  <c r="C223" i="7942"/>
  <c r="C613" i="7942"/>
  <c r="D806" i="18"/>
  <c r="D887" i="18"/>
  <c r="C648" i="7942"/>
  <c r="C77" i="7944"/>
  <c r="C81" i="7944"/>
  <c r="D512" i="7941"/>
  <c r="D270" i="7941"/>
  <c r="D909" i="18"/>
  <c r="D699" i="18"/>
  <c r="C367" i="7944"/>
  <c r="D391" i="7941"/>
  <c r="C67" i="7942"/>
  <c r="C586" i="7942"/>
  <c r="C350" i="7942"/>
  <c r="C680" i="7942"/>
  <c r="D532" i="7941"/>
  <c r="C169" i="7942"/>
  <c r="C539" i="7942"/>
  <c r="D438" i="7941"/>
  <c r="C727" i="7942"/>
  <c r="D250" i="7941"/>
  <c r="D485" i="7941"/>
  <c r="F113" i="1"/>
  <c r="F211" i="1"/>
  <c r="D703" i="18"/>
  <c r="F162" i="1"/>
  <c r="C227" i="7944"/>
  <c r="D656" i="18"/>
  <c r="D15" i="7941"/>
  <c r="C163" i="18"/>
  <c r="C20" i="7942"/>
  <c r="C492" i="7942"/>
  <c r="C405" i="7942"/>
  <c r="D844" i="18"/>
  <c r="C114" i="7942"/>
  <c r="F64" i="1"/>
  <c r="B214" i="7944"/>
  <c r="D62" i="7941"/>
  <c r="D156" i="7941"/>
  <c r="D344" i="7941"/>
  <c r="D203" i="7941"/>
  <c r="C256" i="7942"/>
  <c r="C63" i="7944"/>
  <c r="D175" i="18"/>
  <c r="C303" i="7942"/>
  <c r="D20" i="18"/>
  <c r="D989" i="18"/>
  <c r="D109" i="7941"/>
  <c r="D891" i="18"/>
  <c r="D297" i="7941"/>
  <c r="D940" i="18"/>
  <c r="C16" i="7944"/>
  <c r="D750" i="18"/>
  <c r="D797" i="18"/>
  <c r="C633" i="7942"/>
  <c r="G968" i="18"/>
  <c r="G975" i="18"/>
  <c r="G974" i="18"/>
  <c r="G1024" i="18"/>
  <c r="G1019" i="18"/>
  <c r="G1004" i="18"/>
  <c r="D713" i="18"/>
  <c r="F221" i="1"/>
  <c r="G991" i="18"/>
  <c r="G953" i="18"/>
  <c r="G1000" i="18"/>
  <c r="G951" i="18"/>
  <c r="G1022" i="18"/>
  <c r="G1023" i="18"/>
  <c r="G964" i="18"/>
  <c r="G973" i="18"/>
  <c r="J254" i="1"/>
  <c r="G1015" i="18"/>
  <c r="G998" i="18"/>
  <c r="G949" i="18"/>
  <c r="G1016" i="18"/>
  <c r="G958" i="18"/>
  <c r="G1021" i="18"/>
  <c r="G1012" i="18"/>
  <c r="G970" i="18"/>
  <c r="G952" i="18"/>
  <c r="G981" i="18"/>
  <c r="G932" i="18"/>
  <c r="H4" i="7942"/>
  <c r="H4" i="7944"/>
  <c r="I4" i="7941"/>
  <c r="I251" i="1"/>
  <c r="I104" i="1"/>
  <c r="I153" i="1"/>
  <c r="J55" i="1"/>
  <c r="I202" i="1"/>
  <c r="H4" i="7941"/>
  <c r="H251" i="1"/>
  <c r="J4" i="7942"/>
  <c r="I65" i="7944"/>
  <c r="I59" i="7944"/>
  <c r="I66" i="7944"/>
  <c r="I69" i="7944"/>
  <c r="G963" i="18"/>
  <c r="G624" i="7942"/>
  <c r="K254" i="1"/>
  <c r="L254" i="1"/>
  <c r="M254" i="1"/>
  <c r="N254" i="1"/>
  <c r="O254" i="1"/>
  <c r="P254" i="1"/>
  <c r="Q254" i="1"/>
  <c r="J255" i="1"/>
  <c r="G948" i="18"/>
  <c r="G247" i="7942"/>
  <c r="G972" i="18"/>
  <c r="K55" i="1"/>
  <c r="J4" i="18"/>
  <c r="J251" i="1"/>
  <c r="J4" i="7941"/>
  <c r="J202" i="1"/>
  <c r="J4" i="7944"/>
  <c r="J104" i="1"/>
  <c r="J153" i="1"/>
  <c r="H7" i="7944"/>
  <c r="G954" i="18"/>
  <c r="G294" i="7942"/>
  <c r="I4" i="18"/>
  <c r="I4" i="7942"/>
  <c r="I4" i="7944"/>
  <c r="G965" i="18"/>
  <c r="G671" i="7942"/>
  <c r="H578" i="7944"/>
  <c r="H591" i="7944"/>
  <c r="I42" i="7944"/>
  <c r="H522" i="7944"/>
  <c r="H535" i="7944"/>
  <c r="I38" i="7944"/>
  <c r="H466" i="7944"/>
  <c r="H479" i="7944"/>
  <c r="I34" i="7944"/>
  <c r="J34" i="7944"/>
  <c r="H340" i="7944"/>
  <c r="H353" i="7944"/>
  <c r="I25" i="7944"/>
  <c r="J25" i="7944"/>
  <c r="K25" i="7944"/>
  <c r="L25" i="7944"/>
  <c r="M25" i="7944"/>
  <c r="H382" i="7944"/>
  <c r="H395" i="7944"/>
  <c r="I28" i="7944"/>
  <c r="J28" i="7944"/>
  <c r="K28" i="7944"/>
  <c r="L28" i="7944"/>
  <c r="M28" i="7944"/>
  <c r="H424" i="7944"/>
  <c r="H437" i="7944"/>
  <c r="I31" i="7944"/>
  <c r="H634" i="7944"/>
  <c r="H647" i="7944"/>
  <c r="I46" i="7944"/>
  <c r="H480" i="7944"/>
  <c r="H493" i="7944"/>
  <c r="I35" i="7944"/>
  <c r="J35" i="7944"/>
  <c r="K35" i="7944"/>
  <c r="L35" i="7944"/>
  <c r="M35" i="7944"/>
  <c r="H368" i="7944"/>
  <c r="H381" i="7944"/>
  <c r="I27" i="7944"/>
  <c r="J27" i="7944"/>
  <c r="K27" i="7944"/>
  <c r="H326" i="7944"/>
  <c r="H339" i="7944"/>
  <c r="I24" i="7944"/>
  <c r="J24" i="7944"/>
  <c r="K24" i="7944"/>
  <c r="H676" i="7944"/>
  <c r="H689" i="7944"/>
  <c r="I49" i="7944"/>
  <c r="J49" i="7944"/>
  <c r="H438" i="7944"/>
  <c r="H451" i="7944"/>
  <c r="I32" i="7944"/>
  <c r="J32" i="7944"/>
  <c r="H144" i="7944"/>
  <c r="H494" i="7944"/>
  <c r="H507" i="7944"/>
  <c r="I3" i="7944"/>
  <c r="H704" i="7944"/>
  <c r="H717" i="7944"/>
  <c r="I51" i="7944"/>
  <c r="J51" i="7944"/>
  <c r="K51" i="7944"/>
  <c r="L51" i="7944"/>
  <c r="M51" i="7944"/>
  <c r="H116" i="7944"/>
  <c r="H129" i="7944"/>
  <c r="H410" i="7944"/>
  <c r="H423" i="7944"/>
  <c r="I30" i="7944"/>
  <c r="J30" i="7944"/>
  <c r="K30" i="7944"/>
  <c r="L30" i="7944"/>
  <c r="M30" i="7944"/>
  <c r="H564" i="7944"/>
  <c r="H577" i="7944"/>
  <c r="I41" i="7944"/>
  <c r="H354" i="7944"/>
  <c r="H367" i="7944"/>
  <c r="I26" i="7944"/>
  <c r="J26" i="7944"/>
  <c r="K26" i="7944"/>
  <c r="L26" i="7944"/>
  <c r="M26" i="7944"/>
  <c r="H256" i="7944"/>
  <c r="H269" i="7944"/>
  <c r="I19" i="7944"/>
  <c r="H662" i="7944"/>
  <c r="H675" i="7944"/>
  <c r="I48" i="7944"/>
  <c r="H270" i="7944"/>
  <c r="H283" i="7944"/>
  <c r="H214" i="7944"/>
  <c r="H227" i="7944"/>
  <c r="H130" i="7944"/>
  <c r="H143" i="7944"/>
  <c r="G55" i="1"/>
  <c r="H104" i="1"/>
  <c r="H153" i="1"/>
  <c r="H202" i="1"/>
  <c r="H4" i="18"/>
  <c r="G718" i="7942"/>
  <c r="I36" i="7944"/>
  <c r="G955" i="18"/>
  <c r="G976" i="18"/>
  <c r="G1007" i="18"/>
  <c r="J3" i="18"/>
  <c r="I258" i="1"/>
  <c r="I259" i="1"/>
  <c r="I7" i="7942"/>
  <c r="I466" i="7944"/>
  <c r="I469" i="7944"/>
  <c r="I479" i="7944"/>
  <c r="I525" i="7944"/>
  <c r="I553" i="7944"/>
  <c r="I676" i="7944"/>
  <c r="I130" i="7944"/>
  <c r="I564" i="7944"/>
  <c r="I567" i="7944"/>
  <c r="I577" i="7944"/>
  <c r="I256" i="7944"/>
  <c r="I441" i="7944"/>
  <c r="I161" i="7944"/>
  <c r="I270" i="7944"/>
  <c r="I329" i="7944"/>
  <c r="I357" i="7944"/>
  <c r="I399" i="7944"/>
  <c r="I651" i="7944"/>
  <c r="I343" i="7944"/>
  <c r="I609" i="7944"/>
  <c r="I455" i="7944"/>
  <c r="I214" i="7944"/>
  <c r="I634" i="7944"/>
  <c r="I637" i="7944"/>
  <c r="I647" i="7944"/>
  <c r="I522" i="7944"/>
  <c r="I535" i="7944"/>
  <c r="I539" i="7944"/>
  <c r="I105" i="7944"/>
  <c r="I354" i="7944"/>
  <c r="I367" i="7944"/>
  <c r="I385" i="7944"/>
  <c r="I427" i="7944"/>
  <c r="I497" i="7944"/>
  <c r="I623" i="7944"/>
  <c r="I665" i="7944"/>
  <c r="I326" i="7944"/>
  <c r="I339" i="7944"/>
  <c r="I704" i="7944"/>
  <c r="I662" i="7944"/>
  <c r="I675" i="7944"/>
  <c r="I340" i="7944"/>
  <c r="I353" i="7944"/>
  <c r="I116" i="7944"/>
  <c r="J3" i="7944"/>
  <c r="I483" i="7944"/>
  <c r="I259" i="7944"/>
  <c r="I269" i="7944"/>
  <c r="I144" i="7944"/>
  <c r="I581" i="7944"/>
  <c r="I410" i="7944"/>
  <c r="I413" i="7944"/>
  <c r="I245" i="7944"/>
  <c r="I315" i="7944"/>
  <c r="I371" i="7944"/>
  <c r="I382" i="7944"/>
  <c r="I395" i="7944"/>
  <c r="I438" i="7944"/>
  <c r="I451" i="7944"/>
  <c r="I480" i="7944"/>
  <c r="I493" i="7944"/>
  <c r="I707" i="7944"/>
  <c r="I595" i="7944"/>
  <c r="I494" i="7944"/>
  <c r="I507" i="7944"/>
  <c r="J36" i="7944"/>
  <c r="K36" i="7944"/>
  <c r="L36" i="7944"/>
  <c r="M36" i="7944"/>
  <c r="I679" i="7944"/>
  <c r="I721" i="7944"/>
  <c r="I693" i="7944"/>
  <c r="I578" i="7944"/>
  <c r="I591" i="7944"/>
  <c r="I511" i="7944"/>
  <c r="I368" i="7944"/>
  <c r="I424" i="7944"/>
  <c r="I437" i="7944"/>
  <c r="G341" i="7942"/>
  <c r="G835" i="18"/>
  <c r="G788" i="18"/>
  <c r="J258" i="1"/>
  <c r="J259" i="1"/>
  <c r="J7" i="7942"/>
  <c r="G990" i="18"/>
  <c r="G941" i="18"/>
  <c r="G942" i="18"/>
  <c r="G956" i="18"/>
  <c r="G329" i="7941"/>
  <c r="K3" i="18"/>
  <c r="G104" i="1"/>
  <c r="G153" i="1"/>
  <c r="G4" i="7944"/>
  <c r="G4" i="7941"/>
  <c r="G4" i="18"/>
  <c r="G4" i="7942"/>
  <c r="F4" i="7942"/>
  <c r="F4" i="18"/>
  <c r="G251" i="1"/>
  <c r="G202" i="1"/>
  <c r="K251" i="1"/>
  <c r="K202" i="1"/>
  <c r="K4" i="7941"/>
  <c r="L55" i="1"/>
  <c r="K4" i="7944"/>
  <c r="K4" i="7942"/>
  <c r="K104" i="1"/>
  <c r="K153" i="1"/>
  <c r="K4" i="18"/>
  <c r="G194" i="7941"/>
  <c r="K255" i="1"/>
  <c r="L255" i="1"/>
  <c r="M255" i="1"/>
  <c r="N255" i="1"/>
  <c r="O255" i="1"/>
  <c r="P255" i="1"/>
  <c r="Q255" i="1"/>
  <c r="G882" i="18"/>
  <c r="J256" i="7944"/>
  <c r="J259" i="7944"/>
  <c r="J260" i="7944"/>
  <c r="J269" i="7944"/>
  <c r="J662" i="7944"/>
  <c r="J675" i="7944"/>
  <c r="J665" i="7944"/>
  <c r="J666" i="7944"/>
  <c r="J634" i="7944"/>
  <c r="J637" i="7944"/>
  <c r="J638" i="7944"/>
  <c r="J647" i="7944"/>
  <c r="I717" i="7944"/>
  <c r="L3" i="18"/>
  <c r="K258" i="1"/>
  <c r="K259" i="1"/>
  <c r="K7" i="7942"/>
  <c r="I381" i="7944"/>
  <c r="I423" i="7944"/>
  <c r="J554" i="7944"/>
  <c r="J525" i="7944"/>
  <c r="J596" i="7944"/>
  <c r="J400" i="7944"/>
  <c r="J190" i="7944"/>
  <c r="J564" i="7944"/>
  <c r="J498" i="7944"/>
  <c r="J484" i="7944"/>
  <c r="J176" i="7944"/>
  <c r="J414" i="7944"/>
  <c r="J722" i="7944"/>
  <c r="J204" i="7944"/>
  <c r="J330" i="7944"/>
  <c r="J144" i="7944"/>
  <c r="J424" i="7944"/>
  <c r="J480" i="7944"/>
  <c r="J540" i="7944"/>
  <c r="J568" i="7944"/>
  <c r="J522" i="7944"/>
  <c r="J526" i="7944"/>
  <c r="J535" i="7944"/>
  <c r="J162" i="7944"/>
  <c r="J456" i="7944"/>
  <c r="J214" i="7944"/>
  <c r="J410" i="7944"/>
  <c r="J413" i="7944"/>
  <c r="J130" i="7944"/>
  <c r="J316" i="7944"/>
  <c r="J246" i="7944"/>
  <c r="J274" i="7944"/>
  <c r="J120" i="7944"/>
  <c r="J469" i="7944"/>
  <c r="J441" i="7944"/>
  <c r="J455" i="7944"/>
  <c r="J595" i="7944"/>
  <c r="J512" i="7944"/>
  <c r="J721" i="7944"/>
  <c r="J497" i="7944"/>
  <c r="J680" i="7944"/>
  <c r="J354" i="7944"/>
  <c r="J357" i="7944"/>
  <c r="J358" i="7944"/>
  <c r="J367" i="7944"/>
  <c r="J106" i="7944"/>
  <c r="J610" i="7944"/>
  <c r="J442" i="7944"/>
  <c r="J438" i="7944"/>
  <c r="J451" i="7944"/>
  <c r="J340" i="7944"/>
  <c r="J553" i="7944"/>
  <c r="J539" i="7944"/>
  <c r="J707" i="7944"/>
  <c r="J385" i="7944"/>
  <c r="J582" i="7944"/>
  <c r="J624" i="7944"/>
  <c r="J386" i="7944"/>
  <c r="J399" i="7944"/>
  <c r="J704" i="7944"/>
  <c r="J134" i="7944"/>
  <c r="J694" i="7944"/>
  <c r="J302" i="7944"/>
  <c r="J245" i="7944"/>
  <c r="J651" i="7944"/>
  <c r="J116" i="7944"/>
  <c r="J581" i="7944"/>
  <c r="J371" i="7944"/>
  <c r="J343" i="7944"/>
  <c r="J679" i="7944"/>
  <c r="J105" i="7944"/>
  <c r="J609" i="7944"/>
  <c r="J652" i="7944"/>
  <c r="J344" i="7944"/>
  <c r="J676" i="7944"/>
  <c r="J689" i="7944"/>
  <c r="J428" i="7944"/>
  <c r="J470" i="7944"/>
  <c r="J578" i="7944"/>
  <c r="J494" i="7944"/>
  <c r="J507" i="7944"/>
  <c r="J567" i="7944"/>
  <c r="J511" i="7944"/>
  <c r="J483" i="7944"/>
  <c r="J148" i="7944"/>
  <c r="J623" i="7944"/>
  <c r="J270" i="7944"/>
  <c r="J466" i="7944"/>
  <c r="J479" i="7944"/>
  <c r="J315" i="7944"/>
  <c r="J161" i="7944"/>
  <c r="K3" i="7944"/>
  <c r="J708" i="7944"/>
  <c r="J329" i="7944"/>
  <c r="J693" i="7944"/>
  <c r="J218" i="7944"/>
  <c r="K218" i="7944"/>
  <c r="J232" i="7944"/>
  <c r="J382" i="7944"/>
  <c r="J372" i="7944"/>
  <c r="J368" i="7944"/>
  <c r="J427" i="7944"/>
  <c r="J326" i="7944"/>
  <c r="L4" i="18"/>
  <c r="L202" i="1"/>
  <c r="L251" i="1"/>
  <c r="L104" i="1"/>
  <c r="L153" i="1"/>
  <c r="M55" i="1"/>
  <c r="L4" i="7942"/>
  <c r="L4" i="7941"/>
  <c r="L4" i="7944"/>
  <c r="I689" i="7944"/>
  <c r="K541" i="7944"/>
  <c r="K652" i="7944"/>
  <c r="K232" i="7944"/>
  <c r="K270" i="7944"/>
  <c r="K676" i="7944"/>
  <c r="K130" i="7944"/>
  <c r="K695" i="7944"/>
  <c r="K256" i="7944"/>
  <c r="K625" i="7944"/>
  <c r="K233" i="7944"/>
  <c r="K485" i="7944"/>
  <c r="K359" i="7944"/>
  <c r="K354" i="7944"/>
  <c r="K191" i="7944"/>
  <c r="K639" i="7944"/>
  <c r="K205" i="7944"/>
  <c r="K680" i="7944"/>
  <c r="K316" i="7944"/>
  <c r="K106" i="7944"/>
  <c r="K466" i="7944"/>
  <c r="K665" i="7944"/>
  <c r="K511" i="7944"/>
  <c r="K522" i="7944"/>
  <c r="K583" i="7944"/>
  <c r="K526" i="7944"/>
  <c r="K527" i="7944"/>
  <c r="K597" i="7944"/>
  <c r="K400" i="7944"/>
  <c r="K564" i="7944"/>
  <c r="K723" i="7944"/>
  <c r="K708" i="7944"/>
  <c r="K344" i="7944"/>
  <c r="K499" i="7944"/>
  <c r="K135" i="7944"/>
  <c r="K219" i="7944"/>
  <c r="K457" i="7944"/>
  <c r="K667" i="7944"/>
  <c r="K163" i="7944"/>
  <c r="K624" i="7944"/>
  <c r="K303" i="7944"/>
  <c r="K443" i="7944"/>
  <c r="K149" i="7944"/>
  <c r="K427" i="7944"/>
  <c r="K246" i="7944"/>
  <c r="K438" i="7944"/>
  <c r="K330" i="7944"/>
  <c r="K144" i="7944"/>
  <c r="L3" i="7944"/>
  <c r="K513" i="7944"/>
  <c r="K653" i="7944"/>
  <c r="K162" i="7944"/>
  <c r="K326" i="7944"/>
  <c r="K339" i="7944"/>
  <c r="K329" i="7944"/>
  <c r="K331" i="7944"/>
  <c r="K358" i="7944"/>
  <c r="K704" i="7944"/>
  <c r="K681" i="7944"/>
  <c r="K611" i="7944"/>
  <c r="K382" i="7944"/>
  <c r="K345" i="7944"/>
  <c r="K401" i="7944"/>
  <c r="K414" i="7944"/>
  <c r="K275" i="7944"/>
  <c r="L275" i="7944"/>
  <c r="K722" i="7944"/>
  <c r="K469" i="7944"/>
  <c r="K480" i="7944"/>
  <c r="K494" i="7944"/>
  <c r="K497" i="7944"/>
  <c r="K498" i="7944"/>
  <c r="K507" i="7944"/>
  <c r="K424" i="7944"/>
  <c r="K442" i="7944"/>
  <c r="K259" i="7944"/>
  <c r="K666" i="7944"/>
  <c r="K470" i="7944"/>
  <c r="K134" i="7944"/>
  <c r="K357" i="7944"/>
  <c r="K399" i="7944"/>
  <c r="K567" i="7944"/>
  <c r="K161" i="7944"/>
  <c r="K410" i="7944"/>
  <c r="K471" i="7944"/>
  <c r="K121" i="7944"/>
  <c r="K415" i="7944"/>
  <c r="K387" i="7944"/>
  <c r="K274" i="7944"/>
  <c r="K455" i="7944"/>
  <c r="K340" i="7944"/>
  <c r="K343" i="7944"/>
  <c r="K353" i="7944"/>
  <c r="K634" i="7944"/>
  <c r="K512" i="7944"/>
  <c r="K456" i="7944"/>
  <c r="K483" i="7944"/>
  <c r="K539" i="7944"/>
  <c r="K371" i="7944"/>
  <c r="K707" i="7944"/>
  <c r="K372" i="7944"/>
  <c r="K428" i="7944"/>
  <c r="K484" i="7944"/>
  <c r="K385" i="7944"/>
  <c r="K623" i="7944"/>
  <c r="K679" i="7944"/>
  <c r="K105" i="7944"/>
  <c r="K694" i="7944"/>
  <c r="K107" i="7944"/>
  <c r="K540" i="7944"/>
  <c r="K721" i="7944"/>
  <c r="K568" i="7944"/>
  <c r="K525" i="7944"/>
  <c r="K553" i="7944"/>
  <c r="K260" i="7944"/>
  <c r="K609" i="7944"/>
  <c r="K581" i="7944"/>
  <c r="K693" i="7944"/>
  <c r="K373" i="7944"/>
  <c r="K386" i="7944"/>
  <c r="K429" i="7944"/>
  <c r="K595" i="7944"/>
  <c r="K596" i="7944"/>
  <c r="K116" i="7944"/>
  <c r="K578" i="7944"/>
  <c r="K662" i="7944"/>
  <c r="K637" i="7944"/>
  <c r="K555" i="7944"/>
  <c r="K247" i="7944"/>
  <c r="K177" i="7944"/>
  <c r="K368" i="7944"/>
  <c r="K381" i="7944"/>
  <c r="K441" i="7944"/>
  <c r="K569" i="7944"/>
  <c r="K413" i="7944"/>
  <c r="K302" i="7944"/>
  <c r="K709" i="7944"/>
  <c r="K317" i="7944"/>
  <c r="K638" i="7944"/>
  <c r="K610" i="7944"/>
  <c r="K214" i="7944"/>
  <c r="K289" i="7944"/>
  <c r="K261" i="7944"/>
  <c r="K651" i="7944"/>
  <c r="J493" i="7944"/>
  <c r="J591" i="7944"/>
  <c r="J395" i="7944"/>
  <c r="J353" i="7944"/>
  <c r="J423" i="7944"/>
  <c r="J437" i="7944"/>
  <c r="M3" i="18"/>
  <c r="M202" i="1"/>
  <c r="N55" i="1"/>
  <c r="N4" i="7942"/>
  <c r="M4" i="7941"/>
  <c r="M4" i="7942"/>
  <c r="M104" i="1"/>
  <c r="M153" i="1"/>
  <c r="M4" i="7944"/>
  <c r="M251" i="1"/>
  <c r="M4" i="18"/>
  <c r="J717" i="7944"/>
  <c r="J381" i="7944"/>
  <c r="J339" i="7944"/>
  <c r="J577" i="7944"/>
  <c r="L258" i="1"/>
  <c r="L259" i="1"/>
  <c r="L7" i="7942"/>
  <c r="K493" i="7944"/>
  <c r="M258" i="1"/>
  <c r="M259" i="1"/>
  <c r="M7" i="7942"/>
  <c r="N104" i="1"/>
  <c r="N153" i="1"/>
  <c r="N251" i="1"/>
  <c r="O55" i="1"/>
  <c r="N202" i="1"/>
  <c r="M152" i="18"/>
  <c r="M153" i="18"/>
  <c r="M154" i="18"/>
  <c r="N3" i="18"/>
  <c r="M155" i="18"/>
  <c r="M156" i="18"/>
  <c r="K437" i="7944"/>
  <c r="K717" i="7944"/>
  <c r="K367" i="7944"/>
  <c r="K689" i="7944"/>
  <c r="L569" i="7944"/>
  <c r="L570" i="7944"/>
  <c r="L514" i="7944"/>
  <c r="L611" i="7944"/>
  <c r="L107" i="7944"/>
  <c r="L261" i="7944"/>
  <c r="L724" i="7944"/>
  <c r="L326" i="7944"/>
  <c r="L710" i="7944"/>
  <c r="L354" i="7944"/>
  <c r="L359" i="7944"/>
  <c r="L136" i="7944"/>
  <c r="L386" i="7944"/>
  <c r="L360" i="7944"/>
  <c r="L234" i="7944"/>
  <c r="L388" i="7944"/>
  <c r="L500" i="7944"/>
  <c r="L108" i="7944"/>
  <c r="L402" i="7944"/>
  <c r="L416" i="7944"/>
  <c r="L640" i="7944"/>
  <c r="L583" i="7944"/>
  <c r="L568" i="7944"/>
  <c r="L382" i="7944"/>
  <c r="L289" i="7944"/>
  <c r="L542" i="7944"/>
  <c r="L555" i="7944"/>
  <c r="L695" i="7944"/>
  <c r="L233" i="7944"/>
  <c r="L191" i="7944"/>
  <c r="L704" i="7944"/>
  <c r="L676" i="7944"/>
  <c r="L270" i="7944"/>
  <c r="L164" i="7944"/>
  <c r="L122" i="7944"/>
  <c r="L276" i="7944"/>
  <c r="L486" i="7944"/>
  <c r="L332" i="7944"/>
  <c r="L248" i="7944"/>
  <c r="L177" i="7944"/>
  <c r="L444" i="7944"/>
  <c r="L668" i="7944"/>
  <c r="L612" i="7944"/>
  <c r="L232" i="7944"/>
  <c r="L106" i="7944"/>
  <c r="L597" i="7944"/>
  <c r="L654" i="7944"/>
  <c r="L410" i="7944"/>
  <c r="L708" i="7944"/>
  <c r="L220" i="7944"/>
  <c r="L150" i="7944"/>
  <c r="L682" i="7944"/>
  <c r="L458" i="7944"/>
  <c r="L304" i="7944"/>
  <c r="L427" i="7944"/>
  <c r="L246" i="7944"/>
  <c r="L330" i="7944"/>
  <c r="L144" i="7944"/>
  <c r="L329" i="7944"/>
  <c r="L497" i="7944"/>
  <c r="L634" i="7944"/>
  <c r="L511" i="7944"/>
  <c r="L512" i="7944"/>
  <c r="L513" i="7944"/>
  <c r="L578" i="7944"/>
  <c r="L455" i="7944"/>
  <c r="L680" i="7944"/>
  <c r="L553" i="7944"/>
  <c r="L651" i="7944"/>
  <c r="L429" i="7944"/>
  <c r="L373" i="7944"/>
  <c r="L443" i="7944"/>
  <c r="L219" i="7944"/>
  <c r="L357" i="7944"/>
  <c r="L596" i="7944"/>
  <c r="L609" i="7944"/>
  <c r="L540" i="7944"/>
  <c r="L372" i="7944"/>
  <c r="L399" i="7944"/>
  <c r="L567" i="7944"/>
  <c r="L526" i="7944"/>
  <c r="L556" i="7944"/>
  <c r="L528" i="7944"/>
  <c r="L162" i="7944"/>
  <c r="L723" i="7944"/>
  <c r="L696" i="7944"/>
  <c r="L290" i="7944"/>
  <c r="L178" i="7944"/>
  <c r="L430" i="7944"/>
  <c r="L331" i="7944"/>
  <c r="L564" i="7944"/>
  <c r="L577" i="7944"/>
  <c r="L722" i="7944"/>
  <c r="L469" i="7944"/>
  <c r="L652" i="7944"/>
  <c r="L721" i="7944"/>
  <c r="L480" i="7944"/>
  <c r="L494" i="7944"/>
  <c r="L424" i="7944"/>
  <c r="L466" i="7944"/>
  <c r="L214" i="7944"/>
  <c r="L368" i="7944"/>
  <c r="L662" i="7944"/>
  <c r="L345" i="7944"/>
  <c r="L457" i="7944"/>
  <c r="L498" i="7944"/>
  <c r="L442" i="7944"/>
  <c r="L610" i="7944"/>
  <c r="L401" i="7944"/>
  <c r="L400" i="7944"/>
  <c r="L247" i="7944"/>
  <c r="L470" i="7944"/>
  <c r="L385" i="7944"/>
  <c r="L302" i="7944"/>
  <c r="L527" i="7944"/>
  <c r="L598" i="7944"/>
  <c r="L415" i="7944"/>
  <c r="L638" i="7944"/>
  <c r="L472" i="7944"/>
  <c r="L626" i="7944"/>
  <c r="L653" i="7944"/>
  <c r="L625" i="7944"/>
  <c r="L522" i="7944"/>
  <c r="L316" i="7944"/>
  <c r="L387" i="7944"/>
  <c r="L707" i="7944"/>
  <c r="L624" i="7944"/>
  <c r="L121" i="7944"/>
  <c r="L637" i="7944"/>
  <c r="L679" i="7944"/>
  <c r="L581" i="7944"/>
  <c r="M3" i="7944"/>
  <c r="M178" i="7944"/>
  <c r="L344" i="7944"/>
  <c r="L681" i="7944"/>
  <c r="L256" i="7944"/>
  <c r="L374" i="7944"/>
  <c r="L694" i="7944"/>
  <c r="L665" i="7944"/>
  <c r="L438" i="7944"/>
  <c r="L441" i="7944"/>
  <c r="L451" i="7944"/>
  <c r="L260" i="7944"/>
  <c r="L639" i="7944"/>
  <c r="L274" i="7944"/>
  <c r="L525" i="7944"/>
  <c r="L709" i="7944"/>
  <c r="L485" i="7944"/>
  <c r="L413" i="7944"/>
  <c r="L693" i="7944"/>
  <c r="L371" i="7944"/>
  <c r="L428" i="7944"/>
  <c r="L623" i="7944"/>
  <c r="L105" i="7944"/>
  <c r="L318" i="7944"/>
  <c r="L206" i="7944"/>
  <c r="M206" i="7944"/>
  <c r="L456" i="7944"/>
  <c r="L358" i="7944"/>
  <c r="L666" i="7944"/>
  <c r="L539" i="7944"/>
  <c r="L667" i="7944"/>
  <c r="L130" i="7944"/>
  <c r="L340" i="7944"/>
  <c r="L192" i="7944"/>
  <c r="L116" i="7944"/>
  <c r="L584" i="7944"/>
  <c r="L262" i="7944"/>
  <c r="L471" i="7944"/>
  <c r="L479" i="7944"/>
  <c r="L483" i="7944"/>
  <c r="L346" i="7944"/>
  <c r="L499" i="7944"/>
  <c r="L595" i="7944"/>
  <c r="L303" i="7944"/>
  <c r="L414" i="7944"/>
  <c r="L484" i="7944"/>
  <c r="L541" i="7944"/>
  <c r="L343" i="7944"/>
  <c r="L134" i="7944"/>
  <c r="K577" i="7944"/>
  <c r="K423" i="7944"/>
  <c r="K395" i="7944"/>
  <c r="K675" i="7944"/>
  <c r="K647" i="7944"/>
  <c r="K451" i="7944"/>
  <c r="K535" i="7944"/>
  <c r="K479" i="7944"/>
  <c r="L689" i="7944"/>
  <c r="L647" i="7944"/>
  <c r="L675" i="7944"/>
  <c r="M556" i="7944"/>
  <c r="M585" i="7944"/>
  <c r="N3" i="7944"/>
  <c r="M543" i="7944"/>
  <c r="M638" i="7944"/>
  <c r="M472" i="7944"/>
  <c r="M676" i="7944"/>
  <c r="M277" i="7944"/>
  <c r="M487" i="7944"/>
  <c r="M164" i="7944"/>
  <c r="M445" i="7944"/>
  <c r="M109" i="7944"/>
  <c r="M416" i="7944"/>
  <c r="M165" i="7944"/>
  <c r="M319" i="7944"/>
  <c r="M473" i="7944"/>
  <c r="M207" i="7944"/>
  <c r="M627" i="7944"/>
  <c r="M626" i="7944"/>
  <c r="M653" i="7944"/>
  <c r="M611" i="7944"/>
  <c r="M415" i="7944"/>
  <c r="M469" i="7944"/>
  <c r="M270" i="7944"/>
  <c r="M486" i="7944"/>
  <c r="M570" i="7944"/>
  <c r="M571" i="7944"/>
  <c r="M542" i="7944"/>
  <c r="M359" i="7944"/>
  <c r="M360" i="7944"/>
  <c r="M500" i="7944"/>
  <c r="M402" i="7944"/>
  <c r="M711" i="7944"/>
  <c r="M354" i="7944"/>
  <c r="M725" i="7944"/>
  <c r="M564" i="7944"/>
  <c r="M710" i="7944"/>
  <c r="M333" i="7944"/>
  <c r="M613" i="7944"/>
  <c r="M669" i="7944"/>
  <c r="M374" i="7944"/>
  <c r="M459" i="7944"/>
  <c r="M123" i="7944"/>
  <c r="M151" i="7944"/>
  <c r="M501" i="7944"/>
  <c r="M332" i="7944"/>
  <c r="M696" i="7944"/>
  <c r="M583" i="7944"/>
  <c r="M382" i="7944"/>
  <c r="M289" i="7944"/>
  <c r="N289" i="7944"/>
  <c r="M514" i="7944"/>
  <c r="M584" i="7944"/>
  <c r="M598" i="7944"/>
  <c r="M655" i="7944"/>
  <c r="M107" i="7944"/>
  <c r="M668" i="7944"/>
  <c r="M697" i="7944"/>
  <c r="M682" i="7944"/>
  <c r="M130" i="7944"/>
  <c r="M347" i="7944"/>
  <c r="M137" i="7944"/>
  <c r="M221" i="7944"/>
  <c r="M263" i="7944"/>
  <c r="M375" i="7944"/>
  <c r="M136" i="7944"/>
  <c r="M569" i="7944"/>
  <c r="M106" i="7944"/>
  <c r="M438" i="7944"/>
  <c r="M330" i="7944"/>
  <c r="M424" i="7944"/>
  <c r="M578" i="7944"/>
  <c r="M662" i="7944"/>
  <c r="M555" i="7944"/>
  <c r="M471" i="7944"/>
  <c r="M260" i="7944"/>
  <c r="M625" i="7944"/>
  <c r="M724" i="7944"/>
  <c r="M511" i="7944"/>
  <c r="M541" i="7944"/>
  <c r="M525" i="7944"/>
  <c r="M568" i="7944"/>
  <c r="M220" i="7944"/>
  <c r="M526" i="7944"/>
  <c r="M485" i="7944"/>
  <c r="M290" i="7944"/>
  <c r="M512" i="7944"/>
  <c r="M413" i="7944"/>
  <c r="M429" i="7944"/>
  <c r="M371" i="7944"/>
  <c r="M219" i="7944"/>
  <c r="M679" i="7944"/>
  <c r="M581" i="7944"/>
  <c r="M539" i="7944"/>
  <c r="M637" i="7944"/>
  <c r="M529" i="7944"/>
  <c r="M599" i="7944"/>
  <c r="M654" i="7944"/>
  <c r="M695" i="7944"/>
  <c r="M708" i="7944"/>
  <c r="M233" i="7944"/>
  <c r="M304" i="7944"/>
  <c r="M683" i="7944"/>
  <c r="M431" i="7944"/>
  <c r="M403" i="7944"/>
  <c r="M249" i="7944"/>
  <c r="M291" i="7944"/>
  <c r="M318" i="7944"/>
  <c r="M179" i="7944"/>
  <c r="M361" i="7944"/>
  <c r="M527" i="7944"/>
  <c r="M667" i="7944"/>
  <c r="M246" i="7944"/>
  <c r="M326" i="7944"/>
  <c r="M722" i="7944"/>
  <c r="M480" i="7944"/>
  <c r="M340" i="7944"/>
  <c r="M368" i="7944"/>
  <c r="M455" i="7944"/>
  <c r="M680" i="7944"/>
  <c r="M652" i="7944"/>
  <c r="M430" i="7944"/>
  <c r="M191" i="7944"/>
  <c r="M261" i="7944"/>
  <c r="M346" i="7944"/>
  <c r="M108" i="7944"/>
  <c r="M640" i="7944"/>
  <c r="M248" i="7944"/>
  <c r="M343" i="7944"/>
  <c r="M553" i="7944"/>
  <c r="M443" i="7944"/>
  <c r="M373" i="7944"/>
  <c r="M540" i="7944"/>
  <c r="M610" i="7944"/>
  <c r="M483" i="7944"/>
  <c r="M428" i="7944"/>
  <c r="M666" i="7944"/>
  <c r="M567" i="7944"/>
  <c r="M723" i="7944"/>
  <c r="M410" i="7944"/>
  <c r="M144" i="7944"/>
  <c r="M634" i="7944"/>
  <c r="M345" i="7944"/>
  <c r="M329" i="7944"/>
  <c r="M232" i="7944"/>
  <c r="M344" i="7944"/>
  <c r="M709" i="7944"/>
  <c r="M247" i="7944"/>
  <c r="M707" i="7944"/>
  <c r="M414" i="7944"/>
  <c r="M651" i="7944"/>
  <c r="M609" i="7944"/>
  <c r="M372" i="7944"/>
  <c r="M385" i="7944"/>
  <c r="M515" i="7944"/>
  <c r="M276" i="7944"/>
  <c r="M444" i="7944"/>
  <c r="M388" i="7944"/>
  <c r="M417" i="7944"/>
  <c r="M389" i="7944"/>
  <c r="M193" i="7944"/>
  <c r="M694" i="7944"/>
  <c r="M497" i="7944"/>
  <c r="M116" i="7944"/>
  <c r="M387" i="7944"/>
  <c r="M122" i="7944"/>
  <c r="M624" i="7944"/>
  <c r="M681" i="7944"/>
  <c r="M400" i="7944"/>
  <c r="M470" i="7944"/>
  <c r="M357" i="7944"/>
  <c r="M693" i="7944"/>
  <c r="M399" i="7944"/>
  <c r="M235" i="7944"/>
  <c r="M466" i="7944"/>
  <c r="M522" i="7944"/>
  <c r="M513" i="7944"/>
  <c r="M442" i="7944"/>
  <c r="M639" i="7944"/>
  <c r="M401" i="7944"/>
  <c r="M704" i="7944"/>
  <c r="M641" i="7944"/>
  <c r="M386" i="7944"/>
  <c r="M262" i="7944"/>
  <c r="N262" i="7944"/>
  <c r="M150" i="7944"/>
  <c r="M498" i="7944"/>
  <c r="M665" i="7944"/>
  <c r="M595" i="7944"/>
  <c r="M427" i="7944"/>
  <c r="M484" i="7944"/>
  <c r="M256" i="7944"/>
  <c r="M305" i="7944"/>
  <c r="M721" i="7944"/>
  <c r="M494" i="7944"/>
  <c r="M458" i="7944"/>
  <c r="M358" i="7944"/>
  <c r="M316" i="7944"/>
  <c r="M457" i="7944"/>
  <c r="M596" i="7944"/>
  <c r="M623" i="7944"/>
  <c r="M105" i="7944"/>
  <c r="M528" i="7944"/>
  <c r="M597" i="7944"/>
  <c r="M214" i="7944"/>
  <c r="M331" i="7944"/>
  <c r="M275" i="7944"/>
  <c r="M557" i="7944"/>
  <c r="M177" i="7944"/>
  <c r="M612" i="7944"/>
  <c r="M499" i="7944"/>
  <c r="M303" i="7944"/>
  <c r="M456" i="7944"/>
  <c r="M441" i="7944"/>
  <c r="L381" i="7944"/>
  <c r="L507" i="7944"/>
  <c r="L423" i="7944"/>
  <c r="L339" i="7944"/>
  <c r="O3" i="18"/>
  <c r="N154" i="18"/>
  <c r="N156" i="18"/>
  <c r="N155" i="18"/>
  <c r="N153" i="18"/>
  <c r="N152" i="18"/>
  <c r="L437" i="7944"/>
  <c r="L395" i="7944"/>
  <c r="N259" i="1"/>
  <c r="L353" i="7944"/>
  <c r="L535" i="7944"/>
  <c r="L493" i="7944"/>
  <c r="L717" i="7944"/>
  <c r="L367" i="7944"/>
  <c r="O4" i="7941"/>
  <c r="O251" i="1"/>
  <c r="P55" i="1"/>
  <c r="O4" i="18"/>
  <c r="O104" i="1"/>
  <c r="O153" i="1"/>
  <c r="O4" i="7942"/>
  <c r="O202" i="1"/>
  <c r="O4" i="7944"/>
  <c r="N258" i="1"/>
  <c r="P4" i="18"/>
  <c r="P4" i="7942"/>
  <c r="P4" i="7941"/>
  <c r="P4" i="7944"/>
  <c r="P104" i="1"/>
  <c r="P153" i="1"/>
  <c r="P251" i="1"/>
  <c r="Q55" i="1"/>
  <c r="P202" i="1"/>
  <c r="N600" i="7944"/>
  <c r="N544" i="7944"/>
  <c r="N572" i="7944"/>
  <c r="N683" i="7944"/>
  <c r="N403" i="7944"/>
  <c r="N641" i="7944"/>
  <c r="N318" i="7944"/>
  <c r="N488" i="7944"/>
  <c r="N354" i="7944"/>
  <c r="N362" i="7944"/>
  <c r="N726" i="7944"/>
  <c r="N256" i="7944"/>
  <c r="N502" i="7944"/>
  <c r="N194" i="7944"/>
  <c r="N712" i="7944"/>
  <c r="N250" i="7944"/>
  <c r="N376" i="7944"/>
  <c r="N614" i="7944"/>
  <c r="N417" i="7944"/>
  <c r="N500" i="7944"/>
  <c r="N360" i="7944"/>
  <c r="N416" i="7944"/>
  <c r="N109" i="7944"/>
  <c r="N655" i="7944"/>
  <c r="N235" i="7944"/>
  <c r="N527" i="7944"/>
  <c r="N668" i="7944"/>
  <c r="N638" i="7944"/>
  <c r="N137" i="7944"/>
  <c r="N598" i="7944"/>
  <c r="N515" i="7944"/>
  <c r="N558" i="7944"/>
  <c r="N530" i="7944"/>
  <c r="N584" i="7944"/>
  <c r="N487" i="7944"/>
  <c r="N445" i="7944"/>
  <c r="N432" i="7944"/>
  <c r="N292" i="7944"/>
  <c r="N670" i="7944"/>
  <c r="N446" i="7944"/>
  <c r="N110" i="7944"/>
  <c r="N642" i="7944"/>
  <c r="N474" i="7944"/>
  <c r="N236" i="7944"/>
  <c r="N710" i="7944"/>
  <c r="N334" i="7944"/>
  <c r="N124" i="7944"/>
  <c r="N459" i="7944"/>
  <c r="N306" i="7944"/>
  <c r="N375" i="7944"/>
  <c r="N107" i="7944"/>
  <c r="N627" i="7944"/>
  <c r="N695" i="7944"/>
  <c r="N361" i="7944"/>
  <c r="N291" i="7944"/>
  <c r="N359" i="7944"/>
  <c r="N402" i="7944"/>
  <c r="N557" i="7944"/>
  <c r="N374" i="7944"/>
  <c r="N222" i="7944"/>
  <c r="N320" i="7944"/>
  <c r="N264" i="7944"/>
  <c r="N473" i="7944"/>
  <c r="N723" i="7944"/>
  <c r="N542" i="7944"/>
  <c r="N382" i="7944"/>
  <c r="N514" i="7944"/>
  <c r="N721" i="7944"/>
  <c r="N694" i="7944"/>
  <c r="N497" i="7944"/>
  <c r="N144" i="7944"/>
  <c r="N494" i="7944"/>
  <c r="N116" i="7944"/>
  <c r="N340" i="7944"/>
  <c r="N669" i="7944"/>
  <c r="N697" i="7944"/>
  <c r="N595" i="7944"/>
  <c r="N501" i="7944"/>
  <c r="N571" i="7944"/>
  <c r="N333" i="7944"/>
  <c r="N708" i="7944"/>
  <c r="N653" i="7944"/>
  <c r="N122" i="7944"/>
  <c r="N471" i="7944"/>
  <c r="N221" i="7944"/>
  <c r="N220" i="7944"/>
  <c r="N457" i="7944"/>
  <c r="N441" i="7944"/>
  <c r="N499" i="7944"/>
  <c r="N681" i="7944"/>
  <c r="N400" i="7944"/>
  <c r="N427" i="7944"/>
  <c r="N624" i="7944"/>
  <c r="N540" i="7944"/>
  <c r="N623" i="7944"/>
  <c r="N357" i="7944"/>
  <c r="N516" i="7944"/>
  <c r="N682" i="7944"/>
  <c r="N263" i="7944"/>
  <c r="N348" i="7944"/>
  <c r="N410" i="7944"/>
  <c r="N390" i="7944"/>
  <c r="N698" i="7944"/>
  <c r="N332" i="7944"/>
  <c r="N136" i="7944"/>
  <c r="N569" i="7944"/>
  <c r="N528" i="7944"/>
  <c r="N486" i="7944"/>
  <c r="N722" i="7944"/>
  <c r="N106" i="7944"/>
  <c r="N438" i="7944"/>
  <c r="N578" i="7944"/>
  <c r="N424" i="7944"/>
  <c r="N555" i="7944"/>
  <c r="N625" i="7944"/>
  <c r="N724" i="7944"/>
  <c r="N511" i="7944"/>
  <c r="N541" i="7944"/>
  <c r="N667" i="7944"/>
  <c r="N568" i="7944"/>
  <c r="N261" i="7944"/>
  <c r="N319" i="7944"/>
  <c r="N389" i="7944"/>
  <c r="N485" i="7944"/>
  <c r="N458" i="7944"/>
  <c r="N512" i="7944"/>
  <c r="N247" i="7944"/>
  <c r="N456" i="7944"/>
  <c r="N680" i="7944"/>
  <c r="N526" i="7944"/>
  <c r="N371" i="7944"/>
  <c r="N525" i="7944"/>
  <c r="N219" i="7944"/>
  <c r="N679" i="7944"/>
  <c r="N539" i="7944"/>
  <c r="N484" i="7944"/>
  <c r="N428" i="7944"/>
  <c r="N385" i="7944"/>
  <c r="N105" i="7944"/>
  <c r="O3" i="7944"/>
  <c r="O137" i="7944"/>
  <c r="N612" i="7944"/>
  <c r="N305" i="7944"/>
  <c r="N564" i="7944"/>
  <c r="N460" i="7944"/>
  <c r="N628" i="7944"/>
  <c r="N570" i="7944"/>
  <c r="N415" i="7944"/>
  <c r="N611" i="7944"/>
  <c r="N466" i="7944"/>
  <c r="N480" i="7944"/>
  <c r="N665" i="7944"/>
  <c r="N634" i="7944"/>
  <c r="N543" i="7944"/>
  <c r="N640" i="7944"/>
  <c r="N343" i="7944"/>
  <c r="N513" i="7944"/>
  <c r="N316" i="7944"/>
  <c r="N344" i="7944"/>
  <c r="N373" i="7944"/>
  <c r="N610" i="7944"/>
  <c r="N651" i="7944"/>
  <c r="N596" i="7944"/>
  <c r="N637" i="7944"/>
  <c r="N586" i="7944"/>
  <c r="N656" i="7944"/>
  <c r="N130" i="7944"/>
  <c r="N138" i="7944"/>
  <c r="N684" i="7944"/>
  <c r="N431" i="7944"/>
  <c r="N654" i="7944"/>
  <c r="N345" i="7944"/>
  <c r="N613" i="7944"/>
  <c r="N329" i="7944"/>
  <c r="N711" i="7944"/>
  <c r="N469" i="7944"/>
  <c r="N444" i="7944"/>
  <c r="N472" i="7944"/>
  <c r="N304" i="7944"/>
  <c r="N556" i="7944"/>
  <c r="N249" i="7944"/>
  <c r="N277" i="7944"/>
  <c r="N260" i="7944"/>
  <c r="N707" i="7944"/>
  <c r="N414" i="7944"/>
  <c r="N108" i="7944"/>
  <c r="N248" i="7944"/>
  <c r="N609" i="7944"/>
  <c r="N581" i="7944"/>
  <c r="N470" i="7944"/>
  <c r="N567" i="7944"/>
  <c r="N599" i="7944"/>
  <c r="N388" i="7944"/>
  <c r="N152" i="7944"/>
  <c r="N208" i="7944"/>
  <c r="N278" i="7944"/>
  <c r="N270" i="7944"/>
  <c r="N214" i="7944"/>
  <c r="N368" i="7944"/>
  <c r="N626" i="7944"/>
  <c r="N232" i="7944"/>
  <c r="N455" i="7944"/>
  <c r="N553" i="7944"/>
  <c r="N498" i="7944"/>
  <c r="N666" i="7944"/>
  <c r="N483" i="7944"/>
  <c r="N330" i="7944"/>
  <c r="N652" i="7944"/>
  <c r="N430" i="7944"/>
  <c r="N443" i="7944"/>
  <c r="N725" i="7944"/>
  <c r="N704" i="7944"/>
  <c r="N347" i="7944"/>
  <c r="N696" i="7944"/>
  <c r="N662" i="7944"/>
  <c r="N529" i="7944"/>
  <c r="N275" i="7944"/>
  <c r="O275" i="7944"/>
  <c r="N290" i="7944"/>
  <c r="N585" i="7944"/>
  <c r="N676" i="7944"/>
  <c r="N123" i="7944"/>
  <c r="O123" i="7944"/>
  <c r="N583" i="7944"/>
  <c r="N522" i="7944"/>
  <c r="N442" i="7944"/>
  <c r="N387" i="7944"/>
  <c r="N276" i="7944"/>
  <c r="N639" i="7944"/>
  <c r="N346" i="7944"/>
  <c r="N401" i="7944"/>
  <c r="N413" i="7944"/>
  <c r="N404" i="7944"/>
  <c r="N326" i="7944"/>
  <c r="N597" i="7944"/>
  <c r="N358" i="7944"/>
  <c r="N429" i="7944"/>
  <c r="N418" i="7944"/>
  <c r="N331" i="7944"/>
  <c r="N303" i="7944"/>
  <c r="N386" i="7944"/>
  <c r="N150" i="7944"/>
  <c r="N709" i="7944"/>
  <c r="N693" i="7944"/>
  <c r="N399" i="7944"/>
  <c r="N372" i="7944"/>
  <c r="N157" i="18"/>
  <c r="O258" i="1"/>
  <c r="N7" i="7942"/>
  <c r="P3" i="18"/>
  <c r="O153" i="18"/>
  <c r="O155" i="18"/>
  <c r="O154" i="18"/>
  <c r="O152" i="18"/>
  <c r="O156" i="18"/>
  <c r="O157" i="18"/>
  <c r="O259" i="1"/>
  <c r="Q4" i="7942"/>
  <c r="Q4" i="7941"/>
  <c r="Q202" i="1"/>
  <c r="Q4" i="7944"/>
  <c r="R4" i="7944"/>
  <c r="Q4" i="18"/>
  <c r="R4" i="18"/>
  <c r="Q104" i="1"/>
  <c r="Q153" i="1"/>
  <c r="Q251" i="1"/>
  <c r="O7" i="7942"/>
  <c r="P258" i="1"/>
  <c r="O601" i="7944"/>
  <c r="O559" i="7944"/>
  <c r="P3" i="7944"/>
  <c r="P196" i="7944"/>
  <c r="O657" i="7944"/>
  <c r="O404" i="7944"/>
  <c r="O391" i="7944"/>
  <c r="O628" i="7944"/>
  <c r="O293" i="7944"/>
  <c r="O181" i="7944"/>
  <c r="O643" i="7944"/>
  <c r="O713" i="7944"/>
  <c r="O167" i="7944"/>
  <c r="O321" i="7944"/>
  <c r="O475" i="7944"/>
  <c r="O489" i="7944"/>
  <c r="O138" i="7944"/>
  <c r="O615" i="7944"/>
  <c r="O612" i="7944"/>
  <c r="O528" i="7944"/>
  <c r="O545" i="7944"/>
  <c r="O531" i="7944"/>
  <c r="O362" i="7944"/>
  <c r="O256" i="7944"/>
  <c r="O376" i="7944"/>
  <c r="O460" i="7944"/>
  <c r="O208" i="7944"/>
  <c r="O685" i="7944"/>
  <c r="O307" i="7944"/>
  <c r="O124" i="7944"/>
  <c r="O349" i="7944"/>
  <c r="O223" i="7944"/>
  <c r="O354" i="7944"/>
  <c r="O629" i="7944"/>
  <c r="O405" i="7944"/>
  <c r="O726" i="7944"/>
  <c r="O375" i="7944"/>
  <c r="O527" i="7944"/>
  <c r="O557" i="7944"/>
  <c r="O598" i="7944"/>
  <c r="O558" i="7944"/>
  <c r="O585" i="7944"/>
  <c r="O572" i="7944"/>
  <c r="O432" i="7944"/>
  <c r="O446" i="7944"/>
  <c r="O110" i="7944"/>
  <c r="O334" i="7944"/>
  <c r="O306" i="7944"/>
  <c r="O237" i="7944"/>
  <c r="O209" i="7944"/>
  <c r="O125" i="7944"/>
  <c r="O699" i="7944"/>
  <c r="O704" i="7944"/>
  <c r="O279" i="7944"/>
  <c r="O377" i="7944"/>
  <c r="O695" i="7944"/>
  <c r="O402" i="7944"/>
  <c r="O361" i="7944"/>
  <c r="O415" i="7944"/>
  <c r="O611" i="7944"/>
  <c r="O662" i="7944"/>
  <c r="O424" i="7944"/>
  <c r="O529" i="7944"/>
  <c r="O345" i="7944"/>
  <c r="O445" i="7944"/>
  <c r="O235" i="7944"/>
  <c r="O474" i="7944"/>
  <c r="O431" i="7944"/>
  <c r="O469" i="7944"/>
  <c r="O627" i="7944"/>
  <c r="O418" i="7944"/>
  <c r="O444" i="7944"/>
  <c r="O136" i="7944"/>
  <c r="O584" i="7944"/>
  <c r="O387" i="7944"/>
  <c r="O502" i="7944"/>
  <c r="O304" i="7944"/>
  <c r="O390" i="7944"/>
  <c r="O277" i="7944"/>
  <c r="O639" i="7944"/>
  <c r="O613" i="7944"/>
  <c r="O430" i="7944"/>
  <c r="O626" i="7944"/>
  <c r="O708" i="7944"/>
  <c r="O260" i="7944"/>
  <c r="O471" i="7944"/>
  <c r="O358" i="7944"/>
  <c r="O303" i="7944"/>
  <c r="O709" i="7944"/>
  <c r="O248" i="7944"/>
  <c r="O651" i="7944"/>
  <c r="O610" i="7944"/>
  <c r="O108" i="7944"/>
  <c r="O399" i="7944"/>
  <c r="O429" i="7944"/>
  <c r="O372" i="7944"/>
  <c r="O596" i="7944"/>
  <c r="O540" i="7944"/>
  <c r="O637" i="7944"/>
  <c r="O587" i="7944"/>
  <c r="O544" i="7944"/>
  <c r="O222" i="7944"/>
  <c r="O320" i="7944"/>
  <c r="O264" i="7944"/>
  <c r="O473" i="7944"/>
  <c r="O727" i="7944"/>
  <c r="O278" i="7944"/>
  <c r="O419" i="7944"/>
  <c r="O111" i="7944"/>
  <c r="O363" i="7944"/>
  <c r="O433" i="7944"/>
  <c r="O682" i="7944"/>
  <c r="O641" i="7944"/>
  <c r="O542" i="7944"/>
  <c r="O416" i="7944"/>
  <c r="O382" i="7944"/>
  <c r="O515" i="7944"/>
  <c r="O514" i="7944"/>
  <c r="O570" i="7944"/>
  <c r="O497" i="7944"/>
  <c r="O144" i="7944"/>
  <c r="O466" i="7944"/>
  <c r="O494" i="7944"/>
  <c r="O480" i="7944"/>
  <c r="O270" i="7944"/>
  <c r="O368" i="7944"/>
  <c r="O214" i="7944"/>
  <c r="O340" i="7944"/>
  <c r="O106" i="7944"/>
  <c r="O403" i="7944"/>
  <c r="O697" i="7944"/>
  <c r="O459" i="7944"/>
  <c r="O501" i="7944"/>
  <c r="O571" i="7944"/>
  <c r="O333" i="7944"/>
  <c r="O292" i="7944"/>
  <c r="O694" i="7944"/>
  <c r="O600" i="7944"/>
  <c r="O486" i="7944"/>
  <c r="O653" i="7944"/>
  <c r="O654" i="7944"/>
  <c r="O583" i="7944"/>
  <c r="O360" i="7944"/>
  <c r="O250" i="7944"/>
  <c r="O305" i="7944"/>
  <c r="O221" i="7944"/>
  <c r="O236" i="7944"/>
  <c r="O220" i="7944"/>
  <c r="P220" i="7944"/>
  <c r="O457" i="7944"/>
  <c r="O330" i="7944"/>
  <c r="O442" i="7944"/>
  <c r="O625" i="7944"/>
  <c r="O681" i="7944"/>
  <c r="O329" i="7944"/>
  <c r="O400" i="7944"/>
  <c r="O427" i="7944"/>
  <c r="O485" i="7944"/>
  <c r="O624" i="7944"/>
  <c r="O680" i="7944"/>
  <c r="O512" i="7944"/>
  <c r="O343" i="7944"/>
  <c r="O371" i="7944"/>
  <c r="O498" i="7944"/>
  <c r="O413" i="7944"/>
  <c r="O623" i="7944"/>
  <c r="O539" i="7944"/>
  <c r="O385" i="7944"/>
  <c r="O105" i="7944"/>
  <c r="O567" i="7944"/>
  <c r="O517" i="7944"/>
  <c r="O347" i="7944"/>
  <c r="O130" i="7944"/>
  <c r="O265" i="7944"/>
  <c r="O447" i="7944"/>
  <c r="O530" i="7944"/>
  <c r="O723" i="7944"/>
  <c r="O578" i="7944"/>
  <c r="O724" i="7944"/>
  <c r="O488" i="7944"/>
  <c r="O541" i="7944"/>
  <c r="O667" i="7944"/>
  <c r="O652" i="7944"/>
  <c r="O668" i="7944"/>
  <c r="O696" i="7944"/>
  <c r="O261" i="7944"/>
  <c r="O107" i="7944"/>
  <c r="O712" i="7944"/>
  <c r="O319" i="7944"/>
  <c r="O276" i="7944"/>
  <c r="O458" i="7944"/>
  <c r="O456" i="7944"/>
  <c r="O331" i="7944"/>
  <c r="O525" i="7944"/>
  <c r="O386" i="7944"/>
  <c r="O511" i="7944"/>
  <c r="O373" i="7944"/>
  <c r="O499" i="7944"/>
  <c r="O553" i="7944"/>
  <c r="O414" i="7944"/>
  <c r="O290" i="7944"/>
  <c r="O219" i="7944"/>
  <c r="P219" i="7944"/>
  <c r="O483" i="7944"/>
  <c r="O666" i="7944"/>
  <c r="O357" i="7944"/>
  <c r="O586" i="7944"/>
  <c r="O642" i="7944"/>
  <c r="O676" i="7944"/>
  <c r="O564" i="7944"/>
  <c r="O335" i="7944"/>
  <c r="O461" i="7944"/>
  <c r="O683" i="7944"/>
  <c r="O634" i="7944"/>
  <c r="O655" i="7944"/>
  <c r="O543" i="7944"/>
  <c r="O388" i="7944"/>
  <c r="O500" i="7944"/>
  <c r="O711" i="7944"/>
  <c r="O669" i="7944"/>
  <c r="O513" i="7944"/>
  <c r="O316" i="7944"/>
  <c r="O640" i="7944"/>
  <c r="O707" i="7944"/>
  <c r="O484" i="7944"/>
  <c r="O503" i="7944"/>
  <c r="O671" i="7944"/>
  <c r="O332" i="7944"/>
  <c r="O569" i="7944"/>
  <c r="O438" i="7944"/>
  <c r="O522" i="7944"/>
  <c r="O348" i="7944"/>
  <c r="O684" i="7944"/>
  <c r="O389" i="7944"/>
  <c r="O417" i="7944"/>
  <c r="O291" i="7944"/>
  <c r="O472" i="7944"/>
  <c r="O232" i="7944"/>
  <c r="O679" i="7944"/>
  <c r="O693" i="7944"/>
  <c r="O573" i="7944"/>
  <c r="O722" i="7944"/>
  <c r="O326" i="7944"/>
  <c r="O289" i="7944"/>
  <c r="O516" i="7944"/>
  <c r="O568" i="7944"/>
  <c r="O122" i="7944"/>
  <c r="O344" i="7944"/>
  <c r="O599" i="7944"/>
  <c r="O597" i="7944"/>
  <c r="O710" i="7944"/>
  <c r="O318" i="7944"/>
  <c r="O638" i="7944"/>
  <c r="O614" i="7944"/>
  <c r="O556" i="7944"/>
  <c r="O581" i="7944"/>
  <c r="O670" i="7944"/>
  <c r="O410" i="7944"/>
  <c r="O251" i="7944"/>
  <c r="O359" i="7944"/>
  <c r="O116" i="7944"/>
  <c r="O721" i="7944"/>
  <c r="O487" i="7944"/>
  <c r="O374" i="7944"/>
  <c r="O698" i="7944"/>
  <c r="O194" i="7944"/>
  <c r="O455" i="7944"/>
  <c r="O555" i="7944"/>
  <c r="O609" i="7944"/>
  <c r="O441" i="7944"/>
  <c r="O443" i="7944"/>
  <c r="O401" i="7944"/>
  <c r="O470" i="7944"/>
  <c r="O428" i="7944"/>
  <c r="O665" i="7944"/>
  <c r="O656" i="7944"/>
  <c r="O595" i="7944"/>
  <c r="O526" i="7944"/>
  <c r="O109" i="7944"/>
  <c r="O725" i="7944"/>
  <c r="O346" i="7944"/>
  <c r="P259" i="1"/>
  <c r="Q3" i="18"/>
  <c r="P153" i="18"/>
  <c r="P155" i="18"/>
  <c r="P152" i="18"/>
  <c r="P157" i="18"/>
  <c r="P156" i="18"/>
  <c r="P158" i="18"/>
  <c r="P154" i="18"/>
  <c r="P159" i="18"/>
  <c r="O158" i="18"/>
  <c r="R3" i="18"/>
  <c r="Q152" i="18"/>
  <c r="Q159" i="18"/>
  <c r="Q155" i="18"/>
  <c r="Q157" i="18"/>
  <c r="Q153" i="18"/>
  <c r="Q156" i="18"/>
  <c r="Q158" i="18"/>
  <c r="Q154" i="18"/>
  <c r="Q259" i="1"/>
  <c r="Q7" i="7942"/>
  <c r="Q258" i="1"/>
  <c r="P7" i="7942"/>
  <c r="P602" i="7944"/>
  <c r="P518" i="7944"/>
  <c r="P588" i="7944"/>
  <c r="P264" i="7944"/>
  <c r="P278" i="7944"/>
  <c r="P671" i="7944"/>
  <c r="P378" i="7944"/>
  <c r="P362" i="7944"/>
  <c r="P377" i="7944"/>
  <c r="P238" i="7944"/>
  <c r="P336" i="7944"/>
  <c r="P420" i="7944"/>
  <c r="P364" i="7944"/>
  <c r="P363" i="7944"/>
  <c r="P350" i="7944"/>
  <c r="P676" i="7944"/>
  <c r="P434" i="7944"/>
  <c r="P644" i="7944"/>
  <c r="P530" i="7944"/>
  <c r="P572" i="7944"/>
  <c r="Q3" i="7944"/>
  <c r="P546" i="7944"/>
  <c r="P658" i="7944"/>
  <c r="P321" i="7944"/>
  <c r="P504" i="7944"/>
  <c r="P265" i="7944"/>
  <c r="P210" i="7944"/>
  <c r="P686" i="7944"/>
  <c r="P727" i="7944"/>
  <c r="P448" i="7944"/>
  <c r="P462" i="7944"/>
  <c r="P320" i="7944"/>
  <c r="P700" i="7944"/>
  <c r="P130" i="7944"/>
  <c r="P209" i="7944"/>
  <c r="P112" i="7944"/>
  <c r="P476" i="7944"/>
  <c r="P670" i="7944"/>
  <c r="P704" i="7944"/>
  <c r="P294" i="7944"/>
  <c r="P406" i="7944"/>
  <c r="P490" i="7944"/>
  <c r="P110" i="7944"/>
  <c r="P347" i="7944"/>
  <c r="P545" i="7944"/>
  <c r="P586" i="7944"/>
  <c r="P531" i="7944"/>
  <c r="P559" i="7944"/>
  <c r="P124" i="7944"/>
  <c r="P223" i="7944"/>
  <c r="P392" i="7944"/>
  <c r="P728" i="7944"/>
  <c r="P643" i="7944"/>
  <c r="P630" i="7944"/>
  <c r="P237" i="7944"/>
  <c r="P564" i="7944"/>
  <c r="P375" i="7944"/>
  <c r="P598" i="7944"/>
  <c r="P723" i="7944"/>
  <c r="P402" i="7944"/>
  <c r="P597" i="7944"/>
  <c r="P665" i="7944"/>
  <c r="P578" i="7944"/>
  <c r="P721" i="7944"/>
  <c r="P359" i="7944"/>
  <c r="P332" i="7944"/>
  <c r="P489" i="7944"/>
  <c r="P713" i="7944"/>
  <c r="P638" i="7944"/>
  <c r="P388" i="7944"/>
  <c r="P361" i="7944"/>
  <c r="P725" i="7944"/>
  <c r="P306" i="7944"/>
  <c r="P487" i="7944"/>
  <c r="P614" i="7944"/>
  <c r="P573" i="7944"/>
  <c r="P374" i="7944"/>
  <c r="P587" i="7944"/>
  <c r="P698" i="7944"/>
  <c r="P657" i="7944"/>
  <c r="P500" i="7944"/>
  <c r="P710" i="7944"/>
  <c r="P711" i="7944"/>
  <c r="P571" i="7944"/>
  <c r="P669" i="7944"/>
  <c r="P445" i="7944"/>
  <c r="P455" i="7944"/>
  <c r="P513" i="7944"/>
  <c r="P555" i="7944"/>
  <c r="P316" i="7944"/>
  <c r="P319" i="7944"/>
  <c r="P667" i="7944"/>
  <c r="P653" i="7944"/>
  <c r="P541" i="7944"/>
  <c r="P441" i="7944"/>
  <c r="P373" i="7944"/>
  <c r="P346" i="7944"/>
  <c r="P499" i="7944"/>
  <c r="P553" i="7944"/>
  <c r="P386" i="7944"/>
  <c r="P290" i="7944"/>
  <c r="P232" i="7944"/>
  <c r="P581" i="7944"/>
  <c r="P498" i="7944"/>
  <c r="P470" i="7944"/>
  <c r="P666" i="7944"/>
  <c r="P574" i="7944"/>
  <c r="P125" i="7944"/>
  <c r="P446" i="7944"/>
  <c r="P503" i="7944"/>
  <c r="P672" i="7944"/>
  <c r="P126" i="7944"/>
  <c r="P376" i="7944"/>
  <c r="P280" i="7944"/>
  <c r="P544" i="7944"/>
  <c r="P612" i="7944"/>
  <c r="P382" i="7944"/>
  <c r="P415" i="7944"/>
  <c r="P611" i="7944"/>
  <c r="P466" i="7944"/>
  <c r="P438" i="7944"/>
  <c r="P144" i="7944"/>
  <c r="P662" i="7944"/>
  <c r="P424" i="7944"/>
  <c r="P699" i="7944"/>
  <c r="P497" i="7944"/>
  <c r="P235" i="7944"/>
  <c r="P307" i="7944"/>
  <c r="P628" i="7944"/>
  <c r="P474" i="7944"/>
  <c r="P722" i="7944"/>
  <c r="P431" i="7944"/>
  <c r="P515" i="7944"/>
  <c r="P683" i="7944"/>
  <c r="P627" i="7944"/>
  <c r="P405" i="7944"/>
  <c r="P418" i="7944"/>
  <c r="P136" i="7944"/>
  <c r="P279" i="7944"/>
  <c r="P345" i="7944"/>
  <c r="P695" i="7944"/>
  <c r="P502" i="7944"/>
  <c r="P639" i="7944"/>
  <c r="P486" i="7944"/>
  <c r="P458" i="7944"/>
  <c r="P724" i="7944"/>
  <c r="P501" i="7944"/>
  <c r="P613" i="7944"/>
  <c r="P430" i="7944"/>
  <c r="P626" i="7944"/>
  <c r="P708" i="7944"/>
  <c r="P260" i="7944"/>
  <c r="P584" i="7944"/>
  <c r="P444" i="7944"/>
  <c r="P471" i="7944"/>
  <c r="P568" i="7944"/>
  <c r="P387" i="7944"/>
  <c r="P709" i="7944"/>
  <c r="P221" i="7944"/>
  <c r="Q221" i="7944"/>
  <c r="P248" i="7944"/>
  <c r="P651" i="7944"/>
  <c r="P400" i="7944"/>
  <c r="P610" i="7944"/>
  <c r="P556" i="7944"/>
  <c r="P414" i="7944"/>
  <c r="P108" i="7944"/>
  <c r="P329" i="7944"/>
  <c r="P429" i="7944"/>
  <c r="P512" i="7944"/>
  <c r="P680" i="7944"/>
  <c r="P343" i="7944"/>
  <c r="P609" i="7944"/>
  <c r="P399" i="7944"/>
  <c r="P540" i="7944"/>
  <c r="P637" i="7944"/>
  <c r="P105" i="7944"/>
  <c r="P567" i="7944"/>
  <c r="P601" i="7944"/>
  <c r="P410" i="7944"/>
  <c r="P615" i="7944"/>
  <c r="P349" i="7944"/>
  <c r="P714" i="7944"/>
  <c r="P252" i="7944"/>
  <c r="P224" i="7944"/>
  <c r="P473" i="7944"/>
  <c r="P558" i="7944"/>
  <c r="P494" i="7944"/>
  <c r="P368" i="7944"/>
  <c r="P106" i="7944"/>
  <c r="P697" i="7944"/>
  <c r="P459" i="7944"/>
  <c r="P475" i="7944"/>
  <c r="P583" i="7944"/>
  <c r="P585" i="7944"/>
  <c r="P419" i="7944"/>
  <c r="P404" i="7944"/>
  <c r="P251" i="7944"/>
  <c r="P236" i="7944"/>
  <c r="P457" i="7944"/>
  <c r="P427" i="7944"/>
  <c r="P390" i="7944"/>
  <c r="P344" i="7944"/>
  <c r="P625" i="7944"/>
  <c r="P526" i="7944"/>
  <c r="P679" i="7944"/>
  <c r="P693" i="7944"/>
  <c r="P484" i="7944"/>
  <c r="P428" i="7944"/>
  <c r="P560" i="7944"/>
  <c r="P629" i="7944"/>
  <c r="P322" i="7944"/>
  <c r="P460" i="7944"/>
  <c r="P109" i="7944"/>
  <c r="P256" i="7944"/>
  <c r="P599" i="7944"/>
  <c r="P569" i="7944"/>
  <c r="P480" i="7944"/>
  <c r="P433" i="7944"/>
  <c r="P685" i="7944"/>
  <c r="P488" i="7944"/>
  <c r="P542" i="7944"/>
  <c r="P652" i="7944"/>
  <c r="P668" i="7944"/>
  <c r="P696" i="7944"/>
  <c r="P432" i="7944"/>
  <c r="P527" i="7944"/>
  <c r="P107" i="7944"/>
  <c r="P712" i="7944"/>
  <c r="P682" i="7944"/>
  <c r="P276" i="7944"/>
  <c r="P469" i="7944"/>
  <c r="P543" i="7944"/>
  <c r="P292" i="7944"/>
  <c r="P331" i="7944"/>
  <c r="P525" i="7944"/>
  <c r="P640" i="7944"/>
  <c r="P456" i="7944"/>
  <c r="P371" i="7944"/>
  <c r="P413" i="7944"/>
  <c r="P385" i="7944"/>
  <c r="P532" i="7944"/>
  <c r="P642" i="7944"/>
  <c r="P616" i="7944"/>
  <c r="P514" i="7944"/>
  <c r="P570" i="7944"/>
  <c r="P270" i="7944"/>
  <c r="P340" i="7944"/>
  <c r="P403" i="7944"/>
  <c r="P334" i="7944"/>
  <c r="P726" i="7944"/>
  <c r="P289" i="7944"/>
  <c r="P694" i="7944"/>
  <c r="P655" i="7944"/>
  <c r="P517" i="7944"/>
  <c r="P222" i="7944"/>
  <c r="P250" i="7944"/>
  <c r="P330" i="7944"/>
  <c r="P529" i="7944"/>
  <c r="P654" i="7944"/>
  <c r="P304" i="7944"/>
  <c r="Q304" i="7944"/>
  <c r="P485" i="7944"/>
  <c r="P291" i="7944"/>
  <c r="Q291" i="7944"/>
  <c r="P358" i="7944"/>
  <c r="P401" i="7944"/>
  <c r="P539" i="7944"/>
  <c r="P483" i="7944"/>
  <c r="P461" i="7944"/>
  <c r="P266" i="7944"/>
  <c r="P214" i="7944"/>
  <c r="P634" i="7944"/>
  <c r="P293" i="7944"/>
  <c r="P442" i="7944"/>
  <c r="P681" i="7944"/>
  <c r="P707" i="7944"/>
  <c r="P303" i="7944"/>
  <c r="Q303" i="7944"/>
  <c r="P596" i="7944"/>
  <c r="P354" i="7944"/>
  <c r="P308" i="7944"/>
  <c r="P516" i="7944"/>
  <c r="P528" i="7944"/>
  <c r="P122" i="7944"/>
  <c r="P684" i="7944"/>
  <c r="P522" i="7944"/>
  <c r="P348" i="7944"/>
  <c r="P417" i="7944"/>
  <c r="P600" i="7944"/>
  <c r="P472" i="7944"/>
  <c r="P624" i="7944"/>
  <c r="P443" i="7944"/>
  <c r="P357" i="7944"/>
  <c r="P335" i="7944"/>
  <c r="P111" i="7944"/>
  <c r="P641" i="7944"/>
  <c r="P116" i="7944"/>
  <c r="P557" i="7944"/>
  <c r="P360" i="7944"/>
  <c r="P447" i="7944"/>
  <c r="P511" i="7944"/>
  <c r="P623" i="7944"/>
  <c r="P208" i="7944"/>
  <c r="P416" i="7944"/>
  <c r="P326" i="7944"/>
  <c r="P656" i="7944"/>
  <c r="P391" i="7944"/>
  <c r="P333" i="7944"/>
  <c r="P595" i="7944"/>
  <c r="P389" i="7944"/>
  <c r="P372" i="7944"/>
  <c r="Q559" i="7944"/>
  <c r="Q560" i="7944"/>
  <c r="Q561" i="7944"/>
  <c r="Q532" i="7944"/>
  <c r="Q461" i="7944"/>
  <c r="Q503" i="7944"/>
  <c r="Q349" i="7944"/>
  <c r="Q111" i="7944"/>
  <c r="Q672" i="7944"/>
  <c r="Q126" i="7944"/>
  <c r="Q252" i="7944"/>
  <c r="Q266" i="7944"/>
  <c r="Q616" i="7944"/>
  <c r="Q224" i="7944"/>
  <c r="Q376" i="7944"/>
  <c r="Q473" i="7944"/>
  <c r="Q714" i="7944"/>
  <c r="Q208" i="7944"/>
  <c r="Q211" i="7944"/>
  <c r="Q267" i="7944"/>
  <c r="Q491" i="7944"/>
  <c r="Q435" i="7944"/>
  <c r="Q281" i="7944"/>
  <c r="Q295" i="7944"/>
  <c r="Q407" i="7944"/>
  <c r="Q197" i="7944"/>
  <c r="Q127" i="7944"/>
  <c r="Q420" i="7944"/>
  <c r="Q449" i="7944"/>
  <c r="R3" i="7944"/>
  <c r="Q354" i="7944"/>
  <c r="Q558" i="7944"/>
  <c r="Q544" i="7944"/>
  <c r="Q518" i="7944"/>
  <c r="Q588" i="7944"/>
  <c r="Q589" i="7944"/>
  <c r="Q603" i="7944"/>
  <c r="Q519" i="7944"/>
  <c r="Q671" i="7944"/>
  <c r="Q377" i="7944"/>
  <c r="Q238" i="7944"/>
  <c r="Q336" i="7944"/>
  <c r="Q434" i="7944"/>
  <c r="Q644" i="7944"/>
  <c r="Q617" i="7944"/>
  <c r="Q169" i="7944"/>
  <c r="Q125" i="7944"/>
  <c r="Q337" i="7944"/>
  <c r="Q225" i="7944"/>
  <c r="Q323" i="7944"/>
  <c r="Q673" i="7944"/>
  <c r="Q676" i="7944"/>
  <c r="Q239" i="7944"/>
  <c r="Q280" i="7944"/>
  <c r="Q421" i="7944"/>
  <c r="Q294" i="7944"/>
  <c r="Q112" i="7944"/>
  <c r="Q113" i="7944"/>
  <c r="Q701" i="7944"/>
  <c r="Q363" i="7944"/>
  <c r="Q686" i="7944"/>
  <c r="Q446" i="7944"/>
  <c r="Q530" i="7944"/>
  <c r="Q601" i="7944"/>
  <c r="Q574" i="7944"/>
  <c r="Q659" i="7944"/>
  <c r="Q504" i="7944"/>
  <c r="Q448" i="7944"/>
  <c r="Q320" i="7944"/>
  <c r="Q209" i="7944"/>
  <c r="Q670" i="7944"/>
  <c r="Q490" i="7944"/>
  <c r="Q253" i="7944"/>
  <c r="Q183" i="7944"/>
  <c r="Q308" i="7944"/>
  <c r="Q462" i="7944"/>
  <c r="Q379" i="7944"/>
  <c r="Q704" i="7944"/>
  <c r="Q351" i="7944"/>
  <c r="Q110" i="7944"/>
  <c r="Q347" i="7944"/>
  <c r="Q545" i="7944"/>
  <c r="Q416" i="7944"/>
  <c r="Q569" i="7944"/>
  <c r="Q480" i="7944"/>
  <c r="Q214" i="7944"/>
  <c r="Q326" i="7944"/>
  <c r="Q494" i="7944"/>
  <c r="Q368" i="7944"/>
  <c r="Q662" i="7944"/>
  <c r="Q433" i="7944"/>
  <c r="Q656" i="7944"/>
  <c r="Q615" i="7944"/>
  <c r="Q685" i="7944"/>
  <c r="Q391" i="7944"/>
  <c r="Q362" i="7944"/>
  <c r="Q488" i="7944"/>
  <c r="Q516" i="7944"/>
  <c r="Q528" i="7944"/>
  <c r="Q542" i="7944"/>
  <c r="Q652" i="7944"/>
  <c r="Q432" i="7944"/>
  <c r="Q527" i="7944"/>
  <c r="Q107" i="7944"/>
  <c r="Q348" i="7944"/>
  <c r="Q682" i="7944"/>
  <c r="Q643" i="7944"/>
  <c r="Q306" i="7944"/>
  <c r="Q223" i="7944"/>
  <c r="Q264" i="7944"/>
  <c r="Q122" i="7944"/>
  <c r="Q543" i="7944"/>
  <c r="Q250" i="7944"/>
  <c r="Q600" i="7944"/>
  <c r="Q292" i="7944"/>
  <c r="Q333" i="7944"/>
  <c r="Q389" i="7944"/>
  <c r="Q472" i="7944"/>
  <c r="Q417" i="7944"/>
  <c r="Q696" i="7944"/>
  <c r="Q638" i="7944"/>
  <c r="Q684" i="7944"/>
  <c r="Q344" i="7944"/>
  <c r="Q639" i="7944"/>
  <c r="Q625" i="7944"/>
  <c r="Q513" i="7944"/>
  <c r="Q624" i="7944"/>
  <c r="Q679" i="7944"/>
  <c r="Q413" i="7944"/>
  <c r="Q707" i="7944"/>
  <c r="Q693" i="7944"/>
  <c r="Q526" i="7944"/>
  <c r="Q329" i="7944"/>
  <c r="Q511" i="7944"/>
  <c r="Q484" i="7944"/>
  <c r="Q372" i="7944"/>
  <c r="Q546" i="7944"/>
  <c r="Q547" i="7944"/>
  <c r="Q124" i="7944"/>
  <c r="Q728" i="7944"/>
  <c r="Q630" i="7944"/>
  <c r="Q237" i="7944"/>
  <c r="Q564" i="7944"/>
  <c r="Q375" i="7944"/>
  <c r="Q687" i="7944"/>
  <c r="Q631" i="7944"/>
  <c r="Q365" i="7944"/>
  <c r="Q645" i="7944"/>
  <c r="Q321" i="7944"/>
  <c r="Q477" i="7944"/>
  <c r="Q270" i="7944"/>
  <c r="Q665" i="7944"/>
  <c r="Q578" i="7944"/>
  <c r="Q522" i="7944"/>
  <c r="Q721" i="7944"/>
  <c r="Q359" i="7944"/>
  <c r="Q332" i="7944"/>
  <c r="Q489" i="7944"/>
  <c r="Q713" i="7944"/>
  <c r="Q361" i="7944"/>
  <c r="Q725" i="7944"/>
  <c r="Q487" i="7944"/>
  <c r="Q614" i="7944"/>
  <c r="Q573" i="7944"/>
  <c r="Q587" i="7944"/>
  <c r="Q698" i="7944"/>
  <c r="Q657" i="7944"/>
  <c r="Q710" i="7944"/>
  <c r="Q571" i="7944"/>
  <c r="Q669" i="7944"/>
  <c r="Q445" i="7944"/>
  <c r="Q455" i="7944"/>
  <c r="Q529" i="7944"/>
  <c r="Q430" i="7944"/>
  <c r="Q319" i="7944"/>
  <c r="Q667" i="7944"/>
  <c r="Q627" i="7944"/>
  <c r="Q653" i="7944"/>
  <c r="Q541" i="7944"/>
  <c r="Q236" i="7944"/>
  <c r="Q525" i="7944"/>
  <c r="Q708" i="7944"/>
  <c r="Q441" i="7944"/>
  <c r="Q711" i="7944"/>
  <c r="Q346" i="7944"/>
  <c r="Q499" i="7944"/>
  <c r="Q220" i="7944"/>
  <c r="Q553" i="7944"/>
  <c r="Q386" i="7944"/>
  <c r="Q358" i="7944"/>
  <c r="Q316" i="7944"/>
  <c r="Q290" i="7944"/>
  <c r="Q219" i="7944"/>
  <c r="Q581" i="7944"/>
  <c r="Q373" i="7944"/>
  <c r="Q108" i="7944"/>
  <c r="Q666" i="7944"/>
  <c r="Q105" i="7944"/>
  <c r="Q572" i="7944"/>
  <c r="Q278" i="7944"/>
  <c r="Q141" i="7944"/>
  <c r="Q335" i="7944"/>
  <c r="Q715" i="7944"/>
  <c r="Q130" i="7944"/>
  <c r="Q641" i="7944"/>
  <c r="Q514" i="7944"/>
  <c r="Q382" i="7944"/>
  <c r="Q415" i="7944"/>
  <c r="Q611" i="7944"/>
  <c r="Q466" i="7944"/>
  <c r="Q144" i="7944"/>
  <c r="Q424" i="7944"/>
  <c r="Q307" i="7944"/>
  <c r="Q474" i="7944"/>
  <c r="Q722" i="7944"/>
  <c r="Q723" i="7944"/>
  <c r="Q136" i="7944"/>
  <c r="Q695" i="7944"/>
  <c r="Q642" i="7944"/>
  <c r="Q458" i="7944"/>
  <c r="Q501" i="7944"/>
  <c r="Q613" i="7944"/>
  <c r="Q459" i="7944"/>
  <c r="Q444" i="7944"/>
  <c r="Q471" i="7944"/>
  <c r="Q712" i="7944"/>
  <c r="Q555" i="7944"/>
  <c r="Q681" i="7944"/>
  <c r="Q595" i="7944"/>
  <c r="Q427" i="7944"/>
  <c r="Q623" i="7944"/>
  <c r="Q498" i="7944"/>
  <c r="Q401" i="7944"/>
  <c r="Q596" i="7944"/>
  <c r="Q539" i="7944"/>
  <c r="Q483" i="7944"/>
  <c r="Q265" i="7944"/>
  <c r="Q727" i="7944"/>
  <c r="Q463" i="7944"/>
  <c r="Q393" i="7944"/>
  <c r="Q322" i="7944"/>
  <c r="Q505" i="7944"/>
  <c r="Q531" i="7944"/>
  <c r="Q438" i="7944"/>
  <c r="Q106" i="7944"/>
  <c r="Q697" i="7944"/>
  <c r="Q475" i="7944"/>
  <c r="Q585" i="7944"/>
  <c r="Q419" i="7944"/>
  <c r="Q404" i="7944"/>
  <c r="Q251" i="7944"/>
  <c r="Q374" i="7944"/>
  <c r="Q360" i="7944"/>
  <c r="Q500" i="7944"/>
  <c r="Q390" i="7944"/>
  <c r="Q583" i="7944"/>
  <c r="Q469" i="7944"/>
  <c r="Q651" i="7944"/>
  <c r="Q626" i="7944"/>
  <c r="Q610" i="7944"/>
  <c r="Q414" i="7944"/>
  <c r="Q512" i="7944"/>
  <c r="Q429" i="7944"/>
  <c r="Q399" i="7944"/>
  <c r="Q371" i="7944"/>
  <c r="Q443" i="7944"/>
  <c r="Q232" i="7944"/>
  <c r="Q343" i="7944"/>
  <c r="Q637" i="7944"/>
  <c r="Q428" i="7944"/>
  <c r="Q567" i="7944"/>
  <c r="Q629" i="7944"/>
  <c r="Q109" i="7944"/>
  <c r="Q309" i="7944"/>
  <c r="Q350" i="7944"/>
  <c r="Q612" i="7944"/>
  <c r="Q699" i="7944"/>
  <c r="Q497" i="7944"/>
  <c r="Q515" i="7944"/>
  <c r="Q405" i="7944"/>
  <c r="Q279" i="7944"/>
  <c r="Q345" i="7944"/>
  <c r="Q486" i="7944"/>
  <c r="Q418" i="7944"/>
  <c r="Q502" i="7944"/>
  <c r="Q387" i="7944"/>
  <c r="Q331" i="7944"/>
  <c r="Q680" i="7944"/>
  <c r="Q385" i="7944"/>
  <c r="Q364" i="7944"/>
  <c r="Q683" i="7944"/>
  <c r="Q724" i="7944"/>
  <c r="Q568" i="7944"/>
  <c r="Q668" i="7944"/>
  <c r="Q457" i="7944"/>
  <c r="Q556" i="7944"/>
  <c r="Q609" i="7944"/>
  <c r="Q470" i="7944"/>
  <c r="Q602" i="7944"/>
  <c r="Q155" i="7944"/>
  <c r="Q599" i="7944"/>
  <c r="Q597" i="7944"/>
  <c r="Q116" i="7944"/>
  <c r="Q442" i="7944"/>
  <c r="Q709" i="7944"/>
  <c r="Q540" i="7944"/>
  <c r="Q575" i="7944"/>
  <c r="Q210" i="7944"/>
  <c r="Q700" i="7944"/>
  <c r="Q476" i="7944"/>
  <c r="Q392" i="7944"/>
  <c r="Q729" i="7944"/>
  <c r="Q570" i="7944"/>
  <c r="Q340" i="7944"/>
  <c r="Q403" i="7944"/>
  <c r="Q334" i="7944"/>
  <c r="Q726" i="7944"/>
  <c r="Q694" i="7944"/>
  <c r="Q402" i="7944"/>
  <c r="Q655" i="7944"/>
  <c r="Q517" i="7944"/>
  <c r="Q222" i="7944"/>
  <c r="Q330" i="7944"/>
  <c r="Q654" i="7944"/>
  <c r="Q388" i="7944"/>
  <c r="Q485" i="7944"/>
  <c r="Q456" i="7944"/>
  <c r="Q357" i="7944"/>
  <c r="Q533" i="7944"/>
  <c r="Q658" i="7944"/>
  <c r="Q460" i="7944"/>
  <c r="Q410" i="7944"/>
  <c r="Q256" i="7944"/>
  <c r="Q586" i="7944"/>
  <c r="Q628" i="7944"/>
  <c r="Q431" i="7944"/>
  <c r="Q598" i="7944"/>
  <c r="Q584" i="7944"/>
  <c r="Q400" i="7944"/>
  <c r="Q406" i="7944"/>
  <c r="Q378" i="7944"/>
  <c r="Q634" i="7944"/>
  <c r="Q557" i="7944"/>
  <c r="Q447" i="7944"/>
  <c r="Q293" i="7944"/>
  <c r="Q640" i="7944"/>
  <c r="Q248" i="7944"/>
  <c r="Q160" i="18"/>
  <c r="O152" i="7944"/>
  <c r="Q54" i="7944"/>
  <c r="P194" i="7944"/>
  <c r="Q194" i="7944"/>
  <c r="P182" i="7944"/>
  <c r="Q182" i="7944"/>
  <c r="O60" i="7944"/>
  <c r="O150" i="1"/>
  <c r="O57" i="7944"/>
  <c r="O58" i="7944"/>
  <c r="P154" i="7944"/>
  <c r="Q154" i="7944"/>
  <c r="O59" i="7944"/>
  <c r="P168" i="7944"/>
  <c r="Q168" i="7944"/>
  <c r="Q196" i="7944"/>
  <c r="O61" i="7944"/>
  <c r="P140" i="7944"/>
  <c r="Q140" i="7944"/>
  <c r="N57" i="7944"/>
  <c r="O139" i="7944"/>
  <c r="P139" i="7944"/>
  <c r="O153" i="7944"/>
  <c r="P153" i="7944"/>
  <c r="N59" i="7944"/>
  <c r="P167" i="7944"/>
  <c r="Q167" i="7944"/>
  <c r="N60" i="7944"/>
  <c r="P181" i="7944"/>
  <c r="Q181" i="7944"/>
  <c r="O195" i="7944"/>
  <c r="P195" i="7944"/>
  <c r="N180" i="7944"/>
  <c r="N166" i="7944"/>
  <c r="M59" i="7944"/>
  <c r="M60" i="7944"/>
  <c r="M54" i="7944"/>
  <c r="P138" i="7944"/>
  <c r="M150" i="1"/>
  <c r="Q138" i="7944"/>
  <c r="P152" i="7944"/>
  <c r="Q152" i="7944"/>
  <c r="Q139" i="7944"/>
  <c r="Q195" i="7944"/>
  <c r="Q153" i="7944"/>
  <c r="O54" i="7944"/>
  <c r="N54" i="7944"/>
  <c r="O180" i="7944"/>
  <c r="O166" i="7944"/>
  <c r="P166" i="7944"/>
  <c r="P180" i="7944"/>
  <c r="Q166" i="7944"/>
  <c r="Q180" i="7944"/>
  <c r="G310" i="7941"/>
  <c r="M192" i="7944"/>
  <c r="N192" i="7944"/>
  <c r="N193" i="7944"/>
  <c r="O193" i="7944"/>
  <c r="N191" i="7944"/>
  <c r="O191" i="7944"/>
  <c r="P191" i="7944"/>
  <c r="Q191" i="7944"/>
  <c r="N179" i="7944"/>
  <c r="O179" i="7944"/>
  <c r="P179" i="7944"/>
  <c r="Q179" i="7944"/>
  <c r="N165" i="7944"/>
  <c r="O165" i="7944"/>
  <c r="P165" i="7944"/>
  <c r="Q165" i="7944"/>
  <c r="M121" i="7944"/>
  <c r="N151" i="7944"/>
  <c r="O151" i="7944"/>
  <c r="P318" i="7944"/>
  <c r="Q318" i="7944"/>
  <c r="L317" i="7944"/>
  <c r="P275" i="7944"/>
  <c r="Q275" i="7944"/>
  <c r="M302" i="7944"/>
  <c r="N302" i="7944"/>
  <c r="N177" i="7944"/>
  <c r="O177" i="7944"/>
  <c r="P177" i="7944"/>
  <c r="N246" i="7944"/>
  <c r="O246" i="7944"/>
  <c r="N233" i="7944"/>
  <c r="O233" i="7944"/>
  <c r="N164" i="7944"/>
  <c r="O164" i="7944"/>
  <c r="Q289" i="7944"/>
  <c r="P305" i="7944"/>
  <c r="Q305" i="7944"/>
  <c r="O249" i="7944"/>
  <c r="P249" i="7944"/>
  <c r="M162" i="7944"/>
  <c r="K204" i="7944"/>
  <c r="L204" i="7944"/>
  <c r="K176" i="7944"/>
  <c r="L176" i="7944"/>
  <c r="K190" i="7944"/>
  <c r="L190" i="7944"/>
  <c r="Q235" i="7944"/>
  <c r="L205" i="7944"/>
  <c r="M205" i="7944"/>
  <c r="Q276" i="7944"/>
  <c r="Q260" i="7944"/>
  <c r="P277" i="7944"/>
  <c r="Q277" i="7944"/>
  <c r="P123" i="7944"/>
  <c r="Q123" i="7944"/>
  <c r="N207" i="7944"/>
  <c r="O207" i="7944"/>
  <c r="L135" i="7944"/>
  <c r="M134" i="7944"/>
  <c r="N134" i="7944"/>
  <c r="O150" i="7944"/>
  <c r="P150" i="7944"/>
  <c r="L149" i="7944"/>
  <c r="L163" i="7944"/>
  <c r="M135" i="7944"/>
  <c r="K148" i="7944"/>
  <c r="L148" i="7944"/>
  <c r="K120" i="7944"/>
  <c r="L120" i="7944"/>
  <c r="K245" i="7944"/>
  <c r="P261" i="7944"/>
  <c r="Q261" i="7944"/>
  <c r="J70" i="7944"/>
  <c r="J54" i="7944"/>
  <c r="M317" i="7944"/>
  <c r="N317" i="7944"/>
  <c r="O317" i="7944"/>
  <c r="I68" i="7944"/>
  <c r="J288" i="7944"/>
  <c r="M274" i="7944"/>
  <c r="G996" i="18"/>
  <c r="G947" i="18"/>
  <c r="L54" i="7944"/>
  <c r="L259" i="7944"/>
  <c r="M259" i="7944"/>
  <c r="N259" i="7944"/>
  <c r="O259" i="7944"/>
  <c r="P259" i="7944"/>
  <c r="Q259" i="7944"/>
  <c r="K269" i="7944"/>
  <c r="K315" i="7944"/>
  <c r="L315" i="7944"/>
  <c r="L161" i="7944"/>
  <c r="K61" i="7944"/>
  <c r="K63" i="7944"/>
  <c r="K54" i="7944"/>
  <c r="G993" i="18"/>
  <c r="G944" i="18"/>
  <c r="I58" i="7944"/>
  <c r="I70" i="7944"/>
  <c r="I60" i="7944"/>
  <c r="G11" i="7942"/>
  <c r="I67" i="7944"/>
  <c r="G577" i="7942"/>
  <c r="R151" i="1"/>
  <c r="L245" i="7944"/>
  <c r="K288" i="7944"/>
  <c r="I54" i="7944"/>
  <c r="L269" i="7944"/>
  <c r="G994" i="18"/>
  <c r="G945" i="18"/>
  <c r="M150" i="18"/>
  <c r="N150" i="18"/>
  <c r="O150" i="18"/>
  <c r="Q150" i="18"/>
  <c r="P150" i="18"/>
  <c r="N135" i="7944"/>
  <c r="O135" i="7944"/>
  <c r="P135" i="7944"/>
  <c r="P207" i="7944"/>
  <c r="Q207" i="7944"/>
  <c r="Q150" i="7944"/>
  <c r="N205" i="7944"/>
  <c r="M176" i="7944"/>
  <c r="N162" i="7944"/>
  <c r="O162" i="7944"/>
  <c r="P162" i="7944"/>
  <c r="P193" i="7944"/>
  <c r="Q193" i="7944"/>
  <c r="G530" i="7942"/>
  <c r="L288" i="7944"/>
  <c r="M163" i="7944"/>
  <c r="N163" i="7944"/>
  <c r="M149" i="7944"/>
  <c r="N176" i="7944"/>
  <c r="O176" i="7944"/>
  <c r="Q249" i="7944"/>
  <c r="H146" i="7944"/>
  <c r="H157" i="7944"/>
  <c r="M161" i="7944"/>
  <c r="N161" i="7944"/>
  <c r="O161" i="7944"/>
  <c r="M288" i="7944"/>
  <c r="M245" i="7944"/>
  <c r="N245" i="7944"/>
  <c r="O245" i="7944"/>
  <c r="P245" i="7944"/>
  <c r="N274" i="7944"/>
  <c r="O274" i="7944"/>
  <c r="P274" i="7944"/>
  <c r="O134" i="7944"/>
  <c r="P134" i="7944"/>
  <c r="Q134" i="7944"/>
  <c r="M190" i="7944"/>
  <c r="G694" i="18"/>
  <c r="G741" i="18"/>
  <c r="N121" i="7944"/>
  <c r="O121" i="7944"/>
  <c r="Q121" i="7944"/>
  <c r="G248" i="1"/>
  <c r="N149" i="7944"/>
  <c r="O205" i="7944"/>
  <c r="P205" i="7944"/>
  <c r="Q205" i="7944"/>
  <c r="N288" i="7944"/>
  <c r="P121" i="7944"/>
  <c r="P176" i="7944"/>
  <c r="Q176" i="7944"/>
  <c r="I146" i="7944"/>
  <c r="O288" i="7944"/>
  <c r="N190" i="7944"/>
  <c r="O190" i="7944"/>
  <c r="O149" i="7944"/>
  <c r="P149" i="7944"/>
  <c r="Q149" i="7944"/>
  <c r="J146" i="7944"/>
  <c r="K146" i="7944"/>
  <c r="P288" i="7944"/>
  <c r="Q288" i="7944"/>
  <c r="P190" i="7944"/>
  <c r="Q190" i="7944"/>
  <c r="M315" i="7944"/>
  <c r="N315" i="7944"/>
  <c r="I217" i="7944"/>
  <c r="I227" i="7944"/>
  <c r="H63" i="7944"/>
  <c r="I16" i="7944"/>
  <c r="I287" i="7944"/>
  <c r="J287" i="7944"/>
  <c r="H68" i="7944"/>
  <c r="H60" i="7944"/>
  <c r="I175" i="7944"/>
  <c r="J175" i="7944"/>
  <c r="H57" i="7944"/>
  <c r="I133" i="7944"/>
  <c r="I143" i="7944"/>
  <c r="I10" i="7944"/>
  <c r="J19" i="7944"/>
  <c r="K19" i="7944"/>
  <c r="L19" i="7944"/>
  <c r="M19" i="7944"/>
  <c r="H64" i="7944"/>
  <c r="P161" i="7944"/>
  <c r="Q161" i="7944"/>
  <c r="O163" i="7944"/>
  <c r="P163" i="7944"/>
  <c r="Q163" i="7944"/>
  <c r="M148" i="7944"/>
  <c r="Q164" i="7944"/>
  <c r="P164" i="7944"/>
  <c r="P246" i="7944"/>
  <c r="Q246" i="7944"/>
  <c r="O302" i="7944"/>
  <c r="Q302" i="7944"/>
  <c r="P302" i="7944"/>
  <c r="L146" i="7944"/>
  <c r="Q317" i="7944"/>
  <c r="P317" i="7944"/>
  <c r="N120" i="7944"/>
  <c r="P120" i="7944"/>
  <c r="M120" i="7944"/>
  <c r="Q120" i="7944"/>
  <c r="O120" i="7944"/>
  <c r="M204" i="7944"/>
  <c r="O204" i="7944"/>
  <c r="Q233" i="7944"/>
  <c r="P233" i="7944"/>
  <c r="P151" i="7944"/>
  <c r="Q151" i="7944"/>
  <c r="O192" i="7944"/>
  <c r="Q192" i="7944"/>
  <c r="P192" i="7944"/>
  <c r="Q245" i="7944"/>
  <c r="Q274" i="7944"/>
  <c r="Q162" i="7944"/>
  <c r="Q135" i="7944"/>
  <c r="N204" i="7944"/>
  <c r="Q177" i="7944"/>
  <c r="P137" i="7944"/>
  <c r="Q137" i="7944"/>
  <c r="N206" i="7944"/>
  <c r="O206" i="7944"/>
  <c r="P206" i="7944"/>
  <c r="L218" i="7944"/>
  <c r="M218" i="7944"/>
  <c r="J48" i="7944"/>
  <c r="K48" i="7944"/>
  <c r="L48" i="7944"/>
  <c r="M48" i="7944"/>
  <c r="L24" i="7944"/>
  <c r="M24" i="7944"/>
  <c r="J46" i="7944"/>
  <c r="K46" i="7944"/>
  <c r="L46" i="7944"/>
  <c r="M46" i="7944"/>
  <c r="J31" i="7944"/>
  <c r="K31" i="7944"/>
  <c r="L31" i="7944"/>
  <c r="M31" i="7944"/>
  <c r="K34" i="7944"/>
  <c r="L34" i="7944"/>
  <c r="M34" i="7944"/>
  <c r="J38" i="7944"/>
  <c r="K38" i="7944"/>
  <c r="L38" i="7944"/>
  <c r="M38" i="7944"/>
  <c r="O262" i="7944"/>
  <c r="N178" i="7944"/>
  <c r="O178" i="7944"/>
  <c r="P178" i="7944"/>
  <c r="J41" i="7944"/>
  <c r="K41" i="7944"/>
  <c r="L41" i="7944"/>
  <c r="M41" i="7944"/>
  <c r="K32" i="7944"/>
  <c r="L32" i="7944"/>
  <c r="M32" i="7944"/>
  <c r="K49" i="7944"/>
  <c r="L49" i="7944"/>
  <c r="M49" i="7944"/>
  <c r="L27" i="7944"/>
  <c r="M27" i="7944"/>
  <c r="J42" i="7944"/>
  <c r="K42" i="7944"/>
  <c r="O247" i="7944"/>
  <c r="M234" i="7944"/>
  <c r="N4" i="7944"/>
  <c r="N4" i="18"/>
  <c r="N4" i="7941"/>
  <c r="K554" i="7944"/>
  <c r="K582" i="7944"/>
  <c r="K591" i="7944"/>
  <c r="I231" i="7944"/>
  <c r="H536" i="7944"/>
  <c r="H102" i="7944"/>
  <c r="H592" i="7944"/>
  <c r="H200" i="7944"/>
  <c r="H718" i="7944"/>
  <c r="H396" i="7944"/>
  <c r="H550" i="7944"/>
  <c r="H242" i="7944"/>
  <c r="H298" i="7944"/>
  <c r="H508" i="7944"/>
  <c r="H312" i="7944"/>
  <c r="H690" i="7944"/>
  <c r="H648" i="7944"/>
  <c r="H620" i="7944"/>
  <c r="H228" i="7944"/>
  <c r="H186" i="7944"/>
  <c r="H606" i="7944"/>
  <c r="H172" i="7944"/>
  <c r="H158" i="7944"/>
  <c r="H284" i="7944"/>
  <c r="H452" i="7944"/>
  <c r="G102" i="7942"/>
  <c r="G149" i="7942"/>
  <c r="G100" i="7942"/>
  <c r="G147" i="7942"/>
  <c r="G98" i="7942"/>
  <c r="G145" i="7942"/>
  <c r="G96" i="7942"/>
  <c r="G143" i="7942"/>
  <c r="G94" i="7942"/>
  <c r="G141" i="7942"/>
  <c r="G92" i="7942"/>
  <c r="G139" i="7942"/>
  <c r="G90" i="7942"/>
  <c r="G137" i="7942"/>
  <c r="G88" i="7942"/>
  <c r="G135" i="7942"/>
  <c r="G86" i="7942"/>
  <c r="G133" i="7942"/>
  <c r="G84" i="7942"/>
  <c r="G131" i="7942"/>
  <c r="G82" i="7942"/>
  <c r="G129" i="7942"/>
  <c r="G80" i="7942"/>
  <c r="G127" i="7942"/>
  <c r="G78" i="7942"/>
  <c r="G125" i="7942"/>
  <c r="G76" i="7942"/>
  <c r="G123" i="7942"/>
  <c r="G65" i="7942"/>
  <c r="G112" i="7942"/>
  <c r="G64" i="7942"/>
  <c r="G111" i="7942"/>
  <c r="G63" i="7942"/>
  <c r="G110" i="7942"/>
  <c r="G62" i="7942"/>
  <c r="G109" i="7942"/>
  <c r="G61" i="7942"/>
  <c r="G108" i="7942"/>
  <c r="G59" i="7942"/>
  <c r="O263" i="7944"/>
  <c r="L150" i="18"/>
  <c r="L162" i="18"/>
  <c r="K150" i="18"/>
  <c r="J150" i="18"/>
  <c r="G60" i="7942"/>
  <c r="G107" i="7942"/>
  <c r="G66" i="7942"/>
  <c r="G113" i="7942"/>
  <c r="G67" i="7942"/>
  <c r="G114" i="7942"/>
  <c r="G68" i="7942"/>
  <c r="G115" i="7942"/>
  <c r="G69" i="7942"/>
  <c r="G116" i="7942"/>
  <c r="G70" i="7942"/>
  <c r="G117" i="7942"/>
  <c r="G71" i="7942"/>
  <c r="G118" i="7942"/>
  <c r="G72" i="7942"/>
  <c r="G119" i="7942"/>
  <c r="G73" i="7942"/>
  <c r="G120" i="7942"/>
  <c r="G74" i="7942"/>
  <c r="G121" i="7942"/>
  <c r="H403" i="7942"/>
  <c r="H405" i="7942"/>
  <c r="I405" i="7942"/>
  <c r="H407" i="7942"/>
  <c r="H409" i="7942"/>
  <c r="H411" i="7942"/>
  <c r="H413" i="7942"/>
  <c r="H415" i="7942"/>
  <c r="H417" i="7942"/>
  <c r="H419" i="7942"/>
  <c r="H421" i="7942"/>
  <c r="I421" i="7942"/>
  <c r="H423" i="7942"/>
  <c r="H425" i="7942"/>
  <c r="I425" i="7942"/>
  <c r="H427" i="7942"/>
  <c r="H429" i="7942"/>
  <c r="I429" i="7942"/>
  <c r="H431" i="7942"/>
  <c r="H433" i="7942"/>
  <c r="I433" i="7942"/>
  <c r="H435" i="7942"/>
  <c r="H437" i="7942"/>
  <c r="I437" i="7942"/>
  <c r="H439" i="7942"/>
  <c r="H441" i="7942"/>
  <c r="I441" i="7942"/>
  <c r="H443" i="7942"/>
  <c r="H445" i="7942"/>
  <c r="H447" i="7942"/>
  <c r="H449" i="7942"/>
  <c r="I449" i="7942"/>
  <c r="H451" i="7942"/>
  <c r="H453" i="7942"/>
  <c r="I453" i="7942"/>
  <c r="H455" i="7942"/>
  <c r="H457" i="7942"/>
  <c r="I457" i="7942"/>
  <c r="H459" i="7942"/>
  <c r="H461" i="7942"/>
  <c r="H463" i="7942"/>
  <c r="H465" i="7942"/>
  <c r="I465" i="7942"/>
  <c r="H467" i="7942"/>
  <c r="H469" i="7942"/>
  <c r="I469" i="7942"/>
  <c r="H471" i="7942"/>
  <c r="H473" i="7942"/>
  <c r="I473" i="7942"/>
  <c r="H475" i="7942"/>
  <c r="H477" i="7942"/>
  <c r="I477" i="7942"/>
  <c r="G103" i="7942"/>
  <c r="G150" i="7942"/>
  <c r="I475" i="7942"/>
  <c r="G101" i="7942"/>
  <c r="G148" i="7942"/>
  <c r="I471" i="7942"/>
  <c r="G99" i="7942"/>
  <c r="G146" i="7942"/>
  <c r="I467" i="7942"/>
  <c r="G97" i="7942"/>
  <c r="G144" i="7942"/>
  <c r="I463" i="7942"/>
  <c r="G95" i="7942"/>
  <c r="G142" i="7942"/>
  <c r="I459" i="7942"/>
  <c r="G93" i="7942"/>
  <c r="G140" i="7942"/>
  <c r="I455" i="7942"/>
  <c r="G91" i="7942"/>
  <c r="G138" i="7942"/>
  <c r="I451" i="7942"/>
  <c r="G89" i="7942"/>
  <c r="G136" i="7942"/>
  <c r="I447" i="7942"/>
  <c r="G87" i="7942"/>
  <c r="G134" i="7942"/>
  <c r="I443" i="7942"/>
  <c r="G85" i="7942"/>
  <c r="G132" i="7942"/>
  <c r="I439" i="7942"/>
  <c r="G83" i="7942"/>
  <c r="G130" i="7942"/>
  <c r="I435" i="7942"/>
  <c r="G81" i="7942"/>
  <c r="G128" i="7942"/>
  <c r="I431" i="7942"/>
  <c r="G79" i="7942"/>
  <c r="G126" i="7942"/>
  <c r="I427" i="7942"/>
  <c r="G77" i="7942"/>
  <c r="G124" i="7942"/>
  <c r="I423" i="7942"/>
  <c r="G75" i="7942"/>
  <c r="G122" i="7942"/>
  <c r="I419" i="7942"/>
  <c r="I415" i="7942"/>
  <c r="I411" i="7942"/>
  <c r="I407" i="7942"/>
  <c r="I403" i="7942"/>
  <c r="H401" i="7942"/>
  <c r="I401" i="7942"/>
  <c r="J401" i="7942"/>
  <c r="H399" i="7942"/>
  <c r="I399" i="7942"/>
  <c r="J399" i="7942"/>
  <c r="H397" i="7942"/>
  <c r="I397" i="7942"/>
  <c r="J397" i="7942"/>
  <c r="H395" i="7942"/>
  <c r="I395" i="7942"/>
  <c r="J395" i="7942"/>
  <c r="H393" i="7942"/>
  <c r="I393" i="7942"/>
  <c r="J393" i="7942"/>
  <c r="H389" i="7942"/>
  <c r="I389" i="7942"/>
  <c r="H391" i="7942"/>
  <c r="I391" i="7942"/>
  <c r="J391" i="7942"/>
  <c r="I61" i="18"/>
  <c r="I59" i="18"/>
  <c r="I71" i="18"/>
  <c r="I150" i="18"/>
  <c r="I162" i="18"/>
  <c r="I191" i="18"/>
  <c r="I280" i="18"/>
  <c r="I282" i="18"/>
  <c r="I292" i="18"/>
  <c r="I306" i="18"/>
  <c r="I308" i="18"/>
  <c r="I318" i="18"/>
  <c r="I269" i="18"/>
  <c r="I295" i="18"/>
  <c r="I321" i="18"/>
  <c r="I334" i="18"/>
  <c r="I347" i="18"/>
  <c r="I360" i="18"/>
  <c r="I373" i="18"/>
  <c r="I386" i="18"/>
  <c r="I399" i="18"/>
  <c r="I412" i="18"/>
  <c r="I425" i="18"/>
  <c r="I438" i="18"/>
  <c r="I451" i="18"/>
  <c r="I464" i="18"/>
  <c r="I477" i="18"/>
  <c r="I490" i="18"/>
  <c r="I503" i="18"/>
  <c r="I516" i="18"/>
  <c r="I529" i="18"/>
  <c r="I542" i="18"/>
  <c r="I555" i="18"/>
  <c r="I568" i="18"/>
  <c r="I581" i="18"/>
  <c r="I594" i="18"/>
  <c r="J594" i="18"/>
  <c r="H56" i="18"/>
  <c r="H739" i="18"/>
  <c r="H98" i="7941"/>
  <c r="H55" i="18"/>
  <c r="H738" i="18"/>
  <c r="H97" i="7941"/>
  <c r="H54" i="18"/>
  <c r="H737" i="18"/>
  <c r="H96" i="7941"/>
  <c r="H53" i="18"/>
  <c r="H736" i="18"/>
  <c r="H95" i="7941"/>
  <c r="H150" i="18"/>
  <c r="H162" i="18"/>
  <c r="H939" i="18"/>
  <c r="H59" i="18"/>
  <c r="H228" i="18"/>
  <c r="I228" i="18"/>
  <c r="H215" i="18"/>
  <c r="I215" i="18"/>
  <c r="H267" i="18"/>
  <c r="H280" i="18"/>
  <c r="H293" i="18"/>
  <c r="H306" i="18"/>
  <c r="H319" i="18"/>
  <c r="H332" i="18"/>
  <c r="H345" i="18"/>
  <c r="H358" i="18"/>
  <c r="H371" i="18"/>
  <c r="H384" i="18"/>
  <c r="H397" i="18"/>
  <c r="H410" i="18"/>
  <c r="H423" i="18"/>
  <c r="H436" i="18"/>
  <c r="H449" i="18"/>
  <c r="H462" i="18"/>
  <c r="H475" i="18"/>
  <c r="H488" i="18"/>
  <c r="H501" i="18"/>
  <c r="H514" i="18"/>
  <c r="H527" i="18"/>
  <c r="H540" i="18"/>
  <c r="H553" i="18"/>
  <c r="H566" i="18"/>
  <c r="H579" i="18"/>
  <c r="H592" i="18"/>
  <c r="H605" i="18"/>
  <c r="H618" i="18"/>
  <c r="H631" i="18"/>
  <c r="I633" i="18"/>
  <c r="I620" i="18"/>
  <c r="I607" i="18"/>
  <c r="I592" i="18"/>
  <c r="I604" i="18"/>
  <c r="H52" i="18"/>
  <c r="H735" i="18"/>
  <c r="H51" i="18"/>
  <c r="H734" i="18"/>
  <c r="H93" i="7941"/>
  <c r="H50" i="18"/>
  <c r="H733" i="18"/>
  <c r="H92" i="7941"/>
  <c r="H49" i="18"/>
  <c r="H732" i="18"/>
  <c r="H91" i="7941"/>
  <c r="H48" i="18"/>
  <c r="H731" i="18"/>
  <c r="H90" i="7941"/>
  <c r="H47" i="18"/>
  <c r="H730" i="18"/>
  <c r="H89" i="7941"/>
  <c r="H46" i="18"/>
  <c r="H729" i="18"/>
  <c r="H88" i="7941"/>
  <c r="H45" i="18"/>
  <c r="H728" i="18"/>
  <c r="H87" i="7941"/>
  <c r="H44" i="18"/>
  <c r="H727" i="18"/>
  <c r="H86" i="7941"/>
  <c r="H43" i="18"/>
  <c r="H726" i="18"/>
  <c r="H85" i="7941"/>
  <c r="H42" i="18"/>
  <c r="H725" i="18"/>
  <c r="H84" i="7941"/>
  <c r="H41" i="18"/>
  <c r="H724" i="18"/>
  <c r="H83" i="7941"/>
  <c r="H40" i="18"/>
  <c r="H723" i="18"/>
  <c r="H82" i="7941"/>
  <c r="H39" i="18"/>
  <c r="H722" i="18"/>
  <c r="H81" i="7941"/>
  <c r="H38" i="18"/>
  <c r="H721" i="18"/>
  <c r="H80" i="7941"/>
  <c r="H37" i="18"/>
  <c r="H720" i="18"/>
  <c r="H79" i="7941"/>
  <c r="H36" i="18"/>
  <c r="H719" i="18"/>
  <c r="H78" i="7941"/>
  <c r="H35" i="18"/>
  <c r="H718" i="18"/>
  <c r="H77" i="7941"/>
  <c r="H34" i="18"/>
  <c r="H717" i="18"/>
  <c r="H76" i="7941"/>
  <c r="H33" i="18"/>
  <c r="H716" i="18"/>
  <c r="H32" i="18"/>
  <c r="H715" i="18"/>
  <c r="H74" i="7941"/>
  <c r="H22" i="18"/>
  <c r="H705" i="18"/>
  <c r="H64" i="7941"/>
  <c r="G98" i="7941"/>
  <c r="H692" i="18"/>
  <c r="G97" i="7941"/>
  <c r="H691" i="18"/>
  <c r="G96" i="7941"/>
  <c r="H690" i="18"/>
  <c r="G283" i="7941"/>
  <c r="H689" i="18"/>
  <c r="H48" i="7941"/>
  <c r="H31" i="18"/>
  <c r="H714" i="18"/>
  <c r="H73" i="7941"/>
  <c r="H30" i="18"/>
  <c r="H713" i="18"/>
  <c r="H72" i="7941"/>
  <c r="H29" i="18"/>
  <c r="H712" i="18"/>
  <c r="H71" i="7941"/>
  <c r="H28" i="18"/>
  <c r="H711" i="18"/>
  <c r="H70" i="7941"/>
  <c r="K153" i="18"/>
  <c r="J153" i="18"/>
  <c r="H12" i="18"/>
  <c r="I253" i="1"/>
  <c r="G170" i="7941"/>
  <c r="H670" i="18"/>
  <c r="H47" i="7941"/>
  <c r="G93" i="7941"/>
  <c r="H687" i="18"/>
  <c r="G92" i="7941"/>
  <c r="H686" i="18"/>
  <c r="G91" i="7941"/>
  <c r="H685" i="18"/>
  <c r="G90" i="7941"/>
  <c r="H684" i="18"/>
  <c r="G89" i="7941"/>
  <c r="H683" i="18"/>
  <c r="G88" i="7941"/>
  <c r="H682" i="18"/>
  <c r="G87" i="7941"/>
  <c r="H681" i="18"/>
  <c r="G86" i="7941"/>
  <c r="H680" i="18"/>
  <c r="G85" i="7941"/>
  <c r="H679" i="18"/>
  <c r="G84" i="7941"/>
  <c r="H678" i="18"/>
  <c r="G83" i="7941"/>
  <c r="H677" i="18"/>
  <c r="G82" i="7941"/>
  <c r="H676" i="18"/>
  <c r="G81" i="7941"/>
  <c r="H675" i="18"/>
  <c r="G80" i="7941"/>
  <c r="H674" i="18"/>
  <c r="G79" i="7941"/>
  <c r="H673" i="18"/>
  <c r="G78" i="7941"/>
  <c r="H672" i="18"/>
  <c r="G77" i="7941"/>
  <c r="H671" i="18"/>
  <c r="H28" i="7941"/>
  <c r="G74" i="7941"/>
  <c r="H668" i="18"/>
  <c r="G73" i="7941"/>
  <c r="H667" i="18"/>
  <c r="G72" i="7941"/>
  <c r="H666" i="18"/>
  <c r="G71" i="7941"/>
  <c r="H665" i="18"/>
  <c r="G70" i="7941"/>
  <c r="H664" i="18"/>
  <c r="H218" i="1"/>
  <c r="G67" i="7941"/>
  <c r="H661" i="18"/>
  <c r="H19" i="7941"/>
  <c r="G110" i="7941"/>
  <c r="G298" i="7941"/>
  <c r="H657" i="18"/>
  <c r="G101" i="7941"/>
  <c r="H648" i="18"/>
  <c r="G69" i="7941"/>
  <c r="H663" i="18"/>
  <c r="H216" i="1"/>
  <c r="G113" i="7941"/>
  <c r="G301" i="7941"/>
  <c r="H660" i="18"/>
  <c r="G64" i="7941"/>
  <c r="H658" i="18"/>
  <c r="H16" i="7941"/>
  <c r="H7" i="7941"/>
  <c r="H217" i="1"/>
  <c r="H215" i="1"/>
  <c r="H494" i="7942"/>
  <c r="H212" i="1"/>
  <c r="H214" i="1"/>
  <c r="H207" i="1"/>
  <c r="H211" i="1"/>
  <c r="L165" i="18"/>
  <c r="H208" i="1"/>
  <c r="H210" i="1"/>
  <c r="H19" i="18"/>
  <c r="H702" i="18"/>
  <c r="H61" i="7941"/>
  <c r="H209" i="1"/>
  <c r="H205" i="1"/>
  <c r="L87" i="18"/>
  <c r="G491" i="7942"/>
  <c r="H491" i="7942"/>
  <c r="G655" i="18"/>
  <c r="G489" i="7942"/>
  <c r="H489" i="7942"/>
  <c r="K124" i="18"/>
  <c r="G653" i="18"/>
  <c r="G662" i="18"/>
  <c r="G498" i="7942"/>
  <c r="H498" i="7942"/>
  <c r="G487" i="7942"/>
  <c r="H487" i="7942"/>
  <c r="G651" i="18"/>
  <c r="G650" i="18"/>
  <c r="G486" i="7942"/>
  <c r="H486" i="7942"/>
  <c r="G485" i="7942"/>
  <c r="G649" i="18"/>
  <c r="G652" i="18"/>
  <c r="G488" i="7942"/>
  <c r="H488" i="7942"/>
  <c r="G654" i="18"/>
  <c r="G490" i="7942"/>
  <c r="H490" i="7942"/>
  <c r="G495" i="7942"/>
  <c r="H495" i="7942"/>
  <c r="G659" i="18"/>
  <c r="G656" i="18"/>
  <c r="G492" i="7942"/>
  <c r="H492" i="7942"/>
  <c r="H204" i="1"/>
  <c r="L74" i="18"/>
  <c r="J16" i="7944"/>
  <c r="O315" i="7944"/>
  <c r="P315" i="7944"/>
  <c r="J217" i="7944"/>
  <c r="K217" i="7944"/>
  <c r="K287" i="7944"/>
  <c r="L287" i="7944"/>
  <c r="J10" i="7944"/>
  <c r="J227" i="7944"/>
  <c r="K16" i="7944"/>
  <c r="K175" i="7944"/>
  <c r="L175" i="7944"/>
  <c r="J133" i="7944"/>
  <c r="H69" i="7944"/>
  <c r="I301" i="7944"/>
  <c r="J301" i="7944"/>
  <c r="I273" i="7944"/>
  <c r="H67" i="7944"/>
  <c r="I20" i="7944"/>
  <c r="H56" i="7944"/>
  <c r="I9" i="7944"/>
  <c r="I119" i="7944"/>
  <c r="J119" i="7944"/>
  <c r="J129" i="7944"/>
  <c r="H62" i="7944"/>
  <c r="I203" i="7944"/>
  <c r="J203" i="7944"/>
  <c r="H61" i="7944"/>
  <c r="I189" i="7944"/>
  <c r="J189" i="7944"/>
  <c r="H24" i="18"/>
  <c r="H707" i="18"/>
  <c r="H66" i="7941"/>
  <c r="I217" i="18"/>
  <c r="H23" i="18"/>
  <c r="H706" i="18"/>
  <c r="H65" i="7941"/>
  <c r="N204" i="18"/>
  <c r="P204" i="18"/>
  <c r="M204" i="18"/>
  <c r="O204" i="18"/>
  <c r="Q204" i="18"/>
  <c r="K204" i="18"/>
  <c r="L204" i="18"/>
  <c r="J204" i="18"/>
  <c r="I204" i="18"/>
  <c r="H26" i="18"/>
  <c r="H709" i="18"/>
  <c r="H68" i="7941"/>
  <c r="N243" i="18"/>
  <c r="O243" i="18"/>
  <c r="M243" i="18"/>
  <c r="P243" i="18"/>
  <c r="Q243" i="18"/>
  <c r="L243" i="18"/>
  <c r="K243" i="18"/>
  <c r="J243" i="18"/>
  <c r="I243" i="18"/>
  <c r="H21" i="18"/>
  <c r="H704" i="18"/>
  <c r="H63" i="7941"/>
  <c r="M178" i="18"/>
  <c r="L178" i="18"/>
  <c r="K178" i="18"/>
  <c r="J178" i="18"/>
  <c r="I178" i="18"/>
  <c r="N178" i="18"/>
  <c r="G15" i="7941"/>
  <c r="H656" i="18"/>
  <c r="G989" i="18"/>
  <c r="G940" i="18"/>
  <c r="G13" i="7941"/>
  <c r="H654" i="18"/>
  <c r="G987" i="18"/>
  <c r="G938" i="18"/>
  <c r="H485" i="7942"/>
  <c r="G483" i="7942"/>
  <c r="P98" i="18"/>
  <c r="Q98" i="18"/>
  <c r="M98" i="18"/>
  <c r="N98" i="18"/>
  <c r="O98" i="18"/>
  <c r="G21" i="7941"/>
  <c r="H662" i="18"/>
  <c r="G995" i="18"/>
  <c r="G946" i="18"/>
  <c r="H206" i="1"/>
  <c r="H101" i="1"/>
  <c r="H58" i="7944"/>
  <c r="J147" i="7944"/>
  <c r="J157" i="7944"/>
  <c r="I147" i="7944"/>
  <c r="I157" i="7944"/>
  <c r="K147" i="7944"/>
  <c r="K157" i="7944"/>
  <c r="H18" i="18"/>
  <c r="H701" i="18"/>
  <c r="H60" i="7941"/>
  <c r="O139" i="18"/>
  <c r="P139" i="18"/>
  <c r="Q139" i="18"/>
  <c r="M139" i="18"/>
  <c r="N139" i="18"/>
  <c r="H991" i="18"/>
  <c r="H25" i="18"/>
  <c r="H708" i="18"/>
  <c r="H67" i="7941"/>
  <c r="H22" i="7941"/>
  <c r="G304" i="7941"/>
  <c r="H990" i="18"/>
  <c r="H994" i="18"/>
  <c r="H997" i="18"/>
  <c r="H1000" i="18"/>
  <c r="H1005" i="18"/>
  <c r="H1007" i="18"/>
  <c r="H1009" i="18"/>
  <c r="H1011" i="18"/>
  <c r="H1013" i="18"/>
  <c r="H1015" i="18"/>
  <c r="H1017" i="18"/>
  <c r="H1019" i="18"/>
  <c r="G147" i="7941"/>
  <c r="G311" i="7941"/>
  <c r="H1022" i="18"/>
  <c r="H1024" i="18"/>
  <c r="H643" i="18"/>
  <c r="H976" i="18"/>
  <c r="H539" i="18"/>
  <c r="H968" i="18"/>
  <c r="H778" i="18"/>
  <c r="H137" i="7941"/>
  <c r="H199" i="1"/>
  <c r="G18" i="7941"/>
  <c r="H659" i="18"/>
  <c r="G992" i="18"/>
  <c r="G943" i="18"/>
  <c r="M137" i="18"/>
  <c r="N137" i="18"/>
  <c r="N111" i="18"/>
  <c r="P111" i="18"/>
  <c r="Q111" i="18"/>
  <c r="O111" i="18"/>
  <c r="M111" i="18"/>
  <c r="G8" i="7941"/>
  <c r="H649" i="18"/>
  <c r="G982" i="18"/>
  <c r="G647" i="18"/>
  <c r="N85" i="18"/>
  <c r="Q85" i="18"/>
  <c r="M85" i="18"/>
  <c r="O85" i="18"/>
  <c r="P85" i="18"/>
  <c r="H651" i="18"/>
  <c r="G10" i="7941"/>
  <c r="G984" i="18"/>
  <c r="G935" i="18"/>
  <c r="M241" i="18"/>
  <c r="O241" i="18"/>
  <c r="Q241" i="18"/>
  <c r="N241" i="18"/>
  <c r="P241" i="18"/>
  <c r="G12" i="7941"/>
  <c r="H653" i="18"/>
  <c r="G986" i="18"/>
  <c r="G937" i="18"/>
  <c r="G14" i="7941"/>
  <c r="H655" i="18"/>
  <c r="G988" i="18"/>
  <c r="G939" i="18"/>
  <c r="H17" i="18"/>
  <c r="H700" i="18"/>
  <c r="H59" i="7941"/>
  <c r="M126" i="18"/>
  <c r="N126" i="18"/>
  <c r="P126" i="18"/>
  <c r="Q126" i="18"/>
  <c r="O126" i="18"/>
  <c r="H16" i="18"/>
  <c r="H699" i="18"/>
  <c r="H58" i="7941"/>
  <c r="M113" i="18"/>
  <c r="N113" i="18"/>
  <c r="Q113" i="18"/>
  <c r="O113" i="18"/>
  <c r="P113" i="18"/>
  <c r="H17" i="7941"/>
  <c r="G53" i="7941"/>
  <c r="G299" i="7941"/>
  <c r="H996" i="18"/>
  <c r="G100" i="7941"/>
  <c r="G289" i="7941"/>
  <c r="H20" i="7941"/>
  <c r="G302" i="7941"/>
  <c r="H27" i="18"/>
  <c r="H710" i="18"/>
  <c r="H69" i="7941"/>
  <c r="M256" i="18"/>
  <c r="H23" i="7941"/>
  <c r="G305" i="7941"/>
  <c r="H24" i="7941"/>
  <c r="G306" i="7941"/>
  <c r="H25" i="7941"/>
  <c r="G307" i="7941"/>
  <c r="H26" i="7941"/>
  <c r="G308" i="7941"/>
  <c r="H27" i="7941"/>
  <c r="G309" i="7941"/>
  <c r="H29" i="7941"/>
  <c r="H30" i="7941"/>
  <c r="G312" i="7941"/>
  <c r="H31" i="7941"/>
  <c r="G313" i="7941"/>
  <c r="H32" i="7941"/>
  <c r="G314" i="7941"/>
  <c r="H33" i="7941"/>
  <c r="G315" i="7941"/>
  <c r="H34" i="7941"/>
  <c r="G316" i="7941"/>
  <c r="H35" i="7941"/>
  <c r="G317" i="7941"/>
  <c r="H36" i="7941"/>
  <c r="G318" i="7941"/>
  <c r="H37" i="7941"/>
  <c r="G319" i="7941"/>
  <c r="H38" i="7941"/>
  <c r="G320" i="7941"/>
  <c r="H39" i="7941"/>
  <c r="G321" i="7941"/>
  <c r="H40" i="7941"/>
  <c r="G322" i="7941"/>
  <c r="H41" i="7941"/>
  <c r="G323" i="7941"/>
  <c r="H42" i="7941"/>
  <c r="G324" i="7941"/>
  <c r="H43" i="7941"/>
  <c r="G325" i="7941"/>
  <c r="H44" i="7941"/>
  <c r="G326" i="7941"/>
  <c r="H45" i="7941"/>
  <c r="G327" i="7941"/>
  <c r="H46" i="7941"/>
  <c r="G328" i="7941"/>
  <c r="H1003" i="18"/>
  <c r="H248" i="1"/>
  <c r="H695" i="18"/>
  <c r="G241" i="7941"/>
  <c r="G330" i="7941"/>
  <c r="H49" i="7941"/>
  <c r="G331" i="7941"/>
  <c r="H50" i="7941"/>
  <c r="G332" i="7941"/>
  <c r="H51" i="7941"/>
  <c r="G333" i="7941"/>
  <c r="H94" i="7941"/>
  <c r="H972" i="18"/>
  <c r="H782" i="18"/>
  <c r="H141" i="7941"/>
  <c r="H329" i="7941"/>
  <c r="H630" i="18"/>
  <c r="H975" i="18"/>
  <c r="H785" i="18"/>
  <c r="H144" i="7941"/>
  <c r="H604" i="18"/>
  <c r="H973" i="18"/>
  <c r="H783" i="18"/>
  <c r="H142" i="7941"/>
  <c r="I48" i="7941"/>
  <c r="H578" i="18"/>
  <c r="H971" i="18"/>
  <c r="H552" i="18"/>
  <c r="H969" i="18"/>
  <c r="H526" i="18"/>
  <c r="H967" i="18"/>
  <c r="H500" i="18"/>
  <c r="H965" i="18"/>
  <c r="H474" i="18"/>
  <c r="H963" i="18"/>
  <c r="H448" i="18"/>
  <c r="H961" i="18"/>
  <c r="H422" i="18"/>
  <c r="H959" i="18"/>
  <c r="H396" i="18"/>
  <c r="H957" i="18"/>
  <c r="H370" i="18"/>
  <c r="H955" i="18"/>
  <c r="H344" i="18"/>
  <c r="H953" i="18"/>
  <c r="H763" i="18"/>
  <c r="H122" i="7941"/>
  <c r="H318" i="18"/>
  <c r="H951" i="18"/>
  <c r="H761" i="18"/>
  <c r="H120" i="7941"/>
  <c r="H292" i="18"/>
  <c r="H949" i="18"/>
  <c r="H254" i="18"/>
  <c r="H266" i="18"/>
  <c r="H947" i="18"/>
  <c r="H757" i="18"/>
  <c r="H116" i="7941"/>
  <c r="H227" i="18"/>
  <c r="H944" i="18"/>
  <c r="H240" i="18"/>
  <c r="H945" i="18"/>
  <c r="H755" i="18"/>
  <c r="H114" i="7941"/>
  <c r="H71" i="18"/>
  <c r="H163" i="18"/>
  <c r="H175" i="18"/>
  <c r="H940" i="18"/>
  <c r="H137" i="18"/>
  <c r="H149" i="18"/>
  <c r="H938" i="18"/>
  <c r="H111" i="18"/>
  <c r="H123" i="18"/>
  <c r="H936" i="18"/>
  <c r="I605" i="18"/>
  <c r="I617" i="18"/>
  <c r="I618" i="18"/>
  <c r="I630" i="18"/>
  <c r="I631" i="18"/>
  <c r="I643" i="18"/>
  <c r="I566" i="18"/>
  <c r="I578" i="18"/>
  <c r="I540" i="18"/>
  <c r="I552" i="18"/>
  <c r="I514" i="18"/>
  <c r="I526" i="18"/>
  <c r="I488" i="18"/>
  <c r="I500" i="18"/>
  <c r="I462" i="18"/>
  <c r="I474" i="18"/>
  <c r="I436" i="18"/>
  <c r="I448" i="18"/>
  <c r="I410" i="18"/>
  <c r="I422" i="18"/>
  <c r="I384" i="18"/>
  <c r="I396" i="18"/>
  <c r="I358" i="18"/>
  <c r="I370" i="18"/>
  <c r="I332" i="18"/>
  <c r="I344" i="18"/>
  <c r="I256" i="18"/>
  <c r="I230" i="18"/>
  <c r="I176" i="18"/>
  <c r="I188" i="18"/>
  <c r="I293" i="18"/>
  <c r="I305" i="18"/>
  <c r="I267" i="18"/>
  <c r="I279" i="18"/>
  <c r="I163" i="18"/>
  <c r="I139" i="18"/>
  <c r="I113" i="18"/>
  <c r="I137" i="18"/>
  <c r="I149" i="18"/>
  <c r="I111" i="18"/>
  <c r="I123" i="18"/>
  <c r="I98" i="18"/>
  <c r="I85" i="18"/>
  <c r="I74" i="18"/>
  <c r="K391" i="7942"/>
  <c r="H388" i="7942"/>
  <c r="K393" i="7942"/>
  <c r="K395" i="7942"/>
  <c r="L395" i="7942"/>
  <c r="K397" i="7942"/>
  <c r="K399" i="7942"/>
  <c r="L399" i="7942"/>
  <c r="K401" i="7942"/>
  <c r="L401" i="7942"/>
  <c r="M401" i="7942"/>
  <c r="H185" i="7942"/>
  <c r="I185" i="7942"/>
  <c r="J185" i="7942"/>
  <c r="K185" i="7942"/>
  <c r="L185" i="7942"/>
  <c r="M185" i="7942"/>
  <c r="L186" i="7942"/>
  <c r="H189" i="7942"/>
  <c r="I189" i="7942"/>
  <c r="J189" i="7942"/>
  <c r="K189" i="7942"/>
  <c r="H193" i="7942"/>
  <c r="I193" i="7942"/>
  <c r="J193" i="7942"/>
  <c r="K193" i="7942"/>
  <c r="L193" i="7942"/>
  <c r="M193" i="7942"/>
  <c r="L194" i="7942"/>
  <c r="H197" i="7942"/>
  <c r="I197" i="7942"/>
  <c r="J197" i="7942"/>
  <c r="K197" i="7942"/>
  <c r="H201" i="7942"/>
  <c r="I201" i="7942"/>
  <c r="J201" i="7942"/>
  <c r="K201" i="7942"/>
  <c r="L201" i="7942"/>
  <c r="M201" i="7942"/>
  <c r="L202" i="7942"/>
  <c r="H205" i="7942"/>
  <c r="I205" i="7942"/>
  <c r="J205" i="7942"/>
  <c r="K205" i="7942"/>
  <c r="H209" i="7942"/>
  <c r="I209" i="7942"/>
  <c r="J209" i="7942"/>
  <c r="K209" i="7942"/>
  <c r="L209" i="7942"/>
  <c r="M209" i="7942"/>
  <c r="L210" i="7942"/>
  <c r="H213" i="7942"/>
  <c r="I213" i="7942"/>
  <c r="J213" i="7942"/>
  <c r="K213" i="7942"/>
  <c r="H217" i="7942"/>
  <c r="I217" i="7942"/>
  <c r="J217" i="7942"/>
  <c r="K217" i="7942"/>
  <c r="L217" i="7942"/>
  <c r="M217" i="7942"/>
  <c r="L218" i="7942"/>
  <c r="H221" i="7942"/>
  <c r="I221" i="7942"/>
  <c r="J221" i="7942"/>
  <c r="K221" i="7942"/>
  <c r="H225" i="7942"/>
  <c r="I225" i="7942"/>
  <c r="J225" i="7942"/>
  <c r="K225" i="7942"/>
  <c r="L225" i="7942"/>
  <c r="M225" i="7942"/>
  <c r="L226" i="7942"/>
  <c r="H229" i="7942"/>
  <c r="I229" i="7942"/>
  <c r="J229" i="7942"/>
  <c r="K229" i="7942"/>
  <c r="H233" i="7942"/>
  <c r="I233" i="7942"/>
  <c r="J233" i="7942"/>
  <c r="K233" i="7942"/>
  <c r="L233" i="7942"/>
  <c r="M233" i="7942"/>
  <c r="L234" i="7942"/>
  <c r="H237" i="7942"/>
  <c r="I237" i="7942"/>
  <c r="J237" i="7942"/>
  <c r="K237" i="7942"/>
  <c r="H241" i="7942"/>
  <c r="I241" i="7942"/>
  <c r="J241" i="7942"/>
  <c r="K241" i="7942"/>
  <c r="L241" i="7942"/>
  <c r="M241" i="7942"/>
  <c r="L242" i="7942"/>
  <c r="H181" i="7942"/>
  <c r="I181" i="7942"/>
  <c r="J181" i="7942"/>
  <c r="K181" i="7942"/>
  <c r="H177" i="7942"/>
  <c r="I177" i="7942"/>
  <c r="J177" i="7942"/>
  <c r="K177" i="7942"/>
  <c r="L177" i="7942"/>
  <c r="M177" i="7942"/>
  <c r="L178" i="7942"/>
  <c r="H173" i="7942"/>
  <c r="I173" i="7942"/>
  <c r="J173" i="7942"/>
  <c r="K173" i="7942"/>
  <c r="H169" i="7942"/>
  <c r="I169" i="7942"/>
  <c r="J169" i="7942"/>
  <c r="K169" i="7942"/>
  <c r="L169" i="7942"/>
  <c r="M169" i="7942"/>
  <c r="L170" i="7942"/>
  <c r="H155" i="7942"/>
  <c r="I155" i="7942"/>
  <c r="J620" i="18"/>
  <c r="K620" i="18"/>
  <c r="L620" i="18"/>
  <c r="M620" i="18"/>
  <c r="J631" i="18"/>
  <c r="J618" i="18"/>
  <c r="J605" i="18"/>
  <c r="J592" i="18"/>
  <c r="J566" i="18"/>
  <c r="J540" i="18"/>
  <c r="J514" i="18"/>
  <c r="J488" i="18"/>
  <c r="J462" i="18"/>
  <c r="J436" i="18"/>
  <c r="J410" i="18"/>
  <c r="J384" i="18"/>
  <c r="J358" i="18"/>
  <c r="J332" i="18"/>
  <c r="J581" i="18"/>
  <c r="J555" i="18"/>
  <c r="K555" i="18"/>
  <c r="L555" i="18"/>
  <c r="M555" i="18"/>
  <c r="J529" i="18"/>
  <c r="K529" i="18"/>
  <c r="L529" i="18"/>
  <c r="M529" i="18"/>
  <c r="J503" i="18"/>
  <c r="J477" i="18"/>
  <c r="K477" i="18"/>
  <c r="L477" i="18"/>
  <c r="M477" i="18"/>
  <c r="J451" i="18"/>
  <c r="K451" i="18"/>
  <c r="L451" i="18"/>
  <c r="M451" i="18"/>
  <c r="J425" i="18"/>
  <c r="J399" i="18"/>
  <c r="J373" i="18"/>
  <c r="K373" i="18"/>
  <c r="L373" i="18"/>
  <c r="M373" i="18"/>
  <c r="J347" i="18"/>
  <c r="J321" i="18"/>
  <c r="K321" i="18"/>
  <c r="L321" i="18"/>
  <c r="M321" i="18"/>
  <c r="J228" i="18"/>
  <c r="J191" i="18"/>
  <c r="J308" i="18"/>
  <c r="J282" i="18"/>
  <c r="J256" i="18"/>
  <c r="J241" i="18"/>
  <c r="J176" i="18"/>
  <c r="J162" i="18"/>
  <c r="J137" i="18"/>
  <c r="J61" i="18"/>
  <c r="K61" i="18"/>
  <c r="L61" i="18"/>
  <c r="J113" i="18"/>
  <c r="J98" i="18"/>
  <c r="J85" i="18"/>
  <c r="J59" i="18"/>
  <c r="J477" i="7942"/>
  <c r="J473" i="7942"/>
  <c r="K473" i="7942"/>
  <c r="J469" i="7942"/>
  <c r="K469" i="7942"/>
  <c r="J465" i="7942"/>
  <c r="K465" i="7942"/>
  <c r="J457" i="7942"/>
  <c r="K457" i="7942"/>
  <c r="J453" i="7942"/>
  <c r="K453" i="7942"/>
  <c r="J449" i="7942"/>
  <c r="K449" i="7942"/>
  <c r="J441" i="7942"/>
  <c r="J437" i="7942"/>
  <c r="J433" i="7942"/>
  <c r="J429" i="7942"/>
  <c r="J425" i="7942"/>
  <c r="J421" i="7942"/>
  <c r="J405" i="7942"/>
  <c r="K405" i="7942"/>
  <c r="K631" i="18"/>
  <c r="K618" i="18"/>
  <c r="K162" i="18"/>
  <c r="K137" i="18"/>
  <c r="K126" i="18"/>
  <c r="K111" i="18"/>
  <c r="K87" i="18"/>
  <c r="K74" i="18"/>
  <c r="K139" i="18"/>
  <c r="K113" i="18"/>
  <c r="K98" i="18"/>
  <c r="K85" i="18"/>
  <c r="K59" i="18"/>
  <c r="L256" i="18"/>
  <c r="L139" i="18"/>
  <c r="L98" i="18"/>
  <c r="L111" i="18"/>
  <c r="G106" i="7942"/>
  <c r="G58" i="7942"/>
  <c r="H159" i="7942"/>
  <c r="H163" i="7942"/>
  <c r="I413" i="7942"/>
  <c r="I445" i="7942"/>
  <c r="J445" i="7942"/>
  <c r="I461" i="7942"/>
  <c r="H297" i="7944"/>
  <c r="I21" i="7944"/>
  <c r="J284" i="7944"/>
  <c r="J297" i="7944"/>
  <c r="I284" i="7944"/>
  <c r="I297" i="7944"/>
  <c r="H185" i="7944"/>
  <c r="I13" i="7944"/>
  <c r="J172" i="7944"/>
  <c r="J185" i="7944"/>
  <c r="I172" i="7944"/>
  <c r="I185" i="7944"/>
  <c r="H199" i="7944"/>
  <c r="I14" i="7944"/>
  <c r="I186" i="7944"/>
  <c r="I199" i="7944"/>
  <c r="H633" i="7944"/>
  <c r="I45" i="7944"/>
  <c r="I620" i="7944"/>
  <c r="I633" i="7944"/>
  <c r="J620" i="7944"/>
  <c r="J633" i="7944"/>
  <c r="H703" i="7944"/>
  <c r="I50" i="7944"/>
  <c r="I690" i="7944"/>
  <c r="I703" i="7944"/>
  <c r="H521" i="7944"/>
  <c r="I37" i="7944"/>
  <c r="I508" i="7944"/>
  <c r="I521" i="7944"/>
  <c r="J508" i="7944"/>
  <c r="J521" i="7944"/>
  <c r="H255" i="7944"/>
  <c r="I18" i="7944"/>
  <c r="I242" i="7944"/>
  <c r="I255" i="7944"/>
  <c r="J242" i="7944"/>
  <c r="J255" i="7944"/>
  <c r="H409" i="7944"/>
  <c r="I29" i="7944"/>
  <c r="I396" i="7944"/>
  <c r="I409" i="7944"/>
  <c r="H213" i="7944"/>
  <c r="I15" i="7944"/>
  <c r="J200" i="7944"/>
  <c r="I200" i="7944"/>
  <c r="I213" i="7944"/>
  <c r="H115" i="7944"/>
  <c r="J102" i="7944"/>
  <c r="J115" i="7944"/>
  <c r="I102" i="7944"/>
  <c r="I115" i="7944"/>
  <c r="K102" i="7944"/>
  <c r="K115" i="7944"/>
  <c r="J231" i="7944"/>
  <c r="K231" i="7944"/>
  <c r="L554" i="7944"/>
  <c r="M554" i="7944"/>
  <c r="N554" i="7944"/>
  <c r="Q178" i="7944"/>
  <c r="P262" i="7944"/>
  <c r="Q262" i="7944"/>
  <c r="N218" i="7944"/>
  <c r="O218" i="7944"/>
  <c r="Q206" i="7944"/>
  <c r="P204" i="7944"/>
  <c r="Q204" i="7944"/>
  <c r="M146" i="7944"/>
  <c r="N148" i="7944"/>
  <c r="M202" i="18"/>
  <c r="N202" i="18"/>
  <c r="G11" i="7941"/>
  <c r="H652" i="18"/>
  <c r="G985" i="18"/>
  <c r="G936" i="18"/>
  <c r="H13" i="18"/>
  <c r="H696" i="18"/>
  <c r="H55" i="7941"/>
  <c r="M74" i="18"/>
  <c r="N74" i="18"/>
  <c r="O74" i="18"/>
  <c r="P74" i="18"/>
  <c r="Q74" i="18"/>
  <c r="G9" i="7941"/>
  <c r="H650" i="18"/>
  <c r="G983" i="18"/>
  <c r="G934" i="18"/>
  <c r="N124" i="18"/>
  <c r="P124" i="18"/>
  <c r="M124" i="18"/>
  <c r="O124" i="18"/>
  <c r="Q124" i="18"/>
  <c r="H14" i="18"/>
  <c r="H697" i="18"/>
  <c r="H56" i="7941"/>
  <c r="N87" i="18"/>
  <c r="O87" i="18"/>
  <c r="P87" i="18"/>
  <c r="Q87" i="18"/>
  <c r="M87" i="18"/>
  <c r="H20" i="18"/>
  <c r="H703" i="18"/>
  <c r="H62" i="7941"/>
  <c r="P165" i="18"/>
  <c r="M165" i="18"/>
  <c r="O165" i="18"/>
  <c r="Q165" i="18"/>
  <c r="N165" i="18"/>
  <c r="H993" i="18"/>
  <c r="H981" i="18"/>
  <c r="H647" i="18"/>
  <c r="H998" i="18"/>
  <c r="H999" i="18"/>
  <c r="H1001" i="18"/>
  <c r="H1004" i="18"/>
  <c r="H1006" i="18"/>
  <c r="H1008" i="18"/>
  <c r="H1010" i="18"/>
  <c r="H1012" i="18"/>
  <c r="H1014" i="18"/>
  <c r="H1016" i="18"/>
  <c r="H1018" i="18"/>
  <c r="H1020" i="18"/>
  <c r="J253" i="1"/>
  <c r="I204" i="1"/>
  <c r="I205" i="1"/>
  <c r="I206" i="1"/>
  <c r="I207" i="1"/>
  <c r="I209" i="1"/>
  <c r="I7" i="18"/>
  <c r="I203" i="1"/>
  <c r="I208" i="1"/>
  <c r="I210" i="1"/>
  <c r="I19" i="18"/>
  <c r="I702" i="18"/>
  <c r="I61" i="7941"/>
  <c r="I211" i="1"/>
  <c r="I214" i="1"/>
  <c r="I216" i="1"/>
  <c r="I218" i="1"/>
  <c r="I219" i="1"/>
  <c r="I220" i="1"/>
  <c r="I221" i="1"/>
  <c r="I222" i="1"/>
  <c r="I212" i="1"/>
  <c r="I213" i="1"/>
  <c r="I215" i="1"/>
  <c r="I217"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165" i="18"/>
  <c r="H1023" i="18"/>
  <c r="H1025" i="18"/>
  <c r="H75" i="7941"/>
  <c r="H310" i="7941"/>
  <c r="I669" i="18"/>
  <c r="I973" i="18"/>
  <c r="H617" i="18"/>
  <c r="H974" i="18"/>
  <c r="H784" i="18"/>
  <c r="H143" i="7941"/>
  <c r="H591" i="18"/>
  <c r="H565" i="18"/>
  <c r="H970" i="18"/>
  <c r="H780" i="18"/>
  <c r="H139" i="7941"/>
  <c r="H513" i="18"/>
  <c r="H966" i="18"/>
  <c r="H776" i="18"/>
  <c r="H135" i="7941"/>
  <c r="H487" i="18"/>
  <c r="H964" i="18"/>
  <c r="H774" i="18"/>
  <c r="H133" i="7941"/>
  <c r="H461" i="18"/>
  <c r="H962" i="18"/>
  <c r="H772" i="18"/>
  <c r="H131" i="7941"/>
  <c r="H435" i="18"/>
  <c r="H960" i="18"/>
  <c r="H770" i="18"/>
  <c r="H129" i="7941"/>
  <c r="H409" i="18"/>
  <c r="H958" i="18"/>
  <c r="H768" i="18"/>
  <c r="H127" i="7941"/>
  <c r="H383" i="18"/>
  <c r="H956" i="18"/>
  <c r="H766" i="18"/>
  <c r="H125" i="7941"/>
  <c r="H357" i="18"/>
  <c r="H954" i="18"/>
  <c r="H764" i="18"/>
  <c r="H123" i="7941"/>
  <c r="H331" i="18"/>
  <c r="H952" i="18"/>
  <c r="H762" i="18"/>
  <c r="H121" i="7941"/>
  <c r="H305" i="18"/>
  <c r="H950" i="18"/>
  <c r="H760" i="18"/>
  <c r="H119" i="7941"/>
  <c r="H279" i="18"/>
  <c r="H948" i="18"/>
  <c r="H758" i="18"/>
  <c r="H117" i="7941"/>
  <c r="H241" i="18"/>
  <c r="H253" i="18"/>
  <c r="H946" i="18"/>
  <c r="H176" i="18"/>
  <c r="H188" i="18"/>
  <c r="H941" i="18"/>
  <c r="H751" i="18"/>
  <c r="H110" i="7941"/>
  <c r="I16" i="7941"/>
  <c r="H189" i="18"/>
  <c r="H201" i="18"/>
  <c r="H942" i="18"/>
  <c r="H752" i="18"/>
  <c r="H111" i="7941"/>
  <c r="H202" i="18"/>
  <c r="H214" i="18"/>
  <c r="H943" i="18"/>
  <c r="H124" i="18"/>
  <c r="H136" i="18"/>
  <c r="H937" i="18"/>
  <c r="H98" i="18"/>
  <c r="H110" i="18"/>
  <c r="H935" i="18"/>
  <c r="H85" i="18"/>
  <c r="H97" i="18"/>
  <c r="H934" i="18"/>
  <c r="I579" i="18"/>
  <c r="I591" i="18"/>
  <c r="I972" i="18"/>
  <c r="I553" i="18"/>
  <c r="I565" i="18"/>
  <c r="I970" i="18"/>
  <c r="I527" i="18"/>
  <c r="I539" i="18"/>
  <c r="I968" i="18"/>
  <c r="I501" i="18"/>
  <c r="I513" i="18"/>
  <c r="I966" i="18"/>
  <c r="I475" i="18"/>
  <c r="I487" i="18"/>
  <c r="I964" i="18"/>
  <c r="I449" i="18"/>
  <c r="I461" i="18"/>
  <c r="I962" i="18"/>
  <c r="I423" i="18"/>
  <c r="I435" i="18"/>
  <c r="I960" i="18"/>
  <c r="I397" i="18"/>
  <c r="I409" i="18"/>
  <c r="I958" i="18"/>
  <c r="I371" i="18"/>
  <c r="I383" i="18"/>
  <c r="I956" i="18"/>
  <c r="I345" i="18"/>
  <c r="I357" i="18"/>
  <c r="I954" i="18"/>
  <c r="I319" i="18"/>
  <c r="I331" i="18"/>
  <c r="I952" i="18"/>
  <c r="I241" i="18"/>
  <c r="I253" i="18"/>
  <c r="I946" i="18"/>
  <c r="I227" i="18"/>
  <c r="I944" i="18"/>
  <c r="I189" i="18"/>
  <c r="I201" i="18"/>
  <c r="I942" i="18"/>
  <c r="I951" i="18"/>
  <c r="I949" i="18"/>
  <c r="I254" i="18"/>
  <c r="I266" i="18"/>
  <c r="I947" i="18"/>
  <c r="I240" i="18"/>
  <c r="I945" i="18"/>
  <c r="I202" i="18"/>
  <c r="I214" i="18"/>
  <c r="I943" i="18"/>
  <c r="I939" i="18"/>
  <c r="I124" i="18"/>
  <c r="I932" i="18"/>
  <c r="I126" i="18"/>
  <c r="I87" i="18"/>
  <c r="J389" i="7942"/>
  <c r="H183" i="7942"/>
  <c r="I183" i="7942"/>
  <c r="J183" i="7942"/>
  <c r="K183" i="7942"/>
  <c r="H179" i="7942"/>
  <c r="I179" i="7942"/>
  <c r="J179" i="7942"/>
  <c r="K179" i="7942"/>
  <c r="L179" i="7942"/>
  <c r="M179" i="7942"/>
  <c r="L180" i="7942"/>
  <c r="H175" i="7942"/>
  <c r="I175" i="7942"/>
  <c r="J175" i="7942"/>
  <c r="K175" i="7942"/>
  <c r="H171" i="7942"/>
  <c r="I171" i="7942"/>
  <c r="J171" i="7942"/>
  <c r="K171" i="7942"/>
  <c r="L171" i="7942"/>
  <c r="M171" i="7942"/>
  <c r="L172" i="7942"/>
  <c r="H167" i="7942"/>
  <c r="I167" i="7942"/>
  <c r="J167" i="7942"/>
  <c r="K167" i="7942"/>
  <c r="J633" i="18"/>
  <c r="J607" i="18"/>
  <c r="K607" i="18"/>
  <c r="L607" i="18"/>
  <c r="M607" i="18"/>
  <c r="J568" i="18"/>
  <c r="K568" i="18"/>
  <c r="L568" i="18"/>
  <c r="M568" i="18"/>
  <c r="J542" i="18"/>
  <c r="J516" i="18"/>
  <c r="J490" i="18"/>
  <c r="J464" i="18"/>
  <c r="J438" i="18"/>
  <c r="J412" i="18"/>
  <c r="J386" i="18"/>
  <c r="J360" i="18"/>
  <c r="J334" i="18"/>
  <c r="J306" i="18"/>
  <c r="J293" i="18"/>
  <c r="J280" i="18"/>
  <c r="J267" i="18"/>
  <c r="J254" i="18"/>
  <c r="J202" i="18"/>
  <c r="J163" i="18"/>
  <c r="J295" i="18"/>
  <c r="J269" i="18"/>
  <c r="K269" i="18"/>
  <c r="L269" i="18"/>
  <c r="J230" i="18"/>
  <c r="J215" i="18"/>
  <c r="J165" i="18"/>
  <c r="J126" i="18"/>
  <c r="J111" i="18"/>
  <c r="J87" i="18"/>
  <c r="J139" i="18"/>
  <c r="J124" i="18"/>
  <c r="J74" i="18"/>
  <c r="J475" i="7942"/>
  <c r="J471" i="7942"/>
  <c r="J467" i="7942"/>
  <c r="J463" i="7942"/>
  <c r="J459" i="7942"/>
  <c r="J455" i="7942"/>
  <c r="J451" i="7942"/>
  <c r="J447" i="7942"/>
  <c r="J443" i="7942"/>
  <c r="J439" i="7942"/>
  <c r="J435" i="7942"/>
  <c r="J431" i="7942"/>
  <c r="J427" i="7942"/>
  <c r="J423" i="7942"/>
  <c r="J419" i="7942"/>
  <c r="J415" i="7942"/>
  <c r="J411" i="7942"/>
  <c r="J407" i="7942"/>
  <c r="J403" i="7942"/>
  <c r="K594" i="18"/>
  <c r="K592" i="18"/>
  <c r="K566" i="18"/>
  <c r="L566" i="18"/>
  <c r="K540" i="18"/>
  <c r="K514" i="18"/>
  <c r="L514" i="18"/>
  <c r="K488" i="18"/>
  <c r="K462" i="18"/>
  <c r="L462" i="18"/>
  <c r="K436" i="18"/>
  <c r="K410" i="18"/>
  <c r="L410" i="18"/>
  <c r="K384" i="18"/>
  <c r="K358" i="18"/>
  <c r="L358" i="18"/>
  <c r="K332" i="18"/>
  <c r="K306" i="18"/>
  <c r="K581" i="18"/>
  <c r="K542" i="18"/>
  <c r="K516" i="18"/>
  <c r="K503" i="18"/>
  <c r="K490" i="18"/>
  <c r="K464" i="18"/>
  <c r="K438" i="18"/>
  <c r="K425" i="18"/>
  <c r="K412" i="18"/>
  <c r="K399" i="18"/>
  <c r="K386" i="18"/>
  <c r="K360" i="18"/>
  <c r="K347" i="18"/>
  <c r="K334" i="18"/>
  <c r="K308" i="18"/>
  <c r="K293" i="18"/>
  <c r="K280" i="18"/>
  <c r="K267" i="18"/>
  <c r="K254" i="18"/>
  <c r="K228" i="18"/>
  <c r="K202" i="18"/>
  <c r="K191" i="18"/>
  <c r="K163" i="18"/>
  <c r="K295" i="18"/>
  <c r="K282" i="18"/>
  <c r="L282" i="18"/>
  <c r="K256" i="18"/>
  <c r="K241" i="18"/>
  <c r="K230" i="18"/>
  <c r="K215" i="18"/>
  <c r="K176" i="18"/>
  <c r="K165" i="18"/>
  <c r="L631" i="18"/>
  <c r="L592" i="18"/>
  <c r="L594" i="18"/>
  <c r="L581" i="18"/>
  <c r="L542" i="18"/>
  <c r="L516" i="18"/>
  <c r="L503" i="18"/>
  <c r="L490" i="18"/>
  <c r="L464" i="18"/>
  <c r="L438" i="18"/>
  <c r="L425" i="18"/>
  <c r="L412" i="18"/>
  <c r="L399" i="18"/>
  <c r="L386" i="18"/>
  <c r="L360" i="18"/>
  <c r="L347" i="18"/>
  <c r="L334" i="18"/>
  <c r="L308" i="18"/>
  <c r="L241" i="18"/>
  <c r="L230" i="18"/>
  <c r="L280" i="18"/>
  <c r="L254" i="18"/>
  <c r="L202" i="18"/>
  <c r="L191" i="18"/>
  <c r="L124" i="18"/>
  <c r="L113" i="18"/>
  <c r="L85" i="18"/>
  <c r="L137" i="18"/>
  <c r="L126" i="18"/>
  <c r="Q263" i="7944"/>
  <c r="P263" i="7944"/>
  <c r="H157" i="7942"/>
  <c r="H161" i="7942"/>
  <c r="H165" i="7942"/>
  <c r="I409" i="7942"/>
  <c r="I417" i="7942"/>
  <c r="H187" i="7942"/>
  <c r="I187" i="7942"/>
  <c r="J187" i="7942"/>
  <c r="K187" i="7942"/>
  <c r="H191" i="7942"/>
  <c r="I191" i="7942"/>
  <c r="J191" i="7942"/>
  <c r="K191" i="7942"/>
  <c r="L191" i="7942"/>
  <c r="M191" i="7942"/>
  <c r="L192" i="7942"/>
  <c r="H195" i="7942"/>
  <c r="I195" i="7942"/>
  <c r="J195" i="7942"/>
  <c r="K195" i="7942"/>
  <c r="H199" i="7942"/>
  <c r="I199" i="7942"/>
  <c r="J199" i="7942"/>
  <c r="K199" i="7942"/>
  <c r="L199" i="7942"/>
  <c r="M199" i="7942"/>
  <c r="L200" i="7942"/>
  <c r="H203" i="7942"/>
  <c r="I203" i="7942"/>
  <c r="J203" i="7942"/>
  <c r="K203" i="7942"/>
  <c r="H207" i="7942"/>
  <c r="I207" i="7942"/>
  <c r="J207" i="7942"/>
  <c r="K207" i="7942"/>
  <c r="L207" i="7942"/>
  <c r="M207" i="7942"/>
  <c r="L208" i="7942"/>
  <c r="H211" i="7942"/>
  <c r="I211" i="7942"/>
  <c r="J211" i="7942"/>
  <c r="K211" i="7942"/>
  <c r="H215" i="7942"/>
  <c r="I215" i="7942"/>
  <c r="J215" i="7942"/>
  <c r="K215" i="7942"/>
  <c r="L215" i="7942"/>
  <c r="M215" i="7942"/>
  <c r="L216" i="7942"/>
  <c r="H219" i="7942"/>
  <c r="I219" i="7942"/>
  <c r="J219" i="7942"/>
  <c r="K219" i="7942"/>
  <c r="H223" i="7942"/>
  <c r="I223" i="7942"/>
  <c r="J223" i="7942"/>
  <c r="K223" i="7942"/>
  <c r="L223" i="7942"/>
  <c r="M223" i="7942"/>
  <c r="L224" i="7942"/>
  <c r="H227" i="7942"/>
  <c r="I227" i="7942"/>
  <c r="J227" i="7942"/>
  <c r="K227" i="7942"/>
  <c r="H231" i="7942"/>
  <c r="I231" i="7942"/>
  <c r="J231" i="7942"/>
  <c r="K231" i="7942"/>
  <c r="L231" i="7942"/>
  <c r="M231" i="7942"/>
  <c r="L232" i="7942"/>
  <c r="H235" i="7942"/>
  <c r="I235" i="7942"/>
  <c r="J235" i="7942"/>
  <c r="K235" i="7942"/>
  <c r="H239" i="7942"/>
  <c r="I239" i="7942"/>
  <c r="J239" i="7942"/>
  <c r="K239" i="7942"/>
  <c r="L239" i="7942"/>
  <c r="M239" i="7942"/>
  <c r="L240" i="7942"/>
  <c r="H465" i="7944"/>
  <c r="I33" i="7944"/>
  <c r="J33" i="7944"/>
  <c r="K33" i="7944"/>
  <c r="I452" i="7944"/>
  <c r="I465" i="7944"/>
  <c r="K452" i="7944"/>
  <c r="K465" i="7944"/>
  <c r="J452" i="7944"/>
  <c r="J465" i="7944"/>
  <c r="L452" i="7944"/>
  <c r="L465" i="7944"/>
  <c r="H171" i="7944"/>
  <c r="I12" i="7944"/>
  <c r="I158" i="7944"/>
  <c r="I171" i="7944"/>
  <c r="J158" i="7944"/>
  <c r="J171" i="7944"/>
  <c r="H619" i="7944"/>
  <c r="I44" i="7944"/>
  <c r="I606" i="7944"/>
  <c r="I619" i="7944"/>
  <c r="H241" i="7944"/>
  <c r="I17" i="7944"/>
  <c r="H661" i="7944"/>
  <c r="I47" i="7944"/>
  <c r="I648" i="7944"/>
  <c r="I661" i="7944"/>
  <c r="H325" i="7944"/>
  <c r="I23" i="7944"/>
  <c r="I312" i="7944"/>
  <c r="I325" i="7944"/>
  <c r="H311" i="7944"/>
  <c r="I22" i="7944"/>
  <c r="I298" i="7944"/>
  <c r="I311" i="7944"/>
  <c r="J298" i="7944"/>
  <c r="H563" i="7944"/>
  <c r="I40" i="7944"/>
  <c r="I550" i="7944"/>
  <c r="I563" i="7944"/>
  <c r="H731" i="7944"/>
  <c r="I52" i="7944"/>
  <c r="I718" i="7944"/>
  <c r="I731" i="7944"/>
  <c r="H605" i="7944"/>
  <c r="I43" i="7944"/>
  <c r="J592" i="7944"/>
  <c r="J605" i="7944"/>
  <c r="I592" i="7944"/>
  <c r="I605" i="7944"/>
  <c r="H549" i="7944"/>
  <c r="I39" i="7944"/>
  <c r="I536" i="7944"/>
  <c r="I549" i="7944"/>
  <c r="J536" i="7944"/>
  <c r="J549" i="7944"/>
  <c r="I228" i="7944"/>
  <c r="I241" i="7944"/>
  <c r="L582" i="7944"/>
  <c r="L591" i="7944"/>
  <c r="N234" i="7944"/>
  <c r="O234" i="7944"/>
  <c r="P234" i="7944"/>
  <c r="P247" i="7944"/>
  <c r="Q247" i="7944"/>
  <c r="L42" i="7944"/>
  <c r="M42" i="7944"/>
  <c r="M191" i="18"/>
  <c r="Q315" i="7944"/>
  <c r="K227" i="7944"/>
  <c r="L16" i="7944"/>
  <c r="L217" i="7944"/>
  <c r="M287" i="7944"/>
  <c r="N287" i="7944"/>
  <c r="O287" i="7944"/>
  <c r="M175" i="7944"/>
  <c r="N175" i="7944"/>
  <c r="O175" i="7944"/>
  <c r="P175" i="7944"/>
  <c r="Q175" i="7944"/>
  <c r="J143" i="7944"/>
  <c r="K10" i="7944"/>
  <c r="K133" i="7944"/>
  <c r="K143" i="7944"/>
  <c r="K189" i="7944"/>
  <c r="L189" i="7944"/>
  <c r="K301" i="7944"/>
  <c r="L301" i="7944"/>
  <c r="M301" i="7944"/>
  <c r="J311" i="7944"/>
  <c r="J273" i="7944"/>
  <c r="I283" i="7944"/>
  <c r="J20" i="7944"/>
  <c r="J12" i="7944"/>
  <c r="J213" i="7944"/>
  <c r="L147" i="7944"/>
  <c r="L157" i="7944"/>
  <c r="K203" i="7944"/>
  <c r="L203" i="7944"/>
  <c r="M203" i="7944"/>
  <c r="I129" i="7944"/>
  <c r="J9" i="7944"/>
  <c r="K9" i="7944"/>
  <c r="K119" i="7944"/>
  <c r="K129" i="7944"/>
  <c r="N239" i="7942"/>
  <c r="M240" i="7942"/>
  <c r="L235" i="7942"/>
  <c r="M235" i="7942"/>
  <c r="L236" i="7942"/>
  <c r="N231" i="7942"/>
  <c r="M232" i="7942"/>
  <c r="L227" i="7942"/>
  <c r="M227" i="7942"/>
  <c r="L228" i="7942"/>
  <c r="N227" i="7942"/>
  <c r="N223" i="7942"/>
  <c r="M224" i="7942"/>
  <c r="L219" i="7942"/>
  <c r="M219" i="7942"/>
  <c r="L220" i="7942"/>
  <c r="N219" i="7942"/>
  <c r="N215" i="7942"/>
  <c r="M216" i="7942"/>
  <c r="L211" i="7942"/>
  <c r="M211" i="7942"/>
  <c r="L212" i="7942"/>
  <c r="N207" i="7942"/>
  <c r="M208" i="7942"/>
  <c r="L203" i="7942"/>
  <c r="M203" i="7942"/>
  <c r="L204" i="7942"/>
  <c r="N203" i="7942"/>
  <c r="N199" i="7942"/>
  <c r="M200" i="7942"/>
  <c r="L195" i="7942"/>
  <c r="M195" i="7942"/>
  <c r="L196" i="7942"/>
  <c r="N191" i="7942"/>
  <c r="M192" i="7942"/>
  <c r="L187" i="7942"/>
  <c r="M187" i="7942"/>
  <c r="L188" i="7942"/>
  <c r="L449" i="7942"/>
  <c r="L457" i="7942"/>
  <c r="L469" i="7942"/>
  <c r="L402" i="7942"/>
  <c r="N235" i="7942"/>
  <c r="M236" i="7942"/>
  <c r="N211" i="7942"/>
  <c r="M212" i="7942"/>
  <c r="N195" i="7942"/>
  <c r="M196" i="7942"/>
  <c r="N187" i="7942"/>
  <c r="M188" i="7942"/>
  <c r="L167" i="7942"/>
  <c r="M167" i="7942"/>
  <c r="L168" i="7942"/>
  <c r="L175" i="7942"/>
  <c r="M175" i="7942"/>
  <c r="L176" i="7942"/>
  <c r="N175" i="7942"/>
  <c r="N179" i="7942"/>
  <c r="M180" i="7942"/>
  <c r="L183" i="7942"/>
  <c r="M183" i="7942"/>
  <c r="L184" i="7942"/>
  <c r="N183" i="7942"/>
  <c r="Q218" i="7944"/>
  <c r="P218" i="7944"/>
  <c r="L405" i="7942"/>
  <c r="L453" i="7942"/>
  <c r="L465" i="7942"/>
  <c r="M465" i="7942"/>
  <c r="N465" i="7942"/>
  <c r="M466" i="7942"/>
  <c r="L473" i="7942"/>
  <c r="M473" i="7942"/>
  <c r="N473" i="7942"/>
  <c r="M474" i="7942"/>
  <c r="M61" i="18"/>
  <c r="N61" i="18"/>
  <c r="O61" i="18"/>
  <c r="P61" i="18"/>
  <c r="J155" i="7942"/>
  <c r="L173" i="7942"/>
  <c r="L181" i="7942"/>
  <c r="N241" i="7942"/>
  <c r="M242" i="7942"/>
  <c r="L237" i="7942"/>
  <c r="N233" i="7942"/>
  <c r="M234" i="7942"/>
  <c r="L229" i="7942"/>
  <c r="N225" i="7942"/>
  <c r="M226" i="7942"/>
  <c r="L221" i="7942"/>
  <c r="N217" i="7942"/>
  <c r="M218" i="7942"/>
  <c r="L213" i="7942"/>
  <c r="N209" i="7942"/>
  <c r="M210" i="7942"/>
  <c r="L205" i="7942"/>
  <c r="N201" i="7942"/>
  <c r="M202" i="7942"/>
  <c r="L197" i="7942"/>
  <c r="N193" i="7942"/>
  <c r="M194" i="7942"/>
  <c r="L189" i="7942"/>
  <c r="N185" i="7942"/>
  <c r="M186" i="7942"/>
  <c r="N401" i="7942"/>
  <c r="M402" i="7942"/>
  <c r="J718" i="7944"/>
  <c r="K298" i="7944"/>
  <c r="J312" i="7944"/>
  <c r="J17" i="7944"/>
  <c r="J44" i="7944"/>
  <c r="K12" i="7944"/>
  <c r="L33" i="7944"/>
  <c r="M33" i="7944"/>
  <c r="K403" i="7942"/>
  <c r="L403" i="7942"/>
  <c r="K411" i="7942"/>
  <c r="L411" i="7942"/>
  <c r="M411" i="7942"/>
  <c r="L412" i="7942"/>
  <c r="K419" i="7942"/>
  <c r="L419" i="7942"/>
  <c r="M419" i="7942"/>
  <c r="L420" i="7942"/>
  <c r="K427" i="7942"/>
  <c r="L427" i="7942"/>
  <c r="M427" i="7942"/>
  <c r="L428" i="7942"/>
  <c r="K435" i="7942"/>
  <c r="L435" i="7942"/>
  <c r="M435" i="7942"/>
  <c r="L436" i="7942"/>
  <c r="K443" i="7942"/>
  <c r="L443" i="7942"/>
  <c r="M443" i="7942"/>
  <c r="L444" i="7942"/>
  <c r="K451" i="7942"/>
  <c r="L451" i="7942"/>
  <c r="M451" i="7942"/>
  <c r="L452" i="7942"/>
  <c r="K459" i="7942"/>
  <c r="L459" i="7942"/>
  <c r="M459" i="7942"/>
  <c r="L460" i="7942"/>
  <c r="K467" i="7942"/>
  <c r="L467" i="7942"/>
  <c r="K475" i="7942"/>
  <c r="M334" i="18"/>
  <c r="N334" i="18"/>
  <c r="M360" i="18"/>
  <c r="N360" i="18"/>
  <c r="M386" i="18"/>
  <c r="N386" i="18"/>
  <c r="O386" i="18"/>
  <c r="P386" i="18"/>
  <c r="Q386" i="18"/>
  <c r="M438" i="18"/>
  <c r="N438" i="18"/>
  <c r="M490" i="18"/>
  <c r="M542" i="18"/>
  <c r="N542" i="18"/>
  <c r="N568" i="18"/>
  <c r="O568" i="18"/>
  <c r="M594" i="18"/>
  <c r="I1002" i="18"/>
  <c r="I690" i="18"/>
  <c r="I55" i="18"/>
  <c r="I738" i="18"/>
  <c r="I97" i="7941"/>
  <c r="J621" i="18"/>
  <c r="I53" i="18"/>
  <c r="I736" i="18"/>
  <c r="I95" i="7941"/>
  <c r="J595" i="18"/>
  <c r="K595" i="18"/>
  <c r="L595" i="18"/>
  <c r="I51" i="18"/>
  <c r="I734" i="18"/>
  <c r="I93" i="7941"/>
  <c r="J569" i="18"/>
  <c r="K569" i="18"/>
  <c r="I49" i="18"/>
  <c r="I732" i="18"/>
  <c r="I91" i="7941"/>
  <c r="J543" i="18"/>
  <c r="I47" i="18"/>
  <c r="I730" i="18"/>
  <c r="I89" i="7941"/>
  <c r="J517" i="18"/>
  <c r="K517" i="18"/>
  <c r="I45" i="18"/>
  <c r="I728" i="18"/>
  <c r="I87" i="7941"/>
  <c r="J491" i="18"/>
  <c r="I43" i="18"/>
  <c r="I726" i="18"/>
  <c r="I85" i="7941"/>
  <c r="J465" i="18"/>
  <c r="K465" i="18"/>
  <c r="I41" i="18"/>
  <c r="I724" i="18"/>
  <c r="I83" i="7941"/>
  <c r="J439" i="18"/>
  <c r="I39" i="18"/>
  <c r="I722" i="18"/>
  <c r="I81" i="7941"/>
  <c r="J413" i="18"/>
  <c r="K413" i="18"/>
  <c r="I37" i="18"/>
  <c r="I720" i="18"/>
  <c r="I79" i="7941"/>
  <c r="J387" i="18"/>
  <c r="I35" i="18"/>
  <c r="I718" i="18"/>
  <c r="I77" i="7941"/>
  <c r="J361" i="18"/>
  <c r="K361" i="18"/>
  <c r="I33" i="18"/>
  <c r="I716" i="18"/>
  <c r="I75" i="7941"/>
  <c r="J335" i="18"/>
  <c r="I26" i="18"/>
  <c r="I709" i="18"/>
  <c r="I68" i="7941"/>
  <c r="M244" i="18"/>
  <c r="N244" i="18"/>
  <c r="P244" i="18"/>
  <c r="O244" i="18"/>
  <c r="Q244" i="18"/>
  <c r="J244" i="18"/>
  <c r="L244" i="18"/>
  <c r="K244" i="18"/>
  <c r="I22" i="18"/>
  <c r="I705" i="18"/>
  <c r="I64" i="7941"/>
  <c r="J192" i="18"/>
  <c r="K192" i="18"/>
  <c r="L192" i="18"/>
  <c r="I31" i="18"/>
  <c r="I714" i="18"/>
  <c r="I73" i="7941"/>
  <c r="J309" i="18"/>
  <c r="J318" i="18"/>
  <c r="J7" i="18"/>
  <c r="J951" i="18"/>
  <c r="K309" i="18"/>
  <c r="I29" i="18"/>
  <c r="I712" i="18"/>
  <c r="I71" i="7941"/>
  <c r="J283" i="18"/>
  <c r="K283" i="18"/>
  <c r="J292" i="18"/>
  <c r="J949" i="18"/>
  <c r="I27" i="18"/>
  <c r="I710" i="18"/>
  <c r="I69" i="7941"/>
  <c r="M257" i="18"/>
  <c r="N257" i="18"/>
  <c r="L257" i="18"/>
  <c r="K257" i="18"/>
  <c r="J257" i="18"/>
  <c r="O257" i="18"/>
  <c r="I23" i="18"/>
  <c r="I706" i="18"/>
  <c r="I65" i="7941"/>
  <c r="M205" i="18"/>
  <c r="N205" i="18"/>
  <c r="P205" i="18"/>
  <c r="Q205" i="18"/>
  <c r="O205" i="18"/>
  <c r="L205" i="18"/>
  <c r="K205" i="18"/>
  <c r="J205" i="18"/>
  <c r="I12" i="18"/>
  <c r="I248" i="1"/>
  <c r="J62" i="18"/>
  <c r="K62" i="18"/>
  <c r="I18" i="18"/>
  <c r="I701" i="18"/>
  <c r="I60" i="7941"/>
  <c r="M140" i="18"/>
  <c r="O140" i="18"/>
  <c r="N140" i="18"/>
  <c r="P140" i="18"/>
  <c r="Q140" i="18"/>
  <c r="K140" i="18"/>
  <c r="J140" i="18"/>
  <c r="L140" i="18"/>
  <c r="I15" i="18"/>
  <c r="I698" i="18"/>
  <c r="I57" i="7941"/>
  <c r="M101" i="18"/>
  <c r="N101" i="18"/>
  <c r="Q101" i="18"/>
  <c r="O101" i="18"/>
  <c r="P101" i="18"/>
  <c r="L101" i="18"/>
  <c r="K101" i="18"/>
  <c r="J101" i="18"/>
  <c r="I13" i="18"/>
  <c r="I696" i="18"/>
  <c r="I55" i="7941"/>
  <c r="N75" i="18"/>
  <c r="O75" i="18"/>
  <c r="P75" i="18"/>
  <c r="Q75" i="18"/>
  <c r="M75" i="18"/>
  <c r="K75" i="18"/>
  <c r="J75" i="18"/>
  <c r="L75" i="18"/>
  <c r="I668" i="18"/>
  <c r="I666" i="18"/>
  <c r="H298" i="7941"/>
  <c r="H9" i="7941"/>
  <c r="G291" i="7941"/>
  <c r="H985" i="18"/>
  <c r="O554" i="7944"/>
  <c r="P554" i="7944"/>
  <c r="Q554" i="7944"/>
  <c r="L231" i="7944"/>
  <c r="K508" i="7944"/>
  <c r="H153" i="7942"/>
  <c r="H152" i="7942"/>
  <c r="I153" i="7942"/>
  <c r="G105" i="7942"/>
  <c r="L163" i="18"/>
  <c r="L176" i="18"/>
  <c r="L306" i="18"/>
  <c r="J413" i="7942"/>
  <c r="J461" i="7942"/>
  <c r="J149" i="18"/>
  <c r="J253" i="18"/>
  <c r="J370" i="18"/>
  <c r="J422" i="18"/>
  <c r="J474" i="18"/>
  <c r="J526" i="18"/>
  <c r="J552" i="18"/>
  <c r="J604" i="18"/>
  <c r="J630" i="18"/>
  <c r="N411" i="7942"/>
  <c r="M412" i="7942"/>
  <c r="N419" i="7942"/>
  <c r="M420" i="7942"/>
  <c r="N427" i="7942"/>
  <c r="M428" i="7942"/>
  <c r="N443" i="7942"/>
  <c r="M444" i="7942"/>
  <c r="N459" i="7942"/>
  <c r="M460" i="7942"/>
  <c r="I97" i="18"/>
  <c r="I934" i="18"/>
  <c r="I936" i="18"/>
  <c r="I175" i="18"/>
  <c r="I940" i="18"/>
  <c r="N191" i="18"/>
  <c r="O191" i="18"/>
  <c r="I948" i="18"/>
  <c r="I941" i="18"/>
  <c r="M308" i="18"/>
  <c r="N308" i="18"/>
  <c r="O308" i="18"/>
  <c r="P308" i="18"/>
  <c r="Q308" i="18"/>
  <c r="I955" i="18"/>
  <c r="I959" i="18"/>
  <c r="I963" i="18"/>
  <c r="I967" i="18"/>
  <c r="I971" i="18"/>
  <c r="N321" i="18"/>
  <c r="M399" i="18"/>
  <c r="N399" i="18"/>
  <c r="O399" i="18"/>
  <c r="P399" i="18"/>
  <c r="M425" i="18"/>
  <c r="N425" i="18"/>
  <c r="N451" i="18"/>
  <c r="N477" i="18"/>
  <c r="M503" i="18"/>
  <c r="N529" i="18"/>
  <c r="O529" i="18"/>
  <c r="N555" i="18"/>
  <c r="I976" i="18"/>
  <c r="I974" i="18"/>
  <c r="M280" i="18"/>
  <c r="H759" i="18"/>
  <c r="M306" i="18"/>
  <c r="H765" i="18"/>
  <c r="H767" i="18"/>
  <c r="H769" i="18"/>
  <c r="H771" i="18"/>
  <c r="H773" i="18"/>
  <c r="H775" i="18"/>
  <c r="H777" i="18"/>
  <c r="H779" i="18"/>
  <c r="H781" i="18"/>
  <c r="M592" i="18"/>
  <c r="N607" i="18"/>
  <c r="O607" i="18"/>
  <c r="P607" i="18"/>
  <c r="Q607" i="18"/>
  <c r="H332" i="7941"/>
  <c r="I50" i="7941"/>
  <c r="H331" i="7941"/>
  <c r="I49" i="7941"/>
  <c r="H330" i="7941"/>
  <c r="H54" i="7941"/>
  <c r="I670" i="18"/>
  <c r="H311" i="7941"/>
  <c r="I29" i="7941"/>
  <c r="H309" i="7941"/>
  <c r="I27" i="7941"/>
  <c r="H308" i="7941"/>
  <c r="I26" i="7941"/>
  <c r="H307" i="7941"/>
  <c r="I25" i="7941"/>
  <c r="H305" i="7941"/>
  <c r="I23" i="7941"/>
  <c r="N256" i="18"/>
  <c r="H302" i="7941"/>
  <c r="I20" i="7941"/>
  <c r="H988" i="18"/>
  <c r="H749" i="18"/>
  <c r="H108" i="7941"/>
  <c r="H12" i="7941"/>
  <c r="G294" i="7941"/>
  <c r="H984" i="18"/>
  <c r="H745" i="18"/>
  <c r="H104" i="7941"/>
  <c r="H982" i="18"/>
  <c r="H18" i="7941"/>
  <c r="G300" i="7941"/>
  <c r="R200" i="1"/>
  <c r="H786" i="18"/>
  <c r="N620" i="18"/>
  <c r="I691" i="18"/>
  <c r="I689" i="18"/>
  <c r="I47" i="7941"/>
  <c r="I686" i="18"/>
  <c r="I684" i="18"/>
  <c r="I682" i="18"/>
  <c r="I680" i="18"/>
  <c r="I678" i="18"/>
  <c r="I676" i="18"/>
  <c r="I674" i="18"/>
  <c r="I672" i="18"/>
  <c r="I28" i="7941"/>
  <c r="I667" i="18"/>
  <c r="I664" i="18"/>
  <c r="I661" i="18"/>
  <c r="I657" i="18"/>
  <c r="M230" i="18"/>
  <c r="I658" i="18"/>
  <c r="M147" i="7944"/>
  <c r="H54" i="7944"/>
  <c r="I11" i="7944"/>
  <c r="J11" i="7944"/>
  <c r="K11" i="7944"/>
  <c r="L11" i="7944"/>
  <c r="M11" i="7944"/>
  <c r="H15" i="18"/>
  <c r="H698" i="18"/>
  <c r="H57" i="7941"/>
  <c r="O100" i="18"/>
  <c r="M100" i="18"/>
  <c r="N100" i="18"/>
  <c r="P100" i="18"/>
  <c r="Q100" i="18"/>
  <c r="I100" i="18"/>
  <c r="L100" i="18"/>
  <c r="K100" i="18"/>
  <c r="J100" i="18"/>
  <c r="H995" i="18"/>
  <c r="H756" i="18"/>
  <c r="N72" i="18"/>
  <c r="O72" i="18"/>
  <c r="P72" i="18"/>
  <c r="Q72" i="18"/>
  <c r="M72" i="18"/>
  <c r="H483" i="7942"/>
  <c r="L72" i="18"/>
  <c r="I72" i="18"/>
  <c r="I84" i="18"/>
  <c r="K72" i="18"/>
  <c r="J72" i="18"/>
  <c r="J84" i="18"/>
  <c r="H72" i="18"/>
  <c r="H84" i="18"/>
  <c r="H933" i="18"/>
  <c r="H743" i="18"/>
  <c r="H102" i="7941"/>
  <c r="H987" i="18"/>
  <c r="H748" i="18"/>
  <c r="H15" i="7941"/>
  <c r="G297" i="7941"/>
  <c r="M176" i="18"/>
  <c r="N176" i="18"/>
  <c r="N146" i="7944"/>
  <c r="O146" i="7944"/>
  <c r="P146" i="7944"/>
  <c r="M405" i="7942"/>
  <c r="L406" i="7942"/>
  <c r="K421" i="7942"/>
  <c r="K425" i="7942"/>
  <c r="K429" i="7942"/>
  <c r="K433" i="7942"/>
  <c r="K437" i="7942"/>
  <c r="K441" i="7942"/>
  <c r="M449" i="7942"/>
  <c r="L450" i="7942"/>
  <c r="M453" i="7942"/>
  <c r="L454" i="7942"/>
  <c r="M457" i="7942"/>
  <c r="L458" i="7942"/>
  <c r="L466" i="7942"/>
  <c r="M469" i="7942"/>
  <c r="L470" i="7942"/>
  <c r="L474" i="7942"/>
  <c r="K477" i="7942"/>
  <c r="M399" i="7942"/>
  <c r="L400" i="7942"/>
  <c r="M395" i="7942"/>
  <c r="L396" i="7942"/>
  <c r="L267" i="18"/>
  <c r="J397" i="18"/>
  <c r="J501" i="18"/>
  <c r="L295" i="18"/>
  <c r="J319" i="18"/>
  <c r="J423" i="18"/>
  <c r="J553" i="18"/>
  <c r="J217" i="18"/>
  <c r="M298" i="7944"/>
  <c r="Q234" i="7944"/>
  <c r="M582" i="7944"/>
  <c r="K536" i="7944"/>
  <c r="J39" i="7944"/>
  <c r="K39" i="7944"/>
  <c r="K592" i="7944"/>
  <c r="J43" i="7944"/>
  <c r="K43" i="7944"/>
  <c r="K718" i="7944"/>
  <c r="K731" i="7944"/>
  <c r="L718" i="7944"/>
  <c r="L731" i="7944"/>
  <c r="J52" i="7944"/>
  <c r="J550" i="7944"/>
  <c r="J40" i="7944"/>
  <c r="L298" i="7944"/>
  <c r="J22" i="7944"/>
  <c r="K22" i="7944"/>
  <c r="K312" i="7944"/>
  <c r="K325" i="7944"/>
  <c r="J23" i="7944"/>
  <c r="K648" i="7944"/>
  <c r="K661" i="7944"/>
  <c r="J648" i="7944"/>
  <c r="J47" i="7944"/>
  <c r="J228" i="7944"/>
  <c r="K228" i="7944"/>
  <c r="K241" i="7944"/>
  <c r="J606" i="7944"/>
  <c r="K606" i="7944"/>
  <c r="K619" i="7944"/>
  <c r="K158" i="7944"/>
  <c r="M452" i="7944"/>
  <c r="N452" i="7944"/>
  <c r="O239" i="7942"/>
  <c r="N240" i="7942"/>
  <c r="O235" i="7942"/>
  <c r="N236" i="7942"/>
  <c r="O231" i="7942"/>
  <c r="N232" i="7942"/>
  <c r="O223" i="7942"/>
  <c r="N224" i="7942"/>
  <c r="O215" i="7942"/>
  <c r="N216" i="7942"/>
  <c r="O211" i="7942"/>
  <c r="N212" i="7942"/>
  <c r="O207" i="7942"/>
  <c r="N208" i="7942"/>
  <c r="O199" i="7942"/>
  <c r="N200" i="7942"/>
  <c r="O195" i="7942"/>
  <c r="N196" i="7942"/>
  <c r="O191" i="7942"/>
  <c r="N192" i="7942"/>
  <c r="O187" i="7942"/>
  <c r="N188" i="7942"/>
  <c r="I165" i="7942"/>
  <c r="J165" i="7942"/>
  <c r="I161" i="7942"/>
  <c r="I157" i="7942"/>
  <c r="K633" i="18"/>
  <c r="L633" i="18"/>
  <c r="K407" i="7942"/>
  <c r="L407" i="7942"/>
  <c r="M407" i="7942"/>
  <c r="L408" i="7942"/>
  <c r="K415" i="7942"/>
  <c r="L415" i="7942"/>
  <c r="M415" i="7942"/>
  <c r="L416" i="7942"/>
  <c r="K423" i="7942"/>
  <c r="L423" i="7942"/>
  <c r="M423" i="7942"/>
  <c r="L424" i="7942"/>
  <c r="K431" i="7942"/>
  <c r="L431" i="7942"/>
  <c r="M431" i="7942"/>
  <c r="L432" i="7942"/>
  <c r="K439" i="7942"/>
  <c r="K447" i="7942"/>
  <c r="K455" i="7942"/>
  <c r="K463" i="7942"/>
  <c r="L463" i="7942"/>
  <c r="K471" i="7942"/>
  <c r="L471" i="7942"/>
  <c r="J214" i="18"/>
  <c r="N167" i="7942"/>
  <c r="M168" i="7942"/>
  <c r="N171" i="7942"/>
  <c r="M172" i="7942"/>
  <c r="O179" i="7942"/>
  <c r="N180" i="7942"/>
  <c r="I388" i="7942"/>
  <c r="I136" i="18"/>
  <c r="I937" i="18"/>
  <c r="M269" i="18"/>
  <c r="N269" i="18"/>
  <c r="M295" i="18"/>
  <c r="M412" i="18"/>
  <c r="N412" i="18"/>
  <c r="M464" i="18"/>
  <c r="N464" i="18"/>
  <c r="M516" i="18"/>
  <c r="N516" i="18"/>
  <c r="M267" i="18"/>
  <c r="I56" i="18"/>
  <c r="I739" i="18"/>
  <c r="I98" i="7941"/>
  <c r="J634" i="18"/>
  <c r="K634" i="18"/>
  <c r="L634" i="18"/>
  <c r="M634" i="18"/>
  <c r="I54" i="18"/>
  <c r="I737" i="18"/>
  <c r="I96" i="7941"/>
  <c r="J608" i="18"/>
  <c r="I52" i="18"/>
  <c r="I735" i="18"/>
  <c r="I94" i="7941"/>
  <c r="J582" i="18"/>
  <c r="K582" i="18"/>
  <c r="I50" i="18"/>
  <c r="I733" i="18"/>
  <c r="I92" i="7941"/>
  <c r="J556" i="18"/>
  <c r="K556" i="18"/>
  <c r="L556" i="18"/>
  <c r="M556" i="18"/>
  <c r="I48" i="18"/>
  <c r="I731" i="18"/>
  <c r="I90" i="7941"/>
  <c r="J530" i="18"/>
  <c r="K530" i="18"/>
  <c r="I46" i="18"/>
  <c r="I729" i="18"/>
  <c r="I88" i="7941"/>
  <c r="J504" i="18"/>
  <c r="K504" i="18"/>
  <c r="L504" i="18"/>
  <c r="M504" i="18"/>
  <c r="N504" i="18"/>
  <c r="I44" i="18"/>
  <c r="I727" i="18"/>
  <c r="I86" i="7941"/>
  <c r="J478" i="18"/>
  <c r="K478" i="18"/>
  <c r="I42" i="18"/>
  <c r="I725" i="18"/>
  <c r="I84" i="7941"/>
  <c r="J452" i="18"/>
  <c r="K452" i="18"/>
  <c r="L452" i="18"/>
  <c r="M452" i="18"/>
  <c r="I40" i="18"/>
  <c r="I723" i="18"/>
  <c r="I82" i="7941"/>
  <c r="J426" i="18"/>
  <c r="K426" i="18"/>
  <c r="I38" i="18"/>
  <c r="I721" i="18"/>
  <c r="I80" i="7941"/>
  <c r="J400" i="18"/>
  <c r="K400" i="18"/>
  <c r="L400" i="18"/>
  <c r="M400" i="18"/>
  <c r="N400" i="18"/>
  <c r="I36" i="18"/>
  <c r="I719" i="18"/>
  <c r="I78" i="7941"/>
  <c r="J374" i="18"/>
  <c r="K374" i="18"/>
  <c r="I34" i="18"/>
  <c r="I717" i="18"/>
  <c r="I76" i="7941"/>
  <c r="J348" i="18"/>
  <c r="K348" i="18"/>
  <c r="L348" i="18"/>
  <c r="M348" i="18"/>
  <c r="I32" i="18"/>
  <c r="I715" i="18"/>
  <c r="I74" i="7941"/>
  <c r="J322" i="18"/>
  <c r="K322" i="18"/>
  <c r="I24" i="18"/>
  <c r="I707" i="18"/>
  <c r="I66" i="7941"/>
  <c r="J218" i="18"/>
  <c r="K218" i="18"/>
  <c r="I21" i="18"/>
  <c r="I704" i="18"/>
  <c r="I63" i="7941"/>
  <c r="M179" i="18"/>
  <c r="N179" i="18"/>
  <c r="L179" i="18"/>
  <c r="J179" i="18"/>
  <c r="J188" i="18"/>
  <c r="J941" i="18"/>
  <c r="K179" i="18"/>
  <c r="I30" i="18"/>
  <c r="I713" i="18"/>
  <c r="I72" i="7941"/>
  <c r="J296" i="18"/>
  <c r="K296" i="18"/>
  <c r="J305" i="18"/>
  <c r="J950" i="18"/>
  <c r="I28" i="18"/>
  <c r="I711" i="18"/>
  <c r="I70" i="7941"/>
  <c r="J270" i="18"/>
  <c r="J279" i="18"/>
  <c r="J948" i="18"/>
  <c r="I25" i="18"/>
  <c r="I708" i="18"/>
  <c r="I67" i="7941"/>
  <c r="J231" i="18"/>
  <c r="I20" i="18"/>
  <c r="I703" i="18"/>
  <c r="I62" i="7941"/>
  <c r="M166" i="18"/>
  <c r="N166" i="18"/>
  <c r="O166" i="18"/>
  <c r="P166" i="18"/>
  <c r="Q166" i="18"/>
  <c r="L166" i="18"/>
  <c r="K166" i="18"/>
  <c r="J166" i="18"/>
  <c r="J175" i="18"/>
  <c r="J940" i="18"/>
  <c r="I17" i="18"/>
  <c r="I700" i="18"/>
  <c r="I59" i="7941"/>
  <c r="M127" i="18"/>
  <c r="N127" i="18"/>
  <c r="P127" i="18"/>
  <c r="Q127" i="18"/>
  <c r="O127" i="18"/>
  <c r="K127" i="18"/>
  <c r="L127" i="18"/>
  <c r="J127" i="18"/>
  <c r="J136" i="18"/>
  <c r="J937" i="18"/>
  <c r="I16" i="18"/>
  <c r="I699" i="18"/>
  <c r="I58" i="7941"/>
  <c r="O114" i="18"/>
  <c r="Q114" i="18"/>
  <c r="M114" i="18"/>
  <c r="N114" i="18"/>
  <c r="P114" i="18"/>
  <c r="L114" i="18"/>
  <c r="K114" i="18"/>
  <c r="J114" i="18"/>
  <c r="J123" i="18"/>
  <c r="J936" i="18"/>
  <c r="I14" i="18"/>
  <c r="I697" i="18"/>
  <c r="I56" i="7941"/>
  <c r="M88" i="18"/>
  <c r="P88" i="18"/>
  <c r="Q88" i="18"/>
  <c r="N88" i="18"/>
  <c r="O88" i="18"/>
  <c r="K88" i="18"/>
  <c r="J88" i="18"/>
  <c r="J97" i="18"/>
  <c r="J934" i="18"/>
  <c r="L88" i="18"/>
  <c r="J203" i="1"/>
  <c r="J205" i="1"/>
  <c r="J206" i="1"/>
  <c r="J208" i="1"/>
  <c r="K253" i="1"/>
  <c r="J204" i="1"/>
  <c r="J207" i="1"/>
  <c r="J209" i="1"/>
  <c r="J210" i="1"/>
  <c r="J19" i="18"/>
  <c r="J212" i="1"/>
  <c r="J213" i="1"/>
  <c r="J215" i="1"/>
  <c r="J217" i="1"/>
  <c r="J211" i="1"/>
  <c r="J214" i="1"/>
  <c r="J216"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H983" i="18"/>
  <c r="H744" i="18"/>
  <c r="H11" i="7941"/>
  <c r="G293" i="7941"/>
  <c r="O202" i="18"/>
  <c r="P202" i="18"/>
  <c r="O148" i="7944"/>
  <c r="L102" i="7944"/>
  <c r="I101" i="7944"/>
  <c r="M102" i="7944"/>
  <c r="I8" i="7944"/>
  <c r="H101" i="7944"/>
  <c r="K200" i="7944"/>
  <c r="J15" i="7944"/>
  <c r="K15" i="7944"/>
  <c r="J396" i="7944"/>
  <c r="J29" i="7944"/>
  <c r="K242" i="7944"/>
  <c r="J18" i="7944"/>
  <c r="K18" i="7944"/>
  <c r="M508" i="7944"/>
  <c r="L508" i="7944"/>
  <c r="L521" i="7944"/>
  <c r="J37" i="7944"/>
  <c r="K37" i="7944"/>
  <c r="J690" i="7944"/>
  <c r="J50" i="7944"/>
  <c r="K620" i="7944"/>
  <c r="L620" i="7944"/>
  <c r="L633" i="7944"/>
  <c r="J45" i="7944"/>
  <c r="K45" i="7944"/>
  <c r="J186" i="7944"/>
  <c r="K186" i="7944"/>
  <c r="K199" i="7944"/>
  <c r="J14" i="7944"/>
  <c r="K172" i="7944"/>
  <c r="J13" i="7944"/>
  <c r="K13" i="7944"/>
  <c r="K284" i="7944"/>
  <c r="J21" i="7944"/>
  <c r="K21" i="7944"/>
  <c r="K445" i="7942"/>
  <c r="I163" i="7942"/>
  <c r="I159" i="7942"/>
  <c r="L445" i="7942"/>
  <c r="L59" i="18"/>
  <c r="L228" i="18"/>
  <c r="L215" i="18"/>
  <c r="L332" i="18"/>
  <c r="L384" i="18"/>
  <c r="L436" i="18"/>
  <c r="L488" i="18"/>
  <c r="L540" i="18"/>
  <c r="L618" i="18"/>
  <c r="N618" i="18"/>
  <c r="J409" i="7942"/>
  <c r="J417" i="7942"/>
  <c r="J71" i="18"/>
  <c r="J110" i="18"/>
  <c r="J935" i="18"/>
  <c r="J939" i="18"/>
  <c r="J189" i="18"/>
  <c r="J240" i="18"/>
  <c r="J945" i="18"/>
  <c r="J344" i="18"/>
  <c r="J953" i="18"/>
  <c r="J396" i="18"/>
  <c r="J957" i="18"/>
  <c r="J448" i="18"/>
  <c r="J961" i="18"/>
  <c r="J500" i="18"/>
  <c r="J965" i="18"/>
  <c r="J527" i="18"/>
  <c r="J578" i="18"/>
  <c r="J971" i="18"/>
  <c r="J617" i="18"/>
  <c r="J974" i="18"/>
  <c r="J643" i="18"/>
  <c r="J976" i="18"/>
  <c r="K155" i="7942"/>
  <c r="L155" i="7942"/>
  <c r="N169" i="7942"/>
  <c r="M170" i="7942"/>
  <c r="N177" i="7942"/>
  <c r="M178" i="7942"/>
  <c r="O411" i="7942"/>
  <c r="N412" i="7942"/>
  <c r="O419" i="7942"/>
  <c r="N420" i="7942"/>
  <c r="O427" i="7942"/>
  <c r="N428" i="7942"/>
  <c r="N435" i="7942"/>
  <c r="M436" i="7942"/>
  <c r="O443" i="7942"/>
  <c r="N444" i="7942"/>
  <c r="N451" i="7942"/>
  <c r="M452" i="7942"/>
  <c r="O459" i="7942"/>
  <c r="N460" i="7942"/>
  <c r="O241" i="7942"/>
  <c r="N242" i="7942"/>
  <c r="O233" i="7942"/>
  <c r="N234" i="7942"/>
  <c r="O225" i="7942"/>
  <c r="N226" i="7942"/>
  <c r="O217" i="7942"/>
  <c r="N218" i="7942"/>
  <c r="O209" i="7942"/>
  <c r="N210" i="7942"/>
  <c r="O201" i="7942"/>
  <c r="N202" i="7942"/>
  <c r="O193" i="7942"/>
  <c r="N194" i="7942"/>
  <c r="O185" i="7942"/>
  <c r="N186" i="7942"/>
  <c r="L397" i="7942"/>
  <c r="M397" i="7942"/>
  <c r="L398" i="7942"/>
  <c r="L393" i="7942"/>
  <c r="K389" i="7942"/>
  <c r="L391" i="7942"/>
  <c r="M391" i="7942"/>
  <c r="L392" i="7942"/>
  <c r="I110" i="18"/>
  <c r="I935" i="18"/>
  <c r="I938" i="18"/>
  <c r="I950" i="18"/>
  <c r="M282" i="18"/>
  <c r="I953" i="18"/>
  <c r="I763" i="18"/>
  <c r="I122" i="7941"/>
  <c r="I957" i="18"/>
  <c r="I961" i="18"/>
  <c r="I965" i="18"/>
  <c r="I969" i="18"/>
  <c r="O321" i="18"/>
  <c r="P321" i="18"/>
  <c r="Q321" i="18"/>
  <c r="M347" i="18"/>
  <c r="N373" i="18"/>
  <c r="O477" i="18"/>
  <c r="P477" i="18"/>
  <c r="Q477" i="18"/>
  <c r="P529" i="18"/>
  <c r="Q529" i="18"/>
  <c r="M581" i="18"/>
  <c r="N581" i="18"/>
  <c r="I975" i="18"/>
  <c r="H746" i="18"/>
  <c r="H105" i="7941"/>
  <c r="H932" i="18"/>
  <c r="H58" i="18"/>
  <c r="H754" i="18"/>
  <c r="N280" i="18"/>
  <c r="O280" i="18"/>
  <c r="N306" i="18"/>
  <c r="M332" i="18"/>
  <c r="M358" i="18"/>
  <c r="M384" i="18"/>
  <c r="M410" i="18"/>
  <c r="M436" i="18"/>
  <c r="N436" i="18"/>
  <c r="M462" i="18"/>
  <c r="N462" i="18"/>
  <c r="M488" i="18"/>
  <c r="M514" i="18"/>
  <c r="O514" i="18"/>
  <c r="N514" i="18"/>
  <c r="M540" i="18"/>
  <c r="M566" i="18"/>
  <c r="N592" i="18"/>
  <c r="M618" i="18"/>
  <c r="M633" i="18"/>
  <c r="I688" i="18"/>
  <c r="H11" i="18"/>
  <c r="H327" i="7941"/>
  <c r="I45" i="7941"/>
  <c r="H325" i="7941"/>
  <c r="I43" i="7941"/>
  <c r="H323" i="7941"/>
  <c r="I41" i="7941"/>
  <c r="H321" i="7941"/>
  <c r="I39" i="7941"/>
  <c r="H319" i="7941"/>
  <c r="I37" i="7941"/>
  <c r="H317" i="7941"/>
  <c r="I35" i="7941"/>
  <c r="H315" i="7941"/>
  <c r="I33" i="7941"/>
  <c r="H313" i="7941"/>
  <c r="I31" i="7941"/>
  <c r="I663" i="18"/>
  <c r="H299" i="7941"/>
  <c r="I17" i="7941"/>
  <c r="H14" i="7941"/>
  <c r="G296" i="7941"/>
  <c r="H986" i="18"/>
  <c r="H747" i="18"/>
  <c r="H10" i="7941"/>
  <c r="G292" i="7941"/>
  <c r="G933" i="18"/>
  <c r="G931" i="18"/>
  <c r="G980" i="18"/>
  <c r="H8" i="7941"/>
  <c r="G290" i="7941"/>
  <c r="G6" i="7941"/>
  <c r="O137" i="18"/>
  <c r="P137" i="18"/>
  <c r="H992" i="18"/>
  <c r="H753" i="18"/>
  <c r="M163" i="18"/>
  <c r="M631" i="18"/>
  <c r="O620" i="18"/>
  <c r="P620" i="18"/>
  <c r="Q620" i="18"/>
  <c r="H304" i="7941"/>
  <c r="I22" i="7941"/>
  <c r="R102" i="1"/>
  <c r="H21" i="7941"/>
  <c r="G303" i="7941"/>
  <c r="H13" i="7941"/>
  <c r="G295" i="7941"/>
  <c r="G288" i="7941"/>
  <c r="H989" i="18"/>
  <c r="H750" i="18"/>
  <c r="M254" i="18"/>
  <c r="J345" i="18"/>
  <c r="J449" i="18"/>
  <c r="J579" i="18"/>
  <c r="O178" i="18"/>
  <c r="L293" i="18"/>
  <c r="J371" i="18"/>
  <c r="J475" i="18"/>
  <c r="K605" i="18"/>
  <c r="K217" i="18"/>
  <c r="O176" i="18"/>
  <c r="P176" i="18"/>
  <c r="Q176" i="18"/>
  <c r="H980" i="18"/>
  <c r="L311" i="7944"/>
  <c r="N301" i="7944"/>
  <c r="O301" i="7944"/>
  <c r="P287" i="7944"/>
  <c r="Q287" i="7944"/>
  <c r="M217" i="7944"/>
  <c r="N217" i="7944"/>
  <c r="L227" i="7944"/>
  <c r="M16" i="7944"/>
  <c r="L133" i="7944"/>
  <c r="L10" i="7944"/>
  <c r="M133" i="7944"/>
  <c r="N203" i="7944"/>
  <c r="O203" i="7944"/>
  <c r="P203" i="7944"/>
  <c r="Q203" i="7944"/>
  <c r="L9" i="7944"/>
  <c r="M189" i="7944"/>
  <c r="N189" i="7944"/>
  <c r="O189" i="7944"/>
  <c r="P189" i="7944"/>
  <c r="J283" i="7944"/>
  <c r="K20" i="7944"/>
  <c r="K273" i="7944"/>
  <c r="L119" i="7944"/>
  <c r="L129" i="7944"/>
  <c r="M9" i="7944"/>
  <c r="N230" i="18"/>
  <c r="O256" i="18"/>
  <c r="P256" i="18"/>
  <c r="H112" i="7941"/>
  <c r="I659" i="18"/>
  <c r="O618" i="18"/>
  <c r="P618" i="18"/>
  <c r="Q618" i="18"/>
  <c r="N556" i="18"/>
  <c r="H107" i="7941"/>
  <c r="I654" i="18"/>
  <c r="H115" i="7941"/>
  <c r="I662" i="18"/>
  <c r="O542" i="18"/>
  <c r="P542" i="18"/>
  <c r="O438" i="18"/>
  <c r="P438" i="18"/>
  <c r="Q438" i="18"/>
  <c r="O334" i="18"/>
  <c r="P334" i="18"/>
  <c r="Q334" i="18"/>
  <c r="M184" i="7942"/>
  <c r="O183" i="7942"/>
  <c r="N184" i="7942"/>
  <c r="M228" i="7942"/>
  <c r="O227" i="7942"/>
  <c r="N228" i="7942"/>
  <c r="H109" i="7941"/>
  <c r="I656" i="18"/>
  <c r="H106" i="7941"/>
  <c r="I653" i="18"/>
  <c r="O462" i="18"/>
  <c r="P462" i="18"/>
  <c r="Q462" i="18"/>
  <c r="H103" i="7941"/>
  <c r="I650" i="18"/>
  <c r="P191" i="18"/>
  <c r="Q191" i="18"/>
  <c r="P568" i="18"/>
  <c r="Q568" i="18"/>
  <c r="O360" i="18"/>
  <c r="P360" i="18"/>
  <c r="Q360" i="18"/>
  <c r="M176" i="7942"/>
  <c r="M204" i="7942"/>
  <c r="O203" i="7942"/>
  <c r="N204" i="7942"/>
  <c r="M220" i="7942"/>
  <c r="O219" i="7942"/>
  <c r="N220" i="7942"/>
  <c r="J357" i="18"/>
  <c r="J954" i="18"/>
  <c r="K345" i="18"/>
  <c r="L345" i="18"/>
  <c r="H290" i="7941"/>
  <c r="I8" i="7941"/>
  <c r="H6" i="7941"/>
  <c r="H292" i="7941"/>
  <c r="I10" i="7941"/>
  <c r="L605" i="18"/>
  <c r="J383" i="18"/>
  <c r="J956" i="18"/>
  <c r="L371" i="18"/>
  <c r="K371" i="18"/>
  <c r="J461" i="18"/>
  <c r="J962" i="18"/>
  <c r="K449" i="18"/>
  <c r="L449" i="18"/>
  <c r="H295" i="7941"/>
  <c r="I13" i="7941"/>
  <c r="H303" i="7941"/>
  <c r="I21" i="7941"/>
  <c r="N631" i="18"/>
  <c r="P631" i="18"/>
  <c r="N163" i="18"/>
  <c r="Q137" i="18"/>
  <c r="I996" i="18"/>
  <c r="I757" i="18"/>
  <c r="I116" i="7941"/>
  <c r="J22" i="7941"/>
  <c r="O592" i="18"/>
  <c r="N566" i="18"/>
  <c r="P566" i="18"/>
  <c r="Q566" i="18"/>
  <c r="N488" i="18"/>
  <c r="O306" i="18"/>
  <c r="Q306" i="18"/>
  <c r="P280" i="18"/>
  <c r="Q280" i="18"/>
  <c r="M155" i="7942"/>
  <c r="L156" i="7942"/>
  <c r="J539" i="18"/>
  <c r="J968" i="18"/>
  <c r="K527" i="18"/>
  <c r="L527" i="18"/>
  <c r="J201" i="18"/>
  <c r="J942" i="18"/>
  <c r="K189" i="18"/>
  <c r="L189" i="18"/>
  <c r="M445" i="7942"/>
  <c r="K633" i="7944"/>
  <c r="K255" i="7944"/>
  <c r="L242" i="7944"/>
  <c r="K213" i="7944"/>
  <c r="L200" i="7944"/>
  <c r="M200" i="7944"/>
  <c r="N200" i="7944"/>
  <c r="J8" i="7944"/>
  <c r="I7" i="7944"/>
  <c r="L115" i="7944"/>
  <c r="H293" i="7941"/>
  <c r="I11" i="7941"/>
  <c r="J55" i="18"/>
  <c r="J738" i="18"/>
  <c r="J97" i="7941"/>
  <c r="K622" i="18"/>
  <c r="L622" i="18"/>
  <c r="J53" i="18"/>
  <c r="J736" i="18"/>
  <c r="J95" i="7941"/>
  <c r="K596" i="18"/>
  <c r="L596" i="18"/>
  <c r="K604" i="18"/>
  <c r="J51" i="18"/>
  <c r="J734" i="18"/>
  <c r="J93" i="7941"/>
  <c r="K570" i="18"/>
  <c r="L570" i="18"/>
  <c r="K578" i="18"/>
  <c r="J49" i="18"/>
  <c r="J732" i="18"/>
  <c r="J91" i="7941"/>
  <c r="K544" i="18"/>
  <c r="L544" i="18"/>
  <c r="M544" i="18"/>
  <c r="N544" i="18"/>
  <c r="J47" i="18"/>
  <c r="J730" i="18"/>
  <c r="J89" i="7941"/>
  <c r="K518" i="18"/>
  <c r="L518" i="18"/>
  <c r="K526" i="18"/>
  <c r="J45" i="18"/>
  <c r="J728" i="18"/>
  <c r="J87" i="7941"/>
  <c r="K492" i="18"/>
  <c r="L492" i="18"/>
  <c r="J43" i="18"/>
  <c r="J726" i="18"/>
  <c r="J85" i="7941"/>
  <c r="K466" i="18"/>
  <c r="L466" i="18"/>
  <c r="K474" i="18"/>
  <c r="J41" i="18"/>
  <c r="J724" i="18"/>
  <c r="J83" i="7941"/>
  <c r="K440" i="18"/>
  <c r="L440" i="18"/>
  <c r="M440" i="18"/>
  <c r="J39" i="18"/>
  <c r="J722" i="18"/>
  <c r="J81" i="7941"/>
  <c r="K414" i="18"/>
  <c r="L414" i="18"/>
  <c r="K422" i="18"/>
  <c r="J37" i="18"/>
  <c r="J720" i="18"/>
  <c r="J79" i="7941"/>
  <c r="K388" i="18"/>
  <c r="L388" i="18"/>
  <c r="M388" i="18"/>
  <c r="J35" i="18"/>
  <c r="J718" i="18"/>
  <c r="J77" i="7941"/>
  <c r="K362" i="18"/>
  <c r="L362" i="18"/>
  <c r="K370" i="18"/>
  <c r="J33" i="18"/>
  <c r="J716" i="18"/>
  <c r="J75" i="7941"/>
  <c r="K336" i="18"/>
  <c r="L336" i="18"/>
  <c r="M336" i="18"/>
  <c r="J31" i="18"/>
  <c r="J714" i="18"/>
  <c r="J73" i="7941"/>
  <c r="K310" i="18"/>
  <c r="L310" i="18"/>
  <c r="K318" i="18"/>
  <c r="J29" i="18"/>
  <c r="J712" i="18"/>
  <c r="J71" i="7941"/>
  <c r="K284" i="18"/>
  <c r="L284" i="18"/>
  <c r="K292" i="18"/>
  <c r="J27" i="18"/>
  <c r="J710" i="18"/>
  <c r="J69" i="7941"/>
  <c r="M258" i="18"/>
  <c r="O258" i="18"/>
  <c r="N258" i="18"/>
  <c r="L258" i="18"/>
  <c r="K258" i="18"/>
  <c r="K266" i="18"/>
  <c r="J23" i="18"/>
  <c r="J706" i="18"/>
  <c r="J65" i="7941"/>
  <c r="N206" i="18"/>
  <c r="Q206" i="18"/>
  <c r="M206" i="18"/>
  <c r="O206" i="18"/>
  <c r="P206" i="18"/>
  <c r="L206" i="18"/>
  <c r="K206" i="18"/>
  <c r="K214" i="18"/>
  <c r="J26" i="18"/>
  <c r="J709" i="18"/>
  <c r="J68" i="7941"/>
  <c r="M245" i="18"/>
  <c r="O245" i="18"/>
  <c r="N245" i="18"/>
  <c r="Q245" i="18"/>
  <c r="P245" i="18"/>
  <c r="L245" i="18"/>
  <c r="K245" i="18"/>
  <c r="K253" i="18"/>
  <c r="K7" i="18"/>
  <c r="K946" i="18"/>
  <c r="J22" i="18"/>
  <c r="J705" i="18"/>
  <c r="J64" i="7941"/>
  <c r="K193" i="18"/>
  <c r="J702" i="18"/>
  <c r="J61" i="7941"/>
  <c r="J16" i="18"/>
  <c r="J699" i="18"/>
  <c r="J58" i="7941"/>
  <c r="M115" i="18"/>
  <c r="N115" i="18"/>
  <c r="O115" i="18"/>
  <c r="P115" i="18"/>
  <c r="Q115" i="18"/>
  <c r="K115" i="18"/>
  <c r="K123" i="18"/>
  <c r="K936" i="18"/>
  <c r="L115" i="18"/>
  <c r="L253" i="1"/>
  <c r="K204" i="1"/>
  <c r="K203" i="1"/>
  <c r="K205" i="1"/>
  <c r="K206" i="1"/>
  <c r="K208" i="1"/>
  <c r="K939" i="18"/>
  <c r="K207" i="1"/>
  <c r="K209" i="1"/>
  <c r="K210" i="1"/>
  <c r="K19" i="18"/>
  <c r="K702" i="18"/>
  <c r="K61" i="7941"/>
  <c r="K212" i="1"/>
  <c r="K213" i="1"/>
  <c r="K215" i="1"/>
  <c r="K217" i="1"/>
  <c r="K211" i="1"/>
  <c r="K214" i="1"/>
  <c r="K216"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J15" i="18"/>
  <c r="J698" i="18"/>
  <c r="J57" i="7941"/>
  <c r="N102" i="18"/>
  <c r="Q102" i="18"/>
  <c r="M102" i="18"/>
  <c r="O102" i="18"/>
  <c r="P102" i="18"/>
  <c r="L102" i="18"/>
  <c r="K102" i="18"/>
  <c r="K110" i="18"/>
  <c r="K935" i="18"/>
  <c r="J12" i="18"/>
  <c r="J248" i="1"/>
  <c r="K63" i="18"/>
  <c r="K71" i="18"/>
  <c r="K231" i="18"/>
  <c r="L231" i="18"/>
  <c r="M231" i="18"/>
  <c r="K270" i="18"/>
  <c r="L296" i="18"/>
  <c r="O179" i="18"/>
  <c r="P179" i="18"/>
  <c r="L218" i="18"/>
  <c r="L322" i="18"/>
  <c r="M322" i="18"/>
  <c r="N322" i="18"/>
  <c r="L374" i="18"/>
  <c r="M374" i="18"/>
  <c r="L426" i="18"/>
  <c r="M426" i="18"/>
  <c r="N426" i="18"/>
  <c r="O426" i="18"/>
  <c r="N452" i="18"/>
  <c r="O452" i="18"/>
  <c r="L478" i="18"/>
  <c r="M478" i="18"/>
  <c r="N478" i="18"/>
  <c r="O478" i="18"/>
  <c r="L530" i="18"/>
  <c r="M530" i="18"/>
  <c r="K608" i="18"/>
  <c r="K609" i="18"/>
  <c r="K617" i="18"/>
  <c r="K974" i="18"/>
  <c r="M449" i="18"/>
  <c r="N267" i="18"/>
  <c r="O267" i="18"/>
  <c r="P267" i="18"/>
  <c r="O464" i="18"/>
  <c r="J943" i="18"/>
  <c r="M471" i="7942"/>
  <c r="M463" i="7942"/>
  <c r="L455" i="7942"/>
  <c r="L447" i="7942"/>
  <c r="L439" i="7942"/>
  <c r="K417" i="7942"/>
  <c r="L417" i="7942"/>
  <c r="K171" i="7944"/>
  <c r="L158" i="7944"/>
  <c r="M158" i="7944"/>
  <c r="J619" i="7944"/>
  <c r="L606" i="7944"/>
  <c r="J661" i="7944"/>
  <c r="M648" i="7944"/>
  <c r="L648" i="7944"/>
  <c r="N298" i="7944"/>
  <c r="O298" i="7944"/>
  <c r="K605" i="7944"/>
  <c r="L592" i="7944"/>
  <c r="K549" i="7944"/>
  <c r="L536" i="7944"/>
  <c r="N582" i="7944"/>
  <c r="L217" i="18"/>
  <c r="J435" i="18"/>
  <c r="J960" i="18"/>
  <c r="L423" i="18"/>
  <c r="K423" i="18"/>
  <c r="P178" i="18"/>
  <c r="Q178" i="18"/>
  <c r="J409" i="18"/>
  <c r="J958" i="18"/>
  <c r="K397" i="18"/>
  <c r="L397" i="18"/>
  <c r="L389" i="7942"/>
  <c r="M389" i="7942"/>
  <c r="L437" i="7942"/>
  <c r="L429" i="7942"/>
  <c r="M429" i="7942"/>
  <c r="N429" i="7942"/>
  <c r="M430" i="7942"/>
  <c r="L421" i="7942"/>
  <c r="N254" i="18"/>
  <c r="O254" i="18"/>
  <c r="H297" i="7941"/>
  <c r="I15" i="7941"/>
  <c r="J933" i="18"/>
  <c r="I933" i="18"/>
  <c r="I58" i="18"/>
  <c r="I991" i="18"/>
  <c r="I752" i="18"/>
  <c r="I111" i="7941"/>
  <c r="I299" i="7941"/>
  <c r="J658" i="18"/>
  <c r="I990" i="18"/>
  <c r="I997" i="18"/>
  <c r="J28" i="7941"/>
  <c r="I310" i="7941"/>
  <c r="I1007" i="18"/>
  <c r="I768" i="18"/>
  <c r="I127" i="7941"/>
  <c r="I1011" i="18"/>
  <c r="I772" i="18"/>
  <c r="I131" i="7941"/>
  <c r="I1015" i="18"/>
  <c r="I776" i="18"/>
  <c r="I135" i="7941"/>
  <c r="I1019" i="18"/>
  <c r="I780" i="18"/>
  <c r="I139" i="7941"/>
  <c r="I1022" i="18"/>
  <c r="I783" i="18"/>
  <c r="I142" i="7941"/>
  <c r="I330" i="7941"/>
  <c r="J689" i="18"/>
  <c r="H145" i="7941"/>
  <c r="I692" i="18"/>
  <c r="O631" i="18"/>
  <c r="O163" i="18"/>
  <c r="H300" i="7941"/>
  <c r="I18" i="7941"/>
  <c r="I649" i="18"/>
  <c r="I651" i="18"/>
  <c r="I655" i="18"/>
  <c r="I1003" i="18"/>
  <c r="I764" i="18"/>
  <c r="I123" i="7941"/>
  <c r="I311" i="7941"/>
  <c r="H53" i="7941"/>
  <c r="O566" i="18"/>
  <c r="H138" i="7941"/>
  <c r="I685" i="18"/>
  <c r="P514" i="18"/>
  <c r="Q514" i="18"/>
  <c r="H134" i="7941"/>
  <c r="I681" i="18"/>
  <c r="H130" i="7941"/>
  <c r="I677" i="18"/>
  <c r="N410" i="18"/>
  <c r="H126" i="7941"/>
  <c r="I673" i="18"/>
  <c r="N358" i="18"/>
  <c r="H118" i="7941"/>
  <c r="I665" i="18"/>
  <c r="O581" i="18"/>
  <c r="P581" i="18"/>
  <c r="Q581" i="18"/>
  <c r="O555" i="18"/>
  <c r="N503" i="18"/>
  <c r="O503" i="18"/>
  <c r="P503" i="18"/>
  <c r="Q503" i="18"/>
  <c r="O451" i="18"/>
  <c r="P451" i="18"/>
  <c r="O425" i="18"/>
  <c r="Q399" i="18"/>
  <c r="O373" i="18"/>
  <c r="P373" i="18"/>
  <c r="I751" i="18"/>
  <c r="I110" i="7941"/>
  <c r="J16" i="7941"/>
  <c r="P459" i="7942"/>
  <c r="O460" i="7942"/>
  <c r="O451" i="7942"/>
  <c r="P427" i="7942"/>
  <c r="O428" i="7942"/>
  <c r="P411" i="7942"/>
  <c r="O412" i="7942"/>
  <c r="J975" i="18"/>
  <c r="J969" i="18"/>
  <c r="J963" i="18"/>
  <c r="J955" i="18"/>
  <c r="K413" i="7942"/>
  <c r="K521" i="7944"/>
  <c r="N508" i="7944"/>
  <c r="O508" i="7944"/>
  <c r="M242" i="7944"/>
  <c r="N102" i="7944"/>
  <c r="O102" i="7944"/>
  <c r="P102" i="7944"/>
  <c r="M231" i="7944"/>
  <c r="Q146" i="7944"/>
  <c r="Q202" i="18"/>
  <c r="H291" i="7941"/>
  <c r="I9" i="7941"/>
  <c r="I1001" i="18"/>
  <c r="I762" i="18"/>
  <c r="J668" i="18"/>
  <c r="I121" i="7941"/>
  <c r="I309" i="7941"/>
  <c r="L62" i="18"/>
  <c r="L283" i="18"/>
  <c r="M283" i="18"/>
  <c r="N283" i="18"/>
  <c r="K335" i="18"/>
  <c r="K344" i="18"/>
  <c r="K953" i="18"/>
  <c r="L335" i="18"/>
  <c r="K387" i="18"/>
  <c r="K396" i="18"/>
  <c r="K957" i="18"/>
  <c r="L387" i="18"/>
  <c r="K439" i="18"/>
  <c r="K448" i="18"/>
  <c r="K961" i="18"/>
  <c r="K491" i="18"/>
  <c r="K500" i="18"/>
  <c r="K965" i="18"/>
  <c r="K543" i="18"/>
  <c r="K552" i="18"/>
  <c r="K969" i="18"/>
  <c r="K621" i="18"/>
  <c r="K630" i="18"/>
  <c r="K975" i="18"/>
  <c r="I1023" i="18"/>
  <c r="J669" i="18"/>
  <c r="M371" i="18"/>
  <c r="N594" i="18"/>
  <c r="O594" i="18"/>
  <c r="P594" i="18"/>
  <c r="Q594" i="18"/>
  <c r="Q542" i="18"/>
  <c r="N490" i="18"/>
  <c r="O490" i="18"/>
  <c r="N295" i="18"/>
  <c r="O295" i="18"/>
  <c r="O269" i="18"/>
  <c r="P269" i="18"/>
  <c r="Q269" i="18"/>
  <c r="J266" i="18"/>
  <c r="J947" i="18"/>
  <c r="J227" i="18"/>
  <c r="J944" i="18"/>
  <c r="M467" i="7942"/>
  <c r="M403" i="7942"/>
  <c r="K409" i="7942"/>
  <c r="L409" i="7942"/>
  <c r="M409" i="7942"/>
  <c r="O452" i="7944"/>
  <c r="K44" i="7944"/>
  <c r="L44" i="7944"/>
  <c r="N395" i="7942"/>
  <c r="N399" i="7942"/>
  <c r="M189" i="7942"/>
  <c r="N189" i="7942"/>
  <c r="M197" i="7942"/>
  <c r="M205" i="7942"/>
  <c r="N205" i="7942"/>
  <c r="M213" i="7942"/>
  <c r="M221" i="7942"/>
  <c r="N221" i="7942"/>
  <c r="M229" i="7942"/>
  <c r="M237" i="7942"/>
  <c r="N237" i="7942"/>
  <c r="M181" i="7942"/>
  <c r="O177" i="7942"/>
  <c r="N178" i="7942"/>
  <c r="M173" i="7942"/>
  <c r="O169" i="7942"/>
  <c r="N170" i="7942"/>
  <c r="N155" i="7942"/>
  <c r="M156" i="7942"/>
  <c r="Q61" i="18"/>
  <c r="O465" i="7942"/>
  <c r="N466" i="7942"/>
  <c r="P465" i="7942"/>
  <c r="O466" i="7942"/>
  <c r="P179" i="7942"/>
  <c r="N423" i="7942"/>
  <c r="N407" i="7942"/>
  <c r="P187" i="7942"/>
  <c r="O188" i="7942"/>
  <c r="P195" i="7942"/>
  <c r="O196" i="7942"/>
  <c r="P211" i="7942"/>
  <c r="O212" i="7942"/>
  <c r="P235" i="7942"/>
  <c r="O236" i="7942"/>
  <c r="J48" i="7941"/>
  <c r="N173" i="7942"/>
  <c r="M174" i="7942"/>
  <c r="N457" i="7942"/>
  <c r="M458" i="7942"/>
  <c r="L430" i="7942"/>
  <c r="P183" i="7942"/>
  <c r="O184" i="7942"/>
  <c r="O175" i="7942"/>
  <c r="N176" i="7942"/>
  <c r="O167" i="7942"/>
  <c r="N633" i="18"/>
  <c r="P464" i="18"/>
  <c r="Q464" i="18"/>
  <c r="P191" i="7942"/>
  <c r="O192" i="7942"/>
  <c r="P199" i="7942"/>
  <c r="O200" i="7942"/>
  <c r="P207" i="7942"/>
  <c r="O208" i="7942"/>
  <c r="P215" i="7942"/>
  <c r="O216" i="7942"/>
  <c r="P223" i="7942"/>
  <c r="O224" i="7942"/>
  <c r="P231" i="7942"/>
  <c r="O232" i="7942"/>
  <c r="P239" i="7942"/>
  <c r="O240" i="7942"/>
  <c r="P203" i="7942"/>
  <c r="O204" i="7942"/>
  <c r="P219" i="7942"/>
  <c r="O220" i="7942"/>
  <c r="P227" i="7942"/>
  <c r="O228" i="7942"/>
  <c r="J487" i="18"/>
  <c r="J964" i="18"/>
  <c r="K475" i="18"/>
  <c r="J591" i="18"/>
  <c r="J972" i="18"/>
  <c r="L579" i="18"/>
  <c r="K579" i="18"/>
  <c r="N579" i="18"/>
  <c r="H296" i="7941"/>
  <c r="I14" i="7941"/>
  <c r="J33" i="7941"/>
  <c r="I315" i="7941"/>
  <c r="J37" i="7941"/>
  <c r="I319" i="7941"/>
  <c r="J41" i="7941"/>
  <c r="I323" i="7941"/>
  <c r="J45" i="7941"/>
  <c r="I327" i="7941"/>
  <c r="I1021" i="18"/>
  <c r="I782" i="18"/>
  <c r="J688" i="18"/>
  <c r="I141" i="7941"/>
  <c r="P306" i="18"/>
  <c r="H113" i="7941"/>
  <c r="I660" i="18"/>
  <c r="H742" i="18"/>
  <c r="H931" i="18"/>
  <c r="N391" i="7942"/>
  <c r="M392" i="7942"/>
  <c r="N397" i="7942"/>
  <c r="M398" i="7942"/>
  <c r="O155" i="7942"/>
  <c r="N156" i="7942"/>
  <c r="J932" i="18"/>
  <c r="K297" i="7944"/>
  <c r="L21" i="7944"/>
  <c r="L284" i="7944"/>
  <c r="L297" i="7944"/>
  <c r="K185" i="7944"/>
  <c r="L13" i="7944"/>
  <c r="L172" i="7944"/>
  <c r="L185" i="7944"/>
  <c r="M172" i="7944"/>
  <c r="J199" i="7944"/>
  <c r="L186" i="7944"/>
  <c r="L199" i="7944"/>
  <c r="L45" i="7944"/>
  <c r="M45" i="7944"/>
  <c r="J703" i="7944"/>
  <c r="K50" i="7944"/>
  <c r="L50" i="7944"/>
  <c r="K690" i="7944"/>
  <c r="K703" i="7944"/>
  <c r="L37" i="7944"/>
  <c r="M37" i="7944"/>
  <c r="L18" i="7944"/>
  <c r="J409" i="7944"/>
  <c r="K29" i="7944"/>
  <c r="L29" i="7944"/>
  <c r="K396" i="7944"/>
  <c r="K409" i="7944"/>
  <c r="L15" i="7944"/>
  <c r="J56" i="18"/>
  <c r="J739" i="18"/>
  <c r="J98" i="7941"/>
  <c r="K635" i="18"/>
  <c r="K643" i="18"/>
  <c r="K976" i="18"/>
  <c r="J54" i="18"/>
  <c r="J737" i="18"/>
  <c r="J96" i="7941"/>
  <c r="J52" i="18"/>
  <c r="J735" i="18"/>
  <c r="J94" i="7941"/>
  <c r="K583" i="18"/>
  <c r="J50" i="18"/>
  <c r="J733" i="18"/>
  <c r="J92" i="7941"/>
  <c r="K557" i="18"/>
  <c r="J48" i="18"/>
  <c r="J731" i="18"/>
  <c r="J90" i="7941"/>
  <c r="K531" i="18"/>
  <c r="J46" i="18"/>
  <c r="J729" i="18"/>
  <c r="J88" i="7941"/>
  <c r="K505" i="18"/>
  <c r="J44" i="18"/>
  <c r="J727" i="18"/>
  <c r="J86" i="7941"/>
  <c r="K479" i="18"/>
  <c r="J42" i="18"/>
  <c r="J725" i="18"/>
  <c r="J84" i="7941"/>
  <c r="K453" i="18"/>
  <c r="J40" i="18"/>
  <c r="J723" i="18"/>
  <c r="J82" i="7941"/>
  <c r="K427" i="18"/>
  <c r="J38" i="18"/>
  <c r="J721" i="18"/>
  <c r="J80" i="7941"/>
  <c r="K401" i="18"/>
  <c r="J36" i="18"/>
  <c r="J719" i="18"/>
  <c r="J78" i="7941"/>
  <c r="K375" i="18"/>
  <c r="J34" i="18"/>
  <c r="J717" i="18"/>
  <c r="J76" i="7941"/>
  <c r="K349" i="18"/>
  <c r="J32" i="18"/>
  <c r="J715" i="18"/>
  <c r="J74" i="7941"/>
  <c r="K323" i="18"/>
  <c r="J30" i="18"/>
  <c r="J713" i="18"/>
  <c r="J72" i="7941"/>
  <c r="K297" i="18"/>
  <c r="J28" i="18"/>
  <c r="J711" i="18"/>
  <c r="J70" i="7941"/>
  <c r="K271" i="18"/>
  <c r="J25" i="18"/>
  <c r="J708" i="18"/>
  <c r="J67" i="7941"/>
  <c r="K232" i="18"/>
  <c r="J20" i="18"/>
  <c r="J703" i="18"/>
  <c r="J62" i="7941"/>
  <c r="O167" i="18"/>
  <c r="P167" i="18"/>
  <c r="M167" i="18"/>
  <c r="N167" i="18"/>
  <c r="Q167" i="18"/>
  <c r="L167" i="18"/>
  <c r="K167" i="18"/>
  <c r="K175" i="18"/>
  <c r="K940" i="18"/>
  <c r="J24" i="18"/>
  <c r="J707" i="18"/>
  <c r="J66" i="7941"/>
  <c r="K219" i="18"/>
  <c r="K227" i="18"/>
  <c r="K944" i="18"/>
  <c r="J21" i="18"/>
  <c r="J704" i="18"/>
  <c r="J63" i="7941"/>
  <c r="O180" i="18"/>
  <c r="M180" i="18"/>
  <c r="N180" i="18"/>
  <c r="L180" i="18"/>
  <c r="K180" i="18"/>
  <c r="K188" i="18"/>
  <c r="K941" i="18"/>
  <c r="J18" i="18"/>
  <c r="J701" i="18"/>
  <c r="J60" i="7941"/>
  <c r="N141" i="18"/>
  <c r="M141" i="18"/>
  <c r="O141" i="18"/>
  <c r="P141" i="18"/>
  <c r="Q141" i="18"/>
  <c r="L141" i="18"/>
  <c r="K141" i="18"/>
  <c r="K149" i="18"/>
  <c r="K938" i="18"/>
  <c r="J13" i="18"/>
  <c r="J696" i="18"/>
  <c r="J55" i="7941"/>
  <c r="M76" i="18"/>
  <c r="N76" i="18"/>
  <c r="O76" i="18"/>
  <c r="P76" i="18"/>
  <c r="Q76" i="18"/>
  <c r="L76" i="18"/>
  <c r="K76" i="18"/>
  <c r="J17" i="18"/>
  <c r="J700" i="18"/>
  <c r="J59" i="7941"/>
  <c r="N128" i="18"/>
  <c r="M128" i="18"/>
  <c r="O128" i="18"/>
  <c r="P128" i="18"/>
  <c r="Q128" i="18"/>
  <c r="K128" i="18"/>
  <c r="K136" i="18"/>
  <c r="K937" i="18"/>
  <c r="L128" i="18"/>
  <c r="J14" i="18"/>
  <c r="J697" i="18"/>
  <c r="J56" i="7941"/>
  <c r="M89" i="18"/>
  <c r="N89" i="18"/>
  <c r="P89" i="18"/>
  <c r="Q89" i="18"/>
  <c r="O89" i="18"/>
  <c r="L89" i="18"/>
  <c r="K89" i="18"/>
  <c r="K97" i="18"/>
  <c r="K934" i="18"/>
  <c r="L270" i="18"/>
  <c r="Q179" i="18"/>
  <c r="N348" i="18"/>
  <c r="O348" i="18"/>
  <c r="O400" i="18"/>
  <c r="O504" i="18"/>
  <c r="P504" i="18"/>
  <c r="O556" i="18"/>
  <c r="P556" i="18"/>
  <c r="Q556" i="18"/>
  <c r="L582" i="18"/>
  <c r="N634" i="18"/>
  <c r="O634" i="18"/>
  <c r="M579" i="18"/>
  <c r="N449" i="18"/>
  <c r="M293" i="18"/>
  <c r="O293" i="18"/>
  <c r="K165" i="7942"/>
  <c r="L165" i="7942"/>
  <c r="M165" i="7942"/>
  <c r="N165" i="7942"/>
  <c r="M166" i="7942"/>
  <c r="M417" i="7942"/>
  <c r="L418" i="7942"/>
  <c r="J241" i="7944"/>
  <c r="K17" i="7944"/>
  <c r="L17" i="7944"/>
  <c r="L228" i="7944"/>
  <c r="L241" i="7944"/>
  <c r="K47" i="7944"/>
  <c r="L47" i="7944"/>
  <c r="K40" i="7944"/>
  <c r="L40" i="7944"/>
  <c r="J563" i="7944"/>
  <c r="K550" i="7944"/>
  <c r="K563" i="7944"/>
  <c r="L43" i="7944"/>
  <c r="L39" i="7944"/>
  <c r="M217" i="18"/>
  <c r="N217" i="18"/>
  <c r="J565" i="18"/>
  <c r="J970" i="18"/>
  <c r="K553" i="18"/>
  <c r="L553" i="18"/>
  <c r="J331" i="18"/>
  <c r="J952" i="18"/>
  <c r="L319" i="18"/>
  <c r="K319" i="18"/>
  <c r="J513" i="18"/>
  <c r="J966" i="18"/>
  <c r="K501" i="18"/>
  <c r="L501" i="18"/>
  <c r="L477" i="7942"/>
  <c r="M477" i="7942"/>
  <c r="N477" i="7942"/>
  <c r="M478" i="7942"/>
  <c r="L441" i="7942"/>
  <c r="M441" i="7942"/>
  <c r="N441" i="7942"/>
  <c r="M442" i="7942"/>
  <c r="L433" i="7942"/>
  <c r="M433" i="7942"/>
  <c r="L425" i="7942"/>
  <c r="M425" i="7942"/>
  <c r="N425" i="7942"/>
  <c r="M426" i="7942"/>
  <c r="K84" i="18"/>
  <c r="K933" i="18"/>
  <c r="I994" i="18"/>
  <c r="I755" i="18"/>
  <c r="I114" i="7941"/>
  <c r="I302" i="7941"/>
  <c r="I1000" i="18"/>
  <c r="I761" i="18"/>
  <c r="I120" i="7941"/>
  <c r="I308" i="7941"/>
  <c r="I1005" i="18"/>
  <c r="I766" i="18"/>
  <c r="I125" i="7941"/>
  <c r="I313" i="7941"/>
  <c r="I1009" i="18"/>
  <c r="I770" i="18"/>
  <c r="I129" i="7941"/>
  <c r="I317" i="7941"/>
  <c r="I1013" i="18"/>
  <c r="I774" i="18"/>
  <c r="I133" i="7941"/>
  <c r="I321" i="7941"/>
  <c r="I1017" i="18"/>
  <c r="I778" i="18"/>
  <c r="I137" i="7941"/>
  <c r="I325" i="7941"/>
  <c r="J47" i="7941"/>
  <c r="I329" i="7941"/>
  <c r="I1024" i="18"/>
  <c r="I785" i="18"/>
  <c r="H294" i="7941"/>
  <c r="I12" i="7941"/>
  <c r="H694" i="18"/>
  <c r="H140" i="7941"/>
  <c r="I687" i="18"/>
  <c r="N540" i="18"/>
  <c r="O540" i="18"/>
  <c r="H136" i="7941"/>
  <c r="I683" i="18"/>
  <c r="H132" i="7941"/>
  <c r="I679" i="18"/>
  <c r="O436" i="18"/>
  <c r="P436" i="18"/>
  <c r="H128" i="7941"/>
  <c r="I675" i="18"/>
  <c r="N384" i="18"/>
  <c r="O384" i="18"/>
  <c r="H124" i="7941"/>
  <c r="I671" i="18"/>
  <c r="N332" i="18"/>
  <c r="M215" i="18"/>
  <c r="I784" i="18"/>
  <c r="I143" i="7941"/>
  <c r="J49" i="7941"/>
  <c r="N347" i="18"/>
  <c r="N282" i="18"/>
  <c r="O282" i="18"/>
  <c r="I758" i="18"/>
  <c r="I117" i="7941"/>
  <c r="I305" i="7941"/>
  <c r="P443" i="7942"/>
  <c r="O435" i="7942"/>
  <c r="N436" i="7942"/>
  <c r="P419" i="7942"/>
  <c r="O420" i="7942"/>
  <c r="J973" i="18"/>
  <c r="J967" i="18"/>
  <c r="J959" i="18"/>
  <c r="J946" i="18"/>
  <c r="J938" i="18"/>
  <c r="I152" i="7942"/>
  <c r="J153" i="7942"/>
  <c r="K461" i="7942"/>
  <c r="K388" i="7942"/>
  <c r="M620" i="7944"/>
  <c r="I652" i="18"/>
  <c r="I999" i="18"/>
  <c r="I760" i="18"/>
  <c r="I695" i="18"/>
  <c r="I11" i="18"/>
  <c r="P257" i="18"/>
  <c r="Q257" i="18"/>
  <c r="L309" i="18"/>
  <c r="M192" i="18"/>
  <c r="M335" i="18"/>
  <c r="L361" i="18"/>
  <c r="L413" i="18"/>
  <c r="L465" i="18"/>
  <c r="L517" i="18"/>
  <c r="L569" i="18"/>
  <c r="M595" i="18"/>
  <c r="L621" i="18"/>
  <c r="M621" i="18"/>
  <c r="O516" i="18"/>
  <c r="P490" i="18"/>
  <c r="Q490" i="18"/>
  <c r="O412" i="18"/>
  <c r="J388" i="7942"/>
  <c r="L475" i="7942"/>
  <c r="M475" i="7942"/>
  <c r="L12" i="7944"/>
  <c r="M606" i="7944"/>
  <c r="J325" i="7944"/>
  <c r="K23" i="7944"/>
  <c r="L23" i="7944"/>
  <c r="L312" i="7944"/>
  <c r="K311" i="7944"/>
  <c r="L22" i="7944"/>
  <c r="M22" i="7944"/>
  <c r="P298" i="7944"/>
  <c r="J731" i="7944"/>
  <c r="K52" i="7944"/>
  <c r="L52" i="7944"/>
  <c r="M52" i="7944"/>
  <c r="M718" i="7944"/>
  <c r="N147" i="7944"/>
  <c r="O147" i="7944"/>
  <c r="P185" i="7942"/>
  <c r="P193" i="7942"/>
  <c r="P201" i="7942"/>
  <c r="P209" i="7942"/>
  <c r="P217" i="7942"/>
  <c r="P225" i="7942"/>
  <c r="P233" i="7942"/>
  <c r="P241" i="7942"/>
  <c r="P177" i="7942"/>
  <c r="O178" i="7942"/>
  <c r="P169" i="7942"/>
  <c r="O170" i="7942"/>
  <c r="P155" i="7942"/>
  <c r="O156" i="7942"/>
  <c r="M59" i="18"/>
  <c r="O473" i="7942"/>
  <c r="N474" i="7942"/>
  <c r="P473" i="7942"/>
  <c r="O474" i="7942"/>
  <c r="Q465" i="7942"/>
  <c r="N453" i="7942"/>
  <c r="M454" i="7942"/>
  <c r="L442" i="7942"/>
  <c r="L426" i="7942"/>
  <c r="N405" i="7942"/>
  <c r="M406" i="7942"/>
  <c r="J163" i="7942"/>
  <c r="O171" i="7942"/>
  <c r="P171" i="7942"/>
  <c r="O172" i="7942"/>
  <c r="N293" i="18"/>
  <c r="N463" i="7942"/>
  <c r="M464" i="7942"/>
  <c r="N431" i="7942"/>
  <c r="N415" i="7942"/>
  <c r="J157" i="7942"/>
  <c r="M393" i="7942"/>
  <c r="O401" i="7942"/>
  <c r="M228" i="18"/>
  <c r="L478" i="7942"/>
  <c r="N469" i="7942"/>
  <c r="O469" i="7942"/>
  <c r="N470" i="7942"/>
  <c r="M470" i="7942"/>
  <c r="N449" i="7942"/>
  <c r="M450" i="7942"/>
  <c r="M437" i="7942"/>
  <c r="L438" i="7942"/>
  <c r="M421" i="7942"/>
  <c r="L422" i="7942"/>
  <c r="J159" i="7942"/>
  <c r="P148" i="7944"/>
  <c r="Q148" i="7944"/>
  <c r="J161" i="7942"/>
  <c r="P163" i="18"/>
  <c r="P301" i="7944"/>
  <c r="Q301" i="7944"/>
  <c r="O217" i="7944"/>
  <c r="P217" i="7944"/>
  <c r="Q217" i="7944"/>
  <c r="L143" i="7944"/>
  <c r="M10" i="7944"/>
  <c r="N133" i="7944"/>
  <c r="O133" i="7944"/>
  <c r="P133" i="7944"/>
  <c r="Q133" i="7944"/>
  <c r="M119" i="7944"/>
  <c r="N119" i="7944"/>
  <c r="Q189" i="7944"/>
  <c r="M17" i="7944"/>
  <c r="L273" i="7944"/>
  <c r="L283" i="7944"/>
  <c r="K283" i="7944"/>
  <c r="L20" i="7944"/>
  <c r="M13" i="7944"/>
  <c r="M21" i="7944"/>
  <c r="I298" i="7941"/>
  <c r="Q256" i="18"/>
  <c r="O230" i="18"/>
  <c r="O119" i="7944"/>
  <c r="P119" i="7944"/>
  <c r="Q119" i="7944"/>
  <c r="P230" i="18"/>
  <c r="Q230" i="18"/>
  <c r="I119" i="7941"/>
  <c r="J666" i="18"/>
  <c r="I144" i="7941"/>
  <c r="J691" i="18"/>
  <c r="L434" i="7942"/>
  <c r="L166" i="7942"/>
  <c r="O165" i="7942"/>
  <c r="N166" i="7942"/>
  <c r="L410" i="7942"/>
  <c r="P295" i="18"/>
  <c r="Q295" i="18"/>
  <c r="O217" i="18"/>
  <c r="P478" i="18"/>
  <c r="P452" i="18"/>
  <c r="Q452" i="18"/>
  <c r="P426" i="18"/>
  <c r="N336" i="18"/>
  <c r="N440" i="18"/>
  <c r="N189" i="18"/>
  <c r="M189" i="18"/>
  <c r="N345" i="18"/>
  <c r="P345" i="18"/>
  <c r="Q345" i="18"/>
  <c r="M345" i="18"/>
  <c r="O345" i="18"/>
  <c r="L476" i="7942"/>
  <c r="M238" i="7942"/>
  <c r="M222" i="7942"/>
  <c r="M206" i="7942"/>
  <c r="M190" i="7942"/>
  <c r="P508" i="7944"/>
  <c r="Q508" i="7944"/>
  <c r="L390" i="7942"/>
  <c r="N389" i="7942"/>
  <c r="N530" i="18"/>
  <c r="O530" i="18"/>
  <c r="M416" i="7942"/>
  <c r="O415" i="7942"/>
  <c r="N416" i="7942"/>
  <c r="O59" i="18"/>
  <c r="N59" i="18"/>
  <c r="O242" i="7942"/>
  <c r="Q241" i="7942"/>
  <c r="O226" i="7942"/>
  <c r="Q225" i="7942"/>
  <c r="O210" i="7942"/>
  <c r="Q209" i="7942"/>
  <c r="O194" i="7942"/>
  <c r="Q193" i="7942"/>
  <c r="N620" i="7944"/>
  <c r="P620" i="7944"/>
  <c r="Q620" i="7944"/>
  <c r="J152" i="7942"/>
  <c r="I1004" i="18"/>
  <c r="I765" i="18"/>
  <c r="I124" i="7941"/>
  <c r="I34" i="7941"/>
  <c r="H316" i="7941"/>
  <c r="I1012" i="18"/>
  <c r="I773" i="18"/>
  <c r="I132" i="7941"/>
  <c r="I42" i="7941"/>
  <c r="H324" i="7941"/>
  <c r="I1020" i="18"/>
  <c r="I781" i="18"/>
  <c r="I140" i="7941"/>
  <c r="O425" i="7942"/>
  <c r="N426" i="7942"/>
  <c r="P425" i="7942"/>
  <c r="O426" i="7942"/>
  <c r="N433" i="7942"/>
  <c r="M434" i="7942"/>
  <c r="O441" i="7942"/>
  <c r="N442" i="7942"/>
  <c r="K161" i="7942"/>
  <c r="L161" i="7942"/>
  <c r="P293" i="18"/>
  <c r="Q293" i="18"/>
  <c r="P180" i="18"/>
  <c r="J101" i="7944"/>
  <c r="J58" i="18"/>
  <c r="H101" i="7941"/>
  <c r="H741" i="18"/>
  <c r="I648" i="18"/>
  <c r="H301" i="7941"/>
  <c r="I19" i="7941"/>
  <c r="J1021" i="18"/>
  <c r="J43" i="7941"/>
  <c r="J39" i="7941"/>
  <c r="J35" i="7941"/>
  <c r="J31" i="7941"/>
  <c r="K487" i="18"/>
  <c r="K964" i="18"/>
  <c r="P469" i="7942"/>
  <c r="O470" i="7942"/>
  <c r="O347" i="18"/>
  <c r="P347" i="18"/>
  <c r="Q347" i="18"/>
  <c r="M424" i="7942"/>
  <c r="O423" i="7942"/>
  <c r="Q473" i="7942"/>
  <c r="L174" i="7942"/>
  <c r="L182" i="7942"/>
  <c r="N181" i="7942"/>
  <c r="L230" i="7942"/>
  <c r="L214" i="7942"/>
  <c r="L198" i="7942"/>
  <c r="M400" i="7942"/>
  <c r="O399" i="7942"/>
  <c r="K305" i="18"/>
  <c r="K950" i="18"/>
  <c r="L468" i="7942"/>
  <c r="N467" i="7942"/>
  <c r="M468" i="7942"/>
  <c r="P412" i="18"/>
  <c r="Q412" i="18"/>
  <c r="P516" i="18"/>
  <c r="Q516" i="18"/>
  <c r="O449" i="18"/>
  <c r="J690" i="18"/>
  <c r="N621" i="18"/>
  <c r="N595" i="18"/>
  <c r="M309" i="18"/>
  <c r="N309" i="18"/>
  <c r="N231" i="7944"/>
  <c r="O231" i="7944"/>
  <c r="L413" i="7942"/>
  <c r="N452" i="7942"/>
  <c r="P451" i="7942"/>
  <c r="N228" i="18"/>
  <c r="O228" i="18"/>
  <c r="H306" i="7941"/>
  <c r="I24" i="7941"/>
  <c r="I32" i="7941"/>
  <c r="H314" i="7941"/>
  <c r="Q436" i="18"/>
  <c r="I36" i="7941"/>
  <c r="H318" i="7941"/>
  <c r="I1014" i="18"/>
  <c r="I775" i="18"/>
  <c r="I134" i="7941"/>
  <c r="I1018" i="18"/>
  <c r="I779" i="18"/>
  <c r="I138" i="7941"/>
  <c r="I331" i="7941"/>
  <c r="J670" i="18"/>
  <c r="J29" i="7941"/>
  <c r="J27" i="7941"/>
  <c r="J26" i="7941"/>
  <c r="J23" i="7941"/>
  <c r="J20" i="7941"/>
  <c r="I984" i="18"/>
  <c r="I745" i="18"/>
  <c r="I104" i="7941"/>
  <c r="H333" i="7941"/>
  <c r="I51" i="7941"/>
  <c r="J686" i="18"/>
  <c r="J682" i="18"/>
  <c r="J678" i="18"/>
  <c r="J674" i="18"/>
  <c r="J664" i="18"/>
  <c r="O429" i="7942"/>
  <c r="N430" i="7942"/>
  <c r="K435" i="18"/>
  <c r="K960" i="18"/>
  <c r="M423" i="18"/>
  <c r="P217" i="18"/>
  <c r="Q217" i="18"/>
  <c r="O582" i="7944"/>
  <c r="L549" i="7944"/>
  <c r="M39" i="7944"/>
  <c r="M536" i="7944"/>
  <c r="L661" i="7944"/>
  <c r="M47" i="7944"/>
  <c r="N648" i="7944"/>
  <c r="O648" i="7944"/>
  <c r="L619" i="7944"/>
  <c r="M44" i="7944"/>
  <c r="N606" i="7944"/>
  <c r="P606" i="7944"/>
  <c r="O606" i="7944"/>
  <c r="N158" i="7944"/>
  <c r="O158" i="7944"/>
  <c r="K101" i="7944"/>
  <c r="Q239" i="7942"/>
  <c r="Q231" i="7942"/>
  <c r="Q215" i="7942"/>
  <c r="Q207" i="7942"/>
  <c r="Q195" i="7942"/>
  <c r="Q187" i="7942"/>
  <c r="M439" i="7942"/>
  <c r="M447" i="7942"/>
  <c r="N447" i="7942"/>
  <c r="M448" i="7942"/>
  <c r="L464" i="7942"/>
  <c r="O463" i="7942"/>
  <c r="N464" i="7942"/>
  <c r="N417" i="7942"/>
  <c r="N371" i="18"/>
  <c r="P634" i="18"/>
  <c r="L608" i="18"/>
  <c r="Q504" i="18"/>
  <c r="Q478" i="18"/>
  <c r="Q426" i="18"/>
  <c r="P400" i="18"/>
  <c r="Q400" i="18"/>
  <c r="N374" i="18"/>
  <c r="O322" i="18"/>
  <c r="M218" i="18"/>
  <c r="K279" i="18"/>
  <c r="K948" i="18"/>
  <c r="K240" i="18"/>
  <c r="K945" i="18"/>
  <c r="L63" i="18"/>
  <c r="K56" i="18"/>
  <c r="K739" i="18"/>
  <c r="K98" i="7941"/>
  <c r="L636" i="18"/>
  <c r="M636" i="18"/>
  <c r="K54" i="18"/>
  <c r="K737" i="18"/>
  <c r="K96" i="7941"/>
  <c r="L610" i="18"/>
  <c r="M610" i="18"/>
  <c r="K52" i="18"/>
  <c r="K735" i="18"/>
  <c r="K94" i="7941"/>
  <c r="L584" i="18"/>
  <c r="M584" i="18"/>
  <c r="N584" i="18"/>
  <c r="K50" i="18"/>
  <c r="K733" i="18"/>
  <c r="K92" i="7941"/>
  <c r="L558" i="18"/>
  <c r="M558" i="18"/>
  <c r="K48" i="18"/>
  <c r="K731" i="18"/>
  <c r="K90" i="7941"/>
  <c r="L532" i="18"/>
  <c r="M532" i="18"/>
  <c r="N532" i="18"/>
  <c r="K46" i="18"/>
  <c r="K729" i="18"/>
  <c r="K88" i="7941"/>
  <c r="L506" i="18"/>
  <c r="M506" i="18"/>
  <c r="K44" i="18"/>
  <c r="K727" i="18"/>
  <c r="K86" i="7941"/>
  <c r="L480" i="18"/>
  <c r="M480" i="18"/>
  <c r="N480" i="18"/>
  <c r="K42" i="18"/>
  <c r="K725" i="18"/>
  <c r="K84" i="7941"/>
  <c r="L454" i="18"/>
  <c r="M454" i="18"/>
  <c r="K40" i="18"/>
  <c r="K723" i="18"/>
  <c r="K82" i="7941"/>
  <c r="L428" i="18"/>
  <c r="M428" i="18"/>
  <c r="N428" i="18"/>
  <c r="K38" i="18"/>
  <c r="K721" i="18"/>
  <c r="K80" i="7941"/>
  <c r="L402" i="18"/>
  <c r="M402" i="18"/>
  <c r="K36" i="18"/>
  <c r="K719" i="18"/>
  <c r="K78" i="7941"/>
  <c r="L376" i="18"/>
  <c r="K34" i="18"/>
  <c r="K717" i="18"/>
  <c r="K76" i="7941"/>
  <c r="L350" i="18"/>
  <c r="M350" i="18"/>
  <c r="K32" i="18"/>
  <c r="K715" i="18"/>
  <c r="K74" i="7941"/>
  <c r="L324" i="18"/>
  <c r="M324" i="18"/>
  <c r="N324" i="18"/>
  <c r="K30" i="18"/>
  <c r="K713" i="18"/>
  <c r="K72" i="7941"/>
  <c r="L298" i="18"/>
  <c r="M298" i="18"/>
  <c r="K28" i="18"/>
  <c r="K711" i="18"/>
  <c r="K70" i="7941"/>
  <c r="L272" i="18"/>
  <c r="M272" i="18"/>
  <c r="K25" i="18"/>
  <c r="K708" i="18"/>
  <c r="K67" i="7941"/>
  <c r="L233" i="18"/>
  <c r="M233" i="18"/>
  <c r="K20" i="18"/>
  <c r="K703" i="18"/>
  <c r="K62" i="7941"/>
  <c r="P168" i="18"/>
  <c r="O168" i="18"/>
  <c r="M168" i="18"/>
  <c r="Q168" i="18"/>
  <c r="N168" i="18"/>
  <c r="L168" i="18"/>
  <c r="L175" i="18"/>
  <c r="L7" i="18"/>
  <c r="L940" i="18"/>
  <c r="K24" i="18"/>
  <c r="K707" i="18"/>
  <c r="K66" i="7941"/>
  <c r="L220" i="18"/>
  <c r="M220" i="18"/>
  <c r="K21" i="18"/>
  <c r="K704" i="18"/>
  <c r="K63" i="7941"/>
  <c r="N181" i="18"/>
  <c r="P181" i="18"/>
  <c r="M181" i="18"/>
  <c r="O181" i="18"/>
  <c r="L181" i="18"/>
  <c r="L188" i="18"/>
  <c r="K18" i="18"/>
  <c r="K701" i="18"/>
  <c r="K60" i="7941"/>
  <c r="M142" i="18"/>
  <c r="N142" i="18"/>
  <c r="Q142" i="18"/>
  <c r="P142" i="18"/>
  <c r="O142" i="18"/>
  <c r="L142" i="18"/>
  <c r="K15" i="18"/>
  <c r="K698" i="18"/>
  <c r="K57" i="7941"/>
  <c r="O103" i="18"/>
  <c r="P103" i="18"/>
  <c r="M103" i="18"/>
  <c r="N103" i="18"/>
  <c r="Q103" i="18"/>
  <c r="L103" i="18"/>
  <c r="L110" i="18"/>
  <c r="L935" i="18"/>
  <c r="K12" i="18"/>
  <c r="K248" i="1"/>
  <c r="L64" i="18"/>
  <c r="L204" i="1"/>
  <c r="L207" i="1"/>
  <c r="L209" i="1"/>
  <c r="M253" i="1"/>
  <c r="L939" i="18"/>
  <c r="L203" i="1"/>
  <c r="L205" i="1"/>
  <c r="L206" i="1"/>
  <c r="L208" i="1"/>
  <c r="L211" i="1"/>
  <c r="L214" i="1"/>
  <c r="L216" i="1"/>
  <c r="L218" i="1"/>
  <c r="L219" i="1"/>
  <c r="L220" i="1"/>
  <c r="L221" i="1"/>
  <c r="L210" i="1"/>
  <c r="L19" i="18"/>
  <c r="L702" i="18"/>
  <c r="L61" i="7941"/>
  <c r="L212" i="1"/>
  <c r="L213" i="1"/>
  <c r="L215" i="1"/>
  <c r="L217"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K943" i="18"/>
  <c r="K947" i="18"/>
  <c r="P258" i="18"/>
  <c r="Q258" i="18"/>
  <c r="K949" i="18"/>
  <c r="M284" i="18"/>
  <c r="K951" i="18"/>
  <c r="M310" i="18"/>
  <c r="O336" i="18"/>
  <c r="P336" i="18"/>
  <c r="Q336" i="18"/>
  <c r="K955" i="18"/>
  <c r="M362" i="18"/>
  <c r="N362" i="18"/>
  <c r="O362" i="18"/>
  <c r="K959" i="18"/>
  <c r="M414" i="18"/>
  <c r="N414" i="18"/>
  <c r="O414" i="18"/>
  <c r="P414" i="18"/>
  <c r="K963" i="18"/>
  <c r="M466" i="18"/>
  <c r="N466" i="18"/>
  <c r="M492" i="18"/>
  <c r="K967" i="18"/>
  <c r="M518" i="18"/>
  <c r="N518" i="18"/>
  <c r="O518" i="18"/>
  <c r="K971" i="18"/>
  <c r="M570" i="18"/>
  <c r="K973" i="18"/>
  <c r="M596" i="18"/>
  <c r="N596" i="18"/>
  <c r="O596" i="18"/>
  <c r="P596" i="18"/>
  <c r="Q102" i="7944"/>
  <c r="L213" i="7944"/>
  <c r="M15" i="7944"/>
  <c r="O200" i="7944"/>
  <c r="L255" i="7944"/>
  <c r="M18" i="7944"/>
  <c r="N242" i="7944"/>
  <c r="O242" i="7944"/>
  <c r="P242" i="7944"/>
  <c r="O620" i="7944"/>
  <c r="L446" i="7942"/>
  <c r="K163" i="7942"/>
  <c r="L163" i="7942"/>
  <c r="M163" i="7942"/>
  <c r="Q177" i="7942"/>
  <c r="Q419" i="7942"/>
  <c r="P435" i="7942"/>
  <c r="O436" i="7942"/>
  <c r="O397" i="7942"/>
  <c r="O389" i="7942"/>
  <c r="Q373" i="18"/>
  <c r="O358" i="18"/>
  <c r="P358" i="18"/>
  <c r="Q358" i="18"/>
  <c r="J663" i="18"/>
  <c r="J17" i="7941"/>
  <c r="Q163" i="18"/>
  <c r="Q631" i="18"/>
  <c r="I304" i="7941"/>
  <c r="P254" i="18"/>
  <c r="K461" i="18"/>
  <c r="K962" i="18"/>
  <c r="K383" i="18"/>
  <c r="K956" i="18"/>
  <c r="Q219" i="7942"/>
  <c r="O457" i="7942"/>
  <c r="M569" i="18"/>
  <c r="N569" i="18"/>
  <c r="Q451" i="18"/>
  <c r="Q267" i="18"/>
  <c r="M608" i="18"/>
  <c r="N608" i="18"/>
  <c r="N218" i="18"/>
  <c r="O218" i="18"/>
  <c r="O410" i="18"/>
  <c r="P592" i="18"/>
  <c r="Q592" i="18"/>
  <c r="I986" i="18"/>
  <c r="I747" i="18"/>
  <c r="I106" i="7941"/>
  <c r="I294" i="7941"/>
  <c r="Q227" i="7942"/>
  <c r="O569" i="18"/>
  <c r="P569" i="18"/>
  <c r="Q569" i="18"/>
  <c r="M361" i="18"/>
  <c r="P231" i="7944"/>
  <c r="Q231" i="7944"/>
  <c r="P425" i="18"/>
  <c r="Q425" i="18"/>
  <c r="L550" i="7944"/>
  <c r="P348" i="18"/>
  <c r="Q348" i="18"/>
  <c r="M296" i="18"/>
  <c r="N172" i="7944"/>
  <c r="N445" i="7942"/>
  <c r="N215" i="18"/>
  <c r="O215" i="18"/>
  <c r="O488" i="18"/>
  <c r="P488" i="18"/>
  <c r="Q488" i="18"/>
  <c r="P384" i="18"/>
  <c r="L394" i="7942"/>
  <c r="N402" i="7942"/>
  <c r="P401" i="7942"/>
  <c r="O402" i="7942"/>
  <c r="M432" i="7942"/>
  <c r="O431" i="7942"/>
  <c r="N432" i="7942"/>
  <c r="N172" i="7942"/>
  <c r="Q171" i="7942"/>
  <c r="O405" i="7942"/>
  <c r="N406" i="7942"/>
  <c r="O453" i="7942"/>
  <c r="N454" i="7942"/>
  <c r="P466" i="7942"/>
  <c r="Q466" i="7942"/>
  <c r="Q515" i="7941"/>
  <c r="O234" i="7942"/>
  <c r="Q233" i="7942"/>
  <c r="O218" i="7942"/>
  <c r="Q217" i="7942"/>
  <c r="O202" i="7942"/>
  <c r="Q201" i="7942"/>
  <c r="O186" i="7942"/>
  <c r="Q185" i="7942"/>
  <c r="P147" i="7944"/>
  <c r="Q147" i="7944"/>
  <c r="L325" i="7944"/>
  <c r="M23" i="7944"/>
  <c r="M312" i="7944"/>
  <c r="N475" i="7942"/>
  <c r="M476" i="7942"/>
  <c r="O475" i="7942"/>
  <c r="N476" i="7942"/>
  <c r="I54" i="7941"/>
  <c r="I53" i="7941"/>
  <c r="I694" i="18"/>
  <c r="I985" i="18"/>
  <c r="I746" i="18"/>
  <c r="I105" i="7941"/>
  <c r="J11" i="7941"/>
  <c r="L461" i="7942"/>
  <c r="O444" i="7942"/>
  <c r="Q443" i="7942"/>
  <c r="P282" i="18"/>
  <c r="Q282" i="18"/>
  <c r="I30" i="7941"/>
  <c r="H312" i="7941"/>
  <c r="I1008" i="18"/>
  <c r="I769" i="18"/>
  <c r="J675" i="18"/>
  <c r="I128" i="7941"/>
  <c r="I38" i="7941"/>
  <c r="H320" i="7941"/>
  <c r="I1016" i="18"/>
  <c r="I777" i="18"/>
  <c r="J683" i="18"/>
  <c r="I136" i="7941"/>
  <c r="I46" i="7941"/>
  <c r="H328" i="7941"/>
  <c r="J12" i="7941"/>
  <c r="J684" i="18"/>
  <c r="J680" i="18"/>
  <c r="J676" i="18"/>
  <c r="J672" i="18"/>
  <c r="J667" i="18"/>
  <c r="J661" i="18"/>
  <c r="Q425" i="7942"/>
  <c r="O433" i="7942"/>
  <c r="N434" i="7942"/>
  <c r="O477" i="7942"/>
  <c r="N478" i="7942"/>
  <c r="K513" i="18"/>
  <c r="K966" i="18"/>
  <c r="M501" i="18"/>
  <c r="N501" i="18"/>
  <c r="K331" i="18"/>
  <c r="K952" i="18"/>
  <c r="M319" i="18"/>
  <c r="N319" i="18"/>
  <c r="K565" i="18"/>
  <c r="K970" i="18"/>
  <c r="M553" i="18"/>
  <c r="K157" i="7942"/>
  <c r="L149" i="18"/>
  <c r="L938" i="18"/>
  <c r="Q180" i="18"/>
  <c r="L219" i="18"/>
  <c r="L227" i="18"/>
  <c r="L944" i="18"/>
  <c r="L232" i="18"/>
  <c r="L240" i="18"/>
  <c r="L945" i="18"/>
  <c r="L271" i="18"/>
  <c r="L279" i="18"/>
  <c r="L948" i="18"/>
  <c r="L297" i="18"/>
  <c r="L323" i="18"/>
  <c r="L349" i="18"/>
  <c r="L357" i="18"/>
  <c r="L954" i="18"/>
  <c r="L375" i="18"/>
  <c r="L401" i="18"/>
  <c r="M401" i="18"/>
  <c r="L427" i="18"/>
  <c r="L453" i="18"/>
  <c r="M453" i="18"/>
  <c r="L479" i="18"/>
  <c r="M479" i="18"/>
  <c r="L505" i="18"/>
  <c r="L531" i="18"/>
  <c r="L539" i="18"/>
  <c r="L968" i="18"/>
  <c r="L557" i="18"/>
  <c r="L583" i="18"/>
  <c r="M583" i="18"/>
  <c r="L609" i="18"/>
  <c r="L635" i="18"/>
  <c r="L643" i="18"/>
  <c r="L976" i="18"/>
  <c r="Q435" i="7942"/>
  <c r="L396" i="7944"/>
  <c r="M396" i="7944"/>
  <c r="M186" i="7944"/>
  <c r="M284" i="7944"/>
  <c r="J931" i="18"/>
  <c r="I993" i="18"/>
  <c r="I754" i="18"/>
  <c r="I113" i="7941"/>
  <c r="K591" i="18"/>
  <c r="K972" i="18"/>
  <c r="J782" i="18"/>
  <c r="J141" i="7941"/>
  <c r="J329" i="7941"/>
  <c r="L475" i="18"/>
  <c r="N168" i="7942"/>
  <c r="Q469" i="7942"/>
  <c r="M408" i="7942"/>
  <c r="O407" i="7942"/>
  <c r="O180" i="7942"/>
  <c r="Q179" i="7942"/>
  <c r="P405" i="7942"/>
  <c r="O406" i="7942"/>
  <c r="P453" i="7942"/>
  <c r="O454" i="7942"/>
  <c r="L238" i="7942"/>
  <c r="O237" i="7942"/>
  <c r="N238" i="7942"/>
  <c r="L222" i="7942"/>
  <c r="O221" i="7942"/>
  <c r="N222" i="7942"/>
  <c r="L206" i="7942"/>
  <c r="O205" i="7942"/>
  <c r="N206" i="7942"/>
  <c r="L190" i="7942"/>
  <c r="O189" i="7942"/>
  <c r="N190" i="7942"/>
  <c r="M396" i="7942"/>
  <c r="O395" i="7942"/>
  <c r="L404" i="7942"/>
  <c r="N403" i="7942"/>
  <c r="M404" i="7942"/>
  <c r="O403" i="7942"/>
  <c r="N404" i="7942"/>
  <c r="N409" i="7942"/>
  <c r="M410" i="7942"/>
  <c r="J1002" i="18"/>
  <c r="J763" i="18"/>
  <c r="J122" i="7941"/>
  <c r="J310" i="7941"/>
  <c r="L543" i="18"/>
  <c r="L491" i="18"/>
  <c r="L439" i="18"/>
  <c r="M439" i="18"/>
  <c r="N192" i="18"/>
  <c r="J1001" i="18"/>
  <c r="J762" i="18"/>
  <c r="K153" i="7942"/>
  <c r="I998" i="18"/>
  <c r="I759" i="18"/>
  <c r="J665" i="18"/>
  <c r="I118" i="7941"/>
  <c r="I1006" i="18"/>
  <c r="I767" i="18"/>
  <c r="I126" i="7941"/>
  <c r="I1010" i="18"/>
  <c r="I771" i="18"/>
  <c r="I130" i="7941"/>
  <c r="I40" i="7941"/>
  <c r="H322" i="7941"/>
  <c r="I44" i="7941"/>
  <c r="H326" i="7941"/>
  <c r="O633" i="18"/>
  <c r="P633" i="18"/>
  <c r="Q633" i="18"/>
  <c r="I988" i="18"/>
  <c r="I749" i="18"/>
  <c r="I108" i="7941"/>
  <c r="I296" i="7941"/>
  <c r="I982" i="18"/>
  <c r="I743" i="18"/>
  <c r="I1025" i="18"/>
  <c r="I786" i="18"/>
  <c r="I145" i="7941"/>
  <c r="J692" i="18"/>
  <c r="J1022" i="18"/>
  <c r="J783" i="18"/>
  <c r="J657" i="18"/>
  <c r="J991" i="18"/>
  <c r="J752" i="18"/>
  <c r="I931" i="18"/>
  <c r="Q254" i="18"/>
  <c r="N421" i="7942"/>
  <c r="O421" i="7942"/>
  <c r="N422" i="7942"/>
  <c r="M422" i="7942"/>
  <c r="P429" i="7942"/>
  <c r="Q429" i="7942"/>
  <c r="O430" i="7942"/>
  <c r="N437" i="7942"/>
  <c r="O437" i="7942"/>
  <c r="N438" i="7942"/>
  <c r="M438" i="7942"/>
  <c r="L388" i="7942"/>
  <c r="K409" i="18"/>
  <c r="K958" i="18"/>
  <c r="M397" i="18"/>
  <c r="N397" i="18"/>
  <c r="L435" i="18"/>
  <c r="L960" i="18"/>
  <c r="N718" i="7944"/>
  <c r="L605" i="7944"/>
  <c r="M43" i="7944"/>
  <c r="N592" i="7944"/>
  <c r="M592" i="7944"/>
  <c r="M228" i="7944"/>
  <c r="L171" i="7944"/>
  <c r="M12" i="7944"/>
  <c r="P452" i="7944"/>
  <c r="Q452" i="7944"/>
  <c r="Q235" i="7942"/>
  <c r="Q223" i="7942"/>
  <c r="Q211" i="7942"/>
  <c r="Q199" i="7942"/>
  <c r="Q191" i="7942"/>
  <c r="M455" i="7942"/>
  <c r="L472" i="7942"/>
  <c r="N471" i="7942"/>
  <c r="O409" i="7942"/>
  <c r="N410" i="7942"/>
  <c r="M475" i="18"/>
  <c r="Q634" i="18"/>
  <c r="M270" i="18"/>
  <c r="K932" i="18"/>
  <c r="M63" i="18"/>
  <c r="J695" i="18"/>
  <c r="J11" i="18"/>
  <c r="K55" i="18"/>
  <c r="K738" i="18"/>
  <c r="K97" i="7941"/>
  <c r="L623" i="18"/>
  <c r="M623" i="18"/>
  <c r="N623" i="18"/>
  <c r="L630" i="18"/>
  <c r="L975" i="18"/>
  <c r="K53" i="18"/>
  <c r="K736" i="18"/>
  <c r="K95" i="7941"/>
  <c r="L597" i="18"/>
  <c r="L604" i="18"/>
  <c r="L973" i="18"/>
  <c r="K51" i="18"/>
  <c r="K734" i="18"/>
  <c r="K93" i="7941"/>
  <c r="L571" i="18"/>
  <c r="M571" i="18"/>
  <c r="N571" i="18"/>
  <c r="K49" i="18"/>
  <c r="K732" i="18"/>
  <c r="K91" i="7941"/>
  <c r="L545" i="18"/>
  <c r="M545" i="18"/>
  <c r="K47" i="18"/>
  <c r="K730" i="18"/>
  <c r="K89" i="7941"/>
  <c r="L519" i="18"/>
  <c r="M519" i="18"/>
  <c r="N519" i="18"/>
  <c r="L526" i="18"/>
  <c r="L967" i="18"/>
  <c r="K45" i="18"/>
  <c r="K728" i="18"/>
  <c r="K87" i="7941"/>
  <c r="L493" i="18"/>
  <c r="M493" i="18"/>
  <c r="K43" i="18"/>
  <c r="K726" i="18"/>
  <c r="K85" i="7941"/>
  <c r="L467" i="18"/>
  <c r="M467" i="18"/>
  <c r="K41" i="18"/>
  <c r="K724" i="18"/>
  <c r="K83" i="7941"/>
  <c r="L441" i="18"/>
  <c r="K39" i="18"/>
  <c r="K722" i="18"/>
  <c r="K81" i="7941"/>
  <c r="L415" i="18"/>
  <c r="M415" i="18"/>
  <c r="N415" i="18"/>
  <c r="L422" i="18"/>
  <c r="L959" i="18"/>
  <c r="K37" i="18"/>
  <c r="K720" i="18"/>
  <c r="K79" i="7941"/>
  <c r="L389" i="18"/>
  <c r="L396" i="18"/>
  <c r="L957" i="18"/>
  <c r="K35" i="18"/>
  <c r="K718" i="18"/>
  <c r="K77" i="7941"/>
  <c r="L363" i="18"/>
  <c r="M363" i="18"/>
  <c r="N363" i="18"/>
  <c r="K33" i="18"/>
  <c r="K716" i="18"/>
  <c r="K75" i="7941"/>
  <c r="L337" i="18"/>
  <c r="M337" i="18"/>
  <c r="K31" i="18"/>
  <c r="K714" i="18"/>
  <c r="K73" i="7941"/>
  <c r="L311" i="18"/>
  <c r="M311" i="18"/>
  <c r="K29" i="18"/>
  <c r="K712" i="18"/>
  <c r="K71" i="7941"/>
  <c r="L285" i="18"/>
  <c r="K27" i="18"/>
  <c r="K710" i="18"/>
  <c r="K69" i="7941"/>
  <c r="M259" i="18"/>
  <c r="P259" i="18"/>
  <c r="N259" i="18"/>
  <c r="O259" i="18"/>
  <c r="L259" i="18"/>
  <c r="Q259" i="18"/>
  <c r="K23" i="18"/>
  <c r="K706" i="18"/>
  <c r="K65" i="7941"/>
  <c r="M207" i="18"/>
  <c r="N207" i="18"/>
  <c r="Q207" i="18"/>
  <c r="O207" i="18"/>
  <c r="P207" i="18"/>
  <c r="L207" i="18"/>
  <c r="L214" i="18"/>
  <c r="L943" i="18"/>
  <c r="K26" i="18"/>
  <c r="K709" i="18"/>
  <c r="K68" i="7941"/>
  <c r="N246" i="18"/>
  <c r="P246" i="18"/>
  <c r="M246" i="18"/>
  <c r="O246" i="18"/>
  <c r="Q246" i="18"/>
  <c r="L246" i="18"/>
  <c r="L253" i="18"/>
  <c r="L946" i="18"/>
  <c r="K22" i="18"/>
  <c r="K705" i="18"/>
  <c r="K64" i="7941"/>
  <c r="L194" i="18"/>
  <c r="M194" i="18"/>
  <c r="K16" i="18"/>
  <c r="K699" i="18"/>
  <c r="K58" i="7941"/>
  <c r="N116" i="18"/>
  <c r="O116" i="18"/>
  <c r="P116" i="18"/>
  <c r="Q116" i="18"/>
  <c r="M116" i="18"/>
  <c r="L116" i="18"/>
  <c r="L123" i="18"/>
  <c r="L936" i="18"/>
  <c r="K17" i="18"/>
  <c r="K700" i="18"/>
  <c r="K59" i="7941"/>
  <c r="N129" i="18"/>
  <c r="O129" i="18"/>
  <c r="Q129" i="18"/>
  <c r="M129" i="18"/>
  <c r="P129" i="18"/>
  <c r="L129" i="18"/>
  <c r="L136" i="18"/>
  <c r="L937" i="18"/>
  <c r="K14" i="18"/>
  <c r="K697" i="18"/>
  <c r="K56" i="7941"/>
  <c r="M90" i="18"/>
  <c r="Q90" i="18"/>
  <c r="N90" i="18"/>
  <c r="O90" i="18"/>
  <c r="P90" i="18"/>
  <c r="L90" i="18"/>
  <c r="L97" i="18"/>
  <c r="L934" i="18"/>
  <c r="K13" i="18"/>
  <c r="K696" i="18"/>
  <c r="K55" i="7941"/>
  <c r="P77" i="18"/>
  <c r="Q77" i="18"/>
  <c r="M77" i="18"/>
  <c r="O77" i="18"/>
  <c r="N77" i="18"/>
  <c r="L77" i="18"/>
  <c r="L84" i="18"/>
  <c r="L933" i="18"/>
  <c r="L193" i="18"/>
  <c r="L201" i="18"/>
  <c r="L942" i="18"/>
  <c r="L266" i="18"/>
  <c r="L947" i="18"/>
  <c r="N284" i="18"/>
  <c r="N388" i="18"/>
  <c r="O440" i="18"/>
  <c r="O544" i="18"/>
  <c r="N570" i="18"/>
  <c r="M622" i="18"/>
  <c r="K8" i="7944"/>
  <c r="J7" i="7944"/>
  <c r="K14" i="7944"/>
  <c r="L14" i="7944"/>
  <c r="M14" i="7944"/>
  <c r="K159" i="7942"/>
  <c r="K201" i="18"/>
  <c r="K942" i="18"/>
  <c r="O189" i="18"/>
  <c r="P189" i="18"/>
  <c r="K539" i="18"/>
  <c r="K968" i="18"/>
  <c r="M527" i="18"/>
  <c r="N527" i="18"/>
  <c r="Q155" i="7942"/>
  <c r="Q169" i="7942"/>
  <c r="Q411" i="7942"/>
  <c r="Q427" i="7942"/>
  <c r="Q459" i="7942"/>
  <c r="N393" i="7942"/>
  <c r="M394" i="7942"/>
  <c r="O391" i="7942"/>
  <c r="O332" i="18"/>
  <c r="P332" i="18"/>
  <c r="L461" i="18"/>
  <c r="L962" i="18"/>
  <c r="L383" i="18"/>
  <c r="L956" i="18"/>
  <c r="L617" i="18"/>
  <c r="L974" i="18"/>
  <c r="M605" i="18"/>
  <c r="N605" i="18"/>
  <c r="J10" i="7941"/>
  <c r="I292" i="7941"/>
  <c r="K357" i="18"/>
  <c r="K954" i="18"/>
  <c r="Q203" i="7942"/>
  <c r="P167" i="7942"/>
  <c r="O168" i="7942"/>
  <c r="P175" i="7942"/>
  <c r="O176" i="7942"/>
  <c r="O181" i="7942"/>
  <c r="N182" i="7942"/>
  <c r="N229" i="7942"/>
  <c r="O229" i="7942"/>
  <c r="N230" i="7942"/>
  <c r="N213" i="7942"/>
  <c r="N197" i="7942"/>
  <c r="O197" i="7942"/>
  <c r="N198" i="7942"/>
  <c r="Q298" i="7944"/>
  <c r="M465" i="18"/>
  <c r="M413" i="18"/>
  <c r="N335" i="18"/>
  <c r="O335" i="18"/>
  <c r="O283" i="18"/>
  <c r="P283" i="18"/>
  <c r="M62" i="18"/>
  <c r="M461" i="7942"/>
  <c r="L462" i="7942"/>
  <c r="M582" i="18"/>
  <c r="N231" i="18"/>
  <c r="I983" i="18"/>
  <c r="I744" i="18"/>
  <c r="I103" i="7941"/>
  <c r="J9" i="7941"/>
  <c r="P540" i="18"/>
  <c r="Q540" i="18"/>
  <c r="I989" i="18"/>
  <c r="I750" i="18"/>
  <c r="I109" i="7941"/>
  <c r="J15" i="7941"/>
  <c r="O579" i="18"/>
  <c r="P579" i="18"/>
  <c r="O449" i="7942"/>
  <c r="Q183" i="7942"/>
  <c r="O173" i="7942"/>
  <c r="N174" i="7942"/>
  <c r="M517" i="18"/>
  <c r="M387" i="18"/>
  <c r="P555" i="18"/>
  <c r="Q555" i="18"/>
  <c r="I995" i="18"/>
  <c r="I756" i="18"/>
  <c r="I115" i="7941"/>
  <c r="J21" i="7941"/>
  <c r="I987" i="18"/>
  <c r="I748" i="18"/>
  <c r="I107" i="7941"/>
  <c r="J13" i="7941"/>
  <c r="N553" i="18"/>
  <c r="L690" i="7944"/>
  <c r="P59" i="18"/>
  <c r="Q59" i="18"/>
  <c r="Q384" i="18"/>
  <c r="I992" i="18"/>
  <c r="I753" i="18"/>
  <c r="I112" i="7941"/>
  <c r="I300" i="7941"/>
  <c r="Q189" i="18"/>
  <c r="Q181" i="18"/>
  <c r="M273" i="7944"/>
  <c r="M20" i="7944"/>
  <c r="J654" i="18"/>
  <c r="J656" i="18"/>
  <c r="N467" i="18"/>
  <c r="I102" i="7941"/>
  <c r="J649" i="18"/>
  <c r="J121" i="7941"/>
  <c r="K668" i="18"/>
  <c r="O428" i="18"/>
  <c r="N636" i="18"/>
  <c r="O636" i="18"/>
  <c r="P636" i="18"/>
  <c r="P158" i="7944"/>
  <c r="Q158" i="7944"/>
  <c r="O363" i="18"/>
  <c r="P363" i="18"/>
  <c r="Q363" i="18"/>
  <c r="J111" i="7941"/>
  <c r="K658" i="18"/>
  <c r="J142" i="7941"/>
  <c r="K689" i="18"/>
  <c r="L164" i="7942"/>
  <c r="N163" i="7942"/>
  <c r="M164" i="7942"/>
  <c r="Q242" i="7944"/>
  <c r="Q414" i="18"/>
  <c r="N272" i="18"/>
  <c r="O324" i="18"/>
  <c r="O480" i="18"/>
  <c r="P480" i="18"/>
  <c r="O584" i="18"/>
  <c r="P584" i="18"/>
  <c r="Q584" i="18"/>
  <c r="O309" i="18"/>
  <c r="P309" i="18"/>
  <c r="Q309" i="18"/>
  <c r="M161" i="7942"/>
  <c r="N161" i="7942"/>
  <c r="M162" i="7942"/>
  <c r="L162" i="7942"/>
  <c r="P530" i="18"/>
  <c r="Q530" i="18"/>
  <c r="L703" i="7944"/>
  <c r="M50" i="7944"/>
  <c r="Q184" i="7942"/>
  <c r="Q398" i="7941"/>
  <c r="P184" i="7942"/>
  <c r="N62" i="18"/>
  <c r="O62" i="18"/>
  <c r="Q412" i="7942"/>
  <c r="Q488" i="7941"/>
  <c r="P412" i="7942"/>
  <c r="P156" i="7942"/>
  <c r="Q156" i="7942"/>
  <c r="Q384" i="7941"/>
  <c r="L8" i="7944"/>
  <c r="K7" i="7944"/>
  <c r="N194" i="18"/>
  <c r="O194" i="18"/>
  <c r="P194" i="18"/>
  <c r="Q194" i="18"/>
  <c r="M285" i="18"/>
  <c r="N337" i="18"/>
  <c r="M389" i="18"/>
  <c r="N389" i="18"/>
  <c r="O389" i="18"/>
  <c r="P389" i="18"/>
  <c r="N493" i="18"/>
  <c r="O493" i="18"/>
  <c r="K931" i="18"/>
  <c r="N582" i="18"/>
  <c r="M472" i="7942"/>
  <c r="O471" i="7942"/>
  <c r="Q192" i="7942"/>
  <c r="Q402" i="7941"/>
  <c r="P192" i="7942"/>
  <c r="Q212" i="7942"/>
  <c r="Q412" i="7941"/>
  <c r="P212" i="7942"/>
  <c r="Q236" i="7942"/>
  <c r="Q424" i="7941"/>
  <c r="P236" i="7942"/>
  <c r="Q430" i="7942"/>
  <c r="Q497" i="7941"/>
  <c r="P430" i="7942"/>
  <c r="I297" i="7941"/>
  <c r="J1025" i="18"/>
  <c r="J786" i="18"/>
  <c r="J145" i="7941"/>
  <c r="J44" i="7941"/>
  <c r="I326" i="7941"/>
  <c r="Q332" i="18"/>
  <c r="J998" i="18"/>
  <c r="J759" i="18"/>
  <c r="J118" i="7941"/>
  <c r="K665" i="18"/>
  <c r="L292" i="18"/>
  <c r="L949" i="18"/>
  <c r="P403" i="7942"/>
  <c r="O404" i="7942"/>
  <c r="N408" i="7942"/>
  <c r="P407" i="7942"/>
  <c r="O408" i="7942"/>
  <c r="Q470" i="7942"/>
  <c r="Q517" i="7941"/>
  <c r="P470" i="7942"/>
  <c r="Q167" i="7942"/>
  <c r="L487" i="18"/>
  <c r="L964" i="18"/>
  <c r="N475" i="18"/>
  <c r="O475" i="18"/>
  <c r="P475" i="18"/>
  <c r="J14" i="7941"/>
  <c r="N284" i="7944"/>
  <c r="Q284" i="7944"/>
  <c r="O284" i="7944"/>
  <c r="P284" i="7944"/>
  <c r="Q436" i="7942"/>
  <c r="Q500" i="7941"/>
  <c r="P436" i="7942"/>
  <c r="O582" i="18"/>
  <c r="P582" i="18"/>
  <c r="Q582" i="18"/>
  <c r="O553" i="18"/>
  <c r="J1000" i="18"/>
  <c r="J761" i="18"/>
  <c r="J120" i="7941"/>
  <c r="K667" i="18"/>
  <c r="J1009" i="18"/>
  <c r="J770" i="18"/>
  <c r="J129" i="7941"/>
  <c r="K676" i="18"/>
  <c r="J1017" i="18"/>
  <c r="J778" i="18"/>
  <c r="J137" i="7941"/>
  <c r="K684" i="18"/>
  <c r="K47" i="7941"/>
  <c r="J46" i="7941"/>
  <c r="I328" i="7941"/>
  <c r="J1016" i="18"/>
  <c r="J777" i="18"/>
  <c r="J136" i="7941"/>
  <c r="J38" i="7941"/>
  <c r="I320" i="7941"/>
  <c r="J1008" i="18"/>
  <c r="J769" i="18"/>
  <c r="J128" i="7941"/>
  <c r="J30" i="7941"/>
  <c r="I312" i="7941"/>
  <c r="Q444" i="7942"/>
  <c r="Q504" i="7941"/>
  <c r="P444" i="7942"/>
  <c r="N461" i="7942"/>
  <c r="M462" i="7942"/>
  <c r="P475" i="7942"/>
  <c r="O476" i="7942"/>
  <c r="O393" i="7942"/>
  <c r="N394" i="7942"/>
  <c r="L563" i="7944"/>
  <c r="M40" i="7944"/>
  <c r="N458" i="7942"/>
  <c r="P457" i="7942"/>
  <c r="Q457" i="7942"/>
  <c r="O458" i="7942"/>
  <c r="I295" i="7941"/>
  <c r="I303" i="7941"/>
  <c r="J996" i="18"/>
  <c r="J757" i="18"/>
  <c r="J116" i="7941"/>
  <c r="N390" i="7942"/>
  <c r="Q178" i="7942"/>
  <c r="Q395" i="7941"/>
  <c r="P178" i="7942"/>
  <c r="I293" i="7941"/>
  <c r="Q596" i="18"/>
  <c r="P544" i="18"/>
  <c r="Q544" i="18"/>
  <c r="P440" i="18"/>
  <c r="Q440" i="18"/>
  <c r="M193" i="18"/>
  <c r="L55" i="18"/>
  <c r="L738" i="18"/>
  <c r="L97" i="7941"/>
  <c r="M624" i="18"/>
  <c r="N624" i="18"/>
  <c r="L53" i="18"/>
  <c r="L736" i="18"/>
  <c r="L95" i="7941"/>
  <c r="M598" i="18"/>
  <c r="N598" i="18"/>
  <c r="L51" i="18"/>
  <c r="L734" i="18"/>
  <c r="L93" i="7941"/>
  <c r="M572" i="18"/>
  <c r="N572" i="18"/>
  <c r="L49" i="18"/>
  <c r="L732" i="18"/>
  <c r="L91" i="7941"/>
  <c r="M546" i="18"/>
  <c r="N546" i="18"/>
  <c r="O546" i="18"/>
  <c r="L47" i="18"/>
  <c r="L730" i="18"/>
  <c r="L89" i="7941"/>
  <c r="M520" i="18"/>
  <c r="N520" i="18"/>
  <c r="O520" i="18"/>
  <c r="L45" i="18"/>
  <c r="L728" i="18"/>
  <c r="L87" i="7941"/>
  <c r="M494" i="18"/>
  <c r="L43" i="18"/>
  <c r="L726" i="18"/>
  <c r="L85" i="7941"/>
  <c r="M468" i="18"/>
  <c r="N468" i="18"/>
  <c r="O468" i="18"/>
  <c r="P468" i="18"/>
  <c r="L41" i="18"/>
  <c r="L724" i="18"/>
  <c r="L83" i="7941"/>
  <c r="M442" i="18"/>
  <c r="N442" i="18"/>
  <c r="L39" i="18"/>
  <c r="L722" i="18"/>
  <c r="L81" i="7941"/>
  <c r="M416" i="18"/>
  <c r="N416" i="18"/>
  <c r="O416" i="18"/>
  <c r="L37" i="18"/>
  <c r="L720" i="18"/>
  <c r="L79" i="7941"/>
  <c r="M390" i="18"/>
  <c r="L35" i="18"/>
  <c r="L718" i="18"/>
  <c r="L77" i="7941"/>
  <c r="M364" i="18"/>
  <c r="N364" i="18"/>
  <c r="O364" i="18"/>
  <c r="L33" i="18"/>
  <c r="L716" i="18"/>
  <c r="L75" i="7941"/>
  <c r="M338" i="18"/>
  <c r="N338" i="18"/>
  <c r="O338" i="18"/>
  <c r="L31" i="18"/>
  <c r="L714" i="18"/>
  <c r="L73" i="7941"/>
  <c r="M312" i="18"/>
  <c r="L24" i="18"/>
  <c r="L707" i="18"/>
  <c r="L66" i="7941"/>
  <c r="M221" i="18"/>
  <c r="L21" i="18"/>
  <c r="L704" i="18"/>
  <c r="L63" i="7941"/>
  <c r="M182" i="18"/>
  <c r="O182" i="18"/>
  <c r="N182" i="18"/>
  <c r="P182" i="18"/>
  <c r="Q182" i="18"/>
  <c r="L30" i="18"/>
  <c r="L713" i="18"/>
  <c r="L72" i="7941"/>
  <c r="M299" i="18"/>
  <c r="N299" i="18"/>
  <c r="L28" i="18"/>
  <c r="L711" i="18"/>
  <c r="L70" i="7941"/>
  <c r="M273" i="18"/>
  <c r="N273" i="18"/>
  <c r="L25" i="18"/>
  <c r="L708" i="18"/>
  <c r="L67" i="7941"/>
  <c r="M234" i="18"/>
  <c r="N234" i="18"/>
  <c r="L20" i="18"/>
  <c r="L703" i="18"/>
  <c r="L62" i="7941"/>
  <c r="N169" i="18"/>
  <c r="P169" i="18"/>
  <c r="M169" i="18"/>
  <c r="O169" i="18"/>
  <c r="Q169" i="18"/>
  <c r="L15" i="18"/>
  <c r="L698" i="18"/>
  <c r="L57" i="7941"/>
  <c r="M104" i="18"/>
  <c r="P104" i="18"/>
  <c r="N104" i="18"/>
  <c r="O104" i="18"/>
  <c r="Q104" i="18"/>
  <c r="L12" i="18"/>
  <c r="M65" i="18"/>
  <c r="N65" i="18"/>
  <c r="O65" i="18"/>
  <c r="P65" i="18"/>
  <c r="L248" i="1"/>
  <c r="M204" i="1"/>
  <c r="M206" i="1"/>
  <c r="M208" i="1"/>
  <c r="M210" i="1"/>
  <c r="M19" i="18"/>
  <c r="M212" i="1"/>
  <c r="M214" i="1"/>
  <c r="M216" i="1"/>
  <c r="M218" i="1"/>
  <c r="M219" i="1"/>
  <c r="M221" i="1"/>
  <c r="M223" i="1"/>
  <c r="M225" i="1"/>
  <c r="M227" i="1"/>
  <c r="M229" i="1"/>
  <c r="M231" i="1"/>
  <c r="M233" i="1"/>
  <c r="M235" i="1"/>
  <c r="M237" i="1"/>
  <c r="M239" i="1"/>
  <c r="M241" i="1"/>
  <c r="M243" i="1"/>
  <c r="M245" i="1"/>
  <c r="M247" i="1"/>
  <c r="M205" i="1"/>
  <c r="M207" i="1"/>
  <c r="M209" i="1"/>
  <c r="M211" i="1"/>
  <c r="M213" i="1"/>
  <c r="M215" i="1"/>
  <c r="M217" i="1"/>
  <c r="M203" i="1"/>
  <c r="M220" i="1"/>
  <c r="M222" i="1"/>
  <c r="M224" i="1"/>
  <c r="M226" i="1"/>
  <c r="M228" i="1"/>
  <c r="M230" i="1"/>
  <c r="M232" i="1"/>
  <c r="M234" i="1"/>
  <c r="M236" i="1"/>
  <c r="M238" i="1"/>
  <c r="M240" i="1"/>
  <c r="M242" i="1"/>
  <c r="M244" i="1"/>
  <c r="M246" i="1"/>
  <c r="M7" i="18"/>
  <c r="N253" i="1"/>
  <c r="L16" i="18"/>
  <c r="L699" i="18"/>
  <c r="L58" i="7941"/>
  <c r="P117" i="18"/>
  <c r="M117" i="18"/>
  <c r="N117" i="18"/>
  <c r="O117" i="18"/>
  <c r="Q117" i="18"/>
  <c r="M64" i="18"/>
  <c r="N220" i="18"/>
  <c r="O220" i="18"/>
  <c r="N233" i="18"/>
  <c r="N298" i="18"/>
  <c r="N350" i="18"/>
  <c r="N402" i="18"/>
  <c r="N454" i="18"/>
  <c r="N506" i="18"/>
  <c r="N558" i="18"/>
  <c r="O558" i="18"/>
  <c r="N610" i="18"/>
  <c r="N63" i="18"/>
  <c r="O63" i="18"/>
  <c r="P218" i="18"/>
  <c r="Q218" i="18"/>
  <c r="Q475" i="18"/>
  <c r="M418" i="7942"/>
  <c r="Q188" i="7942"/>
  <c r="Q400" i="7941"/>
  <c r="P188" i="7942"/>
  <c r="Q208" i="7942"/>
  <c r="Q410" i="7941"/>
  <c r="P208" i="7942"/>
  <c r="Q232" i="7942"/>
  <c r="Q422" i="7941"/>
  <c r="P232" i="7942"/>
  <c r="M550" i="7944"/>
  <c r="O592" i="7944"/>
  <c r="P437" i="7942"/>
  <c r="O438" i="7942"/>
  <c r="J997" i="18"/>
  <c r="J758" i="18"/>
  <c r="J117" i="7941"/>
  <c r="J305" i="7941"/>
  <c r="K28" i="7941"/>
  <c r="J1011" i="18"/>
  <c r="J772" i="18"/>
  <c r="J131" i="7941"/>
  <c r="K678" i="18"/>
  <c r="J1019" i="18"/>
  <c r="J780" i="18"/>
  <c r="J139" i="7941"/>
  <c r="K686" i="18"/>
  <c r="J18" i="7941"/>
  <c r="K23" i="7941"/>
  <c r="K27" i="7941"/>
  <c r="J309" i="7941"/>
  <c r="J1003" i="18"/>
  <c r="J764" i="18"/>
  <c r="J123" i="7941"/>
  <c r="J32" i="7941"/>
  <c r="I314" i="7941"/>
  <c r="P463" i="7942"/>
  <c r="I291" i="7941"/>
  <c r="O595" i="18"/>
  <c r="P595" i="18"/>
  <c r="N400" i="7942"/>
  <c r="P399" i="7942"/>
  <c r="O400" i="7942"/>
  <c r="Q399" i="7942"/>
  <c r="M182" i="7942"/>
  <c r="P181" i="7942"/>
  <c r="O182" i="7942"/>
  <c r="P173" i="7942"/>
  <c r="O174" i="7942"/>
  <c r="Q453" i="7942"/>
  <c r="K688" i="18"/>
  <c r="J19" i="7941"/>
  <c r="I301" i="7941"/>
  <c r="I981" i="18"/>
  <c r="I647" i="18"/>
  <c r="H100" i="7941"/>
  <c r="I7" i="7941"/>
  <c r="H289" i="7941"/>
  <c r="H288" i="7941"/>
  <c r="H523" i="7941"/>
  <c r="M635" i="18"/>
  <c r="M609" i="18"/>
  <c r="M557" i="18"/>
  <c r="M505" i="18"/>
  <c r="N505" i="18"/>
  <c r="O505" i="18"/>
  <c r="N453" i="18"/>
  <c r="N401" i="18"/>
  <c r="O401" i="18"/>
  <c r="M349" i="18"/>
  <c r="M297" i="18"/>
  <c r="N297" i="18"/>
  <c r="M271" i="18"/>
  <c r="M219" i="18"/>
  <c r="L157" i="7942"/>
  <c r="L331" i="18"/>
  <c r="L952" i="18"/>
  <c r="L513" i="18"/>
  <c r="L966" i="18"/>
  <c r="P215" i="18"/>
  <c r="L370" i="18"/>
  <c r="L955" i="18"/>
  <c r="L474" i="18"/>
  <c r="L963" i="18"/>
  <c r="L578" i="18"/>
  <c r="L971" i="18"/>
  <c r="P228" i="18"/>
  <c r="Q228" i="18"/>
  <c r="O570" i="18"/>
  <c r="N492" i="18"/>
  <c r="N310" i="18"/>
  <c r="P389" i="7942"/>
  <c r="Q579" i="18"/>
  <c r="O172" i="7944"/>
  <c r="P172" i="7944"/>
  <c r="M323" i="18"/>
  <c r="O718" i="7944"/>
  <c r="Q718" i="7944"/>
  <c r="O527" i="18"/>
  <c r="Q527" i="18"/>
  <c r="N622" i="18"/>
  <c r="O622" i="18"/>
  <c r="P622" i="18"/>
  <c r="O492" i="18"/>
  <c r="O388" i="18"/>
  <c r="O284" i="18"/>
  <c r="L305" i="18"/>
  <c r="L950" i="18"/>
  <c r="P322" i="18"/>
  <c r="Q322" i="18"/>
  <c r="O397" i="18"/>
  <c r="L409" i="18"/>
  <c r="L958" i="18"/>
  <c r="L344" i="18"/>
  <c r="L953" i="18"/>
  <c r="O231" i="18"/>
  <c r="P231" i="18"/>
  <c r="Q231" i="18"/>
  <c r="J1024" i="18"/>
  <c r="J785" i="18"/>
  <c r="J144" i="7941"/>
  <c r="K691" i="18"/>
  <c r="L318" i="18"/>
  <c r="L951" i="18"/>
  <c r="L159" i="7942"/>
  <c r="P449" i="18"/>
  <c r="Q449" i="18"/>
  <c r="J999" i="18"/>
  <c r="J760" i="18"/>
  <c r="J119" i="7941"/>
  <c r="Q283" i="18"/>
  <c r="J987" i="18"/>
  <c r="J748" i="18"/>
  <c r="J107" i="7941"/>
  <c r="K13" i="7941"/>
  <c r="N387" i="18"/>
  <c r="O387" i="18"/>
  <c r="J989" i="18"/>
  <c r="J750" i="18"/>
  <c r="J109" i="7941"/>
  <c r="K15" i="7941"/>
  <c r="P335" i="18"/>
  <c r="M214" i="7942"/>
  <c r="Q460" i="7942"/>
  <c r="Q512" i="7941"/>
  <c r="P460" i="7942"/>
  <c r="J659" i="18"/>
  <c r="J662" i="18"/>
  <c r="N465" i="18"/>
  <c r="O465" i="18"/>
  <c r="N450" i="7942"/>
  <c r="J650" i="18"/>
  <c r="M198" i="7942"/>
  <c r="P197" i="7942"/>
  <c r="O198" i="7942"/>
  <c r="M230" i="7942"/>
  <c r="P229" i="7942"/>
  <c r="O230" i="7942"/>
  <c r="Q204" i="7942"/>
  <c r="Q408" i="7941"/>
  <c r="P204" i="7942"/>
  <c r="O605" i="18"/>
  <c r="Q605" i="18"/>
  <c r="N392" i="7942"/>
  <c r="P391" i="7942"/>
  <c r="O392" i="7942"/>
  <c r="P428" i="7942"/>
  <c r="Q428" i="7942"/>
  <c r="Q496" i="7941"/>
  <c r="Q170" i="7942"/>
  <c r="Q391" i="7941"/>
  <c r="P170" i="7942"/>
  <c r="P527" i="18"/>
  <c r="N311" i="18"/>
  <c r="O337" i="18"/>
  <c r="P337" i="18"/>
  <c r="Q337" i="18"/>
  <c r="Q389" i="18"/>
  <c r="O415" i="18"/>
  <c r="P415" i="18"/>
  <c r="Q415" i="18"/>
  <c r="M441" i="18"/>
  <c r="N441" i="18"/>
  <c r="O467" i="18"/>
  <c r="P467" i="18"/>
  <c r="P493" i="18"/>
  <c r="Q493" i="18"/>
  <c r="O519" i="18"/>
  <c r="N545" i="18"/>
  <c r="O571" i="18"/>
  <c r="M597" i="18"/>
  <c r="N597" i="18"/>
  <c r="O623" i="18"/>
  <c r="P623" i="18"/>
  <c r="Q623" i="18"/>
  <c r="J54" i="7941"/>
  <c r="J53" i="7941"/>
  <c r="J694" i="18"/>
  <c r="K58" i="18"/>
  <c r="N270" i="18"/>
  <c r="O270" i="18"/>
  <c r="P270" i="18"/>
  <c r="Q270" i="18"/>
  <c r="L456" i="7942"/>
  <c r="N455" i="7942"/>
  <c r="Q200" i="7942"/>
  <c r="Q406" i="7941"/>
  <c r="P200" i="7942"/>
  <c r="Q224" i="7942"/>
  <c r="Q418" i="7941"/>
  <c r="P224" i="7942"/>
  <c r="N228" i="7944"/>
  <c r="O228" i="7944"/>
  <c r="P592" i="7944"/>
  <c r="Q592" i="7944"/>
  <c r="J990" i="18"/>
  <c r="J751" i="18"/>
  <c r="J110" i="7941"/>
  <c r="J655" i="18"/>
  <c r="J40" i="7941"/>
  <c r="I322" i="7941"/>
  <c r="J677" i="18"/>
  <c r="J673" i="18"/>
  <c r="K152" i="7942"/>
  <c r="L448" i="18"/>
  <c r="L961" i="18"/>
  <c r="N439" i="18"/>
  <c r="O439" i="18"/>
  <c r="P439" i="18"/>
  <c r="M491" i="18"/>
  <c r="N491" i="18"/>
  <c r="O491" i="18"/>
  <c r="L500" i="18"/>
  <c r="L965" i="18"/>
  <c r="L552" i="18"/>
  <c r="L969" i="18"/>
  <c r="M543" i="18"/>
  <c r="K669" i="18"/>
  <c r="Q403" i="7942"/>
  <c r="N396" i="7942"/>
  <c r="P395" i="7942"/>
  <c r="P180" i="7942"/>
  <c r="Q180" i="7942"/>
  <c r="Q396" i="7941"/>
  <c r="Q407" i="7942"/>
  <c r="P449" i="7942"/>
  <c r="O450" i="7942"/>
  <c r="J660" i="18"/>
  <c r="M690" i="7944"/>
  <c r="L409" i="7944"/>
  <c r="N396" i="7944"/>
  <c r="O396" i="7944"/>
  <c r="P396" i="7944"/>
  <c r="Q396" i="7944"/>
  <c r="P553" i="18"/>
  <c r="Q553" i="18"/>
  <c r="O319" i="18"/>
  <c r="P319" i="18"/>
  <c r="Q319" i="18"/>
  <c r="O501" i="18"/>
  <c r="P501" i="18"/>
  <c r="Q501" i="18"/>
  <c r="Q426" i="7942"/>
  <c r="Q495" i="7941"/>
  <c r="P426" i="7942"/>
  <c r="J994" i="18"/>
  <c r="J755" i="18"/>
  <c r="J114" i="7941"/>
  <c r="J302" i="7941"/>
  <c r="J1005" i="18"/>
  <c r="J766" i="18"/>
  <c r="J125" i="7941"/>
  <c r="J313" i="7941"/>
  <c r="J1013" i="18"/>
  <c r="J774" i="18"/>
  <c r="J133" i="7941"/>
  <c r="J321" i="7941"/>
  <c r="Q215" i="18"/>
  <c r="O461" i="7942"/>
  <c r="N462" i="7942"/>
  <c r="J652" i="18"/>
  <c r="Q186" i="7942"/>
  <c r="Q399" i="7941"/>
  <c r="P186" i="7942"/>
  <c r="Q202" i="7942"/>
  <c r="Q407" i="7941"/>
  <c r="P202" i="7942"/>
  <c r="Q218" i="7942"/>
  <c r="Q415" i="7941"/>
  <c r="P218" i="7942"/>
  <c r="Q234" i="7942"/>
  <c r="Q423" i="7941"/>
  <c r="P234" i="7942"/>
  <c r="P172" i="7942"/>
  <c r="Q172" i="7942"/>
  <c r="Q392" i="7941"/>
  <c r="M446" i="7942"/>
  <c r="O445" i="7942"/>
  <c r="P445" i="7942"/>
  <c r="N446" i="7942"/>
  <c r="N296" i="18"/>
  <c r="N413" i="18"/>
  <c r="Q228" i="7942"/>
  <c r="Q420" i="7941"/>
  <c r="P228" i="7942"/>
  <c r="J653" i="18"/>
  <c r="N186" i="7944"/>
  <c r="L153" i="7942"/>
  <c r="N361" i="18"/>
  <c r="O361" i="18"/>
  <c r="N517" i="18"/>
  <c r="Q175" i="7942"/>
  <c r="Q220" i="7942"/>
  <c r="Q416" i="7941"/>
  <c r="P220" i="7942"/>
  <c r="P605" i="18"/>
  <c r="K17" i="7941"/>
  <c r="J299" i="7941"/>
  <c r="N398" i="7942"/>
  <c r="P397" i="7942"/>
  <c r="O398" i="7942"/>
  <c r="P420" i="7942"/>
  <c r="Q420" i="7942"/>
  <c r="Q492" i="7941"/>
  <c r="O163" i="7942"/>
  <c r="N164" i="7942"/>
  <c r="P200" i="7944"/>
  <c r="Q200" i="7944"/>
  <c r="P518" i="18"/>
  <c r="Q518" i="18"/>
  <c r="O466" i="18"/>
  <c r="P362" i="18"/>
  <c r="Q362" i="18"/>
  <c r="L56" i="18"/>
  <c r="L739" i="18"/>
  <c r="L98" i="7941"/>
  <c r="M637" i="18"/>
  <c r="N637" i="18"/>
  <c r="O637" i="18"/>
  <c r="P637" i="18"/>
  <c r="Q637" i="18"/>
  <c r="L54" i="18"/>
  <c r="L737" i="18"/>
  <c r="L96" i="7941"/>
  <c r="M611" i="18"/>
  <c r="N611" i="18"/>
  <c r="L52" i="18"/>
  <c r="L735" i="18"/>
  <c r="L94" i="7941"/>
  <c r="M585" i="18"/>
  <c r="N585" i="18"/>
  <c r="O585" i="18"/>
  <c r="P585" i="18"/>
  <c r="Q585" i="18"/>
  <c r="L50" i="18"/>
  <c r="L733" i="18"/>
  <c r="L92" i="7941"/>
  <c r="M559" i="18"/>
  <c r="N559" i="18"/>
  <c r="L48" i="18"/>
  <c r="L731" i="18"/>
  <c r="L90" i="7941"/>
  <c r="M533" i="18"/>
  <c r="N533" i="18"/>
  <c r="O533" i="18"/>
  <c r="P533" i="18"/>
  <c r="L46" i="18"/>
  <c r="L729" i="18"/>
  <c r="L88" i="7941"/>
  <c r="M507" i="18"/>
  <c r="N507" i="18"/>
  <c r="L44" i="18"/>
  <c r="L727" i="18"/>
  <c r="L86" i="7941"/>
  <c r="M481" i="18"/>
  <c r="N481" i="18"/>
  <c r="L42" i="18"/>
  <c r="L725" i="18"/>
  <c r="L84" i="7941"/>
  <c r="M455" i="18"/>
  <c r="N455" i="18"/>
  <c r="O455" i="18"/>
  <c r="L40" i="18"/>
  <c r="L723" i="18"/>
  <c r="L82" i="7941"/>
  <c r="M429" i="18"/>
  <c r="N429" i="18"/>
  <c r="L38" i="18"/>
  <c r="L721" i="18"/>
  <c r="L80" i="7941"/>
  <c r="M403" i="18"/>
  <c r="N403" i="18"/>
  <c r="O403" i="18"/>
  <c r="L36" i="18"/>
  <c r="L719" i="18"/>
  <c r="L78" i="7941"/>
  <c r="M377" i="18"/>
  <c r="N377" i="18"/>
  <c r="L34" i="18"/>
  <c r="L717" i="18"/>
  <c r="L76" i="7941"/>
  <c r="M351" i="18"/>
  <c r="N351" i="18"/>
  <c r="L32" i="18"/>
  <c r="L715" i="18"/>
  <c r="L74" i="7941"/>
  <c r="M325" i="18"/>
  <c r="N325" i="18"/>
  <c r="L26" i="18"/>
  <c r="L709" i="18"/>
  <c r="L68" i="7941"/>
  <c r="M247" i="18"/>
  <c r="O247" i="18"/>
  <c r="N247" i="18"/>
  <c r="Q247" i="18"/>
  <c r="P247" i="18"/>
  <c r="L22" i="18"/>
  <c r="L705" i="18"/>
  <c r="L64" i="7941"/>
  <c r="M195" i="18"/>
  <c r="N195" i="18"/>
  <c r="L29" i="18"/>
  <c r="L712" i="18"/>
  <c r="L71" i="7941"/>
  <c r="M286" i="18"/>
  <c r="N286" i="18"/>
  <c r="L27" i="18"/>
  <c r="L710" i="18"/>
  <c r="L69" i="7941"/>
  <c r="M260" i="18"/>
  <c r="N260" i="18"/>
  <c r="O260" i="18"/>
  <c r="P260" i="18"/>
  <c r="Q260" i="18"/>
  <c r="L23" i="18"/>
  <c r="L706" i="18"/>
  <c r="L65" i="7941"/>
  <c r="M208" i="18"/>
  <c r="N208" i="18"/>
  <c r="P208" i="18"/>
  <c r="Q208" i="18"/>
  <c r="O208" i="18"/>
  <c r="L17" i="18"/>
  <c r="L700" i="18"/>
  <c r="L59" i="7941"/>
  <c r="M130" i="18"/>
  <c r="N130" i="18"/>
  <c r="O130" i="18"/>
  <c r="Q130" i="18"/>
  <c r="P130" i="18"/>
  <c r="L14" i="18"/>
  <c r="L697" i="18"/>
  <c r="L56" i="7941"/>
  <c r="N91" i="18"/>
  <c r="P91" i="18"/>
  <c r="Q91" i="18"/>
  <c r="M91" i="18"/>
  <c r="O91" i="18"/>
  <c r="L18" i="18"/>
  <c r="L701" i="18"/>
  <c r="L60" i="7941"/>
  <c r="N143" i="18"/>
  <c r="M143" i="18"/>
  <c r="P143" i="18"/>
  <c r="Q143" i="18"/>
  <c r="O143" i="18"/>
  <c r="L13" i="18"/>
  <c r="L696" i="18"/>
  <c r="L55" i="7941"/>
  <c r="M78" i="18"/>
  <c r="O78" i="18"/>
  <c r="P78" i="18"/>
  <c r="N78" i="18"/>
  <c r="Q78" i="18"/>
  <c r="K695" i="18"/>
  <c r="K11" i="18"/>
  <c r="L941" i="18"/>
  <c r="O233" i="18"/>
  <c r="O272" i="18"/>
  <c r="P272" i="18"/>
  <c r="O298" i="18"/>
  <c r="P298" i="18"/>
  <c r="Q298" i="18"/>
  <c r="P324" i="18"/>
  <c r="Q324" i="18"/>
  <c r="O350" i="18"/>
  <c r="P350" i="18"/>
  <c r="M376" i="18"/>
  <c r="O402" i="18"/>
  <c r="P402" i="18"/>
  <c r="P428" i="18"/>
  <c r="Q428" i="18"/>
  <c r="O454" i="18"/>
  <c r="Q480" i="18"/>
  <c r="O506" i="18"/>
  <c r="P506" i="18"/>
  <c r="Q506" i="18"/>
  <c r="O532" i="18"/>
  <c r="P532" i="18"/>
  <c r="P558" i="18"/>
  <c r="Q558" i="18"/>
  <c r="O610" i="18"/>
  <c r="P610" i="18"/>
  <c r="Q610" i="18"/>
  <c r="L71" i="18"/>
  <c r="O608" i="18"/>
  <c r="P608" i="18"/>
  <c r="Q608" i="18"/>
  <c r="P371" i="18"/>
  <c r="Q371" i="18"/>
  <c r="O371" i="18"/>
  <c r="L448" i="7942"/>
  <c r="O447" i="7942"/>
  <c r="L440" i="7942"/>
  <c r="N439" i="7942"/>
  <c r="Q196" i="7942"/>
  <c r="Q404" i="7941"/>
  <c r="P196" i="7942"/>
  <c r="Q216" i="7942"/>
  <c r="Q414" i="7941"/>
  <c r="P216" i="7942"/>
  <c r="Q240" i="7942"/>
  <c r="Q426" i="7941"/>
  <c r="P240" i="7942"/>
  <c r="Q606" i="7944"/>
  <c r="Q648" i="7944"/>
  <c r="P648" i="7944"/>
  <c r="P718" i="7944"/>
  <c r="N536" i="7944"/>
  <c r="P536" i="7944"/>
  <c r="Q536" i="7944"/>
  <c r="O536" i="7944"/>
  <c r="P582" i="7944"/>
  <c r="Q582" i="7944"/>
  <c r="N423" i="18"/>
  <c r="Q437" i="7942"/>
  <c r="P421" i="7942"/>
  <c r="O422" i="7942"/>
  <c r="J1007" i="18"/>
  <c r="J768" i="18"/>
  <c r="J127" i="7941"/>
  <c r="J1015" i="18"/>
  <c r="J776" i="18"/>
  <c r="J135" i="7941"/>
  <c r="J51" i="7941"/>
  <c r="I333" i="7941"/>
  <c r="J651" i="18"/>
  <c r="K20" i="7941"/>
  <c r="K26" i="7941"/>
  <c r="J308" i="7941"/>
  <c r="K29" i="7941"/>
  <c r="J311" i="7941"/>
  <c r="J685" i="18"/>
  <c r="J681" i="18"/>
  <c r="J36" i="7941"/>
  <c r="I318" i="7941"/>
  <c r="J24" i="7941"/>
  <c r="I306" i="7941"/>
  <c r="O452" i="7942"/>
  <c r="Q451" i="7942"/>
  <c r="M413" i="7942"/>
  <c r="O621" i="18"/>
  <c r="P621" i="18"/>
  <c r="Q621" i="18"/>
  <c r="J1023" i="18"/>
  <c r="J784" i="18"/>
  <c r="J143" i="7941"/>
  <c r="O417" i="7942"/>
  <c r="N418" i="7942"/>
  <c r="O467" i="7942"/>
  <c r="N468" i="7942"/>
  <c r="Q197" i="7942"/>
  <c r="O213" i="7942"/>
  <c r="N214" i="7942"/>
  <c r="Q229" i="7942"/>
  <c r="Q181" i="7942"/>
  <c r="Q173" i="7942"/>
  <c r="Q474" i="7942"/>
  <c r="Q519" i="7941"/>
  <c r="P474" i="7942"/>
  <c r="Q405" i="7942"/>
  <c r="N424" i="7942"/>
  <c r="P423" i="7942"/>
  <c r="L591" i="18"/>
  <c r="L972" i="18"/>
  <c r="K35" i="7941"/>
  <c r="J317" i="7941"/>
  <c r="K43" i="7941"/>
  <c r="J325" i="7941"/>
  <c r="N583" i="18"/>
  <c r="O583" i="18"/>
  <c r="N557" i="18"/>
  <c r="O557" i="18"/>
  <c r="M531" i="18"/>
  <c r="N479" i="18"/>
  <c r="O453" i="18"/>
  <c r="M427" i="18"/>
  <c r="M375" i="18"/>
  <c r="N349" i="18"/>
  <c r="N271" i="18"/>
  <c r="N219" i="18"/>
  <c r="O219" i="18"/>
  <c r="L565" i="18"/>
  <c r="L970" i="18"/>
  <c r="P477" i="7942"/>
  <c r="O478" i="7942"/>
  <c r="P441" i="7942"/>
  <c r="J687" i="18"/>
  <c r="J42" i="7941"/>
  <c r="I324" i="7941"/>
  <c r="J679" i="18"/>
  <c r="J34" i="7941"/>
  <c r="I316" i="7941"/>
  <c r="J671" i="18"/>
  <c r="Q194" i="7942"/>
  <c r="Q403" i="7941"/>
  <c r="P194" i="7942"/>
  <c r="Q210" i="7942"/>
  <c r="Q411" i="7941"/>
  <c r="P210" i="7942"/>
  <c r="P226" i="7942"/>
  <c r="Q226" i="7942"/>
  <c r="Q419" i="7941"/>
  <c r="Q242" i="7942"/>
  <c r="Q427" i="7941"/>
  <c r="P242" i="7942"/>
  <c r="P415" i="7942"/>
  <c r="M390" i="7942"/>
  <c r="Q389" i="7942"/>
  <c r="P189" i="7942"/>
  <c r="P205" i="7942"/>
  <c r="O206" i="7942"/>
  <c r="P221" i="7942"/>
  <c r="P237" i="7942"/>
  <c r="O238" i="7942"/>
  <c r="M232" i="18"/>
  <c r="O192" i="18"/>
  <c r="P192" i="18"/>
  <c r="Q192" i="18"/>
  <c r="Q475" i="7942"/>
  <c r="P393" i="7942"/>
  <c r="O394" i="7942"/>
  <c r="O374" i="18"/>
  <c r="P410" i="18"/>
  <c r="Q410" i="18"/>
  <c r="P409" i="7942"/>
  <c r="P165" i="7942"/>
  <c r="P433" i="7942"/>
  <c r="O434" i="7942"/>
  <c r="J50" i="7941"/>
  <c r="I332" i="7941"/>
  <c r="Q335" i="18"/>
  <c r="P431" i="7942"/>
  <c r="O432" i="7942"/>
  <c r="Q401" i="7942"/>
  <c r="I307" i="7941"/>
  <c r="J25" i="7941"/>
  <c r="N312" i="7944"/>
  <c r="O312" i="7944"/>
  <c r="P220" i="18"/>
  <c r="Q220" i="18"/>
  <c r="P233" i="18"/>
  <c r="Q233" i="18"/>
  <c r="N273" i="7944"/>
  <c r="O273" i="7944"/>
  <c r="P273" i="7944"/>
  <c r="K656" i="18"/>
  <c r="K657" i="18"/>
  <c r="K990" i="18"/>
  <c r="K751" i="18"/>
  <c r="K110" i="7941"/>
  <c r="K654" i="18"/>
  <c r="O351" i="18"/>
  <c r="O377" i="18"/>
  <c r="O559" i="18"/>
  <c r="P559" i="18"/>
  <c r="Q559" i="18"/>
  <c r="O597" i="18"/>
  <c r="P597" i="18"/>
  <c r="Q597" i="18"/>
  <c r="P465" i="18"/>
  <c r="Q465" i="18"/>
  <c r="P401" i="18"/>
  <c r="Q401" i="18"/>
  <c r="P505" i="18"/>
  <c r="Q505" i="18"/>
  <c r="O234" i="18"/>
  <c r="P234" i="18"/>
  <c r="Q234" i="18"/>
  <c r="O273" i="18"/>
  <c r="P273" i="18"/>
  <c r="O299" i="18"/>
  <c r="O598" i="18"/>
  <c r="O624" i="18"/>
  <c r="P624" i="18"/>
  <c r="Q272" i="18"/>
  <c r="O611" i="18"/>
  <c r="P611" i="18"/>
  <c r="P387" i="18"/>
  <c r="Q387" i="18"/>
  <c r="P338" i="18"/>
  <c r="Q338" i="18"/>
  <c r="O442" i="18"/>
  <c r="P442" i="18"/>
  <c r="Q442" i="18"/>
  <c r="J1012" i="18"/>
  <c r="J773" i="18"/>
  <c r="J132" i="7941"/>
  <c r="K42" i="7941"/>
  <c r="J324" i="7941"/>
  <c r="O442" i="7942"/>
  <c r="Q441" i="7942"/>
  <c r="O424" i="7942"/>
  <c r="Q423" i="7942"/>
  <c r="Q406" i="7942"/>
  <c r="Q485" i="7941"/>
  <c r="P406" i="7942"/>
  <c r="P182" i="7942"/>
  <c r="Q182" i="7942"/>
  <c r="Q397" i="7941"/>
  <c r="K49" i="7941"/>
  <c r="J331" i="7941"/>
  <c r="L414" i="7942"/>
  <c r="M388" i="7942"/>
  <c r="L479" i="7942"/>
  <c r="N413" i="7942"/>
  <c r="Q452" i="7942"/>
  <c r="Q508" i="7941"/>
  <c r="P452" i="7942"/>
  <c r="J1014" i="18"/>
  <c r="J775" i="18"/>
  <c r="J134" i="7941"/>
  <c r="J984" i="18"/>
  <c r="J745" i="18"/>
  <c r="J104" i="7941"/>
  <c r="K51" i="7941"/>
  <c r="J333" i="7941"/>
  <c r="J323" i="7941"/>
  <c r="K41" i="7941"/>
  <c r="J315" i="7941"/>
  <c r="K33" i="7941"/>
  <c r="Q438" i="7942"/>
  <c r="Q501" i="7941"/>
  <c r="P438" i="7942"/>
  <c r="M440" i="7942"/>
  <c r="O439" i="7942"/>
  <c r="N440" i="7942"/>
  <c r="N448" i="7942"/>
  <c r="P447" i="7942"/>
  <c r="O448" i="7942"/>
  <c r="K54" i="7941"/>
  <c r="K53" i="7941"/>
  <c r="K694" i="18"/>
  <c r="O286" i="18"/>
  <c r="P286" i="18"/>
  <c r="Q286" i="18"/>
  <c r="O195" i="18"/>
  <c r="O429" i="18"/>
  <c r="P429" i="18"/>
  <c r="Q429" i="18"/>
  <c r="P455" i="18"/>
  <c r="Q455" i="18"/>
  <c r="O507" i="18"/>
  <c r="P507" i="18"/>
  <c r="Q507" i="18"/>
  <c r="L152" i="7942"/>
  <c r="J986" i="18"/>
  <c r="J747" i="18"/>
  <c r="J106" i="7941"/>
  <c r="O446" i="7942"/>
  <c r="Q445" i="7942"/>
  <c r="J985" i="18"/>
  <c r="J746" i="18"/>
  <c r="J105" i="7941"/>
  <c r="Q237" i="7942"/>
  <c r="O396" i="7942"/>
  <c r="Q395" i="7942"/>
  <c r="Q404" i="7942"/>
  <c r="Q484" i="7941"/>
  <c r="P404" i="7942"/>
  <c r="P491" i="18"/>
  <c r="J1010" i="18"/>
  <c r="J771" i="18"/>
  <c r="J130" i="7941"/>
  <c r="K40" i="7941"/>
  <c r="J322" i="7941"/>
  <c r="J983" i="18"/>
  <c r="J744" i="18"/>
  <c r="J103" i="7941"/>
  <c r="J995" i="18"/>
  <c r="J756" i="18"/>
  <c r="J115" i="7941"/>
  <c r="K989" i="18"/>
  <c r="K750" i="18"/>
  <c r="K109" i="7941"/>
  <c r="L15" i="7941"/>
  <c r="K987" i="18"/>
  <c r="K748" i="18"/>
  <c r="K107" i="7941"/>
  <c r="L13" i="7941"/>
  <c r="K1024" i="18"/>
  <c r="K785" i="18"/>
  <c r="K144" i="7941"/>
  <c r="P374" i="18"/>
  <c r="Q374" i="18"/>
  <c r="N323" i="18"/>
  <c r="O323" i="18"/>
  <c r="O349" i="18"/>
  <c r="P349" i="18"/>
  <c r="P557" i="18"/>
  <c r="K1021" i="18"/>
  <c r="K782" i="18"/>
  <c r="L688" i="18"/>
  <c r="K141" i="7941"/>
  <c r="K39" i="7941"/>
  <c r="K31" i="7941"/>
  <c r="Q454" i="7942"/>
  <c r="Q509" i="7941"/>
  <c r="P454" i="7942"/>
  <c r="Q400" i="7942"/>
  <c r="Q482" i="7941"/>
  <c r="P400" i="7942"/>
  <c r="P467" i="7942"/>
  <c r="O468" i="7942"/>
  <c r="O464" i="7942"/>
  <c r="Q463" i="7942"/>
  <c r="K1019" i="18"/>
  <c r="K780" i="18"/>
  <c r="K139" i="7941"/>
  <c r="K1011" i="18"/>
  <c r="K772" i="18"/>
  <c r="K131" i="7941"/>
  <c r="P454" i="18"/>
  <c r="Q454" i="18"/>
  <c r="Q402" i="18"/>
  <c r="Q350" i="18"/>
  <c r="O253" i="1"/>
  <c r="N7" i="18"/>
  <c r="N215" i="1"/>
  <c r="N243" i="1"/>
  <c r="N214" i="1"/>
  <c r="N237" i="1"/>
  <c r="N244" i="1"/>
  <c r="N212" i="1"/>
  <c r="N240" i="1"/>
  <c r="N230" i="1"/>
  <c r="N242" i="1"/>
  <c r="N221" i="1"/>
  <c r="N207" i="1"/>
  <c r="N247" i="1"/>
  <c r="N226" i="1"/>
  <c r="N228" i="1"/>
  <c r="N235" i="1"/>
  <c r="N224" i="1"/>
  <c r="N223" i="1"/>
  <c r="N233" i="1"/>
  <c r="N204" i="1"/>
  <c r="N229" i="1"/>
  <c r="N227" i="1"/>
  <c r="N206" i="1"/>
  <c r="N203" i="1"/>
  <c r="N222" i="1"/>
  <c r="N210" i="1"/>
  <c r="N19" i="18"/>
  <c r="N213" i="1"/>
  <c r="N216" i="1"/>
  <c r="N211" i="1"/>
  <c r="N238" i="1"/>
  <c r="N205" i="1"/>
  <c r="N236" i="1"/>
  <c r="N232" i="1"/>
  <c r="N220" i="1"/>
  <c r="N225" i="1"/>
  <c r="N219" i="1"/>
  <c r="N231" i="1"/>
  <c r="N217" i="1"/>
  <c r="N245" i="1"/>
  <c r="N218" i="1"/>
  <c r="N234" i="1"/>
  <c r="N246" i="1"/>
  <c r="N241" i="1"/>
  <c r="N239" i="1"/>
  <c r="N209" i="1"/>
  <c r="N208" i="1"/>
  <c r="M55" i="18"/>
  <c r="M738" i="18"/>
  <c r="M97" i="7941"/>
  <c r="N625" i="18"/>
  <c r="O625" i="18"/>
  <c r="M51" i="18"/>
  <c r="M734" i="18"/>
  <c r="M93" i="7941"/>
  <c r="N573" i="18"/>
  <c r="M47" i="18"/>
  <c r="M730" i="18"/>
  <c r="M89" i="7941"/>
  <c r="N521" i="18"/>
  <c r="O521" i="18"/>
  <c r="N469" i="18"/>
  <c r="M43" i="18"/>
  <c r="M726" i="18"/>
  <c r="M85" i="7941"/>
  <c r="O469" i="18"/>
  <c r="P469" i="18"/>
  <c r="Q469" i="18"/>
  <c r="M39" i="18"/>
  <c r="M722" i="18"/>
  <c r="M81" i="7941"/>
  <c r="N417" i="18"/>
  <c r="N365" i="18"/>
  <c r="M35" i="18"/>
  <c r="M718" i="18"/>
  <c r="M77" i="7941"/>
  <c r="O365" i="18"/>
  <c r="P365" i="18"/>
  <c r="Q365" i="18"/>
  <c r="N313" i="18"/>
  <c r="O313" i="18"/>
  <c r="M31" i="18"/>
  <c r="M714" i="18"/>
  <c r="M73" i="7941"/>
  <c r="P313" i="18"/>
  <c r="Q313" i="18"/>
  <c r="M248" i="1"/>
  <c r="N66" i="18"/>
  <c r="O66" i="18"/>
  <c r="P66" i="18"/>
  <c r="Q66" i="18"/>
  <c r="M12" i="18"/>
  <c r="N222" i="18"/>
  <c r="M24" i="18"/>
  <c r="M707" i="18"/>
  <c r="M66" i="7941"/>
  <c r="O222" i="18"/>
  <c r="P222" i="18"/>
  <c r="O170" i="18"/>
  <c r="P170" i="18"/>
  <c r="M20" i="18"/>
  <c r="M703" i="18"/>
  <c r="M62" i="7941"/>
  <c r="N170" i="18"/>
  <c r="Q170" i="18"/>
  <c r="M16" i="18"/>
  <c r="M699" i="18"/>
  <c r="M58" i="7941"/>
  <c r="N118" i="18"/>
  <c r="O118" i="18"/>
  <c r="Q118" i="18"/>
  <c r="P118" i="18"/>
  <c r="M56" i="18"/>
  <c r="M739" i="18"/>
  <c r="M98" i="7941"/>
  <c r="N638" i="18"/>
  <c r="O638" i="18"/>
  <c r="P638" i="18"/>
  <c r="Q638" i="18"/>
  <c r="N586" i="18"/>
  <c r="O586" i="18"/>
  <c r="P586" i="18"/>
  <c r="M52" i="18"/>
  <c r="M735" i="18"/>
  <c r="M94" i="7941"/>
  <c r="Q586" i="18"/>
  <c r="N534" i="18"/>
  <c r="O534" i="18"/>
  <c r="M48" i="18"/>
  <c r="M731" i="18"/>
  <c r="M90" i="7941"/>
  <c r="M44" i="18"/>
  <c r="M727" i="18"/>
  <c r="M86" i="7941"/>
  <c r="N482" i="18"/>
  <c r="O482" i="18"/>
  <c r="P482" i="18"/>
  <c r="M40" i="18"/>
  <c r="M723" i="18"/>
  <c r="M82" i="7941"/>
  <c r="N430" i="18"/>
  <c r="O430" i="18"/>
  <c r="M36" i="18"/>
  <c r="M719" i="18"/>
  <c r="M78" i="7941"/>
  <c r="N378" i="18"/>
  <c r="O378" i="18"/>
  <c r="P378" i="18"/>
  <c r="N326" i="18"/>
  <c r="O326" i="18"/>
  <c r="P326" i="18"/>
  <c r="Q326" i="18"/>
  <c r="M32" i="18"/>
  <c r="M715" i="18"/>
  <c r="M74" i="7941"/>
  <c r="M28" i="18"/>
  <c r="M711" i="18"/>
  <c r="M70" i="7941"/>
  <c r="N274" i="18"/>
  <c r="O274" i="18"/>
  <c r="P274" i="18"/>
  <c r="Q274" i="18"/>
  <c r="N235" i="18"/>
  <c r="O235" i="18"/>
  <c r="M25" i="18"/>
  <c r="M708" i="18"/>
  <c r="M67" i="7941"/>
  <c r="P235" i="18"/>
  <c r="Q235" i="18"/>
  <c r="Q183" i="18"/>
  <c r="N183" i="18"/>
  <c r="M21" i="18"/>
  <c r="M704" i="18"/>
  <c r="M63" i="7941"/>
  <c r="O183" i="18"/>
  <c r="P183" i="18"/>
  <c r="M17" i="18"/>
  <c r="M700" i="18"/>
  <c r="M59" i="7941"/>
  <c r="O131" i="18"/>
  <c r="N131" i="18"/>
  <c r="Q131" i="18"/>
  <c r="P131" i="18"/>
  <c r="M13" i="18"/>
  <c r="M696" i="18"/>
  <c r="M55" i="7941"/>
  <c r="N79" i="18"/>
  <c r="P79" i="18"/>
  <c r="O79" i="18"/>
  <c r="Q79" i="18"/>
  <c r="N390" i="18"/>
  <c r="P388" i="18"/>
  <c r="Q388" i="18"/>
  <c r="P466" i="18"/>
  <c r="Q466" i="18"/>
  <c r="J304" i="7941"/>
  <c r="K22" i="7941"/>
  <c r="Q458" i="7942"/>
  <c r="Q511" i="7941"/>
  <c r="P458" i="7942"/>
  <c r="N550" i="7944"/>
  <c r="O550" i="7944"/>
  <c r="Q172" i="7944"/>
  <c r="M159" i="7942"/>
  <c r="O413" i="18"/>
  <c r="P413" i="18"/>
  <c r="Q413" i="18"/>
  <c r="K38" i="7941"/>
  <c r="J320" i="7941"/>
  <c r="K1017" i="18"/>
  <c r="K778" i="18"/>
  <c r="K137" i="7941"/>
  <c r="L43" i="7941"/>
  <c r="L684" i="18"/>
  <c r="K1009" i="18"/>
  <c r="K770" i="18"/>
  <c r="K129" i="7941"/>
  <c r="L35" i="7941"/>
  <c r="L676" i="18"/>
  <c r="K1000" i="18"/>
  <c r="K761" i="18"/>
  <c r="K120" i="7941"/>
  <c r="L667" i="18"/>
  <c r="K998" i="18"/>
  <c r="K759" i="18"/>
  <c r="K118" i="7941"/>
  <c r="L665" i="18"/>
  <c r="O545" i="18"/>
  <c r="P545" i="18"/>
  <c r="Q545" i="18"/>
  <c r="O441" i="18"/>
  <c r="P441" i="18"/>
  <c r="Q441" i="18"/>
  <c r="N690" i="7944"/>
  <c r="O690" i="7944"/>
  <c r="P284" i="18"/>
  <c r="Q284" i="18"/>
  <c r="P453" i="18"/>
  <c r="Q453" i="18"/>
  <c r="P583" i="18"/>
  <c r="Q583" i="18"/>
  <c r="M153" i="7942"/>
  <c r="K48" i="7941"/>
  <c r="J330" i="7941"/>
  <c r="P397" i="18"/>
  <c r="Q397" i="18"/>
  <c r="J297" i="7941"/>
  <c r="J295" i="7941"/>
  <c r="Q532" i="18"/>
  <c r="N64" i="18"/>
  <c r="P570" i="18"/>
  <c r="Q570" i="18"/>
  <c r="O479" i="18"/>
  <c r="P479" i="18"/>
  <c r="Q479" i="18"/>
  <c r="K1001" i="18"/>
  <c r="K762" i="18"/>
  <c r="K121" i="7941"/>
  <c r="K309" i="7941"/>
  <c r="L668" i="18"/>
  <c r="J982" i="18"/>
  <c r="J743" i="18"/>
  <c r="J102" i="7941"/>
  <c r="P571" i="18"/>
  <c r="Q571" i="18"/>
  <c r="Q467" i="18"/>
  <c r="N285" i="18"/>
  <c r="P163" i="7942"/>
  <c r="O164" i="7942"/>
  <c r="P312" i="7944"/>
  <c r="O410" i="7942"/>
  <c r="Q409" i="7942"/>
  <c r="Q476" i="7942"/>
  <c r="Q520" i="7941"/>
  <c r="P476" i="7942"/>
  <c r="Q390" i="7942"/>
  <c r="Q477" i="7941"/>
  <c r="P390" i="7942"/>
  <c r="K25" i="7941"/>
  <c r="J307" i="7941"/>
  <c r="Q402" i="7942"/>
  <c r="Q483" i="7941"/>
  <c r="P402" i="7942"/>
  <c r="K50" i="7941"/>
  <c r="J332" i="7941"/>
  <c r="O166" i="7942"/>
  <c r="Q165" i="7942"/>
  <c r="O222" i="7942"/>
  <c r="Q221" i="7942"/>
  <c r="O190" i="7942"/>
  <c r="Q189" i="7942"/>
  <c r="O416" i="7942"/>
  <c r="Q415" i="7942"/>
  <c r="J1004" i="18"/>
  <c r="J765" i="18"/>
  <c r="J124" i="7941"/>
  <c r="K30" i="7941"/>
  <c r="K671" i="18"/>
  <c r="K34" i="7941"/>
  <c r="J316" i="7941"/>
  <c r="J1020" i="18"/>
  <c r="J781" i="18"/>
  <c r="J140" i="7941"/>
  <c r="K46" i="7941"/>
  <c r="K687" i="18"/>
  <c r="P219" i="18"/>
  <c r="Q219" i="18"/>
  <c r="N232" i="18"/>
  <c r="Q174" i="7942"/>
  <c r="Q393" i="7941"/>
  <c r="P174" i="7942"/>
  <c r="Q230" i="7942"/>
  <c r="Q421" i="7941"/>
  <c r="P230" i="7942"/>
  <c r="Q198" i="7942"/>
  <c r="Q405" i="7941"/>
  <c r="P198" i="7942"/>
  <c r="Q467" i="7942"/>
  <c r="K690" i="18"/>
  <c r="O413" i="7942"/>
  <c r="K24" i="7941"/>
  <c r="J306" i="7941"/>
  <c r="K36" i="7941"/>
  <c r="J318" i="7941"/>
  <c r="J1018" i="18"/>
  <c r="J779" i="18"/>
  <c r="J138" i="7941"/>
  <c r="K44" i="7941"/>
  <c r="L26" i="7941"/>
  <c r="K308" i="7941"/>
  <c r="K682" i="18"/>
  <c r="K674" i="18"/>
  <c r="P423" i="18"/>
  <c r="Q423" i="18"/>
  <c r="O423" i="18"/>
  <c r="P439" i="7942"/>
  <c r="O440" i="7942"/>
  <c r="Q447" i="7942"/>
  <c r="L932" i="18"/>
  <c r="L58" i="18"/>
  <c r="N376" i="18"/>
  <c r="O376" i="18"/>
  <c r="P376" i="18"/>
  <c r="P195" i="18"/>
  <c r="O325" i="18"/>
  <c r="P403" i="18"/>
  <c r="Q403" i="18"/>
  <c r="O481" i="18"/>
  <c r="P481" i="18"/>
  <c r="Q533" i="18"/>
  <c r="Q397" i="7942"/>
  <c r="Q176" i="7942"/>
  <c r="Q394" i="7941"/>
  <c r="P176" i="7942"/>
  <c r="O296" i="18"/>
  <c r="P296" i="18"/>
  <c r="Q431" i="7942"/>
  <c r="P361" i="18"/>
  <c r="Q361" i="18"/>
  <c r="K680" i="18"/>
  <c r="K672" i="18"/>
  <c r="K661" i="18"/>
  <c r="Q433" i="7942"/>
  <c r="L101" i="7944"/>
  <c r="M29" i="7944"/>
  <c r="J993" i="18"/>
  <c r="J754" i="18"/>
  <c r="J113" i="7941"/>
  <c r="J301" i="7941"/>
  <c r="Q408" i="7942"/>
  <c r="Q486" i="7941"/>
  <c r="P408" i="7942"/>
  <c r="Q205" i="7942"/>
  <c r="K1002" i="18"/>
  <c r="K763" i="18"/>
  <c r="K122" i="7941"/>
  <c r="K310" i="7941"/>
  <c r="N543" i="18"/>
  <c r="Q491" i="18"/>
  <c r="Q439" i="18"/>
  <c r="J1006" i="18"/>
  <c r="J767" i="18"/>
  <c r="J126" i="7941"/>
  <c r="J314" i="7941"/>
  <c r="K673" i="18"/>
  <c r="J988" i="18"/>
  <c r="J749" i="18"/>
  <c r="J108" i="7941"/>
  <c r="J296" i="7941"/>
  <c r="K16" i="7941"/>
  <c r="J298" i="7941"/>
  <c r="P228" i="7944"/>
  <c r="Q228" i="7944"/>
  <c r="M456" i="7942"/>
  <c r="O455" i="7942"/>
  <c r="P519" i="18"/>
  <c r="Q519" i="18"/>
  <c r="Q393" i="7942"/>
  <c r="Q391" i="7942"/>
  <c r="Q449" i="7942"/>
  <c r="J992" i="18"/>
  <c r="J753" i="18"/>
  <c r="J112" i="7941"/>
  <c r="K18" i="7941"/>
  <c r="P213" i="7942"/>
  <c r="K666" i="18"/>
  <c r="P323" i="18"/>
  <c r="Q323" i="18"/>
  <c r="N427" i="18"/>
  <c r="O427" i="18"/>
  <c r="N531" i="18"/>
  <c r="O390" i="7942"/>
  <c r="P492" i="18"/>
  <c r="Q477" i="7942"/>
  <c r="M157" i="7942"/>
  <c r="O271" i="18"/>
  <c r="P271" i="18"/>
  <c r="O297" i="18"/>
  <c r="Q349" i="18"/>
  <c r="N375" i="18"/>
  <c r="O375" i="18"/>
  <c r="Q557" i="18"/>
  <c r="N635" i="18"/>
  <c r="I6" i="7941"/>
  <c r="I980" i="18"/>
  <c r="I742" i="18"/>
  <c r="Q595" i="18"/>
  <c r="N153" i="7942"/>
  <c r="K670" i="18"/>
  <c r="K45" i="7941"/>
  <c r="J327" i="7941"/>
  <c r="K37" i="7941"/>
  <c r="J319" i="7941"/>
  <c r="K664" i="18"/>
  <c r="Q421" i="7942"/>
  <c r="P417" i="7942"/>
  <c r="P63" i="18"/>
  <c r="Q63" i="18"/>
  <c r="M975" i="18"/>
  <c r="M963" i="18"/>
  <c r="M974" i="18"/>
  <c r="M968" i="18"/>
  <c r="M970" i="18"/>
  <c r="M973" i="18"/>
  <c r="M966" i="18"/>
  <c r="M965" i="18"/>
  <c r="M969" i="18"/>
  <c r="M964" i="18"/>
  <c r="M972" i="18"/>
  <c r="M962" i="18"/>
  <c r="M976" i="18"/>
  <c r="M967" i="18"/>
  <c r="M971" i="18"/>
  <c r="M53" i="18"/>
  <c r="M736" i="18"/>
  <c r="M95" i="7941"/>
  <c r="N599" i="18"/>
  <c r="N547" i="18"/>
  <c r="O547" i="18"/>
  <c r="M49" i="18"/>
  <c r="M732" i="18"/>
  <c r="M91" i="7941"/>
  <c r="N495" i="18"/>
  <c r="M45" i="18"/>
  <c r="M728" i="18"/>
  <c r="M87" i="7941"/>
  <c r="N443" i="18"/>
  <c r="O443" i="18"/>
  <c r="M41" i="18"/>
  <c r="M724" i="18"/>
  <c r="M83" i="7941"/>
  <c r="N391" i="18"/>
  <c r="O391" i="18"/>
  <c r="P391" i="18"/>
  <c r="Q391" i="18"/>
  <c r="M37" i="18"/>
  <c r="M720" i="18"/>
  <c r="M79" i="7941"/>
  <c r="N339" i="18"/>
  <c r="O339" i="18"/>
  <c r="M33" i="18"/>
  <c r="M716" i="18"/>
  <c r="M75" i="7941"/>
  <c r="M29" i="18"/>
  <c r="M712" i="18"/>
  <c r="M71" i="7941"/>
  <c r="N287" i="18"/>
  <c r="O287" i="18"/>
  <c r="P287" i="18"/>
  <c r="Q287" i="18"/>
  <c r="N248" i="18"/>
  <c r="O248" i="18"/>
  <c r="Q248" i="18"/>
  <c r="M26" i="18"/>
  <c r="M709" i="18"/>
  <c r="M68" i="7941"/>
  <c r="P248" i="18"/>
  <c r="N196" i="18"/>
  <c r="O196" i="18"/>
  <c r="M22" i="18"/>
  <c r="M705" i="18"/>
  <c r="M64" i="7941"/>
  <c r="M18" i="18"/>
  <c r="M701" i="18"/>
  <c r="M60" i="7941"/>
  <c r="N144" i="18"/>
  <c r="Q144" i="18"/>
  <c r="O144" i="18"/>
  <c r="P144" i="18"/>
  <c r="M14" i="18"/>
  <c r="M697" i="18"/>
  <c r="M56" i="7941"/>
  <c r="Q92" i="18"/>
  <c r="O92" i="18"/>
  <c r="P92" i="18"/>
  <c r="N92" i="18"/>
  <c r="M54" i="18"/>
  <c r="M737" i="18"/>
  <c r="M96" i="7941"/>
  <c r="N612" i="18"/>
  <c r="O612" i="18"/>
  <c r="N560" i="18"/>
  <c r="M50" i="18"/>
  <c r="M733" i="18"/>
  <c r="M92" i="7941"/>
  <c r="M46" i="18"/>
  <c r="M729" i="18"/>
  <c r="M88" i="7941"/>
  <c r="N508" i="18"/>
  <c r="O508" i="18"/>
  <c r="M42" i="18"/>
  <c r="M725" i="18"/>
  <c r="M84" i="7941"/>
  <c r="N456" i="18"/>
  <c r="N404" i="18"/>
  <c r="O404" i="18"/>
  <c r="P404" i="18"/>
  <c r="M38" i="18"/>
  <c r="M721" i="18"/>
  <c r="M80" i="7941"/>
  <c r="M34" i="18"/>
  <c r="M717" i="18"/>
  <c r="M76" i="7941"/>
  <c r="N352" i="18"/>
  <c r="O352" i="18"/>
  <c r="N300" i="18"/>
  <c r="M30" i="18"/>
  <c r="M713" i="18"/>
  <c r="M72" i="7941"/>
  <c r="O300" i="18"/>
  <c r="P300" i="18"/>
  <c r="N261" i="18"/>
  <c r="O261" i="18"/>
  <c r="P261" i="18"/>
  <c r="M27" i="18"/>
  <c r="M710" i="18"/>
  <c r="M69" i="7941"/>
  <c r="Q261" i="18"/>
  <c r="N209" i="18"/>
  <c r="M23" i="18"/>
  <c r="M706" i="18"/>
  <c r="M65" i="7941"/>
  <c r="O209" i="18"/>
  <c r="P209" i="18"/>
  <c r="Q209" i="18"/>
  <c r="M702" i="18"/>
  <c r="M61" i="7941"/>
  <c r="M15" i="18"/>
  <c r="M698" i="18"/>
  <c r="M57" i="7941"/>
  <c r="P105" i="18"/>
  <c r="Q105" i="18"/>
  <c r="N105" i="18"/>
  <c r="O105" i="18"/>
  <c r="Q65" i="18"/>
  <c r="L695" i="18"/>
  <c r="L11" i="18"/>
  <c r="Q273" i="18"/>
  <c r="P299" i="18"/>
  <c r="Q299" i="18"/>
  <c r="N221" i="18"/>
  <c r="O221" i="18"/>
  <c r="N312" i="18"/>
  <c r="P364" i="18"/>
  <c r="Q364" i="18"/>
  <c r="O390" i="18"/>
  <c r="P416" i="18"/>
  <c r="Q416" i="18"/>
  <c r="Q468" i="18"/>
  <c r="N494" i="18"/>
  <c r="P520" i="18"/>
  <c r="Q520" i="18"/>
  <c r="P546" i="18"/>
  <c r="Q546" i="18"/>
  <c r="O572" i="18"/>
  <c r="P598" i="18"/>
  <c r="Q598" i="18"/>
  <c r="Q624" i="18"/>
  <c r="N193" i="18"/>
  <c r="Q622" i="18"/>
  <c r="O186" i="7944"/>
  <c r="P186" i="7944"/>
  <c r="Q186" i="7944"/>
  <c r="K663" i="18"/>
  <c r="Q312" i="7944"/>
  <c r="O517" i="18"/>
  <c r="P517" i="18"/>
  <c r="Q517" i="18"/>
  <c r="P461" i="7942"/>
  <c r="K675" i="18"/>
  <c r="K683" i="18"/>
  <c r="L47" i="7941"/>
  <c r="K329" i="7941"/>
  <c r="P168" i="7942"/>
  <c r="Q168" i="7942"/>
  <c r="Q390" i="7941"/>
  <c r="K692" i="18"/>
  <c r="N472" i="7942"/>
  <c r="P471" i="7942"/>
  <c r="M8" i="7944"/>
  <c r="M7" i="7944"/>
  <c r="L7" i="7944"/>
  <c r="P62" i="18"/>
  <c r="Q62" i="18"/>
  <c r="O161" i="7942"/>
  <c r="O310" i="18"/>
  <c r="P310" i="18"/>
  <c r="K1022" i="18"/>
  <c r="K783" i="18"/>
  <c r="K142" i="7941"/>
  <c r="K991" i="18"/>
  <c r="K752" i="18"/>
  <c r="K111" i="7941"/>
  <c r="K299" i="7941"/>
  <c r="Q636" i="18"/>
  <c r="Q492" i="18"/>
  <c r="N609" i="18"/>
  <c r="I290" i="7941"/>
  <c r="J8" i="7941"/>
  <c r="O311" i="18"/>
  <c r="Q195" i="18"/>
  <c r="J300" i="7941"/>
  <c r="K19" i="7941"/>
  <c r="Q273" i="7944"/>
  <c r="K655" i="18"/>
  <c r="K988" i="18"/>
  <c r="K749" i="18"/>
  <c r="K108" i="7941"/>
  <c r="L657" i="18"/>
  <c r="K652" i="18"/>
  <c r="K659" i="18"/>
  <c r="K992" i="18"/>
  <c r="K753" i="18"/>
  <c r="K660" i="18"/>
  <c r="K649" i="18"/>
  <c r="P196" i="18"/>
  <c r="Q196" i="18"/>
  <c r="P550" i="7944"/>
  <c r="Q550" i="7944"/>
  <c r="P534" i="18"/>
  <c r="Q534" i="18"/>
  <c r="P547" i="18"/>
  <c r="Q547" i="18"/>
  <c r="O609" i="18"/>
  <c r="P609" i="18"/>
  <c r="Q609" i="18"/>
  <c r="N162" i="7942"/>
  <c r="P161" i="7942"/>
  <c r="K1008" i="18"/>
  <c r="K769" i="18"/>
  <c r="K128" i="7941"/>
  <c r="L675" i="18"/>
  <c r="O193" i="18"/>
  <c r="O494" i="18"/>
  <c r="P494" i="18"/>
  <c r="Q494" i="18"/>
  <c r="O312" i="18"/>
  <c r="P312" i="18"/>
  <c r="Q312" i="18"/>
  <c r="L54" i="7941"/>
  <c r="L53" i="7941"/>
  <c r="L694" i="18"/>
  <c r="O456" i="18"/>
  <c r="P456" i="18"/>
  <c r="P339" i="18"/>
  <c r="O599" i="18"/>
  <c r="P599" i="18"/>
  <c r="Q422" i="7942"/>
  <c r="Q493" i="7941"/>
  <c r="P422" i="7942"/>
  <c r="K1003" i="18"/>
  <c r="K764" i="18"/>
  <c r="K123" i="7941"/>
  <c r="L158" i="7942"/>
  <c r="N157" i="7942"/>
  <c r="Q478" i="7942"/>
  <c r="Q521" i="7941"/>
  <c r="P478" i="7942"/>
  <c r="K999" i="18"/>
  <c r="K760" i="18"/>
  <c r="K119" i="7941"/>
  <c r="L666" i="18"/>
  <c r="P450" i="7942"/>
  <c r="Q450" i="7942"/>
  <c r="Q507" i="7941"/>
  <c r="Q394" i="7942"/>
  <c r="Q479" i="7941"/>
  <c r="P394" i="7942"/>
  <c r="P311" i="18"/>
  <c r="Q311" i="18"/>
  <c r="K1006" i="18"/>
  <c r="K767" i="18"/>
  <c r="K126" i="7941"/>
  <c r="K993" i="18"/>
  <c r="K754" i="18"/>
  <c r="K113" i="7941"/>
  <c r="K301" i="7941"/>
  <c r="Q434" i="7942"/>
  <c r="Q499" i="7941"/>
  <c r="P434" i="7942"/>
  <c r="K1005" i="18"/>
  <c r="K766" i="18"/>
  <c r="K125" i="7941"/>
  <c r="L672" i="18"/>
  <c r="L931" i="18"/>
  <c r="K1015" i="18"/>
  <c r="K776" i="18"/>
  <c r="K135" i="7941"/>
  <c r="L682" i="18"/>
  <c r="L24" i="7941"/>
  <c r="K306" i="7941"/>
  <c r="K1023" i="18"/>
  <c r="K784" i="18"/>
  <c r="L690" i="18"/>
  <c r="K143" i="7941"/>
  <c r="P427" i="18"/>
  <c r="Q427" i="18"/>
  <c r="K1020" i="18"/>
  <c r="K781" i="18"/>
  <c r="K140" i="7941"/>
  <c r="K328" i="7941"/>
  <c r="L687" i="18"/>
  <c r="K1004" i="18"/>
  <c r="K765" i="18"/>
  <c r="K124" i="7941"/>
  <c r="K312" i="7941"/>
  <c r="L671" i="18"/>
  <c r="P416" i="7942"/>
  <c r="Q416" i="7942"/>
  <c r="Q490" i="7941"/>
  <c r="Q190" i="7942"/>
  <c r="Q401" i="7941"/>
  <c r="P190" i="7942"/>
  <c r="Q222" i="7942"/>
  <c r="Q417" i="7941"/>
  <c r="P222" i="7942"/>
  <c r="Q166" i="7942"/>
  <c r="Q389" i="7941"/>
  <c r="P166" i="7942"/>
  <c r="K982" i="18"/>
  <c r="K743" i="18"/>
  <c r="K102" i="7941"/>
  <c r="L1001" i="18"/>
  <c r="L762" i="18"/>
  <c r="L121" i="7941"/>
  <c r="O64" i="18"/>
  <c r="P64" i="18"/>
  <c r="Q64" i="18"/>
  <c r="L154" i="7942"/>
  <c r="M152" i="7942"/>
  <c r="O153" i="7942"/>
  <c r="J326" i="7941"/>
  <c r="L998" i="18"/>
  <c r="L759" i="18"/>
  <c r="L118" i="7941"/>
  <c r="K14" i="7941"/>
  <c r="L1000" i="18"/>
  <c r="L761" i="18"/>
  <c r="L120" i="7941"/>
  <c r="L308" i="7941"/>
  <c r="M667" i="18"/>
  <c r="M1000" i="18"/>
  <c r="L1009" i="18"/>
  <c r="L770" i="18"/>
  <c r="L129" i="7941"/>
  <c r="L317" i="7941"/>
  <c r="M676" i="18"/>
  <c r="M1009" i="18"/>
  <c r="L1017" i="18"/>
  <c r="L778" i="18"/>
  <c r="L137" i="7941"/>
  <c r="L325" i="7941"/>
  <c r="M684" i="18"/>
  <c r="M1017" i="18"/>
  <c r="M778" i="18"/>
  <c r="M137" i="7941"/>
  <c r="J328" i="7941"/>
  <c r="J312" i="7941"/>
  <c r="Q310" i="18"/>
  <c r="M695" i="18"/>
  <c r="M11" i="18"/>
  <c r="P625" i="18"/>
  <c r="Q625" i="18"/>
  <c r="O145" i="18"/>
  <c r="N18" i="18"/>
  <c r="N701" i="18"/>
  <c r="N60" i="7941"/>
  <c r="Q145" i="18"/>
  <c r="P145" i="18"/>
  <c r="N50" i="18"/>
  <c r="N733" i="18"/>
  <c r="N92" i="7941"/>
  <c r="O561" i="18"/>
  <c r="O470" i="18"/>
  <c r="N43" i="18"/>
  <c r="N726" i="18"/>
  <c r="N85" i="7941"/>
  <c r="N54" i="18"/>
  <c r="N737" i="18"/>
  <c r="N96" i="7941"/>
  <c r="O613" i="18"/>
  <c r="N40" i="18"/>
  <c r="N723" i="18"/>
  <c r="N82" i="7941"/>
  <c r="O431" i="18"/>
  <c r="N34" i="18"/>
  <c r="N717" i="18"/>
  <c r="N76" i="7941"/>
  <c r="O353" i="18"/>
  <c r="O444" i="18"/>
  <c r="N41" i="18"/>
  <c r="N724" i="18"/>
  <c r="N83" i="7941"/>
  <c r="N14" i="18"/>
  <c r="N697" i="18"/>
  <c r="N56" i="7941"/>
  <c r="O93" i="18"/>
  <c r="Q93" i="18"/>
  <c r="P93" i="18"/>
  <c r="N20" i="18"/>
  <c r="N703" i="18"/>
  <c r="N62" i="7941"/>
  <c r="O171" i="18"/>
  <c r="P171" i="18"/>
  <c r="Q171" i="18"/>
  <c r="N22" i="18"/>
  <c r="N705" i="18"/>
  <c r="N64" i="7941"/>
  <c r="O197" i="18"/>
  <c r="P197" i="18"/>
  <c r="Q197" i="18"/>
  <c r="N31" i="18"/>
  <c r="N714" i="18"/>
  <c r="N73" i="7941"/>
  <c r="O314" i="18"/>
  <c r="N15" i="18"/>
  <c r="N698" i="18"/>
  <c r="N57" i="7941"/>
  <c r="O106" i="18"/>
  <c r="Q106" i="18"/>
  <c r="P106" i="18"/>
  <c r="N38" i="18"/>
  <c r="N721" i="18"/>
  <c r="N80" i="7941"/>
  <c r="O405" i="18"/>
  <c r="N42" i="18"/>
  <c r="N725" i="18"/>
  <c r="N84" i="7941"/>
  <c r="O457" i="18"/>
  <c r="N33" i="18"/>
  <c r="N716" i="18"/>
  <c r="N75" i="7941"/>
  <c r="O340" i="18"/>
  <c r="N37" i="18"/>
  <c r="N720" i="18"/>
  <c r="N79" i="7941"/>
  <c r="O392" i="18"/>
  <c r="N56" i="18"/>
  <c r="N739" i="18"/>
  <c r="N98" i="7941"/>
  <c r="O639" i="18"/>
  <c r="N30" i="18"/>
  <c r="N713" i="18"/>
  <c r="N72" i="7941"/>
  <c r="O301" i="18"/>
  <c r="P301" i="18"/>
  <c r="Q301" i="18"/>
  <c r="O418" i="18"/>
  <c r="N39" i="18"/>
  <c r="N722" i="18"/>
  <c r="N81" i="7941"/>
  <c r="Q184" i="18"/>
  <c r="N21" i="18"/>
  <c r="N704" i="18"/>
  <c r="N63" i="7941"/>
  <c r="O184" i="18"/>
  <c r="P184" i="18"/>
  <c r="N46" i="18"/>
  <c r="N729" i="18"/>
  <c r="N88" i="7941"/>
  <c r="O509" i="18"/>
  <c r="N52" i="18"/>
  <c r="N735" i="18"/>
  <c r="N94" i="7941"/>
  <c r="O587" i="18"/>
  <c r="N974" i="18"/>
  <c r="N970" i="18"/>
  <c r="N966" i="18"/>
  <c r="N963" i="18"/>
  <c r="N967" i="18"/>
  <c r="N973" i="18"/>
  <c r="N971" i="18"/>
  <c r="N968" i="18"/>
  <c r="N972" i="18"/>
  <c r="N965" i="18"/>
  <c r="N969" i="18"/>
  <c r="N976" i="18"/>
  <c r="N975" i="18"/>
  <c r="N964" i="18"/>
  <c r="N962" i="18"/>
  <c r="L28" i="7941"/>
  <c r="L27" i="7941"/>
  <c r="L309" i="7941"/>
  <c r="K32" i="7941"/>
  <c r="L1021" i="18"/>
  <c r="L782" i="18"/>
  <c r="L141" i="7941"/>
  <c r="L329" i="7941"/>
  <c r="O531" i="18"/>
  <c r="Q163" i="7942"/>
  <c r="K21" i="7941"/>
  <c r="J303" i="7941"/>
  <c r="K9" i="7941"/>
  <c r="J291" i="7941"/>
  <c r="L990" i="18"/>
  <c r="L751" i="18"/>
  <c r="L110" i="7941"/>
  <c r="K985" i="18"/>
  <c r="K746" i="18"/>
  <c r="K105" i="7941"/>
  <c r="Q446" i="7942"/>
  <c r="Q505" i="7941"/>
  <c r="P446" i="7942"/>
  <c r="Q296" i="18"/>
  <c r="J294" i="7941"/>
  <c r="K12" i="7941"/>
  <c r="L17" i="7941"/>
  <c r="K10" i="7941"/>
  <c r="J292" i="7941"/>
  <c r="Q424" i="7942"/>
  <c r="Q494" i="7941"/>
  <c r="P424" i="7942"/>
  <c r="K317" i="7941"/>
  <c r="K325" i="7941"/>
  <c r="P531" i="18"/>
  <c r="Q531" i="18"/>
  <c r="P442" i="7942"/>
  <c r="Q442" i="7942"/>
  <c r="Q503" i="7941"/>
  <c r="K679" i="18"/>
  <c r="O232" i="18"/>
  <c r="P232" i="18"/>
  <c r="K295" i="7941"/>
  <c r="Q611" i="18"/>
  <c r="P572" i="18"/>
  <c r="Q572" i="18"/>
  <c r="P297" i="18"/>
  <c r="Q297" i="18"/>
  <c r="K297" i="7941"/>
  <c r="P377" i="18"/>
  <c r="Q377" i="18"/>
  <c r="P351" i="18"/>
  <c r="Q351" i="18"/>
  <c r="K8" i="7941"/>
  <c r="J290" i="7941"/>
  <c r="L658" i="18"/>
  <c r="L689" i="18"/>
  <c r="O472" i="7942"/>
  <c r="Q471" i="7942"/>
  <c r="K1025" i="18"/>
  <c r="K786" i="18"/>
  <c r="K145" i="7941"/>
  <c r="L51" i="7941"/>
  <c r="K1016" i="18"/>
  <c r="K777" i="18"/>
  <c r="K136" i="7941"/>
  <c r="L683" i="18"/>
  <c r="O462" i="7942"/>
  <c r="Q461" i="7942"/>
  <c r="K996" i="18"/>
  <c r="K757" i="18"/>
  <c r="K116" i="7941"/>
  <c r="L22" i="7941"/>
  <c r="P221" i="18"/>
  <c r="Q221" i="18"/>
  <c r="Q300" i="18"/>
  <c r="P352" i="18"/>
  <c r="Q352" i="18"/>
  <c r="Q404" i="18"/>
  <c r="P508" i="18"/>
  <c r="Q508" i="18"/>
  <c r="O560" i="18"/>
  <c r="P612" i="18"/>
  <c r="Q612" i="18"/>
  <c r="Q339" i="18"/>
  <c r="P443" i="18"/>
  <c r="Q443" i="18"/>
  <c r="O495" i="18"/>
  <c r="P495" i="18"/>
  <c r="O418" i="7942"/>
  <c r="Q417" i="7942"/>
  <c r="K997" i="18"/>
  <c r="K758" i="18"/>
  <c r="K117" i="7941"/>
  <c r="L37" i="7941"/>
  <c r="K319" i="7941"/>
  <c r="L45" i="7941"/>
  <c r="K327" i="7941"/>
  <c r="M154" i="7942"/>
  <c r="I101" i="7941"/>
  <c r="I741" i="18"/>
  <c r="J648" i="18"/>
  <c r="O635" i="18"/>
  <c r="Q271" i="18"/>
  <c r="O214" i="7942"/>
  <c r="Q213" i="7942"/>
  <c r="Q392" i="7942"/>
  <c r="Q478" i="7941"/>
  <c r="P392" i="7942"/>
  <c r="N456" i="7942"/>
  <c r="P455" i="7942"/>
  <c r="L16" i="7941"/>
  <c r="K298" i="7941"/>
  <c r="O543" i="18"/>
  <c r="P543" i="18"/>
  <c r="L669" i="18"/>
  <c r="Q206" i="7942"/>
  <c r="Q409" i="7941"/>
  <c r="P206" i="7942"/>
  <c r="K994" i="18"/>
  <c r="K755" i="18"/>
  <c r="K114" i="7941"/>
  <c r="K1013" i="18"/>
  <c r="K774" i="18"/>
  <c r="K133" i="7941"/>
  <c r="K321" i="7941"/>
  <c r="P432" i="7942"/>
  <c r="Q432" i="7942"/>
  <c r="Q498" i="7941"/>
  <c r="Q398" i="7942"/>
  <c r="Q481" i="7941"/>
  <c r="P398" i="7942"/>
  <c r="Q481" i="18"/>
  <c r="Q376" i="18"/>
  <c r="Q448" i="7942"/>
  <c r="Q506" i="7941"/>
  <c r="P448" i="7942"/>
  <c r="K1007" i="18"/>
  <c r="K768" i="18"/>
  <c r="K127" i="7941"/>
  <c r="L674" i="18"/>
  <c r="K685" i="18"/>
  <c r="N414" i="7942"/>
  <c r="O388" i="7942"/>
  <c r="Q468" i="7942"/>
  <c r="Q516" i="7941"/>
  <c r="P468" i="7942"/>
  <c r="P375" i="18"/>
  <c r="Q375" i="18"/>
  <c r="L34" i="7941"/>
  <c r="K316" i="7941"/>
  <c r="L50" i="7941"/>
  <c r="K332" i="7941"/>
  <c r="L25" i="7941"/>
  <c r="K307" i="7941"/>
  <c r="P410" i="7942"/>
  <c r="Q410" i="7942"/>
  <c r="Q487" i="7941"/>
  <c r="O285" i="18"/>
  <c r="P285" i="18"/>
  <c r="Q285" i="18"/>
  <c r="L48" i="7941"/>
  <c r="K330" i="7941"/>
  <c r="P690" i="7944"/>
  <c r="Q690" i="7944"/>
  <c r="L160" i="7942"/>
  <c r="K304" i="7941"/>
  <c r="N159" i="7942"/>
  <c r="N152" i="7942"/>
  <c r="P193" i="18"/>
  <c r="Q193" i="18"/>
  <c r="Q378" i="18"/>
  <c r="P430" i="18"/>
  <c r="Q430" i="18"/>
  <c r="Q482" i="18"/>
  <c r="Q222" i="18"/>
  <c r="M289" i="7941"/>
  <c r="M291" i="7941"/>
  <c r="M293" i="7941"/>
  <c r="M295" i="7941"/>
  <c r="M297" i="7941"/>
  <c r="M299" i="7941"/>
  <c r="M301" i="7941"/>
  <c r="M303" i="7941"/>
  <c r="M305" i="7941"/>
  <c r="M307" i="7941"/>
  <c r="M309" i="7941"/>
  <c r="M311" i="7941"/>
  <c r="M313" i="7941"/>
  <c r="M315" i="7941"/>
  <c r="M317" i="7941"/>
  <c r="M319" i="7941"/>
  <c r="M321" i="7941"/>
  <c r="M323" i="7941"/>
  <c r="M325" i="7941"/>
  <c r="M327" i="7941"/>
  <c r="M329" i="7941"/>
  <c r="M331" i="7941"/>
  <c r="M333" i="7941"/>
  <c r="M290" i="7941"/>
  <c r="M292" i="7941"/>
  <c r="M294" i="7941"/>
  <c r="M296" i="7941"/>
  <c r="M298" i="7941"/>
  <c r="M300" i="7941"/>
  <c r="M302" i="7941"/>
  <c r="M304" i="7941"/>
  <c r="M306" i="7941"/>
  <c r="M308" i="7941"/>
  <c r="M310" i="7941"/>
  <c r="M312" i="7941"/>
  <c r="M314" i="7941"/>
  <c r="M316" i="7941"/>
  <c r="M318" i="7941"/>
  <c r="M320" i="7941"/>
  <c r="M322" i="7941"/>
  <c r="M324" i="7941"/>
  <c r="M326" i="7941"/>
  <c r="M328" i="7941"/>
  <c r="M330" i="7941"/>
  <c r="M332" i="7941"/>
  <c r="N650" i="18"/>
  <c r="N983" i="18"/>
  <c r="N658" i="18"/>
  <c r="N991" i="18"/>
  <c r="N662" i="18"/>
  <c r="N995" i="18"/>
  <c r="N660" i="18"/>
  <c r="N993" i="18"/>
  <c r="M409" i="7944"/>
  <c r="M115" i="7944"/>
  <c r="M143" i="7944"/>
  <c r="M171" i="7944"/>
  <c r="M199" i="7944"/>
  <c r="M241" i="7944"/>
  <c r="M269" i="7944"/>
  <c r="M297" i="7944"/>
  <c r="M325" i="7944"/>
  <c r="M353" i="7944"/>
  <c r="M381" i="7944"/>
  <c r="M437" i="7944"/>
  <c r="M465" i="7944"/>
  <c r="M493" i="7944"/>
  <c r="M521" i="7944"/>
  <c r="N688" i="18"/>
  <c r="N1021" i="18"/>
  <c r="M31" i="7941"/>
  <c r="M162" i="18"/>
  <c r="M939" i="18"/>
  <c r="N20" i="7944"/>
  <c r="N674" i="18"/>
  <c r="N1007" i="18"/>
  <c r="M253" i="18"/>
  <c r="M946" i="18"/>
  <c r="M448" i="18"/>
  <c r="M961" i="18"/>
  <c r="N43" i="7944"/>
  <c r="M344" i="18"/>
  <c r="M953" i="18"/>
  <c r="N682" i="18"/>
  <c r="N1015" i="18"/>
  <c r="N686" i="18"/>
  <c r="N1019" i="18"/>
  <c r="N19" i="7944"/>
  <c r="N23" i="7944"/>
  <c r="M396" i="18"/>
  <c r="M957" i="18"/>
  <c r="M201" i="18"/>
  <c r="M942" i="18"/>
  <c r="N29" i="7944"/>
  <c r="M331" i="18"/>
  <c r="M952" i="18"/>
  <c r="M123" i="18"/>
  <c r="M936" i="18"/>
  <c r="M214" i="18"/>
  <c r="M943" i="18"/>
  <c r="N680" i="18"/>
  <c r="N1013" i="18"/>
  <c r="N51" i="7944"/>
  <c r="N31" i="7944"/>
  <c r="N689" i="18"/>
  <c r="N1022" i="18"/>
  <c r="N27" i="7944"/>
  <c r="N13" i="7944"/>
  <c r="N18" i="7944"/>
  <c r="N48" i="7944"/>
  <c r="M136" i="18"/>
  <c r="M937" i="18"/>
  <c r="M370" i="18"/>
  <c r="M955" i="18"/>
  <c r="M279" i="18"/>
  <c r="M948" i="18"/>
  <c r="N665" i="18"/>
  <c r="N998" i="18"/>
  <c r="N678" i="18"/>
  <c r="N1011" i="18"/>
  <c r="N649" i="18"/>
  <c r="N982" i="18"/>
  <c r="M305" i="18"/>
  <c r="M950" i="18"/>
  <c r="N52" i="7944"/>
  <c r="N657" i="18"/>
  <c r="N990" i="18"/>
  <c r="N24" i="7944"/>
  <c r="M409" i="18"/>
  <c r="M958" i="18"/>
  <c r="N33" i="7944"/>
  <c r="N45" i="7944"/>
  <c r="N36" i="7944"/>
  <c r="M84" i="18"/>
  <c r="M933" i="18"/>
  <c r="N22" i="7944"/>
  <c r="N651" i="18"/>
  <c r="N984" i="18"/>
  <c r="M44" i="7941"/>
  <c r="M35" i="7941"/>
  <c r="M33" i="7941"/>
  <c r="M22" i="7941"/>
  <c r="M32" i="7941"/>
  <c r="M38" i="7941"/>
  <c r="M13" i="7941"/>
  <c r="M19" i="7941"/>
  <c r="M10" i="7941"/>
  <c r="N676" i="18"/>
  <c r="N1009" i="18"/>
  <c r="M18" i="7941"/>
  <c r="M15" i="7941"/>
  <c r="M40" i="7941"/>
  <c r="M47" i="7941"/>
  <c r="M27" i="7941"/>
  <c r="M14" i="7941"/>
  <c r="M48" i="7941"/>
  <c r="M49" i="7941"/>
  <c r="M8" i="7941"/>
  <c r="M41" i="7941"/>
  <c r="M29" i="7941"/>
  <c r="M12" i="7941"/>
  <c r="N653" i="18"/>
  <c r="N986" i="18"/>
  <c r="N667" i="18"/>
  <c r="N1000" i="18"/>
  <c r="N677" i="18"/>
  <c r="N1010" i="18"/>
  <c r="N661" i="18"/>
  <c r="N994" i="18"/>
  <c r="N670" i="18"/>
  <c r="N1003" i="18"/>
  <c r="N671" i="18"/>
  <c r="N1004" i="18"/>
  <c r="N648" i="18"/>
  <c r="N655" i="18"/>
  <c r="N988" i="18"/>
  <c r="M423" i="7944"/>
  <c r="N685" i="18"/>
  <c r="N1018" i="18"/>
  <c r="M227" i="7944"/>
  <c r="M129" i="7944"/>
  <c r="M157" i="7944"/>
  <c r="M185" i="7944"/>
  <c r="M213" i="7944"/>
  <c r="M255" i="7944"/>
  <c r="M283" i="7944"/>
  <c r="M311" i="7944"/>
  <c r="M339" i="7944"/>
  <c r="M367" i="7944"/>
  <c r="M395" i="7944"/>
  <c r="M451" i="7944"/>
  <c r="M479" i="7944"/>
  <c r="M507" i="7944"/>
  <c r="M97" i="18"/>
  <c r="M934" i="18"/>
  <c r="M227" i="18"/>
  <c r="M944" i="18"/>
  <c r="M188" i="18"/>
  <c r="M941" i="18"/>
  <c r="N679" i="18"/>
  <c r="N1012" i="18"/>
  <c r="N41" i="7944"/>
  <c r="N673" i="18"/>
  <c r="N1006" i="18"/>
  <c r="N30" i="7944"/>
  <c r="N39" i="7944"/>
  <c r="N16" i="7944"/>
  <c r="N691" i="18"/>
  <c r="N1024" i="18"/>
  <c r="N675" i="18"/>
  <c r="N1008" i="18"/>
  <c r="M318" i="18"/>
  <c r="M951" i="18"/>
  <c r="M761" i="18"/>
  <c r="M120" i="7941"/>
  <c r="M422" i="18"/>
  <c r="M959" i="18"/>
  <c r="N687" i="18"/>
  <c r="N1020" i="18"/>
  <c r="M383" i="18"/>
  <c r="M956" i="18"/>
  <c r="N681" i="18"/>
  <c r="N1014" i="18"/>
  <c r="N15" i="7944"/>
  <c r="N12" i="7944"/>
  <c r="M266" i="18"/>
  <c r="M947" i="18"/>
  <c r="N684" i="18"/>
  <c r="N1017" i="18"/>
  <c r="N9" i="7944"/>
  <c r="N38" i="7944"/>
  <c r="N652" i="18"/>
  <c r="N985" i="18"/>
  <c r="N692" i="18"/>
  <c r="N1025" i="18"/>
  <c r="N44" i="7944"/>
  <c r="N683" i="18"/>
  <c r="N1016" i="18"/>
  <c r="M110" i="18"/>
  <c r="M935" i="18"/>
  <c r="N40" i="7944"/>
  <c r="M292" i="18"/>
  <c r="M949" i="18"/>
  <c r="M149" i="18"/>
  <c r="M938" i="18"/>
  <c r="N32" i="7944"/>
  <c r="N11" i="7944"/>
  <c r="N25" i="7944"/>
  <c r="N690" i="18"/>
  <c r="N1023" i="18"/>
  <c r="N21" i="7944"/>
  <c r="N664" i="18"/>
  <c r="N997" i="18"/>
  <c r="M435" i="18"/>
  <c r="M960" i="18"/>
  <c r="M770" i="18"/>
  <c r="M129" i="7941"/>
  <c r="N659" i="18"/>
  <c r="N992" i="18"/>
  <c r="N37" i="7944"/>
  <c r="N669" i="18"/>
  <c r="N1002" i="18"/>
  <c r="M240" i="18"/>
  <c r="M945" i="18"/>
  <c r="N47" i="7944"/>
  <c r="N17" i="7944"/>
  <c r="N49" i="7944"/>
  <c r="N35" i="7944"/>
  <c r="N10" i="7944"/>
  <c r="N663" i="18"/>
  <c r="N996" i="18"/>
  <c r="N42" i="7944"/>
  <c r="N666" i="18"/>
  <c r="N999" i="18"/>
  <c r="N28" i="7944"/>
  <c r="M71" i="18"/>
  <c r="N14" i="7944"/>
  <c r="N26" i="7944"/>
  <c r="M357" i="18"/>
  <c r="M954" i="18"/>
  <c r="M175" i="18"/>
  <c r="M940" i="18"/>
  <c r="N34" i="7944"/>
  <c r="N46" i="7944"/>
  <c r="N50" i="7944"/>
  <c r="M16" i="7941"/>
  <c r="M11" i="7941"/>
  <c r="M30" i="7941"/>
  <c r="M45" i="7941"/>
  <c r="M42" i="7941"/>
  <c r="M17" i="7941"/>
  <c r="M43" i="7941"/>
  <c r="M20" i="7941"/>
  <c r="M50" i="7941"/>
  <c r="M21" i="7941"/>
  <c r="M25" i="7941"/>
  <c r="M51" i="7941"/>
  <c r="M34" i="7941"/>
  <c r="M39" i="7941"/>
  <c r="M9" i="7941"/>
  <c r="M36" i="7941"/>
  <c r="M37" i="7941"/>
  <c r="M28" i="7941"/>
  <c r="M46" i="7941"/>
  <c r="M24" i="7941"/>
  <c r="M26" i="7941"/>
  <c r="M7" i="7941"/>
  <c r="M23" i="7941"/>
  <c r="N656" i="18"/>
  <c r="N989" i="18"/>
  <c r="N8" i="7944"/>
  <c r="N654" i="18"/>
  <c r="N987" i="18"/>
  <c r="N672" i="18"/>
  <c r="N1005" i="18"/>
  <c r="N668" i="18"/>
  <c r="N1001" i="18"/>
  <c r="O417" i="18"/>
  <c r="P521" i="18"/>
  <c r="Q521" i="18"/>
  <c r="O573" i="18"/>
  <c r="N17" i="18"/>
  <c r="N700" i="18"/>
  <c r="N59" i="7941"/>
  <c r="Q132" i="18"/>
  <c r="P132" i="18"/>
  <c r="O132" i="18"/>
  <c r="N48" i="18"/>
  <c r="N731" i="18"/>
  <c r="N90" i="7941"/>
  <c r="O535" i="18"/>
  <c r="N55" i="18"/>
  <c r="N738" i="18"/>
  <c r="N97" i="7941"/>
  <c r="O626" i="18"/>
  <c r="P262" i="18"/>
  <c r="Q262" i="18"/>
  <c r="N27" i="18"/>
  <c r="N710" i="18"/>
  <c r="N69" i="7941"/>
  <c r="O262" i="18"/>
  <c r="N26" i="18"/>
  <c r="N709" i="18"/>
  <c r="N68" i="7941"/>
  <c r="O249" i="18"/>
  <c r="P249" i="18"/>
  <c r="Q249" i="18"/>
  <c r="N28" i="18"/>
  <c r="N711" i="18"/>
  <c r="N70" i="7941"/>
  <c r="O275" i="18"/>
  <c r="P275" i="18"/>
  <c r="Q275" i="18"/>
  <c r="N29" i="18"/>
  <c r="N712" i="18"/>
  <c r="N71" i="7941"/>
  <c r="O288" i="18"/>
  <c r="P288" i="18"/>
  <c r="Q288" i="18"/>
  <c r="N45" i="18"/>
  <c r="N728" i="18"/>
  <c r="N87" i="7941"/>
  <c r="O496" i="18"/>
  <c r="N47" i="18"/>
  <c r="N730" i="18"/>
  <c r="N89" i="7941"/>
  <c r="O522" i="18"/>
  <c r="N25" i="18"/>
  <c r="N708" i="18"/>
  <c r="N67" i="7941"/>
  <c r="O236" i="18"/>
  <c r="P236" i="18"/>
  <c r="Q236" i="18"/>
  <c r="N702" i="18"/>
  <c r="N61" i="7941"/>
  <c r="N12" i="18"/>
  <c r="O67" i="18"/>
  <c r="P67" i="18"/>
  <c r="Q67" i="18"/>
  <c r="N248" i="1"/>
  <c r="N36" i="18"/>
  <c r="N719" i="18"/>
  <c r="N78" i="7941"/>
  <c r="O379" i="18"/>
  <c r="N13" i="18"/>
  <c r="N696" i="18"/>
  <c r="N55" i="7941"/>
  <c r="P80" i="18"/>
  <c r="Q80" i="18"/>
  <c r="O80" i="18"/>
  <c r="N32" i="18"/>
  <c r="N715" i="18"/>
  <c r="N74" i="7941"/>
  <c r="O327" i="18"/>
  <c r="N44" i="18"/>
  <c r="N727" i="18"/>
  <c r="N86" i="7941"/>
  <c r="O483" i="18"/>
  <c r="O366" i="18"/>
  <c r="N35" i="18"/>
  <c r="N718" i="18"/>
  <c r="N77" i="7941"/>
  <c r="N16" i="18"/>
  <c r="N699" i="18"/>
  <c r="N58" i="7941"/>
  <c r="O119" i="18"/>
  <c r="P119" i="18"/>
  <c r="Q119" i="18"/>
  <c r="N51" i="18"/>
  <c r="N734" i="18"/>
  <c r="N93" i="7941"/>
  <c r="O574" i="18"/>
  <c r="N49" i="18"/>
  <c r="N732" i="18"/>
  <c r="N91" i="7941"/>
  <c r="O548" i="18"/>
  <c r="N53" i="18"/>
  <c r="N736" i="18"/>
  <c r="N95" i="7941"/>
  <c r="O600" i="18"/>
  <c r="P210" i="18"/>
  <c r="N23" i="18"/>
  <c r="N706" i="18"/>
  <c r="N65" i="7941"/>
  <c r="O210" i="18"/>
  <c r="Q210" i="18"/>
  <c r="N24" i="18"/>
  <c r="N707" i="18"/>
  <c r="N66" i="7941"/>
  <c r="O223" i="18"/>
  <c r="P223" i="18"/>
  <c r="O7" i="18"/>
  <c r="P253" i="1"/>
  <c r="O238" i="1"/>
  <c r="O215" i="1"/>
  <c r="O225" i="1"/>
  <c r="O247" i="1"/>
  <c r="O228" i="1"/>
  <c r="O235" i="1"/>
  <c r="O227" i="1"/>
  <c r="O212" i="1"/>
  <c r="O219" i="1"/>
  <c r="O230" i="1"/>
  <c r="O203" i="1"/>
  <c r="O214" i="1"/>
  <c r="O237" i="1"/>
  <c r="O226" i="1"/>
  <c r="O234" i="1"/>
  <c r="O222" i="1"/>
  <c r="O233" i="1"/>
  <c r="O221" i="1"/>
  <c r="O223" i="1"/>
  <c r="O211" i="1"/>
  <c r="O205" i="1"/>
  <c r="O206" i="1"/>
  <c r="O207" i="1"/>
  <c r="O208" i="1"/>
  <c r="O209" i="1"/>
  <c r="O241" i="1"/>
  <c r="O242" i="1"/>
  <c r="O245" i="1"/>
  <c r="O220" i="1"/>
  <c r="O232" i="1"/>
  <c r="O217" i="1"/>
  <c r="O229" i="1"/>
  <c r="O210" i="1"/>
  <c r="O19" i="18"/>
  <c r="O702" i="18"/>
  <c r="O61" i="7941"/>
  <c r="O231" i="1"/>
  <c r="O218" i="1"/>
  <c r="O216" i="1"/>
  <c r="O204" i="1"/>
  <c r="O239" i="1"/>
  <c r="O224" i="1"/>
  <c r="O246" i="1"/>
  <c r="O243" i="1"/>
  <c r="O244" i="1"/>
  <c r="O236" i="1"/>
  <c r="O213" i="1"/>
  <c r="O240" i="1"/>
  <c r="L678" i="18"/>
  <c r="L686" i="18"/>
  <c r="Q464" i="7942"/>
  <c r="Q514" i="7941"/>
  <c r="P464" i="7942"/>
  <c r="P413" i="7942"/>
  <c r="L31" i="7941"/>
  <c r="K313" i="7941"/>
  <c r="L691" i="18"/>
  <c r="L654" i="18"/>
  <c r="L656" i="18"/>
  <c r="K662" i="18"/>
  <c r="K650" i="18"/>
  <c r="K677" i="18"/>
  <c r="Q396" i="7942"/>
  <c r="Q480" i="7941"/>
  <c r="P396" i="7942"/>
  <c r="Q238" i="7942"/>
  <c r="Q425" i="7941"/>
  <c r="P238" i="7942"/>
  <c r="K11" i="7941"/>
  <c r="J293" i="7941"/>
  <c r="K653" i="18"/>
  <c r="P153" i="7942"/>
  <c r="Q439" i="7942"/>
  <c r="L33" i="7941"/>
  <c r="K315" i="7941"/>
  <c r="L41" i="7941"/>
  <c r="K323" i="7941"/>
  <c r="K651" i="18"/>
  <c r="K681" i="18"/>
  <c r="M414" i="7942"/>
  <c r="N388" i="7942"/>
  <c r="M479" i="7942"/>
  <c r="L49" i="7941"/>
  <c r="K331" i="7941"/>
  <c r="L42" i="7941"/>
  <c r="K324" i="7941"/>
  <c r="P325" i="18"/>
  <c r="Q325" i="18"/>
  <c r="P390" i="18"/>
  <c r="Q390" i="18"/>
  <c r="Q223" i="18"/>
  <c r="L298" i="7941"/>
  <c r="L655" i="18"/>
  <c r="L988" i="18"/>
  <c r="L749" i="18"/>
  <c r="L108" i="7941"/>
  <c r="K112" i="7941"/>
  <c r="L659" i="18"/>
  <c r="N7" i="7944"/>
  <c r="L663" i="18"/>
  <c r="L652" i="18"/>
  <c r="L985" i="18"/>
  <c r="L746" i="18"/>
  <c r="L105" i="7941"/>
  <c r="M657" i="18"/>
  <c r="M990" i="18"/>
  <c r="M751" i="18"/>
  <c r="M110" i="7941"/>
  <c r="O154" i="7942"/>
  <c r="K995" i="18"/>
  <c r="K756" i="18"/>
  <c r="K115" i="7941"/>
  <c r="K1014" i="18"/>
  <c r="K775" i="18"/>
  <c r="K134" i="7941"/>
  <c r="Q440" i="7942"/>
  <c r="Q502" i="7941"/>
  <c r="P440" i="7942"/>
  <c r="K986" i="18"/>
  <c r="K747" i="18"/>
  <c r="K106" i="7941"/>
  <c r="L11" i="7941"/>
  <c r="K293" i="7941"/>
  <c r="K983" i="18"/>
  <c r="K744" i="18"/>
  <c r="K103" i="7941"/>
  <c r="L989" i="18"/>
  <c r="L750" i="18"/>
  <c r="L109" i="7941"/>
  <c r="L297" i="7941"/>
  <c r="L1024" i="18"/>
  <c r="L785" i="18"/>
  <c r="L144" i="7941"/>
  <c r="L1019" i="18"/>
  <c r="L780" i="18"/>
  <c r="L139" i="7941"/>
  <c r="M686" i="18"/>
  <c r="M1019" i="18"/>
  <c r="M780" i="18"/>
  <c r="M139" i="7941"/>
  <c r="P549" i="18"/>
  <c r="P548" i="18"/>
  <c r="O49" i="18"/>
  <c r="O732" i="18"/>
  <c r="O91" i="7941"/>
  <c r="Q549" i="18"/>
  <c r="P497" i="18"/>
  <c r="O45" i="18"/>
  <c r="O728" i="18"/>
  <c r="O87" i="7941"/>
  <c r="P496" i="18"/>
  <c r="Q497" i="18"/>
  <c r="O52" i="18"/>
  <c r="O735" i="18"/>
  <c r="O94" i="7941"/>
  <c r="P587" i="18"/>
  <c r="P588" i="18"/>
  <c r="Q588" i="18"/>
  <c r="P340" i="18"/>
  <c r="O33" i="18"/>
  <c r="O716" i="18"/>
  <c r="O75" i="7941"/>
  <c r="P341" i="18"/>
  <c r="Q341" i="18"/>
  <c r="O13" i="18"/>
  <c r="O696" i="18"/>
  <c r="O55" i="7941"/>
  <c r="P81" i="18"/>
  <c r="Q81" i="18"/>
  <c r="O27" i="18"/>
  <c r="O710" i="18"/>
  <c r="O69" i="7941"/>
  <c r="Q263" i="18"/>
  <c r="P263" i="18"/>
  <c r="P250" i="18"/>
  <c r="O26" i="18"/>
  <c r="O709" i="18"/>
  <c r="O68" i="7941"/>
  <c r="Q250" i="18"/>
  <c r="O29" i="18"/>
  <c r="O712" i="18"/>
  <c r="O71" i="7941"/>
  <c r="P289" i="18"/>
  <c r="Q289" i="18"/>
  <c r="O51" i="18"/>
  <c r="O734" i="18"/>
  <c r="O93" i="7941"/>
  <c r="P575" i="18"/>
  <c r="Q575" i="18"/>
  <c r="P574" i="18"/>
  <c r="O18" i="18"/>
  <c r="O701" i="18"/>
  <c r="O60" i="7941"/>
  <c r="Q146" i="18"/>
  <c r="P146" i="18"/>
  <c r="O16" i="18"/>
  <c r="O699" i="18"/>
  <c r="O58" i="7941"/>
  <c r="Q120" i="18"/>
  <c r="P120" i="18"/>
  <c r="O14" i="18"/>
  <c r="O697" i="18"/>
  <c r="O56" i="7941"/>
  <c r="Q94" i="18"/>
  <c r="P94" i="18"/>
  <c r="O32" i="18"/>
  <c r="O715" i="18"/>
  <c r="O74" i="7941"/>
  <c r="P327" i="18"/>
  <c r="P328" i="18"/>
  <c r="Q328" i="18"/>
  <c r="O42" i="18"/>
  <c r="O725" i="18"/>
  <c r="O84" i="7941"/>
  <c r="P458" i="18"/>
  <c r="P457" i="18"/>
  <c r="Q458" i="18"/>
  <c r="P471" i="18"/>
  <c r="Q471" i="18"/>
  <c r="O43" i="18"/>
  <c r="O726" i="18"/>
  <c r="O85" i="7941"/>
  <c r="P470" i="18"/>
  <c r="P510" i="18"/>
  <c r="Q510" i="18"/>
  <c r="O46" i="18"/>
  <c r="O729" i="18"/>
  <c r="O88" i="7941"/>
  <c r="P509" i="18"/>
  <c r="P68" i="18"/>
  <c r="O12" i="18"/>
  <c r="Q68" i="18"/>
  <c r="O248" i="1"/>
  <c r="P276" i="18"/>
  <c r="O28" i="18"/>
  <c r="O711" i="18"/>
  <c r="O70" i="7941"/>
  <c r="Q276" i="18"/>
  <c r="O36" i="18"/>
  <c r="O719" i="18"/>
  <c r="O78" i="7941"/>
  <c r="P379" i="18"/>
  <c r="P380" i="18"/>
  <c r="Q380" i="18"/>
  <c r="P393" i="18"/>
  <c r="P392" i="18"/>
  <c r="O37" i="18"/>
  <c r="O720" i="18"/>
  <c r="O79" i="7941"/>
  <c r="Q393" i="18"/>
  <c r="O34" i="18"/>
  <c r="O717" i="18"/>
  <c r="O76" i="7941"/>
  <c r="P354" i="18"/>
  <c r="P353" i="18"/>
  <c r="Q354" i="18"/>
  <c r="O47" i="18"/>
  <c r="O730" i="18"/>
  <c r="O89" i="7941"/>
  <c r="P523" i="18"/>
  <c r="P522" i="18"/>
  <c r="Q523" i="18"/>
  <c r="O973" i="18"/>
  <c r="O974" i="18"/>
  <c r="O964" i="18"/>
  <c r="O972" i="18"/>
  <c r="O976" i="18"/>
  <c r="O963" i="18"/>
  <c r="O970" i="18"/>
  <c r="O962" i="18"/>
  <c r="O967" i="18"/>
  <c r="O975" i="18"/>
  <c r="O966" i="18"/>
  <c r="O968" i="18"/>
  <c r="O971" i="18"/>
  <c r="O965" i="18"/>
  <c r="O969" i="18"/>
  <c r="M6" i="7941"/>
  <c r="L332" i="7941"/>
  <c r="N479" i="7942"/>
  <c r="K1018" i="18"/>
  <c r="K779" i="18"/>
  <c r="K138" i="7941"/>
  <c r="L685" i="18"/>
  <c r="L680" i="18"/>
  <c r="L661" i="18"/>
  <c r="L1002" i="18"/>
  <c r="L763" i="18"/>
  <c r="L122" i="7941"/>
  <c r="M669" i="18"/>
  <c r="M1002" i="18"/>
  <c r="O456" i="7942"/>
  <c r="Q455" i="7942"/>
  <c r="Q214" i="7942"/>
  <c r="Q413" i="7941"/>
  <c r="P214" i="7942"/>
  <c r="L664" i="18"/>
  <c r="Q418" i="7942"/>
  <c r="Q491" i="7941"/>
  <c r="P418" i="7942"/>
  <c r="L692" i="18"/>
  <c r="L991" i="18"/>
  <c r="L752" i="18"/>
  <c r="L111" i="7941"/>
  <c r="L299" i="7941"/>
  <c r="L8" i="7941"/>
  <c r="K290" i="7941"/>
  <c r="K1012" i="18"/>
  <c r="K773" i="18"/>
  <c r="K132" i="7941"/>
  <c r="K333" i="7941"/>
  <c r="P164" i="7942"/>
  <c r="Q164" i="7942"/>
  <c r="Q388" i="7941"/>
  <c r="L39" i="7941"/>
  <c r="N772" i="18"/>
  <c r="N131" i="7941"/>
  <c r="N785" i="18"/>
  <c r="N144" i="7941"/>
  <c r="N779" i="18"/>
  <c r="N138" i="7941"/>
  <c r="N782" i="18"/>
  <c r="N141" i="7941"/>
  <c r="N781" i="18"/>
  <c r="N140" i="7941"/>
  <c r="N777" i="18"/>
  <c r="N136" i="7941"/>
  <c r="N776" i="18"/>
  <c r="N135" i="7941"/>
  <c r="N784" i="18"/>
  <c r="N143" i="7941"/>
  <c r="L14" i="7941"/>
  <c r="K296" i="7941"/>
  <c r="N154" i="7942"/>
  <c r="L1004" i="18"/>
  <c r="L765" i="18"/>
  <c r="L124" i="7941"/>
  <c r="M671" i="18"/>
  <c r="M1004" i="18"/>
  <c r="L1020" i="18"/>
  <c r="L781" i="18"/>
  <c r="L140" i="7941"/>
  <c r="M687" i="18"/>
  <c r="M1020" i="18"/>
  <c r="M781" i="18"/>
  <c r="M140" i="7941"/>
  <c r="L1023" i="18"/>
  <c r="L784" i="18"/>
  <c r="L143" i="7941"/>
  <c r="M690" i="18"/>
  <c r="M1023" i="18"/>
  <c r="M784" i="18"/>
  <c r="M143" i="7941"/>
  <c r="L306" i="7941"/>
  <c r="L1015" i="18"/>
  <c r="L776" i="18"/>
  <c r="L135" i="7941"/>
  <c r="L323" i="7941"/>
  <c r="L1005" i="18"/>
  <c r="L766" i="18"/>
  <c r="L125" i="7941"/>
  <c r="L313" i="7941"/>
  <c r="L992" i="18"/>
  <c r="L753" i="18"/>
  <c r="L112" i="7941"/>
  <c r="L999" i="18"/>
  <c r="L760" i="18"/>
  <c r="L119" i="7941"/>
  <c r="L307" i="7941"/>
  <c r="M158" i="7942"/>
  <c r="O157" i="7942"/>
  <c r="P635" i="18"/>
  <c r="Q635" i="18"/>
  <c r="L19" i="7941"/>
  <c r="K311" i="7941"/>
  <c r="L29" i="7941"/>
  <c r="O162" i="7942"/>
  <c r="Q161" i="7942"/>
  <c r="Q495" i="18"/>
  <c r="L30" i="7941"/>
  <c r="L312" i="7941"/>
  <c r="L46" i="7941"/>
  <c r="L328" i="7941"/>
  <c r="L331" i="7941"/>
  <c r="K984" i="18"/>
  <c r="K745" i="18"/>
  <c r="K104" i="7941"/>
  <c r="K1010" i="18"/>
  <c r="K771" i="18"/>
  <c r="K130" i="7941"/>
  <c r="L677" i="18"/>
  <c r="L987" i="18"/>
  <c r="L748" i="18"/>
  <c r="L107" i="7941"/>
  <c r="L295" i="7941"/>
  <c r="O414" i="7942"/>
  <c r="Q413" i="7942"/>
  <c r="P388" i="7942"/>
  <c r="O479" i="7942"/>
  <c r="L1011" i="18"/>
  <c r="L772" i="18"/>
  <c r="L131" i="7941"/>
  <c r="O22" i="18"/>
  <c r="O705" i="18"/>
  <c r="O64" i="7941"/>
  <c r="P198" i="18"/>
  <c r="Q198" i="18"/>
  <c r="P600" i="18"/>
  <c r="O53" i="18"/>
  <c r="O736" i="18"/>
  <c r="O95" i="7941"/>
  <c r="P601" i="18"/>
  <c r="Q601" i="18"/>
  <c r="P626" i="18"/>
  <c r="O55" i="18"/>
  <c r="O738" i="18"/>
  <c r="O97" i="7941"/>
  <c r="P627" i="18"/>
  <c r="Q627" i="18"/>
  <c r="O48" i="18"/>
  <c r="O731" i="18"/>
  <c r="O90" i="7941"/>
  <c r="P535" i="18"/>
  <c r="P536" i="18"/>
  <c r="Q536" i="18"/>
  <c r="O25" i="18"/>
  <c r="O708" i="18"/>
  <c r="O67" i="7941"/>
  <c r="P237" i="18"/>
  <c r="Q237" i="18"/>
  <c r="O40" i="18"/>
  <c r="O723" i="18"/>
  <c r="O82" i="7941"/>
  <c r="P431" i="18"/>
  <c r="P432" i="18"/>
  <c r="Q432" i="18"/>
  <c r="O38" i="18"/>
  <c r="O721" i="18"/>
  <c r="O80" i="7941"/>
  <c r="P406" i="18"/>
  <c r="Q406" i="18"/>
  <c r="P405" i="18"/>
  <c r="P444" i="18"/>
  <c r="O41" i="18"/>
  <c r="O724" i="18"/>
  <c r="O83" i="7941"/>
  <c r="P445" i="18"/>
  <c r="Q445" i="18"/>
  <c r="P614" i="18"/>
  <c r="Q614" i="18"/>
  <c r="P613" i="18"/>
  <c r="O54" i="18"/>
  <c r="O737" i="18"/>
  <c r="O96" i="7941"/>
  <c r="P561" i="18"/>
  <c r="O50" i="18"/>
  <c r="O733" i="18"/>
  <c r="O92" i="7941"/>
  <c r="P562" i="18"/>
  <c r="Q562" i="18"/>
  <c r="O17" i="18"/>
  <c r="O700" i="18"/>
  <c r="O59" i="7941"/>
  <c r="Q133" i="18"/>
  <c r="P133" i="18"/>
  <c r="O15" i="18"/>
  <c r="O698" i="18"/>
  <c r="O57" i="7941"/>
  <c r="Q107" i="18"/>
  <c r="P107" i="18"/>
  <c r="O20" i="18"/>
  <c r="O703" i="18"/>
  <c r="O62" i="7941"/>
  <c r="Q172" i="18"/>
  <c r="P172" i="18"/>
  <c r="O30" i="18"/>
  <c r="O713" i="18"/>
  <c r="O72" i="7941"/>
  <c r="P302" i="18"/>
  <c r="Q302" i="18"/>
  <c r="P314" i="18"/>
  <c r="P315" i="18"/>
  <c r="O31" i="18"/>
  <c r="O714" i="18"/>
  <c r="O73" i="7941"/>
  <c r="Q315" i="18"/>
  <c r="P367" i="18"/>
  <c r="Q367" i="18"/>
  <c r="P366" i="18"/>
  <c r="O35" i="18"/>
  <c r="O718" i="18"/>
  <c r="O77" i="7941"/>
  <c r="O23" i="18"/>
  <c r="O706" i="18"/>
  <c r="O65" i="7941"/>
  <c r="Q211" i="18"/>
  <c r="P211" i="18"/>
  <c r="P418" i="18"/>
  <c r="O39" i="18"/>
  <c r="O722" i="18"/>
  <c r="O81" i="7941"/>
  <c r="P419" i="18"/>
  <c r="Q419" i="18"/>
  <c r="O21" i="18"/>
  <c r="O704" i="18"/>
  <c r="O63" i="7941"/>
  <c r="Q185" i="18"/>
  <c r="P185" i="18"/>
  <c r="O44" i="18"/>
  <c r="O727" i="18"/>
  <c r="O86" i="7941"/>
  <c r="P484" i="18"/>
  <c r="P483" i="18"/>
  <c r="Q484" i="18"/>
  <c r="O56" i="18"/>
  <c r="O739" i="18"/>
  <c r="O98" i="7941"/>
  <c r="P639" i="18"/>
  <c r="P640" i="18"/>
  <c r="Q640" i="18"/>
  <c r="P224" i="18"/>
  <c r="O24" i="18"/>
  <c r="O707" i="18"/>
  <c r="O66" i="7941"/>
  <c r="Q224" i="18"/>
  <c r="P7" i="18"/>
  <c r="Q253" i="1"/>
  <c r="P206" i="1"/>
  <c r="P242" i="1"/>
  <c r="P243" i="1"/>
  <c r="P236" i="1"/>
  <c r="P238" i="1"/>
  <c r="P224" i="1"/>
  <c r="P222" i="1"/>
  <c r="P207" i="1"/>
  <c r="P210" i="1"/>
  <c r="P19" i="18"/>
  <c r="P702" i="18"/>
  <c r="P61" i="7941"/>
  <c r="P209" i="1"/>
  <c r="P231" i="1"/>
  <c r="P213" i="1"/>
  <c r="P219" i="1"/>
  <c r="P227" i="1"/>
  <c r="P216" i="1"/>
  <c r="P217" i="1"/>
  <c r="P221" i="1"/>
  <c r="P234" i="1"/>
  <c r="P226" i="1"/>
  <c r="P240" i="1"/>
  <c r="P204" i="1"/>
  <c r="P241" i="1"/>
  <c r="P235" i="1"/>
  <c r="P205" i="1"/>
  <c r="P211" i="1"/>
  <c r="P245" i="1"/>
  <c r="P225" i="1"/>
  <c r="P244" i="1"/>
  <c r="P246" i="1"/>
  <c r="P229" i="1"/>
  <c r="P220" i="1"/>
  <c r="P228" i="1"/>
  <c r="P208" i="1"/>
  <c r="P247" i="1"/>
  <c r="P230" i="1"/>
  <c r="P233" i="1"/>
  <c r="P218" i="1"/>
  <c r="P215" i="1"/>
  <c r="P232" i="1"/>
  <c r="P223" i="1"/>
  <c r="P239" i="1"/>
  <c r="P214" i="1"/>
  <c r="P203" i="1"/>
  <c r="P212" i="1"/>
  <c r="P237" i="1"/>
  <c r="N297" i="7944"/>
  <c r="N437" i="7944"/>
  <c r="N201" i="18"/>
  <c r="N942" i="18"/>
  <c r="N752" i="18"/>
  <c r="N111" i="7941"/>
  <c r="N451" i="7944"/>
  <c r="N521" i="7944"/>
  <c r="N318" i="18"/>
  <c r="N951" i="18"/>
  <c r="N761" i="18"/>
  <c r="N120" i="7941"/>
  <c r="N84" i="18"/>
  <c r="N933" i="18"/>
  <c r="N743" i="18"/>
  <c r="N102" i="7941"/>
  <c r="N115" i="7944"/>
  <c r="N383" i="18"/>
  <c r="N956" i="18"/>
  <c r="N766" i="18"/>
  <c r="N125" i="7941"/>
  <c r="N396" i="18"/>
  <c r="N957" i="18"/>
  <c r="N767" i="18"/>
  <c r="N126" i="7941"/>
  <c r="N409" i="18"/>
  <c r="N958" i="18"/>
  <c r="N768" i="18"/>
  <c r="N127" i="7941"/>
  <c r="N395" i="7944"/>
  <c r="N213" i="7944"/>
  <c r="N253" i="18"/>
  <c r="N946" i="18"/>
  <c r="N756" i="18"/>
  <c r="N115" i="7941"/>
  <c r="N409" i="7944"/>
  <c r="N269" i="7944"/>
  <c r="N129" i="7944"/>
  <c r="N465" i="7944"/>
  <c r="N71" i="18"/>
  <c r="N227" i="7944"/>
  <c r="N325" i="7944"/>
  <c r="N188" i="18"/>
  <c r="N941" i="18"/>
  <c r="N751" i="18"/>
  <c r="N110" i="7941"/>
  <c r="N227" i="18"/>
  <c r="N944" i="18"/>
  <c r="N754" i="18"/>
  <c r="N113" i="7941"/>
  <c r="N422" i="18"/>
  <c r="N959" i="18"/>
  <c r="N769" i="18"/>
  <c r="N128" i="7941"/>
  <c r="N292" i="18"/>
  <c r="N949" i="18"/>
  <c r="N759" i="18"/>
  <c r="N118" i="7941"/>
  <c r="N149" i="18"/>
  <c r="N938" i="18"/>
  <c r="N748" i="18"/>
  <c r="N107" i="7941"/>
  <c r="N123" i="18"/>
  <c r="N936" i="18"/>
  <c r="N746" i="18"/>
  <c r="N105" i="7941"/>
  <c r="N143" i="7944"/>
  <c r="O663" i="18"/>
  <c r="O996" i="18"/>
  <c r="O660" i="18"/>
  <c r="O993" i="18"/>
  <c r="O659" i="18"/>
  <c r="O992" i="18"/>
  <c r="O649" i="18"/>
  <c r="O982" i="18"/>
  <c r="O653" i="18"/>
  <c r="O986" i="18"/>
  <c r="O41" i="7944"/>
  <c r="O30" i="7944"/>
  <c r="O39" i="7944"/>
  <c r="O16" i="7944"/>
  <c r="O15" i="7944"/>
  <c r="O12" i="7944"/>
  <c r="O9" i="7944"/>
  <c r="O10" i="7944"/>
  <c r="O13" i="7944"/>
  <c r="O17" i="7944"/>
  <c r="O21" i="7944"/>
  <c r="O24" i="7944"/>
  <c r="O26" i="7944"/>
  <c r="O28" i="7944"/>
  <c r="O32" i="7944"/>
  <c r="O34" i="7944"/>
  <c r="O36" i="7944"/>
  <c r="O38" i="7944"/>
  <c r="O42" i="7944"/>
  <c r="O45" i="7944"/>
  <c r="O47" i="7944"/>
  <c r="O49" i="7944"/>
  <c r="O51" i="7944"/>
  <c r="N11" i="7941"/>
  <c r="N45" i="7941"/>
  <c r="N42" i="7941"/>
  <c r="N17" i="7941"/>
  <c r="N43" i="7941"/>
  <c r="N50" i="7941"/>
  <c r="N21" i="7941"/>
  <c r="N25" i="7941"/>
  <c r="N51" i="7941"/>
  <c r="N34" i="7941"/>
  <c r="N39" i="7941"/>
  <c r="N37" i="7941"/>
  <c r="N28" i="7941"/>
  <c r="N46" i="7941"/>
  <c r="N24" i="7941"/>
  <c r="N22" i="7941"/>
  <c r="N23" i="7941"/>
  <c r="N330" i="7941"/>
  <c r="N323" i="7941"/>
  <c r="N19" i="7941"/>
  <c r="N299" i="7941"/>
  <c r="N16" i="7941"/>
  <c r="O681" i="18"/>
  <c r="O1014" i="18"/>
  <c r="O691" i="18"/>
  <c r="O1024" i="18"/>
  <c r="N332" i="7941"/>
  <c r="N31" i="7941"/>
  <c r="N7" i="7941"/>
  <c r="N13" i="7941"/>
  <c r="N317" i="7941"/>
  <c r="N316" i="7941"/>
  <c r="N331" i="7941"/>
  <c r="N328" i="7941"/>
  <c r="N329" i="7941"/>
  <c r="O690" i="18"/>
  <c r="O1023" i="18"/>
  <c r="N322" i="7941"/>
  <c r="N310" i="7941"/>
  <c r="O683" i="18"/>
  <c r="O1016" i="18"/>
  <c r="N315" i="7941"/>
  <c r="O671" i="18"/>
  <c r="O1004" i="18"/>
  <c r="N304" i="7941"/>
  <c r="O688" i="18"/>
  <c r="O1021" i="18"/>
  <c r="O687" i="18"/>
  <c r="O1020" i="18"/>
  <c r="N292" i="7941"/>
  <c r="N307" i="7941"/>
  <c r="O666" i="18"/>
  <c r="O999" i="18"/>
  <c r="O665" i="18"/>
  <c r="O998" i="18"/>
  <c r="O651" i="18"/>
  <c r="O984" i="18"/>
  <c r="O682" i="18"/>
  <c r="O1015" i="18"/>
  <c r="O664" i="18"/>
  <c r="O997" i="18"/>
  <c r="O657" i="18"/>
  <c r="O990" i="18"/>
  <c r="N298" i="7941"/>
  <c r="N308" i="7941"/>
  <c r="N294" i="7941"/>
  <c r="O679" i="18"/>
  <c r="O1012" i="18"/>
  <c r="O684" i="18"/>
  <c r="O1017" i="18"/>
  <c r="N311" i="7941"/>
  <c r="N312" i="7941"/>
  <c r="N313" i="7941"/>
  <c r="N318" i="7941"/>
  <c r="O672" i="18"/>
  <c r="O1005" i="18"/>
  <c r="O656" i="18"/>
  <c r="O989" i="18"/>
  <c r="O655" i="18"/>
  <c r="O988" i="18"/>
  <c r="O677" i="18"/>
  <c r="O1010" i="18"/>
  <c r="O648" i="18"/>
  <c r="N110" i="18"/>
  <c r="N935" i="18"/>
  <c r="N745" i="18"/>
  <c r="N104" i="7941"/>
  <c r="N171" i="7944"/>
  <c r="N266" i="18"/>
  <c r="N947" i="18"/>
  <c r="N757" i="18"/>
  <c r="N116" i="7941"/>
  <c r="N199" i="7944"/>
  <c r="N241" i="7944"/>
  <c r="N493" i="7944"/>
  <c r="N175" i="18"/>
  <c r="N940" i="18"/>
  <c r="N750" i="18"/>
  <c r="N109" i="7941"/>
  <c r="N507" i="7944"/>
  <c r="N311" i="7944"/>
  <c r="N283" i="7944"/>
  <c r="N479" i="7944"/>
  <c r="N339" i="7944"/>
  <c r="N367" i="7944"/>
  <c r="N448" i="18"/>
  <c r="N961" i="18"/>
  <c r="N771" i="18"/>
  <c r="N130" i="7941"/>
  <c r="N370" i="18"/>
  <c r="N955" i="18"/>
  <c r="N765" i="18"/>
  <c r="N124" i="7941"/>
  <c r="N344" i="18"/>
  <c r="N953" i="18"/>
  <c r="N763" i="18"/>
  <c r="N122" i="7941"/>
  <c r="N279" i="18"/>
  <c r="N948" i="18"/>
  <c r="N758" i="18"/>
  <c r="N117" i="7941"/>
  <c r="N357" i="18"/>
  <c r="N954" i="18"/>
  <c r="N764" i="18"/>
  <c r="N123" i="7941"/>
  <c r="N435" i="18"/>
  <c r="N960" i="18"/>
  <c r="N770" i="18"/>
  <c r="N129" i="7941"/>
  <c r="N305" i="18"/>
  <c r="N950" i="18"/>
  <c r="N760" i="18"/>
  <c r="N119" i="7941"/>
  <c r="N255" i="7944"/>
  <c r="N331" i="18"/>
  <c r="N952" i="18"/>
  <c r="N762" i="18"/>
  <c r="N121" i="7941"/>
  <c r="N353" i="7944"/>
  <c r="N423" i="7944"/>
  <c r="N136" i="18"/>
  <c r="N937" i="18"/>
  <c r="N747" i="18"/>
  <c r="N106" i="7941"/>
  <c r="N214" i="18"/>
  <c r="N943" i="18"/>
  <c r="N753" i="18"/>
  <c r="N112" i="7941"/>
  <c r="N162" i="18"/>
  <c r="N939" i="18"/>
  <c r="N749" i="18"/>
  <c r="N108" i="7941"/>
  <c r="N381" i="7944"/>
  <c r="N240" i="18"/>
  <c r="N945" i="18"/>
  <c r="N755" i="18"/>
  <c r="N114" i="7941"/>
  <c r="N157" i="7944"/>
  <c r="N185" i="7944"/>
  <c r="O652" i="18"/>
  <c r="O985" i="18"/>
  <c r="N97" i="18"/>
  <c r="N934" i="18"/>
  <c r="N744" i="18"/>
  <c r="N103" i="7941"/>
  <c r="O20" i="7944"/>
  <c r="O43" i="7944"/>
  <c r="O19" i="7944"/>
  <c r="O23" i="7944"/>
  <c r="O29" i="7944"/>
  <c r="O8" i="7944"/>
  <c r="O11" i="7944"/>
  <c r="O14" i="7944"/>
  <c r="O18" i="7944"/>
  <c r="O22" i="7944"/>
  <c r="O25" i="7944"/>
  <c r="O27" i="7944"/>
  <c r="O31" i="7944"/>
  <c r="O33" i="7944"/>
  <c r="O35" i="7944"/>
  <c r="O37" i="7944"/>
  <c r="O40" i="7944"/>
  <c r="O44" i="7944"/>
  <c r="O46" i="7944"/>
  <c r="O48" i="7944"/>
  <c r="O50" i="7944"/>
  <c r="O52" i="7944"/>
  <c r="N44" i="7941"/>
  <c r="N35" i="7941"/>
  <c r="N33" i="7941"/>
  <c r="N32" i="7941"/>
  <c r="N38" i="7941"/>
  <c r="N18" i="7941"/>
  <c r="N15" i="7941"/>
  <c r="N40" i="7941"/>
  <c r="N47" i="7941"/>
  <c r="N14" i="7941"/>
  <c r="N48" i="7941"/>
  <c r="N49" i="7941"/>
  <c r="N8" i="7941"/>
  <c r="N41" i="7941"/>
  <c r="N10" i="7941"/>
  <c r="N303" i="7941"/>
  <c r="N324" i="7941"/>
  <c r="N321" i="7941"/>
  <c r="O685" i="18"/>
  <c r="O1018" i="18"/>
  <c r="N27" i="7941"/>
  <c r="N326" i="7941"/>
  <c r="N306" i="7941"/>
  <c r="O675" i="18"/>
  <c r="O1008" i="18"/>
  <c r="N26" i="7941"/>
  <c r="N333" i="7941"/>
  <c r="N320" i="7941"/>
  <c r="N30" i="7941"/>
  <c r="O692" i="18"/>
  <c r="O1025" i="18"/>
  <c r="N327" i="7941"/>
  <c r="N319" i="7941"/>
  <c r="N293" i="7941"/>
  <c r="N29" i="7941"/>
  <c r="N20" i="7941"/>
  <c r="N12" i="7941"/>
  <c r="N9" i="7941"/>
  <c r="N36" i="7941"/>
  <c r="O676" i="18"/>
  <c r="O1009" i="18"/>
  <c r="N305" i="7941"/>
  <c r="N300" i="7941"/>
  <c r="O673" i="18"/>
  <c r="O1006" i="18"/>
  <c r="O689" i="18"/>
  <c r="O1022" i="18"/>
  <c r="N314" i="7941"/>
  <c r="O669" i="18"/>
  <c r="O1002" i="18"/>
  <c r="O668" i="18"/>
  <c r="O1001" i="18"/>
  <c r="N309" i="7941"/>
  <c r="N290" i="7941"/>
  <c r="N325" i="7941"/>
  <c r="O674" i="18"/>
  <c r="O1007" i="18"/>
  <c r="N302" i="7941"/>
  <c r="O678" i="18"/>
  <c r="O1011" i="18"/>
  <c r="O686" i="18"/>
  <c r="O1019" i="18"/>
  <c r="N295" i="7941"/>
  <c r="N301" i="7941"/>
  <c r="O650" i="18"/>
  <c r="O983" i="18"/>
  <c r="O680" i="18"/>
  <c r="O1013" i="18"/>
  <c r="O658" i="18"/>
  <c r="O991" i="18"/>
  <c r="O662" i="18"/>
  <c r="O995" i="18"/>
  <c r="O670" i="18"/>
  <c r="O1003" i="18"/>
  <c r="O667" i="18"/>
  <c r="O1000" i="18"/>
  <c r="O661" i="18"/>
  <c r="O994" i="18"/>
  <c r="N291" i="7941"/>
  <c r="O654" i="18"/>
  <c r="O987" i="18"/>
  <c r="N297" i="7941"/>
  <c r="N296" i="7941"/>
  <c r="N289" i="7941"/>
  <c r="N695" i="18"/>
  <c r="N11" i="18"/>
  <c r="M932" i="18"/>
  <c r="M58" i="18"/>
  <c r="N981" i="18"/>
  <c r="N980" i="18"/>
  <c r="N647" i="18"/>
  <c r="M765" i="18"/>
  <c r="M124" i="7941"/>
  <c r="M763" i="18"/>
  <c r="M122" i="7941"/>
  <c r="M101" i="7944"/>
  <c r="M288" i="7941"/>
  <c r="M160" i="7942"/>
  <c r="O159" i="7942"/>
  <c r="L1007" i="18"/>
  <c r="L768" i="18"/>
  <c r="L127" i="7941"/>
  <c r="L315" i="7941"/>
  <c r="K302" i="7941"/>
  <c r="L20" i="7941"/>
  <c r="Q543" i="18"/>
  <c r="J981" i="18"/>
  <c r="J647" i="18"/>
  <c r="I100" i="7941"/>
  <c r="J7" i="7941"/>
  <c r="I289" i="7941"/>
  <c r="I288" i="7941"/>
  <c r="L327" i="7941"/>
  <c r="L319" i="7941"/>
  <c r="K305" i="7941"/>
  <c r="L23" i="7941"/>
  <c r="L996" i="18"/>
  <c r="L757" i="18"/>
  <c r="L116" i="7941"/>
  <c r="L304" i="7941"/>
  <c r="Q462" i="7942"/>
  <c r="Q513" i="7941"/>
  <c r="P462" i="7942"/>
  <c r="L1016" i="18"/>
  <c r="L777" i="18"/>
  <c r="L136" i="7941"/>
  <c r="L324" i="7941"/>
  <c r="Q472" i="7942"/>
  <c r="Q518" i="7941"/>
  <c r="P472" i="7942"/>
  <c r="L1022" i="18"/>
  <c r="L783" i="18"/>
  <c r="L142" i="7941"/>
  <c r="L330" i="7941"/>
  <c r="Q232" i="18"/>
  <c r="L10" i="7941"/>
  <c r="K292" i="7941"/>
  <c r="L12" i="7941"/>
  <c r="K294" i="7941"/>
  <c r="L9" i="7941"/>
  <c r="K291" i="7941"/>
  <c r="L21" i="7941"/>
  <c r="K303" i="7941"/>
  <c r="Q153" i="7942"/>
  <c r="M688" i="18"/>
  <c r="M1021" i="18"/>
  <c r="M782" i="18"/>
  <c r="M141" i="7941"/>
  <c r="L32" i="7941"/>
  <c r="K314" i="7941"/>
  <c r="L310" i="7941"/>
  <c r="N774" i="18"/>
  <c r="N133" i="7941"/>
  <c r="N786" i="18"/>
  <c r="N145" i="7941"/>
  <c r="N775" i="18"/>
  <c r="N134" i="7941"/>
  <c r="N778" i="18"/>
  <c r="N137" i="7941"/>
  <c r="N783" i="18"/>
  <c r="N142" i="7941"/>
  <c r="N773" i="18"/>
  <c r="N132" i="7941"/>
  <c r="N780" i="18"/>
  <c r="N139" i="7941"/>
  <c r="M54" i="7941"/>
  <c r="M53" i="7941"/>
  <c r="M694" i="18"/>
  <c r="M665" i="18"/>
  <c r="M998" i="18"/>
  <c r="M759" i="18"/>
  <c r="M118" i="7941"/>
  <c r="M668" i="18"/>
  <c r="M1001" i="18"/>
  <c r="M762" i="18"/>
  <c r="M121" i="7941"/>
  <c r="L649" i="18"/>
  <c r="L660" i="18"/>
  <c r="L673" i="18"/>
  <c r="L670" i="18"/>
  <c r="L1008" i="18"/>
  <c r="L769" i="18"/>
  <c r="L128" i="7941"/>
  <c r="L316" i="7941"/>
  <c r="M675" i="18"/>
  <c r="M1008" i="18"/>
  <c r="M769" i="18"/>
  <c r="M128" i="7941"/>
  <c r="P573" i="18"/>
  <c r="Q573" i="18"/>
  <c r="Q456" i="18"/>
  <c r="P417" i="18"/>
  <c r="Q417" i="18"/>
  <c r="Q599" i="18"/>
  <c r="P560" i="18"/>
  <c r="Q560" i="18"/>
  <c r="L662" i="18"/>
  <c r="M654" i="18"/>
  <c r="M987" i="18"/>
  <c r="M748" i="18"/>
  <c r="M107" i="7941"/>
  <c r="L650" i="18"/>
  <c r="L653" i="18"/>
  <c r="L651" i="18"/>
  <c r="L18" i="7941"/>
  <c r="L300" i="7941"/>
  <c r="K300" i="7941"/>
  <c r="L1003" i="18"/>
  <c r="L764" i="18"/>
  <c r="L123" i="7941"/>
  <c r="N160" i="7942"/>
  <c r="P159" i="7942"/>
  <c r="L390" i="7941"/>
  <c r="L484" i="7941"/>
  <c r="L391" i="7941"/>
  <c r="L485" i="7941"/>
  <c r="L392" i="7941"/>
  <c r="L486" i="7941"/>
  <c r="L393" i="7941"/>
  <c r="L487" i="7941"/>
  <c r="L394" i="7941"/>
  <c r="L488" i="7941"/>
  <c r="L395" i="7941"/>
  <c r="L489" i="7941"/>
  <c r="L396" i="7941"/>
  <c r="L490" i="7941"/>
  <c r="L397" i="7941"/>
  <c r="L491" i="7941"/>
  <c r="L398" i="7941"/>
  <c r="L492" i="7941"/>
  <c r="L399" i="7941"/>
  <c r="L493" i="7941"/>
  <c r="L400" i="7941"/>
  <c r="L494" i="7941"/>
  <c r="L401" i="7941"/>
  <c r="L495" i="7941"/>
  <c r="L402" i="7941"/>
  <c r="L496" i="7941"/>
  <c r="L403" i="7941"/>
  <c r="L497" i="7941"/>
  <c r="L404" i="7941"/>
  <c r="L498" i="7941"/>
  <c r="L405" i="7941"/>
  <c r="L499" i="7941"/>
  <c r="L406" i="7941"/>
  <c r="L500" i="7941"/>
  <c r="L407" i="7941"/>
  <c r="L501" i="7941"/>
  <c r="L408" i="7941"/>
  <c r="L502" i="7941"/>
  <c r="L409" i="7941"/>
  <c r="L503" i="7941"/>
  <c r="L410" i="7941"/>
  <c r="L504" i="7941"/>
  <c r="L411" i="7941"/>
  <c r="L505" i="7941"/>
  <c r="L412" i="7941"/>
  <c r="L506" i="7941"/>
  <c r="L413" i="7941"/>
  <c r="L507" i="7941"/>
  <c r="L414" i="7941"/>
  <c r="L508" i="7941"/>
  <c r="L415" i="7941"/>
  <c r="L509" i="7941"/>
  <c r="L416" i="7941"/>
  <c r="L510" i="7941"/>
  <c r="L417" i="7941"/>
  <c r="L511" i="7941"/>
  <c r="L418" i="7941"/>
  <c r="L512" i="7941"/>
  <c r="L419" i="7941"/>
  <c r="L513" i="7941"/>
  <c r="L420" i="7941"/>
  <c r="L514" i="7941"/>
  <c r="L421" i="7941"/>
  <c r="L515" i="7941"/>
  <c r="L422" i="7941"/>
  <c r="L516" i="7941"/>
  <c r="L423" i="7941"/>
  <c r="L517" i="7941"/>
  <c r="L424" i="7941"/>
  <c r="L518" i="7941"/>
  <c r="L425" i="7941"/>
  <c r="L519" i="7941"/>
  <c r="L426" i="7941"/>
  <c r="L520" i="7941"/>
  <c r="L427" i="7941"/>
  <c r="L521" i="7941"/>
  <c r="L384" i="7941"/>
  <c r="L478" i="7941"/>
  <c r="L383" i="7941"/>
  <c r="L477" i="7941"/>
  <c r="L385" i="7941"/>
  <c r="L479" i="7941"/>
  <c r="L386" i="7941"/>
  <c r="L480" i="7941"/>
  <c r="L387" i="7941"/>
  <c r="L481" i="7941"/>
  <c r="L388" i="7941"/>
  <c r="L482" i="7941"/>
  <c r="L389" i="7941"/>
  <c r="L483" i="7941"/>
  <c r="M470" i="7941"/>
  <c r="M466" i="7941"/>
  <c r="M366" i="7941"/>
  <c r="M460" i="7941"/>
  <c r="M463" i="7941"/>
  <c r="M370" i="7941"/>
  <c r="M462" i="7941"/>
  <c r="M446" i="7941"/>
  <c r="M377" i="7941"/>
  <c r="M343" i="7941"/>
  <c r="M341" i="7941"/>
  <c r="M454" i="7941"/>
  <c r="M450" i="7941"/>
  <c r="M472" i="7941"/>
  <c r="M373" i="7941"/>
  <c r="M340" i="7941"/>
  <c r="M441" i="7941"/>
  <c r="M433" i="7941"/>
  <c r="M445" i="7941"/>
  <c r="M458" i="7941"/>
  <c r="M473" i="7941"/>
  <c r="M448" i="7941"/>
  <c r="M461" i="7941"/>
  <c r="M356" i="7941"/>
  <c r="M338" i="7941"/>
  <c r="M339" i="7941"/>
  <c r="M344" i="7941"/>
  <c r="M432" i="7941"/>
  <c r="M375" i="7941"/>
  <c r="M357" i="7941"/>
  <c r="M363" i="7941"/>
  <c r="M349" i="7941"/>
  <c r="M362" i="7941"/>
  <c r="M436" i="7941"/>
  <c r="M459" i="7941"/>
  <c r="M452" i="7941"/>
  <c r="M465" i="7941"/>
  <c r="M453" i="7941"/>
  <c r="M474" i="7941"/>
  <c r="M378" i="7941"/>
  <c r="M361" i="7941"/>
  <c r="M364" i="7941"/>
  <c r="M353" i="7941"/>
  <c r="M342" i="7941"/>
  <c r="M336" i="7941"/>
  <c r="M443" i="7941"/>
  <c r="M371" i="7941"/>
  <c r="M434" i="7941"/>
  <c r="M435" i="7941"/>
  <c r="M376" i="7941"/>
  <c r="M372" i="7941"/>
  <c r="M369" i="7941"/>
  <c r="M464" i="7941"/>
  <c r="M368" i="7941"/>
  <c r="M352" i="7941"/>
  <c r="M471" i="7941"/>
  <c r="M455" i="7941"/>
  <c r="M468" i="7941"/>
  <c r="M439" i="7941"/>
  <c r="M449" i="7941"/>
  <c r="M431" i="7941"/>
  <c r="M467" i="7941"/>
  <c r="M348" i="7941"/>
  <c r="M430" i="7941"/>
  <c r="M447" i="7941"/>
  <c r="M347" i="7941"/>
  <c r="M440" i="7941"/>
  <c r="M379" i="7941"/>
  <c r="M367" i="7941"/>
  <c r="M469" i="7941"/>
  <c r="M350" i="7941"/>
  <c r="M456" i="7941"/>
  <c r="M444" i="7941"/>
  <c r="M451" i="7941"/>
  <c r="M457" i="7941"/>
  <c r="M354" i="7941"/>
  <c r="M437" i="7941"/>
  <c r="M355" i="7941"/>
  <c r="M374" i="7941"/>
  <c r="M365" i="7941"/>
  <c r="M337" i="7941"/>
  <c r="M359" i="7941"/>
  <c r="M380" i="7941"/>
  <c r="M351" i="7941"/>
  <c r="M438" i="7941"/>
  <c r="M442" i="7941"/>
  <c r="M346" i="7941"/>
  <c r="M360" i="7941"/>
  <c r="M358" i="7941"/>
  <c r="M345" i="7941"/>
  <c r="N54" i="7941"/>
  <c r="N53" i="7941"/>
  <c r="N694" i="18"/>
  <c r="O7" i="7944"/>
  <c r="N6" i="7941"/>
  <c r="N932" i="18"/>
  <c r="N58" i="18"/>
  <c r="P21" i="18"/>
  <c r="P704" i="18"/>
  <c r="P63" i="7941"/>
  <c r="Q186" i="18"/>
  <c r="P23" i="18"/>
  <c r="P706" i="18"/>
  <c r="P65" i="7941"/>
  <c r="Q212" i="18"/>
  <c r="Q329" i="18"/>
  <c r="P32" i="18"/>
  <c r="P715" i="18"/>
  <c r="P74" i="7941"/>
  <c r="Q327" i="18"/>
  <c r="P24" i="18"/>
  <c r="P707" i="18"/>
  <c r="P66" i="7941"/>
  <c r="Q225" i="18"/>
  <c r="P42" i="18"/>
  <c r="P725" i="18"/>
  <c r="P84" i="7941"/>
  <c r="Q457" i="18"/>
  <c r="Q459" i="18"/>
  <c r="Q639" i="18"/>
  <c r="P56" i="18"/>
  <c r="P739" i="18"/>
  <c r="P98" i="7941"/>
  <c r="Q641" i="18"/>
  <c r="Q392" i="18"/>
  <c r="Q394" i="18"/>
  <c r="P37" i="18"/>
  <c r="P720" i="18"/>
  <c r="P79" i="7941"/>
  <c r="Q405" i="18"/>
  <c r="P38" i="18"/>
  <c r="P721" i="18"/>
  <c r="P80" i="7941"/>
  <c r="Q407" i="18"/>
  <c r="Q600" i="18"/>
  <c r="P53" i="18"/>
  <c r="P736" i="18"/>
  <c r="P95" i="7941"/>
  <c r="Q602" i="18"/>
  <c r="Q613" i="18"/>
  <c r="P54" i="18"/>
  <c r="P737" i="18"/>
  <c r="P96" i="7941"/>
  <c r="Q615" i="18"/>
  <c r="Q95" i="18"/>
  <c r="P14" i="18"/>
  <c r="P697" i="18"/>
  <c r="P56" i="7941"/>
  <c r="Q561" i="18"/>
  <c r="P50" i="18"/>
  <c r="P733" i="18"/>
  <c r="P92" i="7941"/>
  <c r="Q563" i="18"/>
  <c r="Q548" i="18"/>
  <c r="P49" i="18"/>
  <c r="P732" i="18"/>
  <c r="P91" i="7941"/>
  <c r="Q550" i="18"/>
  <c r="Q470" i="18"/>
  <c r="P43" i="18"/>
  <c r="P726" i="18"/>
  <c r="P85" i="7941"/>
  <c r="Q472" i="18"/>
  <c r="P26" i="18"/>
  <c r="P709" i="18"/>
  <c r="P68" i="7941"/>
  <c r="Q251" i="18"/>
  <c r="P36" i="18"/>
  <c r="P719" i="18"/>
  <c r="P78" i="7941"/>
  <c r="Q379" i="18"/>
  <c r="Q381" i="18"/>
  <c r="P22" i="18"/>
  <c r="P705" i="18"/>
  <c r="P64" i="7941"/>
  <c r="Q199" i="18"/>
  <c r="P18" i="18"/>
  <c r="P701" i="18"/>
  <c r="P60" i="7941"/>
  <c r="Q147" i="18"/>
  <c r="P16" i="18"/>
  <c r="P699" i="18"/>
  <c r="P58" i="7941"/>
  <c r="Q121" i="18"/>
  <c r="Q340" i="18"/>
  <c r="P33" i="18"/>
  <c r="P716" i="18"/>
  <c r="P75" i="7941"/>
  <c r="Q342" i="18"/>
  <c r="Q496" i="18"/>
  <c r="Q498" i="18"/>
  <c r="P45" i="18"/>
  <c r="P728" i="18"/>
  <c r="P87" i="7941"/>
  <c r="Q574" i="18"/>
  <c r="Q576" i="18"/>
  <c r="P51" i="18"/>
  <c r="P734" i="18"/>
  <c r="P93" i="7941"/>
  <c r="Q7" i="18"/>
  <c r="Q245" i="1"/>
  <c r="Q54" i="18"/>
  <c r="Q737" i="18"/>
  <c r="Q96" i="7941"/>
  <c r="Q238" i="1"/>
  <c r="Q47" i="18"/>
  <c r="Q730" i="18"/>
  <c r="Q89" i="7941"/>
  <c r="Q241" i="1"/>
  <c r="Q50" i="18"/>
  <c r="Q733" i="18"/>
  <c r="Q92" i="7941"/>
  <c r="Q203" i="1"/>
  <c r="Q214" i="1"/>
  <c r="Q23" i="18"/>
  <c r="Q706" i="18"/>
  <c r="Q65" i="7941"/>
  <c r="Q231" i="1"/>
  <c r="Q40" i="18"/>
  <c r="Q723" i="18"/>
  <c r="Q82" i="7941"/>
  <c r="Q236" i="1"/>
  <c r="Q45" i="18"/>
  <c r="Q728" i="18"/>
  <c r="Q87" i="7941"/>
  <c r="Q206" i="1"/>
  <c r="Q15" i="18"/>
  <c r="Q698" i="18"/>
  <c r="Q57" i="7941"/>
  <c r="Q221" i="1"/>
  <c r="Q30" i="18"/>
  <c r="Q713" i="18"/>
  <c r="Q72" i="7941"/>
  <c r="Q227" i="1"/>
  <c r="Q36" i="18"/>
  <c r="Q719" i="18"/>
  <c r="Q78" i="7941"/>
  <c r="Q228" i="1"/>
  <c r="Q37" i="18"/>
  <c r="Q720" i="18"/>
  <c r="Q79" i="7941"/>
  <c r="Q204" i="1"/>
  <c r="Q13" i="18"/>
  <c r="Q696" i="18"/>
  <c r="Q55" i="7941"/>
  <c r="Q230" i="1"/>
  <c r="Q39" i="18"/>
  <c r="Q722" i="18"/>
  <c r="Q81" i="7941"/>
  <c r="Q233" i="1"/>
  <c r="Q42" i="18"/>
  <c r="Q725" i="18"/>
  <c r="Q84" i="7941"/>
  <c r="Q235" i="1"/>
  <c r="Q44" i="18"/>
  <c r="Q727" i="18"/>
  <c r="Q86" i="7941"/>
  <c r="Q239" i="1"/>
  <c r="Q48" i="18"/>
  <c r="Q731" i="18"/>
  <c r="Q90" i="7941"/>
  <c r="Q242" i="1"/>
  <c r="Q51" i="18"/>
  <c r="Q734" i="18"/>
  <c r="Q93" i="7941"/>
  <c r="Q246" i="1"/>
  <c r="Q55" i="18"/>
  <c r="Q738" i="18"/>
  <c r="Q97" i="7941"/>
  <c r="Q240" i="1"/>
  <c r="Q49" i="18"/>
  <c r="Q732" i="18"/>
  <c r="Q91" i="7941"/>
  <c r="Q237" i="1"/>
  <c r="Q46" i="18"/>
  <c r="Q729" i="18"/>
  <c r="Q88" i="7941"/>
  <c r="Q247" i="1"/>
  <c r="Q56" i="18"/>
  <c r="Q739" i="18"/>
  <c r="Q98" i="7941"/>
  <c r="Q205" i="1"/>
  <c r="Q14" i="18"/>
  <c r="Q697" i="18"/>
  <c r="Q56" i="7941"/>
  <c r="Q215" i="1"/>
  <c r="Q24" i="18"/>
  <c r="Q707" i="18"/>
  <c r="Q66" i="7941"/>
  <c r="Q220" i="1"/>
  <c r="Q29" i="18"/>
  <c r="Q712" i="18"/>
  <c r="Q71" i="7941"/>
  <c r="Q225" i="1"/>
  <c r="Q34" i="18"/>
  <c r="Q717" i="18"/>
  <c r="Q76" i="7941"/>
  <c r="Q211" i="1"/>
  <c r="Q20" i="18"/>
  <c r="Q703" i="18"/>
  <c r="Q62" i="7941"/>
  <c r="Q224" i="1"/>
  <c r="Q33" i="18"/>
  <c r="Q716" i="18"/>
  <c r="Q75" i="7941"/>
  <c r="Q207" i="1"/>
  <c r="Q16" i="18"/>
  <c r="Q699" i="18"/>
  <c r="Q58" i="7941"/>
  <c r="Q218" i="1"/>
  <c r="Q27" i="18"/>
  <c r="Q710" i="18"/>
  <c r="Q69" i="7941"/>
  <c r="Q229" i="1"/>
  <c r="Q38" i="18"/>
  <c r="Q721" i="18"/>
  <c r="Q80" i="7941"/>
  <c r="Q210" i="1"/>
  <c r="Q19" i="18"/>
  <c r="Q702" i="18"/>
  <c r="Q61" i="7941"/>
  <c r="Q209" i="1"/>
  <c r="Q18" i="18"/>
  <c r="Q701" i="18"/>
  <c r="Q60" i="7941"/>
  <c r="Q216" i="1"/>
  <c r="Q25" i="18"/>
  <c r="Q708" i="18"/>
  <c r="Q67" i="7941"/>
  <c r="Q208" i="1"/>
  <c r="Q17" i="18"/>
  <c r="Q700" i="18"/>
  <c r="Q59" i="7941"/>
  <c r="Q234" i="1"/>
  <c r="Q43" i="18"/>
  <c r="Q726" i="18"/>
  <c r="Q85" i="7941"/>
  <c r="Q213" i="1"/>
  <c r="Q22" i="18"/>
  <c r="Q705" i="18"/>
  <c r="Q64" i="7941"/>
  <c r="Q217" i="1"/>
  <c r="Q26" i="18"/>
  <c r="Q709" i="18"/>
  <c r="Q68" i="7941"/>
  <c r="Q232" i="1"/>
  <c r="Q41" i="18"/>
  <c r="Q724" i="18"/>
  <c r="Q83" i="7941"/>
  <c r="Q222" i="1"/>
  <c r="Q31" i="18"/>
  <c r="Q714" i="18"/>
  <c r="Q73" i="7941"/>
  <c r="Q226" i="1"/>
  <c r="Q35" i="18"/>
  <c r="Q718" i="18"/>
  <c r="Q77" i="7941"/>
  <c r="Q243" i="1"/>
  <c r="Q52" i="18"/>
  <c r="Q735" i="18"/>
  <c r="Q94" i="7941"/>
  <c r="Q244" i="1"/>
  <c r="Q53" i="18"/>
  <c r="Q736" i="18"/>
  <c r="Q95" i="7941"/>
  <c r="Q219" i="1"/>
  <c r="Q28" i="18"/>
  <c r="Q711" i="18"/>
  <c r="Q70" i="7941"/>
  <c r="Q212" i="1"/>
  <c r="Q21" i="18"/>
  <c r="Q704" i="18"/>
  <c r="Q63" i="7941"/>
  <c r="Q223" i="1"/>
  <c r="Q32" i="18"/>
  <c r="Q715" i="18"/>
  <c r="Q74" i="7941"/>
  <c r="P414" i="7942"/>
  <c r="Q414" i="7942"/>
  <c r="Q489" i="7941"/>
  <c r="Q456" i="7942"/>
  <c r="Q510" i="7941"/>
  <c r="Q476" i="7941"/>
  <c r="Q388" i="7942"/>
  <c r="L1010" i="18"/>
  <c r="L771" i="18"/>
  <c r="L130" i="7941"/>
  <c r="L984" i="18"/>
  <c r="L745" i="18"/>
  <c r="L104" i="7941"/>
  <c r="O152" i="7942"/>
  <c r="L38" i="7941"/>
  <c r="K320" i="7941"/>
  <c r="P456" i="7942"/>
  <c r="L994" i="18"/>
  <c r="L755" i="18"/>
  <c r="L114" i="7941"/>
  <c r="L302" i="7941"/>
  <c r="L1018" i="18"/>
  <c r="L779" i="18"/>
  <c r="L138" i="7941"/>
  <c r="M685" i="18"/>
  <c r="M1018" i="18"/>
  <c r="M779" i="18"/>
  <c r="M138" i="7941"/>
  <c r="O775" i="18"/>
  <c r="O134" i="7941"/>
  <c r="O778" i="18"/>
  <c r="O137" i="7941"/>
  <c r="O785" i="18"/>
  <c r="O144" i="7941"/>
  <c r="O772" i="18"/>
  <c r="O131" i="7941"/>
  <c r="O773" i="18"/>
  <c r="O132" i="7941"/>
  <c r="O782" i="18"/>
  <c r="O141" i="7941"/>
  <c r="O784" i="18"/>
  <c r="O143" i="7941"/>
  <c r="L983" i="18"/>
  <c r="L744" i="18"/>
  <c r="L103" i="7941"/>
  <c r="L293" i="7941"/>
  <c r="L986" i="18"/>
  <c r="L747" i="18"/>
  <c r="L106" i="7941"/>
  <c r="L294" i="7941"/>
  <c r="L40" i="7941"/>
  <c r="K322" i="7941"/>
  <c r="L995" i="18"/>
  <c r="L756" i="18"/>
  <c r="L115" i="7941"/>
  <c r="L993" i="18"/>
  <c r="L754" i="18"/>
  <c r="L113" i="7941"/>
  <c r="L1006" i="18"/>
  <c r="L767" i="18"/>
  <c r="L126" i="7941"/>
  <c r="M673" i="18"/>
  <c r="M1006" i="18"/>
  <c r="M767" i="18"/>
  <c r="M126" i="7941"/>
  <c r="L982" i="18"/>
  <c r="L743" i="18"/>
  <c r="L102" i="7941"/>
  <c r="L290" i="7941"/>
  <c r="L314" i="7941"/>
  <c r="Q154" i="7942"/>
  <c r="Q383" i="7941"/>
  <c r="P154" i="7942"/>
  <c r="L303" i="7941"/>
  <c r="L291" i="7941"/>
  <c r="L292" i="7941"/>
  <c r="M689" i="18"/>
  <c r="M1022" i="18"/>
  <c r="M783" i="18"/>
  <c r="M142" i="7941"/>
  <c r="M683" i="18"/>
  <c r="M1016" i="18"/>
  <c r="M777" i="18"/>
  <c r="M136" i="7941"/>
  <c r="M663" i="18"/>
  <c r="M996" i="18"/>
  <c r="M757" i="18"/>
  <c r="M116" i="7941"/>
  <c r="J6" i="7941"/>
  <c r="J980" i="18"/>
  <c r="J742" i="18"/>
  <c r="M674" i="18"/>
  <c r="M1007" i="18"/>
  <c r="M768" i="18"/>
  <c r="M127" i="7941"/>
  <c r="M931" i="18"/>
  <c r="N288" i="7941"/>
  <c r="O981" i="18"/>
  <c r="O980" i="18"/>
  <c r="O647" i="18"/>
  <c r="N101" i="7944"/>
  <c r="Q511" i="18"/>
  <c r="P46" i="18"/>
  <c r="P729" i="18"/>
  <c r="P88" i="7941"/>
  <c r="Q509" i="18"/>
  <c r="P12" i="18"/>
  <c r="Q69" i="18"/>
  <c r="P248" i="1"/>
  <c r="Q535" i="18"/>
  <c r="Q537" i="18"/>
  <c r="P48" i="18"/>
  <c r="P731" i="18"/>
  <c r="P90" i="7941"/>
  <c r="Q444" i="18"/>
  <c r="P41" i="18"/>
  <c r="P724" i="18"/>
  <c r="P83" i="7941"/>
  <c r="Q446" i="18"/>
  <c r="Q264" i="18"/>
  <c r="P27" i="18"/>
  <c r="P710" i="18"/>
  <c r="P69" i="7941"/>
  <c r="Q418" i="18"/>
  <c r="P39" i="18"/>
  <c r="P722" i="18"/>
  <c r="P81" i="7941"/>
  <c r="Q420" i="18"/>
  <c r="P17" i="18"/>
  <c r="P700" i="18"/>
  <c r="P59" i="7941"/>
  <c r="Q134" i="18"/>
  <c r="Q290" i="18"/>
  <c r="P29" i="18"/>
  <c r="P712" i="18"/>
  <c r="P71" i="7941"/>
  <c r="Q626" i="18"/>
  <c r="P55" i="18"/>
  <c r="P738" i="18"/>
  <c r="P97" i="7941"/>
  <c r="Q628" i="18"/>
  <c r="Q353" i="18"/>
  <c r="P34" i="18"/>
  <c r="P717" i="18"/>
  <c r="P76" i="7941"/>
  <c r="Q355" i="18"/>
  <c r="P20" i="18"/>
  <c r="P703" i="18"/>
  <c r="P62" i="7941"/>
  <c r="Q173" i="18"/>
  <c r="Q483" i="18"/>
  <c r="P44" i="18"/>
  <c r="P727" i="18"/>
  <c r="P86" i="7941"/>
  <c r="Q485" i="18"/>
  <c r="Q82" i="18"/>
  <c r="P13" i="18"/>
  <c r="P696" i="18"/>
  <c r="P55" i="7941"/>
  <c r="Q366" i="18"/>
  <c r="Q368" i="18"/>
  <c r="P35" i="18"/>
  <c r="P718" i="18"/>
  <c r="P77" i="7941"/>
  <c r="Q303" i="18"/>
  <c r="P30" i="18"/>
  <c r="P713" i="18"/>
  <c r="P72" i="7941"/>
  <c r="Q238" i="18"/>
  <c r="P25" i="18"/>
  <c r="P708" i="18"/>
  <c r="P67" i="7941"/>
  <c r="Q277" i="18"/>
  <c r="P28" i="18"/>
  <c r="P711" i="18"/>
  <c r="P70" i="7941"/>
  <c r="Q431" i="18"/>
  <c r="P40" i="18"/>
  <c r="P723" i="18"/>
  <c r="P82" i="7941"/>
  <c r="Q433" i="18"/>
  <c r="P31" i="18"/>
  <c r="P714" i="18"/>
  <c r="P73" i="7941"/>
  <c r="Q314" i="18"/>
  <c r="Q316" i="18"/>
  <c r="Q522" i="18"/>
  <c r="Q524" i="18"/>
  <c r="P47" i="18"/>
  <c r="P730" i="18"/>
  <c r="P89" i="7941"/>
  <c r="Q587" i="18"/>
  <c r="Q589" i="18"/>
  <c r="P52" i="18"/>
  <c r="P735" i="18"/>
  <c r="P94" i="7941"/>
  <c r="P15" i="18"/>
  <c r="P698" i="18"/>
  <c r="P57" i="7941"/>
  <c r="Q108" i="18"/>
  <c r="P976" i="18"/>
  <c r="P968" i="18"/>
  <c r="P964" i="18"/>
  <c r="P967" i="18"/>
  <c r="P962" i="18"/>
  <c r="P974" i="18"/>
  <c r="P971" i="18"/>
  <c r="P975" i="18"/>
  <c r="P969" i="18"/>
  <c r="P966" i="18"/>
  <c r="P965" i="18"/>
  <c r="P963" i="18"/>
  <c r="P970" i="18"/>
  <c r="P973" i="18"/>
  <c r="P972" i="18"/>
  <c r="M678" i="18"/>
  <c r="M1011" i="18"/>
  <c r="M772" i="18"/>
  <c r="M131" i="7941"/>
  <c r="K318" i="7941"/>
  <c r="L36" i="7941"/>
  <c r="L318" i="7941"/>
  <c r="P162" i="7942"/>
  <c r="Q162" i="7942"/>
  <c r="Q387" i="7941"/>
  <c r="L311" i="7941"/>
  <c r="L301" i="7941"/>
  <c r="N158" i="7942"/>
  <c r="P157" i="7942"/>
  <c r="M666" i="18"/>
  <c r="M999" i="18"/>
  <c r="M760" i="18"/>
  <c r="M119" i="7941"/>
  <c r="M659" i="18"/>
  <c r="M992" i="18"/>
  <c r="M753" i="18"/>
  <c r="M112" i="7941"/>
  <c r="M655" i="18"/>
  <c r="M988" i="18"/>
  <c r="M749" i="18"/>
  <c r="M108" i="7941"/>
  <c r="M672" i="18"/>
  <c r="M1005" i="18"/>
  <c r="M766" i="18"/>
  <c r="M125" i="7941"/>
  <c r="M682" i="18"/>
  <c r="M1015" i="18"/>
  <c r="M776" i="18"/>
  <c r="M135" i="7941"/>
  <c r="L296" i="7941"/>
  <c r="M652" i="18"/>
  <c r="M985" i="18"/>
  <c r="M746" i="18"/>
  <c r="M105" i="7941"/>
  <c r="L679" i="18"/>
  <c r="M658" i="18"/>
  <c r="M991" i="18"/>
  <c r="M752" i="18"/>
  <c r="M111" i="7941"/>
  <c r="L1025" i="18"/>
  <c r="L786" i="18"/>
  <c r="L145" i="7941"/>
  <c r="L333" i="7941"/>
  <c r="L997" i="18"/>
  <c r="L758" i="18"/>
  <c r="L117" i="7941"/>
  <c r="L305" i="7941"/>
  <c r="L1013" i="18"/>
  <c r="L774" i="18"/>
  <c r="L133" i="7941"/>
  <c r="L321" i="7941"/>
  <c r="K326" i="7941"/>
  <c r="L44" i="7941"/>
  <c r="L326" i="7941"/>
  <c r="O779" i="18"/>
  <c r="O138" i="7941"/>
  <c r="O781" i="18"/>
  <c r="O140" i="7941"/>
  <c r="O776" i="18"/>
  <c r="O135" i="7941"/>
  <c r="O777" i="18"/>
  <c r="O136" i="7941"/>
  <c r="O780" i="18"/>
  <c r="O139" i="7941"/>
  <c r="O786" i="18"/>
  <c r="O145" i="7941"/>
  <c r="O774" i="18"/>
  <c r="O133" i="7941"/>
  <c r="O783" i="18"/>
  <c r="O142" i="7941"/>
  <c r="P655" i="18"/>
  <c r="P988" i="18"/>
  <c r="P658" i="18"/>
  <c r="P991" i="18"/>
  <c r="P656" i="18"/>
  <c r="P989" i="18"/>
  <c r="P663" i="18"/>
  <c r="P996" i="18"/>
  <c r="O110" i="18"/>
  <c r="O935" i="18"/>
  <c r="O745" i="18"/>
  <c r="O104" i="7941"/>
  <c r="O185" i="7944"/>
  <c r="O266" i="18"/>
  <c r="O947" i="18"/>
  <c r="O757" i="18"/>
  <c r="O116" i="7941"/>
  <c r="O479" i="7944"/>
  <c r="O227" i="18"/>
  <c r="O944" i="18"/>
  <c r="O754" i="18"/>
  <c r="O113" i="7941"/>
  <c r="O188" i="18"/>
  <c r="O941" i="18"/>
  <c r="O751" i="18"/>
  <c r="O110" i="7941"/>
  <c r="O214" i="18"/>
  <c r="O943" i="18"/>
  <c r="O753" i="18"/>
  <c r="O112" i="7941"/>
  <c r="O84" i="18"/>
  <c r="O933" i="18"/>
  <c r="O743" i="18"/>
  <c r="O102" i="7941"/>
  <c r="O325" i="7944"/>
  <c r="O213" i="7944"/>
  <c r="O311" i="7944"/>
  <c r="O279" i="18"/>
  <c r="O948" i="18"/>
  <c r="O758" i="18"/>
  <c r="O117" i="7941"/>
  <c r="O395" i="7944"/>
  <c r="O370" i="18"/>
  <c r="O955" i="18"/>
  <c r="O765" i="18"/>
  <c r="O124" i="7941"/>
  <c r="O253" i="18"/>
  <c r="O946" i="18"/>
  <c r="O756" i="18"/>
  <c r="O115" i="7941"/>
  <c r="O297" i="7944"/>
  <c r="O367" i="7944"/>
  <c r="O435" i="18"/>
  <c r="O960" i="18"/>
  <c r="O770" i="18"/>
  <c r="O129" i="7941"/>
  <c r="O227" i="7944"/>
  <c r="O451" i="7944"/>
  <c r="O283" i="7944"/>
  <c r="O162" i="18"/>
  <c r="O939" i="18"/>
  <c r="O749" i="18"/>
  <c r="O108" i="7941"/>
  <c r="O339" i="7944"/>
  <c r="O175" i="18"/>
  <c r="O940" i="18"/>
  <c r="O750" i="18"/>
  <c r="O109" i="7941"/>
  <c r="O465" i="7944"/>
  <c r="O241" i="7944"/>
  <c r="O409" i="18"/>
  <c r="O958" i="18"/>
  <c r="O768" i="18"/>
  <c r="O127" i="7941"/>
  <c r="O71" i="18"/>
  <c r="O136" i="18"/>
  <c r="O937" i="18"/>
  <c r="O747" i="18"/>
  <c r="O106" i="7941"/>
  <c r="O143" i="7944"/>
  <c r="P20" i="7944"/>
  <c r="P43" i="7944"/>
  <c r="P19" i="7944"/>
  <c r="P23" i="7944"/>
  <c r="P29" i="7944"/>
  <c r="P38" i="7944"/>
  <c r="P44" i="7944"/>
  <c r="P40" i="7944"/>
  <c r="P32" i="7944"/>
  <c r="P11" i="7944"/>
  <c r="P25" i="7944"/>
  <c r="P21" i="7944"/>
  <c r="P37" i="7944"/>
  <c r="P47" i="7944"/>
  <c r="P17" i="7944"/>
  <c r="P49" i="7944"/>
  <c r="P35" i="7944"/>
  <c r="P10" i="7944"/>
  <c r="P42" i="7944"/>
  <c r="P28" i="7944"/>
  <c r="P14" i="7944"/>
  <c r="P26" i="7944"/>
  <c r="P34" i="7944"/>
  <c r="P46" i="7944"/>
  <c r="P50" i="7944"/>
  <c r="O11" i="7941"/>
  <c r="O17" i="7941"/>
  <c r="O44" i="7941"/>
  <c r="O10" i="7941"/>
  <c r="O28" i="7941"/>
  <c r="O34" i="7941"/>
  <c r="O23" i="7941"/>
  <c r="O51" i="7941"/>
  <c r="O8" i="7941"/>
  <c r="O22" i="7941"/>
  <c r="O39" i="7941"/>
  <c r="O18" i="7941"/>
  <c r="O37" i="7941"/>
  <c r="O50" i="7941"/>
  <c r="O331" i="7941"/>
  <c r="O27" i="7941"/>
  <c r="O46" i="7941"/>
  <c r="O20" i="7941"/>
  <c r="O47" i="7941"/>
  <c r="O36" i="7941"/>
  <c r="O290" i="7941"/>
  <c r="O41" i="7941"/>
  <c r="O316" i="7941"/>
  <c r="P689" i="18"/>
  <c r="P1022" i="18"/>
  <c r="O26" i="7941"/>
  <c r="P685" i="18"/>
  <c r="P1018" i="18"/>
  <c r="O29" i="7941"/>
  <c r="O12" i="7941"/>
  <c r="O303" i="7941"/>
  <c r="P670" i="18"/>
  <c r="P1003" i="18"/>
  <c r="P671" i="18"/>
  <c r="P1004" i="18"/>
  <c r="P691" i="18"/>
  <c r="P1024" i="18"/>
  <c r="O9" i="7941"/>
  <c r="P649" i="18"/>
  <c r="P982" i="18"/>
  <c r="P683" i="18"/>
  <c r="P1016" i="18"/>
  <c r="O328" i="7941"/>
  <c r="P687" i="18"/>
  <c r="P1020" i="18"/>
  <c r="O312" i="7941"/>
  <c r="O15" i="7941"/>
  <c r="O14" i="7941"/>
  <c r="P665" i="18"/>
  <c r="P998" i="18"/>
  <c r="O306" i="7941"/>
  <c r="P686" i="18"/>
  <c r="P1019" i="18"/>
  <c r="P667" i="18"/>
  <c r="P1000" i="18"/>
  <c r="P668" i="18"/>
  <c r="P1001" i="18"/>
  <c r="P674" i="18"/>
  <c r="P1007" i="18"/>
  <c r="O325" i="7941"/>
  <c r="O292" i="7941"/>
  <c r="P651" i="18"/>
  <c r="P984" i="18"/>
  <c r="O289" i="7941"/>
  <c r="O295" i="7941"/>
  <c r="O299" i="7941"/>
  <c r="O302" i="7941"/>
  <c r="O309" i="7941"/>
  <c r="O315" i="7941"/>
  <c r="O319" i="7941"/>
  <c r="O321" i="7941"/>
  <c r="P662" i="18"/>
  <c r="P995" i="18"/>
  <c r="P664" i="18"/>
  <c r="P997" i="18"/>
  <c r="P680" i="18"/>
  <c r="P1013" i="18"/>
  <c r="P682" i="18"/>
  <c r="P1015" i="18"/>
  <c r="P653" i="18"/>
  <c r="P986" i="18"/>
  <c r="P677" i="18"/>
  <c r="P1010" i="18"/>
  <c r="P660" i="18"/>
  <c r="P993" i="18"/>
  <c r="P654" i="18"/>
  <c r="P987" i="18"/>
  <c r="P648" i="18"/>
  <c r="P672" i="18"/>
  <c r="P1005" i="18"/>
  <c r="O149" i="18"/>
  <c r="O938" i="18"/>
  <c r="O748" i="18"/>
  <c r="O107" i="7941"/>
  <c r="O97" i="18"/>
  <c r="O934" i="18"/>
  <c r="O744" i="18"/>
  <c r="O103" i="7941"/>
  <c r="O199" i="7944"/>
  <c r="O269" i="7944"/>
  <c r="O115" i="7944"/>
  <c r="O437" i="7944"/>
  <c r="O344" i="18"/>
  <c r="O953" i="18"/>
  <c r="O763" i="18"/>
  <c r="O122" i="7941"/>
  <c r="O357" i="18"/>
  <c r="O954" i="18"/>
  <c r="O764" i="18"/>
  <c r="O123" i="7941"/>
  <c r="O353" i="7944"/>
  <c r="O305" i="18"/>
  <c r="O950" i="18"/>
  <c r="O760" i="18"/>
  <c r="O119" i="7941"/>
  <c r="O331" i="18"/>
  <c r="O952" i="18"/>
  <c r="O762" i="18"/>
  <c r="O121" i="7941"/>
  <c r="O381" i="7944"/>
  <c r="O493" i="7944"/>
  <c r="O318" i="18"/>
  <c r="O951" i="18"/>
  <c r="O761" i="18"/>
  <c r="O120" i="7941"/>
  <c r="O507" i="7944"/>
  <c r="O129" i="7944"/>
  <c r="O448" i="18"/>
  <c r="O961" i="18"/>
  <c r="O771" i="18"/>
  <c r="O130" i="7941"/>
  <c r="O409" i="7944"/>
  <c r="O383" i="18"/>
  <c r="O956" i="18"/>
  <c r="O766" i="18"/>
  <c r="O125" i="7941"/>
  <c r="O201" i="18"/>
  <c r="O942" i="18"/>
  <c r="O752" i="18"/>
  <c r="O111" i="7941"/>
  <c r="O292" i="18"/>
  <c r="O949" i="18"/>
  <c r="O759" i="18"/>
  <c r="O118" i="7941"/>
  <c r="O423" i="7944"/>
  <c r="O521" i="7944"/>
  <c r="O255" i="7944"/>
  <c r="O240" i="18"/>
  <c r="O945" i="18"/>
  <c r="O755" i="18"/>
  <c r="O114" i="7941"/>
  <c r="O157" i="7944"/>
  <c r="O422" i="18"/>
  <c r="O959" i="18"/>
  <c r="O769" i="18"/>
  <c r="O128" i="7941"/>
  <c r="O396" i="18"/>
  <c r="O957" i="18"/>
  <c r="O767" i="18"/>
  <c r="O126" i="7941"/>
  <c r="O123" i="18"/>
  <c r="O936" i="18"/>
  <c r="O746" i="18"/>
  <c r="O105" i="7941"/>
  <c r="O171" i="7944"/>
  <c r="P41" i="7944"/>
  <c r="P30" i="7944"/>
  <c r="P39" i="7944"/>
  <c r="P16" i="7944"/>
  <c r="P15" i="7944"/>
  <c r="P12" i="7944"/>
  <c r="P9" i="7944"/>
  <c r="P51" i="7944"/>
  <c r="P31" i="7944"/>
  <c r="P27" i="7944"/>
  <c r="P13" i="7944"/>
  <c r="P18" i="7944"/>
  <c r="P48" i="7944"/>
  <c r="P52" i="7944"/>
  <c r="P24" i="7944"/>
  <c r="P33" i="7944"/>
  <c r="P45" i="7944"/>
  <c r="P36" i="7944"/>
  <c r="P22" i="7944"/>
  <c r="O25" i="7941"/>
  <c r="O32" i="7941"/>
  <c r="O40" i="7941"/>
  <c r="O42" i="7941"/>
  <c r="O33" i="7941"/>
  <c r="O48" i="7941"/>
  <c r="O45" i="7941"/>
  <c r="O43" i="7941"/>
  <c r="O38" i="7941"/>
  <c r="O49" i="7941"/>
  <c r="O310" i="7941"/>
  <c r="P676" i="18"/>
  <c r="P1009" i="18"/>
  <c r="P692" i="18"/>
  <c r="P1025" i="18"/>
  <c r="O314" i="7941"/>
  <c r="O324" i="7941"/>
  <c r="O21" i="7941"/>
  <c r="O35" i="7941"/>
  <c r="O332" i="7941"/>
  <c r="O16" i="7941"/>
  <c r="O293" i="7941"/>
  <c r="O300" i="7941"/>
  <c r="O322" i="7941"/>
  <c r="O24" i="7941"/>
  <c r="P652" i="18"/>
  <c r="P985" i="18"/>
  <c r="O31" i="7941"/>
  <c r="O30" i="7941"/>
  <c r="O326" i="7941"/>
  <c r="O19" i="7941"/>
  <c r="P690" i="18"/>
  <c r="P1023" i="18"/>
  <c r="O308" i="7941"/>
  <c r="P673" i="18"/>
  <c r="P1006" i="18"/>
  <c r="P669" i="18"/>
  <c r="P1002" i="18"/>
  <c r="P675" i="18"/>
  <c r="P1008" i="18"/>
  <c r="O13" i="7941"/>
  <c r="O329" i="7941"/>
  <c r="O333" i="7941"/>
  <c r="P684" i="18"/>
  <c r="P1017" i="18"/>
  <c r="P681" i="18"/>
  <c r="P1014" i="18"/>
  <c r="O298" i="7941"/>
  <c r="P659" i="18"/>
  <c r="P992" i="18"/>
  <c r="O317" i="7941"/>
  <c r="O7" i="7941"/>
  <c r="O6" i="7941"/>
  <c r="P8" i="7944"/>
  <c r="O311" i="7941"/>
  <c r="O330" i="7941"/>
  <c r="O305" i="7941"/>
  <c r="O307" i="7941"/>
  <c r="O296" i="7941"/>
  <c r="O323" i="7941"/>
  <c r="P678" i="18"/>
  <c r="P1011" i="18"/>
  <c r="P679" i="18"/>
  <c r="P1012" i="18"/>
  <c r="O291" i="7941"/>
  <c r="O294" i="7941"/>
  <c r="O297" i="7941"/>
  <c r="O301" i="7941"/>
  <c r="O304" i="7941"/>
  <c r="O313" i="7941"/>
  <c r="O318" i="7941"/>
  <c r="O320" i="7941"/>
  <c r="O327" i="7941"/>
  <c r="P661" i="18"/>
  <c r="P994" i="18"/>
  <c r="P666" i="18"/>
  <c r="P999" i="18"/>
  <c r="P650" i="18"/>
  <c r="P983" i="18"/>
  <c r="P688" i="18"/>
  <c r="P1021" i="18"/>
  <c r="P657" i="18"/>
  <c r="P990" i="18"/>
  <c r="O695" i="18"/>
  <c r="O11" i="18"/>
  <c r="M691" i="18"/>
  <c r="M1024" i="18"/>
  <c r="M785" i="18"/>
  <c r="M144" i="7941"/>
  <c r="M656" i="18"/>
  <c r="M989" i="18"/>
  <c r="M750" i="18"/>
  <c r="M109" i="7941"/>
  <c r="L681" i="18"/>
  <c r="M649" i="18"/>
  <c r="M982" i="18"/>
  <c r="M743" i="18"/>
  <c r="M102" i="7941"/>
  <c r="M660" i="18"/>
  <c r="M993" i="18"/>
  <c r="M754" i="18"/>
  <c r="M113" i="7941"/>
  <c r="M662" i="18"/>
  <c r="M995" i="18"/>
  <c r="M756" i="18"/>
  <c r="M115" i="7941"/>
  <c r="M653" i="18"/>
  <c r="M986" i="18"/>
  <c r="M747" i="18"/>
  <c r="M106" i="7941"/>
  <c r="M661" i="18"/>
  <c r="M994" i="18"/>
  <c r="M755" i="18"/>
  <c r="M114" i="7941"/>
  <c r="P7" i="7944"/>
  <c r="O932" i="18"/>
  <c r="O58" i="18"/>
  <c r="M680" i="18"/>
  <c r="M1013" i="18"/>
  <c r="M774" i="18"/>
  <c r="M133" i="7941"/>
  <c r="M664" i="18"/>
  <c r="M997" i="18"/>
  <c r="M758" i="18"/>
  <c r="M117" i="7941"/>
  <c r="M692" i="18"/>
  <c r="M1025" i="18"/>
  <c r="M786" i="18"/>
  <c r="M145" i="7941"/>
  <c r="P782" i="18"/>
  <c r="P141" i="7941"/>
  <c r="P780" i="18"/>
  <c r="P139" i="7941"/>
  <c r="P775" i="18"/>
  <c r="P134" i="7941"/>
  <c r="P779" i="18"/>
  <c r="P138" i="7941"/>
  <c r="P781" i="18"/>
  <c r="P140" i="7941"/>
  <c r="P772" i="18"/>
  <c r="P131" i="7941"/>
  <c r="P774" i="18"/>
  <c r="P133" i="7941"/>
  <c r="P786" i="18"/>
  <c r="P145" i="7941"/>
  <c r="Q675" i="18"/>
  <c r="Q1008" i="18"/>
  <c r="P240" i="18"/>
  <c r="P945" i="18"/>
  <c r="P755" i="18"/>
  <c r="P114" i="7941"/>
  <c r="P370" i="18"/>
  <c r="P955" i="18"/>
  <c r="P765" i="18"/>
  <c r="P124" i="7941"/>
  <c r="Q657" i="18"/>
  <c r="Q990" i="18"/>
  <c r="P241" i="7944"/>
  <c r="P297" i="7944"/>
  <c r="P344" i="18"/>
  <c r="P953" i="18"/>
  <c r="P763" i="18"/>
  <c r="P122" i="7941"/>
  <c r="P395" i="7944"/>
  <c r="P255" i="7944"/>
  <c r="P201" i="18"/>
  <c r="P942" i="18"/>
  <c r="P752" i="18"/>
  <c r="P111" i="7941"/>
  <c r="P305" i="18"/>
  <c r="P950" i="18"/>
  <c r="P760" i="18"/>
  <c r="P119" i="7941"/>
  <c r="P199" i="7944"/>
  <c r="Q652" i="18"/>
  <c r="Q985" i="18"/>
  <c r="P143" i="7944"/>
  <c r="P123" i="18"/>
  <c r="P936" i="18"/>
  <c r="P746" i="18"/>
  <c r="P105" i="7941"/>
  <c r="P279" i="18"/>
  <c r="P948" i="18"/>
  <c r="P758" i="18"/>
  <c r="P117" i="7941"/>
  <c r="P71" i="18"/>
  <c r="P353" i="7944"/>
  <c r="P339" i="7944"/>
  <c r="P175" i="18"/>
  <c r="P940" i="18"/>
  <c r="P750" i="18"/>
  <c r="P109" i="7941"/>
  <c r="P266" i="18"/>
  <c r="P947" i="18"/>
  <c r="P757" i="18"/>
  <c r="P116" i="7941"/>
  <c r="P357" i="18"/>
  <c r="P954" i="18"/>
  <c r="P764" i="18"/>
  <c r="P123" i="7941"/>
  <c r="P311" i="7944"/>
  <c r="P227" i="7944"/>
  <c r="P110" i="18"/>
  <c r="P935" i="18"/>
  <c r="P745" i="18"/>
  <c r="P104" i="7941"/>
  <c r="P188" i="18"/>
  <c r="P941" i="18"/>
  <c r="P751" i="18"/>
  <c r="P110" i="7941"/>
  <c r="P521" i="7944"/>
  <c r="P149" i="18"/>
  <c r="P938" i="18"/>
  <c r="P748" i="18"/>
  <c r="P107" i="7941"/>
  <c r="P253" i="18"/>
  <c r="P946" i="18"/>
  <c r="P756" i="18"/>
  <c r="P115" i="7941"/>
  <c r="P292" i="18"/>
  <c r="P949" i="18"/>
  <c r="P759" i="18"/>
  <c r="P118" i="7941"/>
  <c r="P409" i="18"/>
  <c r="P958" i="18"/>
  <c r="P768" i="18"/>
  <c r="P127" i="7941"/>
  <c r="P381" i="7944"/>
  <c r="P129" i="7944"/>
  <c r="P479" i="7944"/>
  <c r="P171" i="7944"/>
  <c r="P185" i="7944"/>
  <c r="P97" i="18"/>
  <c r="P934" i="18"/>
  <c r="P744" i="18"/>
  <c r="P103" i="7941"/>
  <c r="Q41" i="7944"/>
  <c r="Q30" i="7944"/>
  <c r="Q39" i="7944"/>
  <c r="Q16" i="7944"/>
  <c r="Q15" i="7944"/>
  <c r="Q12" i="7944"/>
  <c r="Q9" i="7944"/>
  <c r="Q51" i="7944"/>
  <c r="Q31" i="7944"/>
  <c r="Q27" i="7944"/>
  <c r="Q13" i="7944"/>
  <c r="Q18" i="7944"/>
  <c r="Q48" i="7944"/>
  <c r="Q52" i="7944"/>
  <c r="Q24" i="7944"/>
  <c r="Q33" i="7944"/>
  <c r="Q45" i="7944"/>
  <c r="Q36" i="7944"/>
  <c r="Q22" i="7944"/>
  <c r="P51" i="7941"/>
  <c r="P44" i="7941"/>
  <c r="P11" i="7941"/>
  <c r="P333" i="7941"/>
  <c r="P41" i="7941"/>
  <c r="P27" i="7941"/>
  <c r="P28" i="7941"/>
  <c r="P16" i="7941"/>
  <c r="P8" i="7941"/>
  <c r="P32" i="7941"/>
  <c r="P46" i="7941"/>
  <c r="P24" i="7941"/>
  <c r="P35" i="7941"/>
  <c r="Q676" i="18"/>
  <c r="Q1009" i="18"/>
  <c r="Q690" i="18"/>
  <c r="Q1023" i="18"/>
  <c r="P331" i="7941"/>
  <c r="P48" i="7941"/>
  <c r="P23" i="7941"/>
  <c r="Q684" i="18"/>
  <c r="Q1017" i="18"/>
  <c r="P324" i="7941"/>
  <c r="P311" i="7941"/>
  <c r="P25" i="7941"/>
  <c r="P14" i="7941"/>
  <c r="P317" i="7941"/>
  <c r="P26" i="7941"/>
  <c r="P330" i="7941"/>
  <c r="P9" i="7941"/>
  <c r="Q8" i="7944"/>
  <c r="P300" i="7941"/>
  <c r="P328" i="7941"/>
  <c r="P22" i="7941"/>
  <c r="Q669" i="18"/>
  <c r="Q1002" i="18"/>
  <c r="P45" i="7941"/>
  <c r="P17" i="7941"/>
  <c r="Q686" i="18"/>
  <c r="Q1019" i="18"/>
  <c r="Q674" i="18"/>
  <c r="Q1007" i="18"/>
  <c r="Q667" i="18"/>
  <c r="Q1000" i="18"/>
  <c r="P309" i="7941"/>
  <c r="P325" i="7941"/>
  <c r="Q687" i="18"/>
  <c r="Q1020" i="18"/>
  <c r="P307" i="7941"/>
  <c r="P13" i="7941"/>
  <c r="Q691" i="18"/>
  <c r="Q1024" i="18"/>
  <c r="Q664" i="18"/>
  <c r="Q997" i="18"/>
  <c r="P36" i="7941"/>
  <c r="P292" i="7941"/>
  <c r="P322" i="7941"/>
  <c r="P321" i="7941"/>
  <c r="P291" i="7941"/>
  <c r="P299" i="7941"/>
  <c r="P31" i="7941"/>
  <c r="P297" i="7941"/>
  <c r="Q682" i="18"/>
  <c r="Q1015" i="18"/>
  <c r="Q679" i="18"/>
  <c r="Q1012" i="18"/>
  <c r="Q666" i="18"/>
  <c r="Q999" i="18"/>
  <c r="Q677" i="18"/>
  <c r="Q1010" i="18"/>
  <c r="P294" i="7941"/>
  <c r="P295" i="7941"/>
  <c r="P301" i="7941"/>
  <c r="P304" i="7941"/>
  <c r="P318" i="7941"/>
  <c r="P329" i="7941"/>
  <c r="Q663" i="18"/>
  <c r="Q996" i="18"/>
  <c r="Q656" i="18"/>
  <c r="Q989" i="18"/>
  <c r="Q661" i="18"/>
  <c r="Q994" i="18"/>
  <c r="Q654" i="18"/>
  <c r="Q987" i="18"/>
  <c r="Q655" i="18"/>
  <c r="Q988" i="18"/>
  <c r="Q672" i="18"/>
  <c r="Q1005" i="18"/>
  <c r="P7" i="7941"/>
  <c r="Q658" i="18"/>
  <c r="Q991" i="18"/>
  <c r="P437" i="7944"/>
  <c r="Q651" i="18"/>
  <c r="Q984" i="18"/>
  <c r="P507" i="7944"/>
  <c r="P162" i="18"/>
  <c r="P939" i="18"/>
  <c r="P749" i="18"/>
  <c r="P108" i="7941"/>
  <c r="P283" i="7944"/>
  <c r="P115" i="7944"/>
  <c r="P214" i="18"/>
  <c r="P943" i="18"/>
  <c r="P753" i="18"/>
  <c r="P112" i="7941"/>
  <c r="P367" i="7944"/>
  <c r="P422" i="18"/>
  <c r="P959" i="18"/>
  <c r="P769" i="18"/>
  <c r="P128" i="7941"/>
  <c r="P227" i="18"/>
  <c r="P944" i="18"/>
  <c r="P754" i="18"/>
  <c r="P113" i="7941"/>
  <c r="P331" i="18"/>
  <c r="P952" i="18"/>
  <c r="P762" i="18"/>
  <c r="P121" i="7941"/>
  <c r="P325" i="7944"/>
  <c r="P136" i="18"/>
  <c r="P937" i="18"/>
  <c r="P747" i="18"/>
  <c r="P106" i="7941"/>
  <c r="P157" i="7944"/>
  <c r="P493" i="7944"/>
  <c r="P396" i="18"/>
  <c r="P957" i="18"/>
  <c r="P767" i="18"/>
  <c r="P126" i="7941"/>
  <c r="P465" i="7944"/>
  <c r="P383" i="18"/>
  <c r="P956" i="18"/>
  <c r="P766" i="18"/>
  <c r="P125" i="7941"/>
  <c r="P451" i="7944"/>
  <c r="P84" i="18"/>
  <c r="P933" i="18"/>
  <c r="P743" i="18"/>
  <c r="P102" i="7941"/>
  <c r="P448" i="18"/>
  <c r="P961" i="18"/>
  <c r="P771" i="18"/>
  <c r="P130" i="7941"/>
  <c r="P269" i="7944"/>
  <c r="P409" i="7944"/>
  <c r="P435" i="18"/>
  <c r="P960" i="18"/>
  <c r="P770" i="18"/>
  <c r="P129" i="7941"/>
  <c r="P213" i="7944"/>
  <c r="P423" i="7944"/>
  <c r="P318" i="18"/>
  <c r="P951" i="18"/>
  <c r="P761" i="18"/>
  <c r="P120" i="7941"/>
  <c r="Q20" i="7944"/>
  <c r="Q43" i="7944"/>
  <c r="Q19" i="7944"/>
  <c r="Q23" i="7944"/>
  <c r="Q29" i="7944"/>
  <c r="Q38" i="7944"/>
  <c r="Q44" i="7944"/>
  <c r="Q40" i="7944"/>
  <c r="Q32" i="7944"/>
  <c r="Q11" i="7944"/>
  <c r="Q25" i="7944"/>
  <c r="Q21" i="7944"/>
  <c r="Q37" i="7944"/>
  <c r="Q47" i="7944"/>
  <c r="Q17" i="7944"/>
  <c r="Q49" i="7944"/>
  <c r="Q35" i="7944"/>
  <c r="Q10" i="7944"/>
  <c r="Q42" i="7944"/>
  <c r="Q28" i="7944"/>
  <c r="Q14" i="7944"/>
  <c r="Q26" i="7944"/>
  <c r="Q34" i="7944"/>
  <c r="Q46" i="7944"/>
  <c r="Q50" i="7944"/>
  <c r="P49" i="7941"/>
  <c r="P29" i="7941"/>
  <c r="P20" i="7941"/>
  <c r="P40" i="7941"/>
  <c r="P34" i="7941"/>
  <c r="P50" i="7941"/>
  <c r="P42" i="7941"/>
  <c r="P18" i="7941"/>
  <c r="P293" i="7941"/>
  <c r="Q692" i="18"/>
  <c r="Q1025" i="18"/>
  <c r="Q689" i="18"/>
  <c r="Q1022" i="18"/>
  <c r="P30" i="7941"/>
  <c r="P326" i="7941"/>
  <c r="Q685" i="18"/>
  <c r="Q1018" i="18"/>
  <c r="P47" i="7941"/>
  <c r="Q670" i="18"/>
  <c r="Q1003" i="18"/>
  <c r="Q665" i="18"/>
  <c r="Q998" i="18"/>
  <c r="P306" i="7941"/>
  <c r="P43" i="7941"/>
  <c r="P10" i="7941"/>
  <c r="P310" i="7941"/>
  <c r="Q671" i="18"/>
  <c r="Q1004" i="18"/>
  <c r="P21" i="7941"/>
  <c r="P314" i="7941"/>
  <c r="P39" i="7941"/>
  <c r="P312" i="7941"/>
  <c r="P15" i="7941"/>
  <c r="Q681" i="18"/>
  <c r="Q1014" i="18"/>
  <c r="P37" i="7941"/>
  <c r="P38" i="7941"/>
  <c r="P332" i="7941"/>
  <c r="Q673" i="18"/>
  <c r="Q1006" i="18"/>
  <c r="P33" i="7941"/>
  <c r="P290" i="7941"/>
  <c r="Q662" i="18"/>
  <c r="Q995" i="18"/>
  <c r="Q659" i="18"/>
  <c r="Q992" i="18"/>
  <c r="P316" i="7941"/>
  <c r="Q683" i="18"/>
  <c r="Q1016" i="18"/>
  <c r="Q668" i="18"/>
  <c r="Q1001" i="18"/>
  <c r="P315" i="7941"/>
  <c r="P327" i="7941"/>
  <c r="P308" i="7941"/>
  <c r="P19" i="7941"/>
  <c r="P12" i="7941"/>
  <c r="Q649" i="18"/>
  <c r="Q982" i="18"/>
  <c r="P319" i="7941"/>
  <c r="P303" i="7941"/>
  <c r="P305" i="7941"/>
  <c r="P298" i="7941"/>
  <c r="Q688" i="18"/>
  <c r="Q1021" i="18"/>
  <c r="P320" i="7941"/>
  <c r="P289" i="7941"/>
  <c r="P296" i="7941"/>
  <c r="P302" i="7941"/>
  <c r="P313" i="7941"/>
  <c r="P323" i="7941"/>
  <c r="Q680" i="18"/>
  <c r="Q1013" i="18"/>
  <c r="Q678" i="18"/>
  <c r="Q1011" i="18"/>
  <c r="Q650" i="18"/>
  <c r="Q983" i="18"/>
  <c r="Q653" i="18"/>
  <c r="Q986" i="18"/>
  <c r="Q660" i="18"/>
  <c r="Q993" i="18"/>
  <c r="Q648" i="18"/>
  <c r="P695" i="18"/>
  <c r="P11" i="18"/>
  <c r="J101" i="7941"/>
  <c r="J741" i="18"/>
  <c r="K648" i="18"/>
  <c r="M650" i="18"/>
  <c r="M983" i="18"/>
  <c r="M744" i="18"/>
  <c r="M103" i="7941"/>
  <c r="M651" i="18"/>
  <c r="M984" i="18"/>
  <c r="M745" i="18"/>
  <c r="M104" i="7941"/>
  <c r="M677" i="18"/>
  <c r="M1010" i="18"/>
  <c r="M771" i="18"/>
  <c r="M130" i="7941"/>
  <c r="P479" i="7942"/>
  <c r="Q479" i="7942"/>
  <c r="Q248" i="1"/>
  <c r="Q12" i="18"/>
  <c r="Q971" i="18"/>
  <c r="Q781" i="18"/>
  <c r="Q140" i="7941"/>
  <c r="Q972" i="18"/>
  <c r="Q782" i="18"/>
  <c r="Q141" i="7941"/>
  <c r="Q966" i="18"/>
  <c r="Q776" i="18"/>
  <c r="Q135" i="7941"/>
  <c r="Q967" i="18"/>
  <c r="Q777" i="18"/>
  <c r="Q136" i="7941"/>
  <c r="Q976" i="18"/>
  <c r="Q786" i="18"/>
  <c r="Q145" i="7941"/>
  <c r="Q968" i="18"/>
  <c r="Q778" i="18"/>
  <c r="Q137" i="7941"/>
  <c r="Q970" i="18"/>
  <c r="Q780" i="18"/>
  <c r="Q139" i="7941"/>
  <c r="Q974" i="18"/>
  <c r="Q784" i="18"/>
  <c r="Q143" i="7941"/>
  <c r="Q975" i="18"/>
  <c r="Q785" i="18"/>
  <c r="Q144" i="7941"/>
  <c r="Q973" i="18"/>
  <c r="Q783" i="18"/>
  <c r="Q142" i="7941"/>
  <c r="Q962" i="18"/>
  <c r="Q772" i="18"/>
  <c r="Q131" i="7941"/>
  <c r="Q964" i="18"/>
  <c r="Q774" i="18"/>
  <c r="Q133" i="7941"/>
  <c r="Q969" i="18"/>
  <c r="Q779" i="18"/>
  <c r="Q138" i="7941"/>
  <c r="Q965" i="18"/>
  <c r="Q775" i="18"/>
  <c r="Q134" i="7941"/>
  <c r="Q963" i="18"/>
  <c r="Q773" i="18"/>
  <c r="Q132" i="7941"/>
  <c r="N742" i="18"/>
  <c r="N931" i="18"/>
  <c r="M335" i="7941"/>
  <c r="L382" i="7941"/>
  <c r="O160" i="7942"/>
  <c r="Q159" i="7942"/>
  <c r="M670" i="18"/>
  <c r="M1003" i="18"/>
  <c r="M764" i="18"/>
  <c r="M123" i="7941"/>
  <c r="L1014" i="18"/>
  <c r="L775" i="18"/>
  <c r="L134" i="7941"/>
  <c r="L322" i="7941"/>
  <c r="M681" i="18"/>
  <c r="M1014" i="18"/>
  <c r="M775" i="18"/>
  <c r="M134" i="7941"/>
  <c r="O54" i="7941"/>
  <c r="O53" i="7941"/>
  <c r="O694" i="18"/>
  <c r="O101" i="7944"/>
  <c r="P981" i="18"/>
  <c r="P980" i="18"/>
  <c r="P647" i="18"/>
  <c r="O288" i="7941"/>
  <c r="L1012" i="18"/>
  <c r="L773" i="18"/>
  <c r="L132" i="7941"/>
  <c r="M679" i="18"/>
  <c r="M1012" i="18"/>
  <c r="M773" i="18"/>
  <c r="M132" i="7941"/>
  <c r="O158" i="7942"/>
  <c r="Q157" i="7942"/>
  <c r="P152" i="7942"/>
  <c r="P783" i="18"/>
  <c r="P142" i="7941"/>
  <c r="P773" i="18"/>
  <c r="P132" i="7941"/>
  <c r="P776" i="18"/>
  <c r="P135" i="7941"/>
  <c r="P785" i="18"/>
  <c r="P144" i="7941"/>
  <c r="P784" i="18"/>
  <c r="P143" i="7941"/>
  <c r="P777" i="18"/>
  <c r="P136" i="7941"/>
  <c r="P778" i="18"/>
  <c r="P137" i="7941"/>
  <c r="M426" i="7941"/>
  <c r="M507" i="7941"/>
  <c r="M399" i="7941"/>
  <c r="M484" i="7941"/>
  <c r="M479" i="7941"/>
  <c r="M427" i="7941"/>
  <c r="M498" i="7941"/>
  <c r="M415" i="7941"/>
  <c r="N369" i="7941"/>
  <c r="N471" i="7941"/>
  <c r="M383" i="7941"/>
  <c r="M490" i="7941"/>
  <c r="N361" i="7941"/>
  <c r="N341" i="7941"/>
  <c r="N460" i="7941"/>
  <c r="M515" i="7941"/>
  <c r="N345" i="7941"/>
  <c r="N462" i="7941"/>
  <c r="N449" i="7941"/>
  <c r="M422" i="7941"/>
  <c r="N375" i="7941"/>
  <c r="M405" i="7941"/>
  <c r="M412" i="7941"/>
  <c r="M423" i="7941"/>
  <c r="M500" i="7941"/>
  <c r="M480" i="7941"/>
  <c r="N353" i="7941"/>
  <c r="N454" i="7941"/>
  <c r="M401" i="7941"/>
  <c r="N465" i="7941"/>
  <c r="N450" i="7941"/>
  <c r="N376" i="7941"/>
  <c r="N340" i="7941"/>
  <c r="M513" i="7941"/>
  <c r="N344" i="7941"/>
  <c r="M481" i="7941"/>
  <c r="N473" i="7941"/>
  <c r="N379" i="7941"/>
  <c r="N365" i="7941"/>
  <c r="M485" i="7941"/>
  <c r="N377" i="7941"/>
  <c r="N364" i="7941"/>
  <c r="N366" i="7941"/>
  <c r="M520" i="7941"/>
  <c r="N357" i="7941"/>
  <c r="N349" i="7941"/>
  <c r="N372" i="7941"/>
  <c r="M491" i="7941"/>
  <c r="N443" i="7941"/>
  <c r="N355" i="7941"/>
  <c r="N435" i="7941"/>
  <c r="M483" i="7941"/>
  <c r="N380" i="7941"/>
  <c r="M506" i="7941"/>
  <c r="M419" i="7941"/>
  <c r="M424" i="7941"/>
  <c r="M508" i="7941"/>
  <c r="M521" i="7941"/>
  <c r="N468" i="7941"/>
  <c r="M477" i="7941"/>
  <c r="M502" i="7941"/>
  <c r="M418" i="7941"/>
  <c r="N436" i="7941"/>
  <c r="M492" i="7941"/>
  <c r="M486" i="7941"/>
  <c r="N430" i="7941"/>
  <c r="M505" i="7941"/>
  <c r="N452" i="7941"/>
  <c r="N433" i="7941"/>
  <c r="M416" i="7941"/>
  <c r="N378" i="7941"/>
  <c r="N362" i="7941"/>
  <c r="N350" i="7941"/>
  <c r="N467" i="7941"/>
  <c r="N442" i="7941"/>
  <c r="M488" i="7941"/>
  <c r="M499" i="7941"/>
  <c r="M546" i="7941"/>
  <c r="N447" i="7941"/>
  <c r="M519" i="7941"/>
  <c r="M482" i="7941"/>
  <c r="M420" i="7941"/>
  <c r="N470" i="7941"/>
  <c r="M568" i="7941"/>
  <c r="M395" i="7941"/>
  <c r="M394" i="7941"/>
  <c r="M385" i="7941"/>
  <c r="M387" i="7941"/>
  <c r="M388" i="7941"/>
  <c r="M529" i="7941"/>
  <c r="M511" i="7941"/>
  <c r="M497" i="7941"/>
  <c r="M489" i="7941"/>
  <c r="M501" i="7941"/>
  <c r="M407" i="7941"/>
  <c r="M516" i="7941"/>
  <c r="M425" i="7941"/>
  <c r="M417" i="7941"/>
  <c r="N342" i="7941"/>
  <c r="N354" i="7941"/>
  <c r="M400" i="7941"/>
  <c r="N367" i="7941"/>
  <c r="N455" i="7941"/>
  <c r="N336" i="7941"/>
  <c r="N438" i="7941"/>
  <c r="M478" i="7941"/>
  <c r="N451" i="7941"/>
  <c r="N368" i="7941"/>
  <c r="M414" i="7941"/>
  <c r="N461" i="7941"/>
  <c r="N437" i="7941"/>
  <c r="M493" i="7941"/>
  <c r="M540" i="7941"/>
  <c r="M495" i="7941"/>
  <c r="M542" i="7941"/>
  <c r="M517" i="7941"/>
  <c r="M564" i="7941"/>
  <c r="M411" i="7941"/>
  <c r="M514" i="7941"/>
  <c r="N359" i="7941"/>
  <c r="N464" i="7941"/>
  <c r="M406" i="7941"/>
  <c r="N434" i="7941"/>
  <c r="N356" i="7941"/>
  <c r="N363" i="7941"/>
  <c r="M503" i="7941"/>
  <c r="N371" i="7941"/>
  <c r="N457" i="7941"/>
  <c r="M487" i="7941"/>
  <c r="N456" i="7941"/>
  <c r="N358" i="7941"/>
  <c r="N459" i="7941"/>
  <c r="M404" i="7941"/>
  <c r="M545" i="7941"/>
  <c r="N445" i="7941"/>
  <c r="M410" i="7941"/>
  <c r="M496" i="7941"/>
  <c r="M510" i="7941"/>
  <c r="M557" i="7941"/>
  <c r="N466" i="7941"/>
  <c r="N346" i="7941"/>
  <c r="N351" i="7941"/>
  <c r="M494" i="7941"/>
  <c r="N352" i="7941"/>
  <c r="N458" i="7941"/>
  <c r="N439" i="7941"/>
  <c r="N440" i="7941"/>
  <c r="N338" i="7941"/>
  <c r="N474" i="7941"/>
  <c r="N432" i="7941"/>
  <c r="N339" i="7941"/>
  <c r="N347" i="7941"/>
  <c r="M560" i="7941"/>
  <c r="N444" i="7941"/>
  <c r="N446" i="7941"/>
  <c r="N370" i="7941"/>
  <c r="N337" i="7941"/>
  <c r="M413" i="7941"/>
  <c r="M554" i="7941"/>
  <c r="N448" i="7941"/>
  <c r="M512" i="7941"/>
  <c r="M559" i="7941"/>
  <c r="N348" i="7941"/>
  <c r="M518" i="7941"/>
  <c r="M565" i="7941"/>
  <c r="N453" i="7941"/>
  <c r="M402" i="7941"/>
  <c r="M543" i="7941"/>
  <c r="M409" i="7941"/>
  <c r="N343" i="7941"/>
  <c r="N373" i="7941"/>
  <c r="M509" i="7941"/>
  <c r="M556" i="7941"/>
  <c r="M403" i="7941"/>
  <c r="M544" i="7941"/>
  <c r="N360" i="7941"/>
  <c r="M421" i="7941"/>
  <c r="M562" i="7941"/>
  <c r="M408" i="7941"/>
  <c r="M549" i="7941"/>
  <c r="N463" i="7941"/>
  <c r="M504" i="7941"/>
  <c r="N469" i="7941"/>
  <c r="N472" i="7941"/>
  <c r="N431" i="7941"/>
  <c r="N374" i="7941"/>
  <c r="N441" i="7941"/>
  <c r="M567" i="7941"/>
  <c r="M555" i="7941"/>
  <c r="M563" i="7941"/>
  <c r="M553" i="7941"/>
  <c r="M547" i="7941"/>
  <c r="M566" i="7941"/>
  <c r="M552" i="7941"/>
  <c r="M541" i="7941"/>
  <c r="M524" i="7941"/>
  <c r="M393" i="7941"/>
  <c r="M534" i="7941"/>
  <c r="M390" i="7941"/>
  <c r="M531" i="7941"/>
  <c r="M392" i="7941"/>
  <c r="M533" i="7941"/>
  <c r="M536" i="7941"/>
  <c r="M535" i="7941"/>
  <c r="M526" i="7941"/>
  <c r="M389" i="7941"/>
  <c r="M530" i="7941"/>
  <c r="M397" i="7941"/>
  <c r="M538" i="7941"/>
  <c r="M391" i="7941"/>
  <c r="M532" i="7941"/>
  <c r="M396" i="7941"/>
  <c r="M537" i="7941"/>
  <c r="M528" i="7941"/>
  <c r="M384" i="7941"/>
  <c r="M525" i="7941"/>
  <c r="M386" i="7941"/>
  <c r="M527" i="7941"/>
  <c r="M398" i="7941"/>
  <c r="M539" i="7941"/>
  <c r="L320" i="7941"/>
  <c r="M429" i="7941"/>
  <c r="L476" i="7941"/>
  <c r="M550" i="7941"/>
  <c r="M561" i="7941"/>
  <c r="M551" i="7941"/>
  <c r="M558" i="7941"/>
  <c r="M548" i="7941"/>
  <c r="N429" i="7941"/>
  <c r="M476" i="7941"/>
  <c r="M382" i="7941"/>
  <c r="P160" i="7942"/>
  <c r="Q160" i="7942"/>
  <c r="Q386" i="7941"/>
  <c r="Q339" i="7944"/>
  <c r="Q201" i="18"/>
  <c r="Q942" i="18"/>
  <c r="Q752" i="18"/>
  <c r="Q111" i="7941"/>
  <c r="Q423" i="7944"/>
  <c r="Q344" i="18"/>
  <c r="Q953" i="18"/>
  <c r="Q763" i="18"/>
  <c r="Q122" i="7941"/>
  <c r="Q162" i="18"/>
  <c r="Q939" i="18"/>
  <c r="Q749" i="18"/>
  <c r="Q108" i="7941"/>
  <c r="Q241" i="7944"/>
  <c r="Q409" i="18"/>
  <c r="Q958" i="18"/>
  <c r="Q768" i="18"/>
  <c r="Q127" i="7941"/>
  <c r="Q448" i="18"/>
  <c r="Q961" i="18"/>
  <c r="Q771" i="18"/>
  <c r="Q130" i="7941"/>
  <c r="Q437" i="7944"/>
  <c r="Q383" i="18"/>
  <c r="Q956" i="18"/>
  <c r="Q766" i="18"/>
  <c r="Q125" i="7941"/>
  <c r="Q422" i="18"/>
  <c r="Q959" i="18"/>
  <c r="Q769" i="18"/>
  <c r="Q128" i="7941"/>
  <c r="Q318" i="18"/>
  <c r="Q951" i="18"/>
  <c r="Q761" i="18"/>
  <c r="Q120" i="7941"/>
  <c r="Q253" i="18"/>
  <c r="Q946" i="18"/>
  <c r="Q756" i="18"/>
  <c r="Q115" i="7941"/>
  <c r="Q357" i="18"/>
  <c r="Q954" i="18"/>
  <c r="Q764" i="18"/>
  <c r="Q123" i="7941"/>
  <c r="Q213" i="7944"/>
  <c r="Q269" i="7944"/>
  <c r="Q129" i="7944"/>
  <c r="Q507" i="7944"/>
  <c r="Q465" i="7944"/>
  <c r="Q305" i="18"/>
  <c r="Q950" i="18"/>
  <c r="Q760" i="18"/>
  <c r="Q119" i="7941"/>
  <c r="Q188" i="18"/>
  <c r="Q941" i="18"/>
  <c r="Q751" i="18"/>
  <c r="Q110" i="7941"/>
  <c r="Q175" i="18"/>
  <c r="Q940" i="18"/>
  <c r="Q750" i="18"/>
  <c r="Q109" i="7941"/>
  <c r="Q521" i="7944"/>
  <c r="Q311" i="7944"/>
  <c r="Q409" i="7944"/>
  <c r="Q396" i="18"/>
  <c r="Q957" i="18"/>
  <c r="Q767" i="18"/>
  <c r="Q126" i="7941"/>
  <c r="Q292" i="18"/>
  <c r="Q949" i="18"/>
  <c r="Q759" i="18"/>
  <c r="Q118" i="7941"/>
  <c r="Q149" i="18"/>
  <c r="Q938" i="18"/>
  <c r="Q748" i="18"/>
  <c r="Q107" i="7941"/>
  <c r="Q123" i="18"/>
  <c r="Q936" i="18"/>
  <c r="Q746" i="18"/>
  <c r="Q105" i="7941"/>
  <c r="Q171" i="7944"/>
  <c r="Q185" i="7944"/>
  <c r="R20" i="7944"/>
  <c r="R43" i="7944"/>
  <c r="R19" i="7944"/>
  <c r="R23" i="7944"/>
  <c r="R29" i="7944"/>
  <c r="R38" i="7944"/>
  <c r="R44" i="7944"/>
  <c r="R40" i="7944"/>
  <c r="R32" i="7944"/>
  <c r="R11" i="7944"/>
  <c r="R25" i="7944"/>
  <c r="R21" i="7944"/>
  <c r="R37" i="7944"/>
  <c r="R47" i="7944"/>
  <c r="R17" i="7944"/>
  <c r="R49" i="7944"/>
  <c r="R35" i="7944"/>
  <c r="R10" i="7944"/>
  <c r="R42" i="7944"/>
  <c r="R28" i="7944"/>
  <c r="R14" i="7944"/>
  <c r="R26" i="7944"/>
  <c r="R34" i="7944"/>
  <c r="R46" i="7944"/>
  <c r="R50" i="7944"/>
  <c r="Q11" i="7941"/>
  <c r="Q44" i="7941"/>
  <c r="Q49" i="7941"/>
  <c r="Q24" i="7941"/>
  <c r="Q28" i="7941"/>
  <c r="Q27" i="7941"/>
  <c r="Q32" i="7941"/>
  <c r="Q8" i="7941"/>
  <c r="Q30" i="7941"/>
  <c r="Q333" i="7941"/>
  <c r="Q326" i="7941"/>
  <c r="Q18" i="7941"/>
  <c r="Q330" i="7941"/>
  <c r="Q46" i="7941"/>
  <c r="Q38" i="7941"/>
  <c r="Q33" i="7941"/>
  <c r="Q45" i="7941"/>
  <c r="Q26" i="7941"/>
  <c r="Q310" i="7941"/>
  <c r="R690" i="18"/>
  <c r="R652" i="18"/>
  <c r="Q322" i="7941"/>
  <c r="Q21" i="7941"/>
  <c r="Q306" i="7941"/>
  <c r="Q23" i="7941"/>
  <c r="R667" i="18"/>
  <c r="R651" i="18"/>
  <c r="Q315" i="7941"/>
  <c r="Q16" i="7941"/>
  <c r="Q303" i="7941"/>
  <c r="R687" i="18"/>
  <c r="Q9" i="7941"/>
  <c r="R686" i="18"/>
  <c r="Q290" i="7941"/>
  <c r="Q37" i="7941"/>
  <c r="Q323" i="7941"/>
  <c r="R670" i="18"/>
  <c r="Q300" i="7941"/>
  <c r="Q325" i="7941"/>
  <c r="Q47" i="7941"/>
  <c r="Q20" i="7941"/>
  <c r="R681" i="18"/>
  <c r="Q31" i="7941"/>
  <c r="R683" i="18"/>
  <c r="Q19" i="7941"/>
  <c r="Q316" i="7941"/>
  <c r="R662" i="18"/>
  <c r="Q295" i="7941"/>
  <c r="R664" i="18"/>
  <c r="Q329" i="7941"/>
  <c r="Q291" i="7941"/>
  <c r="Q294" i="7941"/>
  <c r="Q297" i="7941"/>
  <c r="Q299" i="7941"/>
  <c r="Q302" i="7941"/>
  <c r="Q307" i="7941"/>
  <c r="Q319" i="7941"/>
  <c r="Q321" i="7941"/>
  <c r="R691" i="18"/>
  <c r="R657" i="18"/>
  <c r="Q14" i="7941"/>
  <c r="R649" i="18"/>
  <c r="R661" i="18"/>
  <c r="R660" i="18"/>
  <c r="R672" i="18"/>
  <c r="R648" i="18"/>
  <c r="R655" i="18"/>
  <c r="R677" i="18"/>
  <c r="R679" i="18"/>
  <c r="Q84" i="18"/>
  <c r="Q933" i="18"/>
  <c r="Q743" i="18"/>
  <c r="Q102" i="7941"/>
  <c r="Q451" i="7944"/>
  <c r="Q240" i="18"/>
  <c r="Q945" i="18"/>
  <c r="Q755" i="18"/>
  <c r="Q114" i="7941"/>
  <c r="Q370" i="18"/>
  <c r="Q955" i="18"/>
  <c r="Q765" i="18"/>
  <c r="Q124" i="7941"/>
  <c r="Q435" i="18"/>
  <c r="Q960" i="18"/>
  <c r="Q770" i="18"/>
  <c r="Q129" i="7941"/>
  <c r="Q493" i="7944"/>
  <c r="Q110" i="18"/>
  <c r="Q935" i="18"/>
  <c r="Q745" i="18"/>
  <c r="Q104" i="7941"/>
  <c r="Q71" i="18"/>
  <c r="Q227" i="7944"/>
  <c r="Q353" i="7944"/>
  <c r="Q395" i="7944"/>
  <c r="Q115" i="7944"/>
  <c r="Q325" i="7944"/>
  <c r="Q479" i="7944"/>
  <c r="Q297" i="7944"/>
  <c r="Q331" i="18"/>
  <c r="Q952" i="18"/>
  <c r="Q762" i="18"/>
  <c r="Q121" i="7941"/>
  <c r="Q255" i="7944"/>
  <c r="Q214" i="18"/>
  <c r="Q943" i="18"/>
  <c r="Q753" i="18"/>
  <c r="Q112" i="7941"/>
  <c r="Q381" i="7944"/>
  <c r="Q279" i="18"/>
  <c r="Q948" i="18"/>
  <c r="Q758" i="18"/>
  <c r="Q117" i="7941"/>
  <c r="Q266" i="18"/>
  <c r="Q947" i="18"/>
  <c r="Q757" i="18"/>
  <c r="Q116" i="7941"/>
  <c r="Q227" i="18"/>
  <c r="Q944" i="18"/>
  <c r="Q754" i="18"/>
  <c r="Q113" i="7941"/>
  <c r="Q283" i="7944"/>
  <c r="Q367" i="7944"/>
  <c r="Q157" i="7944"/>
  <c r="Q199" i="7944"/>
  <c r="Q136" i="18"/>
  <c r="Q937" i="18"/>
  <c r="Q747" i="18"/>
  <c r="Q106" i="7941"/>
  <c r="Q143" i="7944"/>
  <c r="Q97" i="18"/>
  <c r="Q934" i="18"/>
  <c r="Q744" i="18"/>
  <c r="Q103" i="7941"/>
  <c r="R41" i="7944"/>
  <c r="R30" i="7944"/>
  <c r="R39" i="7944"/>
  <c r="R16" i="7944"/>
  <c r="R15" i="7944"/>
  <c r="R12" i="7944"/>
  <c r="R9" i="7944"/>
  <c r="R51" i="7944"/>
  <c r="R31" i="7944"/>
  <c r="R27" i="7944"/>
  <c r="R18" i="7944"/>
  <c r="R48" i="7944"/>
  <c r="R52" i="7944"/>
  <c r="R24" i="7944"/>
  <c r="R33" i="7944"/>
  <c r="R45" i="7944"/>
  <c r="R36" i="7944"/>
  <c r="R22" i="7944"/>
  <c r="R13" i="7944"/>
  <c r="Q51" i="7941"/>
  <c r="Q48" i="7941"/>
  <c r="R689" i="18"/>
  <c r="Q35" i="7941"/>
  <c r="Q42" i="7941"/>
  <c r="Q34" i="7941"/>
  <c r="Q40" i="7941"/>
  <c r="R685" i="18"/>
  <c r="Q331" i="7941"/>
  <c r="Q312" i="7941"/>
  <c r="Q43" i="7941"/>
  <c r="Q317" i="7941"/>
  <c r="Q29" i="7941"/>
  <c r="Q314" i="7941"/>
  <c r="Q22" i="7941"/>
  <c r="Q50" i="7941"/>
  <c r="Q10" i="7941"/>
  <c r="R684" i="18"/>
  <c r="R692" i="18"/>
  <c r="R8" i="7944"/>
  <c r="Q293" i="7941"/>
  <c r="R674" i="18"/>
  <c r="R665" i="18"/>
  <c r="R676" i="18"/>
  <c r="Q15" i="7941"/>
  <c r="Q39" i="7941"/>
  <c r="R671" i="18"/>
  <c r="Q311" i="7941"/>
  <c r="Q332" i="7941"/>
  <c r="Q17" i="7941"/>
  <c r="Q25" i="7941"/>
  <c r="Q305" i="7941"/>
  <c r="Q12" i="7941"/>
  <c r="Q41" i="7941"/>
  <c r="R669" i="18"/>
  <c r="Q327" i="7941"/>
  <c r="R673" i="18"/>
  <c r="Q13" i="7941"/>
  <c r="Q309" i="7941"/>
  <c r="Q292" i="7941"/>
  <c r="Q308" i="7941"/>
  <c r="Q36" i="7941"/>
  <c r="Q324" i="7941"/>
  <c r="Q328" i="7941"/>
  <c r="R668" i="18"/>
  <c r="R682" i="18"/>
  <c r="R659" i="18"/>
  <c r="Q318" i="7941"/>
  <c r="R675" i="18"/>
  <c r="Q289" i="7941"/>
  <c r="Q296" i="7941"/>
  <c r="Q298" i="7941"/>
  <c r="Q301" i="7941"/>
  <c r="Q304" i="7941"/>
  <c r="Q313" i="7941"/>
  <c r="Q320" i="7941"/>
  <c r="R663" i="18"/>
  <c r="R653" i="18"/>
  <c r="R680" i="18"/>
  <c r="R656" i="18"/>
  <c r="R658" i="18"/>
  <c r="R688" i="18"/>
  <c r="R650" i="18"/>
  <c r="R654" i="18"/>
  <c r="R666" i="18"/>
  <c r="R678" i="18"/>
  <c r="Q7" i="7941"/>
  <c r="R249" i="1"/>
  <c r="Q981" i="18"/>
  <c r="Q980" i="18"/>
  <c r="Q647" i="18"/>
  <c r="P288" i="7941"/>
  <c r="P101" i="7944"/>
  <c r="Q7" i="7944"/>
  <c r="O742" i="18"/>
  <c r="O931" i="18"/>
  <c r="M523" i="7941"/>
  <c r="N335" i="7941"/>
  <c r="P158" i="7942"/>
  <c r="Q158" i="7942"/>
  <c r="Q385" i="7941"/>
  <c r="Q382" i="7941"/>
  <c r="Q152" i="7942"/>
  <c r="N405" i="7941"/>
  <c r="N409" i="7941"/>
  <c r="N417" i="7941"/>
  <c r="N416" i="7941"/>
  <c r="N401" i="7941"/>
  <c r="N400" i="7941"/>
  <c r="N509" i="7941"/>
  <c r="N490" i="7941"/>
  <c r="N508" i="7941"/>
  <c r="N496" i="7941"/>
  <c r="O379" i="7941"/>
  <c r="O341" i="7941"/>
  <c r="O439" i="7941"/>
  <c r="O445" i="7941"/>
  <c r="O366" i="7941"/>
  <c r="O457" i="7941"/>
  <c r="O358" i="7941"/>
  <c r="O437" i="7941"/>
  <c r="N515" i="7941"/>
  <c r="O458" i="7941"/>
  <c r="O353" i="7941"/>
  <c r="O474" i="7941"/>
  <c r="O373" i="7941"/>
  <c r="O352" i="7941"/>
  <c r="O448" i="7941"/>
  <c r="O336" i="7941"/>
  <c r="O434" i="7941"/>
  <c r="O363" i="7941"/>
  <c r="O340" i="7941"/>
  <c r="O470" i="7941"/>
  <c r="O467" i="7941"/>
  <c r="O472" i="7941"/>
  <c r="O451" i="7941"/>
  <c r="O359" i="7941"/>
  <c r="O456" i="7941"/>
  <c r="N418" i="7941"/>
  <c r="N420" i="7941"/>
  <c r="N511" i="7941"/>
  <c r="N478" i="7941"/>
  <c r="N487" i="7941"/>
  <c r="N521" i="7941"/>
  <c r="N493" i="7941"/>
  <c r="N503" i="7941"/>
  <c r="N517" i="7941"/>
  <c r="N500" i="7941"/>
  <c r="N404" i="7941"/>
  <c r="N423" i="7941"/>
  <c r="N501" i="7941"/>
  <c r="O344" i="7941"/>
  <c r="O466" i="7941"/>
  <c r="O461" i="7941"/>
  <c r="O430" i="7941"/>
  <c r="N502" i="7941"/>
  <c r="O356" i="7941"/>
  <c r="O380" i="7941"/>
  <c r="N406" i="7941"/>
  <c r="O464" i="7941"/>
  <c r="O465" i="7941"/>
  <c r="O469" i="7941"/>
  <c r="O361" i="7941"/>
  <c r="O468" i="7941"/>
  <c r="O369" i="7941"/>
  <c r="O443" i="7941"/>
  <c r="N426" i="7941"/>
  <c r="O433" i="7941"/>
  <c r="O446" i="7941"/>
  <c r="O355" i="7941"/>
  <c r="O441" i="7941"/>
  <c r="O431" i="7941"/>
  <c r="N488" i="7941"/>
  <c r="N411" i="7941"/>
  <c r="N403" i="7941"/>
  <c r="O462" i="7941"/>
  <c r="N424" i="7941"/>
  <c r="N477" i="7941"/>
  <c r="O339" i="7941"/>
  <c r="O436" i="7941"/>
  <c r="N408" i="7941"/>
  <c r="N485" i="7941"/>
  <c r="O342" i="7941"/>
  <c r="O345" i="7941"/>
  <c r="N402" i="7941"/>
  <c r="N516" i="7941"/>
  <c r="N414" i="7941"/>
  <c r="N555" i="7941"/>
  <c r="N518" i="7941"/>
  <c r="N558" i="7941"/>
  <c r="N550" i="7941"/>
  <c r="N393" i="7941"/>
  <c r="N389" i="7941"/>
  <c r="N397" i="7941"/>
  <c r="N387" i="7941"/>
  <c r="N388" i="7941"/>
  <c r="N512" i="7941"/>
  <c r="N413" i="7941"/>
  <c r="N499" i="7941"/>
  <c r="N546" i="7941"/>
  <c r="N520" i="7941"/>
  <c r="N567" i="7941"/>
  <c r="N479" i="7941"/>
  <c r="N419" i="7941"/>
  <c r="N495" i="7941"/>
  <c r="N505" i="7941"/>
  <c r="O440" i="7941"/>
  <c r="O351" i="7941"/>
  <c r="O444" i="7941"/>
  <c r="O354" i="7941"/>
  <c r="N484" i="7941"/>
  <c r="O378" i="7941"/>
  <c r="O376" i="7941"/>
  <c r="O453" i="7941"/>
  <c r="N482" i="7941"/>
  <c r="O454" i="7941"/>
  <c r="O377" i="7941"/>
  <c r="O338" i="7941"/>
  <c r="O368" i="7941"/>
  <c r="O349" i="7941"/>
  <c r="O447" i="7941"/>
  <c r="O463" i="7941"/>
  <c r="O473" i="7941"/>
  <c r="O459" i="7941"/>
  <c r="O346" i="7941"/>
  <c r="O357" i="7941"/>
  <c r="O362" i="7941"/>
  <c r="O471" i="7941"/>
  <c r="O360" i="7941"/>
  <c r="O452" i="7941"/>
  <c r="N491" i="7941"/>
  <c r="N415" i="7941"/>
  <c r="N514" i="7941"/>
  <c r="N383" i="7941"/>
  <c r="N481" i="7941"/>
  <c r="N489" i="7941"/>
  <c r="N407" i="7941"/>
  <c r="N548" i="7941"/>
  <c r="N399" i="7941"/>
  <c r="N483" i="7941"/>
  <c r="N504" i="7941"/>
  <c r="N480" i="7941"/>
  <c r="N410" i="7941"/>
  <c r="N551" i="7941"/>
  <c r="N422" i="7941"/>
  <c r="N563" i="7941"/>
  <c r="O435" i="7941"/>
  <c r="O372" i="7941"/>
  <c r="N412" i="7941"/>
  <c r="O337" i="7941"/>
  <c r="O449" i="7941"/>
  <c r="O450" i="7941"/>
  <c r="O364" i="7941"/>
  <c r="N498" i="7941"/>
  <c r="O370" i="7941"/>
  <c r="O371" i="7941"/>
  <c r="O375" i="7941"/>
  <c r="O455" i="7941"/>
  <c r="O374" i="7941"/>
  <c r="N497" i="7941"/>
  <c r="N544" i="7941"/>
  <c r="O348" i="7941"/>
  <c r="O460" i="7941"/>
  <c r="O442" i="7941"/>
  <c r="O432" i="7941"/>
  <c r="N494" i="7941"/>
  <c r="N541" i="7941"/>
  <c r="N507" i="7941"/>
  <c r="N554" i="7941"/>
  <c r="N510" i="7941"/>
  <c r="N421" i="7941"/>
  <c r="N562" i="7941"/>
  <c r="N519" i="7941"/>
  <c r="N425" i="7941"/>
  <c r="O347" i="7941"/>
  <c r="O343" i="7941"/>
  <c r="O350" i="7941"/>
  <c r="O365" i="7941"/>
  <c r="O438" i="7941"/>
  <c r="O367" i="7941"/>
  <c r="N486" i="7941"/>
  <c r="N513" i="7941"/>
  <c r="N506" i="7941"/>
  <c r="N427" i="7941"/>
  <c r="N568" i="7941"/>
  <c r="N492" i="7941"/>
  <c r="N556" i="7941"/>
  <c r="N565" i="7941"/>
  <c r="N545" i="7941"/>
  <c r="N543" i="7941"/>
  <c r="N524" i="7941"/>
  <c r="N559" i="7941"/>
  <c r="N547" i="7941"/>
  <c r="N557" i="7941"/>
  <c r="N540" i="7941"/>
  <c r="N561" i="7941"/>
  <c r="N552" i="7941"/>
  <c r="N564" i="7941"/>
  <c r="N542" i="7941"/>
  <c r="N534" i="7941"/>
  <c r="N394" i="7941"/>
  <c r="N535" i="7941"/>
  <c r="N390" i="7941"/>
  <c r="N531" i="7941"/>
  <c r="N385" i="7941"/>
  <c r="N526" i="7941"/>
  <c r="N395" i="7941"/>
  <c r="N536" i="7941"/>
  <c r="N530" i="7941"/>
  <c r="N538" i="7941"/>
  <c r="N384" i="7941"/>
  <c r="N525" i="7941"/>
  <c r="N392" i="7941"/>
  <c r="N533" i="7941"/>
  <c r="N528" i="7941"/>
  <c r="N396" i="7941"/>
  <c r="N537" i="7941"/>
  <c r="N391" i="7941"/>
  <c r="N532" i="7941"/>
  <c r="N386" i="7941"/>
  <c r="N527" i="7941"/>
  <c r="N398" i="7941"/>
  <c r="N539" i="7941"/>
  <c r="N529" i="7941"/>
  <c r="N101" i="7941"/>
  <c r="N100" i="7941"/>
  <c r="N741" i="18"/>
  <c r="Q695" i="18"/>
  <c r="Q11" i="18"/>
  <c r="K981" i="18"/>
  <c r="K647" i="18"/>
  <c r="J100" i="7941"/>
  <c r="J289" i="7941"/>
  <c r="J288" i="7941"/>
  <c r="K7" i="7941"/>
  <c r="P54" i="7941"/>
  <c r="P53" i="7941"/>
  <c r="P694" i="18"/>
  <c r="P6" i="7941"/>
  <c r="P932" i="18"/>
  <c r="P58" i="18"/>
  <c r="Q6" i="7941"/>
  <c r="N549" i="7941"/>
  <c r="N566" i="7941"/>
  <c r="N553" i="7941"/>
  <c r="N560" i="7941"/>
  <c r="Q694" i="18"/>
  <c r="Q54" i="7941"/>
  <c r="Q53" i="7941"/>
  <c r="O429" i="7941"/>
  <c r="O335" i="7941"/>
  <c r="O101" i="7941"/>
  <c r="O100" i="7941"/>
  <c r="O741" i="18"/>
  <c r="Q288" i="7941"/>
  <c r="R7" i="7944"/>
  <c r="Q101" i="7944"/>
  <c r="Q932" i="18"/>
  <c r="Q58" i="18"/>
  <c r="P742" i="18"/>
  <c r="P931" i="18"/>
  <c r="K6" i="7941"/>
  <c r="K980" i="18"/>
  <c r="K742" i="18"/>
  <c r="N382" i="7941"/>
  <c r="N476" i="7941"/>
  <c r="O506" i="7941"/>
  <c r="P338" i="7941"/>
  <c r="O510" i="7941"/>
  <c r="P377" i="7941"/>
  <c r="P471" i="7941"/>
  <c r="O500" i="7941"/>
  <c r="P376" i="7941"/>
  <c r="O422" i="7941"/>
  <c r="P454" i="7941"/>
  <c r="P339" i="7941"/>
  <c r="O508" i="7941"/>
  <c r="P368" i="7941"/>
  <c r="P341" i="7941"/>
  <c r="O411" i="7941"/>
  <c r="O478" i="7941"/>
  <c r="O489" i="7941"/>
  <c r="P370" i="7941"/>
  <c r="P464" i="7941"/>
  <c r="O412" i="7941"/>
  <c r="O553" i="7941"/>
  <c r="P460" i="7941"/>
  <c r="O496" i="7941"/>
  <c r="P359" i="7941"/>
  <c r="O511" i="7941"/>
  <c r="P363" i="7941"/>
  <c r="P457" i="7941"/>
  <c r="O502" i="7941"/>
  <c r="P472" i="7941"/>
  <c r="P474" i="7941"/>
  <c r="P373" i="7941"/>
  <c r="O479" i="7941"/>
  <c r="O512" i="7941"/>
  <c r="O519" i="7941"/>
  <c r="P468" i="7941"/>
  <c r="P352" i="7941"/>
  <c r="P453" i="7941"/>
  <c r="O497" i="7941"/>
  <c r="O427" i="7941"/>
  <c r="O410" i="7941"/>
  <c r="P445" i="7941"/>
  <c r="P462" i="7941"/>
  <c r="O417" i="7941"/>
  <c r="O521" i="7941"/>
  <c r="P361" i="7941"/>
  <c r="O481" i="7941"/>
  <c r="P350" i="7941"/>
  <c r="P436" i="7941"/>
  <c r="P349" i="7941"/>
  <c r="O486" i="7941"/>
  <c r="P441" i="7941"/>
  <c r="P365" i="7941"/>
  <c r="P362" i="7941"/>
  <c r="O426" i="7941"/>
  <c r="P342" i="7941"/>
  <c r="O515" i="7941"/>
  <c r="P432" i="7941"/>
  <c r="O400" i="7941"/>
  <c r="O399" i="7941"/>
  <c r="P378" i="7941"/>
  <c r="P430" i="7941"/>
  <c r="O488" i="7941"/>
  <c r="O499" i="7941"/>
  <c r="P351" i="7941"/>
  <c r="P450" i="7941"/>
  <c r="P473" i="7941"/>
  <c r="P435" i="7941"/>
  <c r="O507" i="7941"/>
  <c r="P345" i="7941"/>
  <c r="O492" i="7941"/>
  <c r="O480" i="7941"/>
  <c r="P461" i="7941"/>
  <c r="O498" i="7941"/>
  <c r="O408" i="7941"/>
  <c r="P348" i="7941"/>
  <c r="P374" i="7941"/>
  <c r="O414" i="7941"/>
  <c r="O555" i="7941"/>
  <c r="P451" i="7941"/>
  <c r="P353" i="7941"/>
  <c r="P433" i="7941"/>
  <c r="P360" i="7941"/>
  <c r="P449" i="7941"/>
  <c r="P356" i="7941"/>
  <c r="P452" i="7941"/>
  <c r="P465" i="7941"/>
  <c r="O549" i="7941"/>
  <c r="O390" i="7941"/>
  <c r="O385" i="7941"/>
  <c r="O394" i="7941"/>
  <c r="O387" i="7941"/>
  <c r="O491" i="7941"/>
  <c r="O423" i="7941"/>
  <c r="O517" i="7941"/>
  <c r="P337" i="7941"/>
  <c r="O421" i="7941"/>
  <c r="O420" i="7941"/>
  <c r="O514" i="7941"/>
  <c r="P372" i="7941"/>
  <c r="O405" i="7941"/>
  <c r="O546" i="7941"/>
  <c r="P455" i="7941"/>
  <c r="O403" i="7941"/>
  <c r="O544" i="7941"/>
  <c r="O413" i="7941"/>
  <c r="O554" i="7941"/>
  <c r="O477" i="7941"/>
  <c r="O406" i="7941"/>
  <c r="O547" i="7941"/>
  <c r="P442" i="7941"/>
  <c r="P355" i="7941"/>
  <c r="P336" i="7941"/>
  <c r="O424" i="7941"/>
  <c r="O501" i="7941"/>
  <c r="P448" i="7941"/>
  <c r="P438" i="7941"/>
  <c r="P366" i="7941"/>
  <c r="P364" i="7941"/>
  <c r="P358" i="7941"/>
  <c r="O402" i="7941"/>
  <c r="O543" i="7941"/>
  <c r="P443" i="7941"/>
  <c r="P439" i="7941"/>
  <c r="O516" i="7941"/>
  <c r="O563" i="7941"/>
  <c r="P459" i="7941"/>
  <c r="P440" i="7941"/>
  <c r="P367" i="7941"/>
  <c r="P456" i="7941"/>
  <c r="O407" i="7941"/>
  <c r="O548" i="7941"/>
  <c r="O425" i="7941"/>
  <c r="O566" i="7941"/>
  <c r="P371" i="7941"/>
  <c r="P446" i="7941"/>
  <c r="P346" i="7941"/>
  <c r="P466" i="7941"/>
  <c r="O383" i="7941"/>
  <c r="O524" i="7941"/>
  <c r="O419" i="7941"/>
  <c r="O503" i="7941"/>
  <c r="O409" i="7941"/>
  <c r="O550" i="7941"/>
  <c r="O518" i="7941"/>
  <c r="P463" i="7941"/>
  <c r="P369" i="7941"/>
  <c r="O415" i="7941"/>
  <c r="O418" i="7941"/>
  <c r="O559" i="7941"/>
  <c r="O482" i="7941"/>
  <c r="P458" i="7941"/>
  <c r="O404" i="7941"/>
  <c r="P380" i="7941"/>
  <c r="P375" i="7941"/>
  <c r="O520" i="7941"/>
  <c r="O567" i="7941"/>
  <c r="P467" i="7941"/>
  <c r="O487" i="7941"/>
  <c r="O509" i="7941"/>
  <c r="O494" i="7941"/>
  <c r="O541" i="7941"/>
  <c r="P379" i="7941"/>
  <c r="O483" i="7941"/>
  <c r="P434" i="7941"/>
  <c r="P354" i="7941"/>
  <c r="O495" i="7941"/>
  <c r="O493" i="7941"/>
  <c r="O540" i="7941"/>
  <c r="P437" i="7941"/>
  <c r="O505" i="7941"/>
  <c r="O552" i="7941"/>
  <c r="O513" i="7941"/>
  <c r="P431" i="7941"/>
  <c r="P469" i="7941"/>
  <c r="O401" i="7941"/>
  <c r="O542" i="7941"/>
  <c r="O485" i="7941"/>
  <c r="P347" i="7941"/>
  <c r="P357" i="7941"/>
  <c r="O545" i="7941"/>
  <c r="P470" i="7941"/>
  <c r="O490" i="7941"/>
  <c r="P444" i="7941"/>
  <c r="O504" i="7941"/>
  <c r="O551" i="7941"/>
  <c r="P447" i="7941"/>
  <c r="P344" i="7941"/>
  <c r="O416" i="7941"/>
  <c r="O557" i="7941"/>
  <c r="P343" i="7941"/>
  <c r="P340" i="7941"/>
  <c r="O484" i="7941"/>
  <c r="O531" i="7941"/>
  <c r="O560" i="7941"/>
  <c r="O568" i="7941"/>
  <c r="O558" i="7941"/>
  <c r="O562" i="7941"/>
  <c r="O556" i="7941"/>
  <c r="O393" i="7941"/>
  <c r="O395" i="7941"/>
  <c r="O536" i="7941"/>
  <c r="O526" i="7941"/>
  <c r="O389" i="7941"/>
  <c r="O535" i="7941"/>
  <c r="O384" i="7941"/>
  <c r="O525" i="7941"/>
  <c r="O528" i="7941"/>
  <c r="O392" i="7941"/>
  <c r="O533" i="7941"/>
  <c r="O397" i="7941"/>
  <c r="O538" i="7941"/>
  <c r="O396" i="7941"/>
  <c r="O391" i="7941"/>
  <c r="O532" i="7941"/>
  <c r="O386" i="7941"/>
  <c r="O527" i="7941"/>
  <c r="O398" i="7941"/>
  <c r="O539" i="7941"/>
  <c r="O388" i="7941"/>
  <c r="O529" i="7941"/>
  <c r="R647" i="18"/>
  <c r="O537" i="7941"/>
  <c r="O530" i="7941"/>
  <c r="N523" i="7941"/>
  <c r="O534" i="7941"/>
  <c r="O565" i="7941"/>
  <c r="O561" i="7941"/>
  <c r="O564" i="7941"/>
  <c r="P335" i="7941"/>
  <c r="O476" i="7941"/>
  <c r="P429" i="7941"/>
  <c r="K101" i="7941"/>
  <c r="K741" i="18"/>
  <c r="L648" i="18"/>
  <c r="P101" i="7941"/>
  <c r="P100" i="7941"/>
  <c r="P741" i="18"/>
  <c r="Q742" i="18"/>
  <c r="Q931" i="18"/>
  <c r="O382" i="7941"/>
  <c r="Q441" i="7941"/>
  <c r="Q436" i="7941"/>
  <c r="Q341" i="7941"/>
  <c r="Q444" i="7941"/>
  <c r="P400" i="7941"/>
  <c r="Q442" i="7941"/>
  <c r="Q443" i="7941"/>
  <c r="P399" i="7941"/>
  <c r="P418" i="7941"/>
  <c r="Q349" i="7941"/>
  <c r="P413" i="7941"/>
  <c r="P493" i="7941"/>
  <c r="P506" i="7941"/>
  <c r="P497" i="7941"/>
  <c r="Q365" i="7941"/>
  <c r="Q454" i="7941"/>
  <c r="Q460" i="7941"/>
  <c r="Q470" i="7941"/>
  <c r="P407" i="7941"/>
  <c r="Q473" i="7941"/>
  <c r="Q453" i="7941"/>
  <c r="P481" i="7941"/>
  <c r="Q354" i="7941"/>
  <c r="P490" i="7941"/>
  <c r="Q377" i="7941"/>
  <c r="P510" i="7941"/>
  <c r="Q379" i="7941"/>
  <c r="Q339" i="7941"/>
  <c r="P411" i="7941"/>
  <c r="P485" i="7941"/>
  <c r="P519" i="7941"/>
  <c r="Q464" i="7941"/>
  <c r="Q367" i="7941"/>
  <c r="Q456" i="7941"/>
  <c r="Q340" i="7941"/>
  <c r="Q450" i="7941"/>
  <c r="Q447" i="7941"/>
  <c r="P423" i="7941"/>
  <c r="P402" i="7941"/>
  <c r="Q361" i="7941"/>
  <c r="Q437" i="7941"/>
  <c r="Q372" i="7941"/>
  <c r="Q371" i="7941"/>
  <c r="Q455" i="7941"/>
  <c r="Q351" i="7941"/>
  <c r="Q445" i="7941"/>
  <c r="Q452" i="7941"/>
  <c r="Q430" i="7941"/>
  <c r="P498" i="7941"/>
  <c r="P484" i="7941"/>
  <c r="Q343" i="7941"/>
  <c r="Q531" i="7941"/>
  <c r="P503" i="7941"/>
  <c r="P492" i="7941"/>
  <c r="P521" i="7941"/>
  <c r="Q369" i="7941"/>
  <c r="Q344" i="7941"/>
  <c r="P406" i="7941"/>
  <c r="P502" i="7941"/>
  <c r="Q346" i="7941"/>
  <c r="Q363" i="7941"/>
  <c r="P409" i="7941"/>
  <c r="P427" i="7941"/>
  <c r="P514" i="7941"/>
  <c r="Q432" i="7941"/>
  <c r="P491" i="7941"/>
  <c r="P568" i="7941"/>
  <c r="P488" i="7941"/>
  <c r="Q472" i="7941"/>
  <c r="P477" i="7941"/>
  <c r="P422" i="7941"/>
  <c r="Q433" i="7941"/>
  <c r="Q359" i="7941"/>
  <c r="Q547" i="7941"/>
  <c r="P393" i="7941"/>
  <c r="P389" i="7941"/>
  <c r="P394" i="7941"/>
  <c r="P386" i="7941"/>
  <c r="P398" i="7941"/>
  <c r="P388" i="7941"/>
  <c r="Q462" i="7941"/>
  <c r="Q352" i="7941"/>
  <c r="Q431" i="7941"/>
  <c r="P499" i="7941"/>
  <c r="Q348" i="7941"/>
  <c r="Q536" i="7941"/>
  <c r="Q357" i="7941"/>
  <c r="Q440" i="7941"/>
  <c r="P517" i="7941"/>
  <c r="P564" i="7941"/>
  <c r="P480" i="7941"/>
  <c r="Q364" i="7941"/>
  <c r="P424" i="7941"/>
  <c r="P518" i="7941"/>
  <c r="P417" i="7941"/>
  <c r="P511" i="7941"/>
  <c r="P507" i="7941"/>
  <c r="P554" i="7941"/>
  <c r="P410" i="7941"/>
  <c r="P504" i="7941"/>
  <c r="P540" i="7941"/>
  <c r="P412" i="7941"/>
  <c r="P553" i="7941"/>
  <c r="P494" i="7941"/>
  <c r="P541" i="7941"/>
  <c r="P403" i="7941"/>
  <c r="P544" i="7941"/>
  <c r="Q446" i="7941"/>
  <c r="P421" i="7941"/>
  <c r="Q366" i="7941"/>
  <c r="Q554" i="7941"/>
  <c r="Q360" i="7941"/>
  <c r="Q548" i="7941"/>
  <c r="P501" i="7941"/>
  <c r="Q337" i="7941"/>
  <c r="Q525" i="7941"/>
  <c r="Q439" i="7941"/>
  <c r="Q336" i="7941"/>
  <c r="Q373" i="7941"/>
  <c r="P482" i="7941"/>
  <c r="Q471" i="7941"/>
  <c r="P416" i="7941"/>
  <c r="P557" i="7941"/>
  <c r="P515" i="7941"/>
  <c r="Q438" i="7941"/>
  <c r="P509" i="7941"/>
  <c r="P505" i="7941"/>
  <c r="P552" i="7941"/>
  <c r="Q457" i="7941"/>
  <c r="P487" i="7941"/>
  <c r="Q435" i="7941"/>
  <c r="Q345" i="7941"/>
  <c r="Q338" i="7941"/>
  <c r="Q526" i="7941"/>
  <c r="Q468" i="7941"/>
  <c r="Q368" i="7941"/>
  <c r="Q556" i="7941"/>
  <c r="P383" i="7941"/>
  <c r="P524" i="7941"/>
  <c r="P489" i="7941"/>
  <c r="Q451" i="7941"/>
  <c r="P520" i="7941"/>
  <c r="Q459" i="7941"/>
  <c r="Q467" i="7941"/>
  <c r="Q342" i="7941"/>
  <c r="Q530" i="7941"/>
  <c r="P496" i="7941"/>
  <c r="P543" i="7941"/>
  <c r="Q466" i="7941"/>
  <c r="P401" i="7941"/>
  <c r="Q465" i="7941"/>
  <c r="P419" i="7941"/>
  <c r="Q448" i="7941"/>
  <c r="Q469" i="7941"/>
  <c r="Q362" i="7941"/>
  <c r="Q550" i="7941"/>
  <c r="Q449" i="7941"/>
  <c r="Q347" i="7941"/>
  <c r="Q535" i="7941"/>
  <c r="P512" i="7941"/>
  <c r="P559" i="7941"/>
  <c r="P483" i="7941"/>
  <c r="P415" i="7941"/>
  <c r="Q474" i="7941"/>
  <c r="Q376" i="7941"/>
  <c r="Q564" i="7941"/>
  <c r="Q353" i="7941"/>
  <c r="Q541" i="7941"/>
  <c r="Q463" i="7941"/>
  <c r="P420" i="7941"/>
  <c r="P561" i="7941"/>
  <c r="Q434" i="7941"/>
  <c r="Q458" i="7941"/>
  <c r="P513" i="7941"/>
  <c r="Q374" i="7941"/>
  <c r="Q562" i="7941"/>
  <c r="P404" i="7941"/>
  <c r="P545" i="7941"/>
  <c r="P486" i="7941"/>
  <c r="P500" i="7941"/>
  <c r="P508" i="7941"/>
  <c r="P405" i="7941"/>
  <c r="P546" i="7941"/>
  <c r="P408" i="7941"/>
  <c r="P549" i="7941"/>
  <c r="Q358" i="7941"/>
  <c r="Q546" i="7941"/>
  <c r="Q375" i="7941"/>
  <c r="Q563" i="7941"/>
  <c r="Q378" i="7941"/>
  <c r="Q566" i="7941"/>
  <c r="P414" i="7941"/>
  <c r="P555" i="7941"/>
  <c r="P426" i="7941"/>
  <c r="P550" i="7941"/>
  <c r="Q370" i="7941"/>
  <c r="Q558" i="7941"/>
  <c r="P495" i="7941"/>
  <c r="P542" i="7941"/>
  <c r="P556" i="7941"/>
  <c r="P479" i="7941"/>
  <c r="P516" i="7941"/>
  <c r="P563" i="7941"/>
  <c r="Q461" i="7941"/>
  <c r="P567" i="7941"/>
  <c r="Q355" i="7941"/>
  <c r="Q543" i="7941"/>
  <c r="Q350" i="7941"/>
  <c r="Q538" i="7941"/>
  <c r="Q380" i="7941"/>
  <c r="Q568" i="7941"/>
  <c r="Q356" i="7941"/>
  <c r="Q544" i="7941"/>
  <c r="P425" i="7941"/>
  <c r="P566" i="7941"/>
  <c r="P478" i="7941"/>
  <c r="P534" i="7941"/>
  <c r="P385" i="7941"/>
  <c r="P530" i="7941"/>
  <c r="P390" i="7941"/>
  <c r="P531" i="7941"/>
  <c r="P535" i="7941"/>
  <c r="P395" i="7941"/>
  <c r="P536" i="7941"/>
  <c r="P397" i="7941"/>
  <c r="P538" i="7941"/>
  <c r="P392" i="7941"/>
  <c r="P533" i="7941"/>
  <c r="P396" i="7941"/>
  <c r="P391" i="7941"/>
  <c r="P532" i="7941"/>
  <c r="P527" i="7941"/>
  <c r="P529" i="7941"/>
  <c r="P384" i="7941"/>
  <c r="P525" i="7941"/>
  <c r="P387" i="7941"/>
  <c r="P528" i="7941"/>
  <c r="P537" i="7941"/>
  <c r="P539" i="7941"/>
  <c r="Q537" i="7941"/>
  <c r="P526" i="7941"/>
  <c r="O523" i="7941"/>
  <c r="P560" i="7941"/>
  <c r="P558" i="7941"/>
  <c r="P565" i="7941"/>
  <c r="P547" i="7941"/>
  <c r="Q539" i="7941"/>
  <c r="Q567" i="7941"/>
  <c r="P548" i="7941"/>
  <c r="P562" i="7941"/>
  <c r="P551" i="7941"/>
  <c r="Q561" i="7941"/>
  <c r="Q552" i="7941"/>
  <c r="Q545" i="7941"/>
  <c r="Q540" i="7941"/>
  <c r="P476" i="7941"/>
  <c r="Q557" i="7941"/>
  <c r="Q559" i="7941"/>
  <c r="Q528" i="7941"/>
  <c r="Q555" i="7941"/>
  <c r="Q527" i="7941"/>
  <c r="Q553" i="7941"/>
  <c r="Q101" i="7941"/>
  <c r="Q100" i="7941"/>
  <c r="Q741" i="18"/>
  <c r="P382" i="7941"/>
  <c r="Q533" i="7941"/>
  <c r="Q335" i="7941"/>
  <c r="Q524" i="7941"/>
  <c r="Q551" i="7941"/>
  <c r="Q534" i="7941"/>
  <c r="Q532" i="7941"/>
  <c r="Q429" i="7941"/>
  <c r="Q560" i="7941"/>
  <c r="Q549" i="7941"/>
  <c r="Q565" i="7941"/>
  <c r="Q542" i="7941"/>
  <c r="Q529" i="7941"/>
  <c r="L981" i="18"/>
  <c r="L647" i="18"/>
  <c r="K100" i="7941"/>
  <c r="K289" i="7941"/>
  <c r="K288" i="7941"/>
  <c r="L7" i="7941"/>
  <c r="P523" i="7941"/>
  <c r="L980" i="18"/>
  <c r="L742" i="18"/>
  <c r="Q523" i="7941"/>
  <c r="L6" i="7941"/>
  <c r="L101" i="7941"/>
  <c r="L741" i="18"/>
  <c r="M648" i="18"/>
  <c r="M981" i="18"/>
  <c r="M647" i="18"/>
  <c r="L100" i="7941"/>
  <c r="L289" i="7941"/>
  <c r="M980" i="18"/>
  <c r="M742" i="18"/>
  <c r="L288" i="7941"/>
  <c r="L337" i="7941"/>
  <c r="L343" i="7941"/>
  <c r="L437" i="7941"/>
  <c r="L344" i="7941"/>
  <c r="L438" i="7941"/>
  <c r="L345" i="7941"/>
  <c r="L439" i="7941"/>
  <c r="L346" i="7941"/>
  <c r="L440" i="7941"/>
  <c r="L347" i="7941"/>
  <c r="L441" i="7941"/>
  <c r="L348" i="7941"/>
  <c r="L442" i="7941"/>
  <c r="L349" i="7941"/>
  <c r="L443" i="7941"/>
  <c r="L350" i="7941"/>
  <c r="L444" i="7941"/>
  <c r="L351" i="7941"/>
  <c r="L445" i="7941"/>
  <c r="L352" i="7941"/>
  <c r="L446" i="7941"/>
  <c r="L353" i="7941"/>
  <c r="L447" i="7941"/>
  <c r="L354" i="7941"/>
  <c r="L448" i="7941"/>
  <c r="L355" i="7941"/>
  <c r="L449" i="7941"/>
  <c r="L356" i="7941"/>
  <c r="L450" i="7941"/>
  <c r="L357" i="7941"/>
  <c r="L451" i="7941"/>
  <c r="L358" i="7941"/>
  <c r="L452" i="7941"/>
  <c r="L359" i="7941"/>
  <c r="L453" i="7941"/>
  <c r="L360" i="7941"/>
  <c r="L454" i="7941"/>
  <c r="L361" i="7941"/>
  <c r="L455" i="7941"/>
  <c r="L362" i="7941"/>
  <c r="L456" i="7941"/>
  <c r="L363" i="7941"/>
  <c r="L457" i="7941"/>
  <c r="L364" i="7941"/>
  <c r="L458" i="7941"/>
  <c r="L365" i="7941"/>
  <c r="L459" i="7941"/>
  <c r="L366" i="7941"/>
  <c r="L460" i="7941"/>
  <c r="L367" i="7941"/>
  <c r="L461" i="7941"/>
  <c r="L368" i="7941"/>
  <c r="L462" i="7941"/>
  <c r="L369" i="7941"/>
  <c r="L463" i="7941"/>
  <c r="L370" i="7941"/>
  <c r="L464" i="7941"/>
  <c r="L371" i="7941"/>
  <c r="L465" i="7941"/>
  <c r="L372" i="7941"/>
  <c r="L466" i="7941"/>
  <c r="L373" i="7941"/>
  <c r="L467" i="7941"/>
  <c r="L374" i="7941"/>
  <c r="L468" i="7941"/>
  <c r="L375" i="7941"/>
  <c r="L469" i="7941"/>
  <c r="L376" i="7941"/>
  <c r="L470" i="7941"/>
  <c r="L377" i="7941"/>
  <c r="L471" i="7941"/>
  <c r="L378" i="7941"/>
  <c r="L472" i="7941"/>
  <c r="L379" i="7941"/>
  <c r="L473" i="7941"/>
  <c r="L380" i="7941"/>
  <c r="L474" i="7941"/>
  <c r="L431" i="7941"/>
  <c r="L336" i="7941"/>
  <c r="L430" i="7941"/>
  <c r="L338" i="7941"/>
  <c r="L432" i="7941"/>
  <c r="L339" i="7941"/>
  <c r="L433" i="7941"/>
  <c r="L340" i="7941"/>
  <c r="L434" i="7941"/>
  <c r="L341" i="7941"/>
  <c r="L435" i="7941"/>
  <c r="L342" i="7941"/>
  <c r="L436" i="7941"/>
  <c r="M101" i="7941"/>
  <c r="M100" i="7941"/>
  <c r="M741" i="18"/>
  <c r="L530" i="7941"/>
  <c r="L529" i="7941"/>
  <c r="L528" i="7941"/>
  <c r="L527" i="7941"/>
  <c r="L526" i="7941"/>
  <c r="L525" i="7941"/>
  <c r="L429" i="7941"/>
  <c r="L568" i="7941"/>
  <c r="L567" i="7941"/>
  <c r="L566" i="7941"/>
  <c r="L565" i="7941"/>
  <c r="L564" i="7941"/>
  <c r="L563" i="7941"/>
  <c r="L562" i="7941"/>
  <c r="L561" i="7941"/>
  <c r="L560" i="7941"/>
  <c r="L559" i="7941"/>
  <c r="L558" i="7941"/>
  <c r="L557" i="7941"/>
  <c r="L556" i="7941"/>
  <c r="L555" i="7941"/>
  <c r="L554" i="7941"/>
  <c r="L553" i="7941"/>
  <c r="L552" i="7941"/>
  <c r="L551" i="7941"/>
  <c r="L550" i="7941"/>
  <c r="L549" i="7941"/>
  <c r="L548" i="7941"/>
  <c r="L547" i="7941"/>
  <c r="L546" i="7941"/>
  <c r="L545" i="7941"/>
  <c r="L544" i="7941"/>
  <c r="L543" i="7941"/>
  <c r="L542" i="7941"/>
  <c r="L541" i="7941"/>
  <c r="L540" i="7941"/>
  <c r="L539" i="7941"/>
  <c r="L538" i="7941"/>
  <c r="L537" i="7941"/>
  <c r="L536" i="7941"/>
  <c r="L535" i="7941"/>
  <c r="L534" i="7941"/>
  <c r="L533" i="7941"/>
  <c r="L532" i="7941"/>
  <c r="L531" i="7941"/>
  <c r="L335" i="7941"/>
  <c r="L524" i="7941"/>
  <c r="L523" i="7941"/>
</calcChain>
</file>

<file path=xl/comments1.xml><?xml version="1.0" encoding="utf-8"?>
<comments xmlns="http://schemas.openxmlformats.org/spreadsheetml/2006/main">
  <authors>
    <author>Rick Miles</author>
    <author>kyap</author>
    <author>OfficeXP</author>
    <author>h4a</author>
  </authors>
  <commentList>
    <comment ref="K6" authorId="0">
      <text>
        <r>
          <rPr>
            <sz val="10"/>
            <color indexed="81"/>
            <rFont val="Tahoma"/>
            <family val="2"/>
          </rPr>
          <t>Based on lives adopted for the current regulatory control period (for the first year), as per the current decision. Enter a valid numeric life or n/a.</t>
        </r>
      </text>
    </comment>
    <comment ref="L6" authorId="1">
      <text>
        <r>
          <rPr>
            <sz val="10"/>
            <color indexed="81"/>
            <rFont val="Tahoma"/>
            <family val="2"/>
          </rPr>
          <t>Based on lives adopted for the current regulatory control period, as per the current decision. Enter a valid numeric life or n/a.</t>
        </r>
      </text>
    </comment>
    <comment ref="M6" authorId="1">
      <text>
        <r>
          <rPr>
            <sz val="10"/>
            <color indexed="81"/>
            <rFont val="Tahoma"/>
            <family val="2"/>
          </rPr>
          <t>Based on forecast capex values in the final year of the previous regulatory control period which was added to the RAB, as per the current decision (in end of year terms).</t>
        </r>
      </text>
    </comment>
    <comment ref="N6" authorId="1">
      <text>
        <r>
          <rPr>
            <sz val="10"/>
            <color indexed="81"/>
            <rFont val="Tahoma"/>
            <family val="2"/>
          </rPr>
          <t>Based on forecast nominal regulatory depreciation values in the final year of the previous regulatory period which was subtracted from the RAB, as per the current decision.</t>
        </r>
      </text>
    </comment>
    <comment ref="O6" authorId="2">
      <text>
        <r>
          <rPr>
            <sz val="10"/>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10"/>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V6" authorId="1">
      <text>
        <r>
          <rPr>
            <sz val="11"/>
            <color indexed="81"/>
            <rFont val="Tahoma"/>
            <family val="2"/>
          </rPr>
          <t>Insert the base financial year that the current regulatory control period commences in.</t>
        </r>
      </text>
    </comment>
    <comment ref="F252" authorId="3">
      <text>
        <r>
          <rPr>
            <b/>
            <sz val="9"/>
            <color indexed="81"/>
            <rFont val="Tahoma"/>
            <family val="2"/>
          </rPr>
          <t>h4a:</t>
        </r>
        <r>
          <rPr>
            <sz val="9"/>
            <color indexed="81"/>
            <rFont val="Tahoma"/>
            <family val="2"/>
          </rPr>
          <t xml:space="preserve">
Consistent with the annual adjustments to form of control.</t>
        </r>
      </text>
    </comment>
    <comment ref="F257" authorId="3">
      <text>
        <r>
          <rPr>
            <b/>
            <sz val="9"/>
            <color indexed="81"/>
            <rFont val="Tahoma"/>
            <family val="2"/>
          </rPr>
          <t>h4a:</t>
        </r>
        <r>
          <rPr>
            <sz val="9"/>
            <color indexed="81"/>
            <rFont val="Tahoma"/>
            <family val="2"/>
          </rPr>
          <t xml:space="preserve">
Pre-tax nominal WACC determined by the Commission for 2009-14</t>
        </r>
      </text>
    </comment>
  </commentList>
</comments>
</file>

<file path=xl/sharedStrings.xml><?xml version="1.0" encoding="utf-8"?>
<sst xmlns="http://schemas.openxmlformats.org/spreadsheetml/2006/main" count="444" uniqueCount="150">
  <si>
    <t>Asset Class 1</t>
  </si>
  <si>
    <t>Asset Class 2</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</si>
  <si>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</si>
  <si>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</si>
  <si>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</si>
  <si>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</si>
  <si>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</si>
  <si>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</si>
  <si>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</si>
  <si>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</si>
  <si>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</si>
  <si>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</si>
  <si>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</si>
  <si>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</si>
  <si>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</si>
  <si>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</si>
  <si>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</si>
  <si>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</si>
  <si>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</si>
  <si>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</si>
  <si>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</si>
  <si>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</si>
  <si>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</si>
  <si>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</si>
  <si>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</si>
  <si>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</si>
  <si>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</si>
  <si>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</si>
  <si>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</si>
  <si>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</si>
  <si>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</si>
  <si>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</si>
  <si>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</si>
  <si>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</si>
  <si>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</si>
  <si>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</si>
  <si>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</si>
  <si>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</si>
  <si>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</si>
  <si>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</si>
  <si>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</si>
  <si>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</si>
  <si>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</si>
  <si>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</si>
  <si>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</si>
  <si>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</si>
  <si>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</si>
  <si>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</si>
  <si>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</si>
  <si>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</si>
  <si>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</si>
  <si>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</si>
  <si>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</si>
  <si>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</si>
  <si>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</si>
  <si>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</si>
  <si>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</si>
  <si>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</si>
  <si>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</si>
  <si>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</si>
  <si>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</si>
  <si>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</si>
  <si>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</si>
  <si>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</si>
  <si>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</si>
  <si>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</si>
  <si>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</si>
  <si>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</si>
  <si>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</si>
  <si>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</si>
  <si>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</si>
  <si>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</si>
  <si>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</si>
  <si>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</si>
  <si>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</si>
  <si>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</si>
  <si>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</si>
  <si>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</si>
  <si>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</si>
  <si>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</si>
  <si>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</si>
  <si>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Asset Disposal – As Incurred ($m Nominal)</t>
  </si>
  <si>
    <t>Nominal Vanilla WACC (fixed real time varying)</t>
  </si>
  <si>
    <t>Capex in year</t>
  </si>
  <si>
    <t>Asset Class Name</t>
  </si>
  <si>
    <t>Version: 01</t>
  </si>
  <si>
    <t>Nominal WACC</t>
  </si>
  <si>
    <t>Real WACC</t>
  </si>
  <si>
    <t>Nominal WACC                                             (fixed real time varying)</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</si>
  <si>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</si>
  <si>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</si>
  <si>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</si>
  <si>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</si>
  <si>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</si>
  <si>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</si>
  <si>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</si>
  <si>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</si>
  <si>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</si>
  <si>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</si>
  <si>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</si>
  <si>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</si>
  <si>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</si>
  <si>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</si>
  <si>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</si>
  <si>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</si>
  <si>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</si>
  <si>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</si>
  <si>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</si>
  <si>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Date: 26 June 2008</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</si>
  <si>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</si>
  <si>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</si>
  <si>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</si>
  <si>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</si>
  <si>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</si>
  <si>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</si>
  <si>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</si>
  <si>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</si>
  <si>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</si>
  <si>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</si>
  <si>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</si>
  <si>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</si>
  <si>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</si>
  <si>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</si>
  <si>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</si>
  <si>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Opening Tax Value
2007-08</t>
  </si>
  <si>
    <t>Tax Remaining Life
2007-08</t>
  </si>
  <si>
    <t>Actual Asset Base Roll Forward</t>
  </si>
  <si>
    <t>System Capex</t>
  </si>
  <si>
    <t>Transmission terminal station</t>
  </si>
  <si>
    <t>Zone substations</t>
  </si>
  <si>
    <t>Transmission lines</t>
  </si>
  <si>
    <t>Distribution mains</t>
  </si>
  <si>
    <t>Distribution substations</t>
  </si>
  <si>
    <t>Metering</t>
  </si>
  <si>
    <t>Land and easements</t>
  </si>
  <si>
    <t>Secondary systems - Control, communications &amp; Protection</t>
  </si>
  <si>
    <t>Other</t>
  </si>
  <si>
    <t>Non-System Capex</t>
  </si>
  <si>
    <t>Non-network—IT and Communications Capex</t>
  </si>
  <si>
    <t>Non-network—Motor Vehicles Capex</t>
  </si>
  <si>
    <t>Non-network—Property Capex</t>
  </si>
  <si>
    <t>Non-network—Plant &amp; Equipment Capex</t>
  </si>
  <si>
    <t>Non-network—Other capex</t>
  </si>
  <si>
    <t>2013-14</t>
  </si>
  <si>
    <t>n/a</t>
  </si>
  <si>
    <r>
      <t>Actual Capital Expenditure – As Incurred ($m Nominal) -</t>
    </r>
    <r>
      <rPr>
        <b/>
        <sz val="10"/>
        <color indexed="12"/>
        <rFont val="Arial"/>
        <family val="2"/>
      </rPr>
      <t xml:space="preserve"> including Gifted Assets</t>
    </r>
  </si>
  <si>
    <r>
      <t xml:space="preserve">Actual Customer Contributions – As Incurred ($m Nominal) - </t>
    </r>
    <r>
      <rPr>
        <b/>
        <sz val="10"/>
        <color indexed="12"/>
        <rFont val="Arial"/>
        <family val="2"/>
      </rPr>
      <t>Gifted Assets + Cash Contributions from Customers</t>
    </r>
  </si>
  <si>
    <t>check</t>
  </si>
  <si>
    <t>Opening Asset Value
2013-14</t>
  </si>
  <si>
    <t>Opening Regulated Asset Base for 2013-14 ($m Nominal)</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</si>
</sst>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
    <numFmt numFmtId="176" formatCode="#,##0_ ;\-#,##0\ "/>
    <numFmt numFmtId="177" formatCode="_-[$€-2]* #,##0.00_-;\-[$€-2]* #,##0.00_-;_-[$€-2]* &quot;-&quot;??_-"/>
    <numFmt numFmtId="178" formatCode="_(#,##0.0_);\(#,##0.0\);_(&quot;-&quot;_)"/>
    <numFmt numFmtId="179" formatCode="_-* #,##0.00_-;[Red]\(#,##0.00\)_-;_-* &quot;-&quot;??_-;_-@_-"/>
    <numFmt numFmtId="180" formatCode="mm/dd/yy"/>
    <numFmt numFmtId="181" formatCode="0_);[Red]\(0\)"/>
    <numFmt numFmtId="182" formatCode="#,##0.0_);\(#,##0.0\)"/>
    <numFmt numFmtId="183" formatCode="#,##0;[Red]\(#,##0.0\)"/>
    <numFmt numFmtId="184" formatCode="#,##0_ ;[Red]\(#,##0\)\ "/>
    <numFmt numFmtId="185" formatCode="#,##0.00;\(#,##0.00\)"/>
    <numFmt numFmtId="186" formatCode="_)d\-mmm\-yy_)"/>
    <numFmt numFmtId="187" formatCode="_(###0_);\(###0\);_(###0_)"/>
    <numFmt numFmtId="188" formatCode="#,##0.0000_);[Red]\(#,##0.0000\)"/>
    <numFmt numFmtId="189" formatCode="0.0000000000%"/>
    <numFmt numFmtId="190" formatCode="_-* #,##0.000000_-;\-* #,##0.000000_-;_-* &quot;-&quot;??_-;_-@_-"/>
    <numFmt numFmtId="193" formatCode="0.000000"/>
  </numFmts>
  <fonts count="71">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9"/>
      <color indexed="81"/>
      <name val="Tahoma"/>
      <family val="2"/>
    </font>
    <font>
      <b/>
      <sz val="9"/>
      <color indexed="81"/>
      <name val="Tahoma"/>
      <family val="2"/>
    </font>
    <font>
      <sz val="11"/>
      <color indexed="81"/>
      <name val="Tahoma"/>
      <family val="2"/>
    </font>
    <font>
      <b/>
      <sz val="14"/>
      <name val="Arial"/>
      <family val="2"/>
    </font>
    <font>
      <sz val="10"/>
      <color indexed="81"/>
      <name val="Tahoma"/>
      <family val="2"/>
    </font>
    <font>
      <sz val="11"/>
      <color indexed="8"/>
      <name val="Calibri"/>
      <family val="2"/>
    </font>
    <font>
      <sz val="11"/>
      <color indexed="9"/>
      <name val="Calibri"/>
      <family val="2"/>
    </font>
    <font>
      <sz val="11"/>
      <color indexed="60"/>
      <name val="Calibri"/>
      <family val="2"/>
    </font>
    <font>
      <b/>
      <sz val="11"/>
      <color indexed="8"/>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10"/>
      <name val="Geneva"/>
      <family val="2"/>
    </font>
    <font>
      <sz val="9"/>
      <name val="GillSans"/>
    </font>
    <font>
      <sz val="9"/>
      <name val="GillSans Light"/>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b/>
      <sz val="11"/>
      <color indexed="16"/>
      <name val="Times New Roman"/>
      <family val="1"/>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color indexed="63"/>
      <name val="Arial"/>
      <family val="2"/>
    </font>
    <font>
      <b/>
      <sz val="10"/>
      <color indexed="12"/>
      <name val="Arial"/>
      <family val="2"/>
    </font>
    <font>
      <sz val="10"/>
      <color indexed="23"/>
      <name val="Arial"/>
      <family val="2"/>
    </font>
    <font>
      <i/>
      <sz val="10"/>
      <color indexed="23"/>
      <name val="Arial"/>
      <family val="2"/>
    </font>
    <font>
      <sz val="10"/>
      <color indexed="12"/>
      <name val="Arial"/>
      <family val="2"/>
    </font>
    <font>
      <i/>
      <sz val="10"/>
      <color indexed="12"/>
      <name val="Arial"/>
      <family val="2"/>
    </font>
  </fonts>
  <fills count="31">
    <fill>
      <patternFill patternType="none"/>
    </fill>
    <fill>
      <patternFill patternType="gray125"/>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9"/>
        <bgColor indexed="64"/>
      </patternFill>
    </fill>
    <fill>
      <patternFill patternType="mediumGray">
        <fgColor indexed="22"/>
      </patternFill>
    </fill>
    <fill>
      <patternFill patternType="solid">
        <fgColor indexed="8"/>
        <bgColor indexed="64"/>
      </patternFill>
    </fill>
    <fill>
      <patternFill patternType="solid">
        <fgColor indexed="49"/>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s>
  <borders count="23">
    <border>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s>
  <cellStyleXfs count="140">
    <xf numFmtId="0" fontId="0" fillId="0" borderId="0"/>
    <xf numFmtId="0" fontId="4" fillId="0" borderId="0"/>
    <xf numFmtId="0" fontId="4" fillId="0" borderId="0"/>
    <xf numFmtId="179" fontId="10" fillId="0" borderId="0"/>
    <xf numFmtId="179" fontId="10" fillId="0" borderId="0"/>
    <xf numFmtId="0" fontId="4" fillId="0" borderId="0"/>
    <xf numFmtId="0" fontId="33" fillId="6"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4" fillId="10"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4" fillId="9"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33" fillId="12"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3" fillId="8"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7" fillId="0" borderId="0"/>
    <xf numFmtId="42" fontId="38" fillId="0" borderId="0" applyFont="0" applyFill="0" applyBorder="0" applyAlignment="0" applyProtection="0"/>
    <xf numFmtId="0" fontId="39" fillId="0" borderId="0" applyNumberFormat="0" applyFill="0" applyBorder="0" applyAlignment="0"/>
    <xf numFmtId="164" fontId="4" fillId="14" borderId="0" applyNumberFormat="0" applyFont="0" applyBorder="0" applyAlignment="0">
      <alignment horizontal="right"/>
    </xf>
    <xf numFmtId="0" fontId="40" fillId="0" borderId="0" applyNumberFormat="0" applyFill="0" applyBorder="0" applyAlignment="0">
      <protection locked="0"/>
    </xf>
    <xf numFmtId="43" fontId="1" fillId="0" borderId="0" applyFont="0" applyFill="0" applyBorder="0" applyAlignment="0" applyProtection="0"/>
    <xf numFmtId="41" fontId="4" fillId="0" borderId="0" applyFont="0" applyFill="0" applyBorder="0" applyAlignment="0" applyProtection="0"/>
    <xf numFmtId="0" fontId="41"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3" fontId="4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180" fontId="4" fillId="0" borderId="0" applyFont="0" applyFill="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177" fontId="43" fillId="0" borderId="0" applyFont="0" applyFill="0" applyBorder="0" applyAlignment="0" applyProtection="0"/>
    <xf numFmtId="181" fontId="4" fillId="0" borderId="0" applyFont="0" applyFill="0" applyBorder="0" applyAlignment="0" applyProtection="0"/>
    <xf numFmtId="0" fontId="44" fillId="0" borderId="0"/>
    <xf numFmtId="0" fontId="45" fillId="0" borderId="0"/>
    <xf numFmtId="0" fontId="2" fillId="0" borderId="0" applyFill="0" applyBorder="0">
      <alignment vertical="center"/>
    </xf>
    <xf numFmtId="0" fontId="2" fillId="0" borderId="0" applyFill="0" applyBorder="0">
      <alignment vertical="center"/>
    </xf>
    <xf numFmtId="0" fontId="23" fillId="0" borderId="0" applyFill="0" applyBorder="0">
      <alignment vertical="center"/>
    </xf>
    <xf numFmtId="0" fontId="23" fillId="0" borderId="0" applyFill="0" applyBorder="0">
      <alignment vertical="center"/>
    </xf>
    <xf numFmtId="0" fontId="12" fillId="0" borderId="0" applyFill="0" applyBorder="0">
      <alignment vertical="center"/>
    </xf>
    <xf numFmtId="0" fontId="12" fillId="0" borderId="0" applyFill="0" applyBorder="0">
      <alignment vertical="center"/>
    </xf>
    <xf numFmtId="0" fontId="10" fillId="0" borderId="0" applyFill="0" applyBorder="0">
      <alignment vertical="center"/>
    </xf>
    <xf numFmtId="0" fontId="10" fillId="0" borderId="0" applyFill="0" applyBorder="0">
      <alignment vertical="center"/>
    </xf>
    <xf numFmtId="165" fontId="46" fillId="0" borderId="0"/>
    <xf numFmtId="0" fontId="47" fillId="0" borderId="0" applyNumberFormat="0" applyFill="0" applyBorder="0" applyAlignment="0" applyProtection="0">
      <alignment vertical="top"/>
      <protection locked="0"/>
    </xf>
    <xf numFmtId="0" fontId="48" fillId="0" borderId="0" applyFill="0" applyBorder="0">
      <alignment horizontal="center" vertical="center"/>
      <protection locked="0"/>
    </xf>
    <xf numFmtId="0" fontId="49" fillId="0" borderId="0" applyFill="0" applyBorder="0">
      <alignment horizontal="left" vertical="center"/>
      <protection locked="0"/>
    </xf>
    <xf numFmtId="171" fontId="1" fillId="18" borderId="0" applyFont="0" applyBorder="0">
      <alignment horizontal="right"/>
    </xf>
    <xf numFmtId="165" fontId="1" fillId="18" borderId="0" applyFont="0" applyBorder="0" applyAlignment="0"/>
    <xf numFmtId="171" fontId="1" fillId="18" borderId="0" applyFont="0" applyBorder="0">
      <alignment horizontal="right"/>
    </xf>
    <xf numFmtId="164" fontId="1" fillId="19" borderId="0" applyFont="0" applyBorder="0" applyAlignment="0">
      <alignment horizontal="right"/>
      <protection locked="0"/>
    </xf>
    <xf numFmtId="10" fontId="1" fillId="19" borderId="0" applyFont="0" applyBorder="0">
      <alignment horizontal="right"/>
      <protection locked="0"/>
    </xf>
    <xf numFmtId="164" fontId="1" fillId="20" borderId="0" applyFont="0" applyBorder="0" applyAlignment="0">
      <alignment horizontal="right"/>
      <protection locked="0"/>
    </xf>
    <xf numFmtId="3" fontId="1" fillId="21" borderId="0" applyFont="0" applyBorder="0">
      <protection locked="0"/>
    </xf>
    <xf numFmtId="165" fontId="23" fillId="21" borderId="0" applyBorder="0" applyAlignment="0">
      <protection locked="0"/>
    </xf>
    <xf numFmtId="172" fontId="1" fillId="22" borderId="0" applyFont="0" applyBorder="0">
      <alignment horizontal="right"/>
      <protection locked="0"/>
    </xf>
    <xf numFmtId="164" fontId="1" fillId="18" borderId="0" applyFont="0" applyBorder="0">
      <alignment horizontal="right"/>
      <protection locked="0"/>
    </xf>
    <xf numFmtId="165" fontId="24" fillId="23" borderId="0" applyBorder="0" applyAlignment="0"/>
    <xf numFmtId="0" fontId="10" fillId="14" borderId="0"/>
    <xf numFmtId="171" fontId="25" fillId="14" borderId="1" applyFont="0" applyBorder="0" applyAlignment="0"/>
    <xf numFmtId="165" fontId="23" fillId="14" borderId="0" applyFont="0" applyBorder="0" applyAlignment="0"/>
    <xf numFmtId="182" fontId="50" fillId="0" borderId="0"/>
    <xf numFmtId="0" fontId="6" fillId="0" borderId="0" applyFill="0" applyBorder="0">
      <alignment horizontal="left" vertical="center"/>
    </xf>
    <xf numFmtId="0" fontId="35" fillId="4" borderId="0" applyNumberFormat="0" applyBorder="0" applyAlignment="0" applyProtection="0"/>
    <xf numFmtId="176" fontId="51" fillId="0" borderId="0"/>
    <xf numFmtId="0" fontId="4" fillId="0" borderId="0"/>
    <xf numFmtId="0" fontId="1"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33" fillId="0" borderId="0"/>
    <xf numFmtId="0" fontId="38" fillId="0" borderId="0"/>
    <xf numFmtId="0" fontId="1" fillId="0" borderId="0"/>
    <xf numFmtId="0" fontId="52" fillId="24" borderId="1"/>
    <xf numFmtId="9" fontId="1" fillId="0" borderId="0" applyFont="0" applyFill="0" applyBorder="0" applyAlignment="0" applyProtection="0"/>
    <xf numFmtId="183" fontId="4" fillId="0" borderId="0" applyFill="0" applyBorder="0"/>
    <xf numFmtId="9" fontId="4" fillId="0" borderId="0" applyFont="0" applyFill="0" applyBorder="0" applyAlignment="0" applyProtection="0"/>
    <xf numFmtId="9" fontId="4" fillId="0" borderId="0" applyFont="0" applyFill="0" applyBorder="0" applyAlignment="0" applyProtection="0"/>
    <xf numFmtId="165" fontId="53" fillId="0" borderId="0"/>
    <xf numFmtId="0" fontId="12" fillId="0" borderId="0" applyFill="0" applyBorder="0">
      <alignment vertical="center"/>
    </xf>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184" fontId="54" fillId="0" borderId="2"/>
    <xf numFmtId="0" fontId="55" fillId="0" borderId="3">
      <alignment horizontal="center"/>
    </xf>
    <xf numFmtId="3" fontId="41" fillId="0" borderId="0" applyFont="0" applyFill="0" applyBorder="0" applyAlignment="0" applyProtection="0"/>
    <xf numFmtId="0" fontId="41" fillId="25" borderId="0" applyNumberFormat="0" applyFont="0" applyBorder="0" applyAlignment="0" applyProtection="0"/>
    <xf numFmtId="185" fontId="4" fillId="0" borderId="0"/>
    <xf numFmtId="186" fontId="10" fillId="0" borderId="0" applyFill="0" applyBorder="0">
      <alignment horizontal="right" vertical="center"/>
    </xf>
    <xf numFmtId="178" fontId="10" fillId="0" borderId="0" applyFill="0" applyBorder="0">
      <alignment horizontal="right" vertical="center"/>
    </xf>
    <xf numFmtId="187" fontId="10" fillId="0" borderId="0" applyFill="0" applyBorder="0">
      <alignment horizontal="right" vertical="center"/>
    </xf>
    <xf numFmtId="0" fontId="4" fillId="2" borderId="0" applyNumberFormat="0" applyFont="0" applyBorder="0" applyAlignment="0" applyProtection="0"/>
    <xf numFmtId="0" fontId="4" fillId="3" borderId="0" applyNumberFormat="0" applyFont="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56" fillId="0" borderId="0" applyNumberFormat="0" applyFill="0" applyBorder="0" applyAlignment="0" applyProtection="0"/>
    <xf numFmtId="0" fontId="4" fillId="0" borderId="0"/>
    <xf numFmtId="0" fontId="6" fillId="0" borderId="0"/>
    <xf numFmtId="0" fontId="31" fillId="0" borderId="0"/>
    <xf numFmtId="15" fontId="4" fillId="0" borderId="0"/>
    <xf numFmtId="10" fontId="4" fillId="0" borderId="0"/>
    <xf numFmtId="0" fontId="57" fillId="26" borderId="4" applyBorder="0" applyProtection="0">
      <alignment horizontal="centerContinuous" vertical="center"/>
    </xf>
    <xf numFmtId="0" fontId="58" fillId="0" borderId="0" applyBorder="0" applyProtection="0">
      <alignment vertical="center"/>
    </xf>
    <xf numFmtId="0" fontId="59" fillId="0" borderId="0">
      <alignment horizontal="left"/>
    </xf>
    <xf numFmtId="0" fontId="59" fillId="0" borderId="5" applyFill="0" applyBorder="0" applyProtection="0">
      <alignment horizontal="left" vertical="top"/>
    </xf>
    <xf numFmtId="49" fontId="4" fillId="0" borderId="0" applyFont="0" applyFill="0" applyBorder="0" applyAlignment="0" applyProtection="0"/>
    <xf numFmtId="0" fontId="60" fillId="0" borderId="0"/>
    <xf numFmtId="0" fontId="61" fillId="0" borderId="0"/>
    <xf numFmtId="0" fontId="61" fillId="0" borderId="0"/>
    <xf numFmtId="0" fontId="60" fillId="0" borderId="0"/>
    <xf numFmtId="182" fontId="62" fillId="0" borderId="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188" fontId="4" fillId="0" borderId="4" applyBorder="0" applyProtection="0">
      <alignment horizontal="right"/>
    </xf>
  </cellStyleXfs>
  <cellXfs count="367">
    <xf numFmtId="0" fontId="0" fillId="0" borderId="0" xfId="0"/>
    <xf numFmtId="0" fontId="2" fillId="27" borderId="6"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6" applyNumberFormat="1"/>
    <xf numFmtId="0" fontId="0" fillId="28" borderId="0" xfId="0" applyFill="1"/>
    <xf numFmtId="0" fontId="7" fillId="0" borderId="0" xfId="0" applyFont="1"/>
    <xf numFmtId="0" fontId="0" fillId="0" borderId="0" xfId="0" applyAlignment="1"/>
    <xf numFmtId="0" fontId="0" fillId="24" borderId="0" xfId="0" applyFill="1" applyBorder="1" applyAlignment="1">
      <alignment wrapText="1"/>
    </xf>
    <xf numFmtId="0" fontId="0" fillId="24" borderId="0" xfId="0" applyFill="1"/>
    <xf numFmtId="0" fontId="2" fillId="24" borderId="0" xfId="0" applyFont="1" applyFill="1" applyAlignment="1">
      <alignment horizontal="center" wrapText="1"/>
    </xf>
    <xf numFmtId="0" fontId="0" fillId="24" borderId="0" xfId="0" applyFill="1" applyBorder="1"/>
    <xf numFmtId="0" fontId="4" fillId="24" borderId="0" xfId="0" applyFont="1" applyFill="1" applyBorder="1" applyAlignment="1">
      <alignment wrapText="1"/>
    </xf>
    <xf numFmtId="0" fontId="0" fillId="24" borderId="0" xfId="0" applyFill="1" applyBorder="1" applyAlignment="1">
      <alignment vertical="center" wrapText="1"/>
    </xf>
    <xf numFmtId="0" fontId="4" fillId="24" borderId="0" xfId="0" applyFont="1" applyFill="1" applyBorder="1" applyAlignment="1">
      <alignment horizontal="left" vertical="center"/>
    </xf>
    <xf numFmtId="0" fontId="2" fillId="24" borderId="0" xfId="0" applyFont="1" applyFill="1" applyBorder="1" applyAlignment="1">
      <alignment horizontal="center"/>
    </xf>
    <xf numFmtId="0" fontId="2" fillId="24" borderId="0" xfId="0" applyFont="1" applyFill="1" applyBorder="1"/>
    <xf numFmtId="0" fontId="0" fillId="24" borderId="0" xfId="0" applyFill="1" applyAlignment="1">
      <alignment horizontal="center"/>
    </xf>
    <xf numFmtId="0" fontId="0" fillId="24" borderId="0" xfId="0" applyFill="1" applyAlignment="1"/>
    <xf numFmtId="10" fontId="1" fillId="24" borderId="0" xfId="96" applyNumberFormat="1" applyFill="1"/>
    <xf numFmtId="10" fontId="0" fillId="24" borderId="0" xfId="96" applyNumberFormat="1" applyFont="1" applyFill="1"/>
    <xf numFmtId="165" fontId="0" fillId="24" borderId="0" xfId="96" applyNumberFormat="1" applyFont="1" applyFill="1"/>
    <xf numFmtId="168" fontId="4" fillId="24" borderId="0" xfId="29" applyNumberFormat="1" applyFont="1" applyFill="1"/>
    <xf numFmtId="0" fontId="2" fillId="27" borderId="0" xfId="0" applyFont="1" applyFill="1" applyBorder="1" applyAlignment="1">
      <alignment horizontal="center"/>
    </xf>
    <xf numFmtId="0" fontId="9" fillId="24" borderId="0" xfId="0" applyFont="1" applyFill="1" applyAlignment="1">
      <alignment horizontal="center"/>
    </xf>
    <xf numFmtId="0" fontId="9" fillId="24" borderId="0" xfId="0" applyFont="1" applyFill="1" applyAlignment="1">
      <alignment horizontal="right"/>
    </xf>
    <xf numFmtId="43" fontId="9" fillId="24" borderId="0" xfId="29" applyFont="1" applyFill="1" applyAlignment="1">
      <alignment horizontal="left"/>
    </xf>
    <xf numFmtId="168" fontId="0" fillId="24" borderId="0" xfId="29" applyNumberFormat="1" applyFont="1" applyFill="1"/>
    <xf numFmtId="166" fontId="0" fillId="24" borderId="0" xfId="0" applyNumberFormat="1" applyFill="1"/>
    <xf numFmtId="43" fontId="9" fillId="24" borderId="0" xfId="29" applyFont="1" applyFill="1" applyAlignment="1">
      <alignment horizontal="right"/>
    </xf>
    <xf numFmtId="43" fontId="4" fillId="24" borderId="0" xfId="29" applyFont="1" applyFill="1"/>
    <xf numFmtId="0" fontId="2" fillId="24" borderId="0" xfId="0" applyFont="1" applyFill="1" applyAlignment="1">
      <alignment horizontal="right"/>
    </xf>
    <xf numFmtId="0" fontId="0" fillId="24" borderId="4" xfId="0" applyFill="1" applyBorder="1"/>
    <xf numFmtId="0" fontId="2" fillId="24" borderId="4" xfId="0" applyFont="1" applyFill="1" applyBorder="1" applyAlignment="1">
      <alignment horizontal="right"/>
    </xf>
    <xf numFmtId="168" fontId="4" fillId="0" borderId="4" xfId="29" applyNumberFormat="1" applyFont="1" applyFill="1" applyBorder="1"/>
    <xf numFmtId="43" fontId="9" fillId="24" borderId="4" xfId="29" applyFont="1" applyFill="1" applyBorder="1" applyAlignment="1">
      <alignment horizontal="right"/>
    </xf>
    <xf numFmtId="43" fontId="0" fillId="24" borderId="0" xfId="0" applyNumberFormat="1" applyFill="1"/>
    <xf numFmtId="44" fontId="10" fillId="24" borderId="0" xfId="38" applyFont="1" applyFill="1" applyBorder="1" applyAlignment="1">
      <alignment horizontal="center" vertical="center"/>
    </xf>
    <xf numFmtId="0" fontId="2" fillId="24" borderId="0" xfId="0" applyFont="1" applyFill="1" applyBorder="1" applyAlignment="1">
      <alignment vertical="center"/>
    </xf>
    <xf numFmtId="0" fontId="4" fillId="24" borderId="0" xfId="0" applyFont="1" applyFill="1" applyBorder="1" applyAlignment="1">
      <alignment vertical="center"/>
    </xf>
    <xf numFmtId="10" fontId="1" fillId="24" borderId="0" xfId="96" applyNumberFormat="1" applyFill="1" applyBorder="1"/>
    <xf numFmtId="0" fontId="7" fillId="24" borderId="0" xfId="0" applyFont="1" applyFill="1" applyBorder="1" applyAlignment="1"/>
    <xf numFmtId="0" fontId="7" fillId="24" borderId="0" xfId="0" applyFont="1" applyFill="1"/>
    <xf numFmtId="0" fontId="0" fillId="24" borderId="0" xfId="0" applyFill="1" applyAlignment="1">
      <alignment wrapText="1"/>
    </xf>
    <xf numFmtId="0" fontId="0" fillId="24" borderId="0" xfId="0" applyFill="1" applyBorder="1" applyAlignment="1"/>
    <xf numFmtId="0" fontId="4" fillId="24" borderId="0" xfId="0" applyFont="1" applyFill="1"/>
    <xf numFmtId="43" fontId="9" fillId="24" borderId="7" xfId="29" applyFont="1" applyFill="1" applyBorder="1" applyAlignment="1">
      <alignment horizontal="right"/>
    </xf>
    <xf numFmtId="44" fontId="0" fillId="24" borderId="0" xfId="0" applyNumberFormat="1" applyFill="1"/>
    <xf numFmtId="0" fontId="4" fillId="0" borderId="0" xfId="0" applyFont="1"/>
    <xf numFmtId="10" fontId="1" fillId="24" borderId="0" xfId="29" applyNumberFormat="1" applyFill="1" applyBorder="1"/>
    <xf numFmtId="0" fontId="5" fillId="24" borderId="0" xfId="0" applyFont="1" applyFill="1" applyBorder="1" applyAlignment="1">
      <alignment horizontal="center" vertical="center"/>
    </xf>
    <xf numFmtId="0" fontId="11" fillId="24" borderId="0" xfId="0" applyFont="1" applyFill="1" applyBorder="1" applyAlignment="1">
      <alignment horizontal="center"/>
    </xf>
    <xf numFmtId="0" fontId="6" fillId="24" borderId="0" xfId="0" applyFont="1" applyFill="1" applyBorder="1"/>
    <xf numFmtId="0" fontId="4" fillId="24" borderId="0" xfId="0" applyFont="1" applyFill="1" applyBorder="1" applyAlignment="1"/>
    <xf numFmtId="0" fontId="4" fillId="24" borderId="4" xfId="0" applyFont="1" applyFill="1" applyBorder="1"/>
    <xf numFmtId="0" fontId="2" fillId="24" borderId="4" xfId="0" applyFont="1" applyFill="1" applyBorder="1"/>
    <xf numFmtId="0" fontId="6" fillId="24" borderId="0" xfId="0" applyFont="1" applyFill="1" applyBorder="1" applyAlignment="1">
      <alignment horizontal="left"/>
    </xf>
    <xf numFmtId="0" fontId="2" fillId="24" borderId="4" xfId="0" applyFont="1" applyFill="1" applyBorder="1" applyAlignment="1">
      <alignment horizontal="center"/>
    </xf>
    <xf numFmtId="0" fontId="2" fillId="24" borderId="4" xfId="0" applyFont="1" applyFill="1" applyBorder="1" applyAlignment="1">
      <alignment horizontal="left"/>
    </xf>
    <xf numFmtId="0" fontId="11" fillId="24" borderId="4" xfId="0" applyFont="1" applyFill="1" applyBorder="1" applyAlignment="1">
      <alignment horizontal="center"/>
    </xf>
    <xf numFmtId="44" fontId="9" fillId="24" borderId="0" xfId="38" applyFont="1" applyFill="1" applyBorder="1" applyAlignment="1">
      <alignment horizontal="center" vertical="center"/>
    </xf>
    <xf numFmtId="43" fontId="4" fillId="29" borderId="8" xfId="29" applyNumberFormat="1" applyFont="1" applyFill="1" applyBorder="1" applyAlignment="1">
      <alignment horizontal="right" vertical="center"/>
    </xf>
    <xf numFmtId="43" fontId="4" fillId="29" borderId="0" xfId="29" applyNumberFormat="1" applyFont="1" applyFill="1" applyBorder="1" applyAlignment="1">
      <alignment horizontal="right" vertical="center"/>
    </xf>
    <xf numFmtId="43" fontId="4" fillId="29" borderId="0" xfId="29" applyFont="1" applyFill="1" applyBorder="1" applyAlignment="1">
      <alignment horizontal="center" vertical="center"/>
    </xf>
    <xf numFmtId="167" fontId="9" fillId="24" borderId="0" xfId="29" applyNumberFormat="1" applyFont="1" applyFill="1"/>
    <xf numFmtId="167" fontId="9" fillId="24" borderId="0" xfId="29" applyNumberFormat="1" applyFont="1" applyFill="1" applyAlignment="1">
      <alignment horizontal="right"/>
    </xf>
    <xf numFmtId="167" fontId="9" fillId="24" borderId="0" xfId="0" applyNumberFormat="1" applyFont="1" applyFill="1"/>
    <xf numFmtId="43" fontId="9" fillId="24" borderId="4" xfId="29" applyNumberFormat="1" applyFont="1" applyFill="1" applyBorder="1" applyAlignment="1">
      <alignment horizontal="right"/>
    </xf>
    <xf numFmtId="43" fontId="9" fillId="24" borderId="0" xfId="29" applyNumberFormat="1" applyFont="1" applyFill="1" applyAlignment="1">
      <alignment horizontal="right"/>
    </xf>
    <xf numFmtId="0" fontId="7" fillId="14" borderId="6" xfId="0" applyFont="1" applyFill="1" applyBorder="1"/>
    <xf numFmtId="0" fontId="6" fillId="14" borderId="6" xfId="0" applyFont="1" applyFill="1" applyBorder="1"/>
    <xf numFmtId="0" fontId="6" fillId="14" borderId="6" xfId="0" applyFont="1" applyFill="1" applyBorder="1" applyAlignment="1">
      <alignment horizontal="center"/>
    </xf>
    <xf numFmtId="10" fontId="6" fillId="14" borderId="6" xfId="96" applyNumberFormat="1" applyFont="1" applyFill="1" applyBorder="1" applyAlignment="1">
      <alignment horizontal="center"/>
    </xf>
    <xf numFmtId="0" fontId="0" fillId="30" borderId="6" xfId="0" applyFill="1" applyBorder="1"/>
    <xf numFmtId="0" fontId="0" fillId="30" borderId="6" xfId="0" applyFill="1" applyBorder="1" applyAlignment="1">
      <alignment wrapText="1"/>
    </xf>
    <xf numFmtId="44" fontId="2" fillId="30" borderId="6" xfId="0" applyNumberFormat="1" applyFont="1" applyFill="1" applyBorder="1" applyAlignment="1">
      <alignment horizontal="center" wrapText="1"/>
    </xf>
    <xf numFmtId="0" fontId="1" fillId="30" borderId="6" xfId="0" applyFont="1" applyFill="1" applyBorder="1"/>
    <xf numFmtId="0" fontId="8" fillId="30" borderId="6" xfId="0" applyFont="1" applyFill="1" applyBorder="1" applyAlignment="1">
      <alignment vertical="center" wrapText="1"/>
    </xf>
    <xf numFmtId="0" fontId="8" fillId="30" borderId="6" xfId="0" applyFont="1" applyFill="1" applyBorder="1" applyAlignment="1">
      <alignment wrapText="1"/>
    </xf>
    <xf numFmtId="0" fontId="2" fillId="30" borderId="6" xfId="0" applyFont="1" applyFill="1" applyBorder="1"/>
    <xf numFmtId="0" fontId="2" fillId="14" borderId="6" xfId="0" applyFont="1" applyFill="1" applyBorder="1" applyAlignment="1">
      <alignment horizontal="center"/>
    </xf>
    <xf numFmtId="0" fontId="6" fillId="14" borderId="6" xfId="0" applyFont="1" applyFill="1" applyBorder="1" applyAlignment="1">
      <alignment horizontal="left"/>
    </xf>
    <xf numFmtId="168" fontId="4" fillId="30" borderId="6" xfId="29" applyNumberFormat="1" applyFont="1" applyFill="1" applyBorder="1"/>
    <xf numFmtId="43" fontId="4" fillId="30" borderId="6" xfId="29" applyFont="1" applyFill="1" applyBorder="1"/>
    <xf numFmtId="10" fontId="0" fillId="24" borderId="0" xfId="96" applyNumberFormat="1" applyFont="1" applyFill="1" applyBorder="1"/>
    <xf numFmtId="0" fontId="12" fillId="30" borderId="2" xfId="0" applyFont="1" applyFill="1" applyBorder="1" applyAlignment="1">
      <alignment horizontal="center"/>
    </xf>
    <xf numFmtId="0" fontId="12" fillId="30" borderId="9" xfId="0" applyFont="1" applyFill="1" applyBorder="1" applyAlignment="1">
      <alignment horizontal="center"/>
    </xf>
    <xf numFmtId="44" fontId="0" fillId="0" borderId="0" xfId="0" applyNumberFormat="1"/>
    <xf numFmtId="0" fontId="4" fillId="24" borderId="0" xfId="0" applyFont="1" applyFill="1" applyBorder="1"/>
    <xf numFmtId="10" fontId="4" fillId="24" borderId="4" xfId="96" applyNumberFormat="1" applyFont="1" applyFill="1" applyBorder="1" applyAlignment="1" applyProtection="1">
      <alignment horizontal="center"/>
    </xf>
    <xf numFmtId="43" fontId="4" fillId="24" borderId="0" xfId="29" applyNumberFormat="1" applyFont="1" applyFill="1" applyBorder="1" applyAlignment="1">
      <alignment horizontal="right" vertical="center"/>
    </xf>
    <xf numFmtId="169" fontId="1" fillId="24" borderId="0" xfId="29" applyNumberFormat="1" applyFill="1" applyBorder="1"/>
    <xf numFmtId="0" fontId="1" fillId="24" borderId="0" xfId="94" applyFill="1" applyBorder="1"/>
    <xf numFmtId="10" fontId="1" fillId="24" borderId="0" xfId="94" applyNumberFormat="1" applyFill="1" applyBorder="1"/>
    <xf numFmtId="0" fontId="1" fillId="24" borderId="0" xfId="94" applyFont="1" applyFill="1" applyBorder="1"/>
    <xf numFmtId="0" fontId="4" fillId="24" borderId="0" xfId="94" applyFont="1" applyFill="1" applyBorder="1"/>
    <xf numFmtId="0" fontId="3" fillId="30" borderId="6" xfId="0" applyFont="1" applyFill="1" applyBorder="1" applyAlignment="1">
      <alignment vertical="center"/>
    </xf>
    <xf numFmtId="170" fontId="0" fillId="24" borderId="0" xfId="29" applyNumberFormat="1" applyFont="1" applyFill="1"/>
    <xf numFmtId="165" fontId="0" fillId="24" borderId="0" xfId="96" applyNumberFormat="1" applyFont="1" applyFill="1" applyBorder="1"/>
    <xf numFmtId="166" fontId="0" fillId="24" borderId="0" xfId="0" applyNumberFormat="1" applyFill="1" applyBorder="1"/>
    <xf numFmtId="43" fontId="9" fillId="24" borderId="0" xfId="29" applyFont="1" applyFill="1" applyBorder="1" applyAlignment="1">
      <alignment horizontal="right"/>
    </xf>
    <xf numFmtId="167" fontId="9" fillId="24" borderId="0" xfId="29" applyNumberFormat="1" applyFont="1" applyFill="1" applyBorder="1"/>
    <xf numFmtId="43" fontId="9" fillId="24" borderId="0" xfId="29" applyNumberFormat="1" applyFont="1" applyFill="1" applyBorder="1" applyAlignment="1">
      <alignment horizontal="right"/>
    </xf>
    <xf numFmtId="167" fontId="9" fillId="24" borderId="0" xfId="29" applyNumberFormat="1" applyFont="1" applyFill="1" applyBorder="1" applyAlignment="1">
      <alignment horizontal="right"/>
    </xf>
    <xf numFmtId="167" fontId="9" fillId="24" borderId="0" xfId="0" applyNumberFormat="1" applyFont="1" applyFill="1" applyBorder="1"/>
    <xf numFmtId="43" fontId="4" fillId="24" borderId="0" xfId="29" applyFont="1" applyFill="1" applyBorder="1"/>
    <xf numFmtId="10" fontId="1" fillId="29" borderId="8" xfId="96" applyNumberFormat="1" applyFill="1" applyBorder="1"/>
    <xf numFmtId="0" fontId="0" fillId="14" borderId="6" xfId="0" applyFill="1" applyBorder="1"/>
    <xf numFmtId="168" fontId="2" fillId="30" borderId="6" xfId="29" applyNumberFormat="1" applyFont="1" applyFill="1" applyBorder="1"/>
    <xf numFmtId="2" fontId="0" fillId="24" borderId="0" xfId="0" applyNumberFormat="1" applyFill="1"/>
    <xf numFmtId="43" fontId="14" fillId="24" borderId="0" xfId="0" applyNumberFormat="1" applyFont="1" applyFill="1"/>
    <xf numFmtId="43" fontId="4" fillId="24" borderId="0" xfId="29" applyNumberFormat="1" applyFont="1" applyFill="1" applyAlignment="1">
      <alignment horizontal="right"/>
    </xf>
    <xf numFmtId="0" fontId="4" fillId="24" borderId="0" xfId="0" quotePrefix="1" applyFont="1" applyFill="1" applyBorder="1" applyAlignment="1">
      <alignment horizontal="right"/>
    </xf>
    <xf numFmtId="168" fontId="4" fillId="24" borderId="0" xfId="29" applyNumberFormat="1" applyFont="1" applyFill="1" applyBorder="1"/>
    <xf numFmtId="43" fontId="0" fillId="24" borderId="0" xfId="29" applyNumberFormat="1" applyFont="1" applyFill="1"/>
    <xf numFmtId="43" fontId="4" fillId="24" borderId="0" xfId="0" applyNumberFormat="1" applyFont="1" applyFill="1"/>
    <xf numFmtId="43" fontId="9" fillId="24" borderId="7" xfId="29" applyNumberFormat="1" applyFont="1" applyFill="1" applyBorder="1" applyAlignment="1">
      <alignment horizontal="right"/>
    </xf>
    <xf numFmtId="43" fontId="4" fillId="24" borderId="0" xfId="29" applyNumberFormat="1" applyFont="1" applyFill="1"/>
    <xf numFmtId="43" fontId="4" fillId="30" borderId="6" xfId="29" applyNumberFormat="1" applyFont="1" applyFill="1" applyBorder="1"/>
    <xf numFmtId="43" fontId="4" fillId="24" borderId="0" xfId="29" applyNumberFormat="1" applyFont="1" applyFill="1" applyBorder="1"/>
    <xf numFmtId="0" fontId="0" fillId="30" borderId="0" xfId="0" applyFill="1" applyBorder="1"/>
    <xf numFmtId="168" fontId="2" fillId="24" borderId="0" xfId="29" applyNumberFormat="1" applyFont="1" applyFill="1" applyBorder="1"/>
    <xf numFmtId="43" fontId="14" fillId="24" borderId="0" xfId="29" applyNumberFormat="1" applyFont="1" applyFill="1"/>
    <xf numFmtId="0" fontId="4" fillId="14" borderId="6" xfId="0" applyFont="1" applyFill="1" applyBorder="1"/>
    <xf numFmtId="0" fontId="4" fillId="14" borderId="6" xfId="0" quotePrefix="1" applyFont="1" applyFill="1" applyBorder="1" applyAlignment="1">
      <alignment horizontal="right"/>
    </xf>
    <xf numFmtId="168" fontId="0" fillId="14" borderId="6" xfId="29" applyNumberFormat="1" applyFont="1" applyFill="1" applyBorder="1"/>
    <xf numFmtId="43" fontId="0" fillId="14" borderId="6" xfId="0" applyNumberFormat="1" applyFill="1" applyBorder="1"/>
    <xf numFmtId="166" fontId="0" fillId="14" borderId="6" xfId="0" applyNumberFormat="1" applyFill="1" applyBorder="1"/>
    <xf numFmtId="0" fontId="9" fillId="24" borderId="0" xfId="0" quotePrefix="1" applyFont="1" applyFill="1" applyBorder="1" applyAlignment="1">
      <alignment horizontal="right"/>
    </xf>
    <xf numFmtId="0" fontId="4" fillId="29" borderId="10" xfId="29" applyNumberFormat="1" applyFont="1" applyFill="1" applyBorder="1" applyAlignment="1">
      <alignment horizontal="right" vertical="center"/>
    </xf>
    <xf numFmtId="0" fontId="15" fillId="24" borderId="0" xfId="0" applyFont="1" applyFill="1"/>
    <xf numFmtId="0" fontId="0" fillId="30" borderId="7" xfId="0" applyFill="1" applyBorder="1"/>
    <xf numFmtId="0" fontId="16" fillId="30" borderId="0" xfId="0" applyFont="1" applyFill="1" applyBorder="1"/>
    <xf numFmtId="0" fontId="0" fillId="30" borderId="4" xfId="0" applyFill="1" applyBorder="1"/>
    <xf numFmtId="0" fontId="0" fillId="14" borderId="0" xfId="0" applyFill="1"/>
    <xf numFmtId="0" fontId="17" fillId="24" borderId="0" xfId="0" applyFont="1" applyFill="1"/>
    <xf numFmtId="0" fontId="4" fillId="24" borderId="0" xfId="0" applyNumberFormat="1" applyFont="1" applyFill="1" applyBorder="1" applyAlignment="1">
      <alignment vertical="center"/>
    </xf>
    <xf numFmtId="165" fontId="1" fillId="24" borderId="0" xfId="96" applyNumberFormat="1" applyFill="1"/>
    <xf numFmtId="165" fontId="1" fillId="24" borderId="0" xfId="96" applyNumberFormat="1" applyFill="1" applyBorder="1"/>
    <xf numFmtId="43" fontId="1" fillId="24" borderId="0" xfId="29" applyNumberFormat="1" applyFill="1"/>
    <xf numFmtId="168" fontId="1" fillId="24" borderId="0" xfId="29" applyNumberFormat="1" applyFill="1"/>
    <xf numFmtId="168" fontId="0" fillId="24" borderId="0" xfId="29" applyNumberFormat="1" applyFont="1" applyFill="1" applyBorder="1"/>
    <xf numFmtId="43" fontId="0" fillId="24" borderId="0" xfId="0" applyNumberFormat="1" applyFill="1" applyBorder="1"/>
    <xf numFmtId="169" fontId="1" fillId="24" borderId="0" xfId="94" applyNumberFormat="1" applyFill="1" applyBorder="1"/>
    <xf numFmtId="0" fontId="2" fillId="24" borderId="0" xfId="0" quotePrefix="1" applyFont="1" applyFill="1" applyBorder="1" applyAlignment="1">
      <alignment horizontal="right" vertical="center"/>
    </xf>
    <xf numFmtId="0" fontId="2" fillId="14" borderId="6" xfId="0" applyFont="1" applyFill="1" applyBorder="1" applyAlignment="1">
      <alignment horizontal="right"/>
    </xf>
    <xf numFmtId="43" fontId="9" fillId="18" borderId="11" xfId="29" applyNumberFormat="1" applyFont="1" applyFill="1" applyBorder="1" applyAlignment="1">
      <alignment horizontal="right"/>
    </xf>
    <xf numFmtId="43" fontId="9" fillId="18" borderId="12" xfId="29" applyNumberFormat="1" applyFont="1" applyFill="1" applyBorder="1" applyAlignment="1">
      <alignment horizontal="right"/>
    </xf>
    <xf numFmtId="43" fontId="9" fillId="18" borderId="13" xfId="29" applyNumberFormat="1" applyFont="1" applyFill="1" applyBorder="1" applyAlignment="1">
      <alignment horizontal="right"/>
    </xf>
    <xf numFmtId="43" fontId="9" fillId="18" borderId="0" xfId="29" applyNumberFormat="1" applyFont="1" applyFill="1" applyAlignment="1">
      <alignment horizontal="right"/>
    </xf>
    <xf numFmtId="2" fontId="4" fillId="24" borderId="0" xfId="0" applyNumberFormat="1" applyFont="1" applyFill="1"/>
    <xf numFmtId="166" fontId="4" fillId="24" borderId="0" xfId="0" applyNumberFormat="1" applyFont="1" applyFill="1"/>
    <xf numFmtId="0" fontId="4" fillId="24" borderId="0" xfId="0" applyFont="1" applyFill="1" applyAlignment="1">
      <alignment horizontal="left"/>
    </xf>
    <xf numFmtId="0" fontId="10" fillId="24" borderId="0" xfId="0" applyFont="1" applyFill="1" applyBorder="1" applyAlignment="1">
      <alignment horizontal="right"/>
    </xf>
    <xf numFmtId="168" fontId="1" fillId="24" borderId="0" xfId="29" applyNumberFormat="1" applyFill="1" applyBorder="1"/>
    <xf numFmtId="43" fontId="14" fillId="24" borderId="0" xfId="0" applyNumberFormat="1" applyFont="1" applyFill="1" applyBorder="1"/>
    <xf numFmtId="43" fontId="2" fillId="30" borderId="6" xfId="0" applyNumberFormat="1" applyFont="1" applyFill="1" applyBorder="1"/>
    <xf numFmtId="0" fontId="2" fillId="30" borderId="6" xfId="0" quotePrefix="1" applyFont="1" applyFill="1" applyBorder="1" applyAlignment="1">
      <alignment horizontal="right"/>
    </xf>
    <xf numFmtId="0" fontId="0" fillId="24" borderId="0" xfId="0" applyFill="1" applyBorder="1" applyAlignment="1">
      <alignment horizontal="center"/>
    </xf>
    <xf numFmtId="0" fontId="1" fillId="24" borderId="0" xfId="94" applyFont="1" applyFill="1" applyBorder="1" applyAlignment="1">
      <alignment vertical="justify"/>
    </xf>
    <xf numFmtId="0" fontId="2" fillId="30" borderId="6" xfId="0" applyFont="1" applyFill="1" applyBorder="1" applyAlignment="1">
      <alignment vertical="center"/>
    </xf>
    <xf numFmtId="10" fontId="4" fillId="24" borderId="0" xfId="96" applyNumberFormat="1" applyFont="1" applyFill="1" applyBorder="1" applyAlignment="1" applyProtection="1">
      <alignment horizontal="center"/>
    </xf>
    <xf numFmtId="0" fontId="9" fillId="24" borderId="4" xfId="0" applyFont="1" applyFill="1" applyBorder="1"/>
    <xf numFmtId="0" fontId="9" fillId="24" borderId="7" xfId="0" applyFont="1" applyFill="1" applyBorder="1"/>
    <xf numFmtId="43" fontId="14" fillId="24" borderId="0" xfId="29" applyNumberFormat="1" applyFont="1" applyFill="1" applyBorder="1" applyAlignment="1">
      <alignment horizontal="right"/>
    </xf>
    <xf numFmtId="43" fontId="9" fillId="24" borderId="0" xfId="29" applyNumberFormat="1" applyFont="1" applyFill="1"/>
    <xf numFmtId="43" fontId="9" fillId="24" borderId="0" xfId="0" applyNumberFormat="1" applyFont="1" applyFill="1"/>
    <xf numFmtId="43" fontId="4" fillId="29" borderId="14" xfId="29" applyNumberFormat="1" applyFont="1" applyFill="1" applyBorder="1" applyAlignment="1">
      <alignment horizontal="right" vertical="center"/>
    </xf>
    <xf numFmtId="43" fontId="4" fillId="29" borderId="15" xfId="29" applyNumberFormat="1" applyFont="1" applyFill="1" applyBorder="1" applyAlignment="1">
      <alignment horizontal="right" vertical="center"/>
    </xf>
    <xf numFmtId="0" fontId="18" fillId="0" borderId="0" xfId="0" applyFont="1"/>
    <xf numFmtId="168" fontId="19" fillId="24" borderId="0" xfId="29" applyNumberFormat="1" applyFont="1" applyFill="1"/>
    <xf numFmtId="0" fontId="0" fillId="30" borderId="0" xfId="0" applyFill="1"/>
    <xf numFmtId="0" fontId="6" fillId="30" borderId="0" xfId="0" applyFont="1" applyFill="1" applyBorder="1"/>
    <xf numFmtId="43" fontId="4" fillId="24" borderId="8" xfId="29" applyNumberFormat="1" applyFont="1" applyFill="1" applyBorder="1" applyAlignment="1">
      <alignment horizontal="right" vertical="center"/>
    </xf>
    <xf numFmtId="43" fontId="4" fillId="24" borderId="14" xfId="29" applyNumberFormat="1" applyFont="1" applyFill="1" applyBorder="1" applyAlignment="1">
      <alignment horizontal="right" vertical="center"/>
    </xf>
    <xf numFmtId="43" fontId="4" fillId="24" borderId="15" xfId="29" applyNumberFormat="1" applyFont="1" applyFill="1" applyBorder="1" applyAlignment="1">
      <alignment horizontal="right" vertical="center"/>
    </xf>
    <xf numFmtId="43" fontId="14" fillId="24" borderId="4" xfId="29" applyNumberFormat="1" applyFont="1" applyFill="1" applyBorder="1"/>
    <xf numFmtId="0" fontId="4" fillId="24" borderId="0" xfId="0" applyFont="1" applyFill="1" applyBorder="1" applyAlignment="1">
      <alignment horizontal="center" vertical="center"/>
    </xf>
    <xf numFmtId="0" fontId="2" fillId="30" borderId="6" xfId="0" applyFont="1" applyFill="1" applyBorder="1" applyAlignment="1">
      <alignment horizontal="left"/>
    </xf>
    <xf numFmtId="0" fontId="9" fillId="30" borderId="6" xfId="0" applyFont="1" applyFill="1" applyBorder="1" applyAlignment="1">
      <alignment horizontal="right"/>
    </xf>
    <xf numFmtId="168" fontId="1" fillId="30" borderId="6" xfId="29" applyNumberFormat="1" applyFill="1" applyBorder="1"/>
    <xf numFmtId="43" fontId="4" fillId="30" borderId="6" xfId="0" applyNumberFormat="1" applyFont="1" applyFill="1" applyBorder="1"/>
    <xf numFmtId="43" fontId="14" fillId="30" borderId="6" xfId="0" applyNumberFormat="1" applyFont="1" applyFill="1" applyBorder="1"/>
    <xf numFmtId="166" fontId="4" fillId="30" borderId="6" xfId="0" applyNumberFormat="1" applyFont="1" applyFill="1" applyBorder="1"/>
    <xf numFmtId="0" fontId="9" fillId="24" borderId="0" xfId="0" applyFont="1" applyFill="1" applyAlignment="1">
      <alignment horizontal="left"/>
    </xf>
    <xf numFmtId="0" fontId="20" fillId="24" borderId="0" xfId="0" applyFont="1" applyFill="1" applyAlignment="1">
      <alignment vertical="center"/>
    </xf>
    <xf numFmtId="0" fontId="21" fillId="30" borderId="0" xfId="0" applyFont="1" applyFill="1"/>
    <xf numFmtId="0" fontId="0" fillId="0" borderId="0" xfId="0" applyFill="1"/>
    <xf numFmtId="0" fontId="2" fillId="0" borderId="0" xfId="0" applyFont="1" applyFill="1" applyAlignment="1">
      <alignment horizontal="right"/>
    </xf>
    <xf numFmtId="10" fontId="1" fillId="24" borderId="16" xfId="96" applyNumberFormat="1" applyFill="1" applyBorder="1"/>
    <xf numFmtId="43" fontId="1" fillId="24" borderId="16" xfId="29" applyNumberFormat="1" applyFill="1" applyBorder="1"/>
    <xf numFmtId="43" fontId="14" fillId="24" borderId="16" xfId="0" applyNumberFormat="1" applyFont="1" applyFill="1" applyBorder="1"/>
    <xf numFmtId="43" fontId="0" fillId="24" borderId="16" xfId="0" applyNumberFormat="1" applyFill="1" applyBorder="1"/>
    <xf numFmtId="43" fontId="4" fillId="24" borderId="16" xfId="0" applyNumberFormat="1" applyFont="1" applyFill="1" applyBorder="1"/>
    <xf numFmtId="43" fontId="14" fillId="24" borderId="16" xfId="29" applyNumberFormat="1" applyFont="1" applyFill="1" applyBorder="1"/>
    <xf numFmtId="43" fontId="4" fillId="24" borderId="16" xfId="29" applyNumberFormat="1" applyFont="1" applyFill="1" applyBorder="1"/>
    <xf numFmtId="10" fontId="0" fillId="24" borderId="16" xfId="96" applyNumberFormat="1" applyFont="1" applyFill="1" applyBorder="1"/>
    <xf numFmtId="169" fontId="0" fillId="24" borderId="16" xfId="0" applyNumberFormat="1" applyFill="1" applyBorder="1"/>
    <xf numFmtId="43" fontId="0" fillId="24" borderId="16" xfId="29" applyNumberFormat="1" applyFont="1" applyFill="1" applyBorder="1"/>
    <xf numFmtId="168" fontId="0" fillId="24" borderId="16" xfId="29" applyNumberFormat="1" applyFont="1" applyFill="1" applyBorder="1"/>
    <xf numFmtId="43" fontId="14" fillId="0" borderId="16" xfId="29" applyNumberFormat="1" applyFont="1" applyFill="1" applyBorder="1"/>
    <xf numFmtId="0" fontId="0" fillId="24" borderId="16" xfId="0" applyFill="1" applyBorder="1"/>
    <xf numFmtId="168" fontId="1" fillId="24" borderId="16" xfId="29" applyNumberFormat="1" applyFill="1" applyBorder="1"/>
    <xf numFmtId="0" fontId="11"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43" fontId="9" fillId="0" borderId="0" xfId="29" applyNumberFormat="1" applyFont="1" applyFill="1" applyBorder="1" applyAlignment="1">
      <alignment horizontal="right"/>
    </xf>
    <xf numFmtId="167" fontId="9" fillId="0" borderId="0" xfId="29" applyNumberFormat="1" applyFont="1" applyFill="1" applyBorder="1"/>
    <xf numFmtId="0" fontId="0" fillId="0" borderId="0" xfId="0" applyFill="1" applyBorder="1"/>
    <xf numFmtId="43" fontId="9" fillId="18" borderId="12" xfId="29" applyFont="1" applyFill="1" applyBorder="1" applyAlignment="1">
      <alignment horizontal="right"/>
    </xf>
    <xf numFmtId="43" fontId="9" fillId="18" borderId="0" xfId="29" applyFont="1" applyFill="1" applyAlignment="1">
      <alignment horizontal="right"/>
    </xf>
    <xf numFmtId="43" fontId="9" fillId="18" borderId="13" xfId="29" applyFont="1" applyFill="1" applyBorder="1" applyAlignment="1">
      <alignment horizontal="right"/>
    </xf>
    <xf numFmtId="43" fontId="2" fillId="30" borderId="17" xfId="0" applyNumberFormat="1" applyFont="1" applyFill="1" applyBorder="1"/>
    <xf numFmtId="0" fontId="4" fillId="0" borderId="0" xfId="0" applyFont="1" applyFill="1" applyBorder="1"/>
    <xf numFmtId="165" fontId="1" fillId="0" borderId="0" xfId="96" applyNumberFormat="1" applyFill="1" applyBorder="1"/>
    <xf numFmtId="166" fontId="0" fillId="0" borderId="0" xfId="0" applyNumberFormat="1" applyFill="1" applyBorder="1"/>
    <xf numFmtId="10" fontId="0" fillId="0" borderId="0" xfId="96" applyNumberFormat="1" applyFont="1" applyFill="1" applyBorder="1"/>
    <xf numFmtId="165" fontId="0" fillId="0" borderId="0" xfId="96" applyNumberFormat="1" applyFont="1" applyFill="1" applyBorder="1"/>
    <xf numFmtId="43" fontId="9" fillId="0" borderId="0" xfId="29" applyFont="1" applyFill="1" applyBorder="1" applyAlignment="1">
      <alignment horizontal="right"/>
    </xf>
    <xf numFmtId="167" fontId="9" fillId="0" borderId="0" xfId="29" applyNumberFormat="1" applyFont="1" applyFill="1" applyBorder="1" applyAlignment="1">
      <alignment horizontal="right"/>
    </xf>
    <xf numFmtId="167" fontId="9" fillId="0" borderId="0" xfId="0" applyNumberFormat="1" applyFont="1" applyFill="1" applyBorder="1"/>
    <xf numFmtId="10" fontId="1" fillId="0" borderId="0" xfId="96" applyNumberFormat="1" applyFill="1" applyBorder="1"/>
    <xf numFmtId="0" fontId="7" fillId="0" borderId="0" xfId="0" applyFont="1" applyFill="1"/>
    <xf numFmtId="10" fontId="0" fillId="29" borderId="10" xfId="96" applyNumberFormat="1" applyFont="1" applyFill="1" applyBorder="1"/>
    <xf numFmtId="10" fontId="1" fillId="24" borderId="0" xfId="94" applyNumberFormat="1" applyFont="1" applyFill="1" applyBorder="1"/>
    <xf numFmtId="169" fontId="0" fillId="24" borderId="18" xfId="0" applyNumberFormat="1" applyFill="1" applyBorder="1"/>
    <xf numFmtId="169" fontId="0" fillId="24" borderId="0" xfId="0" applyNumberFormat="1" applyFill="1" applyBorder="1"/>
    <xf numFmtId="0" fontId="2" fillId="24" borderId="19" xfId="0" quotePrefix="1" applyFont="1" applyFill="1" applyBorder="1" applyAlignment="1">
      <alignment horizontal="right" vertical="center"/>
    </xf>
    <xf numFmtId="44" fontId="14" fillId="24" borderId="0" xfId="0" applyNumberFormat="1" applyFont="1" applyFill="1"/>
    <xf numFmtId="43" fontId="4" fillId="24" borderId="0" xfId="29" applyFont="1" applyFill="1" applyBorder="1" applyAlignment="1">
      <alignment horizontal="center" vertical="center"/>
    </xf>
    <xf numFmtId="0" fontId="26" fillId="0" borderId="0" xfId="0" applyFont="1"/>
    <xf numFmtId="0" fontId="26" fillId="0" borderId="0" xfId="0" applyFont="1" applyFill="1"/>
    <xf numFmtId="0" fontId="27" fillId="0" borderId="0" xfId="0" applyFont="1"/>
    <xf numFmtId="0" fontId="20" fillId="0" borderId="0" xfId="0" applyFont="1" applyFill="1" applyAlignment="1">
      <alignment vertical="center"/>
    </xf>
    <xf numFmtId="0" fontId="6" fillId="0" borderId="0" xfId="0" applyFont="1"/>
    <xf numFmtId="0" fontId="18" fillId="0" borderId="4" xfId="0" applyFont="1" applyBorder="1" applyAlignment="1">
      <alignment horizontal="right"/>
    </xf>
    <xf numFmtId="0" fontId="18" fillId="0" borderId="4" xfId="0" applyFont="1" applyBorder="1"/>
    <xf numFmtId="0" fontId="18" fillId="0" borderId="0" xfId="0" applyFont="1" applyAlignment="1">
      <alignment horizontal="right"/>
    </xf>
    <xf numFmtId="17" fontId="18" fillId="0" borderId="0" xfId="0" applyNumberFormat="1" applyFont="1"/>
    <xf numFmtId="173" fontId="14" fillId="24" borderId="0" xfId="0" applyNumberFormat="1" applyFont="1" applyFill="1"/>
    <xf numFmtId="166" fontId="4" fillId="29" borderId="8" xfId="0" applyNumberFormat="1" applyFont="1" applyFill="1" applyBorder="1" applyAlignment="1">
      <alignment horizontal="center" vertical="center" wrapText="1"/>
    </xf>
    <xf numFmtId="166" fontId="4" fillId="29" borderId="0" xfId="0" applyNumberFormat="1" applyFont="1" applyFill="1" applyBorder="1" applyAlignment="1">
      <alignment horizontal="center" vertical="center" wrapText="1"/>
    </xf>
    <xf numFmtId="10" fontId="0" fillId="24" borderId="0" xfId="0" applyNumberFormat="1" applyFill="1"/>
    <xf numFmtId="0" fontId="0" fillId="0" borderId="0" xfId="0" applyFill="1" applyBorder="1" applyAlignment="1">
      <alignment wrapText="1"/>
    </xf>
    <xf numFmtId="0" fontId="4" fillId="0" borderId="0" xfId="0" applyFont="1" applyFill="1" applyAlignment="1">
      <alignment horizontal="left"/>
    </xf>
    <xf numFmtId="0" fontId="9" fillId="0" borderId="0" xfId="0" applyFont="1" applyFill="1" applyAlignment="1">
      <alignment horizontal="right"/>
    </xf>
    <xf numFmtId="168" fontId="1" fillId="0" borderId="0" xfId="29" applyNumberFormat="1" applyFill="1"/>
    <xf numFmtId="43" fontId="4" fillId="0" borderId="16" xfId="0" applyNumberFormat="1" applyFont="1" applyFill="1" applyBorder="1"/>
    <xf numFmtId="43" fontId="0" fillId="0" borderId="0" xfId="0" applyNumberFormat="1" applyFill="1"/>
    <xf numFmtId="43" fontId="0" fillId="0" borderId="16" xfId="0" applyNumberFormat="1" applyFill="1" applyBorder="1"/>
    <xf numFmtId="166" fontId="4" fillId="29" borderId="0" xfId="29" applyNumberFormat="1" applyFont="1" applyFill="1" applyBorder="1" applyAlignment="1">
      <alignment horizontal="center" vertical="center"/>
    </xf>
    <xf numFmtId="0" fontId="5" fillId="24" borderId="0" xfId="0" applyFont="1" applyFill="1" applyBorder="1" applyAlignment="1">
      <alignment horizontal="right" vertical="center"/>
    </xf>
    <xf numFmtId="0" fontId="4" fillId="24" borderId="4" xfId="0" applyFont="1" applyFill="1" applyBorder="1" applyAlignment="1">
      <alignment horizontal="right"/>
    </xf>
    <xf numFmtId="0" fontId="7" fillId="14" borderId="6" xfId="0" applyFont="1" applyFill="1" applyBorder="1" applyAlignment="1">
      <alignment horizontal="right"/>
    </xf>
    <xf numFmtId="44" fontId="2" fillId="30" borderId="6" xfId="0" applyNumberFormat="1" applyFont="1" applyFill="1" applyBorder="1" applyAlignment="1">
      <alignment horizontal="right" wrapText="1"/>
    </xf>
    <xf numFmtId="0" fontId="0" fillId="30" borderId="6" xfId="0" applyFill="1" applyBorder="1" applyAlignment="1">
      <alignment horizontal="right" wrapText="1"/>
    </xf>
    <xf numFmtId="44" fontId="9" fillId="24" borderId="0" xfId="38" applyFont="1" applyFill="1" applyBorder="1" applyAlignment="1">
      <alignment horizontal="right" vertical="center"/>
    </xf>
    <xf numFmtId="0" fontId="6" fillId="30" borderId="6" xfId="0" applyFont="1" applyFill="1" applyBorder="1" applyAlignment="1">
      <alignment horizontal="right" vertical="center"/>
    </xf>
    <xf numFmtId="43" fontId="4" fillId="24" borderId="0" xfId="29" applyFont="1" applyFill="1" applyBorder="1" applyAlignment="1">
      <alignment horizontal="right" vertical="center"/>
    </xf>
    <xf numFmtId="0" fontId="0" fillId="24" borderId="0" xfId="0" applyFill="1" applyAlignment="1">
      <alignment horizontal="right"/>
    </xf>
    <xf numFmtId="0" fontId="8" fillId="30" borderId="6" xfId="0" applyFont="1" applyFill="1" applyBorder="1" applyAlignment="1">
      <alignment horizontal="right" wrapText="1"/>
    </xf>
    <xf numFmtId="169" fontId="1" fillId="24" borderId="0" xfId="29" applyNumberFormat="1" applyFill="1" applyBorder="1" applyAlignment="1">
      <alignment horizontal="right"/>
    </xf>
    <xf numFmtId="10" fontId="1" fillId="24" borderId="0" xfId="29" applyNumberFormat="1" applyFill="1" applyBorder="1" applyAlignment="1">
      <alignment horizontal="right"/>
    </xf>
    <xf numFmtId="0" fontId="1" fillId="24" borderId="0" xfId="94" applyFill="1" applyBorder="1" applyAlignment="1">
      <alignment horizontal="right"/>
    </xf>
    <xf numFmtId="10" fontId="1" fillId="24" borderId="0" xfId="94" applyNumberFormat="1" applyFill="1" applyBorder="1" applyAlignment="1">
      <alignment horizontal="right"/>
    </xf>
    <xf numFmtId="10" fontId="1" fillId="24" borderId="0" xfId="96" applyNumberFormat="1" applyFill="1" applyBorder="1" applyAlignment="1">
      <alignment horizontal="right"/>
    </xf>
    <xf numFmtId="169" fontId="1" fillId="24" borderId="0" xfId="94" applyNumberFormat="1" applyFill="1" applyBorder="1" applyAlignment="1">
      <alignment horizontal="right"/>
    </xf>
    <xf numFmtId="0" fontId="0" fillId="0" borderId="0" xfId="0" applyAlignment="1">
      <alignment horizontal="right"/>
    </xf>
    <xf numFmtId="166" fontId="4" fillId="29" borderId="0" xfId="33" applyNumberFormat="1" applyFont="1" applyFill="1" applyBorder="1" applyAlignment="1">
      <alignment horizontal="center" vertical="center"/>
    </xf>
    <xf numFmtId="43" fontId="4" fillId="24" borderId="0" xfId="0" applyNumberFormat="1" applyFont="1" applyFill="1" applyBorder="1" applyAlignment="1">
      <alignment horizontal="center" vertical="center"/>
    </xf>
    <xf numFmtId="43" fontId="2" fillId="29" borderId="15" xfId="29" applyNumberFormat="1" applyFont="1" applyFill="1" applyBorder="1" applyAlignment="1">
      <alignment horizontal="right" vertical="center"/>
    </xf>
    <xf numFmtId="43" fontId="2" fillId="29" borderId="0" xfId="29" applyNumberFormat="1" applyFont="1" applyFill="1" applyBorder="1" applyAlignment="1">
      <alignment horizontal="right" vertical="center"/>
    </xf>
    <xf numFmtId="0" fontId="2" fillId="24" borderId="4" xfId="0" applyFont="1" applyFill="1" applyBorder="1" applyAlignment="1" applyProtection="1">
      <alignment horizontal="center"/>
    </xf>
    <xf numFmtId="168" fontId="4" fillId="30" borderId="6" xfId="33" applyNumberFormat="1" applyFont="1" applyFill="1" applyBorder="1"/>
    <xf numFmtId="43" fontId="4" fillId="30" borderId="6" xfId="33" applyFont="1" applyFill="1" applyBorder="1"/>
    <xf numFmtId="43" fontId="4" fillId="24" borderId="0" xfId="33" applyFont="1" applyFill="1" applyBorder="1"/>
    <xf numFmtId="43" fontId="4" fillId="0" borderId="0" xfId="33" applyFont="1" applyFill="1" applyBorder="1"/>
    <xf numFmtId="168" fontId="4" fillId="24" borderId="0" xfId="33" applyNumberFormat="1" applyFont="1" applyFill="1" applyBorder="1"/>
    <xf numFmtId="43" fontId="0" fillId="24" borderId="0" xfId="33" applyNumberFormat="1" applyFont="1" applyFill="1"/>
    <xf numFmtId="168" fontId="4" fillId="24" borderId="0" xfId="33" applyNumberFormat="1" applyFont="1" applyFill="1"/>
    <xf numFmtId="43" fontId="4" fillId="24" borderId="0" xfId="33" applyNumberFormat="1" applyFont="1" applyFill="1"/>
    <xf numFmtId="167" fontId="4" fillId="24" borderId="0" xfId="33" applyNumberFormat="1" applyFont="1" applyFill="1"/>
    <xf numFmtId="167" fontId="4" fillId="24" borderId="0" xfId="33" applyNumberFormat="1" applyFont="1" applyFill="1" applyBorder="1"/>
    <xf numFmtId="167" fontId="4" fillId="0" borderId="0" xfId="33" applyNumberFormat="1" applyFont="1" applyFill="1" applyBorder="1"/>
    <xf numFmtId="168" fontId="4" fillId="0" borderId="4" xfId="33" applyNumberFormat="1" applyFont="1" applyFill="1" applyBorder="1"/>
    <xf numFmtId="43" fontId="9" fillId="24" borderId="4" xfId="33" applyNumberFormat="1" applyFont="1" applyFill="1" applyBorder="1" applyAlignment="1">
      <alignment horizontal="right"/>
    </xf>
    <xf numFmtId="43" fontId="9" fillId="24" borderId="0" xfId="33" applyNumberFormat="1" applyFont="1" applyFill="1" applyBorder="1" applyAlignment="1">
      <alignment horizontal="right"/>
    </xf>
    <xf numFmtId="43" fontId="9" fillId="0" borderId="0" xfId="33" applyNumberFormat="1" applyFont="1" applyFill="1" applyBorder="1" applyAlignment="1">
      <alignment horizontal="right"/>
    </xf>
    <xf numFmtId="43" fontId="9" fillId="24" borderId="0" xfId="33" applyFont="1" applyFill="1" applyAlignment="1">
      <alignment horizontal="left"/>
    </xf>
    <xf numFmtId="43" fontId="9" fillId="24" borderId="0" xfId="33" applyNumberFormat="1" applyFont="1" applyFill="1" applyAlignment="1">
      <alignment horizontal="right"/>
    </xf>
    <xf numFmtId="13" fontId="9" fillId="24" borderId="0" xfId="33" applyNumberFormat="1" applyFont="1" applyFill="1" applyBorder="1" applyAlignment="1">
      <alignment horizontal="right"/>
    </xf>
    <xf numFmtId="43" fontId="9" fillId="18" borderId="13" xfId="33" applyNumberFormat="1" applyFont="1" applyFill="1" applyBorder="1" applyAlignment="1">
      <alignment horizontal="right"/>
    </xf>
    <xf numFmtId="43" fontId="9" fillId="18" borderId="0" xfId="33" applyNumberFormat="1" applyFont="1" applyFill="1" applyAlignment="1">
      <alignment horizontal="right"/>
    </xf>
    <xf numFmtId="43" fontId="9" fillId="18" borderId="0" xfId="33" applyNumberFormat="1" applyFont="1" applyFill="1" applyBorder="1" applyAlignment="1">
      <alignment horizontal="right"/>
    </xf>
    <xf numFmtId="43" fontId="9" fillId="24" borderId="0" xfId="33" applyNumberFormat="1" applyFont="1" applyFill="1"/>
    <xf numFmtId="167" fontId="9" fillId="24" borderId="0" xfId="33" applyNumberFormat="1" applyFont="1" applyFill="1"/>
    <xf numFmtId="167" fontId="9" fillId="24" borderId="0" xfId="33" applyNumberFormat="1" applyFont="1" applyFill="1" applyBorder="1"/>
    <xf numFmtId="167" fontId="9" fillId="0" borderId="0" xfId="33" applyNumberFormat="1" applyFont="1" applyFill="1" applyBorder="1"/>
    <xf numFmtId="43" fontId="9" fillId="0" borderId="0" xfId="33" applyNumberFormat="1" applyFont="1" applyFill="1" applyAlignment="1">
      <alignment horizontal="right"/>
    </xf>
    <xf numFmtId="43" fontId="9" fillId="0" borderId="0" xfId="33" applyFont="1" applyFill="1" applyAlignment="1">
      <alignment horizontal="right"/>
    </xf>
    <xf numFmtId="0" fontId="11" fillId="0" borderId="4" xfId="0" applyFont="1" applyFill="1" applyBorder="1" applyAlignment="1">
      <alignment horizontal="center"/>
    </xf>
    <xf numFmtId="175" fontId="0" fillId="24" borderId="0" xfId="0" applyNumberFormat="1" applyFill="1" applyAlignment="1">
      <alignment horizontal="center"/>
    </xf>
    <xf numFmtId="174" fontId="9" fillId="24" borderId="0" xfId="33" applyNumberFormat="1" applyFont="1" applyFill="1"/>
    <xf numFmtId="0" fontId="2" fillId="0" borderId="4" xfId="0" applyFont="1" applyFill="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173" fontId="4" fillId="24" borderId="0" xfId="33" applyNumberFormat="1" applyFont="1" applyFill="1" applyBorder="1"/>
    <xf numFmtId="170" fontId="4" fillId="24" borderId="0" xfId="33" applyNumberFormat="1" applyFont="1" applyFill="1" applyBorder="1"/>
    <xf numFmtId="0" fontId="4" fillId="24" borderId="0" xfId="0" applyFont="1" applyFill="1" applyAlignment="1">
      <alignment wrapText="1"/>
    </xf>
    <xf numFmtId="43" fontId="4" fillId="24" borderId="0" xfId="29" applyNumberFormat="1" applyFont="1" applyFill="1" applyBorder="1" applyAlignment="1">
      <alignment horizontal="center" vertical="center"/>
    </xf>
    <xf numFmtId="0" fontId="0" fillId="29" borderId="20" xfId="0" applyFill="1" applyBorder="1" applyAlignment="1">
      <alignment horizontal="left"/>
    </xf>
    <xf numFmtId="0" fontId="0" fillId="29" borderId="0" xfId="0" applyFill="1" applyBorder="1" applyAlignment="1">
      <alignment horizontal="left"/>
    </xf>
    <xf numFmtId="0" fontId="0" fillId="29" borderId="8" xfId="0" applyFill="1" applyBorder="1" applyAlignment="1"/>
    <xf numFmtId="0" fontId="0" fillId="29" borderId="20" xfId="0" applyFill="1" applyBorder="1" applyAlignment="1"/>
    <xf numFmtId="0" fontId="0" fillId="29" borderId="0" xfId="0" applyFill="1" applyBorder="1" applyAlignment="1"/>
    <xf numFmtId="0" fontId="2" fillId="29" borderId="10" xfId="0" applyFont="1" applyFill="1" applyBorder="1" applyAlignment="1"/>
    <xf numFmtId="0" fontId="2" fillId="29" borderId="20" xfId="0" applyFont="1" applyFill="1" applyBorder="1" applyAlignment="1"/>
    <xf numFmtId="167" fontId="0" fillId="24" borderId="0" xfId="29" applyNumberFormat="1" applyFont="1" applyFill="1"/>
    <xf numFmtId="168" fontId="4" fillId="29" borderId="0" xfId="29" applyNumberFormat="1" applyFont="1" applyFill="1" applyBorder="1" applyAlignment="1">
      <alignment horizontal="center" vertical="center" wrapText="1"/>
    </xf>
    <xf numFmtId="166" fontId="19" fillId="29" borderId="8" xfId="0" applyNumberFormat="1" applyFont="1" applyFill="1" applyBorder="1" applyAlignment="1">
      <alignment horizontal="center" vertical="center" wrapText="1"/>
    </xf>
    <xf numFmtId="167" fontId="4" fillId="29" borderId="0" xfId="0" applyNumberFormat="1" applyFont="1" applyFill="1" applyBorder="1" applyAlignment="1">
      <alignment horizontal="center" vertical="center" wrapText="1"/>
    </xf>
    <xf numFmtId="43" fontId="0" fillId="24" borderId="0" xfId="0" applyNumberFormat="1" applyFill="1" applyBorder="1" applyAlignment="1">
      <alignment wrapText="1"/>
    </xf>
    <xf numFmtId="0" fontId="4" fillId="29" borderId="20" xfId="0" applyFont="1" applyFill="1" applyBorder="1" applyAlignment="1"/>
    <xf numFmtId="43" fontId="19" fillId="29" borderId="15" xfId="29" applyNumberFormat="1" applyFont="1" applyFill="1" applyBorder="1" applyAlignment="1">
      <alignment horizontal="right" vertical="center"/>
    </xf>
    <xf numFmtId="0" fontId="2" fillId="24" borderId="0" xfId="0" applyNumberFormat="1" applyFont="1" applyFill="1" applyBorder="1" applyAlignment="1">
      <alignment vertical="center"/>
    </xf>
    <xf numFmtId="167" fontId="4" fillId="29" borderId="0" xfId="29" applyNumberFormat="1" applyFont="1" applyFill="1" applyBorder="1" applyAlignment="1">
      <alignment horizontal="center" vertical="center" wrapText="1"/>
    </xf>
    <xf numFmtId="166" fontId="4" fillId="29" borderId="0" xfId="0" applyNumberFormat="1" applyFont="1" applyFill="1" applyBorder="1" applyAlignment="1">
      <alignment wrapText="1"/>
    </xf>
    <xf numFmtId="167" fontId="4" fillId="24" borderId="0" xfId="29" applyNumberFormat="1" applyFont="1" applyFill="1" applyBorder="1" applyAlignment="1">
      <alignment horizontal="center" vertical="center"/>
    </xf>
    <xf numFmtId="43" fontId="65" fillId="29" borderId="15" xfId="29" applyNumberFormat="1" applyFont="1" applyFill="1" applyBorder="1" applyAlignment="1">
      <alignment horizontal="right" vertical="center"/>
    </xf>
    <xf numFmtId="43" fontId="65" fillId="29" borderId="0" xfId="29" applyNumberFormat="1" applyFont="1" applyFill="1" applyBorder="1" applyAlignment="1">
      <alignment horizontal="right" vertical="center"/>
    </xf>
    <xf numFmtId="43" fontId="65" fillId="24" borderId="0" xfId="29" applyFont="1" applyFill="1" applyBorder="1" applyAlignment="1">
      <alignment horizontal="center" vertical="center"/>
    </xf>
    <xf numFmtId="166" fontId="65" fillId="29" borderId="0" xfId="0" applyNumberFormat="1" applyFont="1" applyFill="1" applyBorder="1" applyAlignment="1">
      <alignment wrapText="1"/>
    </xf>
    <xf numFmtId="167" fontId="65" fillId="29" borderId="0" xfId="0" applyNumberFormat="1" applyFont="1" applyFill="1" applyBorder="1" applyAlignment="1">
      <alignment horizontal="right" vertical="center" wrapText="1"/>
    </xf>
    <xf numFmtId="189" fontId="0" fillId="24" borderId="0" xfId="0" applyNumberFormat="1" applyFill="1"/>
    <xf numFmtId="43" fontId="68" fillId="24" borderId="0" xfId="0" applyNumberFormat="1" applyFont="1" applyFill="1"/>
    <xf numFmtId="0" fontId="68" fillId="24" borderId="0" xfId="0" applyFont="1" applyFill="1" applyAlignment="1">
      <alignment horizontal="right"/>
    </xf>
    <xf numFmtId="43" fontId="19" fillId="24" borderId="15" xfId="29" applyNumberFormat="1" applyFont="1" applyFill="1" applyBorder="1" applyAlignment="1">
      <alignment horizontal="right" vertical="center"/>
    </xf>
    <xf numFmtId="43" fontId="19" fillId="24" borderId="0" xfId="29" applyNumberFormat="1" applyFont="1" applyFill="1" applyBorder="1" applyAlignment="1">
      <alignment horizontal="right" vertical="center"/>
    </xf>
    <xf numFmtId="169" fontId="4" fillId="24" borderId="16" xfId="29" applyNumberFormat="1" applyFont="1" applyFill="1" applyBorder="1"/>
    <xf numFmtId="169" fontId="4" fillId="24" borderId="0" xfId="29" applyNumberFormat="1" applyFont="1" applyFill="1" applyBorder="1"/>
    <xf numFmtId="10" fontId="4" fillId="20" borderId="14" xfId="29" applyNumberFormat="1" applyFont="1" applyFill="1" applyBorder="1"/>
    <xf numFmtId="10" fontId="4" fillId="29" borderId="14" xfId="29" applyNumberFormat="1" applyFont="1" applyFill="1" applyBorder="1"/>
    <xf numFmtId="0" fontId="67" fillId="24" borderId="0" xfId="0" applyFont="1" applyFill="1" applyBorder="1" applyAlignment="1">
      <alignment horizontal="right" vertical="center"/>
    </xf>
    <xf numFmtId="10" fontId="66" fillId="24" borderId="0" xfId="96" applyNumberFormat="1" applyFont="1" applyFill="1" applyAlignment="1">
      <alignment horizontal="center" wrapText="1"/>
    </xf>
    <xf numFmtId="190" fontId="4" fillId="29" borderId="0" xfId="29" applyNumberFormat="1" applyFont="1" applyFill="1" applyBorder="1" applyAlignment="1">
      <alignment horizontal="right" vertical="center"/>
    </xf>
    <xf numFmtId="43" fontId="4" fillId="29" borderId="0" xfId="29" applyNumberFormat="1" applyFont="1" applyFill="1" applyBorder="1" applyAlignment="1">
      <alignment horizontal="center" vertical="center"/>
    </xf>
    <xf numFmtId="43" fontId="19" fillId="29" borderId="0" xfId="29" applyNumberFormat="1" applyFont="1" applyFill="1" applyBorder="1" applyAlignment="1">
      <alignment horizontal="center" vertical="center"/>
    </xf>
    <xf numFmtId="43" fontId="66" fillId="30" borderId="21" xfId="0" applyNumberFormat="1" applyFont="1" applyFill="1" applyBorder="1"/>
    <xf numFmtId="43" fontId="69" fillId="29" borderId="0" xfId="29" applyNumberFormat="1" applyFont="1" applyFill="1" applyBorder="1" applyAlignment="1">
      <alignment horizontal="center" vertical="center" wrapText="1"/>
    </xf>
    <xf numFmtId="43" fontId="4" fillId="29" borderId="0" xfId="0" applyNumberFormat="1" applyFont="1" applyFill="1" applyBorder="1" applyAlignment="1">
      <alignment horizontal="center" vertical="center" wrapText="1"/>
    </xf>
    <xf numFmtId="43" fontId="4" fillId="29" borderId="0" xfId="29" applyNumberFormat="1" applyFont="1" applyFill="1" applyBorder="1" applyAlignment="1">
      <alignment horizontal="center" vertical="center" wrapText="1"/>
    </xf>
    <xf numFmtId="43" fontId="66" fillId="30" borderId="6" xfId="0" applyNumberFormat="1" applyFont="1" applyFill="1" applyBorder="1"/>
    <xf numFmtId="43" fontId="70" fillId="24" borderId="0" xfId="0" applyNumberFormat="1" applyFont="1" applyFill="1" applyBorder="1"/>
    <xf numFmtId="0" fontId="66" fillId="30" borderId="6" xfId="0" applyFont="1" applyFill="1" applyBorder="1" applyAlignment="1">
      <alignment vertical="center"/>
    </xf>
    <xf numFmtId="0" fontId="68" fillId="24" borderId="0" xfId="0" applyFont="1" applyFill="1" applyAlignment="1">
      <alignment horizontal="right" vertical="center"/>
    </xf>
    <xf numFmtId="43" fontId="68" fillId="24" borderId="0" xfId="0" applyNumberFormat="1" applyFont="1" applyFill="1" applyAlignment="1">
      <alignment vertical="center"/>
    </xf>
    <xf numFmtId="173" fontId="65" fillId="29" borderId="0" xfId="29" applyNumberFormat="1" applyFont="1" applyFill="1" applyBorder="1" applyAlignment="1">
      <alignment horizontal="right" vertical="center"/>
    </xf>
    <xf numFmtId="0" fontId="4" fillId="29" borderId="10" xfId="0" applyFont="1" applyFill="1" applyBorder="1" applyAlignment="1">
      <alignment horizontal="left" vertical="center"/>
    </xf>
    <xf numFmtId="0" fontId="4" fillId="29" borderId="8" xfId="0" applyFont="1" applyFill="1" applyBorder="1" applyAlignment="1">
      <alignment horizontal="left" vertical="center"/>
    </xf>
    <xf numFmtId="0" fontId="2" fillId="24" borderId="19" xfId="0" applyFont="1" applyFill="1" applyBorder="1" applyAlignment="1">
      <alignment horizontal="center" wrapText="1"/>
    </xf>
    <xf numFmtId="0" fontId="22" fillId="24" borderId="22" xfId="0" applyFont="1" applyFill="1" applyBorder="1" applyAlignment="1">
      <alignment horizontal="center" vertical="center" textRotation="255"/>
    </xf>
    <xf numFmtId="0" fontId="22" fillId="24" borderId="1" xfId="0" applyFont="1" applyFill="1" applyBorder="1" applyAlignment="1">
      <alignment horizontal="center" vertical="center" textRotation="255"/>
    </xf>
    <xf numFmtId="0" fontId="12" fillId="24" borderId="22" xfId="0" applyFont="1" applyFill="1" applyBorder="1" applyAlignment="1">
      <alignment horizontal="center" vertical="center" textRotation="255"/>
    </xf>
    <xf numFmtId="0" fontId="12" fillId="24" borderId="1" xfId="0" applyFont="1" applyFill="1" applyBorder="1" applyAlignment="1">
      <alignment horizontal="center" vertical="center" textRotation="255"/>
    </xf>
    <xf numFmtId="193" fontId="0" fillId="24" borderId="0" xfId="0" applyNumberFormat="1" applyFill="1" applyBorder="1"/>
  </cellXfs>
  <cellStyles count="140">
    <cellStyle name=" 1" xfId="1"/>
    <cellStyle name="_Capex" xfId="2"/>
    <cellStyle name="_UED AMP 2009-14 Final 250309 Less PU" xfId="3"/>
    <cellStyle name="_UED AMP 2009-14 Final 250309 Less PU_1011 monthly" xfId="4"/>
    <cellStyle name="=C:\WINNT\SYSTEM32\COMMAND.COM" xfId="5"/>
    <cellStyle name="Accent1 - 20%" xfId="6"/>
    <cellStyle name="Accent1 - 40%" xfId="7"/>
    <cellStyle name="Accent1 - 60%" xfId="8"/>
    <cellStyle name="Accent2 - 20%" xfId="9"/>
    <cellStyle name="Accent2 - 40%" xfId="10"/>
    <cellStyle name="Accent2 - 60%" xfId="11"/>
    <cellStyle name="Accent3 - 20%" xfId="12"/>
    <cellStyle name="Accent3 - 40%" xfId="13"/>
    <cellStyle name="Accent3 - 60%" xfId="14"/>
    <cellStyle name="Accent4 - 20%" xfId="15"/>
    <cellStyle name="Accent4 - 40%" xfId="16"/>
    <cellStyle name="Accent4 - 60%" xfId="17"/>
    <cellStyle name="Accent5 - 20%" xfId="18"/>
    <cellStyle name="Accent5 - 40%" xfId="19"/>
    <cellStyle name="Accent5 - 60%" xfId="20"/>
    <cellStyle name="Accent6 - 20%" xfId="21"/>
    <cellStyle name="Accent6 - 40%" xfId="22"/>
    <cellStyle name="Accent6 - 60%" xfId="23"/>
    <cellStyle name="Agara" xfId="24"/>
    <cellStyle name="B79812_.wvu.PrintTitlest" xfId="25"/>
    <cellStyle name="Black" xfId="26"/>
    <cellStyle name="Blockout" xfId="27"/>
    <cellStyle name="Blue" xfId="28"/>
    <cellStyle name="Comma" xfId="29" builtinId="3"/>
    <cellStyle name="Comma [0]7Z_87C" xfId="30"/>
    <cellStyle name="Comma 0" xfId="31"/>
    <cellStyle name="Comma 1" xfId="32"/>
    <cellStyle name="Comma 2" xfId="33"/>
    <cellStyle name="Comma 2 2" xfId="34"/>
    <cellStyle name="Comma 2 3" xfId="35"/>
    <cellStyle name="Comma 3" xfId="36"/>
    <cellStyle name="Comma0" xfId="37"/>
    <cellStyle name="Currency" xfId="38" builtinId="4"/>
    <cellStyle name="Currency 11" xfId="39"/>
    <cellStyle name="Currency 2" xfId="40"/>
    <cellStyle name="Currency 3" xfId="41"/>
    <cellStyle name="Currency 4" xfId="42"/>
    <cellStyle name="D4_B8B1_005004B79812_.wvu.PrintTitlest" xfId="43"/>
    <cellStyle name="Date" xfId="44"/>
    <cellStyle name="Emphasis 1" xfId="45"/>
    <cellStyle name="Emphasis 2" xfId="46"/>
    <cellStyle name="Emphasis 3" xfId="47"/>
    <cellStyle name="Euro" xfId="48"/>
    <cellStyle name="Fixed" xfId="49"/>
    <cellStyle name="Gilsans" xfId="50"/>
    <cellStyle name="Gilsansl" xfId="51"/>
    <cellStyle name="Heading 1 2" xfId="52"/>
    <cellStyle name="Heading 1 3" xfId="53"/>
    <cellStyle name="Heading 2 2" xfId="54"/>
    <cellStyle name="Heading 2 3" xfId="55"/>
    <cellStyle name="Heading 3 2" xfId="56"/>
    <cellStyle name="Heading 3 3" xfId="57"/>
    <cellStyle name="Heading 4 2" xfId="58"/>
    <cellStyle name="Heading 4 3" xfId="59"/>
    <cellStyle name="Heading(4)" xfId="60"/>
    <cellStyle name="Hyperlink 2" xfId="61"/>
    <cellStyle name="Hyperlink Arrow" xfId="62"/>
    <cellStyle name="Hyperlink Text" xfId="63"/>
    <cellStyle name="import" xfId="64"/>
    <cellStyle name="import%" xfId="65"/>
    <cellStyle name="import_ICRC Electricity model 1-1  (1 Feb 2003) " xfId="66"/>
    <cellStyle name="Input1" xfId="67"/>
    <cellStyle name="Input1%" xfId="68"/>
    <cellStyle name="Input1_D2013 336263  RIN Template Worksheets Definitions, 3.1, 3.4 &amp; 5.4 - Capex Spend, Capex ~ Stage 3)" xfId="69"/>
    <cellStyle name="Input1default" xfId="70"/>
    <cellStyle name="Input1default%" xfId="71"/>
    <cellStyle name="Input2" xfId="72"/>
    <cellStyle name="Input3" xfId="73"/>
    <cellStyle name="key result" xfId="74"/>
    <cellStyle name="Lines" xfId="75"/>
    <cellStyle name="Local import" xfId="76"/>
    <cellStyle name="Local import %" xfId="77"/>
    <cellStyle name="Mine" xfId="78"/>
    <cellStyle name="Model Name" xfId="79"/>
    <cellStyle name="Neutral 3" xfId="80"/>
    <cellStyle name="Normal" xfId="0" builtinId="0"/>
    <cellStyle name="Normal - Style1" xfId="81"/>
    <cellStyle name="Normal 13" xfId="82"/>
    <cellStyle name="Normal 14" xfId="83"/>
    <cellStyle name="Normal 2" xfId="84"/>
    <cellStyle name="Normal 2 2" xfId="85"/>
    <cellStyle name="Normal 2 3" xfId="86"/>
    <cellStyle name="Normal 2_Gifted Assets - 2014 Network Price Determination - Lucy Moon (2)" xfId="87"/>
    <cellStyle name="Normal 3" xfId="88"/>
    <cellStyle name="Normal 38" xfId="89"/>
    <cellStyle name="Normal 4" xfId="90"/>
    <cellStyle name="Normal 40" xfId="91"/>
    <cellStyle name="Normal 5" xfId="92"/>
    <cellStyle name="Normal 6" xfId="93"/>
    <cellStyle name="Normal_2005 03 27 RAB model" xfId="94"/>
    <cellStyle name="Output Line Items" xfId="95"/>
    <cellStyle name="Percent" xfId="96" builtinId="5"/>
    <cellStyle name="Percent [2]" xfId="97"/>
    <cellStyle name="Percent 2" xfId="98"/>
    <cellStyle name="Percent 3" xfId="99"/>
    <cellStyle name="Percentage" xfId="100"/>
    <cellStyle name="Period Title" xfId="101"/>
    <cellStyle name="PSChar" xfId="102"/>
    <cellStyle name="PSDate" xfId="103"/>
    <cellStyle name="PSDec" xfId="104"/>
    <cellStyle name="PSDetail" xfId="105"/>
    <cellStyle name="PSHeading" xfId="106"/>
    <cellStyle name="PSInt" xfId="107"/>
    <cellStyle name="PSSpacer" xfId="108"/>
    <cellStyle name="Ratio" xfId="109"/>
    <cellStyle name="Right Date" xfId="110"/>
    <cellStyle name="Right Number" xfId="111"/>
    <cellStyle name="Right Year" xfId="112"/>
    <cellStyle name="SAPError" xfId="113"/>
    <cellStyle name="SAPKey" xfId="114"/>
    <cellStyle name="SAPLocked" xfId="115"/>
    <cellStyle name="SAPOutput" xfId="116"/>
    <cellStyle name="SAPSpace" xfId="117"/>
    <cellStyle name="SAPText" xfId="118"/>
    <cellStyle name="SAPUnLocked" xfId="119"/>
    <cellStyle name="Sheet Title" xfId="120"/>
    <cellStyle name="Style 1" xfId="121"/>
    <cellStyle name="Style2" xfId="122"/>
    <cellStyle name="Style3" xfId="123"/>
    <cellStyle name="Style4" xfId="124"/>
    <cellStyle name="Style5" xfId="125"/>
    <cellStyle name="Table Head Green" xfId="126"/>
    <cellStyle name="Table Head_pldt" xfId="127"/>
    <cellStyle name="Table Source" xfId="128"/>
    <cellStyle name="Table Units" xfId="129"/>
    <cellStyle name="Text" xfId="130"/>
    <cellStyle name="Text 2" xfId="131"/>
    <cellStyle name="Text Head 1" xfId="132"/>
    <cellStyle name="Text Head 2" xfId="133"/>
    <cellStyle name="Text Indent 2" xfId="134"/>
    <cellStyle name="Theirs" xfId="135"/>
    <cellStyle name="TOC 1" xfId="136"/>
    <cellStyle name="TOC 2" xfId="137"/>
    <cellStyle name="TOC 3" xfId="138"/>
    <cellStyle name="year" xfId="13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6</xdr:row>
      <xdr:rowOff>38100</xdr:rowOff>
    </xdr:from>
    <xdr:to>
      <xdr:col>3</xdr:col>
      <xdr:colOff>213360</xdr:colOff>
      <xdr:row>7</xdr:row>
      <xdr:rowOff>45720</xdr:rowOff>
    </xdr:to>
    <xdr:grpSp>
      <xdr:nvGrpSpPr>
        <xdr:cNvPr id="147176" name="Group 1"/>
        <xdr:cNvGrpSpPr>
          <a:grpSpLocks/>
        </xdr:cNvGrpSpPr>
      </xdr:nvGrpSpPr>
      <xdr:grpSpPr bwMode="auto">
        <a:xfrm>
          <a:off x="30480" y="2936421"/>
          <a:ext cx="1992630" cy="347799"/>
          <a:chOff x="2" y="144"/>
          <a:chExt cx="209" cy="37"/>
        </a:xfrm>
      </xdr:grpSpPr>
      <xdr:grpSp>
        <xdr:nvGrpSpPr>
          <xdr:cNvPr id="147184" name="Group 2"/>
          <xdr:cNvGrpSpPr>
            <a:grpSpLocks/>
          </xdr:cNvGrpSpPr>
        </xdr:nvGrpSpPr>
        <xdr:grpSpPr bwMode="auto">
          <a:xfrm>
            <a:off x="2" y="152"/>
            <a:ext cx="203" cy="29"/>
            <a:chOff x="2" y="159"/>
            <a:chExt cx="200" cy="27"/>
          </a:xfrm>
        </xdr:grpSpPr>
        <xdr:sp macro="" textlink="">
          <xdr:nvSpPr>
            <xdr:cNvPr id="147187" name="Oval 3"/>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718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47185" name="Rectangle 5"/>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47186" name="Rectangle 6"/>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4717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9</xdr:row>
      <xdr:rowOff>11974</xdr:rowOff>
    </xdr:from>
    <xdr:to>
      <xdr:col>1</xdr:col>
      <xdr:colOff>316774</xdr:colOff>
      <xdr:row>31</xdr:row>
      <xdr:rowOff>100149</xdr:rowOff>
    </xdr:to>
    <xdr:grpSp>
      <xdr:nvGrpSpPr>
        <xdr:cNvPr id="147178" name="Group 16"/>
        <xdr:cNvGrpSpPr>
          <a:grpSpLocks/>
        </xdr:cNvGrpSpPr>
      </xdr:nvGrpSpPr>
      <xdr:grpSpPr bwMode="auto">
        <a:xfrm>
          <a:off x="60960" y="3617867"/>
          <a:ext cx="405493" cy="4415246"/>
          <a:chOff x="3" y="391"/>
          <a:chExt cx="43" cy="511"/>
        </a:xfrm>
      </xdr:grpSpPr>
      <xdr:sp macro="" textlink="">
        <xdr:nvSpPr>
          <xdr:cNvPr id="147179"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47180"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0" y="555"/>
            <a:ext cx="261"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6" y="819"/>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vs4\LOCALS~1\Temp\Temporary%20Directory%201%20for%20DOC%2010%20-%202009-14%20NT%20Revenue%20Model%20(pretax)(1)%20-%20EY%20draft%20comments%20xls.zip\NT%20Revenue%20Model%20(pretax)_0304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aBus%20Svcs\Fin%20Svcs\LINKED%20FILES%20-%20DO%20NOT%20REMOVE\Budget%2013-14\SCI%20Financial%20Model%2013-14\Financial%20Models%20balanced%20to%20SCI\SCI%20Fin%20Model%202013-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refreshError="1"/>
      <sheetData sheetId="1">
        <row r="10">
          <cell r="G10" t="str">
            <v>Building</v>
          </cell>
        </row>
      </sheetData>
      <sheetData sheetId="2">
        <row r="31">
          <cell r="F31">
            <v>6.3695758166747884E-2</v>
          </cell>
        </row>
        <row r="34">
          <cell r="F34">
            <v>9.54845810055866E-2</v>
          </cell>
        </row>
      </sheetData>
      <sheetData sheetId="3" refreshError="1"/>
      <sheetData sheetId="4" refreshError="1"/>
      <sheetData sheetId="5" refreshError="1"/>
      <sheetData sheetId="6">
        <row r="34">
          <cell r="E34">
            <v>-1.4650528687675038E-2</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Assumptions"/>
      <sheetName val="Data Input - Capex and R&amp;M"/>
      <sheetName val="Balance Sheet Calcs"/>
      <sheetName val="Data Input - Balance Sheet"/>
      <sheetName val="Data Input - P&amp;L"/>
      <sheetName val="Data Input - Actual"/>
      <sheetName val="Tax schedule"/>
      <sheetName val="Fixed Assets"/>
      <sheetName val="Debt &amp; Cash"/>
      <sheetName val="Dividends"/>
      <sheetName val="Outer Yr Depreciation"/>
      <sheetName val="Data input - Budget Adds"/>
      <sheetName val="FS - Gen"/>
      <sheetName val="FS - Networks"/>
      <sheetName val="FS - Water"/>
      <sheetName val="FS - Sewerage"/>
      <sheetName val="FS - Remote"/>
      <sheetName val="FS - Retail Comm"/>
      <sheetName val="FS - Corp"/>
      <sheetName val="FS - Sys Control"/>
      <sheetName val="FS - Gas"/>
      <sheetName val="FS - IES"/>
      <sheetName val="FS - Elim IES"/>
      <sheetName val="FS - Elim DA GA"/>
      <sheetName val="FS - PWC"/>
      <sheetName val="FS - Consol"/>
      <sheetName val="KPIs - PWC"/>
      <sheetName val="KPIs - Consol"/>
      <sheetName val="Error Check"/>
      <sheetName val="Allocations"/>
      <sheetName val="FS - Retail Elec"/>
      <sheetName val="FS - Retail Water"/>
      <sheetName val="FS - Retail Sewerage"/>
      <sheetName val="Retail Check"/>
      <sheetName val="FS - Networks Regulated"/>
      <sheetName val="FS - Networks Total"/>
      <sheetName val="De Data"/>
      <sheetName val="DD Data 2"/>
      <sheetName val="SCI Fin Model 2013-14"/>
    </sheetNames>
    <sheetDataSet>
      <sheetData sheetId="0"/>
      <sheetData sheetId="1">
        <row r="10">
          <cell r="E10">
            <v>41820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9"/>
  <sheetViews>
    <sheetView showGridLines="0" showRowColHeaders="0" zoomScale="70" zoomScaleNormal="70" workbookViewId="0">
      <selection activeCell="A2" sqref="A2"/>
    </sheetView>
  </sheetViews>
  <sheetFormatPr defaultRowHeight="12.75"/>
  <cols>
    <col min="1" max="1" width="2.28515625" customWidth="1"/>
    <col min="2" max="2" width="15.7109375" customWidth="1"/>
  </cols>
  <sheetData>
    <row r="1" spans="1:23" ht="44.25" customHeight="1">
      <c r="A1" s="9"/>
      <c r="B1" s="9"/>
      <c r="D1" s="45"/>
      <c r="E1" s="130"/>
      <c r="F1" s="234" t="s">
        <v>89</v>
      </c>
      <c r="R1" s="9"/>
      <c r="S1" s="9"/>
      <c r="T1" s="9"/>
      <c r="U1" s="9"/>
      <c r="V1" s="9"/>
      <c r="W1" s="9"/>
    </row>
    <row r="2" spans="1:23" ht="44.25" customHeight="1">
      <c r="A2" s="9"/>
      <c r="B2" s="9"/>
      <c r="D2" s="45"/>
      <c r="F2" s="234"/>
      <c r="K2" s="234" t="s">
        <v>91</v>
      </c>
      <c r="R2" s="9"/>
      <c r="S2" s="9"/>
      <c r="T2" s="9"/>
      <c r="U2" s="9"/>
      <c r="V2" s="9"/>
      <c r="W2" s="9"/>
    </row>
    <row r="3" spans="1:23" ht="54.95" customHeight="1">
      <c r="A3" s="9"/>
      <c r="B3" s="9"/>
      <c r="D3" s="45"/>
      <c r="G3" s="234"/>
      <c r="K3" s="185" t="s">
        <v>85</v>
      </c>
      <c r="R3" s="9"/>
      <c r="S3" s="9"/>
      <c r="T3" s="9"/>
      <c r="U3" s="9"/>
      <c r="V3" s="9"/>
      <c r="W3" s="9"/>
    </row>
    <row r="4" spans="1:23" ht="36" customHeight="1">
      <c r="A4" s="9"/>
      <c r="B4" s="9"/>
      <c r="D4" s="45"/>
      <c r="G4" s="234"/>
      <c r="J4" s="187"/>
      <c r="K4" s="235" t="s">
        <v>108</v>
      </c>
      <c r="R4" s="9"/>
      <c r="S4" s="9"/>
      <c r="T4" s="9"/>
      <c r="U4" s="9"/>
      <c r="V4" s="9"/>
      <c r="W4" s="9"/>
    </row>
    <row r="5" spans="1:23" ht="36" customHeight="1">
      <c r="A5" s="9"/>
      <c r="B5" s="9"/>
      <c r="D5" s="45"/>
      <c r="L5" s="187"/>
      <c r="M5" s="187"/>
      <c r="N5" s="187"/>
      <c r="R5" s="9"/>
      <c r="S5" s="9"/>
      <c r="T5" s="9"/>
      <c r="U5" s="9"/>
      <c r="V5" s="9"/>
      <c r="W5" s="9"/>
    </row>
    <row r="6" spans="1:23">
      <c r="A6" s="131"/>
      <c r="B6" s="131"/>
      <c r="C6" s="131"/>
      <c r="D6" s="131"/>
      <c r="E6" s="131"/>
      <c r="F6" s="131"/>
      <c r="G6" s="131"/>
      <c r="H6" s="131"/>
      <c r="I6" s="131"/>
      <c r="J6" s="131"/>
      <c r="K6" s="131"/>
      <c r="L6" s="131"/>
      <c r="M6" s="131"/>
      <c r="N6" s="131"/>
      <c r="O6" s="131"/>
      <c r="P6" s="131"/>
      <c r="Q6" s="131"/>
      <c r="R6" s="131"/>
      <c r="S6" s="131"/>
      <c r="T6" s="131"/>
      <c r="U6" s="131"/>
      <c r="V6" s="131"/>
      <c r="W6" s="131"/>
    </row>
    <row r="7" spans="1:23" ht="27">
      <c r="A7" s="120"/>
      <c r="B7" s="132" t="s">
        <v>31</v>
      </c>
      <c r="C7" s="120"/>
      <c r="D7" s="120"/>
      <c r="E7" s="120"/>
      <c r="F7" s="120"/>
      <c r="G7" s="120"/>
      <c r="H7" s="171"/>
      <c r="I7" s="120"/>
      <c r="J7" s="186"/>
      <c r="K7" s="171"/>
      <c r="L7" s="120"/>
      <c r="M7" s="120"/>
      <c r="N7" s="171"/>
      <c r="O7" s="171"/>
      <c r="P7" s="120"/>
      <c r="Q7" s="120"/>
      <c r="R7" s="120"/>
      <c r="S7" s="120"/>
      <c r="T7" s="120"/>
      <c r="U7" s="120"/>
      <c r="V7" s="120"/>
      <c r="W7" s="120"/>
    </row>
    <row r="8" spans="1:23" ht="15.75">
      <c r="A8" s="120"/>
      <c r="B8" s="120"/>
      <c r="C8" s="120"/>
      <c r="D8" s="120"/>
      <c r="E8" s="120"/>
      <c r="F8" s="120"/>
      <c r="G8" s="120"/>
      <c r="H8" s="171"/>
      <c r="I8" s="120"/>
      <c r="J8" s="172"/>
      <c r="K8" s="171"/>
      <c r="L8" s="120"/>
      <c r="M8" s="120"/>
      <c r="N8" s="120"/>
      <c r="O8" s="120"/>
      <c r="P8" s="120"/>
      <c r="Q8" s="120"/>
      <c r="R8" s="120"/>
      <c r="S8" s="120"/>
      <c r="T8" s="120"/>
      <c r="U8" s="120"/>
      <c r="V8" s="120"/>
      <c r="W8" s="120"/>
    </row>
    <row r="9" spans="1:23">
      <c r="A9" s="133"/>
      <c r="B9" s="133"/>
      <c r="C9" s="133"/>
      <c r="D9" s="133"/>
      <c r="E9" s="133"/>
      <c r="F9" s="133"/>
      <c r="G9" s="133"/>
      <c r="H9" s="133"/>
      <c r="I9" s="133"/>
      <c r="J9" s="133"/>
      <c r="K9" s="133"/>
      <c r="L9" s="133"/>
      <c r="M9" s="133"/>
      <c r="N9" s="133"/>
      <c r="O9" s="133"/>
      <c r="P9" s="133"/>
      <c r="Q9" s="133"/>
      <c r="R9" s="133"/>
      <c r="S9" s="133"/>
      <c r="T9" s="133"/>
      <c r="U9" s="133"/>
      <c r="V9" s="133"/>
      <c r="W9" s="133"/>
    </row>
    <row r="10" spans="1:23">
      <c r="A10" s="134"/>
      <c r="B10" s="134"/>
      <c r="C10" s="134"/>
      <c r="D10" s="134"/>
      <c r="E10" s="134"/>
      <c r="F10" s="134"/>
      <c r="G10" s="134"/>
      <c r="H10" s="134"/>
      <c r="I10" s="134"/>
      <c r="J10" s="134"/>
      <c r="K10" s="134"/>
      <c r="L10" s="134"/>
      <c r="M10" s="134"/>
      <c r="N10" s="134"/>
      <c r="O10" s="134"/>
      <c r="P10" s="134"/>
      <c r="Q10" s="134"/>
      <c r="R10" s="134"/>
      <c r="S10" s="134"/>
      <c r="T10" s="134"/>
      <c r="U10" s="134"/>
      <c r="V10" s="134"/>
      <c r="W10" s="134"/>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2"/>
      <c r="D12" s="42"/>
      <c r="E12" s="42"/>
      <c r="F12" s="42"/>
      <c r="G12" s="42"/>
      <c r="H12" s="42"/>
      <c r="I12" s="42"/>
      <c r="J12" s="42"/>
      <c r="K12" s="42"/>
      <c r="L12" s="42"/>
      <c r="M12" s="9"/>
      <c r="N12" s="9"/>
      <c r="O12" s="9"/>
      <c r="P12" s="9"/>
      <c r="Q12" s="9"/>
      <c r="R12" s="9"/>
      <c r="S12" s="9"/>
      <c r="T12" s="9"/>
      <c r="U12" s="9"/>
      <c r="V12" s="9"/>
      <c r="W12" s="9"/>
    </row>
    <row r="13" spans="1:23" ht="15">
      <c r="A13" s="9"/>
      <c r="B13" s="9"/>
      <c r="C13" s="169" t="s">
        <v>92</v>
      </c>
      <c r="D13" s="42"/>
      <c r="E13" s="42"/>
      <c r="F13" s="42"/>
      <c r="G13" s="42"/>
      <c r="H13" s="42"/>
      <c r="I13" s="42"/>
      <c r="J13" s="42"/>
      <c r="K13" s="42"/>
      <c r="L13" s="42"/>
      <c r="M13" s="9"/>
      <c r="N13" s="9"/>
      <c r="O13" s="9"/>
      <c r="P13" s="9"/>
      <c r="Q13" s="9"/>
      <c r="R13" s="9"/>
      <c r="S13" s="9"/>
      <c r="T13" s="9"/>
      <c r="U13" s="9"/>
      <c r="V13" s="9"/>
      <c r="W13" s="9"/>
    </row>
    <row r="14" spans="1:23" ht="15">
      <c r="A14" s="9"/>
      <c r="B14" s="9"/>
      <c r="C14" s="169" t="s">
        <v>90</v>
      </c>
      <c r="D14" s="42"/>
      <c r="E14" s="42"/>
      <c r="F14" s="42"/>
      <c r="G14" s="42"/>
      <c r="H14" s="42"/>
      <c r="I14" s="42"/>
      <c r="J14" s="42"/>
      <c r="K14" s="42"/>
      <c r="L14" s="42"/>
      <c r="M14" s="9"/>
      <c r="N14" s="9"/>
      <c r="O14" s="9"/>
      <c r="P14" s="9"/>
      <c r="Q14" s="9"/>
      <c r="R14" s="9"/>
      <c r="S14" s="9"/>
      <c r="T14" s="9"/>
      <c r="U14" s="9"/>
      <c r="V14" s="9"/>
      <c r="W14" s="9"/>
    </row>
    <row r="15" spans="1:23" ht="15">
      <c r="A15" s="9"/>
      <c r="B15" s="9"/>
      <c r="C15" s="169"/>
      <c r="D15" s="42"/>
      <c r="E15" s="42"/>
      <c r="F15" s="42"/>
      <c r="G15" s="42"/>
      <c r="H15" s="42"/>
      <c r="I15" s="42"/>
      <c r="J15" s="42"/>
      <c r="K15" s="42"/>
      <c r="L15" s="42"/>
      <c r="M15" s="9"/>
      <c r="N15" s="9"/>
      <c r="O15" s="9"/>
      <c r="P15" s="9"/>
      <c r="Q15" s="9"/>
      <c r="R15" s="9"/>
      <c r="S15" s="9"/>
      <c r="T15" s="9"/>
      <c r="U15" s="9"/>
      <c r="V15" s="9"/>
      <c r="W15" s="9"/>
    </row>
    <row r="16" spans="1:23" ht="15">
      <c r="A16" s="9"/>
      <c r="B16" s="9"/>
      <c r="C16" s="42"/>
      <c r="D16" s="42"/>
      <c r="E16" s="42"/>
      <c r="F16" s="42"/>
      <c r="G16" s="42"/>
      <c r="H16" s="42"/>
      <c r="I16" s="42"/>
      <c r="J16" s="42"/>
      <c r="K16" s="42"/>
      <c r="L16" s="42"/>
      <c r="M16" s="9"/>
      <c r="N16" s="9"/>
      <c r="O16" s="9"/>
      <c r="P16" s="9"/>
      <c r="Q16" s="9"/>
      <c r="R16" s="9"/>
      <c r="S16" s="9"/>
      <c r="T16" s="9"/>
      <c r="U16" s="9"/>
      <c r="V16" s="9"/>
      <c r="W16" s="9"/>
    </row>
    <row r="17" spans="1:23" ht="15">
      <c r="A17" s="9"/>
      <c r="B17" s="9"/>
      <c r="C17" s="42"/>
      <c r="D17" s="42"/>
      <c r="E17" s="42"/>
      <c r="F17" s="42"/>
      <c r="G17" s="42"/>
      <c r="H17" s="42"/>
      <c r="I17" s="42"/>
      <c r="J17" s="42"/>
      <c r="K17" s="42"/>
      <c r="L17" s="42"/>
      <c r="M17" s="9"/>
      <c r="N17" s="9"/>
      <c r="O17" s="9"/>
      <c r="P17" s="9"/>
      <c r="Q17" s="9"/>
      <c r="R17" s="9"/>
      <c r="S17" s="9"/>
      <c r="T17" s="9"/>
      <c r="U17" s="9"/>
      <c r="V17" s="9"/>
      <c r="W17" s="9"/>
    </row>
    <row r="18" spans="1:23" ht="15">
      <c r="A18" s="9"/>
      <c r="B18" s="9"/>
      <c r="D18" s="42"/>
      <c r="E18" s="42"/>
      <c r="F18" s="42"/>
      <c r="G18" s="42"/>
      <c r="H18" s="42"/>
      <c r="I18" s="42"/>
      <c r="J18" s="42"/>
      <c r="K18" s="42"/>
      <c r="L18" s="42"/>
      <c r="M18" s="9"/>
      <c r="N18" s="9"/>
      <c r="O18" s="9"/>
      <c r="P18" s="9"/>
      <c r="Q18" s="9"/>
      <c r="R18" s="9"/>
      <c r="S18" s="9"/>
      <c r="T18" s="9"/>
      <c r="U18" s="9"/>
      <c r="V18" s="9"/>
      <c r="W18" s="9"/>
    </row>
    <row r="19" spans="1:23" ht="15.75">
      <c r="A19" s="9"/>
      <c r="B19" s="9"/>
      <c r="C19" s="42"/>
      <c r="D19" s="236" t="s">
        <v>103</v>
      </c>
      <c r="I19" s="42"/>
      <c r="J19" s="42"/>
      <c r="K19" s="42"/>
      <c r="L19" s="42"/>
      <c r="M19" s="9"/>
      <c r="N19" s="9"/>
      <c r="O19" s="9"/>
      <c r="P19" s="9"/>
      <c r="Q19" s="9"/>
      <c r="R19" s="9"/>
      <c r="S19" s="9"/>
      <c r="T19" s="9"/>
      <c r="U19" s="9"/>
      <c r="V19" s="9"/>
      <c r="W19" s="9"/>
    </row>
    <row r="20" spans="1:23" ht="15">
      <c r="A20" s="9"/>
      <c r="B20" s="9"/>
      <c r="C20" s="42"/>
      <c r="I20" s="42"/>
      <c r="J20" s="42"/>
      <c r="K20" s="42"/>
      <c r="L20" s="42"/>
      <c r="M20" s="9"/>
      <c r="N20" s="9"/>
      <c r="O20" s="9"/>
      <c r="P20" s="9"/>
      <c r="Q20" s="9"/>
      <c r="R20" s="9"/>
      <c r="S20" s="9"/>
      <c r="T20" s="9"/>
      <c r="U20" s="9"/>
      <c r="V20" s="9"/>
      <c r="W20" s="9"/>
    </row>
    <row r="21" spans="1:23" ht="15">
      <c r="A21" s="9"/>
      <c r="B21" s="9"/>
      <c r="C21" s="42"/>
      <c r="D21" s="237" t="s">
        <v>104</v>
      </c>
      <c r="E21" s="238" t="s">
        <v>105</v>
      </c>
      <c r="F21" s="238"/>
      <c r="G21" s="238" t="s">
        <v>106</v>
      </c>
      <c r="H21" s="238"/>
      <c r="I21" s="42"/>
      <c r="J21" s="42"/>
      <c r="K21" s="42"/>
      <c r="L21" s="42"/>
      <c r="M21" s="9"/>
      <c r="N21" s="9"/>
      <c r="O21" s="9"/>
      <c r="P21" s="9"/>
      <c r="Q21" s="9"/>
      <c r="R21" s="9"/>
      <c r="S21" s="9"/>
      <c r="T21" s="9"/>
      <c r="U21" s="9"/>
      <c r="V21" s="9"/>
      <c r="W21" s="9"/>
    </row>
    <row r="22" spans="1:23" ht="15">
      <c r="A22" s="9"/>
      <c r="B22" s="9"/>
      <c r="C22" s="42"/>
      <c r="D22" s="239" t="s">
        <v>107</v>
      </c>
      <c r="E22" s="240">
        <v>39625</v>
      </c>
      <c r="F22" s="169"/>
      <c r="G22" s="169"/>
      <c r="H22" s="169"/>
      <c r="I22" s="42"/>
      <c r="J22" s="42"/>
      <c r="K22" s="42"/>
      <c r="L22" s="42"/>
      <c r="M22" s="9"/>
      <c r="N22" s="9"/>
      <c r="O22" s="9"/>
      <c r="P22" s="9"/>
      <c r="Q22" s="9"/>
      <c r="R22" s="9"/>
      <c r="S22" s="9"/>
      <c r="T22" s="9"/>
      <c r="U22" s="9"/>
      <c r="V22" s="9"/>
      <c r="W22" s="9"/>
    </row>
    <row r="23" spans="1:23" ht="15">
      <c r="A23" s="9"/>
      <c r="B23" s="9"/>
      <c r="C23" s="42"/>
      <c r="D23" s="42"/>
      <c r="E23" s="42"/>
      <c r="F23" s="42"/>
      <c r="G23" s="42"/>
      <c r="H23" s="42"/>
      <c r="I23" s="42"/>
      <c r="J23" s="42"/>
      <c r="K23" s="42"/>
      <c r="L23" s="42"/>
      <c r="M23" s="9"/>
      <c r="N23" s="9"/>
      <c r="O23" s="9"/>
      <c r="P23" s="9"/>
      <c r="Q23" s="9"/>
      <c r="R23" s="9"/>
      <c r="S23" s="9"/>
      <c r="T23" s="9"/>
      <c r="U23" s="9"/>
      <c r="V23" s="9"/>
      <c r="W23" s="9"/>
    </row>
    <row r="24" spans="1:23" ht="15">
      <c r="A24" s="9"/>
      <c r="B24" s="9"/>
      <c r="C24" s="42"/>
      <c r="D24" s="42"/>
      <c r="E24" s="42"/>
      <c r="F24" s="42"/>
      <c r="G24" s="42"/>
      <c r="H24" s="42"/>
      <c r="I24" s="42"/>
      <c r="J24" s="42"/>
      <c r="K24" s="42"/>
      <c r="L24" s="42"/>
      <c r="M24" s="9"/>
      <c r="N24" s="9"/>
      <c r="O24" s="9"/>
      <c r="P24" s="9"/>
      <c r="Q24" s="9"/>
      <c r="R24" s="9"/>
      <c r="S24" s="9"/>
      <c r="T24" s="9"/>
      <c r="U24" s="9"/>
      <c r="V24" s="9"/>
      <c r="W24" s="9"/>
    </row>
    <row r="25" spans="1:23" ht="15">
      <c r="A25" s="9"/>
      <c r="B25" s="9"/>
      <c r="C25" s="42"/>
      <c r="D25" s="42"/>
      <c r="E25" s="42"/>
      <c r="F25" s="42"/>
      <c r="G25" s="42"/>
      <c r="H25" s="42"/>
      <c r="I25" s="42"/>
      <c r="J25" s="42"/>
      <c r="K25" s="42"/>
      <c r="L25" s="42"/>
      <c r="M25" s="9"/>
      <c r="N25" s="9"/>
      <c r="O25" s="9"/>
      <c r="P25" s="9"/>
      <c r="Q25" s="9"/>
      <c r="R25" s="9"/>
      <c r="S25" s="9"/>
      <c r="T25" s="9"/>
      <c r="U25" s="9"/>
      <c r="V25" s="9"/>
      <c r="W25" s="9"/>
    </row>
    <row r="26" spans="1:23" ht="15">
      <c r="A26" s="9"/>
      <c r="B26" s="9"/>
      <c r="C26" s="42"/>
      <c r="D26" s="42"/>
      <c r="E26" s="42"/>
      <c r="F26" s="42"/>
      <c r="G26" s="42"/>
      <c r="H26" s="42"/>
      <c r="I26" s="42"/>
      <c r="J26" s="42"/>
      <c r="K26" s="42"/>
      <c r="L26" s="42"/>
      <c r="M26" s="9"/>
      <c r="N26" s="9"/>
      <c r="O26" s="9"/>
      <c r="P26" s="9"/>
      <c r="Q26" s="9"/>
      <c r="R26" s="9"/>
      <c r="S26" s="9"/>
      <c r="T26" s="9"/>
      <c r="U26" s="9"/>
      <c r="V26" s="9"/>
      <c r="W26" s="9"/>
    </row>
    <row r="27" spans="1:23" ht="15">
      <c r="A27" s="9"/>
      <c r="B27" s="9"/>
      <c r="C27" s="42"/>
      <c r="I27" s="42"/>
      <c r="J27" s="42"/>
      <c r="K27" s="42"/>
      <c r="L27" s="42"/>
      <c r="M27" s="9"/>
      <c r="N27" s="9"/>
      <c r="O27" s="9"/>
      <c r="P27" s="9"/>
      <c r="Q27" s="9"/>
      <c r="R27" s="9"/>
      <c r="S27" s="9"/>
      <c r="T27" s="9"/>
      <c r="U27" s="9"/>
      <c r="V27" s="9"/>
      <c r="W27" s="9"/>
    </row>
    <row r="28" spans="1:23" ht="15">
      <c r="A28" s="9"/>
      <c r="B28" s="9"/>
      <c r="C28" s="42"/>
      <c r="H28" s="42"/>
      <c r="I28" s="42"/>
      <c r="J28" s="42"/>
      <c r="K28" s="42"/>
      <c r="L28" s="42"/>
      <c r="M28" s="9"/>
      <c r="N28" s="9"/>
      <c r="O28" s="9"/>
      <c r="P28" s="9"/>
      <c r="Q28" s="9"/>
      <c r="R28" s="9"/>
      <c r="S28" s="9"/>
      <c r="T28" s="9"/>
      <c r="U28" s="9"/>
      <c r="V28" s="9"/>
      <c r="W28" s="9"/>
    </row>
    <row r="29" spans="1:23" ht="15">
      <c r="A29" s="9"/>
      <c r="B29" s="9"/>
      <c r="C29" s="42"/>
      <c r="D29" s="232"/>
      <c r="N29" s="9"/>
      <c r="O29" s="9"/>
      <c r="P29" s="9"/>
      <c r="Q29" s="9"/>
      <c r="R29" s="9"/>
      <c r="S29" s="9"/>
      <c r="T29" s="9"/>
      <c r="U29" s="9"/>
      <c r="V29" s="9"/>
      <c r="W29" s="9"/>
    </row>
    <row r="30" spans="1:23" ht="15">
      <c r="A30" s="9"/>
      <c r="B30" s="9"/>
      <c r="C30" s="42"/>
      <c r="E30" s="6"/>
      <c r="R30" s="9"/>
      <c r="S30" s="9"/>
      <c r="T30" s="9"/>
      <c r="U30" s="9"/>
      <c r="V30" s="9"/>
      <c r="W30" s="9"/>
    </row>
    <row r="31" spans="1:23" ht="15">
      <c r="A31" s="9"/>
      <c r="B31" s="9"/>
      <c r="C31" s="42"/>
      <c r="E31" s="6"/>
      <c r="F31" s="42"/>
      <c r="G31" s="42"/>
      <c r="H31" s="42"/>
      <c r="I31" s="42"/>
      <c r="J31" s="42"/>
      <c r="K31" s="42"/>
      <c r="L31" s="42"/>
      <c r="M31" s="9"/>
      <c r="N31" s="9"/>
      <c r="O31" s="9"/>
      <c r="P31" s="9"/>
      <c r="Q31" s="9"/>
      <c r="R31" s="9"/>
      <c r="S31" s="9"/>
      <c r="T31" s="9"/>
      <c r="U31" s="9"/>
      <c r="V31" s="9"/>
      <c r="W31" s="9"/>
    </row>
    <row r="32" spans="1:23" ht="15">
      <c r="A32" s="9"/>
      <c r="B32" s="9"/>
      <c r="C32" s="42"/>
      <c r="E32" s="6"/>
      <c r="F32" s="42"/>
      <c r="G32" s="42"/>
      <c r="H32" s="42"/>
      <c r="I32" s="42"/>
      <c r="J32" s="42"/>
      <c r="K32" s="42"/>
      <c r="L32" s="42"/>
      <c r="M32" s="9"/>
      <c r="N32" s="9"/>
      <c r="O32" s="9"/>
      <c r="P32" s="9"/>
      <c r="Q32" s="9"/>
      <c r="R32" s="9"/>
      <c r="S32" s="9"/>
      <c r="T32" s="9"/>
      <c r="U32" s="9"/>
      <c r="V32" s="9"/>
      <c r="W32" s="9"/>
    </row>
    <row r="33" spans="1:23" ht="15">
      <c r="A33" s="9"/>
      <c r="B33" s="9"/>
      <c r="C33" s="9"/>
      <c r="D33" s="135"/>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24"/>
      <c r="F40" s="187"/>
      <c r="G40" s="187"/>
      <c r="H40" s="9"/>
      <c r="I40" s="9"/>
      <c r="J40" s="9"/>
      <c r="K40" s="9"/>
      <c r="L40" s="9"/>
      <c r="M40" s="9"/>
      <c r="N40" s="9"/>
      <c r="O40" s="9"/>
      <c r="P40" s="9"/>
      <c r="Q40" s="9"/>
      <c r="R40" s="9"/>
      <c r="S40" s="9"/>
      <c r="T40" s="9"/>
      <c r="U40" s="9"/>
      <c r="V40" s="9"/>
      <c r="W40" s="9"/>
    </row>
    <row r="41" spans="1:23" ht="15">
      <c r="A41" s="9"/>
      <c r="B41" s="9"/>
      <c r="C41" s="9"/>
      <c r="D41" s="233"/>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3" type="noConversion"/>
  <pageMargins left="0.75" right="0.75" top="1" bottom="1" header="0.5" footer="0.5"/>
  <pageSetup paperSize="9" scale="4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U498"/>
  <sheetViews>
    <sheetView topLeftCell="A7" zoomScaleNormal="70" workbookViewId="0">
      <selection activeCell="F267" sqref="F267"/>
    </sheetView>
  </sheetViews>
  <sheetFormatPr defaultRowHeight="12.75" outlineLevelRow="1"/>
  <cols>
    <col min="1" max="4" width="1" customWidth="1"/>
    <col min="5" max="5" width="0.85546875" style="3" customWidth="1"/>
    <col min="6" max="6" width="60.42578125" bestFit="1" customWidth="1"/>
    <col min="7" max="7" width="15.5703125" customWidth="1"/>
    <col min="8" max="8" width="12.5703125" style="2" bestFit="1" customWidth="1"/>
    <col min="9" max="9" width="12.7109375" style="4" customWidth="1"/>
    <col min="10" max="10" width="12.42578125" customWidth="1"/>
    <col min="11" max="12" width="15" style="269" bestFit="1" customWidth="1"/>
    <col min="13" max="13" width="13.140625" customWidth="1"/>
    <col min="14" max="14" width="16"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1"/>
      <c r="B1" s="11"/>
      <c r="C1" s="11"/>
      <c r="D1" s="11"/>
      <c r="E1" s="11"/>
      <c r="F1" s="50"/>
      <c r="G1" s="50"/>
      <c r="H1" s="50"/>
      <c r="I1" s="50"/>
      <c r="J1" s="50"/>
      <c r="K1" s="253"/>
      <c r="L1" s="253"/>
      <c r="M1" s="50"/>
      <c r="N1" s="50"/>
      <c r="O1" s="50"/>
      <c r="P1" s="50"/>
      <c r="Q1" s="50"/>
      <c r="R1" s="50"/>
      <c r="S1" s="50"/>
      <c r="T1" s="50"/>
      <c r="U1" s="50"/>
      <c r="V1" s="50"/>
      <c r="W1" s="50"/>
      <c r="X1" s="50"/>
      <c r="Y1" s="9"/>
      <c r="Z1" s="9"/>
      <c r="AA1" s="18"/>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1"/>
      <c r="B2" s="11"/>
      <c r="C2" s="11"/>
      <c r="D2" s="11"/>
      <c r="E2" s="11"/>
      <c r="F2" s="52" t="s">
        <v>20</v>
      </c>
      <c r="G2" s="359" t="s">
        <v>75</v>
      </c>
      <c r="H2" s="360"/>
      <c r="I2" s="50"/>
      <c r="J2" s="50"/>
      <c r="K2" s="253"/>
      <c r="L2" s="253"/>
      <c r="M2" s="50"/>
      <c r="N2" s="50"/>
      <c r="O2" s="50"/>
      <c r="P2" s="50"/>
      <c r="Q2" s="50"/>
      <c r="R2" s="50"/>
      <c r="S2" s="50"/>
      <c r="T2" s="50"/>
      <c r="U2" s="50"/>
      <c r="V2" s="50"/>
      <c r="W2" s="50"/>
      <c r="X2" s="18"/>
      <c r="Y2" s="18"/>
      <c r="Z2" s="18"/>
      <c r="AA2" s="18"/>
      <c r="AB2" s="9"/>
      <c r="AC2" s="9"/>
      <c r="AD2" s="9"/>
      <c r="AE2" s="187"/>
      <c r="AF2" s="187"/>
      <c r="AG2" s="187"/>
      <c r="AH2" s="187"/>
      <c r="AI2" s="187"/>
      <c r="AJ2" s="187"/>
      <c r="AK2" s="187"/>
      <c r="AL2" s="187"/>
      <c r="AM2" s="187"/>
      <c r="AN2" s="187"/>
      <c r="AO2" s="187"/>
      <c r="AP2" s="187"/>
      <c r="AQ2" s="187"/>
      <c r="AR2" s="187"/>
      <c r="AS2" s="187"/>
      <c r="AT2" s="187"/>
      <c r="AU2" s="187"/>
    </row>
    <row r="3" spans="1:47" s="48" customFormat="1">
      <c r="A3" s="54"/>
      <c r="B3" s="54"/>
      <c r="C3" s="54"/>
      <c r="D3" s="54"/>
      <c r="E3" s="54"/>
      <c r="F3" s="55"/>
      <c r="G3" s="55"/>
      <c r="H3" s="54"/>
      <c r="I3" s="54"/>
      <c r="J3" s="54"/>
      <c r="K3" s="254"/>
      <c r="L3" s="254"/>
      <c r="M3" s="54"/>
      <c r="N3" s="54"/>
      <c r="O3" s="54"/>
      <c r="P3" s="54"/>
      <c r="Q3" s="54"/>
      <c r="R3" s="54"/>
      <c r="S3" s="54"/>
      <c r="T3" s="54"/>
      <c r="U3" s="54"/>
      <c r="V3" s="54"/>
      <c r="W3" s="54"/>
      <c r="X3" s="53"/>
      <c r="Y3" s="53"/>
      <c r="Z3" s="53"/>
      <c r="AA3" s="53"/>
      <c r="AB3" s="45"/>
      <c r="AC3" s="45"/>
      <c r="AD3" s="45"/>
      <c r="AE3" s="204"/>
      <c r="AF3" s="204"/>
      <c r="AG3" s="204"/>
      <c r="AH3" s="204"/>
      <c r="AI3" s="204"/>
      <c r="AJ3" s="204"/>
      <c r="AK3" s="204"/>
      <c r="AL3" s="204"/>
      <c r="AM3" s="204"/>
      <c r="AN3" s="204"/>
      <c r="AO3" s="204"/>
      <c r="AP3" s="204"/>
      <c r="AQ3" s="204"/>
      <c r="AR3" s="204"/>
      <c r="AS3" s="204"/>
      <c r="AT3" s="204"/>
      <c r="AU3" s="204"/>
    </row>
    <row r="4" spans="1:47" s="6" customFormat="1" ht="15.75">
      <c r="A4" s="69"/>
      <c r="B4" s="69"/>
      <c r="C4" s="69"/>
      <c r="D4" s="69"/>
      <c r="E4" s="69"/>
      <c r="F4" s="70"/>
      <c r="G4" s="70"/>
      <c r="H4" s="71"/>
      <c r="I4" s="72"/>
      <c r="J4" s="70"/>
      <c r="K4" s="255"/>
      <c r="L4" s="255"/>
      <c r="M4" s="69"/>
      <c r="N4" s="69"/>
      <c r="O4" s="69"/>
      <c r="P4" s="69"/>
      <c r="Q4" s="69"/>
      <c r="R4" s="69"/>
      <c r="S4" s="69"/>
      <c r="T4" s="69"/>
      <c r="U4" s="69"/>
      <c r="V4" s="69"/>
      <c r="W4" s="69"/>
      <c r="X4" s="41"/>
      <c r="Y4" s="41"/>
      <c r="Z4" s="41"/>
      <c r="AA4" s="41"/>
      <c r="AB4" s="42"/>
      <c r="AC4" s="42"/>
      <c r="AD4" s="42"/>
      <c r="AE4" s="224"/>
      <c r="AF4" s="224"/>
      <c r="AG4" s="224"/>
      <c r="AH4" s="224"/>
      <c r="AI4" s="224"/>
      <c r="AJ4" s="224"/>
      <c r="AK4" s="224"/>
      <c r="AL4" s="224"/>
      <c r="AM4" s="224"/>
      <c r="AN4" s="224"/>
      <c r="AO4" s="224"/>
      <c r="AP4" s="224"/>
      <c r="AQ4" s="224"/>
      <c r="AR4" s="224"/>
      <c r="AS4" s="224"/>
      <c r="AT4" s="224"/>
      <c r="AU4" s="224"/>
    </row>
    <row r="5" spans="1:47">
      <c r="A5" s="73"/>
      <c r="B5" s="73"/>
      <c r="C5" s="73"/>
      <c r="D5" s="73"/>
      <c r="E5" s="73"/>
      <c r="F5" s="355" t="s">
        <v>149</v>
      </c>
      <c r="G5" s="160"/>
      <c r="H5" s="160"/>
      <c r="I5" s="160"/>
      <c r="J5" s="74"/>
      <c r="K5" s="256"/>
      <c r="L5" s="257"/>
      <c r="M5" s="75"/>
      <c r="N5" s="74"/>
      <c r="O5" s="74"/>
      <c r="P5" s="74"/>
      <c r="Q5" s="74"/>
      <c r="R5" s="74"/>
      <c r="S5" s="74"/>
      <c r="T5" s="74"/>
      <c r="U5" s="74"/>
      <c r="V5" s="75"/>
      <c r="W5" s="75"/>
      <c r="X5" s="8"/>
      <c r="Y5" s="8"/>
      <c r="Z5" s="8"/>
      <c r="AA5" s="8"/>
      <c r="AB5" s="43"/>
      <c r="AC5" s="9"/>
      <c r="AD5" s="9"/>
      <c r="AE5" s="187"/>
      <c r="AF5" s="187"/>
      <c r="AG5" s="187"/>
      <c r="AH5" s="187"/>
      <c r="AI5" s="187"/>
      <c r="AJ5" s="187"/>
      <c r="AK5" s="187"/>
      <c r="AL5" s="187"/>
      <c r="AM5" s="187"/>
      <c r="AN5" s="187"/>
      <c r="AO5" s="187"/>
      <c r="AP5" s="187"/>
      <c r="AQ5" s="187"/>
      <c r="AR5" s="187"/>
      <c r="AS5" s="187"/>
      <c r="AT5" s="187"/>
      <c r="AU5" s="187"/>
    </row>
    <row r="6" spans="1:47" ht="51">
      <c r="A6" s="11"/>
      <c r="B6" s="11"/>
      <c r="C6" s="11"/>
      <c r="D6" s="11"/>
      <c r="E6" s="11"/>
      <c r="F6" s="38"/>
      <c r="G6" s="361" t="s">
        <v>84</v>
      </c>
      <c r="H6" s="361"/>
      <c r="I6" s="361"/>
      <c r="J6" s="345" t="s">
        <v>148</v>
      </c>
      <c r="K6" s="10" t="s">
        <v>2</v>
      </c>
      <c r="L6" s="10" t="s">
        <v>3</v>
      </c>
      <c r="M6" s="10" t="s">
        <v>78</v>
      </c>
      <c r="N6" s="10" t="s">
        <v>72</v>
      </c>
      <c r="O6" s="10" t="s">
        <v>49</v>
      </c>
      <c r="P6" s="10" t="s">
        <v>63</v>
      </c>
      <c r="Q6" s="10" t="s">
        <v>50</v>
      </c>
      <c r="R6" s="10" t="s">
        <v>51</v>
      </c>
      <c r="S6" s="10" t="s">
        <v>124</v>
      </c>
      <c r="T6" s="10" t="s">
        <v>125</v>
      </c>
      <c r="U6" s="10" t="s">
        <v>65</v>
      </c>
      <c r="V6" s="10" t="s">
        <v>22</v>
      </c>
      <c r="W6" s="8"/>
      <c r="X6" s="8"/>
      <c r="Y6" s="8"/>
      <c r="Z6" s="9"/>
      <c r="AA6" s="9"/>
      <c r="AB6" s="9"/>
      <c r="AC6" s="9"/>
      <c r="AD6" s="9"/>
      <c r="AE6" s="187"/>
      <c r="AF6" s="187"/>
      <c r="AG6" s="187"/>
      <c r="AH6" s="187"/>
      <c r="AI6" s="187"/>
      <c r="AJ6" s="187"/>
      <c r="AK6" s="187"/>
      <c r="AL6" s="187"/>
      <c r="AM6" s="187"/>
      <c r="AN6" s="187"/>
      <c r="AO6" s="187"/>
      <c r="AP6" s="187"/>
      <c r="AQ6" s="187"/>
      <c r="AR6" s="187"/>
      <c r="AS6" s="187"/>
      <c r="AT6" s="187"/>
      <c r="AU6" s="187"/>
    </row>
    <row r="7" spans="1:47">
      <c r="A7" s="11"/>
      <c r="B7" s="11"/>
      <c r="C7" s="11"/>
      <c r="D7" s="11"/>
      <c r="E7" s="11"/>
      <c r="F7" s="39" t="s">
        <v>0</v>
      </c>
      <c r="G7" s="317" t="s">
        <v>127</v>
      </c>
      <c r="H7" s="314"/>
      <c r="I7" s="314"/>
      <c r="J7" s="321"/>
      <c r="K7" s="242"/>
      <c r="L7" s="242"/>
      <c r="M7" s="242"/>
      <c r="N7" s="242"/>
      <c r="O7" s="61"/>
      <c r="P7" s="61"/>
      <c r="Q7" s="61"/>
      <c r="R7" s="61"/>
      <c r="S7" s="242"/>
      <c r="T7" s="242"/>
      <c r="U7" s="242"/>
      <c r="V7" s="129" t="s">
        <v>143</v>
      </c>
      <c r="W7" s="8"/>
      <c r="X7" s="8"/>
      <c r="Y7" s="8"/>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1"/>
      <c r="B8" s="11"/>
      <c r="C8" s="11"/>
      <c r="D8" s="11"/>
      <c r="E8" s="11"/>
      <c r="F8" s="39" t="s">
        <v>1</v>
      </c>
      <c r="G8" s="315" t="s">
        <v>128</v>
      </c>
      <c r="H8" s="316"/>
      <c r="I8" s="316"/>
      <c r="J8" s="352">
        <v>38.758794316308595</v>
      </c>
      <c r="K8" s="333">
        <v>17.973608382826249</v>
      </c>
      <c r="L8" s="333">
        <v>42.446353819705671</v>
      </c>
      <c r="M8" s="327"/>
      <c r="N8" s="327"/>
      <c r="O8" s="347"/>
      <c r="P8" s="348"/>
      <c r="Q8" s="346"/>
      <c r="R8" s="62"/>
      <c r="S8" s="243"/>
      <c r="T8" s="243"/>
      <c r="U8" s="243"/>
      <c r="V8" s="8"/>
      <c r="W8" s="8"/>
      <c r="X8" s="8"/>
      <c r="Y8" s="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1"/>
      <c r="B9" s="11"/>
      <c r="C9" s="11"/>
      <c r="D9" s="11"/>
      <c r="E9" s="11"/>
      <c r="F9" s="39" t="s">
        <v>5</v>
      </c>
      <c r="G9" s="315" t="s">
        <v>129</v>
      </c>
      <c r="H9" s="316"/>
      <c r="I9" s="316"/>
      <c r="J9" s="352">
        <v>212.84658529720397</v>
      </c>
      <c r="K9" s="333">
        <v>13.900310266773563</v>
      </c>
      <c r="L9" s="333">
        <v>41.742344582603906</v>
      </c>
      <c r="M9" s="327"/>
      <c r="N9" s="327"/>
      <c r="O9" s="347"/>
      <c r="P9" s="348"/>
      <c r="Q9" s="346"/>
      <c r="R9" s="62"/>
      <c r="S9" s="243"/>
      <c r="T9" s="243"/>
      <c r="U9" s="243"/>
      <c r="V9" s="8"/>
      <c r="W9" s="8"/>
      <c r="X9" s="8"/>
      <c r="Y9" s="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1"/>
      <c r="B10" s="11"/>
      <c r="C10" s="11"/>
      <c r="D10" s="11"/>
      <c r="E10" s="11"/>
      <c r="F10" s="39" t="s">
        <v>6</v>
      </c>
      <c r="G10" s="315" t="s">
        <v>130</v>
      </c>
      <c r="H10" s="316"/>
      <c r="I10" s="316"/>
      <c r="J10" s="352">
        <v>163.46548551118596</v>
      </c>
      <c r="K10" s="333">
        <v>31.211936718422486</v>
      </c>
      <c r="L10" s="333">
        <v>56.564899691219829</v>
      </c>
      <c r="M10" s="327"/>
      <c r="N10" s="327"/>
      <c r="O10" s="347"/>
      <c r="P10" s="348"/>
      <c r="Q10" s="346"/>
      <c r="R10" s="62"/>
      <c r="S10" s="243"/>
      <c r="T10" s="243"/>
      <c r="U10" s="243"/>
      <c r="V10" s="8"/>
      <c r="W10" s="8"/>
      <c r="X10" s="8"/>
      <c r="Y10" s="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1"/>
      <c r="B11" s="11"/>
      <c r="C11" s="11"/>
      <c r="D11" s="11"/>
      <c r="E11" s="11"/>
      <c r="F11" s="39" t="s">
        <v>7</v>
      </c>
      <c r="G11" s="315" t="s">
        <v>131</v>
      </c>
      <c r="H11" s="316"/>
      <c r="I11" s="316"/>
      <c r="J11" s="352">
        <v>297.90070318009396</v>
      </c>
      <c r="K11" s="333">
        <v>31.495697729800753</v>
      </c>
      <c r="L11" s="333">
        <v>55.771983907338232</v>
      </c>
      <c r="M11" s="327"/>
      <c r="N11" s="327"/>
      <c r="O11" s="347"/>
      <c r="P11" s="348"/>
      <c r="Q11" s="346"/>
      <c r="R11" s="62"/>
      <c r="S11" s="243"/>
      <c r="T11" s="243"/>
      <c r="U11" s="243"/>
      <c r="V11" s="8"/>
      <c r="W11" s="8"/>
      <c r="X11" s="8"/>
      <c r="Y11" s="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1"/>
      <c r="B12" s="11"/>
      <c r="C12" s="11"/>
      <c r="D12" s="11"/>
      <c r="E12" s="11"/>
      <c r="F12" s="39" t="s">
        <v>8</v>
      </c>
      <c r="G12" s="315" t="s">
        <v>132</v>
      </c>
      <c r="H12" s="316"/>
      <c r="I12" s="316"/>
      <c r="J12" s="352">
        <v>81.285129758049223</v>
      </c>
      <c r="K12" s="333">
        <v>24.163385131177986</v>
      </c>
      <c r="L12" s="333">
        <v>44.999999999997186</v>
      </c>
      <c r="M12" s="327"/>
      <c r="N12" s="327"/>
      <c r="O12" s="347"/>
      <c r="P12" s="348"/>
      <c r="Q12" s="346"/>
      <c r="R12" s="62"/>
      <c r="S12" s="243"/>
      <c r="T12" s="243"/>
      <c r="U12" s="243"/>
      <c r="V12" s="8"/>
      <c r="W12" s="8"/>
      <c r="X12" s="8"/>
      <c r="Y12" s="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ht="12.75" customHeight="1">
      <c r="A13" s="11"/>
      <c r="B13" s="11"/>
      <c r="C13" s="11"/>
      <c r="D13" s="11"/>
      <c r="E13" s="11"/>
      <c r="F13" s="39" t="s">
        <v>9</v>
      </c>
      <c r="G13" s="315" t="s">
        <v>133</v>
      </c>
      <c r="H13" s="316"/>
      <c r="I13" s="316"/>
      <c r="J13" s="352">
        <v>7.7116749726852056</v>
      </c>
      <c r="K13" s="333">
        <v>7.0987237631701809</v>
      </c>
      <c r="L13" s="333">
        <v>22.142424354842618</v>
      </c>
      <c r="M13" s="327"/>
      <c r="N13" s="327"/>
      <c r="O13" s="347"/>
      <c r="P13" s="348"/>
      <c r="Q13" s="346"/>
      <c r="R13" s="62"/>
      <c r="S13" s="243"/>
      <c r="T13" s="243"/>
      <c r="U13" s="243"/>
      <c r="V13" s="8"/>
      <c r="W13" s="8"/>
      <c r="X13" s="8"/>
      <c r="Y13" s="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ht="12.75" customHeight="1">
      <c r="A14" s="11"/>
      <c r="B14" s="11"/>
      <c r="C14" s="11"/>
      <c r="D14" s="11"/>
      <c r="E14" s="11"/>
      <c r="F14" s="39" t="s">
        <v>10</v>
      </c>
      <c r="G14" s="315" t="s">
        <v>134</v>
      </c>
      <c r="H14" s="316"/>
      <c r="I14" s="316"/>
      <c r="J14" s="352">
        <v>33.024999999999999</v>
      </c>
      <c r="K14" s="334" t="s">
        <v>144</v>
      </c>
      <c r="L14" s="334" t="s">
        <v>144</v>
      </c>
      <c r="M14" s="327"/>
      <c r="N14" s="327"/>
      <c r="O14" s="347"/>
      <c r="P14" s="348"/>
      <c r="Q14" s="346"/>
      <c r="R14" s="62"/>
      <c r="S14" s="243"/>
      <c r="T14" s="243"/>
      <c r="U14" s="243"/>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ht="12.75" customHeight="1">
      <c r="A15" s="11"/>
      <c r="B15" s="11"/>
      <c r="C15" s="11"/>
      <c r="D15" s="11"/>
      <c r="E15" s="11"/>
      <c r="F15" s="39" t="s">
        <v>11</v>
      </c>
      <c r="G15" s="315" t="s">
        <v>135</v>
      </c>
      <c r="H15" s="316"/>
      <c r="I15" s="316"/>
      <c r="J15" s="352">
        <v>9.5818416884428945</v>
      </c>
      <c r="K15" s="328">
        <v>3</v>
      </c>
      <c r="L15" s="328">
        <v>13.355742986043412</v>
      </c>
      <c r="M15" s="327"/>
      <c r="N15" s="327"/>
      <c r="O15" s="347"/>
      <c r="P15" s="348"/>
      <c r="Q15" s="346"/>
      <c r="R15" s="62"/>
      <c r="S15" s="243"/>
      <c r="T15" s="243"/>
      <c r="U15" s="243"/>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ht="12.75" customHeight="1">
      <c r="A16" s="11"/>
      <c r="B16" s="11"/>
      <c r="C16" s="11"/>
      <c r="D16" s="11"/>
      <c r="E16" s="11"/>
      <c r="F16" s="39" t="s">
        <v>12</v>
      </c>
      <c r="G16" s="324" t="s">
        <v>136</v>
      </c>
      <c r="H16" s="316"/>
      <c r="I16" s="316"/>
      <c r="J16" s="352"/>
      <c r="K16" s="322">
        <v>3</v>
      </c>
      <c r="L16" s="322">
        <v>5</v>
      </c>
      <c r="M16" s="327"/>
      <c r="N16" s="327"/>
      <c r="O16" s="347"/>
      <c r="P16" s="348"/>
      <c r="Q16" s="346"/>
      <c r="R16" s="62"/>
      <c r="S16" s="243"/>
      <c r="T16" s="243"/>
      <c r="U16" s="243"/>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ht="12.75" customHeight="1">
      <c r="A17" s="11"/>
      <c r="B17" s="11"/>
      <c r="C17" s="11"/>
      <c r="D17" s="11"/>
      <c r="E17" s="11"/>
      <c r="F17" s="39" t="s">
        <v>13</v>
      </c>
      <c r="G17" s="318" t="s">
        <v>137</v>
      </c>
      <c r="H17" s="316"/>
      <c r="I17" s="316"/>
      <c r="J17" s="352"/>
      <c r="K17" s="243"/>
      <c r="L17" s="243"/>
      <c r="M17" s="327"/>
      <c r="N17" s="327"/>
      <c r="O17" s="347"/>
      <c r="P17" s="348"/>
      <c r="Q17" s="346"/>
      <c r="R17" s="62"/>
      <c r="S17" s="243"/>
      <c r="T17" s="243"/>
      <c r="U17" s="243"/>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ht="12.75" customHeight="1">
      <c r="A18" s="11"/>
      <c r="B18" s="11"/>
      <c r="C18" s="11"/>
      <c r="D18" s="11"/>
      <c r="E18" s="11"/>
      <c r="F18" s="39" t="s">
        <v>14</v>
      </c>
      <c r="G18" s="315" t="s">
        <v>138</v>
      </c>
      <c r="H18" s="316"/>
      <c r="I18" s="316"/>
      <c r="J18" s="352">
        <v>3.4454864862258332</v>
      </c>
      <c r="K18" s="322">
        <v>7.3625194657983073</v>
      </c>
      <c r="L18" s="322">
        <v>11.840927129908023</v>
      </c>
      <c r="M18" s="327"/>
      <c r="N18" s="327"/>
      <c r="O18" s="347"/>
      <c r="P18" s="348"/>
      <c r="Q18" s="346"/>
      <c r="R18" s="62"/>
      <c r="S18" s="243"/>
      <c r="T18" s="243"/>
      <c r="U18" s="243"/>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ht="12.75" customHeight="1">
      <c r="A19" s="11"/>
      <c r="B19" s="11"/>
      <c r="C19" s="11"/>
      <c r="D19" s="11"/>
      <c r="E19" s="11"/>
      <c r="F19" s="39" t="s">
        <v>15</v>
      </c>
      <c r="G19" s="315" t="s">
        <v>139</v>
      </c>
      <c r="H19" s="316"/>
      <c r="I19" s="316"/>
      <c r="J19" s="352"/>
      <c r="K19" s="243"/>
      <c r="L19" s="243"/>
      <c r="M19" s="327"/>
      <c r="N19" s="327"/>
      <c r="O19" s="347"/>
      <c r="P19" s="348"/>
      <c r="Q19" s="346"/>
      <c r="R19" s="62"/>
      <c r="S19" s="243"/>
      <c r="T19" s="243"/>
      <c r="U19" s="243"/>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ht="12.75" customHeight="1">
      <c r="A20" s="11"/>
      <c r="B20" s="11"/>
      <c r="C20" s="11"/>
      <c r="D20" s="11"/>
      <c r="E20" s="11"/>
      <c r="F20" s="39" t="s">
        <v>16</v>
      </c>
      <c r="G20" s="315" t="s">
        <v>140</v>
      </c>
      <c r="H20" s="316"/>
      <c r="I20" s="316"/>
      <c r="J20" s="352"/>
      <c r="K20" s="243"/>
      <c r="L20" s="243"/>
      <c r="M20" s="327"/>
      <c r="N20" s="327"/>
      <c r="O20" s="347"/>
      <c r="P20" s="348"/>
      <c r="Q20" s="346"/>
      <c r="R20" s="62"/>
      <c r="S20" s="243"/>
      <c r="T20" s="243"/>
      <c r="U20" s="243"/>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ht="12.75" customHeight="1">
      <c r="A21" s="11"/>
      <c r="B21" s="11"/>
      <c r="C21" s="11"/>
      <c r="D21" s="11"/>
      <c r="E21" s="11"/>
      <c r="F21" s="39" t="s">
        <v>17</v>
      </c>
      <c r="G21" s="315" t="s">
        <v>141</v>
      </c>
      <c r="H21" s="316"/>
      <c r="I21" s="316"/>
      <c r="J21" s="352">
        <v>8.1616313174523825</v>
      </c>
      <c r="K21" s="322">
        <v>10.419045370531833</v>
      </c>
      <c r="L21" s="322">
        <v>14.329364770087119</v>
      </c>
      <c r="M21" s="327"/>
      <c r="N21" s="327"/>
      <c r="O21" s="347"/>
      <c r="P21" s="348"/>
      <c r="Q21" s="346"/>
      <c r="R21" s="62"/>
      <c r="S21" s="243"/>
      <c r="T21" s="243"/>
      <c r="U21" s="243"/>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ht="12.75" customHeight="1">
      <c r="A22" s="11"/>
      <c r="B22" s="11"/>
      <c r="C22" s="11"/>
      <c r="D22" s="11"/>
      <c r="E22" s="11"/>
      <c r="F22" s="39" t="s">
        <v>18</v>
      </c>
      <c r="G22" s="315" t="s">
        <v>142</v>
      </c>
      <c r="H22" s="316"/>
      <c r="I22" s="316"/>
      <c r="J22" s="350"/>
      <c r="K22" s="322">
        <v>3</v>
      </c>
      <c r="L22" s="322">
        <v>5</v>
      </c>
      <c r="M22" s="327"/>
      <c r="N22" s="327"/>
      <c r="O22" s="347"/>
      <c r="P22" s="348"/>
      <c r="Q22" s="346"/>
      <c r="R22" s="62"/>
      <c r="S22" s="243"/>
      <c r="T22" s="243"/>
      <c r="U22" s="243"/>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ht="12.75" hidden="1" customHeight="1">
      <c r="A23" s="11"/>
      <c r="B23" s="11"/>
      <c r="C23" s="11"/>
      <c r="D23" s="11"/>
      <c r="E23" s="11"/>
      <c r="F23" s="39" t="s">
        <v>19</v>
      </c>
      <c r="G23" s="315"/>
      <c r="H23" s="316"/>
      <c r="I23" s="316"/>
      <c r="J23" s="351"/>
      <c r="K23" s="243"/>
      <c r="L23" s="243"/>
      <c r="M23" s="320"/>
      <c r="N23" s="243"/>
      <c r="O23" s="62"/>
      <c r="P23" s="62"/>
      <c r="Q23" s="62"/>
      <c r="R23" s="62"/>
      <c r="S23" s="243"/>
      <c r="T23" s="243"/>
      <c r="U23" s="243"/>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ht="12.75" hidden="1" customHeight="1">
      <c r="A24" s="11"/>
      <c r="B24" s="11"/>
      <c r="C24" s="11"/>
      <c r="D24" s="11"/>
      <c r="E24" s="11"/>
      <c r="F24" s="39" t="s">
        <v>23</v>
      </c>
      <c r="G24" s="315"/>
      <c r="H24" s="316"/>
      <c r="I24" s="316"/>
      <c r="J24" s="351"/>
      <c r="K24" s="243"/>
      <c r="L24" s="243"/>
      <c r="M24" s="320"/>
      <c r="N24" s="243"/>
      <c r="O24" s="62"/>
      <c r="P24" s="62"/>
      <c r="Q24" s="62"/>
      <c r="R24" s="62"/>
      <c r="S24" s="243"/>
      <c r="T24" s="243"/>
      <c r="U24" s="243"/>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ht="12.75" hidden="1" customHeight="1">
      <c r="A25" s="11"/>
      <c r="B25" s="11"/>
      <c r="C25" s="11"/>
      <c r="D25" s="11"/>
      <c r="E25" s="11"/>
      <c r="F25" s="39" t="s">
        <v>24</v>
      </c>
      <c r="G25" s="315"/>
      <c r="H25" s="316"/>
      <c r="I25" s="316"/>
      <c r="J25" s="351"/>
      <c r="K25" s="243"/>
      <c r="L25" s="243"/>
      <c r="M25" s="243"/>
      <c r="N25" s="243"/>
      <c r="O25" s="62"/>
      <c r="P25" s="62"/>
      <c r="Q25" s="62"/>
      <c r="R25" s="62"/>
      <c r="S25" s="243"/>
      <c r="T25" s="243"/>
      <c r="U25" s="243"/>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ht="12.75" hidden="1" customHeight="1">
      <c r="A26" s="11"/>
      <c r="B26" s="11"/>
      <c r="C26" s="11"/>
      <c r="D26" s="11"/>
      <c r="E26" s="11"/>
      <c r="F26" s="39" t="s">
        <v>25</v>
      </c>
      <c r="G26" s="315"/>
      <c r="H26" s="316"/>
      <c r="I26" s="316"/>
      <c r="J26" s="347"/>
      <c r="K26" s="252"/>
      <c r="L26" s="252"/>
      <c r="M26" s="252"/>
      <c r="N26" s="252"/>
      <c r="O26" s="63"/>
      <c r="P26" s="63"/>
      <c r="Q26" s="63"/>
      <c r="R26" s="63"/>
      <c r="S26" s="270"/>
      <c r="T26" s="270"/>
      <c r="U26" s="270"/>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ht="12.75" hidden="1" customHeight="1">
      <c r="A27" s="11"/>
      <c r="B27" s="11"/>
      <c r="C27" s="11"/>
      <c r="D27" s="11"/>
      <c r="E27" s="11"/>
      <c r="F27" s="39" t="s">
        <v>93</v>
      </c>
      <c r="G27" s="315"/>
      <c r="H27" s="316"/>
      <c r="I27" s="316"/>
      <c r="J27" s="347"/>
      <c r="K27" s="252"/>
      <c r="L27" s="252"/>
      <c r="M27" s="252"/>
      <c r="N27" s="252"/>
      <c r="O27" s="63"/>
      <c r="P27" s="63"/>
      <c r="Q27" s="63"/>
      <c r="R27" s="63"/>
      <c r="S27" s="270"/>
      <c r="T27" s="270"/>
      <c r="U27" s="270"/>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ht="12.75" hidden="1" customHeight="1">
      <c r="A28" s="11"/>
      <c r="B28" s="11"/>
      <c r="C28" s="11"/>
      <c r="D28" s="11"/>
      <c r="E28" s="11"/>
      <c r="F28" s="39" t="s">
        <v>94</v>
      </c>
      <c r="G28" s="315"/>
      <c r="H28" s="316"/>
      <c r="I28" s="316"/>
      <c r="J28" s="347"/>
      <c r="K28" s="252"/>
      <c r="L28" s="252"/>
      <c r="M28" s="252"/>
      <c r="N28" s="252"/>
      <c r="O28" s="63"/>
      <c r="P28" s="63"/>
      <c r="Q28" s="63"/>
      <c r="R28" s="63"/>
      <c r="S28" s="270"/>
      <c r="T28" s="270"/>
      <c r="U28" s="270"/>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ht="12.75" hidden="1" customHeight="1">
      <c r="A29" s="11"/>
      <c r="B29" s="11"/>
      <c r="C29" s="11"/>
      <c r="D29" s="11"/>
      <c r="E29" s="11"/>
      <c r="F29" s="39" t="s">
        <v>95</v>
      </c>
      <c r="G29" s="315"/>
      <c r="H29" s="316"/>
      <c r="I29" s="316"/>
      <c r="J29" s="347"/>
      <c r="K29" s="252"/>
      <c r="L29" s="252"/>
      <c r="M29" s="252"/>
      <c r="N29" s="252"/>
      <c r="O29" s="63"/>
      <c r="P29" s="63"/>
      <c r="Q29" s="63"/>
      <c r="R29" s="63"/>
      <c r="S29" s="270"/>
      <c r="T29" s="270"/>
      <c r="U29" s="270"/>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ht="12.75" hidden="1" customHeight="1">
      <c r="A30" s="11"/>
      <c r="B30" s="11"/>
      <c r="C30" s="11"/>
      <c r="D30" s="11"/>
      <c r="E30" s="11"/>
      <c r="F30" s="39" t="s">
        <v>96</v>
      </c>
      <c r="G30" s="315"/>
      <c r="H30" s="316"/>
      <c r="I30" s="316"/>
      <c r="J30" s="347"/>
      <c r="K30" s="252"/>
      <c r="L30" s="252"/>
      <c r="M30" s="252"/>
      <c r="N30" s="252"/>
      <c r="O30" s="63"/>
      <c r="P30" s="63"/>
      <c r="Q30" s="63"/>
      <c r="R30" s="63"/>
      <c r="S30" s="270"/>
      <c r="T30" s="270"/>
      <c r="U30" s="270"/>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ht="12.75" hidden="1" customHeight="1">
      <c r="A31" s="11"/>
      <c r="B31" s="11"/>
      <c r="C31" s="11"/>
      <c r="D31" s="11"/>
      <c r="E31" s="11"/>
      <c r="F31" s="39" t="s">
        <v>97</v>
      </c>
      <c r="G31" s="315"/>
      <c r="H31" s="316"/>
      <c r="I31" s="316"/>
      <c r="J31" s="347"/>
      <c r="K31" s="252"/>
      <c r="L31" s="252"/>
      <c r="M31" s="252"/>
      <c r="N31" s="252"/>
      <c r="O31" s="63"/>
      <c r="P31" s="63"/>
      <c r="Q31" s="63"/>
      <c r="R31" s="63"/>
      <c r="S31" s="270"/>
      <c r="T31" s="270"/>
      <c r="U31" s="270"/>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ht="12.75" hidden="1" customHeight="1">
      <c r="A32" s="11"/>
      <c r="B32" s="11"/>
      <c r="C32" s="11"/>
      <c r="D32" s="11"/>
      <c r="E32" s="11"/>
      <c r="F32" s="39" t="s">
        <v>98</v>
      </c>
      <c r="G32" s="315"/>
      <c r="H32" s="316"/>
      <c r="I32" s="316"/>
      <c r="J32" s="347"/>
      <c r="K32" s="252"/>
      <c r="L32" s="252"/>
      <c r="M32" s="252"/>
      <c r="N32" s="252"/>
      <c r="O32" s="63"/>
      <c r="P32" s="63"/>
      <c r="Q32" s="63"/>
      <c r="R32" s="63"/>
      <c r="S32" s="270"/>
      <c r="T32" s="270"/>
      <c r="U32" s="270"/>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ht="12.75" hidden="1" customHeight="1">
      <c r="A33" s="11"/>
      <c r="B33" s="11"/>
      <c r="C33" s="11"/>
      <c r="D33" s="11"/>
      <c r="E33" s="11"/>
      <c r="F33" s="39" t="s">
        <v>99</v>
      </c>
      <c r="G33" s="315"/>
      <c r="H33" s="316"/>
      <c r="I33" s="316"/>
      <c r="J33" s="347"/>
      <c r="K33" s="252"/>
      <c r="L33" s="252"/>
      <c r="M33" s="252"/>
      <c r="N33" s="252"/>
      <c r="O33" s="63"/>
      <c r="P33" s="63"/>
      <c r="Q33" s="63"/>
      <c r="R33" s="63"/>
      <c r="S33" s="270"/>
      <c r="T33" s="270"/>
      <c r="U33" s="270"/>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ht="12.75" hidden="1" customHeight="1">
      <c r="A34" s="11"/>
      <c r="B34" s="11"/>
      <c r="C34" s="11"/>
      <c r="D34" s="11"/>
      <c r="E34" s="11"/>
      <c r="F34" s="39" t="s">
        <v>100</v>
      </c>
      <c r="G34" s="315"/>
      <c r="H34" s="316"/>
      <c r="I34" s="316"/>
      <c r="J34" s="347"/>
      <c r="K34" s="252"/>
      <c r="L34" s="252"/>
      <c r="M34" s="252"/>
      <c r="N34" s="252"/>
      <c r="O34" s="63"/>
      <c r="P34" s="63"/>
      <c r="Q34" s="63"/>
      <c r="R34" s="63"/>
      <c r="S34" s="270"/>
      <c r="T34" s="270"/>
      <c r="U34" s="270"/>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ht="12.75" hidden="1" customHeight="1">
      <c r="A35" s="11"/>
      <c r="B35" s="11"/>
      <c r="C35" s="11"/>
      <c r="D35" s="11"/>
      <c r="E35" s="11"/>
      <c r="F35" s="39" t="s">
        <v>101</v>
      </c>
      <c r="G35" s="315"/>
      <c r="H35" s="316"/>
      <c r="I35" s="316"/>
      <c r="J35" s="347"/>
      <c r="K35" s="252"/>
      <c r="L35" s="252"/>
      <c r="M35" s="252"/>
      <c r="N35" s="252"/>
      <c r="O35" s="63"/>
      <c r="P35" s="63"/>
      <c r="Q35" s="63"/>
      <c r="R35" s="63"/>
      <c r="S35" s="270"/>
      <c r="T35" s="270"/>
      <c r="U35" s="270"/>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ht="12.75" hidden="1" customHeight="1">
      <c r="A36" s="11"/>
      <c r="B36" s="11"/>
      <c r="C36" s="11"/>
      <c r="D36" s="11"/>
      <c r="E36" s="11"/>
      <c r="F36" s="39" t="s">
        <v>102</v>
      </c>
      <c r="G36" s="315"/>
      <c r="H36" s="316"/>
      <c r="I36" s="316"/>
      <c r="J36" s="347"/>
      <c r="K36" s="252"/>
      <c r="L36" s="252"/>
      <c r="M36" s="252"/>
      <c r="N36" s="252"/>
      <c r="O36" s="63"/>
      <c r="P36" s="63"/>
      <c r="Q36" s="63"/>
      <c r="R36" s="63"/>
      <c r="S36" s="270"/>
      <c r="T36" s="270"/>
      <c r="U36" s="270"/>
      <c r="V36" s="245"/>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ht="12.75" hidden="1" customHeight="1">
      <c r="A37" s="11"/>
      <c r="B37" s="11"/>
      <c r="C37" s="11"/>
      <c r="D37" s="11"/>
      <c r="E37" s="11"/>
      <c r="F37" s="39" t="s">
        <v>109</v>
      </c>
      <c r="G37" s="315"/>
      <c r="H37" s="316"/>
      <c r="I37" s="316"/>
      <c r="J37" s="347"/>
      <c r="K37" s="252"/>
      <c r="L37" s="252"/>
      <c r="M37" s="252"/>
      <c r="N37" s="252"/>
      <c r="O37" s="63"/>
      <c r="P37" s="63"/>
      <c r="Q37" s="63"/>
      <c r="R37" s="63"/>
      <c r="S37" s="270"/>
      <c r="T37" s="270"/>
      <c r="U37" s="270"/>
      <c r="V37" s="8"/>
      <c r="W37" s="8"/>
      <c r="X37" s="8"/>
      <c r="Y37" s="8"/>
      <c r="Z37" s="9"/>
      <c r="AA37" s="9"/>
      <c r="AB37" s="9"/>
      <c r="AC37" s="9"/>
      <c r="AD37" s="9"/>
      <c r="AE37" s="187"/>
      <c r="AF37" s="187"/>
      <c r="AG37" s="187"/>
      <c r="AH37" s="187"/>
      <c r="AI37" s="187"/>
      <c r="AJ37" s="187"/>
      <c r="AK37" s="187"/>
      <c r="AL37" s="187"/>
      <c r="AM37" s="187"/>
      <c r="AN37" s="187"/>
      <c r="AO37" s="187"/>
      <c r="AP37" s="187"/>
      <c r="AQ37" s="187"/>
      <c r="AR37" s="187"/>
      <c r="AS37" s="187"/>
      <c r="AT37" s="187"/>
      <c r="AU37" s="187"/>
    </row>
    <row r="38" spans="1:47" ht="12.75" hidden="1" customHeight="1">
      <c r="A38" s="11"/>
      <c r="B38" s="11"/>
      <c r="C38" s="11"/>
      <c r="D38" s="11"/>
      <c r="E38" s="11"/>
      <c r="F38" s="39" t="s">
        <v>110</v>
      </c>
      <c r="G38" s="315"/>
      <c r="H38" s="316"/>
      <c r="I38" s="316"/>
      <c r="J38" s="347"/>
      <c r="K38" s="252"/>
      <c r="L38" s="252"/>
      <c r="M38" s="252"/>
      <c r="N38" s="252"/>
      <c r="O38" s="63"/>
      <c r="P38" s="63"/>
      <c r="Q38" s="63"/>
      <c r="R38" s="63"/>
      <c r="S38" s="270"/>
      <c r="T38" s="270"/>
      <c r="U38" s="270"/>
      <c r="V38" s="8"/>
      <c r="W38" s="8"/>
      <c r="X38" s="8"/>
      <c r="Y38" s="8"/>
      <c r="Z38" s="9"/>
      <c r="AA38" s="9"/>
      <c r="AB38" s="9"/>
      <c r="AC38" s="9"/>
      <c r="AD38" s="9"/>
      <c r="AE38" s="187"/>
      <c r="AF38" s="187"/>
      <c r="AG38" s="187"/>
      <c r="AH38" s="187"/>
      <c r="AI38" s="187"/>
      <c r="AJ38" s="187"/>
      <c r="AK38" s="187"/>
      <c r="AL38" s="187"/>
      <c r="AM38" s="187"/>
      <c r="AN38" s="187"/>
      <c r="AO38" s="187"/>
      <c r="AP38" s="187"/>
      <c r="AQ38" s="187"/>
      <c r="AR38" s="187"/>
      <c r="AS38" s="187"/>
      <c r="AT38" s="187"/>
      <c r="AU38" s="187"/>
    </row>
    <row r="39" spans="1:47" ht="12.75" hidden="1" customHeight="1">
      <c r="A39" s="11"/>
      <c r="B39" s="11"/>
      <c r="C39" s="11"/>
      <c r="D39" s="11"/>
      <c r="E39" s="11"/>
      <c r="F39" s="39" t="s">
        <v>111</v>
      </c>
      <c r="G39" s="315"/>
      <c r="H39" s="316"/>
      <c r="I39" s="316"/>
      <c r="J39" s="347"/>
      <c r="K39" s="252"/>
      <c r="L39" s="252"/>
      <c r="M39" s="252"/>
      <c r="N39" s="252"/>
      <c r="O39" s="63"/>
      <c r="P39" s="63"/>
      <c r="Q39" s="63"/>
      <c r="R39" s="63"/>
      <c r="S39" s="270"/>
      <c r="T39" s="270"/>
      <c r="U39" s="270"/>
      <c r="V39" s="8"/>
      <c r="W39" s="8"/>
      <c r="X39" s="8"/>
      <c r="Y39" s="8"/>
      <c r="Z39" s="9"/>
      <c r="AA39" s="9"/>
      <c r="AB39" s="9"/>
      <c r="AC39" s="9"/>
      <c r="AD39" s="9"/>
      <c r="AE39" s="187"/>
      <c r="AF39" s="187"/>
      <c r="AG39" s="187"/>
      <c r="AH39" s="187"/>
      <c r="AI39" s="187"/>
      <c r="AJ39" s="187"/>
      <c r="AK39" s="187"/>
      <c r="AL39" s="187"/>
      <c r="AM39" s="187"/>
      <c r="AN39" s="187"/>
      <c r="AO39" s="187"/>
      <c r="AP39" s="187"/>
      <c r="AQ39" s="187"/>
      <c r="AR39" s="187"/>
      <c r="AS39" s="187"/>
      <c r="AT39" s="187"/>
      <c r="AU39" s="187"/>
    </row>
    <row r="40" spans="1:47" ht="12.75" hidden="1" customHeight="1">
      <c r="A40" s="11"/>
      <c r="B40" s="11"/>
      <c r="C40" s="11"/>
      <c r="D40" s="11"/>
      <c r="E40" s="11"/>
      <c r="F40" s="39" t="s">
        <v>112</v>
      </c>
      <c r="G40" s="315"/>
      <c r="H40" s="316"/>
      <c r="I40" s="316"/>
      <c r="J40" s="347"/>
      <c r="K40" s="252"/>
      <c r="L40" s="252"/>
      <c r="M40" s="252"/>
      <c r="N40" s="252"/>
      <c r="O40" s="63"/>
      <c r="P40" s="63"/>
      <c r="Q40" s="63"/>
      <c r="R40" s="63"/>
      <c r="S40" s="270"/>
      <c r="T40" s="270"/>
      <c r="U40" s="270"/>
      <c r="V40" s="8"/>
      <c r="W40" s="8"/>
      <c r="X40" s="8"/>
      <c r="Y40" s="8"/>
      <c r="Z40" s="9"/>
      <c r="AA40" s="9"/>
      <c r="AB40" s="9"/>
      <c r="AC40" s="9"/>
      <c r="AD40" s="9"/>
      <c r="AE40" s="187"/>
      <c r="AF40" s="187"/>
      <c r="AG40" s="187"/>
      <c r="AH40" s="187"/>
      <c r="AI40" s="187"/>
      <c r="AJ40" s="187"/>
      <c r="AK40" s="187"/>
      <c r="AL40" s="187"/>
      <c r="AM40" s="187"/>
      <c r="AN40" s="187"/>
      <c r="AO40" s="187"/>
      <c r="AP40" s="187"/>
      <c r="AQ40" s="187"/>
      <c r="AR40" s="187"/>
      <c r="AS40" s="187"/>
      <c r="AT40" s="187"/>
      <c r="AU40" s="187"/>
    </row>
    <row r="41" spans="1:47" ht="12.75" hidden="1" customHeight="1">
      <c r="A41" s="11"/>
      <c r="B41" s="11"/>
      <c r="C41" s="11"/>
      <c r="D41" s="11"/>
      <c r="E41" s="11"/>
      <c r="F41" s="39" t="s">
        <v>113</v>
      </c>
      <c r="G41" s="315"/>
      <c r="H41" s="316"/>
      <c r="I41" s="316"/>
      <c r="J41" s="347"/>
      <c r="K41" s="252"/>
      <c r="L41" s="252"/>
      <c r="M41" s="252"/>
      <c r="N41" s="252"/>
      <c r="O41" s="63"/>
      <c r="P41" s="63"/>
      <c r="Q41" s="63"/>
      <c r="R41" s="63"/>
      <c r="S41" s="270"/>
      <c r="T41" s="270"/>
      <c r="U41" s="270"/>
      <c r="V41" s="8"/>
      <c r="W41" s="8"/>
      <c r="X41" s="8"/>
      <c r="Y41" s="8"/>
      <c r="Z41" s="9"/>
      <c r="AA41" s="9"/>
      <c r="AB41" s="9"/>
      <c r="AC41" s="9"/>
      <c r="AD41" s="9"/>
      <c r="AE41" s="187"/>
      <c r="AF41" s="187"/>
      <c r="AG41" s="187"/>
      <c r="AH41" s="187"/>
      <c r="AI41" s="187"/>
      <c r="AJ41" s="187"/>
      <c r="AK41" s="187"/>
      <c r="AL41" s="187"/>
      <c r="AM41" s="187"/>
      <c r="AN41" s="187"/>
      <c r="AO41" s="187"/>
      <c r="AP41" s="187"/>
      <c r="AQ41" s="187"/>
      <c r="AR41" s="187"/>
      <c r="AS41" s="187"/>
      <c r="AT41" s="187"/>
      <c r="AU41" s="187"/>
    </row>
    <row r="42" spans="1:47" ht="12.75" hidden="1" customHeight="1">
      <c r="A42" s="11"/>
      <c r="B42" s="11"/>
      <c r="C42" s="11"/>
      <c r="D42" s="11"/>
      <c r="E42" s="11"/>
      <c r="F42" s="39" t="s">
        <v>114</v>
      </c>
      <c r="G42" s="315"/>
      <c r="H42" s="316"/>
      <c r="I42" s="316"/>
      <c r="J42" s="347"/>
      <c r="K42" s="252"/>
      <c r="L42" s="252"/>
      <c r="M42" s="252"/>
      <c r="N42" s="252"/>
      <c r="O42" s="63"/>
      <c r="P42" s="63"/>
      <c r="Q42" s="63"/>
      <c r="R42" s="63"/>
      <c r="S42" s="270"/>
      <c r="T42" s="270"/>
      <c r="U42" s="270"/>
      <c r="V42" s="8"/>
      <c r="W42" s="8"/>
      <c r="X42" s="8"/>
      <c r="Y42" s="8"/>
      <c r="Z42" s="9"/>
      <c r="AA42" s="9"/>
      <c r="AB42" s="9"/>
      <c r="AC42" s="9"/>
      <c r="AD42" s="9"/>
      <c r="AE42" s="187"/>
      <c r="AF42" s="187"/>
      <c r="AG42" s="187"/>
      <c r="AH42" s="187"/>
      <c r="AI42" s="187"/>
      <c r="AJ42" s="187"/>
      <c r="AK42" s="187"/>
      <c r="AL42" s="187"/>
      <c r="AM42" s="187"/>
      <c r="AN42" s="187"/>
      <c r="AO42" s="187"/>
      <c r="AP42" s="187"/>
      <c r="AQ42" s="187"/>
      <c r="AR42" s="187"/>
      <c r="AS42" s="187"/>
      <c r="AT42" s="187"/>
      <c r="AU42" s="187"/>
    </row>
    <row r="43" spans="1:47" ht="12.75" hidden="1" customHeight="1">
      <c r="A43" s="11"/>
      <c r="B43" s="11"/>
      <c r="C43" s="11"/>
      <c r="D43" s="11"/>
      <c r="E43" s="11"/>
      <c r="F43" s="39" t="s">
        <v>115</v>
      </c>
      <c r="G43" s="315"/>
      <c r="H43" s="316"/>
      <c r="I43" s="316"/>
      <c r="J43" s="347"/>
      <c r="K43" s="252"/>
      <c r="L43" s="252"/>
      <c r="M43" s="252"/>
      <c r="N43" s="252"/>
      <c r="O43" s="63"/>
      <c r="P43" s="63"/>
      <c r="Q43" s="63"/>
      <c r="R43" s="63"/>
      <c r="S43" s="270"/>
      <c r="T43" s="270"/>
      <c r="U43" s="270"/>
      <c r="V43" s="8"/>
      <c r="W43" s="8"/>
      <c r="X43" s="8"/>
      <c r="Y43" s="8"/>
      <c r="Z43" s="9"/>
      <c r="AA43" s="9"/>
      <c r="AB43" s="9"/>
      <c r="AC43" s="9"/>
      <c r="AD43" s="9"/>
      <c r="AE43" s="187"/>
      <c r="AF43" s="187"/>
      <c r="AG43" s="187"/>
      <c r="AH43" s="187"/>
      <c r="AI43" s="187"/>
      <c r="AJ43" s="187"/>
      <c r="AK43" s="187"/>
      <c r="AL43" s="187"/>
      <c r="AM43" s="187"/>
      <c r="AN43" s="187"/>
      <c r="AO43" s="187"/>
      <c r="AP43" s="187"/>
      <c r="AQ43" s="187"/>
      <c r="AR43" s="187"/>
      <c r="AS43" s="187"/>
      <c r="AT43" s="187"/>
      <c r="AU43" s="187"/>
    </row>
    <row r="44" spans="1:47" ht="12.75" hidden="1" customHeight="1">
      <c r="A44" s="11"/>
      <c r="B44" s="11"/>
      <c r="C44" s="11"/>
      <c r="D44" s="11"/>
      <c r="E44" s="11"/>
      <c r="F44" s="39" t="s">
        <v>116</v>
      </c>
      <c r="G44" s="312"/>
      <c r="H44" s="313"/>
      <c r="I44" s="313"/>
      <c r="J44" s="347"/>
      <c r="K44" s="252"/>
      <c r="L44" s="252"/>
      <c r="M44" s="252"/>
      <c r="N44" s="252"/>
      <c r="O44" s="63"/>
      <c r="P44" s="63"/>
      <c r="Q44" s="63"/>
      <c r="R44" s="63"/>
      <c r="S44" s="270"/>
      <c r="T44" s="270"/>
      <c r="U44" s="270"/>
      <c r="V44" s="8"/>
      <c r="W44" s="8"/>
      <c r="X44" s="8"/>
      <c r="Y44" s="8"/>
      <c r="Z44" s="9"/>
      <c r="AA44" s="9"/>
      <c r="AB44" s="9"/>
      <c r="AC44" s="9"/>
      <c r="AD44" s="9"/>
      <c r="AE44" s="187"/>
      <c r="AF44" s="187"/>
      <c r="AG44" s="187"/>
      <c r="AH44" s="187"/>
      <c r="AI44" s="187"/>
      <c r="AJ44" s="187"/>
      <c r="AK44" s="187"/>
      <c r="AL44" s="187"/>
      <c r="AM44" s="187"/>
      <c r="AN44" s="187"/>
      <c r="AO44" s="187"/>
      <c r="AP44" s="187"/>
      <c r="AQ44" s="187"/>
      <c r="AR44" s="187"/>
      <c r="AS44" s="187"/>
      <c r="AT44" s="187"/>
      <c r="AU44" s="187"/>
    </row>
    <row r="45" spans="1:47" ht="12.75" hidden="1" customHeight="1">
      <c r="A45" s="11"/>
      <c r="B45" s="11"/>
      <c r="C45" s="11"/>
      <c r="D45" s="11"/>
      <c r="E45" s="11"/>
      <c r="F45" s="39" t="s">
        <v>117</v>
      </c>
      <c r="G45" s="312"/>
      <c r="H45" s="313"/>
      <c r="I45" s="313"/>
      <c r="J45" s="347"/>
      <c r="K45" s="252"/>
      <c r="L45" s="252"/>
      <c r="M45" s="252"/>
      <c r="N45" s="252"/>
      <c r="O45" s="63"/>
      <c r="P45" s="63"/>
      <c r="Q45" s="63"/>
      <c r="R45" s="63"/>
      <c r="S45" s="270"/>
      <c r="T45" s="270"/>
      <c r="U45" s="270"/>
      <c r="V45" s="8"/>
      <c r="W45" s="8"/>
      <c r="X45" s="8"/>
      <c r="Y45" s="8"/>
      <c r="Z45" s="9"/>
      <c r="AA45" s="9"/>
      <c r="AB45" s="9"/>
      <c r="AC45" s="9"/>
      <c r="AD45" s="9"/>
      <c r="AE45" s="187"/>
      <c r="AF45" s="187"/>
      <c r="AG45" s="187"/>
      <c r="AH45" s="187"/>
      <c r="AI45" s="187"/>
      <c r="AJ45" s="187"/>
      <c r="AK45" s="187"/>
      <c r="AL45" s="187"/>
      <c r="AM45" s="187"/>
      <c r="AN45" s="187"/>
      <c r="AO45" s="187"/>
      <c r="AP45" s="187"/>
      <c r="AQ45" s="187"/>
      <c r="AR45" s="187"/>
      <c r="AS45" s="187"/>
      <c r="AT45" s="187"/>
      <c r="AU45" s="187"/>
    </row>
    <row r="46" spans="1:47" ht="12.75" hidden="1" customHeight="1">
      <c r="A46" s="11"/>
      <c r="B46" s="11"/>
      <c r="C46" s="11"/>
      <c r="D46" s="11"/>
      <c r="E46" s="11"/>
      <c r="F46" s="39" t="s">
        <v>118</v>
      </c>
      <c r="G46" s="312"/>
      <c r="H46" s="313"/>
      <c r="I46" s="313"/>
      <c r="J46" s="347"/>
      <c r="K46" s="252"/>
      <c r="L46" s="252"/>
      <c r="M46" s="252"/>
      <c r="N46" s="252"/>
      <c r="O46" s="63"/>
      <c r="P46" s="63"/>
      <c r="Q46" s="63"/>
      <c r="R46" s="63"/>
      <c r="S46" s="270"/>
      <c r="T46" s="270"/>
      <c r="U46" s="270"/>
      <c r="V46" s="8"/>
      <c r="W46" s="8"/>
      <c r="X46" s="8"/>
      <c r="Y46" s="8"/>
      <c r="Z46" s="9"/>
      <c r="AA46" s="9"/>
      <c r="AB46" s="9"/>
      <c r="AC46" s="9"/>
      <c r="AD46" s="9"/>
      <c r="AE46" s="187"/>
      <c r="AF46" s="187"/>
      <c r="AG46" s="187"/>
      <c r="AH46" s="187"/>
      <c r="AI46" s="187"/>
      <c r="AJ46" s="187"/>
      <c r="AK46" s="187"/>
      <c r="AL46" s="187"/>
      <c r="AM46" s="187"/>
      <c r="AN46" s="187"/>
      <c r="AO46" s="187"/>
      <c r="AP46" s="187"/>
      <c r="AQ46" s="187"/>
      <c r="AR46" s="187"/>
      <c r="AS46" s="187"/>
      <c r="AT46" s="187"/>
      <c r="AU46" s="187"/>
    </row>
    <row r="47" spans="1:47" ht="12.75" hidden="1" customHeight="1">
      <c r="A47" s="11"/>
      <c r="B47" s="11"/>
      <c r="C47" s="11"/>
      <c r="D47" s="11"/>
      <c r="E47" s="11"/>
      <c r="F47" s="39" t="s">
        <v>119</v>
      </c>
      <c r="G47" s="312"/>
      <c r="H47" s="313"/>
      <c r="I47" s="313"/>
      <c r="J47" s="347"/>
      <c r="K47" s="252"/>
      <c r="L47" s="252"/>
      <c r="M47" s="252"/>
      <c r="N47" s="252"/>
      <c r="O47" s="63"/>
      <c r="P47" s="63"/>
      <c r="Q47" s="63"/>
      <c r="R47" s="63"/>
      <c r="S47" s="270"/>
      <c r="T47" s="270"/>
      <c r="U47" s="270"/>
      <c r="V47" s="8"/>
      <c r="W47" s="8"/>
      <c r="X47" s="8"/>
      <c r="Y47" s="8"/>
      <c r="Z47" s="9"/>
      <c r="AA47" s="9"/>
      <c r="AB47" s="9"/>
      <c r="AC47" s="9"/>
      <c r="AD47" s="9"/>
      <c r="AE47" s="187"/>
      <c r="AF47" s="187"/>
      <c r="AG47" s="187"/>
      <c r="AH47" s="187"/>
      <c r="AI47" s="187"/>
      <c r="AJ47" s="187"/>
      <c r="AK47" s="187"/>
      <c r="AL47" s="187"/>
      <c r="AM47" s="187"/>
      <c r="AN47" s="187"/>
      <c r="AO47" s="187"/>
      <c r="AP47" s="187"/>
      <c r="AQ47" s="187"/>
      <c r="AR47" s="187"/>
      <c r="AS47" s="187"/>
      <c r="AT47" s="187"/>
      <c r="AU47" s="187"/>
    </row>
    <row r="48" spans="1:47" ht="12.75" hidden="1" customHeight="1">
      <c r="A48" s="11"/>
      <c r="B48" s="11"/>
      <c r="C48" s="11"/>
      <c r="D48" s="11"/>
      <c r="E48" s="11"/>
      <c r="F48" s="39" t="s">
        <v>120</v>
      </c>
      <c r="G48" s="312"/>
      <c r="H48" s="313"/>
      <c r="I48" s="313"/>
      <c r="J48" s="347"/>
      <c r="K48" s="252"/>
      <c r="L48" s="252"/>
      <c r="M48" s="252"/>
      <c r="N48" s="252"/>
      <c r="O48" s="63"/>
      <c r="P48" s="63"/>
      <c r="Q48" s="63"/>
      <c r="R48" s="63"/>
      <c r="S48" s="270"/>
      <c r="T48" s="270"/>
      <c r="U48" s="270"/>
      <c r="V48" s="8"/>
      <c r="W48" s="8"/>
      <c r="X48" s="8"/>
      <c r="Y48" s="8"/>
      <c r="Z48" s="9"/>
      <c r="AA48" s="9"/>
      <c r="AB48" s="9"/>
      <c r="AC48" s="9"/>
      <c r="AD48" s="9"/>
      <c r="AE48" s="187"/>
      <c r="AF48" s="187"/>
      <c r="AG48" s="187"/>
      <c r="AH48" s="187"/>
      <c r="AI48" s="187"/>
      <c r="AJ48" s="187"/>
      <c r="AK48" s="187"/>
      <c r="AL48" s="187"/>
      <c r="AM48" s="187"/>
      <c r="AN48" s="187"/>
      <c r="AO48" s="187"/>
      <c r="AP48" s="187"/>
      <c r="AQ48" s="187"/>
      <c r="AR48" s="187"/>
      <c r="AS48" s="187"/>
      <c r="AT48" s="187"/>
      <c r="AU48" s="187"/>
    </row>
    <row r="49" spans="1:47" ht="12.75" hidden="1" customHeight="1">
      <c r="A49" s="11"/>
      <c r="B49" s="11"/>
      <c r="C49" s="11"/>
      <c r="D49" s="11"/>
      <c r="E49" s="11"/>
      <c r="F49" s="39" t="s">
        <v>121</v>
      </c>
      <c r="G49" s="312"/>
      <c r="H49" s="313"/>
      <c r="I49" s="313"/>
      <c r="J49" s="347"/>
      <c r="K49" s="252"/>
      <c r="L49" s="252"/>
      <c r="M49" s="252"/>
      <c r="N49" s="252"/>
      <c r="O49" s="63"/>
      <c r="P49" s="63"/>
      <c r="Q49" s="63"/>
      <c r="R49" s="63"/>
      <c r="S49" s="270"/>
      <c r="T49" s="270"/>
      <c r="U49" s="270"/>
      <c r="V49" s="8"/>
      <c r="W49" s="8"/>
      <c r="X49" s="8"/>
      <c r="Y49" s="8"/>
      <c r="Z49" s="9"/>
      <c r="AA49" s="9"/>
      <c r="AB49" s="9"/>
      <c r="AC49" s="9"/>
      <c r="AD49" s="9"/>
      <c r="AE49" s="187"/>
      <c r="AF49" s="187"/>
      <c r="AG49" s="187"/>
      <c r="AH49" s="187"/>
      <c r="AI49" s="187"/>
      <c r="AJ49" s="187"/>
      <c r="AK49" s="187"/>
      <c r="AL49" s="187"/>
      <c r="AM49" s="187"/>
      <c r="AN49" s="187"/>
      <c r="AO49" s="187"/>
      <c r="AP49" s="187"/>
      <c r="AQ49" s="187"/>
      <c r="AR49" s="187"/>
      <c r="AS49" s="187"/>
      <c r="AT49" s="187"/>
      <c r="AU49" s="187"/>
    </row>
    <row r="50" spans="1:47" ht="12.75" hidden="1" customHeight="1">
      <c r="A50" s="11"/>
      <c r="B50" s="11"/>
      <c r="C50" s="11"/>
      <c r="D50" s="11"/>
      <c r="E50" s="11"/>
      <c r="F50" s="39" t="s">
        <v>122</v>
      </c>
      <c r="G50" s="312"/>
      <c r="H50" s="313"/>
      <c r="I50" s="313"/>
      <c r="J50" s="347"/>
      <c r="K50" s="252"/>
      <c r="L50" s="252"/>
      <c r="M50" s="252"/>
      <c r="N50" s="252"/>
      <c r="O50" s="63"/>
      <c r="P50" s="63"/>
      <c r="Q50" s="63"/>
      <c r="R50" s="63"/>
      <c r="S50" s="270"/>
      <c r="T50" s="270"/>
      <c r="U50" s="270"/>
      <c r="V50" s="8"/>
      <c r="W50" s="8"/>
      <c r="X50" s="8"/>
      <c r="Y50" s="8"/>
      <c r="Z50" s="9"/>
      <c r="AA50" s="9"/>
      <c r="AB50" s="9"/>
      <c r="AC50" s="9"/>
      <c r="AD50" s="9"/>
      <c r="AE50" s="187"/>
      <c r="AF50" s="187"/>
      <c r="AG50" s="187"/>
      <c r="AH50" s="187"/>
      <c r="AI50" s="187"/>
      <c r="AJ50" s="187"/>
      <c r="AK50" s="187"/>
      <c r="AL50" s="187"/>
      <c r="AM50" s="187"/>
      <c r="AN50" s="187"/>
      <c r="AO50" s="187"/>
      <c r="AP50" s="187"/>
      <c r="AQ50" s="187"/>
      <c r="AR50" s="187"/>
      <c r="AS50" s="187"/>
      <c r="AT50" s="187"/>
      <c r="AU50" s="187"/>
    </row>
    <row r="51" spans="1:47" ht="12.75" hidden="1" customHeight="1">
      <c r="A51" s="11"/>
      <c r="B51" s="11"/>
      <c r="C51" s="11"/>
      <c r="D51" s="11"/>
      <c r="E51" s="11"/>
      <c r="F51" s="39" t="s">
        <v>123</v>
      </c>
      <c r="G51" s="312"/>
      <c r="H51" s="313"/>
      <c r="I51" s="313"/>
      <c r="J51" s="347"/>
      <c r="K51" s="252"/>
      <c r="L51" s="252"/>
      <c r="M51" s="252"/>
      <c r="N51" s="252"/>
      <c r="O51" s="63"/>
      <c r="P51" s="63"/>
      <c r="Q51" s="63"/>
      <c r="R51" s="63"/>
      <c r="S51" s="270"/>
      <c r="T51" s="270"/>
      <c r="U51" s="270"/>
      <c r="V51" s="8"/>
      <c r="W51" s="8"/>
      <c r="X51" s="8"/>
      <c r="Y51" s="8"/>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c r="A52" s="11"/>
      <c r="B52" s="11"/>
      <c r="C52" s="11"/>
      <c r="D52" s="11"/>
      <c r="E52" s="11"/>
      <c r="F52" s="39" t="s">
        <v>21</v>
      </c>
      <c r="G52" s="158"/>
      <c r="H52" s="158"/>
      <c r="I52" s="158"/>
      <c r="J52" s="311">
        <f>SUM(J7:J51)</f>
        <v>856.18233252764799</v>
      </c>
      <c r="K52" s="329"/>
      <c r="L52" s="329"/>
      <c r="M52" s="329">
        <f t="shared" ref="M52:S52" si="0">SUM(M7:M51)</f>
        <v>0</v>
      </c>
      <c r="N52" s="329">
        <f t="shared" si="0"/>
        <v>0</v>
      </c>
      <c r="O52" s="231">
        <f>SUM(O7:O51)</f>
        <v>0</v>
      </c>
      <c r="P52" s="231">
        <f t="shared" si="0"/>
        <v>0</v>
      </c>
      <c r="Q52" s="231">
        <f t="shared" si="0"/>
        <v>0</v>
      </c>
      <c r="R52" s="231">
        <f t="shared" si="0"/>
        <v>0</v>
      </c>
      <c r="S52" s="231">
        <f t="shared" si="0"/>
        <v>0</v>
      </c>
      <c r="T52" s="60"/>
      <c r="U52" s="60"/>
      <c r="V52" s="60"/>
      <c r="X52" s="37"/>
      <c r="Y52" s="8"/>
      <c r="Z52" s="8"/>
      <c r="AA52" s="8"/>
      <c r="AB52" s="8"/>
      <c r="AC52" s="8"/>
      <c r="AD52" s="8"/>
      <c r="AE52" s="187"/>
      <c r="AF52" s="187"/>
      <c r="AG52" s="187"/>
      <c r="AH52" s="187"/>
      <c r="AI52" s="187"/>
      <c r="AJ52" s="187"/>
      <c r="AK52" s="187"/>
      <c r="AL52" s="187"/>
      <c r="AM52" s="187"/>
      <c r="AN52" s="187"/>
      <c r="AO52" s="187"/>
      <c r="AP52" s="187"/>
      <c r="AQ52" s="187"/>
      <c r="AR52" s="187"/>
      <c r="AS52" s="187"/>
      <c r="AT52" s="187"/>
      <c r="AU52" s="187"/>
    </row>
    <row r="53" spans="1:47" s="48" customFormat="1" ht="21" customHeight="1">
      <c r="A53" s="88"/>
      <c r="B53" s="88"/>
      <c r="C53" s="88"/>
      <c r="D53" s="88"/>
      <c r="E53" s="88"/>
      <c r="F53" s="89"/>
      <c r="G53" s="161"/>
      <c r="H53" s="177"/>
      <c r="I53" s="337"/>
      <c r="J53" s="336"/>
      <c r="K53" s="344"/>
      <c r="L53" s="344"/>
      <c r="M53" s="336"/>
      <c r="N53" s="336"/>
      <c r="O53" s="177"/>
      <c r="P53" s="177"/>
      <c r="Q53" s="177"/>
      <c r="R53" s="177"/>
      <c r="S53" s="271"/>
      <c r="T53" s="177"/>
      <c r="U53" s="177"/>
      <c r="V53" s="177"/>
      <c r="W53" s="177"/>
      <c r="X53" s="177"/>
      <c r="Y53" s="12"/>
      <c r="Z53" s="12"/>
      <c r="AA53" s="12"/>
      <c r="AB53" s="310"/>
      <c r="AC53" s="45"/>
      <c r="AD53" s="45"/>
      <c r="AE53" s="204"/>
      <c r="AF53" s="204"/>
      <c r="AG53" s="204"/>
      <c r="AH53" s="204"/>
      <c r="AI53" s="204"/>
      <c r="AJ53" s="204"/>
      <c r="AK53" s="204"/>
      <c r="AL53" s="204"/>
      <c r="AM53" s="204"/>
      <c r="AN53" s="204"/>
      <c r="AO53" s="204"/>
      <c r="AP53" s="204"/>
      <c r="AQ53" s="204"/>
      <c r="AR53" s="204"/>
      <c r="AS53" s="204"/>
      <c r="AT53" s="204"/>
      <c r="AU53" s="204"/>
    </row>
    <row r="54" spans="1:47" ht="13.5" customHeight="1">
      <c r="A54" s="73"/>
      <c r="B54" s="73"/>
      <c r="C54" s="73"/>
      <c r="D54" s="73"/>
      <c r="E54" s="73"/>
      <c r="F54" s="160" t="s">
        <v>145</v>
      </c>
      <c r="G54" s="160"/>
      <c r="H54" s="160"/>
      <c r="I54" s="160"/>
      <c r="J54" s="160"/>
      <c r="K54" s="259"/>
      <c r="L54" s="259"/>
      <c r="M54" s="74"/>
      <c r="N54" s="74"/>
      <c r="O54" s="74"/>
      <c r="P54" s="74"/>
      <c r="Q54" s="74"/>
      <c r="R54" s="74"/>
      <c r="S54" s="74"/>
      <c r="T54" s="74"/>
      <c r="U54" s="74"/>
      <c r="V54" s="74"/>
      <c r="W54" s="74"/>
      <c r="X54" s="8"/>
      <c r="Y54" s="8"/>
      <c r="Z54" s="8"/>
      <c r="AA54" s="8"/>
      <c r="AB54" s="43"/>
      <c r="AC54" s="9"/>
      <c r="AD54" s="9"/>
      <c r="AE54" s="187"/>
      <c r="AF54" s="187"/>
      <c r="AG54" s="187"/>
      <c r="AH54" s="187"/>
      <c r="AI54" s="187"/>
      <c r="AJ54" s="187"/>
      <c r="AK54" s="187"/>
      <c r="AL54" s="187"/>
      <c r="AM54" s="187"/>
      <c r="AN54" s="187"/>
      <c r="AO54" s="187"/>
      <c r="AP54" s="187"/>
      <c r="AQ54" s="187"/>
      <c r="AR54" s="187"/>
      <c r="AS54" s="187"/>
      <c r="AT54" s="187"/>
      <c r="AU54" s="187"/>
    </row>
    <row r="55" spans="1:47">
      <c r="A55" s="11"/>
      <c r="B55" s="11"/>
      <c r="C55" s="11"/>
      <c r="D55" s="11"/>
      <c r="E55" s="11"/>
      <c r="F55" s="38" t="s">
        <v>4</v>
      </c>
      <c r="G55" s="229" t="str">
        <f>CONCATENATE(LEFT(H55, 4)-1 &amp;"-" &amp;IF(H55&gt;"2009-10",,"0") &amp;RIGHT(H55,2)-1)</f>
        <v>2012-13</v>
      </c>
      <c r="H55" s="229" t="str">
        <f>V7</f>
        <v>2013-14</v>
      </c>
      <c r="I55" s="229" t="str">
        <f>CONCATENATE(LEFT(H55, 4)+1 &amp;"-" &amp;IF(H55&gt;"2007-08",,"0") &amp;RIGHT(H55,2)+1)</f>
        <v>2014-15</v>
      </c>
      <c r="J55" s="229" t="str">
        <f t="shared" ref="J55:P55" si="1">CONCATENATE(LEFT(I55, 4)+1 &amp;"-" &amp;IF(I55&gt;"2007-08",,"0") &amp;RIGHT(I55,2)+1)</f>
        <v>2015-16</v>
      </c>
      <c r="K55" s="229" t="str">
        <f t="shared" si="1"/>
        <v>2016-17</v>
      </c>
      <c r="L55" s="229" t="str">
        <f t="shared" si="1"/>
        <v>2017-18</v>
      </c>
      <c r="M55" s="229" t="str">
        <f t="shared" si="1"/>
        <v>2018-19</v>
      </c>
      <c r="N55" s="229" t="str">
        <f t="shared" si="1"/>
        <v>2019-20</v>
      </c>
      <c r="O55" s="229" t="str">
        <f t="shared" si="1"/>
        <v>2020-21</v>
      </c>
      <c r="P55" s="229" t="str">
        <f t="shared" si="1"/>
        <v>2021-22</v>
      </c>
      <c r="Q55" s="229" t="str">
        <f>CONCATENATE(LEFT(P55, 4)+1 &amp;"-" &amp;IF(P55&gt;"2007-08",,"0") &amp;RIGHT(P55,2)+1)</f>
        <v>2022-23</v>
      </c>
      <c r="R55" s="144"/>
      <c r="S55" s="8"/>
      <c r="T55" s="8"/>
      <c r="U55" s="8"/>
      <c r="V55" s="8"/>
      <c r="W55" s="43"/>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1"/>
      <c r="B56" s="11"/>
      <c r="C56" s="11"/>
      <c r="D56" s="11"/>
      <c r="E56" s="11"/>
      <c r="F56" s="38" t="str">
        <f>Asset1</f>
        <v>System Capex</v>
      </c>
      <c r="G56" s="167"/>
      <c r="H56" s="61"/>
      <c r="I56" s="61"/>
      <c r="J56" s="61"/>
      <c r="K56" s="61"/>
      <c r="L56" s="61"/>
      <c r="M56" s="61"/>
      <c r="N56" s="61"/>
      <c r="O56" s="61"/>
      <c r="P56" s="61"/>
      <c r="Q56" s="61"/>
      <c r="R56" s="8"/>
      <c r="S56" s="8"/>
      <c r="T56" s="8"/>
      <c r="U56" s="8"/>
      <c r="V56" s="8"/>
      <c r="W56" s="43"/>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1"/>
      <c r="B57" s="11"/>
      <c r="C57" s="11"/>
      <c r="D57" s="11"/>
      <c r="E57" s="11"/>
      <c r="F57" s="39" t="str">
        <f>Asset2</f>
        <v>Transmission terminal station</v>
      </c>
      <c r="G57" s="330"/>
      <c r="H57" s="331">
        <v>0</v>
      </c>
      <c r="I57" s="331"/>
      <c r="J57" s="331"/>
      <c r="K57" s="331"/>
      <c r="L57" s="331"/>
      <c r="M57" s="62"/>
      <c r="N57" s="62"/>
      <c r="O57" s="62"/>
      <c r="P57" s="62"/>
      <c r="Q57" s="62"/>
      <c r="R57" s="323"/>
      <c r="S57" s="323"/>
      <c r="T57" s="323"/>
      <c r="U57" s="323"/>
      <c r="V57" s="323"/>
      <c r="W57" s="323"/>
      <c r="X57" s="323"/>
      <c r="Y57" s="323"/>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1"/>
      <c r="B58" s="11"/>
      <c r="C58" s="11"/>
      <c r="D58" s="11"/>
      <c r="E58" s="11"/>
      <c r="F58" s="39" t="str">
        <f>Asset3</f>
        <v>Zone substations</v>
      </c>
      <c r="G58" s="330"/>
      <c r="H58" s="331">
        <v>57.393513395909515</v>
      </c>
      <c r="I58" s="331"/>
      <c r="J58" s="331"/>
      <c r="K58" s="331"/>
      <c r="L58" s="331"/>
      <c r="M58" s="62"/>
      <c r="N58" s="62"/>
      <c r="O58" s="62"/>
      <c r="P58" s="62"/>
      <c r="Q58" s="62"/>
      <c r="R58" s="8"/>
      <c r="S58" s="8"/>
      <c r="T58" s="8"/>
      <c r="U58" s="8"/>
      <c r="V58" s="8"/>
      <c r="W58" s="8"/>
      <c r="X58" s="8"/>
      <c r="Y58" s="8"/>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1"/>
      <c r="B59" s="11"/>
      <c r="C59" s="11"/>
      <c r="D59" s="11"/>
      <c r="E59" s="11"/>
      <c r="F59" s="39" t="str">
        <f>Asset4</f>
        <v>Transmission lines</v>
      </c>
      <c r="G59" s="330"/>
      <c r="H59" s="331">
        <v>2.8840452337355171</v>
      </c>
      <c r="I59" s="331"/>
      <c r="J59" s="331"/>
      <c r="K59" s="331"/>
      <c r="L59" s="331"/>
      <c r="M59" s="62"/>
      <c r="N59" s="62"/>
      <c r="O59" s="62"/>
      <c r="P59" s="62"/>
      <c r="Q59" s="62"/>
      <c r="R59" s="8"/>
      <c r="S59" s="8"/>
      <c r="T59" s="8"/>
      <c r="U59" s="8"/>
      <c r="V59" s="8"/>
      <c r="W59" s="8"/>
      <c r="X59" s="8"/>
      <c r="Y59" s="8"/>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1"/>
      <c r="B60" s="11"/>
      <c r="C60" s="11"/>
      <c r="D60" s="11"/>
      <c r="E60" s="11"/>
      <c r="F60" s="39" t="str">
        <f>Asset5</f>
        <v>Distribution mains</v>
      </c>
      <c r="G60" s="330"/>
      <c r="H60" s="331">
        <v>25.078490874128523</v>
      </c>
      <c r="I60" s="331"/>
      <c r="J60" s="331"/>
      <c r="K60" s="331"/>
      <c r="L60" s="331"/>
      <c r="M60" s="62"/>
      <c r="N60" s="62"/>
      <c r="O60" s="62"/>
      <c r="P60" s="62"/>
      <c r="Q60" s="62"/>
      <c r="R60" s="8"/>
      <c r="S60" s="8"/>
      <c r="T60" s="8"/>
      <c r="U60" s="8"/>
      <c r="V60" s="8"/>
      <c r="W60" s="8"/>
      <c r="X60" s="8"/>
      <c r="Y60" s="8"/>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1"/>
      <c r="B61" s="11"/>
      <c r="C61" s="11"/>
      <c r="D61" s="11"/>
      <c r="E61" s="11"/>
      <c r="F61" s="39" t="str">
        <f>Asset6</f>
        <v>Distribution substations</v>
      </c>
      <c r="G61" s="330"/>
      <c r="H61" s="331">
        <v>5.8439899802625863</v>
      </c>
      <c r="I61" s="331"/>
      <c r="J61" s="331"/>
      <c r="K61" s="331"/>
      <c r="L61" s="331"/>
      <c r="M61" s="62"/>
      <c r="N61" s="62"/>
      <c r="O61" s="62"/>
      <c r="P61" s="62"/>
      <c r="Q61" s="62"/>
      <c r="R61" s="8"/>
      <c r="S61" s="8"/>
      <c r="T61" s="8"/>
      <c r="U61" s="8"/>
      <c r="V61" s="8"/>
      <c r="W61" s="8"/>
      <c r="X61" s="8"/>
      <c r="Y61" s="8"/>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1"/>
      <c r="B62" s="11"/>
      <c r="C62" s="11"/>
      <c r="D62" s="11"/>
      <c r="E62" s="11"/>
      <c r="F62" s="39" t="str">
        <f>Asset7</f>
        <v>Metering</v>
      </c>
      <c r="G62" s="330"/>
      <c r="H62" s="331">
        <v>0.66900065987658131</v>
      </c>
      <c r="I62" s="331"/>
      <c r="J62" s="331"/>
      <c r="K62" s="331"/>
      <c r="L62" s="331"/>
      <c r="M62" s="62"/>
      <c r="N62" s="62"/>
      <c r="O62" s="62"/>
      <c r="P62" s="62"/>
      <c r="Q62" s="62"/>
      <c r="R62" s="8"/>
      <c r="S62" s="8"/>
      <c r="T62" s="8"/>
      <c r="U62" s="8"/>
      <c r="V62" s="8"/>
      <c r="W62" s="8"/>
      <c r="X62" s="8"/>
      <c r="Y62" s="8"/>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1"/>
      <c r="B63" s="11"/>
      <c r="C63" s="11"/>
      <c r="D63" s="11"/>
      <c r="E63" s="11"/>
      <c r="F63" s="39" t="str">
        <f>Asset8</f>
        <v>Land and easements</v>
      </c>
      <c r="G63" s="330"/>
      <c r="H63" s="331">
        <v>0</v>
      </c>
      <c r="I63" s="331"/>
      <c r="J63" s="331"/>
      <c r="K63" s="331"/>
      <c r="L63" s="331"/>
      <c r="M63" s="62"/>
      <c r="N63" s="62"/>
      <c r="O63" s="62"/>
      <c r="P63" s="62"/>
      <c r="Q63" s="62"/>
      <c r="R63" s="8"/>
      <c r="S63" s="8"/>
      <c r="T63" s="8"/>
      <c r="U63" s="8"/>
      <c r="V63" s="8"/>
      <c r="W63" s="8"/>
      <c r="X63" s="8"/>
      <c r="Y63" s="8"/>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1"/>
      <c r="B64" s="11"/>
      <c r="C64" s="11"/>
      <c r="D64" s="11"/>
      <c r="E64" s="11"/>
      <c r="F64" s="39" t="str">
        <f>Asset9</f>
        <v>Secondary systems - Control, communications &amp; Protection</v>
      </c>
      <c r="G64" s="330"/>
      <c r="H64" s="331">
        <v>5.2034356185590314</v>
      </c>
      <c r="I64" s="331"/>
      <c r="J64" s="331"/>
      <c r="K64" s="331"/>
      <c r="L64" s="331"/>
      <c r="M64" s="62"/>
      <c r="N64" s="62"/>
      <c r="O64" s="62"/>
      <c r="P64" s="62"/>
      <c r="Q64" s="62"/>
      <c r="R64" s="8"/>
      <c r="S64" s="8"/>
      <c r="T64" s="8"/>
      <c r="U64" s="8"/>
      <c r="V64" s="8"/>
      <c r="W64" s="8"/>
      <c r="X64" s="8"/>
      <c r="Y64" s="8"/>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1"/>
      <c r="B65" s="11"/>
      <c r="C65" s="11"/>
      <c r="D65" s="11"/>
      <c r="E65" s="11"/>
      <c r="F65" s="39" t="str">
        <f>Asset10</f>
        <v>Other</v>
      </c>
      <c r="G65" s="330"/>
      <c r="H65" s="331">
        <v>0.41575556887232035</v>
      </c>
      <c r="I65" s="331"/>
      <c r="J65" s="331"/>
      <c r="K65" s="331"/>
      <c r="L65" s="331"/>
      <c r="M65" s="62"/>
      <c r="N65" s="62"/>
      <c r="O65" s="62"/>
      <c r="P65" s="62"/>
      <c r="Q65" s="62"/>
      <c r="R65" s="8"/>
      <c r="S65" s="8"/>
      <c r="T65" s="8"/>
      <c r="U65" s="8"/>
      <c r="V65" s="8"/>
      <c r="W65" s="8"/>
      <c r="X65" s="8"/>
      <c r="Y65" s="8"/>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1"/>
      <c r="B66" s="11"/>
      <c r="C66" s="11"/>
      <c r="D66" s="11"/>
      <c r="E66" s="11"/>
      <c r="F66" s="38" t="str">
        <f>Asset11</f>
        <v>Non-System Capex</v>
      </c>
      <c r="G66" s="330"/>
      <c r="H66" s="331"/>
      <c r="I66" s="331"/>
      <c r="J66" s="331"/>
      <c r="K66" s="331"/>
      <c r="L66" s="331"/>
      <c r="M66" s="62"/>
      <c r="N66" s="62"/>
      <c r="O66" s="62"/>
      <c r="P66" s="62"/>
      <c r="Q66" s="62"/>
      <c r="R66" s="8"/>
      <c r="S66" s="8"/>
      <c r="T66" s="8"/>
      <c r="U66" s="8"/>
      <c r="V66" s="8"/>
      <c r="W66" s="8"/>
      <c r="X66" s="8"/>
      <c r="Y66" s="8"/>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1"/>
      <c r="B67" s="11"/>
      <c r="C67" s="11"/>
      <c r="D67" s="11"/>
      <c r="E67" s="11"/>
      <c r="F67" s="39" t="str">
        <f>Asset12</f>
        <v>Non-network—IT and Communications Capex</v>
      </c>
      <c r="G67" s="330"/>
      <c r="H67" s="331">
        <v>0</v>
      </c>
      <c r="I67" s="331"/>
      <c r="J67" s="331"/>
      <c r="K67" s="331"/>
      <c r="L67" s="331"/>
      <c r="M67" s="62"/>
      <c r="N67" s="62"/>
      <c r="O67" s="62"/>
      <c r="P67" s="62"/>
      <c r="Q67" s="62"/>
      <c r="R67" s="323"/>
      <c r="S67" s="323"/>
      <c r="T67" s="323"/>
      <c r="U67" s="323"/>
      <c r="V67" s="323"/>
      <c r="W67" s="323"/>
      <c r="X67" s="323"/>
      <c r="Y67" s="323"/>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1"/>
      <c r="B68" s="11"/>
      <c r="C68" s="11"/>
      <c r="D68" s="11"/>
      <c r="E68" s="11"/>
      <c r="F68" s="39" t="str">
        <f>Asset13</f>
        <v>Non-network—Motor Vehicles Capex</v>
      </c>
      <c r="G68" s="330"/>
      <c r="H68" s="331">
        <v>0</v>
      </c>
      <c r="I68" s="331"/>
      <c r="J68" s="331"/>
      <c r="K68" s="331"/>
      <c r="L68" s="331"/>
      <c r="M68" s="62"/>
      <c r="N68" s="62"/>
      <c r="O68" s="62"/>
      <c r="P68" s="62"/>
      <c r="Q68" s="62"/>
      <c r="R68" s="323"/>
      <c r="S68" s="323"/>
      <c r="T68" s="323"/>
      <c r="U68" s="323"/>
      <c r="V68" s="323"/>
      <c r="W68" s="323"/>
      <c r="X68" s="323"/>
      <c r="Y68" s="323"/>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1"/>
      <c r="B69" s="11"/>
      <c r="C69" s="11"/>
      <c r="D69" s="11"/>
      <c r="E69" s="11"/>
      <c r="F69" s="39" t="str">
        <f>Asset14</f>
        <v>Non-network—Property Capex</v>
      </c>
      <c r="G69" s="330"/>
      <c r="H69" s="331">
        <v>0</v>
      </c>
      <c r="I69" s="331"/>
      <c r="J69" s="331"/>
      <c r="K69" s="331"/>
      <c r="L69" s="331"/>
      <c r="M69" s="62"/>
      <c r="N69" s="62"/>
      <c r="O69" s="62"/>
      <c r="P69" s="62"/>
      <c r="Q69" s="62"/>
      <c r="R69" s="323"/>
      <c r="S69" s="323"/>
      <c r="T69" s="323"/>
      <c r="U69" s="323"/>
      <c r="V69" s="323"/>
      <c r="W69" s="323"/>
      <c r="X69" s="323"/>
      <c r="Y69" s="323"/>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1"/>
      <c r="B70" s="11"/>
      <c r="C70" s="11"/>
      <c r="D70" s="11"/>
      <c r="E70" s="11"/>
      <c r="F70" s="39" t="str">
        <f>Asset15</f>
        <v>Non-network—Plant &amp; Equipment Capex</v>
      </c>
      <c r="G70" s="330"/>
      <c r="H70" s="331">
        <v>1.2855751282592278</v>
      </c>
      <c r="I70" s="331"/>
      <c r="J70" s="331"/>
      <c r="K70" s="331"/>
      <c r="L70" s="331"/>
      <c r="M70" s="62"/>
      <c r="N70" s="62"/>
      <c r="O70" s="62"/>
      <c r="P70" s="62"/>
      <c r="Q70" s="62"/>
      <c r="R70" s="323"/>
      <c r="S70" s="323"/>
      <c r="T70" s="323"/>
      <c r="U70" s="323"/>
      <c r="V70" s="323"/>
      <c r="W70" s="323"/>
      <c r="X70" s="323"/>
      <c r="Y70" s="323"/>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outlineLevel="1">
      <c r="A71" s="11"/>
      <c r="B71" s="11"/>
      <c r="C71" s="11"/>
      <c r="D71" s="11"/>
      <c r="E71" s="11"/>
      <c r="F71" s="39" t="str">
        <f>Asset16</f>
        <v>Non-network—Other capex</v>
      </c>
      <c r="G71" s="330"/>
      <c r="H71" s="331">
        <v>0.69707174131859606</v>
      </c>
      <c r="I71" s="331"/>
      <c r="J71" s="331"/>
      <c r="K71" s="331"/>
      <c r="L71" s="331"/>
      <c r="M71" s="62"/>
      <c r="N71" s="62"/>
      <c r="O71" s="62"/>
      <c r="P71" s="62"/>
      <c r="Q71" s="62"/>
      <c r="R71" s="323"/>
      <c r="S71" s="323"/>
      <c r="T71" s="323"/>
      <c r="U71" s="323"/>
      <c r="V71" s="323"/>
      <c r="W71" s="323"/>
      <c r="X71" s="323"/>
      <c r="Y71" s="323"/>
      <c r="Z71" s="9"/>
      <c r="AA71" s="9"/>
      <c r="AB71" s="9"/>
      <c r="AC71" s="9"/>
      <c r="AD71" s="9"/>
      <c r="AE71" s="187"/>
      <c r="AF71" s="187"/>
      <c r="AG71" s="187"/>
      <c r="AH71" s="187"/>
      <c r="AI71" s="187"/>
      <c r="AJ71" s="187"/>
      <c r="AK71" s="187"/>
      <c r="AL71" s="187"/>
      <c r="AM71" s="187"/>
      <c r="AN71" s="187"/>
      <c r="AO71" s="187"/>
      <c r="AP71" s="187"/>
      <c r="AQ71" s="187"/>
      <c r="AR71" s="187"/>
      <c r="AS71" s="187"/>
      <c r="AT71" s="187"/>
      <c r="AU71" s="187"/>
    </row>
    <row r="72" spans="1:47" hidden="1" outlineLevel="1">
      <c r="A72" s="11"/>
      <c r="B72" s="11"/>
      <c r="C72" s="11"/>
      <c r="D72" s="11"/>
      <c r="E72" s="11"/>
      <c r="F72" s="39">
        <f>Asset17</f>
        <v>0</v>
      </c>
      <c r="G72" s="325"/>
      <c r="H72" s="62"/>
      <c r="I72" s="62"/>
      <c r="J72" s="62"/>
      <c r="K72" s="62"/>
      <c r="L72" s="62"/>
      <c r="M72" s="62"/>
      <c r="N72" s="62"/>
      <c r="O72" s="62"/>
      <c r="P72" s="62"/>
      <c r="Q72" s="62"/>
      <c r="R72" s="323"/>
      <c r="S72" s="8"/>
      <c r="T72" s="8"/>
      <c r="U72" s="8"/>
      <c r="V72" s="8"/>
      <c r="W72" s="43"/>
      <c r="X72" s="9"/>
      <c r="Y72" s="9"/>
      <c r="Z72" s="9"/>
      <c r="AA72" s="9"/>
      <c r="AB72" s="9"/>
      <c r="AC72" s="9"/>
      <c r="AD72" s="9"/>
      <c r="AE72" s="187"/>
      <c r="AF72" s="187"/>
      <c r="AG72" s="187"/>
      <c r="AH72" s="187"/>
      <c r="AI72" s="187"/>
      <c r="AJ72" s="187"/>
      <c r="AK72" s="187"/>
      <c r="AL72" s="187"/>
      <c r="AM72" s="187"/>
      <c r="AN72" s="187"/>
      <c r="AO72" s="187"/>
      <c r="AP72" s="187"/>
      <c r="AQ72" s="187"/>
      <c r="AR72" s="187"/>
      <c r="AS72" s="187"/>
      <c r="AT72" s="187"/>
      <c r="AU72" s="187"/>
    </row>
    <row r="73" spans="1:47" hidden="1" outlineLevel="1">
      <c r="A73" s="11"/>
      <c r="B73" s="11"/>
      <c r="C73" s="11"/>
      <c r="D73" s="11"/>
      <c r="E73" s="11"/>
      <c r="F73" s="39">
        <f>Asset18</f>
        <v>0</v>
      </c>
      <c r="G73" s="168"/>
      <c r="H73" s="62"/>
      <c r="I73" s="62"/>
      <c r="J73" s="62"/>
      <c r="K73" s="62"/>
      <c r="L73" s="62"/>
      <c r="M73" s="62"/>
      <c r="N73" s="62"/>
      <c r="O73" s="62"/>
      <c r="P73" s="62"/>
      <c r="Q73" s="62"/>
      <c r="R73" s="8"/>
      <c r="S73" s="8"/>
      <c r="T73" s="8"/>
      <c r="U73" s="8"/>
      <c r="V73" s="8"/>
      <c r="W73" s="43"/>
      <c r="X73" s="9"/>
      <c r="Y73" s="9"/>
      <c r="Z73" s="9"/>
      <c r="AA73" s="9"/>
      <c r="AB73" s="9"/>
      <c r="AC73" s="9"/>
      <c r="AD73" s="9"/>
      <c r="AE73" s="187"/>
      <c r="AF73" s="187"/>
      <c r="AG73" s="187"/>
      <c r="AH73" s="187"/>
      <c r="AI73" s="187"/>
      <c r="AJ73" s="187"/>
      <c r="AK73" s="187"/>
      <c r="AL73" s="187"/>
      <c r="AM73" s="187"/>
      <c r="AN73" s="187"/>
      <c r="AO73" s="187"/>
      <c r="AP73" s="187"/>
      <c r="AQ73" s="187"/>
      <c r="AR73" s="187"/>
      <c r="AS73" s="187"/>
      <c r="AT73" s="187"/>
      <c r="AU73" s="187"/>
    </row>
    <row r="74" spans="1:47" hidden="1" outlineLevel="1">
      <c r="A74" s="11"/>
      <c r="B74" s="11"/>
      <c r="C74" s="11"/>
      <c r="D74" s="11"/>
      <c r="E74" s="11"/>
      <c r="F74" s="39">
        <f>Asset19</f>
        <v>0</v>
      </c>
      <c r="G74" s="168"/>
      <c r="H74" s="62"/>
      <c r="I74" s="62"/>
      <c r="J74" s="62"/>
      <c r="K74" s="62"/>
      <c r="L74" s="62"/>
      <c r="M74" s="62"/>
      <c r="N74" s="62"/>
      <c r="O74" s="62"/>
      <c r="P74" s="62"/>
      <c r="Q74" s="62"/>
      <c r="R74" s="8"/>
      <c r="S74" s="8"/>
      <c r="T74" s="8"/>
      <c r="U74" s="8"/>
      <c r="V74" s="8"/>
      <c r="W74" s="43"/>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hidden="1" outlineLevel="1">
      <c r="A75" s="11"/>
      <c r="B75" s="11"/>
      <c r="C75" s="11"/>
      <c r="D75" s="11"/>
      <c r="E75" s="11"/>
      <c r="F75" s="39">
        <f>Asset20</f>
        <v>0</v>
      </c>
      <c r="G75" s="168"/>
      <c r="H75" s="62"/>
      <c r="I75" s="62"/>
      <c r="J75" s="62"/>
      <c r="K75" s="62"/>
      <c r="L75" s="62"/>
      <c r="M75" s="62"/>
      <c r="N75" s="62"/>
      <c r="O75" s="62"/>
      <c r="P75" s="62"/>
      <c r="Q75" s="62"/>
      <c r="R75" s="8"/>
      <c r="S75" s="8"/>
      <c r="T75" s="8"/>
      <c r="U75" s="8"/>
      <c r="V75" s="8"/>
      <c r="W75" s="43"/>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hidden="1" outlineLevel="1">
      <c r="A76" s="11"/>
      <c r="B76" s="11"/>
      <c r="C76" s="11"/>
      <c r="D76" s="11"/>
      <c r="E76" s="11"/>
      <c r="F76" s="39">
        <f>Asset21</f>
        <v>0</v>
      </c>
      <c r="G76" s="168"/>
      <c r="H76" s="62"/>
      <c r="I76" s="62"/>
      <c r="J76" s="62"/>
      <c r="K76" s="62"/>
      <c r="L76" s="62"/>
      <c r="M76" s="62"/>
      <c r="N76" s="62"/>
      <c r="O76" s="62"/>
      <c r="P76" s="62"/>
      <c r="Q76" s="62"/>
      <c r="R76" s="8"/>
      <c r="S76" s="8"/>
      <c r="T76" s="8"/>
      <c r="U76" s="8"/>
      <c r="V76" s="8"/>
      <c r="W76" s="43"/>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hidden="1" outlineLevel="1">
      <c r="A77" s="11"/>
      <c r="B77" s="11"/>
      <c r="C77" s="11"/>
      <c r="D77" s="11"/>
      <c r="E77" s="11"/>
      <c r="F77" s="39">
        <f>Asset22</f>
        <v>0</v>
      </c>
      <c r="G77" s="168"/>
      <c r="H77" s="62"/>
      <c r="I77" s="62"/>
      <c r="J77" s="62"/>
      <c r="K77" s="62"/>
      <c r="L77" s="62"/>
      <c r="M77" s="62"/>
      <c r="N77" s="62"/>
      <c r="O77" s="62"/>
      <c r="P77" s="62"/>
      <c r="Q77" s="62"/>
      <c r="R77" s="8"/>
      <c r="S77" s="8"/>
      <c r="T77" s="8"/>
      <c r="U77" s="8"/>
      <c r="V77" s="8"/>
      <c r="W77" s="43"/>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hidden="1" outlineLevel="1">
      <c r="A78" s="11"/>
      <c r="B78" s="11"/>
      <c r="C78" s="11"/>
      <c r="D78" s="11"/>
      <c r="E78" s="11"/>
      <c r="F78" s="39">
        <f>Asset23</f>
        <v>0</v>
      </c>
      <c r="G78" s="168"/>
      <c r="H78" s="62"/>
      <c r="I78" s="62"/>
      <c r="J78" s="62"/>
      <c r="K78" s="62"/>
      <c r="L78" s="62"/>
      <c r="M78" s="62"/>
      <c r="N78" s="62"/>
      <c r="O78" s="62"/>
      <c r="P78" s="62"/>
      <c r="Q78" s="62"/>
      <c r="R78" s="8"/>
      <c r="S78" s="8"/>
      <c r="T78" s="8"/>
      <c r="U78" s="8"/>
      <c r="V78" s="8"/>
      <c r="W78" s="43"/>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hidden="1" outlineLevel="1">
      <c r="A79" s="11"/>
      <c r="B79" s="11"/>
      <c r="C79" s="11"/>
      <c r="D79" s="11"/>
      <c r="E79" s="11"/>
      <c r="F79" s="39">
        <f>Asset24</f>
        <v>0</v>
      </c>
      <c r="G79" s="168"/>
      <c r="H79" s="62"/>
      <c r="I79" s="62"/>
      <c r="J79" s="62"/>
      <c r="K79" s="62"/>
      <c r="L79" s="62"/>
      <c r="M79" s="62"/>
      <c r="N79" s="62"/>
      <c r="O79" s="62"/>
      <c r="P79" s="62"/>
      <c r="Q79" s="62"/>
      <c r="R79" s="8"/>
      <c r="S79" s="8"/>
      <c r="T79" s="8"/>
      <c r="U79" s="8"/>
      <c r="V79" s="8"/>
      <c r="W79" s="43"/>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hidden="1" outlineLevel="1">
      <c r="A80" s="11"/>
      <c r="B80" s="11"/>
      <c r="C80" s="11"/>
      <c r="D80" s="11"/>
      <c r="E80" s="11"/>
      <c r="F80" s="39">
        <f>Asset25</f>
        <v>0</v>
      </c>
      <c r="G80" s="168"/>
      <c r="H80" s="62"/>
      <c r="I80" s="62"/>
      <c r="J80" s="62"/>
      <c r="K80" s="62"/>
      <c r="L80" s="62"/>
      <c r="M80" s="62"/>
      <c r="N80" s="62"/>
      <c r="O80" s="62"/>
      <c r="P80" s="62"/>
      <c r="Q80" s="62"/>
      <c r="R80" s="8"/>
      <c r="S80" s="8"/>
      <c r="T80" s="8"/>
      <c r="U80" s="8"/>
      <c r="V80" s="8"/>
      <c r="W80" s="43"/>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hidden="1" outlineLevel="1">
      <c r="A81" s="11"/>
      <c r="B81" s="11"/>
      <c r="C81" s="11"/>
      <c r="D81" s="11"/>
      <c r="E81" s="11"/>
      <c r="F81" s="39">
        <f>Asset26</f>
        <v>0</v>
      </c>
      <c r="G81" s="168"/>
      <c r="H81" s="62"/>
      <c r="I81" s="62"/>
      <c r="J81" s="62"/>
      <c r="K81" s="62"/>
      <c r="L81" s="62"/>
      <c r="M81" s="62"/>
      <c r="N81" s="62"/>
      <c r="O81" s="62"/>
      <c r="P81" s="62"/>
      <c r="Q81" s="62"/>
      <c r="R81" s="8"/>
      <c r="S81" s="8"/>
      <c r="T81" s="8"/>
      <c r="U81" s="8"/>
      <c r="V81" s="8"/>
      <c r="W81" s="43"/>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hidden="1" outlineLevel="1">
      <c r="A82" s="11"/>
      <c r="B82" s="11"/>
      <c r="C82" s="11"/>
      <c r="D82" s="11"/>
      <c r="E82" s="11"/>
      <c r="F82" s="39">
        <f>Asset27</f>
        <v>0</v>
      </c>
      <c r="G82" s="168"/>
      <c r="H82" s="62"/>
      <c r="I82" s="62"/>
      <c r="J82" s="62"/>
      <c r="K82" s="62"/>
      <c r="L82" s="62"/>
      <c r="M82" s="62"/>
      <c r="N82" s="62"/>
      <c r="O82" s="62"/>
      <c r="P82" s="62"/>
      <c r="Q82" s="62"/>
      <c r="R82" s="8"/>
      <c r="S82" s="8"/>
      <c r="T82" s="8"/>
      <c r="U82" s="8"/>
      <c r="V82" s="8"/>
      <c r="W82" s="43"/>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hidden="1" outlineLevel="1">
      <c r="A83" s="11"/>
      <c r="B83" s="11"/>
      <c r="C83" s="11"/>
      <c r="D83" s="11"/>
      <c r="E83" s="11"/>
      <c r="F83" s="39">
        <f>Asset28</f>
        <v>0</v>
      </c>
      <c r="G83" s="168"/>
      <c r="H83" s="62"/>
      <c r="I83" s="62"/>
      <c r="J83" s="62"/>
      <c r="K83" s="62"/>
      <c r="L83" s="62"/>
      <c r="M83" s="62"/>
      <c r="N83" s="62"/>
      <c r="O83" s="62"/>
      <c r="P83" s="62"/>
      <c r="Q83" s="62"/>
      <c r="R83" s="8"/>
      <c r="S83" s="8"/>
      <c r="T83" s="8"/>
      <c r="U83" s="8"/>
      <c r="V83" s="8"/>
      <c r="W83" s="43"/>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hidden="1" outlineLevel="1">
      <c r="A84" s="11"/>
      <c r="B84" s="11"/>
      <c r="C84" s="11"/>
      <c r="D84" s="11"/>
      <c r="E84" s="11"/>
      <c r="F84" s="39">
        <f>Asset29</f>
        <v>0</v>
      </c>
      <c r="G84" s="168"/>
      <c r="H84" s="62"/>
      <c r="I84" s="62"/>
      <c r="J84" s="62"/>
      <c r="K84" s="62"/>
      <c r="L84" s="62"/>
      <c r="M84" s="62"/>
      <c r="N84" s="62"/>
      <c r="O84" s="62"/>
      <c r="P84" s="62"/>
      <c r="Q84" s="62"/>
      <c r="R84" s="8"/>
      <c r="S84" s="8"/>
      <c r="T84" s="8"/>
      <c r="U84" s="8"/>
      <c r="V84" s="8"/>
      <c r="W84" s="43"/>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hidden="1" outlineLevel="1">
      <c r="A85" s="11"/>
      <c r="B85" s="11"/>
      <c r="C85" s="11"/>
      <c r="D85" s="11"/>
      <c r="E85" s="11"/>
      <c r="F85" s="39">
        <f>Asset30</f>
        <v>0</v>
      </c>
      <c r="G85" s="168"/>
      <c r="H85" s="62"/>
      <c r="I85" s="62"/>
      <c r="J85" s="62"/>
      <c r="K85" s="62"/>
      <c r="L85" s="62"/>
      <c r="M85" s="62"/>
      <c r="N85" s="62"/>
      <c r="O85" s="62"/>
      <c r="P85" s="62"/>
      <c r="Q85" s="62"/>
      <c r="R85" s="8"/>
      <c r="S85" s="8"/>
      <c r="T85" s="8"/>
      <c r="U85" s="8"/>
      <c r="V85" s="8"/>
      <c r="W85" s="43"/>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hidden="1" outlineLevel="1">
      <c r="A86" s="11"/>
      <c r="B86" s="11"/>
      <c r="C86" s="11"/>
      <c r="D86" s="11"/>
      <c r="E86" s="11"/>
      <c r="F86" s="39">
        <f>Asset31</f>
        <v>0</v>
      </c>
      <c r="G86" s="168"/>
      <c r="H86" s="62"/>
      <c r="I86" s="62"/>
      <c r="J86" s="62"/>
      <c r="K86" s="62"/>
      <c r="L86" s="62"/>
      <c r="M86" s="62"/>
      <c r="N86" s="62"/>
      <c r="O86" s="62"/>
      <c r="P86" s="62"/>
      <c r="Q86" s="62"/>
      <c r="R86" s="8"/>
      <c r="S86" s="8"/>
      <c r="T86" s="8"/>
      <c r="U86" s="8"/>
      <c r="V86" s="8"/>
      <c r="W86" s="43"/>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hidden="1" outlineLevel="1">
      <c r="A87" s="11"/>
      <c r="B87" s="11"/>
      <c r="C87" s="11"/>
      <c r="D87" s="11"/>
      <c r="E87" s="11"/>
      <c r="F87" s="39">
        <f>Asset32</f>
        <v>0</v>
      </c>
      <c r="G87" s="168"/>
      <c r="H87" s="62"/>
      <c r="I87" s="62"/>
      <c r="J87" s="62"/>
      <c r="K87" s="62"/>
      <c r="L87" s="62"/>
      <c r="M87" s="62"/>
      <c r="N87" s="62"/>
      <c r="O87" s="62"/>
      <c r="P87" s="62"/>
      <c r="Q87" s="62"/>
      <c r="R87" s="8"/>
      <c r="S87" s="8"/>
      <c r="T87" s="8"/>
      <c r="U87" s="8"/>
      <c r="V87" s="8"/>
      <c r="W87" s="43"/>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hidden="1" outlineLevel="1">
      <c r="A88" s="11"/>
      <c r="B88" s="11"/>
      <c r="C88" s="11"/>
      <c r="D88" s="11"/>
      <c r="E88" s="11"/>
      <c r="F88" s="39">
        <f>Asset33</f>
        <v>0</v>
      </c>
      <c r="G88" s="168"/>
      <c r="H88" s="62"/>
      <c r="I88" s="62"/>
      <c r="J88" s="62"/>
      <c r="K88" s="62"/>
      <c r="L88" s="62"/>
      <c r="M88" s="62"/>
      <c r="N88" s="62"/>
      <c r="O88" s="62"/>
      <c r="P88" s="62"/>
      <c r="Q88" s="62"/>
      <c r="R88" s="8"/>
      <c r="S88" s="8"/>
      <c r="T88" s="8"/>
      <c r="U88" s="8"/>
      <c r="V88" s="8"/>
      <c r="W88" s="43"/>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hidden="1" outlineLevel="1">
      <c r="A89" s="11"/>
      <c r="B89" s="11"/>
      <c r="C89" s="11"/>
      <c r="D89" s="11"/>
      <c r="E89" s="11"/>
      <c r="F89" s="39">
        <f>Asset34</f>
        <v>0</v>
      </c>
      <c r="G89" s="168"/>
      <c r="H89" s="62"/>
      <c r="I89" s="62"/>
      <c r="J89" s="62"/>
      <c r="K89" s="62"/>
      <c r="L89" s="62"/>
      <c r="M89" s="62"/>
      <c r="N89" s="62"/>
      <c r="O89" s="62"/>
      <c r="P89" s="62"/>
      <c r="Q89" s="62"/>
      <c r="R89" s="8"/>
      <c r="S89" s="8"/>
      <c r="T89" s="8"/>
      <c r="U89" s="8"/>
      <c r="V89" s="8"/>
      <c r="W89" s="43"/>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hidden="1" outlineLevel="1">
      <c r="A90" s="11"/>
      <c r="B90" s="11"/>
      <c r="C90" s="11"/>
      <c r="D90" s="11"/>
      <c r="E90" s="11"/>
      <c r="F90" s="39">
        <f>Asset35</f>
        <v>0</v>
      </c>
      <c r="G90" s="168"/>
      <c r="H90" s="62"/>
      <c r="I90" s="62"/>
      <c r="J90" s="62"/>
      <c r="K90" s="62"/>
      <c r="L90" s="62"/>
      <c r="M90" s="62"/>
      <c r="N90" s="62"/>
      <c r="O90" s="62"/>
      <c r="P90" s="62"/>
      <c r="Q90" s="62"/>
      <c r="R90" s="8"/>
      <c r="S90" s="8"/>
      <c r="T90" s="8"/>
      <c r="U90" s="8"/>
      <c r="V90" s="8"/>
      <c r="W90" s="43"/>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hidden="1" outlineLevel="1">
      <c r="A91" s="11"/>
      <c r="B91" s="11"/>
      <c r="C91" s="11"/>
      <c r="D91" s="11"/>
      <c r="E91" s="11"/>
      <c r="F91" s="39">
        <f>Asset36</f>
        <v>0</v>
      </c>
      <c r="G91" s="168"/>
      <c r="H91" s="62"/>
      <c r="I91" s="62"/>
      <c r="J91" s="62"/>
      <c r="K91" s="62"/>
      <c r="L91" s="62"/>
      <c r="M91" s="62"/>
      <c r="N91" s="62"/>
      <c r="O91" s="62"/>
      <c r="P91" s="62"/>
      <c r="Q91" s="62"/>
      <c r="R91" s="8"/>
      <c r="S91" s="8"/>
      <c r="T91" s="8"/>
      <c r="U91" s="8"/>
      <c r="V91" s="8"/>
      <c r="W91" s="43"/>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hidden="1" outlineLevel="1">
      <c r="A92" s="11"/>
      <c r="B92" s="11"/>
      <c r="C92" s="11"/>
      <c r="D92" s="11"/>
      <c r="E92" s="11"/>
      <c r="F92" s="39">
        <f>Asset37</f>
        <v>0</v>
      </c>
      <c r="G92" s="168"/>
      <c r="H92" s="62"/>
      <c r="I92" s="62"/>
      <c r="J92" s="62"/>
      <c r="K92" s="62"/>
      <c r="L92" s="62"/>
      <c r="M92" s="62"/>
      <c r="N92" s="62"/>
      <c r="O92" s="62"/>
      <c r="P92" s="62"/>
      <c r="Q92" s="62"/>
      <c r="R92" s="8"/>
      <c r="S92" s="8"/>
      <c r="T92" s="8"/>
      <c r="U92" s="8"/>
      <c r="V92" s="8"/>
      <c r="W92" s="43"/>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hidden="1" outlineLevel="1">
      <c r="A93" s="11"/>
      <c r="B93" s="11"/>
      <c r="C93" s="11"/>
      <c r="D93" s="11"/>
      <c r="E93" s="11"/>
      <c r="F93" s="39">
        <f>Asset38</f>
        <v>0</v>
      </c>
      <c r="G93" s="168"/>
      <c r="H93" s="62"/>
      <c r="I93" s="62"/>
      <c r="J93" s="62"/>
      <c r="K93" s="62"/>
      <c r="L93" s="62"/>
      <c r="M93" s="62"/>
      <c r="N93" s="62"/>
      <c r="O93" s="62"/>
      <c r="P93" s="62"/>
      <c r="Q93" s="62"/>
      <c r="R93" s="8"/>
      <c r="S93" s="8"/>
      <c r="T93" s="8"/>
      <c r="U93" s="8"/>
      <c r="V93" s="8"/>
      <c r="W93" s="43"/>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hidden="1" outlineLevel="1">
      <c r="A94" s="11"/>
      <c r="B94" s="11"/>
      <c r="C94" s="11"/>
      <c r="D94" s="11"/>
      <c r="E94" s="11"/>
      <c r="F94" s="39">
        <f>Asset39</f>
        <v>0</v>
      </c>
      <c r="G94" s="168"/>
      <c r="H94" s="62"/>
      <c r="I94" s="62"/>
      <c r="J94" s="62"/>
      <c r="K94" s="62"/>
      <c r="L94" s="62"/>
      <c r="M94" s="62"/>
      <c r="N94" s="62"/>
      <c r="O94" s="62"/>
      <c r="P94" s="62"/>
      <c r="Q94" s="62"/>
      <c r="R94" s="8"/>
      <c r="S94" s="8"/>
      <c r="T94" s="8"/>
      <c r="U94" s="8"/>
      <c r="V94" s="8"/>
      <c r="W94" s="43"/>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hidden="1" outlineLevel="1">
      <c r="A95" s="11"/>
      <c r="B95" s="11"/>
      <c r="C95" s="11"/>
      <c r="D95" s="11"/>
      <c r="E95" s="11"/>
      <c r="F95" s="39">
        <f>Asset40</f>
        <v>0</v>
      </c>
      <c r="G95" s="168"/>
      <c r="H95" s="62"/>
      <c r="I95" s="62"/>
      <c r="J95" s="62"/>
      <c r="K95" s="62"/>
      <c r="L95" s="62"/>
      <c r="M95" s="62"/>
      <c r="N95" s="62"/>
      <c r="O95" s="62"/>
      <c r="P95" s="62"/>
      <c r="Q95" s="62"/>
      <c r="R95" s="8"/>
      <c r="S95" s="8"/>
      <c r="T95" s="8"/>
      <c r="U95" s="8"/>
      <c r="V95" s="8"/>
      <c r="W95" s="43"/>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hidden="1" outlineLevel="1">
      <c r="A96" s="11"/>
      <c r="B96" s="11"/>
      <c r="C96" s="11"/>
      <c r="D96" s="11"/>
      <c r="E96" s="11"/>
      <c r="F96" s="39">
        <f>Asset41</f>
        <v>0</v>
      </c>
      <c r="G96" s="168"/>
      <c r="H96" s="62"/>
      <c r="I96" s="62"/>
      <c r="J96" s="62"/>
      <c r="K96" s="62"/>
      <c r="L96" s="62"/>
      <c r="M96" s="62"/>
      <c r="N96" s="62"/>
      <c r="O96" s="62"/>
      <c r="P96" s="62"/>
      <c r="Q96" s="62"/>
      <c r="R96" s="8"/>
      <c r="S96" s="8"/>
      <c r="T96" s="8"/>
      <c r="U96" s="8"/>
      <c r="V96" s="8"/>
      <c r="W96" s="43"/>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hidden="1" outlineLevel="1">
      <c r="A97" s="11"/>
      <c r="B97" s="11"/>
      <c r="C97" s="11"/>
      <c r="D97" s="11"/>
      <c r="E97" s="11"/>
      <c r="F97" s="39"/>
      <c r="G97" s="168"/>
      <c r="H97" s="62"/>
      <c r="I97" s="62"/>
      <c r="J97" s="62"/>
      <c r="K97" s="62"/>
      <c r="L97" s="62"/>
      <c r="M97" s="62"/>
      <c r="N97" s="62"/>
      <c r="O97" s="62"/>
      <c r="P97" s="62"/>
      <c r="Q97" s="62"/>
      <c r="R97" s="8"/>
      <c r="S97" s="8"/>
      <c r="T97" s="8"/>
      <c r="U97" s="8"/>
      <c r="V97" s="8"/>
      <c r="W97" s="43"/>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hidden="1" outlineLevel="1">
      <c r="A98" s="11"/>
      <c r="B98" s="11"/>
      <c r="C98" s="11"/>
      <c r="D98" s="11"/>
      <c r="E98" s="11"/>
      <c r="F98" s="39"/>
      <c r="G98" s="168"/>
      <c r="H98" s="62"/>
      <c r="I98" s="62"/>
      <c r="J98" s="62"/>
      <c r="K98" s="62"/>
      <c r="L98" s="62"/>
      <c r="M98" s="62"/>
      <c r="N98" s="62"/>
      <c r="O98" s="62"/>
      <c r="P98" s="62"/>
      <c r="Q98" s="62"/>
      <c r="R98" s="8"/>
      <c r="S98" s="8"/>
      <c r="T98" s="8"/>
      <c r="U98" s="8"/>
      <c r="V98" s="8"/>
      <c r="W98" s="43"/>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hidden="1" outlineLevel="1">
      <c r="A99" s="11"/>
      <c r="B99" s="11"/>
      <c r="C99" s="11"/>
      <c r="D99" s="11"/>
      <c r="E99" s="11"/>
      <c r="F99" s="39"/>
      <c r="G99" s="168"/>
      <c r="H99" s="62"/>
      <c r="I99" s="62"/>
      <c r="J99" s="62"/>
      <c r="K99" s="62"/>
      <c r="L99" s="62"/>
      <c r="M99" s="62"/>
      <c r="N99" s="62"/>
      <c r="O99" s="62"/>
      <c r="P99" s="62"/>
      <c r="Q99" s="62"/>
      <c r="R99" s="8"/>
      <c r="S99" s="8"/>
      <c r="T99" s="8"/>
      <c r="U99" s="8"/>
      <c r="V99" s="8"/>
      <c r="W99" s="43"/>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hidden="1" outlineLevel="1">
      <c r="A100" s="11"/>
      <c r="B100" s="11"/>
      <c r="C100" s="11"/>
      <c r="D100" s="11"/>
      <c r="E100" s="11"/>
      <c r="F100" s="39"/>
      <c r="G100" s="168"/>
      <c r="H100" s="62"/>
      <c r="I100" s="62"/>
      <c r="J100" s="62"/>
      <c r="K100" s="62"/>
      <c r="L100" s="62"/>
      <c r="M100" s="62"/>
      <c r="N100" s="62"/>
      <c r="O100" s="62"/>
      <c r="P100" s="62"/>
      <c r="Q100" s="62"/>
      <c r="R100" s="8"/>
      <c r="S100" s="8"/>
      <c r="T100" s="8"/>
      <c r="U100" s="8"/>
      <c r="V100" s="8"/>
      <c r="W100" s="43"/>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collapsed="1">
      <c r="A101" s="11"/>
      <c r="B101" s="11"/>
      <c r="C101" s="11"/>
      <c r="D101" s="11"/>
      <c r="E101" s="11"/>
      <c r="F101" s="39" t="s">
        <v>21</v>
      </c>
      <c r="G101" s="332">
        <f>SUM(G57:G71)</f>
        <v>0</v>
      </c>
      <c r="H101" s="311">
        <f t="shared" ref="H101:Q101" si="2">SUM(H56:H100)</f>
        <v>99.470878200921902</v>
      </c>
      <c r="I101" s="311">
        <f t="shared" si="2"/>
        <v>0</v>
      </c>
      <c r="J101" s="311">
        <f t="shared" si="2"/>
        <v>0</v>
      </c>
      <c r="K101" s="90">
        <f t="shared" si="2"/>
        <v>0</v>
      </c>
      <c r="L101" s="90">
        <f t="shared" si="2"/>
        <v>0</v>
      </c>
      <c r="M101" s="231">
        <f t="shared" si="2"/>
        <v>0</v>
      </c>
      <c r="N101" s="231">
        <f t="shared" si="2"/>
        <v>0</v>
      </c>
      <c r="O101" s="231">
        <f t="shared" si="2"/>
        <v>0</v>
      </c>
      <c r="P101" s="231">
        <f t="shared" si="2"/>
        <v>0</v>
      </c>
      <c r="Q101" s="231">
        <f t="shared" si="2"/>
        <v>0</v>
      </c>
      <c r="R101" s="37"/>
      <c r="S101" s="37"/>
      <c r="T101" s="37"/>
      <c r="U101" s="37"/>
      <c r="V101" s="37"/>
      <c r="W101" s="37"/>
      <c r="X101" s="47"/>
      <c r="Y101" s="8"/>
      <c r="Z101" s="8"/>
      <c r="AA101" s="43"/>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ht="21" customHeight="1">
      <c r="A102" s="9"/>
      <c r="B102" s="9"/>
      <c r="C102" s="9"/>
      <c r="D102" s="9"/>
      <c r="E102" s="9"/>
      <c r="F102" s="356" t="s">
        <v>147</v>
      </c>
      <c r="G102" s="357"/>
      <c r="H102" s="357"/>
      <c r="I102" s="336"/>
      <c r="J102" s="336"/>
      <c r="K102" s="336"/>
      <c r="L102" s="336"/>
      <c r="M102" s="9"/>
      <c r="N102" s="9"/>
      <c r="O102" s="9"/>
      <c r="P102" s="9"/>
      <c r="Q102" s="9"/>
      <c r="R102" s="230">
        <f>SUM(G101:Q101)</f>
        <v>99.470878200921902</v>
      </c>
      <c r="S102" s="9"/>
      <c r="T102" s="9"/>
      <c r="U102" s="9"/>
      <c r="V102" s="9"/>
      <c r="W102" s="9"/>
      <c r="X102" s="9"/>
      <c r="Y102" s="9"/>
      <c r="Z102" s="9"/>
      <c r="AA102" s="18"/>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ht="13.5" customHeight="1">
      <c r="A103" s="73"/>
      <c r="B103" s="73"/>
      <c r="C103" s="73"/>
      <c r="D103" s="73"/>
      <c r="E103" s="73"/>
      <c r="F103" s="160" t="s">
        <v>81</v>
      </c>
      <c r="G103" s="160"/>
      <c r="H103" s="160"/>
      <c r="I103" s="160"/>
      <c r="J103" s="160"/>
      <c r="K103" s="259"/>
      <c r="L103" s="259"/>
      <c r="M103" s="74"/>
      <c r="N103" s="74"/>
      <c r="O103" s="74"/>
      <c r="P103" s="74"/>
      <c r="Q103" s="74"/>
      <c r="R103" s="74"/>
      <c r="S103" s="74"/>
      <c r="T103" s="74"/>
      <c r="U103" s="74"/>
      <c r="V103" s="74"/>
      <c r="W103" s="74"/>
      <c r="X103" s="8"/>
      <c r="Y103" s="8"/>
      <c r="Z103" s="8"/>
      <c r="AA103" s="8"/>
      <c r="AB103" s="43"/>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c r="A104" s="11"/>
      <c r="B104" s="11"/>
      <c r="C104" s="11"/>
      <c r="D104" s="11"/>
      <c r="E104" s="11"/>
      <c r="F104" s="38" t="s">
        <v>4</v>
      </c>
      <c r="G104" s="229" t="str">
        <f>G55</f>
        <v>2012-13</v>
      </c>
      <c r="H104" s="229" t="str">
        <f t="shared" ref="H104:Q104" si="3">H55</f>
        <v>2013-14</v>
      </c>
      <c r="I104" s="229" t="str">
        <f t="shared" si="3"/>
        <v>2014-15</v>
      </c>
      <c r="J104" s="229" t="str">
        <f t="shared" si="3"/>
        <v>2015-16</v>
      </c>
      <c r="K104" s="229" t="str">
        <f t="shared" si="3"/>
        <v>2016-17</v>
      </c>
      <c r="L104" s="229" t="str">
        <f t="shared" si="3"/>
        <v>2017-18</v>
      </c>
      <c r="M104" s="229" t="str">
        <f t="shared" si="3"/>
        <v>2018-19</v>
      </c>
      <c r="N104" s="229" t="str">
        <f t="shared" si="3"/>
        <v>2019-20</v>
      </c>
      <c r="O104" s="229" t="str">
        <f t="shared" si="3"/>
        <v>2020-21</v>
      </c>
      <c r="P104" s="229" t="str">
        <f t="shared" si="3"/>
        <v>2021-22</v>
      </c>
      <c r="Q104" s="229" t="str">
        <f t="shared" si="3"/>
        <v>2022-23</v>
      </c>
      <c r="R104" s="8"/>
      <c r="S104" s="8"/>
      <c r="T104" s="8"/>
      <c r="U104" s="8"/>
      <c r="V104" s="8"/>
      <c r="W104" s="43"/>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outlineLevel="1">
      <c r="A105" s="11"/>
      <c r="B105" s="11"/>
      <c r="C105" s="11"/>
      <c r="D105" s="11"/>
      <c r="E105" s="11"/>
      <c r="F105" s="38" t="str">
        <f>Asset1</f>
        <v>System Capex</v>
      </c>
      <c r="G105" s="167"/>
      <c r="H105" s="61"/>
      <c r="I105" s="61"/>
      <c r="J105" s="61"/>
      <c r="K105" s="61"/>
      <c r="L105" s="61"/>
      <c r="M105" s="61"/>
      <c r="N105" s="61"/>
      <c r="O105" s="61"/>
      <c r="P105" s="61"/>
      <c r="Q105" s="61"/>
      <c r="R105" s="8"/>
      <c r="S105" s="8"/>
      <c r="T105" s="8"/>
      <c r="U105" s="8"/>
      <c r="V105" s="8"/>
      <c r="W105" s="43"/>
      <c r="X105" s="9"/>
      <c r="Y105" s="9"/>
      <c r="Z105" s="9"/>
      <c r="AA105" s="9"/>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outlineLevel="1">
      <c r="A106" s="11"/>
      <c r="B106" s="11"/>
      <c r="C106" s="11"/>
      <c r="D106" s="11"/>
      <c r="E106" s="11"/>
      <c r="F106" s="39" t="str">
        <f>Asset2</f>
        <v>Transmission terminal station</v>
      </c>
      <c r="G106" s="330"/>
      <c r="H106" s="358">
        <v>0</v>
      </c>
      <c r="I106" s="331"/>
      <c r="J106" s="331"/>
      <c r="K106" s="331"/>
      <c r="L106" s="331"/>
      <c r="M106" s="62"/>
      <c r="N106" s="62"/>
      <c r="O106" s="62"/>
      <c r="P106" s="62"/>
      <c r="Q106" s="62"/>
      <c r="R106" s="323"/>
      <c r="S106" s="323"/>
      <c r="T106" s="323"/>
      <c r="U106" s="323"/>
      <c r="V106" s="323"/>
      <c r="W106" s="323"/>
      <c r="X106" s="9"/>
      <c r="Y106" s="9"/>
      <c r="Z106" s="9"/>
      <c r="AA106" s="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outlineLevel="1">
      <c r="A107" s="11"/>
      <c r="B107" s="11"/>
      <c r="C107" s="11"/>
      <c r="D107" s="11"/>
      <c r="E107" s="11"/>
      <c r="F107" s="39" t="str">
        <f>Asset3</f>
        <v>Zone substations</v>
      </c>
      <c r="G107" s="330"/>
      <c r="H107" s="358">
        <v>0.12646686651108968</v>
      </c>
      <c r="I107" s="331"/>
      <c r="J107" s="331"/>
      <c r="K107" s="331"/>
      <c r="L107" s="331"/>
      <c r="M107" s="62"/>
      <c r="N107" s="62"/>
      <c r="O107" s="62"/>
      <c r="P107" s="62"/>
      <c r="Q107" s="62"/>
      <c r="R107" s="323"/>
      <c r="S107" s="323"/>
      <c r="T107" s="323"/>
      <c r="U107" s="323"/>
      <c r="V107" s="323"/>
      <c r="W107" s="323"/>
      <c r="X107" s="9"/>
      <c r="Y107" s="9"/>
      <c r="Z107" s="9"/>
      <c r="AA107" s="9"/>
      <c r="AB107" s="9"/>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outlineLevel="1">
      <c r="A108" s="11"/>
      <c r="B108" s="11"/>
      <c r="C108" s="11"/>
      <c r="D108" s="11"/>
      <c r="E108" s="11"/>
      <c r="F108" s="39" t="str">
        <f>Asset4</f>
        <v>Transmission lines</v>
      </c>
      <c r="G108" s="330"/>
      <c r="H108" s="358">
        <v>0</v>
      </c>
      <c r="I108" s="331"/>
      <c r="J108" s="331"/>
      <c r="K108" s="331"/>
      <c r="L108" s="331"/>
      <c r="M108" s="62"/>
      <c r="N108" s="62"/>
      <c r="O108" s="62"/>
      <c r="P108" s="62"/>
      <c r="Q108" s="62"/>
      <c r="R108" s="323"/>
      <c r="S108" s="323"/>
      <c r="T108" s="323"/>
      <c r="U108" s="323"/>
      <c r="V108" s="323"/>
      <c r="W108" s="323"/>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1"/>
      <c r="B109" s="11"/>
      <c r="C109" s="11"/>
      <c r="D109" s="11"/>
      <c r="E109" s="11"/>
      <c r="F109" s="39" t="str">
        <f>Asset5</f>
        <v>Distribution mains</v>
      </c>
      <c r="G109" s="330"/>
      <c r="H109" s="358">
        <v>0.26439042721935463</v>
      </c>
      <c r="I109" s="331"/>
      <c r="J109" s="331"/>
      <c r="K109" s="331"/>
      <c r="L109" s="331"/>
      <c r="M109" s="62"/>
      <c r="N109" s="62"/>
      <c r="O109" s="62"/>
      <c r="P109" s="62"/>
      <c r="Q109" s="62"/>
      <c r="R109" s="323"/>
      <c r="S109" s="323"/>
      <c r="T109" s="323"/>
      <c r="U109" s="323"/>
      <c r="V109" s="323"/>
      <c r="W109" s="323"/>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1"/>
      <c r="B110" s="11"/>
      <c r="C110" s="11"/>
      <c r="D110" s="11"/>
      <c r="E110" s="11"/>
      <c r="F110" s="39" t="str">
        <f>Asset6</f>
        <v>Distribution substations</v>
      </c>
      <c r="G110" s="330"/>
      <c r="H110" s="358">
        <v>0.42412934703919308</v>
      </c>
      <c r="I110" s="331"/>
      <c r="J110" s="331"/>
      <c r="K110" s="331"/>
      <c r="L110" s="331"/>
      <c r="M110" s="62"/>
      <c r="N110" s="62"/>
      <c r="O110" s="62"/>
      <c r="P110" s="62"/>
      <c r="Q110" s="62"/>
      <c r="R110" s="323"/>
      <c r="S110" s="323"/>
      <c r="T110" s="323"/>
      <c r="U110" s="323"/>
      <c r="V110" s="323"/>
      <c r="W110" s="323"/>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1"/>
      <c r="B111" s="11"/>
      <c r="C111" s="11"/>
      <c r="D111" s="11"/>
      <c r="E111" s="11"/>
      <c r="F111" s="39" t="str">
        <f>Asset7</f>
        <v>Metering</v>
      </c>
      <c r="G111" s="330"/>
      <c r="H111" s="358">
        <v>5.0503099227271349E-4</v>
      </c>
      <c r="I111" s="331"/>
      <c r="J111" s="331"/>
      <c r="K111" s="331"/>
      <c r="L111" s="331"/>
      <c r="M111" s="62"/>
      <c r="N111" s="62"/>
      <c r="O111" s="62"/>
      <c r="P111" s="62"/>
      <c r="Q111" s="62"/>
      <c r="R111" s="323"/>
      <c r="S111" s="323"/>
      <c r="T111" s="323"/>
      <c r="U111" s="323"/>
      <c r="V111" s="323"/>
      <c r="W111" s="323"/>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1"/>
      <c r="B112" s="11"/>
      <c r="C112" s="11"/>
      <c r="D112" s="11"/>
      <c r="E112" s="11"/>
      <c r="F112" s="39" t="str">
        <f>Asset8</f>
        <v>Land and easements</v>
      </c>
      <c r="G112" s="330"/>
      <c r="H112" s="358">
        <v>0</v>
      </c>
      <c r="I112" s="331"/>
      <c r="J112" s="331"/>
      <c r="K112" s="331"/>
      <c r="L112" s="331"/>
      <c r="M112" s="62"/>
      <c r="N112" s="62"/>
      <c r="O112" s="62"/>
      <c r="P112" s="62"/>
      <c r="Q112" s="62"/>
      <c r="R112" s="323"/>
      <c r="S112" s="323"/>
      <c r="T112" s="323"/>
      <c r="U112" s="323"/>
      <c r="V112" s="323"/>
      <c r="W112" s="323"/>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1"/>
      <c r="B113" s="11"/>
      <c r="C113" s="11"/>
      <c r="D113" s="11"/>
      <c r="E113" s="11"/>
      <c r="F113" s="39" t="str">
        <f>Asset9</f>
        <v>Secondary systems - Control, communications &amp; Protection</v>
      </c>
      <c r="G113" s="330"/>
      <c r="H113" s="358">
        <v>0</v>
      </c>
      <c r="I113" s="331"/>
      <c r="J113" s="331"/>
      <c r="K113" s="331"/>
      <c r="L113" s="331"/>
      <c r="M113" s="62"/>
      <c r="N113" s="62"/>
      <c r="O113" s="62"/>
      <c r="P113" s="62"/>
      <c r="Q113" s="62"/>
      <c r="R113" s="323"/>
      <c r="S113" s="323"/>
      <c r="T113" s="323"/>
      <c r="U113" s="323"/>
      <c r="V113" s="323"/>
      <c r="W113" s="323"/>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1"/>
      <c r="B114" s="11"/>
      <c r="C114" s="11"/>
      <c r="D114" s="11"/>
      <c r="E114" s="11"/>
      <c r="F114" s="39" t="str">
        <f>Asset10</f>
        <v>Other</v>
      </c>
      <c r="G114" s="330"/>
      <c r="H114" s="358">
        <v>0</v>
      </c>
      <c r="I114" s="331"/>
      <c r="J114" s="331"/>
      <c r="K114" s="331"/>
      <c r="L114" s="331"/>
      <c r="M114" s="62"/>
      <c r="N114" s="62"/>
      <c r="O114" s="62"/>
      <c r="P114" s="62"/>
      <c r="Q114" s="62"/>
      <c r="R114" s="323"/>
      <c r="S114" s="323"/>
      <c r="T114" s="323"/>
      <c r="U114" s="323"/>
      <c r="V114" s="323"/>
      <c r="W114" s="323"/>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1"/>
      <c r="B115" s="11"/>
      <c r="C115" s="11"/>
      <c r="D115" s="11"/>
      <c r="E115" s="11"/>
      <c r="F115" s="38" t="str">
        <f>Asset11</f>
        <v>Non-System Capex</v>
      </c>
      <c r="G115" s="330"/>
      <c r="H115" s="358"/>
      <c r="I115" s="331"/>
      <c r="J115" s="331"/>
      <c r="K115" s="331"/>
      <c r="L115" s="331"/>
      <c r="M115" s="62"/>
      <c r="N115" s="62"/>
      <c r="O115" s="62"/>
      <c r="P115" s="62"/>
      <c r="Q115" s="62"/>
      <c r="R115" s="323"/>
      <c r="S115" s="323"/>
      <c r="T115" s="323"/>
      <c r="U115" s="323"/>
      <c r="V115" s="323"/>
      <c r="W115" s="323"/>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1"/>
      <c r="B116" s="11"/>
      <c r="C116" s="11"/>
      <c r="D116" s="11"/>
      <c r="E116" s="11"/>
      <c r="F116" s="39" t="str">
        <f>Asset12</f>
        <v>Non-network—IT and Communications Capex</v>
      </c>
      <c r="G116" s="330"/>
      <c r="H116" s="358">
        <v>0</v>
      </c>
      <c r="I116" s="331"/>
      <c r="J116" s="331"/>
      <c r="K116" s="331"/>
      <c r="L116" s="331"/>
      <c r="M116" s="62"/>
      <c r="N116" s="62"/>
      <c r="O116" s="62"/>
      <c r="P116" s="62"/>
      <c r="Q116" s="62"/>
      <c r="R116" s="323"/>
      <c r="S116" s="323"/>
      <c r="T116" s="323"/>
      <c r="U116" s="323"/>
      <c r="V116" s="323"/>
      <c r="W116" s="323"/>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1"/>
      <c r="B117" s="11"/>
      <c r="C117" s="11"/>
      <c r="D117" s="11"/>
      <c r="E117" s="11"/>
      <c r="F117" s="39" t="str">
        <f>Asset13</f>
        <v>Non-network—Motor Vehicles Capex</v>
      </c>
      <c r="G117" s="330"/>
      <c r="H117" s="358">
        <v>0</v>
      </c>
      <c r="I117" s="331"/>
      <c r="J117" s="331"/>
      <c r="K117" s="331"/>
      <c r="L117" s="331"/>
      <c r="M117" s="62"/>
      <c r="N117" s="62"/>
      <c r="O117" s="62"/>
      <c r="P117" s="62"/>
      <c r="Q117" s="62"/>
      <c r="R117" s="323"/>
      <c r="S117" s="323"/>
      <c r="T117" s="323"/>
      <c r="U117" s="323"/>
      <c r="V117" s="323"/>
      <c r="W117" s="323"/>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1"/>
      <c r="B118" s="11"/>
      <c r="C118" s="11"/>
      <c r="D118" s="11"/>
      <c r="E118" s="11"/>
      <c r="F118" s="39" t="str">
        <f>Asset14</f>
        <v>Non-network—Property Capex</v>
      </c>
      <c r="G118" s="330"/>
      <c r="H118" s="358">
        <v>0</v>
      </c>
      <c r="I118" s="331"/>
      <c r="J118" s="331"/>
      <c r="K118" s="331"/>
      <c r="L118" s="331"/>
      <c r="M118" s="62"/>
      <c r="N118" s="62"/>
      <c r="O118" s="62"/>
      <c r="P118" s="62"/>
      <c r="Q118" s="62"/>
      <c r="R118" s="323"/>
      <c r="S118" s="323"/>
      <c r="T118" s="323"/>
      <c r="U118" s="323"/>
      <c r="V118" s="323"/>
      <c r="W118" s="323"/>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1"/>
      <c r="B119" s="11"/>
      <c r="C119" s="11"/>
      <c r="D119" s="11"/>
      <c r="E119" s="11"/>
      <c r="F119" s="39" t="str">
        <f>Asset15</f>
        <v>Non-network—Plant &amp; Equipment Capex</v>
      </c>
      <c r="G119" s="330"/>
      <c r="H119" s="358">
        <v>0</v>
      </c>
      <c r="I119" s="331"/>
      <c r="J119" s="331"/>
      <c r="K119" s="331"/>
      <c r="L119" s="331"/>
      <c r="M119" s="62"/>
      <c r="N119" s="62"/>
      <c r="O119" s="62"/>
      <c r="P119" s="62"/>
      <c r="Q119" s="62"/>
      <c r="R119" s="323"/>
      <c r="S119" s="323"/>
      <c r="T119" s="323"/>
      <c r="U119" s="323"/>
      <c r="V119" s="323"/>
      <c r="W119" s="323"/>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1"/>
      <c r="B120" s="11"/>
      <c r="C120" s="11"/>
      <c r="D120" s="11"/>
      <c r="E120" s="11"/>
      <c r="F120" s="39" t="str">
        <f>Asset16</f>
        <v>Non-network—Other capex</v>
      </c>
      <c r="G120" s="330"/>
      <c r="H120" s="358">
        <v>0</v>
      </c>
      <c r="I120" s="331"/>
      <c r="J120" s="331"/>
      <c r="K120" s="331"/>
      <c r="L120" s="331"/>
      <c r="M120" s="62"/>
      <c r="N120" s="62"/>
      <c r="O120" s="62"/>
      <c r="P120" s="62"/>
      <c r="Q120" s="62"/>
      <c r="R120" s="323"/>
      <c r="S120" s="323"/>
      <c r="T120" s="323"/>
      <c r="U120" s="323"/>
      <c r="V120" s="323"/>
      <c r="W120" s="323"/>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hidden="1" outlineLevel="1">
      <c r="A121" s="11"/>
      <c r="B121" s="11"/>
      <c r="C121" s="11"/>
      <c r="D121" s="11"/>
      <c r="E121" s="11"/>
      <c r="F121" s="39">
        <f>Asset17</f>
        <v>0</v>
      </c>
      <c r="G121" s="168">
        <v>0</v>
      </c>
      <c r="H121" s="62"/>
      <c r="I121" s="62">
        <v>0</v>
      </c>
      <c r="J121" s="62">
        <v>0</v>
      </c>
      <c r="K121" s="62">
        <v>0</v>
      </c>
      <c r="L121" s="62">
        <v>0</v>
      </c>
      <c r="M121" s="62"/>
      <c r="N121" s="62"/>
      <c r="O121" s="62"/>
      <c r="P121" s="62"/>
      <c r="Q121" s="62"/>
      <c r="R121" s="8"/>
      <c r="S121" s="8"/>
      <c r="T121" s="8"/>
      <c r="U121" s="8"/>
      <c r="V121" s="8"/>
      <c r="W121" s="43"/>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hidden="1" outlineLevel="1">
      <c r="A122" s="11"/>
      <c r="B122" s="11"/>
      <c r="C122" s="11"/>
      <c r="D122" s="11"/>
      <c r="E122" s="11"/>
      <c r="F122" s="39">
        <f>Asset18</f>
        <v>0</v>
      </c>
      <c r="G122" s="168">
        <v>0</v>
      </c>
      <c r="H122" s="62">
        <v>0</v>
      </c>
      <c r="I122" s="62">
        <v>0</v>
      </c>
      <c r="J122" s="62">
        <v>0</v>
      </c>
      <c r="K122" s="62">
        <v>0</v>
      </c>
      <c r="L122" s="62">
        <v>0</v>
      </c>
      <c r="M122" s="62"/>
      <c r="N122" s="62"/>
      <c r="O122" s="62"/>
      <c r="P122" s="62"/>
      <c r="Q122" s="62"/>
      <c r="R122" s="8"/>
      <c r="S122" s="8"/>
      <c r="T122" s="8"/>
      <c r="U122" s="8"/>
      <c r="V122" s="8"/>
      <c r="W122" s="43"/>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hidden="1" outlineLevel="1">
      <c r="A123" s="11"/>
      <c r="B123" s="11"/>
      <c r="C123" s="11"/>
      <c r="D123" s="11"/>
      <c r="E123" s="11"/>
      <c r="F123" s="39">
        <f>Asset19</f>
        <v>0</v>
      </c>
      <c r="G123" s="168">
        <v>0</v>
      </c>
      <c r="H123" s="62">
        <v>0</v>
      </c>
      <c r="I123" s="62">
        <v>0</v>
      </c>
      <c r="J123" s="62">
        <v>0</v>
      </c>
      <c r="K123" s="62">
        <v>0</v>
      </c>
      <c r="L123" s="62">
        <v>0</v>
      </c>
      <c r="M123" s="62"/>
      <c r="N123" s="62"/>
      <c r="O123" s="62"/>
      <c r="P123" s="62"/>
      <c r="Q123" s="62"/>
      <c r="R123" s="8"/>
      <c r="S123" s="8"/>
      <c r="T123" s="8"/>
      <c r="U123" s="8"/>
      <c r="V123" s="8"/>
      <c r="W123" s="43"/>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hidden="1" outlineLevel="1">
      <c r="A124" s="11"/>
      <c r="B124" s="11"/>
      <c r="C124" s="11"/>
      <c r="D124" s="11"/>
      <c r="E124" s="11"/>
      <c r="F124" s="39">
        <f>Asset20</f>
        <v>0</v>
      </c>
      <c r="G124" s="168">
        <v>0</v>
      </c>
      <c r="H124" s="62">
        <v>0</v>
      </c>
      <c r="I124" s="62">
        <v>0</v>
      </c>
      <c r="J124" s="62">
        <v>0</v>
      </c>
      <c r="K124" s="62">
        <v>0</v>
      </c>
      <c r="L124" s="62">
        <v>0</v>
      </c>
      <c r="M124" s="62"/>
      <c r="N124" s="62"/>
      <c r="O124" s="62"/>
      <c r="P124" s="62"/>
      <c r="Q124" s="62"/>
      <c r="R124" s="8"/>
      <c r="S124" s="8"/>
      <c r="T124" s="8"/>
      <c r="U124" s="8"/>
      <c r="V124" s="8"/>
      <c r="W124" s="43"/>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hidden="1" outlineLevel="1">
      <c r="A125" s="11"/>
      <c r="B125" s="11"/>
      <c r="C125" s="11"/>
      <c r="D125" s="11"/>
      <c r="E125" s="11"/>
      <c r="F125" s="39">
        <f>Asset21</f>
        <v>0</v>
      </c>
      <c r="G125" s="168">
        <v>0</v>
      </c>
      <c r="H125" s="62">
        <v>0</v>
      </c>
      <c r="I125" s="62">
        <v>0</v>
      </c>
      <c r="J125" s="62">
        <v>0</v>
      </c>
      <c r="K125" s="62">
        <v>0</v>
      </c>
      <c r="L125" s="62">
        <v>0</v>
      </c>
      <c r="M125" s="62"/>
      <c r="N125" s="62"/>
      <c r="O125" s="62"/>
      <c r="P125" s="62"/>
      <c r="Q125" s="62"/>
      <c r="R125" s="8"/>
      <c r="S125" s="8"/>
      <c r="T125" s="8"/>
      <c r="U125" s="8"/>
      <c r="V125" s="8"/>
      <c r="W125" s="43"/>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hidden="1" outlineLevel="1">
      <c r="A126" s="11"/>
      <c r="B126" s="11"/>
      <c r="C126" s="11"/>
      <c r="D126" s="11"/>
      <c r="E126" s="11"/>
      <c r="F126" s="39">
        <f>Asset22</f>
        <v>0</v>
      </c>
      <c r="G126" s="168">
        <v>0</v>
      </c>
      <c r="H126" s="62">
        <v>0</v>
      </c>
      <c r="I126" s="62">
        <v>0</v>
      </c>
      <c r="J126" s="62">
        <v>0</v>
      </c>
      <c r="K126" s="62">
        <v>0</v>
      </c>
      <c r="L126" s="62">
        <v>0</v>
      </c>
      <c r="M126" s="62"/>
      <c r="N126" s="62"/>
      <c r="O126" s="62"/>
      <c r="P126" s="62"/>
      <c r="Q126" s="62"/>
      <c r="R126" s="8"/>
      <c r="S126" s="8"/>
      <c r="T126" s="8"/>
      <c r="U126" s="8"/>
      <c r="V126" s="8"/>
      <c r="W126" s="43"/>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hidden="1" outlineLevel="1">
      <c r="A127" s="11"/>
      <c r="B127" s="11"/>
      <c r="C127" s="11"/>
      <c r="D127" s="11"/>
      <c r="E127" s="11"/>
      <c r="F127" s="39">
        <f>Asset23</f>
        <v>0</v>
      </c>
      <c r="G127" s="168">
        <v>0</v>
      </c>
      <c r="H127" s="62">
        <v>0</v>
      </c>
      <c r="I127" s="62">
        <v>0</v>
      </c>
      <c r="J127" s="62">
        <v>0</v>
      </c>
      <c r="K127" s="62">
        <v>0</v>
      </c>
      <c r="L127" s="62">
        <v>0</v>
      </c>
      <c r="M127" s="62"/>
      <c r="N127" s="62"/>
      <c r="O127" s="62"/>
      <c r="P127" s="62"/>
      <c r="Q127" s="62"/>
      <c r="R127" s="8"/>
      <c r="S127" s="8"/>
      <c r="T127" s="8"/>
      <c r="U127" s="8"/>
      <c r="V127" s="8"/>
      <c r="W127" s="43"/>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hidden="1" outlineLevel="1">
      <c r="A128" s="11"/>
      <c r="B128" s="11"/>
      <c r="C128" s="11"/>
      <c r="D128" s="11"/>
      <c r="E128" s="11"/>
      <c r="F128" s="39">
        <f>Asset24</f>
        <v>0</v>
      </c>
      <c r="G128" s="168">
        <v>0</v>
      </c>
      <c r="H128" s="62">
        <v>0</v>
      </c>
      <c r="I128" s="62">
        <v>0</v>
      </c>
      <c r="J128" s="62">
        <v>0</v>
      </c>
      <c r="K128" s="62">
        <v>0</v>
      </c>
      <c r="L128" s="62">
        <v>0</v>
      </c>
      <c r="M128" s="62"/>
      <c r="N128" s="62"/>
      <c r="O128" s="62"/>
      <c r="P128" s="62"/>
      <c r="Q128" s="62"/>
      <c r="R128" s="8"/>
      <c r="S128" s="8"/>
      <c r="T128" s="8"/>
      <c r="U128" s="8"/>
      <c r="V128" s="8"/>
      <c r="W128" s="43"/>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hidden="1" outlineLevel="1">
      <c r="A129" s="11"/>
      <c r="B129" s="11"/>
      <c r="C129" s="11"/>
      <c r="D129" s="11"/>
      <c r="E129" s="11"/>
      <c r="F129" s="39">
        <f>Asset25</f>
        <v>0</v>
      </c>
      <c r="G129" s="168">
        <v>0</v>
      </c>
      <c r="H129" s="62">
        <v>0</v>
      </c>
      <c r="I129" s="62">
        <v>0</v>
      </c>
      <c r="J129" s="62">
        <v>0</v>
      </c>
      <c r="K129" s="62">
        <v>0</v>
      </c>
      <c r="L129" s="62">
        <v>0</v>
      </c>
      <c r="M129" s="62"/>
      <c r="N129" s="62"/>
      <c r="O129" s="62"/>
      <c r="P129" s="62"/>
      <c r="Q129" s="62"/>
      <c r="R129" s="8"/>
      <c r="S129" s="8"/>
      <c r="T129" s="8"/>
      <c r="U129" s="8"/>
      <c r="V129" s="8"/>
      <c r="W129" s="43"/>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hidden="1" outlineLevel="1">
      <c r="A130" s="11"/>
      <c r="B130" s="11"/>
      <c r="C130" s="11"/>
      <c r="D130" s="11"/>
      <c r="E130" s="11"/>
      <c r="F130" s="39">
        <f>Asset26</f>
        <v>0</v>
      </c>
      <c r="G130" s="168">
        <v>0</v>
      </c>
      <c r="H130" s="62">
        <v>0</v>
      </c>
      <c r="I130" s="62">
        <v>0</v>
      </c>
      <c r="J130" s="62">
        <v>0</v>
      </c>
      <c r="K130" s="62">
        <v>0</v>
      </c>
      <c r="L130" s="62">
        <v>0</v>
      </c>
      <c r="M130" s="62"/>
      <c r="N130" s="62"/>
      <c r="O130" s="62"/>
      <c r="P130" s="62"/>
      <c r="Q130" s="62"/>
      <c r="R130" s="8"/>
      <c r="S130" s="8"/>
      <c r="T130" s="8"/>
      <c r="U130" s="8"/>
      <c r="V130" s="8"/>
      <c r="W130" s="43"/>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hidden="1" outlineLevel="1">
      <c r="A131" s="11"/>
      <c r="B131" s="11"/>
      <c r="C131" s="11"/>
      <c r="D131" s="11"/>
      <c r="E131" s="11"/>
      <c r="F131" s="39">
        <f>Asset27</f>
        <v>0</v>
      </c>
      <c r="G131" s="168">
        <v>0</v>
      </c>
      <c r="H131" s="62">
        <v>0</v>
      </c>
      <c r="I131" s="62">
        <v>0</v>
      </c>
      <c r="J131" s="62">
        <v>0</v>
      </c>
      <c r="K131" s="62">
        <v>0</v>
      </c>
      <c r="L131" s="62">
        <v>0</v>
      </c>
      <c r="M131" s="62"/>
      <c r="N131" s="62"/>
      <c r="O131" s="62"/>
      <c r="P131" s="62"/>
      <c r="Q131" s="62"/>
      <c r="R131" s="8"/>
      <c r="S131" s="8"/>
      <c r="T131" s="8"/>
      <c r="U131" s="8"/>
      <c r="V131" s="8"/>
      <c r="W131" s="43"/>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hidden="1" outlineLevel="1">
      <c r="A132" s="11"/>
      <c r="B132" s="11"/>
      <c r="C132" s="11"/>
      <c r="D132" s="11"/>
      <c r="E132" s="11"/>
      <c r="F132" s="39">
        <f>Asset28</f>
        <v>0</v>
      </c>
      <c r="G132" s="168">
        <v>0</v>
      </c>
      <c r="H132" s="62">
        <v>0</v>
      </c>
      <c r="I132" s="62">
        <v>0</v>
      </c>
      <c r="J132" s="62">
        <v>0</v>
      </c>
      <c r="K132" s="62">
        <v>0</v>
      </c>
      <c r="L132" s="62">
        <v>0</v>
      </c>
      <c r="M132" s="62"/>
      <c r="N132" s="62"/>
      <c r="O132" s="62"/>
      <c r="P132" s="62"/>
      <c r="Q132" s="62"/>
      <c r="R132" s="8"/>
      <c r="S132" s="8"/>
      <c r="T132" s="8"/>
      <c r="U132" s="8"/>
      <c r="V132" s="8"/>
      <c r="W132" s="43"/>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hidden="1" outlineLevel="1">
      <c r="A133" s="11"/>
      <c r="B133" s="11"/>
      <c r="C133" s="11"/>
      <c r="D133" s="11"/>
      <c r="E133" s="11"/>
      <c r="F133" s="39">
        <f>Asset29</f>
        <v>0</v>
      </c>
      <c r="G133" s="168">
        <v>0</v>
      </c>
      <c r="H133" s="62">
        <v>0</v>
      </c>
      <c r="I133" s="62">
        <v>0</v>
      </c>
      <c r="J133" s="62">
        <v>0</v>
      </c>
      <c r="K133" s="62">
        <v>0</v>
      </c>
      <c r="L133" s="62">
        <v>0</v>
      </c>
      <c r="M133" s="62"/>
      <c r="N133" s="62"/>
      <c r="O133" s="62"/>
      <c r="P133" s="62"/>
      <c r="Q133" s="62"/>
      <c r="R133" s="8"/>
      <c r="S133" s="8"/>
      <c r="T133" s="8"/>
      <c r="U133" s="8"/>
      <c r="V133" s="8"/>
      <c r="W133" s="43"/>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hidden="1" outlineLevel="1">
      <c r="A134" s="11"/>
      <c r="B134" s="11"/>
      <c r="C134" s="11"/>
      <c r="D134" s="11"/>
      <c r="E134" s="11"/>
      <c r="F134" s="39">
        <f>Asset30</f>
        <v>0</v>
      </c>
      <c r="G134" s="168">
        <v>0</v>
      </c>
      <c r="H134" s="62">
        <v>0</v>
      </c>
      <c r="I134" s="62">
        <v>0</v>
      </c>
      <c r="J134" s="62">
        <v>0</v>
      </c>
      <c r="K134" s="62">
        <v>0</v>
      </c>
      <c r="L134" s="62">
        <v>0</v>
      </c>
      <c r="M134" s="62"/>
      <c r="N134" s="62"/>
      <c r="O134" s="62"/>
      <c r="P134" s="62"/>
      <c r="Q134" s="62"/>
      <c r="R134" s="8"/>
      <c r="S134" s="8"/>
      <c r="T134" s="8"/>
      <c r="U134" s="8"/>
      <c r="V134" s="8"/>
      <c r="W134" s="43"/>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hidden="1" outlineLevel="1">
      <c r="A135" s="11"/>
      <c r="B135" s="11"/>
      <c r="C135" s="11"/>
      <c r="D135" s="11"/>
      <c r="E135" s="11"/>
      <c r="F135" s="39">
        <f>Asset31</f>
        <v>0</v>
      </c>
      <c r="G135" s="168">
        <v>0</v>
      </c>
      <c r="H135" s="62">
        <v>0</v>
      </c>
      <c r="I135" s="62">
        <v>0</v>
      </c>
      <c r="J135" s="62">
        <v>0</v>
      </c>
      <c r="K135" s="62">
        <v>0</v>
      </c>
      <c r="L135" s="62">
        <v>0</v>
      </c>
      <c r="M135" s="62"/>
      <c r="N135" s="62"/>
      <c r="O135" s="62"/>
      <c r="P135" s="62"/>
      <c r="Q135" s="62"/>
      <c r="R135" s="8"/>
      <c r="S135" s="8"/>
      <c r="T135" s="8"/>
      <c r="U135" s="8"/>
      <c r="V135" s="8"/>
      <c r="W135" s="43"/>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hidden="1" outlineLevel="1">
      <c r="A136" s="11"/>
      <c r="B136" s="11"/>
      <c r="C136" s="11"/>
      <c r="D136" s="11"/>
      <c r="E136" s="11"/>
      <c r="F136" s="39">
        <f>Asset32</f>
        <v>0</v>
      </c>
      <c r="G136" s="168">
        <v>0</v>
      </c>
      <c r="H136" s="62">
        <v>0</v>
      </c>
      <c r="I136" s="62">
        <v>0</v>
      </c>
      <c r="J136" s="62">
        <v>0</v>
      </c>
      <c r="K136" s="62">
        <v>0</v>
      </c>
      <c r="L136" s="62">
        <v>0</v>
      </c>
      <c r="M136" s="62"/>
      <c r="N136" s="62"/>
      <c r="O136" s="62"/>
      <c r="P136" s="62"/>
      <c r="Q136" s="62"/>
      <c r="R136" s="8"/>
      <c r="S136" s="8"/>
      <c r="T136" s="8"/>
      <c r="U136" s="8"/>
      <c r="V136" s="8"/>
      <c r="W136" s="43"/>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hidden="1" outlineLevel="1">
      <c r="A137" s="11"/>
      <c r="B137" s="11"/>
      <c r="C137" s="11"/>
      <c r="D137" s="11"/>
      <c r="E137" s="11"/>
      <c r="F137" s="39">
        <f>Asset33</f>
        <v>0</v>
      </c>
      <c r="G137" s="168">
        <v>0</v>
      </c>
      <c r="H137" s="62">
        <v>0</v>
      </c>
      <c r="I137" s="62">
        <v>0</v>
      </c>
      <c r="J137" s="62">
        <v>0</v>
      </c>
      <c r="K137" s="62">
        <v>0</v>
      </c>
      <c r="L137" s="62">
        <v>0</v>
      </c>
      <c r="M137" s="62"/>
      <c r="N137" s="62"/>
      <c r="O137" s="62"/>
      <c r="P137" s="62"/>
      <c r="Q137" s="62"/>
      <c r="R137" s="8"/>
      <c r="S137" s="8"/>
      <c r="T137" s="8"/>
      <c r="U137" s="8"/>
      <c r="V137" s="8"/>
      <c r="W137" s="43"/>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hidden="1" outlineLevel="1">
      <c r="A138" s="11"/>
      <c r="B138" s="11"/>
      <c r="C138" s="11"/>
      <c r="D138" s="11"/>
      <c r="E138" s="11"/>
      <c r="F138" s="39">
        <f>Asset34</f>
        <v>0</v>
      </c>
      <c r="G138" s="168">
        <v>0</v>
      </c>
      <c r="H138" s="62">
        <v>0</v>
      </c>
      <c r="I138" s="62">
        <v>0</v>
      </c>
      <c r="J138" s="62">
        <v>0</v>
      </c>
      <c r="K138" s="62">
        <v>0</v>
      </c>
      <c r="L138" s="62">
        <v>0</v>
      </c>
      <c r="M138" s="62"/>
      <c r="N138" s="62"/>
      <c r="O138" s="62"/>
      <c r="P138" s="62"/>
      <c r="Q138" s="62"/>
      <c r="R138" s="8"/>
      <c r="S138" s="8"/>
      <c r="T138" s="8"/>
      <c r="U138" s="8"/>
      <c r="V138" s="8"/>
      <c r="W138" s="43"/>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hidden="1" outlineLevel="1">
      <c r="A139" s="11"/>
      <c r="B139" s="11"/>
      <c r="C139" s="11"/>
      <c r="D139" s="11"/>
      <c r="E139" s="11"/>
      <c r="F139" s="39">
        <f>Asset35</f>
        <v>0</v>
      </c>
      <c r="G139" s="168">
        <v>0</v>
      </c>
      <c r="H139" s="62">
        <v>0</v>
      </c>
      <c r="I139" s="62">
        <v>0</v>
      </c>
      <c r="J139" s="62">
        <v>0</v>
      </c>
      <c r="K139" s="62">
        <v>0</v>
      </c>
      <c r="L139" s="62">
        <v>0</v>
      </c>
      <c r="M139" s="62"/>
      <c r="N139" s="62"/>
      <c r="O139" s="62"/>
      <c r="P139" s="62"/>
      <c r="Q139" s="62"/>
      <c r="R139" s="8"/>
      <c r="S139" s="8"/>
      <c r="T139" s="8"/>
      <c r="U139" s="8"/>
      <c r="V139" s="8"/>
      <c r="W139" s="43"/>
      <c r="X139" s="9"/>
      <c r="Y139" s="9"/>
      <c r="Z139" s="9"/>
      <c r="AA139" s="9"/>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idden="1" outlineLevel="1">
      <c r="A140" s="11"/>
      <c r="B140" s="11"/>
      <c r="C140" s="11"/>
      <c r="D140" s="11"/>
      <c r="E140" s="11"/>
      <c r="F140" s="39">
        <f>Asset36</f>
        <v>0</v>
      </c>
      <c r="G140" s="168">
        <v>0</v>
      </c>
      <c r="H140" s="62">
        <v>0</v>
      </c>
      <c r="I140" s="62">
        <v>0</v>
      </c>
      <c r="J140" s="62">
        <v>0</v>
      </c>
      <c r="K140" s="62">
        <v>0</v>
      </c>
      <c r="L140" s="62">
        <v>0</v>
      </c>
      <c r="M140" s="62"/>
      <c r="N140" s="62"/>
      <c r="O140" s="62"/>
      <c r="P140" s="62"/>
      <c r="Q140" s="62"/>
      <c r="R140" s="8"/>
      <c r="S140" s="8"/>
      <c r="T140" s="8"/>
      <c r="U140" s="8"/>
      <c r="V140" s="8"/>
      <c r="W140" s="43"/>
      <c r="X140" s="9"/>
      <c r="Y140" s="9"/>
      <c r="Z140" s="9"/>
      <c r="AA140" s="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idden="1" outlineLevel="1">
      <c r="A141" s="11"/>
      <c r="B141" s="11"/>
      <c r="C141" s="11"/>
      <c r="D141" s="11"/>
      <c r="E141" s="11"/>
      <c r="F141" s="39">
        <f>Asset37</f>
        <v>0</v>
      </c>
      <c r="G141" s="168"/>
      <c r="H141" s="62"/>
      <c r="I141" s="62"/>
      <c r="J141" s="62"/>
      <c r="K141" s="62"/>
      <c r="L141" s="62"/>
      <c r="M141" s="62"/>
      <c r="N141" s="62"/>
      <c r="O141" s="62"/>
      <c r="P141" s="62"/>
      <c r="Q141" s="62"/>
      <c r="R141" s="8"/>
      <c r="S141" s="8"/>
      <c r="T141" s="8"/>
      <c r="U141" s="8"/>
      <c r="V141" s="8"/>
      <c r="W141" s="43"/>
      <c r="X141" s="9"/>
      <c r="Y141" s="9"/>
      <c r="Z141" s="9"/>
      <c r="AA141" s="9"/>
      <c r="AB141" s="9"/>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hidden="1" outlineLevel="1">
      <c r="A142" s="11"/>
      <c r="B142" s="11"/>
      <c r="C142" s="11"/>
      <c r="D142" s="11"/>
      <c r="E142" s="11"/>
      <c r="F142" s="39">
        <f>Asset38</f>
        <v>0</v>
      </c>
      <c r="G142" s="272"/>
      <c r="H142" s="273"/>
      <c r="I142" s="273"/>
      <c r="J142" s="62"/>
      <c r="K142" s="62"/>
      <c r="L142" s="62"/>
      <c r="M142" s="62"/>
      <c r="N142" s="62"/>
      <c r="O142" s="62"/>
      <c r="P142" s="62"/>
      <c r="Q142" s="62"/>
      <c r="R142" s="8"/>
      <c r="S142" s="8"/>
      <c r="T142" s="8"/>
      <c r="U142" s="8"/>
      <c r="V142" s="8"/>
      <c r="W142" s="43"/>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hidden="1" outlineLevel="1">
      <c r="A143" s="11"/>
      <c r="B143" s="11"/>
      <c r="C143" s="11"/>
      <c r="D143" s="11"/>
      <c r="E143" s="11"/>
      <c r="F143" s="39">
        <f>Asset39</f>
        <v>0</v>
      </c>
      <c r="G143" s="168"/>
      <c r="H143" s="273"/>
      <c r="I143" s="273"/>
      <c r="J143" s="273"/>
      <c r="K143" s="62"/>
      <c r="L143" s="62"/>
      <c r="M143" s="62"/>
      <c r="N143" s="62"/>
      <c r="O143" s="62"/>
      <c r="P143" s="62"/>
      <c r="Q143" s="62"/>
      <c r="R143" s="8"/>
      <c r="S143" s="8"/>
      <c r="T143" s="8"/>
      <c r="U143" s="8"/>
      <c r="V143" s="8"/>
      <c r="W143" s="43"/>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hidden="1" outlineLevel="1">
      <c r="A144" s="11"/>
      <c r="B144" s="11"/>
      <c r="C144" s="11"/>
      <c r="D144" s="11"/>
      <c r="E144" s="11"/>
      <c r="F144" s="39">
        <f>Asset40</f>
        <v>0</v>
      </c>
      <c r="G144" s="272"/>
      <c r="H144" s="273"/>
      <c r="I144" s="273"/>
      <c r="J144" s="273"/>
      <c r="K144" s="62"/>
      <c r="L144" s="62"/>
      <c r="M144" s="62"/>
      <c r="N144" s="62"/>
      <c r="O144" s="62"/>
      <c r="P144" s="62"/>
      <c r="Q144" s="62"/>
      <c r="R144" s="8"/>
      <c r="S144" s="8"/>
      <c r="T144" s="8"/>
      <c r="U144" s="8"/>
      <c r="V144" s="8"/>
      <c r="W144" s="43"/>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hidden="1" outlineLevel="1">
      <c r="A145" s="11"/>
      <c r="B145" s="11"/>
      <c r="C145" s="11"/>
      <c r="D145" s="11"/>
      <c r="E145" s="11"/>
      <c r="F145" s="39">
        <f>Asset41</f>
        <v>0</v>
      </c>
      <c r="G145" s="272"/>
      <c r="H145" s="273"/>
      <c r="I145" s="273"/>
      <c r="J145" s="273"/>
      <c r="K145" s="62"/>
      <c r="L145" s="62"/>
      <c r="M145" s="62"/>
      <c r="N145" s="62"/>
      <c r="O145" s="62"/>
      <c r="P145" s="62"/>
      <c r="Q145" s="62"/>
      <c r="R145" s="8"/>
      <c r="S145" s="8"/>
      <c r="T145" s="8"/>
      <c r="U145" s="8"/>
      <c r="V145" s="8"/>
      <c r="W145" s="43"/>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hidden="1" outlineLevel="1">
      <c r="A146" s="11"/>
      <c r="B146" s="11"/>
      <c r="C146" s="11"/>
      <c r="D146" s="11"/>
      <c r="E146" s="11"/>
      <c r="F146" s="39"/>
      <c r="G146" s="168"/>
      <c r="H146" s="273"/>
      <c r="I146" s="273"/>
      <c r="J146" s="273"/>
      <c r="K146" s="62"/>
      <c r="L146" s="62"/>
      <c r="M146" s="62"/>
      <c r="N146" s="62"/>
      <c r="O146" s="62"/>
      <c r="P146" s="62"/>
      <c r="Q146" s="62"/>
      <c r="R146" s="8"/>
      <c r="S146" s="8"/>
      <c r="T146" s="8"/>
      <c r="U146" s="8"/>
      <c r="V146" s="8"/>
      <c r="W146" s="43"/>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hidden="1" outlineLevel="1">
      <c r="A147" s="11"/>
      <c r="B147" s="11"/>
      <c r="C147" s="11"/>
      <c r="D147" s="11"/>
      <c r="E147" s="11"/>
      <c r="F147" s="39"/>
      <c r="G147" s="272"/>
      <c r="H147" s="273"/>
      <c r="I147" s="273"/>
      <c r="J147" s="273"/>
      <c r="K147" s="62"/>
      <c r="L147" s="62"/>
      <c r="M147" s="62"/>
      <c r="N147" s="62"/>
      <c r="O147" s="62"/>
      <c r="P147" s="62"/>
      <c r="Q147" s="62"/>
      <c r="R147" s="8"/>
      <c r="S147" s="8"/>
      <c r="T147" s="8"/>
      <c r="U147" s="8"/>
      <c r="V147" s="8"/>
      <c r="W147" s="43"/>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hidden="1" outlineLevel="1">
      <c r="A148" s="11"/>
      <c r="B148" s="11"/>
      <c r="C148" s="11"/>
      <c r="D148" s="11"/>
      <c r="E148" s="11"/>
      <c r="F148" s="39"/>
      <c r="G148" s="272"/>
      <c r="H148" s="273"/>
      <c r="I148" s="273"/>
      <c r="J148" s="273"/>
      <c r="K148" s="62"/>
      <c r="L148" s="62"/>
      <c r="M148" s="62"/>
      <c r="N148" s="62"/>
      <c r="O148" s="62"/>
      <c r="P148" s="62"/>
      <c r="Q148" s="62"/>
      <c r="R148" s="8"/>
      <c r="S148" s="8"/>
      <c r="T148" s="8"/>
      <c r="U148" s="8"/>
      <c r="V148" s="8"/>
      <c r="W148" s="43"/>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hidden="1" outlineLevel="1">
      <c r="A149" s="11"/>
      <c r="B149" s="11"/>
      <c r="C149" s="11"/>
      <c r="D149" s="11"/>
      <c r="E149" s="11"/>
      <c r="F149" s="39"/>
      <c r="G149" s="272"/>
      <c r="H149" s="273"/>
      <c r="I149" s="273"/>
      <c r="J149" s="273"/>
      <c r="K149" s="62"/>
      <c r="L149" s="62"/>
      <c r="M149" s="62"/>
      <c r="N149" s="62"/>
      <c r="O149" s="62"/>
      <c r="P149" s="62"/>
      <c r="Q149" s="62"/>
      <c r="R149" s="8"/>
      <c r="S149" s="8"/>
      <c r="T149" s="8"/>
      <c r="U149" s="8"/>
      <c r="V149" s="8"/>
      <c r="W149" s="43"/>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collapsed="1">
      <c r="A150" s="11"/>
      <c r="B150" s="11"/>
      <c r="C150" s="11"/>
      <c r="D150" s="11"/>
      <c r="E150" s="11"/>
      <c r="F150" s="39" t="s">
        <v>21</v>
      </c>
      <c r="G150" s="311">
        <f>SUM(G105:G149)</f>
        <v>0</v>
      </c>
      <c r="H150" s="311">
        <f t="shared" ref="H150:Q150" si="4">SUM(H105:H149)</f>
        <v>0.81549167176191006</v>
      </c>
      <c r="I150" s="311">
        <f t="shared" si="4"/>
        <v>0</v>
      </c>
      <c r="J150" s="311">
        <f t="shared" si="4"/>
        <v>0</v>
      </c>
      <c r="K150" s="90">
        <f t="shared" si="4"/>
        <v>0</v>
      </c>
      <c r="L150" s="90">
        <f t="shared" si="4"/>
        <v>0</v>
      </c>
      <c r="M150" s="231">
        <f t="shared" si="4"/>
        <v>0</v>
      </c>
      <c r="N150" s="231">
        <f t="shared" si="4"/>
        <v>0</v>
      </c>
      <c r="O150" s="231">
        <f t="shared" si="4"/>
        <v>0</v>
      </c>
      <c r="P150" s="231">
        <f t="shared" si="4"/>
        <v>0</v>
      </c>
      <c r="Q150" s="231">
        <f t="shared" si="4"/>
        <v>0</v>
      </c>
      <c r="R150" s="37"/>
      <c r="S150" s="37"/>
      <c r="T150" s="37"/>
      <c r="U150" s="37"/>
      <c r="V150" s="37"/>
      <c r="W150" s="37"/>
      <c r="X150" s="47"/>
      <c r="Y150" s="8"/>
      <c r="Z150" s="8"/>
      <c r="AA150" s="43"/>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ht="20.25" customHeight="1">
      <c r="A151" s="11"/>
      <c r="B151" s="11"/>
      <c r="C151" s="11"/>
      <c r="D151" s="11"/>
      <c r="F151" s="356" t="s">
        <v>147</v>
      </c>
      <c r="G151" s="357"/>
      <c r="H151" s="357"/>
      <c r="I151" s="336"/>
      <c r="J151" s="336"/>
      <c r="K151" s="336"/>
      <c r="L151" s="336"/>
      <c r="M151" s="9"/>
      <c r="N151" s="9"/>
      <c r="O151" s="9"/>
      <c r="P151" s="9"/>
      <c r="Q151" s="9"/>
      <c r="R151" s="230">
        <f>SUM(G150:Q150)</f>
        <v>0.81549167176191006</v>
      </c>
      <c r="S151" s="9"/>
      <c r="T151" s="9"/>
      <c r="U151" s="9"/>
      <c r="V151" s="9"/>
      <c r="W151" s="9"/>
      <c r="X151" s="9"/>
      <c r="Y151" s="9"/>
      <c r="Z151" s="9"/>
      <c r="AA151" s="18"/>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ht="13.5" customHeight="1">
      <c r="A152" s="73"/>
      <c r="B152" s="73"/>
      <c r="C152" s="73"/>
      <c r="D152" s="73"/>
      <c r="E152" s="73"/>
      <c r="F152" s="160" t="s">
        <v>146</v>
      </c>
      <c r="G152" s="160"/>
      <c r="H152" s="160"/>
      <c r="I152" s="160"/>
      <c r="J152" s="160"/>
      <c r="K152" s="259"/>
      <c r="L152" s="259"/>
      <c r="M152" s="74"/>
      <c r="N152" s="74"/>
      <c r="O152" s="74"/>
      <c r="P152" s="74"/>
      <c r="Q152" s="74"/>
      <c r="R152" s="74"/>
      <c r="S152" s="74"/>
      <c r="T152" s="74"/>
      <c r="U152" s="74"/>
      <c r="V152" s="74"/>
      <c r="W152" s="74"/>
      <c r="X152" s="8"/>
      <c r="Y152" s="8"/>
      <c r="Z152" s="8"/>
      <c r="AA152" s="8"/>
      <c r="AB152" s="43"/>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c r="A153" s="11"/>
      <c r="B153" s="11"/>
      <c r="C153" s="11"/>
      <c r="D153" s="11"/>
      <c r="E153" s="11"/>
      <c r="F153" s="38" t="s">
        <v>4</v>
      </c>
      <c r="G153" s="229" t="str">
        <f>G104</f>
        <v>2012-13</v>
      </c>
      <c r="H153" s="229" t="str">
        <f t="shared" ref="H153:Q153" si="5">H104</f>
        <v>2013-14</v>
      </c>
      <c r="I153" s="229" t="str">
        <f t="shared" si="5"/>
        <v>2014-15</v>
      </c>
      <c r="J153" s="229" t="str">
        <f t="shared" si="5"/>
        <v>2015-16</v>
      </c>
      <c r="K153" s="229" t="str">
        <f t="shared" si="5"/>
        <v>2016-17</v>
      </c>
      <c r="L153" s="229" t="str">
        <f t="shared" si="5"/>
        <v>2017-18</v>
      </c>
      <c r="M153" s="229" t="str">
        <f t="shared" si="5"/>
        <v>2018-19</v>
      </c>
      <c r="N153" s="229" t="str">
        <f t="shared" si="5"/>
        <v>2019-20</v>
      </c>
      <c r="O153" s="229" t="str">
        <f t="shared" si="5"/>
        <v>2020-21</v>
      </c>
      <c r="P153" s="229" t="str">
        <f t="shared" si="5"/>
        <v>2021-22</v>
      </c>
      <c r="Q153" s="229" t="str">
        <f t="shared" si="5"/>
        <v>2022-23</v>
      </c>
      <c r="R153" s="8"/>
      <c r="S153" s="8"/>
      <c r="T153" s="8"/>
      <c r="U153" s="8"/>
      <c r="V153" s="8"/>
      <c r="W153" s="43"/>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1"/>
      <c r="B154" s="11"/>
      <c r="C154" s="11"/>
      <c r="D154" s="11"/>
      <c r="E154" s="11"/>
      <c r="F154" s="38" t="str">
        <f>Asset1</f>
        <v>System Capex</v>
      </c>
      <c r="G154" s="167"/>
      <c r="H154" s="61"/>
      <c r="I154" s="61"/>
      <c r="J154" s="61"/>
      <c r="K154" s="61"/>
      <c r="L154" s="61"/>
      <c r="M154" s="61"/>
      <c r="N154" s="61"/>
      <c r="O154" s="61"/>
      <c r="P154" s="61"/>
      <c r="Q154" s="61"/>
      <c r="R154" s="8"/>
      <c r="S154" s="8"/>
      <c r="T154" s="8"/>
      <c r="U154" s="8"/>
      <c r="V154" s="8"/>
      <c r="W154" s="43"/>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1"/>
      <c r="B155" s="11"/>
      <c r="C155" s="11"/>
      <c r="D155" s="11"/>
      <c r="E155" s="11"/>
      <c r="F155" s="39" t="str">
        <f>Asset2</f>
        <v>Transmission terminal station</v>
      </c>
      <c r="G155" s="330"/>
      <c r="H155" s="331">
        <v>0</v>
      </c>
      <c r="I155" s="331"/>
      <c r="J155" s="331"/>
      <c r="K155" s="331"/>
      <c r="L155" s="331"/>
      <c r="M155" s="62"/>
      <c r="N155" s="62"/>
      <c r="O155" s="62"/>
      <c r="P155" s="62"/>
      <c r="Q155" s="62"/>
      <c r="R155" s="8"/>
      <c r="S155" s="8"/>
      <c r="T155" s="8"/>
      <c r="U155" s="8"/>
      <c r="V155" s="8"/>
      <c r="W155" s="43"/>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1"/>
      <c r="B156" s="11"/>
      <c r="C156" s="11"/>
      <c r="D156" s="11"/>
      <c r="E156" s="11"/>
      <c r="F156" s="39" t="str">
        <f>Asset3</f>
        <v>Zone substations</v>
      </c>
      <c r="G156" s="330"/>
      <c r="H156" s="331">
        <v>0</v>
      </c>
      <c r="I156" s="331"/>
      <c r="J156" s="331"/>
      <c r="K156" s="331"/>
      <c r="L156" s="331"/>
      <c r="M156" s="62"/>
      <c r="N156" s="62"/>
      <c r="O156" s="62"/>
      <c r="P156" s="62"/>
      <c r="Q156" s="62"/>
      <c r="R156" s="8"/>
      <c r="S156" s="8"/>
      <c r="T156" s="8"/>
      <c r="U156" s="8"/>
      <c r="V156" s="8"/>
      <c r="W156" s="43"/>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1"/>
      <c r="B157" s="11"/>
      <c r="C157" s="11"/>
      <c r="D157" s="11"/>
      <c r="E157" s="11"/>
      <c r="F157" s="39" t="str">
        <f>Asset4</f>
        <v>Transmission lines</v>
      </c>
      <c r="G157" s="330"/>
      <c r="H157" s="331">
        <v>0</v>
      </c>
      <c r="I157" s="331"/>
      <c r="J157" s="331"/>
      <c r="K157" s="331"/>
      <c r="L157" s="331"/>
      <c r="M157" s="62"/>
      <c r="N157" s="62"/>
      <c r="O157" s="62"/>
      <c r="P157" s="62"/>
      <c r="Q157" s="62"/>
      <c r="R157" s="8"/>
      <c r="S157" s="8"/>
      <c r="T157" s="8"/>
      <c r="U157" s="8"/>
      <c r="V157" s="8"/>
      <c r="W157" s="43"/>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1"/>
      <c r="B158" s="11"/>
      <c r="C158" s="11"/>
      <c r="D158" s="11"/>
      <c r="E158" s="11"/>
      <c r="F158" s="39" t="str">
        <f>Asset5</f>
        <v>Distribution mains</v>
      </c>
      <c r="G158" s="330"/>
      <c r="H158" s="331">
        <v>7.9698319331515446</v>
      </c>
      <c r="I158" s="331"/>
      <c r="J158" s="331"/>
      <c r="K158" s="331"/>
      <c r="L158" s="331"/>
      <c r="M158" s="62"/>
      <c r="N158" s="62"/>
      <c r="O158" s="62"/>
      <c r="P158" s="62"/>
      <c r="Q158" s="62"/>
      <c r="R158" s="323"/>
      <c r="S158" s="323"/>
      <c r="T158" s="323"/>
      <c r="U158" s="323"/>
      <c r="V158" s="323"/>
      <c r="W158" s="323"/>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1"/>
      <c r="B159" s="11"/>
      <c r="C159" s="11"/>
      <c r="D159" s="11"/>
      <c r="E159" s="11"/>
      <c r="F159" s="39" t="str">
        <f>Asset6</f>
        <v>Distribution substations</v>
      </c>
      <c r="G159" s="330"/>
      <c r="H159" s="331">
        <v>1.672915332469104</v>
      </c>
      <c r="I159" s="331"/>
      <c r="J159" s="331"/>
      <c r="K159" s="331"/>
      <c r="L159" s="331"/>
      <c r="M159" s="62"/>
      <c r="N159" s="62"/>
      <c r="O159" s="62"/>
      <c r="P159" s="62"/>
      <c r="Q159" s="62"/>
      <c r="R159" s="323"/>
      <c r="S159" s="323"/>
      <c r="T159" s="323"/>
      <c r="U159" s="323"/>
      <c r="V159" s="323"/>
      <c r="W159" s="323"/>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1"/>
      <c r="B160" s="11"/>
      <c r="C160" s="11"/>
      <c r="D160" s="11"/>
      <c r="E160" s="11"/>
      <c r="F160" s="39" t="str">
        <f>Asset7</f>
        <v>Metering</v>
      </c>
      <c r="G160" s="330"/>
      <c r="H160" s="331">
        <v>0</v>
      </c>
      <c r="I160" s="331"/>
      <c r="J160" s="331"/>
      <c r="K160" s="331"/>
      <c r="L160" s="331"/>
      <c r="M160" s="62"/>
      <c r="N160" s="62"/>
      <c r="O160" s="62"/>
      <c r="P160" s="62"/>
      <c r="Q160" s="62"/>
      <c r="R160" s="8"/>
      <c r="S160" s="8"/>
      <c r="T160" s="8"/>
      <c r="U160" s="8"/>
      <c r="V160" s="8"/>
      <c r="W160" s="43"/>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1"/>
      <c r="B161" s="11"/>
      <c r="C161" s="11"/>
      <c r="D161" s="11"/>
      <c r="E161" s="11"/>
      <c r="F161" s="39" t="str">
        <f>Asset8</f>
        <v>Land and easements</v>
      </c>
      <c r="G161" s="330"/>
      <c r="H161" s="331">
        <v>0</v>
      </c>
      <c r="I161" s="331"/>
      <c r="J161" s="331"/>
      <c r="K161" s="331"/>
      <c r="L161" s="331"/>
      <c r="M161" s="62"/>
      <c r="N161" s="62"/>
      <c r="O161" s="62"/>
      <c r="P161" s="62"/>
      <c r="Q161" s="62"/>
      <c r="R161" s="8"/>
      <c r="S161" s="8"/>
      <c r="T161" s="8"/>
      <c r="U161" s="8"/>
      <c r="V161" s="8"/>
      <c r="W161" s="43"/>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1"/>
      <c r="B162" s="11"/>
      <c r="C162" s="11"/>
      <c r="D162" s="11"/>
      <c r="E162" s="11"/>
      <c r="F162" s="39" t="str">
        <f>Asset9</f>
        <v>Secondary systems - Control, communications &amp; Protection</v>
      </c>
      <c r="G162" s="330"/>
      <c r="H162" s="331">
        <v>0</v>
      </c>
      <c r="I162" s="331"/>
      <c r="J162" s="331"/>
      <c r="K162" s="331"/>
      <c r="L162" s="331"/>
      <c r="M162" s="62"/>
      <c r="N162" s="62"/>
      <c r="O162" s="62"/>
      <c r="P162" s="62"/>
      <c r="Q162" s="62"/>
      <c r="R162" s="8"/>
      <c r="S162" s="8"/>
      <c r="T162" s="8"/>
      <c r="U162" s="8"/>
      <c r="V162" s="8"/>
      <c r="W162" s="43"/>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1"/>
      <c r="B163" s="11"/>
      <c r="C163" s="11"/>
      <c r="D163" s="11"/>
      <c r="E163" s="11"/>
      <c r="F163" s="39" t="str">
        <f>Asset10</f>
        <v>Other</v>
      </c>
      <c r="G163" s="330"/>
      <c r="H163" s="331">
        <v>0</v>
      </c>
      <c r="I163" s="331"/>
      <c r="J163" s="331"/>
      <c r="K163" s="331"/>
      <c r="L163" s="331"/>
      <c r="M163" s="62"/>
      <c r="N163" s="62"/>
      <c r="O163" s="62"/>
      <c r="P163" s="62"/>
      <c r="Q163" s="62"/>
      <c r="R163" s="8"/>
      <c r="S163" s="8"/>
      <c r="T163" s="8"/>
      <c r="U163" s="8"/>
      <c r="V163" s="8"/>
      <c r="W163" s="43"/>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1"/>
      <c r="B164" s="11"/>
      <c r="C164" s="11"/>
      <c r="D164" s="11"/>
      <c r="E164" s="11"/>
      <c r="F164" s="38" t="str">
        <f>Asset11</f>
        <v>Non-System Capex</v>
      </c>
      <c r="G164" s="330"/>
      <c r="H164" s="331"/>
      <c r="I164" s="331"/>
      <c r="J164" s="331"/>
      <c r="K164" s="331"/>
      <c r="L164" s="331"/>
      <c r="M164" s="62"/>
      <c r="N164" s="62"/>
      <c r="O164" s="62"/>
      <c r="P164" s="62"/>
      <c r="Q164" s="62"/>
      <c r="R164" s="8"/>
      <c r="S164" s="8"/>
      <c r="T164" s="8"/>
      <c r="U164" s="8"/>
      <c r="V164" s="8"/>
      <c r="W164" s="43"/>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1"/>
      <c r="B165" s="11"/>
      <c r="C165" s="11"/>
      <c r="D165" s="11"/>
      <c r="E165" s="11"/>
      <c r="F165" s="39" t="str">
        <f>Asset12</f>
        <v>Non-network—IT and Communications Capex</v>
      </c>
      <c r="G165" s="330"/>
      <c r="H165" s="331">
        <v>0</v>
      </c>
      <c r="I165" s="331"/>
      <c r="J165" s="331"/>
      <c r="K165" s="331"/>
      <c r="L165" s="331"/>
      <c r="M165" s="62"/>
      <c r="N165" s="62"/>
      <c r="O165" s="62"/>
      <c r="P165" s="62"/>
      <c r="Q165" s="62"/>
      <c r="R165" s="8"/>
      <c r="S165" s="8"/>
      <c r="T165" s="8"/>
      <c r="U165" s="8"/>
      <c r="V165" s="8"/>
      <c r="W165" s="43"/>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1"/>
      <c r="B166" s="11"/>
      <c r="C166" s="11"/>
      <c r="D166" s="11"/>
      <c r="E166" s="11"/>
      <c r="F166" s="39" t="str">
        <f>Asset13</f>
        <v>Non-network—Motor Vehicles Capex</v>
      </c>
      <c r="G166" s="330"/>
      <c r="H166" s="331">
        <v>0</v>
      </c>
      <c r="I166" s="331"/>
      <c r="J166" s="331"/>
      <c r="K166" s="331"/>
      <c r="L166" s="331"/>
      <c r="M166" s="62"/>
      <c r="N166" s="62"/>
      <c r="O166" s="62"/>
      <c r="P166" s="62"/>
      <c r="Q166" s="62"/>
      <c r="R166" s="8"/>
      <c r="S166" s="8"/>
      <c r="T166" s="8"/>
      <c r="U166" s="8"/>
      <c r="V166" s="8"/>
      <c r="W166" s="43"/>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1"/>
      <c r="B167" s="11"/>
      <c r="C167" s="11"/>
      <c r="D167" s="11"/>
      <c r="E167" s="11"/>
      <c r="F167" s="39" t="str">
        <f>Asset14</f>
        <v>Non-network—Property Capex</v>
      </c>
      <c r="G167" s="330"/>
      <c r="H167" s="331">
        <v>0</v>
      </c>
      <c r="I167" s="331"/>
      <c r="J167" s="331"/>
      <c r="K167" s="331"/>
      <c r="L167" s="331"/>
      <c r="M167" s="62"/>
      <c r="N167" s="62"/>
      <c r="O167" s="62"/>
      <c r="P167" s="62"/>
      <c r="Q167" s="62"/>
      <c r="R167" s="8"/>
      <c r="S167" s="8"/>
      <c r="T167" s="8"/>
      <c r="U167" s="8"/>
      <c r="V167" s="8"/>
      <c r="W167" s="43"/>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1"/>
      <c r="B168" s="11"/>
      <c r="C168" s="11"/>
      <c r="D168" s="11"/>
      <c r="E168" s="11"/>
      <c r="F168" s="39" t="str">
        <f>Asset15</f>
        <v>Non-network—Plant &amp; Equipment Capex</v>
      </c>
      <c r="G168" s="330"/>
      <c r="H168" s="331">
        <v>0</v>
      </c>
      <c r="I168" s="331"/>
      <c r="J168" s="331"/>
      <c r="K168" s="331"/>
      <c r="L168" s="331"/>
      <c r="M168" s="62"/>
      <c r="N168" s="62"/>
      <c r="O168" s="62"/>
      <c r="P168" s="62"/>
      <c r="Q168" s="62"/>
      <c r="R168" s="8"/>
      <c r="S168" s="8"/>
      <c r="T168" s="8"/>
      <c r="U168" s="8"/>
      <c r="V168" s="8"/>
      <c r="W168" s="43"/>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1"/>
      <c r="B169" s="11"/>
      <c r="C169" s="11"/>
      <c r="D169" s="11"/>
      <c r="E169" s="11"/>
      <c r="F169" s="39" t="str">
        <f>Asset16</f>
        <v>Non-network—Other capex</v>
      </c>
      <c r="G169" s="330"/>
      <c r="H169" s="331">
        <v>0</v>
      </c>
      <c r="I169" s="331"/>
      <c r="J169" s="331"/>
      <c r="K169" s="331"/>
      <c r="L169" s="331"/>
      <c r="M169" s="62"/>
      <c r="N169" s="62"/>
      <c r="O169" s="62"/>
      <c r="P169" s="62"/>
      <c r="Q169" s="62"/>
      <c r="R169" s="8"/>
      <c r="S169" s="8"/>
      <c r="T169" s="8"/>
      <c r="U169" s="8"/>
      <c r="V169" s="8"/>
      <c r="W169" s="43"/>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hidden="1" outlineLevel="1">
      <c r="A170" s="11"/>
      <c r="B170" s="11"/>
      <c r="C170" s="11"/>
      <c r="D170" s="11"/>
      <c r="E170" s="11"/>
      <c r="F170" s="39">
        <f>Asset17</f>
        <v>0</v>
      </c>
      <c r="G170" s="168"/>
      <c r="H170" s="62"/>
      <c r="I170" s="62"/>
      <c r="J170" s="62"/>
      <c r="K170" s="62"/>
      <c r="L170" s="62"/>
      <c r="M170" s="62"/>
      <c r="N170" s="62"/>
      <c r="O170" s="62"/>
      <c r="P170" s="62"/>
      <c r="Q170" s="62"/>
      <c r="R170" s="8"/>
      <c r="S170" s="8"/>
      <c r="T170" s="8"/>
      <c r="U170" s="8"/>
      <c r="V170" s="8"/>
      <c r="W170" s="43"/>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hidden="1" outlineLevel="1">
      <c r="A171" s="11"/>
      <c r="B171" s="11"/>
      <c r="C171" s="11"/>
      <c r="D171" s="11"/>
      <c r="E171" s="11"/>
      <c r="F171" s="39">
        <f>Asset18</f>
        <v>0</v>
      </c>
      <c r="G171" s="168"/>
      <c r="H171" s="62"/>
      <c r="I171" s="62"/>
      <c r="J171" s="62"/>
      <c r="K171" s="62"/>
      <c r="L171" s="62"/>
      <c r="M171" s="62"/>
      <c r="N171" s="62"/>
      <c r="O171" s="62"/>
      <c r="P171" s="62"/>
      <c r="Q171" s="62"/>
      <c r="R171" s="8"/>
      <c r="S171" s="8"/>
      <c r="T171" s="8"/>
      <c r="U171" s="8"/>
      <c r="V171" s="8"/>
      <c r="W171" s="43"/>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hidden="1" outlineLevel="1">
      <c r="A172" s="11"/>
      <c r="B172" s="11"/>
      <c r="C172" s="11"/>
      <c r="D172" s="11"/>
      <c r="E172" s="11"/>
      <c r="F172" s="39">
        <f>Asset19</f>
        <v>0</v>
      </c>
      <c r="G172" s="168"/>
      <c r="H172" s="62"/>
      <c r="I172" s="62"/>
      <c r="J172" s="62"/>
      <c r="K172" s="62"/>
      <c r="L172" s="62"/>
      <c r="M172" s="62"/>
      <c r="N172" s="62"/>
      <c r="O172" s="62"/>
      <c r="P172" s="62"/>
      <c r="Q172" s="62"/>
      <c r="R172" s="8"/>
      <c r="S172" s="8"/>
      <c r="T172" s="8"/>
      <c r="U172" s="8"/>
      <c r="V172" s="8"/>
      <c r="W172" s="43"/>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hidden="1" outlineLevel="1">
      <c r="A173" s="11"/>
      <c r="B173" s="11"/>
      <c r="C173" s="11"/>
      <c r="D173" s="11"/>
      <c r="E173" s="11"/>
      <c r="F173" s="39">
        <f>Asset20</f>
        <v>0</v>
      </c>
      <c r="G173" s="168"/>
      <c r="H173" s="62"/>
      <c r="I173" s="62"/>
      <c r="J173" s="62"/>
      <c r="K173" s="62"/>
      <c r="L173" s="62"/>
      <c r="M173" s="62"/>
      <c r="N173" s="62"/>
      <c r="O173" s="62"/>
      <c r="P173" s="62"/>
      <c r="Q173" s="62"/>
      <c r="R173" s="8"/>
      <c r="S173" s="8"/>
      <c r="T173" s="8"/>
      <c r="U173" s="8"/>
      <c r="V173" s="8"/>
      <c r="W173" s="43"/>
      <c r="X173" s="9"/>
      <c r="Y173" s="9"/>
      <c r="Z173" s="9"/>
      <c r="AA173" s="9"/>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idden="1" outlineLevel="1">
      <c r="A174" s="11"/>
      <c r="B174" s="11"/>
      <c r="C174" s="11"/>
      <c r="D174" s="11"/>
      <c r="E174" s="11"/>
      <c r="F174" s="39">
        <f>Asset21</f>
        <v>0</v>
      </c>
      <c r="G174" s="168"/>
      <c r="H174" s="62"/>
      <c r="I174" s="62"/>
      <c r="J174" s="62"/>
      <c r="K174" s="62"/>
      <c r="L174" s="62"/>
      <c r="M174" s="62"/>
      <c r="N174" s="62"/>
      <c r="O174" s="62"/>
      <c r="P174" s="62"/>
      <c r="Q174" s="62"/>
      <c r="R174" s="8"/>
      <c r="S174" s="8"/>
      <c r="T174" s="8"/>
      <c r="U174" s="8"/>
      <c r="V174" s="8"/>
      <c r="W174" s="43"/>
      <c r="X174" s="9"/>
      <c r="Y174" s="9"/>
      <c r="Z174" s="9"/>
      <c r="AA174" s="9"/>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idden="1" outlineLevel="1">
      <c r="A175" s="11"/>
      <c r="B175" s="11"/>
      <c r="C175" s="11"/>
      <c r="D175" s="11"/>
      <c r="E175" s="11"/>
      <c r="F175" s="39">
        <f>Asset22</f>
        <v>0</v>
      </c>
      <c r="G175" s="168">
        <v>0</v>
      </c>
      <c r="H175" s="62">
        <v>0</v>
      </c>
      <c r="I175" s="62">
        <v>0</v>
      </c>
      <c r="J175" s="62">
        <v>0</v>
      </c>
      <c r="K175" s="62">
        <v>0</v>
      </c>
      <c r="L175" s="62">
        <v>0</v>
      </c>
      <c r="M175" s="62"/>
      <c r="N175" s="62"/>
      <c r="O175" s="62"/>
      <c r="P175" s="62"/>
      <c r="Q175" s="62"/>
      <c r="R175" s="8"/>
      <c r="S175" s="8"/>
      <c r="T175" s="8"/>
      <c r="U175" s="8"/>
      <c r="V175" s="8"/>
      <c r="W175" s="43"/>
      <c r="X175" s="9"/>
      <c r="Y175" s="9"/>
      <c r="Z175" s="9"/>
      <c r="AA175" s="9"/>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idden="1" outlineLevel="1">
      <c r="A176" s="11"/>
      <c r="B176" s="11"/>
      <c r="C176" s="11"/>
      <c r="D176" s="11"/>
      <c r="E176" s="11"/>
      <c r="F176" s="39">
        <f>Asset23</f>
        <v>0</v>
      </c>
      <c r="G176" s="168">
        <v>0</v>
      </c>
      <c r="H176" s="62">
        <v>0</v>
      </c>
      <c r="I176" s="62">
        <v>0</v>
      </c>
      <c r="J176" s="62">
        <v>0</v>
      </c>
      <c r="K176" s="62">
        <v>0</v>
      </c>
      <c r="L176" s="62">
        <v>0</v>
      </c>
      <c r="M176" s="62"/>
      <c r="N176" s="62"/>
      <c r="O176" s="62"/>
      <c r="P176" s="62"/>
      <c r="Q176" s="62"/>
      <c r="R176" s="8"/>
      <c r="S176" s="8"/>
      <c r="T176" s="8"/>
      <c r="U176" s="8"/>
      <c r="V176" s="8"/>
      <c r="W176" s="4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idden="1" outlineLevel="1">
      <c r="A177" s="11"/>
      <c r="B177" s="11"/>
      <c r="C177" s="11"/>
      <c r="D177" s="11"/>
      <c r="E177" s="11"/>
      <c r="F177" s="39">
        <f>Asset24</f>
        <v>0</v>
      </c>
      <c r="G177" s="168">
        <v>0</v>
      </c>
      <c r="H177" s="62">
        <v>0</v>
      </c>
      <c r="I177" s="62">
        <v>0</v>
      </c>
      <c r="J177" s="62">
        <v>0</v>
      </c>
      <c r="K177" s="62">
        <v>0</v>
      </c>
      <c r="L177" s="62">
        <v>0</v>
      </c>
      <c r="M177" s="62"/>
      <c r="N177" s="62"/>
      <c r="O177" s="62"/>
      <c r="P177" s="62"/>
      <c r="Q177" s="62"/>
      <c r="R177" s="8"/>
      <c r="S177" s="8"/>
      <c r="T177" s="8"/>
      <c r="U177" s="8"/>
      <c r="V177" s="8"/>
      <c r="W177" s="43"/>
      <c r="X177" s="9"/>
      <c r="Y177" s="9"/>
      <c r="Z177" s="9"/>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idden="1" outlineLevel="1">
      <c r="A178" s="11"/>
      <c r="B178" s="11"/>
      <c r="C178" s="11"/>
      <c r="D178" s="11"/>
      <c r="E178" s="11"/>
      <c r="F178" s="39">
        <f>Asset25</f>
        <v>0</v>
      </c>
      <c r="G178" s="168">
        <v>0</v>
      </c>
      <c r="H178" s="62">
        <v>0</v>
      </c>
      <c r="I178" s="62">
        <v>0</v>
      </c>
      <c r="J178" s="62">
        <v>0</v>
      </c>
      <c r="K178" s="62">
        <v>0</v>
      </c>
      <c r="L178" s="62">
        <v>0</v>
      </c>
      <c r="M178" s="62"/>
      <c r="N178" s="62"/>
      <c r="O178" s="62"/>
      <c r="P178" s="62"/>
      <c r="Q178" s="62"/>
      <c r="R178" s="8"/>
      <c r="S178" s="8"/>
      <c r="T178" s="8"/>
      <c r="U178" s="8"/>
      <c r="V178" s="8"/>
      <c r="W178" s="43"/>
      <c r="X178" s="9"/>
      <c r="Y178" s="9"/>
      <c r="Z178" s="9"/>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idden="1" outlineLevel="1">
      <c r="A179" s="11"/>
      <c r="B179" s="11"/>
      <c r="C179" s="11"/>
      <c r="D179" s="11"/>
      <c r="E179" s="11"/>
      <c r="F179" s="39">
        <f>Asset26</f>
        <v>0</v>
      </c>
      <c r="G179" s="168">
        <v>0</v>
      </c>
      <c r="H179" s="62">
        <v>0</v>
      </c>
      <c r="I179" s="62">
        <v>0</v>
      </c>
      <c r="J179" s="62">
        <v>0</v>
      </c>
      <c r="K179" s="62">
        <v>0</v>
      </c>
      <c r="L179" s="62">
        <v>0</v>
      </c>
      <c r="M179" s="62"/>
      <c r="N179" s="62"/>
      <c r="O179" s="62"/>
      <c r="P179" s="62"/>
      <c r="Q179" s="62"/>
      <c r="R179" s="8"/>
      <c r="S179" s="8"/>
      <c r="T179" s="8"/>
      <c r="U179" s="8"/>
      <c r="V179" s="8"/>
      <c r="W179" s="43"/>
      <c r="X179" s="9"/>
      <c r="Y179" s="9"/>
      <c r="Z179" s="9"/>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idden="1" outlineLevel="1">
      <c r="A180" s="11"/>
      <c r="B180" s="11"/>
      <c r="C180" s="11"/>
      <c r="D180" s="11"/>
      <c r="E180" s="11"/>
      <c r="F180" s="39">
        <f>Asset27</f>
        <v>0</v>
      </c>
      <c r="G180" s="168">
        <v>0</v>
      </c>
      <c r="H180" s="62">
        <v>0</v>
      </c>
      <c r="I180" s="62">
        <v>0</v>
      </c>
      <c r="J180" s="62">
        <v>0</v>
      </c>
      <c r="K180" s="62">
        <v>0</v>
      </c>
      <c r="L180" s="62">
        <v>0</v>
      </c>
      <c r="M180" s="62"/>
      <c r="N180" s="62"/>
      <c r="O180" s="62"/>
      <c r="P180" s="62"/>
      <c r="Q180" s="62"/>
      <c r="R180" s="8"/>
      <c r="S180" s="8"/>
      <c r="T180" s="8"/>
      <c r="U180" s="8"/>
      <c r="V180" s="8"/>
      <c r="W180" s="43"/>
      <c r="X180" s="9"/>
      <c r="Y180" s="9"/>
      <c r="Z180" s="9"/>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idden="1" outlineLevel="1">
      <c r="A181" s="11"/>
      <c r="B181" s="11"/>
      <c r="C181" s="11"/>
      <c r="D181" s="11"/>
      <c r="E181" s="11"/>
      <c r="F181" s="39">
        <f>Asset28</f>
        <v>0</v>
      </c>
      <c r="G181" s="168">
        <v>0</v>
      </c>
      <c r="H181" s="62">
        <v>0</v>
      </c>
      <c r="I181" s="62">
        <v>0</v>
      </c>
      <c r="J181" s="62">
        <v>0</v>
      </c>
      <c r="K181" s="62">
        <v>0</v>
      </c>
      <c r="L181" s="62">
        <v>0</v>
      </c>
      <c r="M181" s="62"/>
      <c r="N181" s="62"/>
      <c r="O181" s="62"/>
      <c r="P181" s="62"/>
      <c r="Q181" s="62"/>
      <c r="R181" s="8"/>
      <c r="S181" s="8"/>
      <c r="T181" s="8"/>
      <c r="U181" s="8"/>
      <c r="V181" s="8"/>
      <c r="W181" s="43"/>
      <c r="X181" s="9"/>
      <c r="Y181" s="9"/>
      <c r="Z181" s="9"/>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idden="1" outlineLevel="1">
      <c r="A182" s="11"/>
      <c r="B182" s="11"/>
      <c r="C182" s="11"/>
      <c r="D182" s="11"/>
      <c r="E182" s="11"/>
      <c r="F182" s="39">
        <f>Asset29</f>
        <v>0</v>
      </c>
      <c r="G182" s="168">
        <v>0</v>
      </c>
      <c r="H182" s="62">
        <v>0</v>
      </c>
      <c r="I182" s="62">
        <v>0</v>
      </c>
      <c r="J182" s="62">
        <v>0</v>
      </c>
      <c r="K182" s="62">
        <v>0</v>
      </c>
      <c r="L182" s="62">
        <v>0</v>
      </c>
      <c r="M182" s="62"/>
      <c r="N182" s="62"/>
      <c r="O182" s="62"/>
      <c r="P182" s="62"/>
      <c r="Q182" s="62"/>
      <c r="R182" s="8"/>
      <c r="S182" s="8"/>
      <c r="T182" s="8"/>
      <c r="U182" s="8"/>
      <c r="V182" s="8"/>
      <c r="W182" s="43"/>
      <c r="X182" s="9"/>
      <c r="Y182" s="9"/>
      <c r="Z182" s="9"/>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hidden="1" outlineLevel="1">
      <c r="A183" s="11"/>
      <c r="B183" s="11"/>
      <c r="C183" s="11"/>
      <c r="D183" s="11"/>
      <c r="E183" s="11"/>
      <c r="F183" s="39">
        <f>Asset30</f>
        <v>0</v>
      </c>
      <c r="G183" s="168">
        <v>0</v>
      </c>
      <c r="H183" s="62">
        <v>0</v>
      </c>
      <c r="I183" s="62">
        <v>0</v>
      </c>
      <c r="J183" s="62">
        <v>0</v>
      </c>
      <c r="K183" s="62">
        <v>0</v>
      </c>
      <c r="L183" s="62">
        <v>0</v>
      </c>
      <c r="M183" s="62"/>
      <c r="N183" s="62"/>
      <c r="O183" s="62"/>
      <c r="P183" s="62"/>
      <c r="Q183" s="62"/>
      <c r="R183" s="8"/>
      <c r="S183" s="8"/>
      <c r="T183" s="8"/>
      <c r="U183" s="8"/>
      <c r="V183" s="8"/>
      <c r="W183" s="43"/>
      <c r="X183" s="9"/>
      <c r="Y183" s="9"/>
      <c r="Z183" s="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idden="1" outlineLevel="1">
      <c r="A184" s="11"/>
      <c r="B184" s="11"/>
      <c r="C184" s="11"/>
      <c r="D184" s="11"/>
      <c r="E184" s="11"/>
      <c r="F184" s="39">
        <f>Asset31</f>
        <v>0</v>
      </c>
      <c r="G184" s="168">
        <v>0</v>
      </c>
      <c r="H184" s="62">
        <v>0</v>
      </c>
      <c r="I184" s="62">
        <v>0</v>
      </c>
      <c r="J184" s="62">
        <v>0</v>
      </c>
      <c r="K184" s="62">
        <v>0</v>
      </c>
      <c r="L184" s="62">
        <v>0</v>
      </c>
      <c r="M184" s="62"/>
      <c r="N184" s="62"/>
      <c r="O184" s="62"/>
      <c r="P184" s="62"/>
      <c r="Q184" s="62"/>
      <c r="R184" s="8"/>
      <c r="S184" s="8"/>
      <c r="T184" s="8"/>
      <c r="U184" s="8"/>
      <c r="V184" s="8"/>
      <c r="W184" s="43"/>
      <c r="X184" s="9"/>
      <c r="Y184" s="9"/>
      <c r="Z184" s="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hidden="1" outlineLevel="1">
      <c r="A185" s="11"/>
      <c r="B185" s="11"/>
      <c r="C185" s="11"/>
      <c r="D185" s="11"/>
      <c r="E185" s="11"/>
      <c r="F185" s="39">
        <f>Asset32</f>
        <v>0</v>
      </c>
      <c r="G185" s="168">
        <v>0</v>
      </c>
      <c r="H185" s="62">
        <v>0</v>
      </c>
      <c r="I185" s="62">
        <v>0</v>
      </c>
      <c r="J185" s="62">
        <v>0</v>
      </c>
      <c r="K185" s="62">
        <v>0</v>
      </c>
      <c r="L185" s="62">
        <v>0</v>
      </c>
      <c r="M185" s="62"/>
      <c r="N185" s="62"/>
      <c r="O185" s="62"/>
      <c r="P185" s="62"/>
      <c r="Q185" s="62"/>
      <c r="R185" s="8"/>
      <c r="S185" s="8"/>
      <c r="T185" s="8"/>
      <c r="U185" s="8"/>
      <c r="V185" s="8"/>
      <c r="W185" s="43"/>
      <c r="X185" s="9"/>
      <c r="Y185" s="9"/>
      <c r="Z185" s="9"/>
      <c r="AA185" s="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hidden="1" outlineLevel="1">
      <c r="A186" s="11"/>
      <c r="B186" s="11"/>
      <c r="C186" s="11"/>
      <c r="D186" s="11"/>
      <c r="E186" s="11"/>
      <c r="F186" s="39">
        <f>Asset33</f>
        <v>0</v>
      </c>
      <c r="G186" s="168">
        <v>0</v>
      </c>
      <c r="H186" s="62">
        <v>0</v>
      </c>
      <c r="I186" s="62">
        <v>0</v>
      </c>
      <c r="J186" s="62">
        <v>0</v>
      </c>
      <c r="K186" s="62">
        <v>0</v>
      </c>
      <c r="L186" s="62">
        <v>0</v>
      </c>
      <c r="M186" s="62"/>
      <c r="N186" s="62"/>
      <c r="O186" s="62"/>
      <c r="P186" s="62"/>
      <c r="Q186" s="62"/>
      <c r="R186" s="8"/>
      <c r="S186" s="8"/>
      <c r="T186" s="8"/>
      <c r="U186" s="8"/>
      <c r="V186" s="8"/>
      <c r="W186" s="43"/>
      <c r="X186" s="9"/>
      <c r="Y186" s="9"/>
      <c r="Z186" s="9"/>
      <c r="AA186" s="9"/>
      <c r="AB186" s="9"/>
      <c r="AC186" s="9"/>
      <c r="AD186" s="9"/>
      <c r="AE186" s="187"/>
      <c r="AF186" s="187"/>
      <c r="AG186" s="187"/>
      <c r="AH186" s="187"/>
      <c r="AI186" s="187"/>
      <c r="AJ186" s="187"/>
      <c r="AK186" s="187"/>
      <c r="AL186" s="187"/>
      <c r="AM186" s="187"/>
      <c r="AN186" s="187"/>
      <c r="AO186" s="187"/>
      <c r="AP186" s="187"/>
      <c r="AQ186" s="187"/>
      <c r="AR186" s="187"/>
      <c r="AS186" s="187"/>
      <c r="AT186" s="187"/>
      <c r="AU186" s="187"/>
    </row>
    <row r="187" spans="1:47" hidden="1" outlineLevel="1">
      <c r="A187" s="11"/>
      <c r="B187" s="11"/>
      <c r="C187" s="11"/>
      <c r="D187" s="11"/>
      <c r="E187" s="11"/>
      <c r="F187" s="39">
        <f>Asset34</f>
        <v>0</v>
      </c>
      <c r="G187" s="168">
        <v>0</v>
      </c>
      <c r="H187" s="62">
        <v>0</v>
      </c>
      <c r="I187" s="62">
        <v>0</v>
      </c>
      <c r="J187" s="62">
        <v>0</v>
      </c>
      <c r="K187" s="62">
        <v>0</v>
      </c>
      <c r="L187" s="62">
        <v>0</v>
      </c>
      <c r="M187" s="62"/>
      <c r="N187" s="62"/>
      <c r="O187" s="62"/>
      <c r="P187" s="62"/>
      <c r="Q187" s="62"/>
      <c r="R187" s="8"/>
      <c r="S187" s="8"/>
      <c r="T187" s="8"/>
      <c r="U187" s="8"/>
      <c r="V187" s="8"/>
      <c r="W187" s="43"/>
      <c r="X187" s="9"/>
      <c r="Y187" s="9"/>
      <c r="Z187" s="9"/>
      <c r="AA187" s="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hidden="1" outlineLevel="1">
      <c r="A188" s="11"/>
      <c r="B188" s="11"/>
      <c r="C188" s="11"/>
      <c r="D188" s="11"/>
      <c r="E188" s="11"/>
      <c r="F188" s="39">
        <f>Asset35</f>
        <v>0</v>
      </c>
      <c r="G188" s="168">
        <v>0</v>
      </c>
      <c r="H188" s="62">
        <v>0</v>
      </c>
      <c r="I188" s="62">
        <v>0</v>
      </c>
      <c r="J188" s="62">
        <v>0</v>
      </c>
      <c r="K188" s="62">
        <v>0</v>
      </c>
      <c r="L188" s="62">
        <v>0</v>
      </c>
      <c r="M188" s="62"/>
      <c r="N188" s="62"/>
      <c r="O188" s="62"/>
      <c r="P188" s="62"/>
      <c r="Q188" s="62"/>
      <c r="R188" s="8"/>
      <c r="S188" s="8"/>
      <c r="T188" s="8"/>
      <c r="U188" s="8"/>
      <c r="V188" s="8"/>
      <c r="W188" s="43"/>
      <c r="X188" s="9"/>
      <c r="Y188" s="9"/>
      <c r="Z188" s="9"/>
      <c r="AA188" s="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hidden="1" outlineLevel="1">
      <c r="A189" s="11"/>
      <c r="B189" s="11"/>
      <c r="C189" s="11"/>
      <c r="D189" s="11"/>
      <c r="E189" s="11"/>
      <c r="F189" s="39">
        <f>Asset36</f>
        <v>0</v>
      </c>
      <c r="G189" s="168">
        <v>0</v>
      </c>
      <c r="H189" s="62">
        <v>0</v>
      </c>
      <c r="I189" s="62">
        <v>0</v>
      </c>
      <c r="J189" s="62">
        <v>0</v>
      </c>
      <c r="K189" s="62">
        <v>0</v>
      </c>
      <c r="L189" s="62">
        <v>0</v>
      </c>
      <c r="M189" s="62"/>
      <c r="N189" s="62"/>
      <c r="O189" s="62"/>
      <c r="P189" s="62"/>
      <c r="Q189" s="62"/>
      <c r="R189" s="8"/>
      <c r="S189" s="8"/>
      <c r="T189" s="8"/>
      <c r="U189" s="8"/>
      <c r="V189" s="8"/>
      <c r="W189" s="43"/>
      <c r="X189" s="9"/>
      <c r="Y189" s="9"/>
      <c r="Z189" s="9"/>
      <c r="AA189" s="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hidden="1" outlineLevel="1">
      <c r="A190" s="11"/>
      <c r="B190" s="11"/>
      <c r="C190" s="11"/>
      <c r="D190" s="11"/>
      <c r="E190" s="11"/>
      <c r="F190" s="39">
        <f>Asset37</f>
        <v>0</v>
      </c>
      <c r="G190" s="168">
        <v>0</v>
      </c>
      <c r="H190" s="62">
        <v>0</v>
      </c>
      <c r="I190" s="62">
        <v>0</v>
      </c>
      <c r="J190" s="62">
        <v>0</v>
      </c>
      <c r="K190" s="62">
        <v>0</v>
      </c>
      <c r="L190" s="62">
        <v>0</v>
      </c>
      <c r="M190" s="62"/>
      <c r="N190" s="62"/>
      <c r="O190" s="62"/>
      <c r="P190" s="62"/>
      <c r="Q190" s="62"/>
      <c r="R190" s="8"/>
      <c r="S190" s="8"/>
      <c r="T190" s="8"/>
      <c r="U190" s="8"/>
      <c r="V190" s="8"/>
      <c r="W190" s="43"/>
      <c r="X190" s="9"/>
      <c r="Y190" s="9"/>
      <c r="Z190" s="9"/>
      <c r="AA190" s="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hidden="1" outlineLevel="1">
      <c r="A191" s="11"/>
      <c r="B191" s="11"/>
      <c r="C191" s="11"/>
      <c r="D191" s="11"/>
      <c r="E191" s="11"/>
      <c r="F191" s="39">
        <f>Asset38</f>
        <v>0</v>
      </c>
      <c r="G191" s="168">
        <v>0</v>
      </c>
      <c r="H191" s="62">
        <v>0</v>
      </c>
      <c r="I191" s="62">
        <v>0</v>
      </c>
      <c r="J191" s="62">
        <v>0</v>
      </c>
      <c r="K191" s="62">
        <v>0</v>
      </c>
      <c r="L191" s="62">
        <v>0</v>
      </c>
      <c r="M191" s="62"/>
      <c r="N191" s="62"/>
      <c r="O191" s="62"/>
      <c r="P191" s="62"/>
      <c r="Q191" s="62"/>
      <c r="R191" s="8"/>
      <c r="S191" s="8"/>
      <c r="T191" s="8"/>
      <c r="U191" s="8"/>
      <c r="V191" s="8"/>
      <c r="W191" s="43"/>
      <c r="X191" s="9"/>
      <c r="Y191" s="9"/>
      <c r="Z191" s="9"/>
      <c r="AA191" s="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hidden="1" outlineLevel="1">
      <c r="A192" s="11"/>
      <c r="B192" s="11"/>
      <c r="C192" s="11"/>
      <c r="D192" s="11"/>
      <c r="E192" s="11"/>
      <c r="F192" s="39">
        <f>Asset39</f>
        <v>0</v>
      </c>
      <c r="G192" s="168">
        <v>0</v>
      </c>
      <c r="H192" s="62">
        <v>0</v>
      </c>
      <c r="I192" s="62">
        <v>0</v>
      </c>
      <c r="J192" s="62">
        <v>0</v>
      </c>
      <c r="K192" s="62">
        <v>0</v>
      </c>
      <c r="L192" s="62">
        <v>0</v>
      </c>
      <c r="M192" s="62"/>
      <c r="N192" s="62"/>
      <c r="O192" s="62"/>
      <c r="P192" s="62"/>
      <c r="Q192" s="62"/>
      <c r="R192" s="8"/>
      <c r="S192" s="8"/>
      <c r="T192" s="8"/>
      <c r="U192" s="8"/>
      <c r="V192" s="8"/>
      <c r="W192" s="43"/>
      <c r="X192" s="9"/>
      <c r="Y192" s="9"/>
      <c r="Z192" s="9"/>
      <c r="AA192" s="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hidden="1" outlineLevel="1">
      <c r="A193" s="11"/>
      <c r="B193" s="11"/>
      <c r="C193" s="11"/>
      <c r="D193" s="11"/>
      <c r="E193" s="11"/>
      <c r="F193" s="39">
        <f>Asset40</f>
        <v>0</v>
      </c>
      <c r="G193" s="168">
        <v>0</v>
      </c>
      <c r="H193" s="62">
        <v>0</v>
      </c>
      <c r="I193" s="62">
        <v>0</v>
      </c>
      <c r="J193" s="62">
        <v>0</v>
      </c>
      <c r="K193" s="62">
        <v>0</v>
      </c>
      <c r="L193" s="62">
        <v>0</v>
      </c>
      <c r="M193" s="62"/>
      <c r="N193" s="62"/>
      <c r="O193" s="62"/>
      <c r="P193" s="62"/>
      <c r="Q193" s="62"/>
      <c r="R193" s="8"/>
      <c r="S193" s="8"/>
      <c r="T193" s="8"/>
      <c r="U193" s="8"/>
      <c r="V193" s="8"/>
      <c r="W193" s="43"/>
      <c r="X193" s="9"/>
      <c r="Y193" s="9"/>
      <c r="Z193" s="9"/>
      <c r="AA193" s="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hidden="1" outlineLevel="1">
      <c r="A194" s="11"/>
      <c r="B194" s="11"/>
      <c r="C194" s="11"/>
      <c r="D194" s="11"/>
      <c r="E194" s="11"/>
      <c r="F194" s="39">
        <f>Asset41</f>
        <v>0</v>
      </c>
      <c r="G194" s="168"/>
      <c r="H194" s="62"/>
      <c r="I194" s="62"/>
      <c r="J194" s="62"/>
      <c r="K194" s="62"/>
      <c r="L194" s="62"/>
      <c r="M194" s="62"/>
      <c r="N194" s="62"/>
      <c r="O194" s="62"/>
      <c r="P194" s="62"/>
      <c r="Q194" s="62"/>
      <c r="R194" s="8"/>
      <c r="S194" s="8"/>
      <c r="T194" s="8"/>
      <c r="U194" s="8"/>
      <c r="V194" s="8"/>
      <c r="W194" s="43"/>
      <c r="X194" s="9"/>
      <c r="Y194" s="9"/>
      <c r="Z194" s="9"/>
      <c r="AA194" s="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hidden="1" outlineLevel="1">
      <c r="A195" s="11"/>
      <c r="B195" s="11"/>
      <c r="C195" s="11"/>
      <c r="D195" s="11"/>
      <c r="E195" s="11"/>
      <c r="F195" s="39"/>
      <c r="G195" s="168"/>
      <c r="H195" s="62"/>
      <c r="I195" s="62"/>
      <c r="J195" s="62"/>
      <c r="K195" s="62"/>
      <c r="L195" s="62"/>
      <c r="M195" s="62"/>
      <c r="N195" s="62"/>
      <c r="O195" s="62"/>
      <c r="P195" s="62"/>
      <c r="Q195" s="62"/>
      <c r="R195" s="8"/>
      <c r="S195" s="8"/>
      <c r="T195" s="8"/>
      <c r="U195" s="8"/>
      <c r="V195" s="8"/>
      <c r="W195" s="43"/>
      <c r="X195" s="9"/>
      <c r="Y195" s="9"/>
      <c r="Z195" s="9"/>
      <c r="AA195" s="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hidden="1" outlineLevel="1">
      <c r="A196" s="11"/>
      <c r="B196" s="11"/>
      <c r="C196" s="11"/>
      <c r="D196" s="11"/>
      <c r="E196" s="11"/>
      <c r="F196" s="39"/>
      <c r="G196" s="168"/>
      <c r="H196" s="62"/>
      <c r="I196" s="62"/>
      <c r="J196" s="62"/>
      <c r="K196" s="62"/>
      <c r="L196" s="62"/>
      <c r="M196" s="62"/>
      <c r="N196" s="62"/>
      <c r="O196" s="62"/>
      <c r="P196" s="62"/>
      <c r="Q196" s="62"/>
      <c r="R196" s="8"/>
      <c r="S196" s="8"/>
      <c r="T196" s="8"/>
      <c r="U196" s="8"/>
      <c r="V196" s="8"/>
      <c r="W196" s="43"/>
      <c r="X196" s="9"/>
      <c r="Y196" s="9"/>
      <c r="Z196" s="9"/>
      <c r="AA196" s="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hidden="1" outlineLevel="1">
      <c r="A197" s="11"/>
      <c r="B197" s="11"/>
      <c r="C197" s="11"/>
      <c r="D197" s="11"/>
      <c r="E197" s="11"/>
      <c r="F197" s="39"/>
      <c r="G197" s="168"/>
      <c r="H197" s="62"/>
      <c r="I197" s="62"/>
      <c r="J197" s="62"/>
      <c r="K197" s="62"/>
      <c r="L197" s="62"/>
      <c r="M197" s="62"/>
      <c r="N197" s="62"/>
      <c r="O197" s="62"/>
      <c r="P197" s="62"/>
      <c r="Q197" s="62"/>
      <c r="R197" s="8"/>
      <c r="S197" s="8"/>
      <c r="T197" s="8"/>
      <c r="U197" s="8"/>
      <c r="V197" s="8"/>
      <c r="W197" s="43"/>
      <c r="X197" s="9"/>
      <c r="Y197" s="9"/>
      <c r="Z197" s="9"/>
      <c r="AA197" s="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hidden="1" outlineLevel="1">
      <c r="A198" s="11"/>
      <c r="B198" s="11"/>
      <c r="C198" s="11"/>
      <c r="D198" s="11"/>
      <c r="E198" s="11"/>
      <c r="F198" s="39"/>
      <c r="G198" s="168"/>
      <c r="H198" s="62"/>
      <c r="I198" s="62"/>
      <c r="J198" s="62"/>
      <c r="K198" s="62"/>
      <c r="L198" s="62"/>
      <c r="M198" s="62"/>
      <c r="N198" s="62"/>
      <c r="O198" s="62"/>
      <c r="P198" s="62"/>
      <c r="Q198" s="62"/>
      <c r="R198" s="8"/>
      <c r="S198" s="8"/>
      <c r="T198" s="8"/>
      <c r="U198" s="8"/>
      <c r="V198" s="8"/>
      <c r="W198" s="43"/>
      <c r="X198" s="9"/>
      <c r="Y198" s="9"/>
      <c r="Z198" s="9"/>
      <c r="AA198" s="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ollapsed="1">
      <c r="A199" s="11"/>
      <c r="B199" s="11"/>
      <c r="C199" s="11"/>
      <c r="D199" s="11"/>
      <c r="E199" s="11"/>
      <c r="F199" s="39" t="s">
        <v>21</v>
      </c>
      <c r="G199" s="231">
        <f>SUM(G154:G198)</f>
        <v>0</v>
      </c>
      <c r="H199" s="231">
        <f t="shared" ref="H199:Q199" si="6">SUM(H154:H198)</f>
        <v>9.642747265620649</v>
      </c>
      <c r="I199" s="231">
        <f t="shared" si="6"/>
        <v>0</v>
      </c>
      <c r="J199" s="231">
        <f t="shared" si="6"/>
        <v>0</v>
      </c>
      <c r="K199" s="260">
        <f t="shared" si="6"/>
        <v>0</v>
      </c>
      <c r="L199" s="260">
        <f t="shared" si="6"/>
        <v>0</v>
      </c>
      <c r="M199" s="231">
        <f t="shared" si="6"/>
        <v>0</v>
      </c>
      <c r="N199" s="231">
        <f t="shared" si="6"/>
        <v>0</v>
      </c>
      <c r="O199" s="231">
        <f t="shared" si="6"/>
        <v>0</v>
      </c>
      <c r="P199" s="231">
        <f t="shared" si="6"/>
        <v>0</v>
      </c>
      <c r="Q199" s="231">
        <f t="shared" si="6"/>
        <v>0</v>
      </c>
      <c r="R199" s="37"/>
      <c r="S199" s="37"/>
      <c r="T199" s="37"/>
      <c r="U199" s="37"/>
      <c r="V199" s="37"/>
      <c r="W199" s="37"/>
      <c r="X199" s="47"/>
      <c r="Y199" s="8"/>
      <c r="Z199" s="8"/>
      <c r="AA199" s="43"/>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ht="20.25" customHeight="1">
      <c r="A200" s="11"/>
      <c r="B200" s="11"/>
      <c r="C200" s="11"/>
      <c r="D200" s="11"/>
      <c r="F200" s="356"/>
      <c r="G200" s="357"/>
      <c r="H200" s="357"/>
      <c r="I200" s="336"/>
      <c r="J200" s="336"/>
      <c r="K200" s="336"/>
      <c r="L200" s="336"/>
      <c r="M200" s="9"/>
      <c r="N200" s="9"/>
      <c r="O200" s="9"/>
      <c r="P200" s="9"/>
      <c r="Q200" s="9"/>
      <c r="R200" s="230">
        <f>SUM(G199:Q199)</f>
        <v>9.642747265620649</v>
      </c>
      <c r="S200" s="9"/>
      <c r="T200" s="9"/>
      <c r="U200" s="9"/>
      <c r="V200" s="9"/>
      <c r="W200" s="9"/>
      <c r="X200" s="9"/>
      <c r="Y200" s="9"/>
      <c r="Z200" s="9"/>
      <c r="AA200" s="18"/>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ht="13.5" customHeight="1">
      <c r="A201" s="73"/>
      <c r="B201" s="73"/>
      <c r="C201" s="73"/>
      <c r="D201" s="73"/>
      <c r="E201" s="73"/>
      <c r="F201" s="160" t="str">
        <f>"Actual Net Capital Expenditure – As Incurred ($m Real "&amp;CONCATENATE(LEFT(V7, 4)-1 &amp;"-" &amp;IF(V7&gt;"2009-10",,"0") &amp;RIGHT(V7,2)-1)&amp;")"</f>
        <v>Actual Net Capital Expenditure – As Incurred ($m Real 2012-13)</v>
      </c>
      <c r="G201" s="160"/>
      <c r="H201" s="160"/>
      <c r="I201" s="160"/>
      <c r="J201" s="160"/>
      <c r="K201" s="259"/>
      <c r="L201" s="259"/>
      <c r="M201" s="74"/>
      <c r="N201" s="74"/>
      <c r="O201" s="74"/>
      <c r="P201" s="74"/>
      <c r="Q201" s="74"/>
      <c r="R201" s="74"/>
      <c r="S201" s="74"/>
      <c r="T201" s="74"/>
      <c r="U201" s="74"/>
      <c r="V201" s="74"/>
      <c r="W201" s="74"/>
      <c r="X201" s="8"/>
      <c r="Y201" s="8"/>
      <c r="Z201" s="8"/>
      <c r="AA201" s="8"/>
      <c r="AB201" s="43"/>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1"/>
      <c r="B202" s="11"/>
      <c r="C202" s="11"/>
      <c r="D202" s="11"/>
      <c r="E202" s="11"/>
      <c r="F202" s="38" t="s">
        <v>4</v>
      </c>
      <c r="G202" s="229" t="str">
        <f>G55</f>
        <v>2012-13</v>
      </c>
      <c r="H202" s="229" t="str">
        <f t="shared" ref="H202:Q202" si="7">H55</f>
        <v>2013-14</v>
      </c>
      <c r="I202" s="229" t="str">
        <f t="shared" si="7"/>
        <v>2014-15</v>
      </c>
      <c r="J202" s="229" t="str">
        <f t="shared" si="7"/>
        <v>2015-16</v>
      </c>
      <c r="K202" s="229" t="str">
        <f t="shared" si="7"/>
        <v>2016-17</v>
      </c>
      <c r="L202" s="229" t="str">
        <f t="shared" si="7"/>
        <v>2017-18</v>
      </c>
      <c r="M202" s="229" t="str">
        <f t="shared" si="7"/>
        <v>2018-19</v>
      </c>
      <c r="N202" s="229" t="str">
        <f t="shared" si="7"/>
        <v>2019-20</v>
      </c>
      <c r="O202" s="229" t="str">
        <f t="shared" si="7"/>
        <v>2020-21</v>
      </c>
      <c r="P202" s="229" t="str">
        <f t="shared" si="7"/>
        <v>2021-22</v>
      </c>
      <c r="Q202" s="229" t="str">
        <f t="shared" si="7"/>
        <v>2022-23</v>
      </c>
      <c r="R202" s="8"/>
      <c r="S202" s="8"/>
      <c r="T202" s="8"/>
      <c r="U202" s="8"/>
      <c r="V202" s="8"/>
      <c r="W202" s="43"/>
      <c r="X202" s="9"/>
      <c r="Y202" s="9"/>
      <c r="Z202" s="9"/>
      <c r="AA202" s="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outlineLevel="1">
      <c r="A203" s="11"/>
      <c r="B203" s="11"/>
      <c r="C203" s="11"/>
      <c r="D203" s="11"/>
      <c r="E203" s="11"/>
      <c r="F203" s="38" t="str">
        <f>Asset1</f>
        <v>System Capex</v>
      </c>
      <c r="G203" s="174">
        <f t="shared" ref="G203:Q203" si="8">(G56-G105-G154)/G$253</f>
        <v>0</v>
      </c>
      <c r="H203" s="173">
        <f t="shared" si="8"/>
        <v>0</v>
      </c>
      <c r="I203" s="173">
        <f t="shared" si="8"/>
        <v>0</v>
      </c>
      <c r="J203" s="173">
        <f t="shared" si="8"/>
        <v>0</v>
      </c>
      <c r="K203" s="173">
        <f t="shared" si="8"/>
        <v>0</v>
      </c>
      <c r="L203" s="173">
        <f t="shared" si="8"/>
        <v>0</v>
      </c>
      <c r="M203" s="173">
        <f t="shared" si="8"/>
        <v>0</v>
      </c>
      <c r="N203" s="173">
        <f t="shared" si="8"/>
        <v>0</v>
      </c>
      <c r="O203" s="173">
        <f t="shared" si="8"/>
        <v>0</v>
      </c>
      <c r="P203" s="173">
        <f t="shared" si="8"/>
        <v>0</v>
      </c>
      <c r="Q203" s="173">
        <f t="shared" si="8"/>
        <v>0</v>
      </c>
      <c r="R203" s="8"/>
      <c r="S203" s="8"/>
      <c r="T203" s="8"/>
      <c r="U203" s="8"/>
      <c r="V203" s="8"/>
      <c r="W203" s="43"/>
      <c r="X203" s="9"/>
      <c r="Y203" s="9"/>
      <c r="Z203" s="9"/>
      <c r="AA203" s="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outlineLevel="1">
      <c r="A204" s="11"/>
      <c r="B204" s="11"/>
      <c r="C204" s="11"/>
      <c r="D204" s="11"/>
      <c r="E204" s="11"/>
      <c r="F204" s="39" t="str">
        <f>Asset2</f>
        <v>Transmission terminal station</v>
      </c>
      <c r="G204" s="175">
        <f t="shared" ref="G204:Q204" si="9">(G57-G106-G155)/G$253</f>
        <v>0</v>
      </c>
      <c r="H204" s="90">
        <f t="shared" si="9"/>
        <v>0</v>
      </c>
      <c r="I204" s="90">
        <f t="shared" si="9"/>
        <v>0</v>
      </c>
      <c r="J204" s="90">
        <f t="shared" si="9"/>
        <v>0</v>
      </c>
      <c r="K204" s="90">
        <f t="shared" si="9"/>
        <v>0</v>
      </c>
      <c r="L204" s="90">
        <f t="shared" si="9"/>
        <v>0</v>
      </c>
      <c r="M204" s="90">
        <f t="shared" si="9"/>
        <v>0</v>
      </c>
      <c r="N204" s="90">
        <f t="shared" si="9"/>
        <v>0</v>
      </c>
      <c r="O204" s="90">
        <f t="shared" si="9"/>
        <v>0</v>
      </c>
      <c r="P204" s="90">
        <f t="shared" si="9"/>
        <v>0</v>
      </c>
      <c r="Q204" s="90">
        <f t="shared" si="9"/>
        <v>0</v>
      </c>
      <c r="R204" s="8"/>
      <c r="S204" s="8"/>
      <c r="T204" s="8"/>
      <c r="U204" s="8"/>
      <c r="V204" s="8"/>
      <c r="W204" s="43"/>
      <c r="X204" s="9"/>
      <c r="Y204" s="9"/>
      <c r="Z204" s="9"/>
      <c r="AA204" s="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outlineLevel="1">
      <c r="A205" s="11"/>
      <c r="B205" s="11"/>
      <c r="C205" s="11"/>
      <c r="D205" s="11"/>
      <c r="E205" s="11"/>
      <c r="F205" s="39" t="str">
        <f>Asset3</f>
        <v>Zone substations</v>
      </c>
      <c r="G205" s="175">
        <f>(G58-G107-G156)/G$253</f>
        <v>0</v>
      </c>
      <c r="H205" s="90">
        <f t="shared" ref="H205:Q205" si="10">(H58-H107-H156)/H$253</f>
        <v>56.276578743512601</v>
      </c>
      <c r="I205" s="90">
        <f t="shared" si="10"/>
        <v>0</v>
      </c>
      <c r="J205" s="90">
        <f t="shared" si="10"/>
        <v>0</v>
      </c>
      <c r="K205" s="90">
        <f t="shared" si="10"/>
        <v>0</v>
      </c>
      <c r="L205" s="90">
        <f t="shared" si="10"/>
        <v>0</v>
      </c>
      <c r="M205" s="90">
        <f t="shared" si="10"/>
        <v>0</v>
      </c>
      <c r="N205" s="90">
        <f t="shared" si="10"/>
        <v>0</v>
      </c>
      <c r="O205" s="90">
        <f t="shared" si="10"/>
        <v>0</v>
      </c>
      <c r="P205" s="90">
        <f t="shared" si="10"/>
        <v>0</v>
      </c>
      <c r="Q205" s="90">
        <f t="shared" si="10"/>
        <v>0</v>
      </c>
      <c r="R205" s="8"/>
      <c r="S205" s="8"/>
      <c r="T205" s="8"/>
      <c r="U205" s="8"/>
      <c r="V205" s="8"/>
      <c r="W205" s="43"/>
      <c r="X205" s="9"/>
      <c r="Y205" s="9"/>
      <c r="Z205" s="9"/>
      <c r="AA205" s="9"/>
      <c r="AB205" s="9"/>
      <c r="AC205" s="9"/>
      <c r="AD205" s="9"/>
      <c r="AE205" s="187"/>
      <c r="AF205" s="187"/>
      <c r="AG205" s="187"/>
      <c r="AH205" s="187"/>
      <c r="AI205" s="187"/>
      <c r="AJ205" s="187"/>
      <c r="AK205" s="187"/>
      <c r="AL205" s="187"/>
      <c r="AM205" s="187"/>
      <c r="AN205" s="187"/>
      <c r="AO205" s="187"/>
      <c r="AP205" s="187"/>
      <c r="AQ205" s="187"/>
      <c r="AR205" s="187"/>
      <c r="AS205" s="187"/>
      <c r="AT205" s="187"/>
      <c r="AU205" s="187"/>
    </row>
    <row r="206" spans="1:47" outlineLevel="1">
      <c r="A206" s="11"/>
      <c r="B206" s="11"/>
      <c r="C206" s="11"/>
      <c r="D206" s="11"/>
      <c r="E206" s="11"/>
      <c r="F206" s="136" t="str">
        <f>Asset4</f>
        <v>Transmission lines</v>
      </c>
      <c r="G206" s="175">
        <f t="shared" ref="G206:Q206" si="11">(G59-G108-G157)/G$253</f>
        <v>0</v>
      </c>
      <c r="H206" s="90">
        <f t="shared" si="11"/>
        <v>2.8341639482463807</v>
      </c>
      <c r="I206" s="90">
        <f t="shared" si="11"/>
        <v>0</v>
      </c>
      <c r="J206" s="90">
        <f t="shared" si="11"/>
        <v>0</v>
      </c>
      <c r="K206" s="90">
        <f t="shared" si="11"/>
        <v>0</v>
      </c>
      <c r="L206" s="90">
        <f t="shared" si="11"/>
        <v>0</v>
      </c>
      <c r="M206" s="90">
        <f t="shared" si="11"/>
        <v>0</v>
      </c>
      <c r="N206" s="90">
        <f t="shared" si="11"/>
        <v>0</v>
      </c>
      <c r="O206" s="90">
        <f t="shared" si="11"/>
        <v>0</v>
      </c>
      <c r="P206" s="90">
        <f t="shared" si="11"/>
        <v>0</v>
      </c>
      <c r="Q206" s="90">
        <f t="shared" si="11"/>
        <v>0</v>
      </c>
      <c r="R206" s="8"/>
      <c r="S206" s="8"/>
      <c r="T206" s="8"/>
      <c r="U206" s="8"/>
      <c r="V206" s="8"/>
      <c r="W206" s="43"/>
      <c r="X206" s="9"/>
      <c r="Y206" s="9"/>
      <c r="Z206" s="9"/>
      <c r="AA206" s="9"/>
      <c r="AB206" s="9"/>
      <c r="AC206" s="9"/>
      <c r="AD206" s="9"/>
      <c r="AE206" s="187"/>
      <c r="AF206" s="187"/>
      <c r="AG206" s="187"/>
      <c r="AH206" s="187"/>
      <c r="AI206" s="187"/>
      <c r="AJ206" s="187"/>
      <c r="AK206" s="187"/>
      <c r="AL206" s="187"/>
      <c r="AM206" s="187"/>
      <c r="AN206" s="187"/>
      <c r="AO206" s="187"/>
      <c r="AP206" s="187"/>
      <c r="AQ206" s="187"/>
      <c r="AR206" s="187"/>
      <c r="AS206" s="187"/>
      <c r="AT206" s="187"/>
      <c r="AU206" s="187"/>
    </row>
    <row r="207" spans="1:47" outlineLevel="1">
      <c r="A207" s="11"/>
      <c r="B207" s="11"/>
      <c r="C207" s="11"/>
      <c r="D207" s="11"/>
      <c r="E207" s="11"/>
      <c r="F207" s="136" t="str">
        <f>Asset5</f>
        <v>Distribution mains</v>
      </c>
      <c r="G207" s="175">
        <f t="shared" ref="G207:Q207" si="12">(G60-G109-G158)/G$253</f>
        <v>0</v>
      </c>
      <c r="H207" s="90">
        <f t="shared" si="12"/>
        <v>16.552936825626595</v>
      </c>
      <c r="I207" s="90">
        <f t="shared" si="12"/>
        <v>0</v>
      </c>
      <c r="J207" s="90">
        <f t="shared" si="12"/>
        <v>0</v>
      </c>
      <c r="K207" s="90">
        <f t="shared" si="12"/>
        <v>0</v>
      </c>
      <c r="L207" s="90">
        <f t="shared" si="12"/>
        <v>0</v>
      </c>
      <c r="M207" s="90">
        <f t="shared" si="12"/>
        <v>0</v>
      </c>
      <c r="N207" s="90">
        <f t="shared" si="12"/>
        <v>0</v>
      </c>
      <c r="O207" s="90">
        <f t="shared" si="12"/>
        <v>0</v>
      </c>
      <c r="P207" s="90">
        <f t="shared" si="12"/>
        <v>0</v>
      </c>
      <c r="Q207" s="90">
        <f t="shared" si="12"/>
        <v>0</v>
      </c>
      <c r="R207" s="8"/>
      <c r="S207" s="8"/>
      <c r="T207" s="8"/>
      <c r="U207" s="8"/>
      <c r="V207" s="8"/>
      <c r="W207" s="43"/>
      <c r="X207" s="9"/>
      <c r="Y207" s="9"/>
      <c r="Z207" s="9"/>
      <c r="AA207" s="9"/>
      <c r="AB207" s="9"/>
      <c r="AC207" s="9"/>
      <c r="AD207" s="9"/>
      <c r="AE207" s="187"/>
      <c r="AF207" s="187"/>
      <c r="AG207" s="187"/>
      <c r="AH207" s="187"/>
      <c r="AI207" s="187"/>
      <c r="AJ207" s="187"/>
      <c r="AK207" s="187"/>
      <c r="AL207" s="187"/>
      <c r="AM207" s="187"/>
      <c r="AN207" s="187"/>
      <c r="AO207" s="187"/>
      <c r="AP207" s="187"/>
      <c r="AQ207" s="187"/>
      <c r="AR207" s="187"/>
      <c r="AS207" s="187"/>
      <c r="AT207" s="187"/>
      <c r="AU207" s="187"/>
    </row>
    <row r="208" spans="1:47" outlineLevel="1">
      <c r="A208" s="11"/>
      <c r="B208" s="11"/>
      <c r="C208" s="11"/>
      <c r="D208" s="11"/>
      <c r="E208" s="11"/>
      <c r="F208" s="136" t="str">
        <f>Asset6</f>
        <v>Distribution substations</v>
      </c>
      <c r="G208" s="175">
        <f t="shared" ref="G208:Q208" si="13">(G61-G110-G159)/G$253</f>
        <v>0</v>
      </c>
      <c r="H208" s="90">
        <f t="shared" si="13"/>
        <v>3.6821396430368409</v>
      </c>
      <c r="I208" s="90">
        <f>(I61-I110-I159)/I$253</f>
        <v>0</v>
      </c>
      <c r="J208" s="90">
        <f t="shared" si="13"/>
        <v>0</v>
      </c>
      <c r="K208" s="90">
        <f t="shared" si="13"/>
        <v>0</v>
      </c>
      <c r="L208" s="90">
        <f t="shared" si="13"/>
        <v>0</v>
      </c>
      <c r="M208" s="90">
        <f t="shared" si="13"/>
        <v>0</v>
      </c>
      <c r="N208" s="90">
        <f t="shared" si="13"/>
        <v>0</v>
      </c>
      <c r="O208" s="90">
        <f t="shared" si="13"/>
        <v>0</v>
      </c>
      <c r="P208" s="90">
        <f t="shared" si="13"/>
        <v>0</v>
      </c>
      <c r="Q208" s="90">
        <f t="shared" si="13"/>
        <v>0</v>
      </c>
      <c r="R208" s="8"/>
      <c r="S208" s="8"/>
      <c r="T208" s="8"/>
      <c r="U208" s="8"/>
      <c r="V208" s="8"/>
      <c r="W208" s="43"/>
      <c r="X208" s="9"/>
      <c r="Y208" s="9"/>
      <c r="Z208" s="9"/>
      <c r="AA208" s="9"/>
      <c r="AB208" s="9"/>
      <c r="AC208" s="9"/>
      <c r="AD208" s="9"/>
      <c r="AE208" s="187"/>
      <c r="AF208" s="187"/>
      <c r="AG208" s="187"/>
      <c r="AH208" s="187"/>
      <c r="AI208" s="187"/>
      <c r="AJ208" s="187"/>
      <c r="AK208" s="187"/>
      <c r="AL208" s="187"/>
      <c r="AM208" s="187"/>
      <c r="AN208" s="187"/>
      <c r="AO208" s="187"/>
      <c r="AP208" s="187"/>
      <c r="AQ208" s="187"/>
      <c r="AR208" s="187"/>
      <c r="AS208" s="187"/>
      <c r="AT208" s="187"/>
      <c r="AU208" s="187"/>
    </row>
    <row r="209" spans="1:47" outlineLevel="1">
      <c r="A209" s="11"/>
      <c r="B209" s="11"/>
      <c r="C209" s="11"/>
      <c r="D209" s="11"/>
      <c r="E209" s="11"/>
      <c r="F209" s="136" t="str">
        <f>Asset7</f>
        <v>Metering</v>
      </c>
      <c r="G209" s="175">
        <f t="shared" ref="G209:Q209" si="14">(G62-G111-G160)/G$253</f>
        <v>0</v>
      </c>
      <c r="H209" s="90">
        <f t="shared" si="14"/>
        <v>0.6569335975671271</v>
      </c>
      <c r="I209" s="90">
        <f t="shared" si="14"/>
        <v>0</v>
      </c>
      <c r="J209" s="90">
        <f t="shared" si="14"/>
        <v>0</v>
      </c>
      <c r="K209" s="90">
        <f t="shared" si="14"/>
        <v>0</v>
      </c>
      <c r="L209" s="90">
        <f t="shared" si="14"/>
        <v>0</v>
      </c>
      <c r="M209" s="90">
        <f t="shared" si="14"/>
        <v>0</v>
      </c>
      <c r="N209" s="90">
        <f t="shared" si="14"/>
        <v>0</v>
      </c>
      <c r="O209" s="90">
        <f t="shared" si="14"/>
        <v>0</v>
      </c>
      <c r="P209" s="90">
        <f t="shared" si="14"/>
        <v>0</v>
      </c>
      <c r="Q209" s="90">
        <f t="shared" si="14"/>
        <v>0</v>
      </c>
      <c r="R209" s="8"/>
      <c r="S209" s="8"/>
      <c r="T209" s="8"/>
      <c r="U209" s="8"/>
      <c r="V209" s="8"/>
      <c r="W209" s="43"/>
      <c r="X209" s="9"/>
      <c r="Y209" s="9"/>
      <c r="Z209" s="9"/>
      <c r="AA209" s="9"/>
      <c r="AB209" s="9"/>
      <c r="AC209" s="9"/>
      <c r="AD209" s="9"/>
      <c r="AE209" s="187"/>
      <c r="AF209" s="187"/>
      <c r="AG209" s="187"/>
      <c r="AH209" s="187"/>
      <c r="AI209" s="187"/>
      <c r="AJ209" s="187"/>
      <c r="AK209" s="187"/>
      <c r="AL209" s="187"/>
      <c r="AM209" s="187"/>
      <c r="AN209" s="187"/>
      <c r="AO209" s="187"/>
      <c r="AP209" s="187"/>
      <c r="AQ209" s="187"/>
      <c r="AR209" s="187"/>
      <c r="AS209" s="187"/>
      <c r="AT209" s="187"/>
      <c r="AU209" s="187"/>
    </row>
    <row r="210" spans="1:47" outlineLevel="1">
      <c r="A210" s="11"/>
      <c r="B210" s="11"/>
      <c r="C210" s="11"/>
      <c r="D210" s="11"/>
      <c r="E210" s="11"/>
      <c r="F210" s="136" t="str">
        <f>Asset8</f>
        <v>Land and easements</v>
      </c>
      <c r="G210" s="338">
        <f>(G63-G112-G161)/G$253</f>
        <v>0</v>
      </c>
      <c r="H210" s="90">
        <f t="shared" ref="H210:Q210" si="15">(H63-H112-H161)/H$253</f>
        <v>0</v>
      </c>
      <c r="I210" s="90">
        <f t="shared" si="15"/>
        <v>0</v>
      </c>
      <c r="J210" s="90">
        <f t="shared" si="15"/>
        <v>0</v>
      </c>
      <c r="K210" s="339">
        <f t="shared" si="15"/>
        <v>0</v>
      </c>
      <c r="L210" s="90">
        <f t="shared" si="15"/>
        <v>0</v>
      </c>
      <c r="M210" s="90">
        <f t="shared" si="15"/>
        <v>0</v>
      </c>
      <c r="N210" s="90">
        <f t="shared" si="15"/>
        <v>0</v>
      </c>
      <c r="O210" s="90">
        <f t="shared" si="15"/>
        <v>0</v>
      </c>
      <c r="P210" s="90">
        <f t="shared" si="15"/>
        <v>0</v>
      </c>
      <c r="Q210" s="90">
        <f t="shared" si="15"/>
        <v>0</v>
      </c>
      <c r="R210" s="8"/>
      <c r="S210" s="8"/>
      <c r="T210" s="8"/>
      <c r="U210" s="8"/>
      <c r="V210" s="8"/>
      <c r="W210" s="43"/>
      <c r="X210" s="9"/>
      <c r="Y210" s="9"/>
      <c r="Z210" s="9"/>
      <c r="AA210" s="9"/>
      <c r="AB210" s="9"/>
      <c r="AC210" s="9"/>
      <c r="AD210" s="9"/>
      <c r="AE210" s="187"/>
      <c r="AF210" s="187"/>
      <c r="AG210" s="187"/>
      <c r="AH210" s="187"/>
      <c r="AI210" s="187"/>
      <c r="AJ210" s="187"/>
      <c r="AK210" s="187"/>
      <c r="AL210" s="187"/>
      <c r="AM210" s="187"/>
      <c r="AN210" s="187"/>
      <c r="AO210" s="187"/>
      <c r="AP210" s="187"/>
      <c r="AQ210" s="187"/>
      <c r="AR210" s="187"/>
      <c r="AS210" s="187"/>
      <c r="AT210" s="187"/>
      <c r="AU210" s="187"/>
    </row>
    <row r="211" spans="1:47" outlineLevel="1">
      <c r="A211" s="11"/>
      <c r="B211" s="11"/>
      <c r="C211" s="11"/>
      <c r="D211" s="11"/>
      <c r="E211" s="11"/>
      <c r="F211" s="136" t="str">
        <f>Asset9</f>
        <v>Secondary systems - Control, communications &amp; Protection</v>
      </c>
      <c r="G211" s="175">
        <f t="shared" ref="G211:Q211" si="16">(G64-G113-G162)/G$253</f>
        <v>0</v>
      </c>
      <c r="H211" s="90">
        <f t="shared" si="16"/>
        <v>5.1134390905650857</v>
      </c>
      <c r="I211" s="90">
        <f t="shared" si="16"/>
        <v>0</v>
      </c>
      <c r="J211" s="90">
        <f t="shared" si="16"/>
        <v>0</v>
      </c>
      <c r="K211" s="90">
        <f t="shared" si="16"/>
        <v>0</v>
      </c>
      <c r="L211" s="90">
        <f t="shared" si="16"/>
        <v>0</v>
      </c>
      <c r="M211" s="90">
        <f t="shared" si="16"/>
        <v>0</v>
      </c>
      <c r="N211" s="90">
        <f t="shared" si="16"/>
        <v>0</v>
      </c>
      <c r="O211" s="90">
        <f t="shared" si="16"/>
        <v>0</v>
      </c>
      <c r="P211" s="90">
        <f t="shared" si="16"/>
        <v>0</v>
      </c>
      <c r="Q211" s="90">
        <f t="shared" si="16"/>
        <v>0</v>
      </c>
      <c r="R211" s="8"/>
      <c r="S211" s="8"/>
      <c r="T211" s="8"/>
      <c r="U211" s="8"/>
      <c r="V211" s="8"/>
      <c r="W211" s="43"/>
      <c r="X211" s="9"/>
      <c r="Y211" s="9"/>
      <c r="Z211" s="9"/>
      <c r="AA211" s="9"/>
      <c r="AB211" s="9"/>
      <c r="AC211" s="9"/>
      <c r="AD211" s="9"/>
      <c r="AE211" s="187"/>
      <c r="AF211" s="187"/>
      <c r="AG211" s="187"/>
      <c r="AH211" s="187"/>
      <c r="AI211" s="187"/>
      <c r="AJ211" s="187"/>
      <c r="AK211" s="187"/>
      <c r="AL211" s="187"/>
      <c r="AM211" s="187"/>
      <c r="AN211" s="187"/>
      <c r="AO211" s="187"/>
      <c r="AP211" s="187"/>
      <c r="AQ211" s="187"/>
      <c r="AR211" s="187"/>
      <c r="AS211" s="187"/>
      <c r="AT211" s="187"/>
      <c r="AU211" s="187"/>
    </row>
    <row r="212" spans="1:47" outlineLevel="1">
      <c r="A212" s="11"/>
      <c r="B212" s="11"/>
      <c r="C212" s="11"/>
      <c r="D212" s="11"/>
      <c r="E212" s="11"/>
      <c r="F212" s="136" t="str">
        <f>Asset10</f>
        <v>Other</v>
      </c>
      <c r="G212" s="175">
        <f t="shared" ref="G212:Q212" si="17">(G65-G114-G163)/G$253</f>
        <v>0</v>
      </c>
      <c r="H212" s="90">
        <f t="shared" si="17"/>
        <v>0.4085648279012582</v>
      </c>
      <c r="I212" s="90">
        <f t="shared" si="17"/>
        <v>0</v>
      </c>
      <c r="J212" s="90">
        <f t="shared" si="17"/>
        <v>0</v>
      </c>
      <c r="K212" s="90">
        <f t="shared" si="17"/>
        <v>0</v>
      </c>
      <c r="L212" s="90">
        <f t="shared" si="17"/>
        <v>0</v>
      </c>
      <c r="M212" s="90">
        <f t="shared" si="17"/>
        <v>0</v>
      </c>
      <c r="N212" s="90">
        <f t="shared" si="17"/>
        <v>0</v>
      </c>
      <c r="O212" s="90">
        <f t="shared" si="17"/>
        <v>0</v>
      </c>
      <c r="P212" s="90">
        <f t="shared" si="17"/>
        <v>0</v>
      </c>
      <c r="Q212" s="90">
        <f t="shared" si="17"/>
        <v>0</v>
      </c>
      <c r="R212" s="8"/>
      <c r="S212" s="8"/>
      <c r="T212" s="8"/>
      <c r="U212" s="8"/>
      <c r="V212" s="8"/>
      <c r="W212" s="43"/>
      <c r="X212" s="9"/>
      <c r="Y212" s="9"/>
      <c r="Z212" s="9"/>
      <c r="AA212" s="9"/>
      <c r="AB212" s="9"/>
      <c r="AC212" s="9"/>
      <c r="AD212" s="9"/>
      <c r="AE212" s="187"/>
      <c r="AF212" s="187"/>
      <c r="AG212" s="187"/>
      <c r="AH212" s="187"/>
      <c r="AI212" s="187"/>
      <c r="AJ212" s="187"/>
      <c r="AK212" s="187"/>
      <c r="AL212" s="187"/>
      <c r="AM212" s="187"/>
      <c r="AN212" s="187"/>
      <c r="AO212" s="187"/>
      <c r="AP212" s="187"/>
      <c r="AQ212" s="187"/>
      <c r="AR212" s="187"/>
      <c r="AS212" s="187"/>
      <c r="AT212" s="187"/>
      <c r="AU212" s="187"/>
    </row>
    <row r="213" spans="1:47" outlineLevel="1">
      <c r="A213" s="11"/>
      <c r="B213" s="11"/>
      <c r="C213" s="11"/>
      <c r="D213" s="11"/>
      <c r="E213" s="11"/>
      <c r="F213" s="326" t="str">
        <f>Asset11</f>
        <v>Non-System Capex</v>
      </c>
      <c r="G213" s="175">
        <f t="shared" ref="G213:Q213" si="18">(G66-G115-G164)/G$253</f>
        <v>0</v>
      </c>
      <c r="H213" s="90">
        <f t="shared" si="18"/>
        <v>0</v>
      </c>
      <c r="I213" s="90">
        <f t="shared" si="18"/>
        <v>0</v>
      </c>
      <c r="J213" s="90">
        <f t="shared" si="18"/>
        <v>0</v>
      </c>
      <c r="K213" s="90">
        <f t="shared" si="18"/>
        <v>0</v>
      </c>
      <c r="L213" s="90">
        <f t="shared" si="18"/>
        <v>0</v>
      </c>
      <c r="M213" s="90">
        <f t="shared" si="18"/>
        <v>0</v>
      </c>
      <c r="N213" s="90">
        <f t="shared" si="18"/>
        <v>0</v>
      </c>
      <c r="O213" s="90">
        <f t="shared" si="18"/>
        <v>0</v>
      </c>
      <c r="P213" s="90">
        <f t="shared" si="18"/>
        <v>0</v>
      </c>
      <c r="Q213" s="90">
        <f t="shared" si="18"/>
        <v>0</v>
      </c>
      <c r="R213" s="8"/>
      <c r="S213" s="8"/>
      <c r="T213" s="8"/>
      <c r="U213" s="8"/>
      <c r="V213" s="8"/>
      <c r="W213" s="43"/>
      <c r="X213" s="9"/>
      <c r="Y213" s="9"/>
      <c r="Z213" s="9"/>
      <c r="AA213" s="9"/>
      <c r="AB213" s="9"/>
      <c r="AC213" s="9"/>
      <c r="AD213" s="9"/>
      <c r="AE213" s="187"/>
      <c r="AF213" s="187"/>
      <c r="AG213" s="187"/>
      <c r="AH213" s="187"/>
      <c r="AI213" s="187"/>
      <c r="AJ213" s="187"/>
      <c r="AK213" s="187"/>
      <c r="AL213" s="187"/>
      <c r="AM213" s="187"/>
      <c r="AN213" s="187"/>
      <c r="AO213" s="187"/>
      <c r="AP213" s="187"/>
      <c r="AQ213" s="187"/>
      <c r="AR213" s="187"/>
      <c r="AS213" s="187"/>
      <c r="AT213" s="187"/>
      <c r="AU213" s="187"/>
    </row>
    <row r="214" spans="1:47" outlineLevel="1">
      <c r="A214" s="11"/>
      <c r="B214" s="11"/>
      <c r="C214" s="11"/>
      <c r="D214" s="11"/>
      <c r="E214" s="11"/>
      <c r="F214" s="136" t="str">
        <f>Asset12</f>
        <v>Non-network—IT and Communications Capex</v>
      </c>
      <c r="G214" s="175">
        <f t="shared" ref="G214:Q214" si="19">(G67-G116-G165)/G$253</f>
        <v>0</v>
      </c>
      <c r="H214" s="90">
        <f t="shared" si="19"/>
        <v>0</v>
      </c>
      <c r="I214" s="90">
        <f t="shared" si="19"/>
        <v>0</v>
      </c>
      <c r="J214" s="90">
        <f t="shared" si="19"/>
        <v>0</v>
      </c>
      <c r="K214" s="90">
        <f t="shared" si="19"/>
        <v>0</v>
      </c>
      <c r="L214" s="90">
        <f t="shared" si="19"/>
        <v>0</v>
      </c>
      <c r="M214" s="90">
        <f t="shared" si="19"/>
        <v>0</v>
      </c>
      <c r="N214" s="90">
        <f t="shared" si="19"/>
        <v>0</v>
      </c>
      <c r="O214" s="90">
        <f t="shared" si="19"/>
        <v>0</v>
      </c>
      <c r="P214" s="90">
        <f t="shared" si="19"/>
        <v>0</v>
      </c>
      <c r="Q214" s="90">
        <f t="shared" si="19"/>
        <v>0</v>
      </c>
      <c r="R214" s="8"/>
      <c r="S214" s="8"/>
      <c r="T214" s="8"/>
      <c r="U214" s="8"/>
      <c r="V214" s="8"/>
      <c r="W214" s="43"/>
      <c r="X214" s="9"/>
      <c r="Y214" s="9"/>
      <c r="Z214" s="9"/>
      <c r="AA214" s="9"/>
      <c r="AB214" s="9"/>
      <c r="AC214" s="9"/>
      <c r="AD214" s="9"/>
      <c r="AE214" s="187"/>
      <c r="AF214" s="187"/>
      <c r="AG214" s="187"/>
      <c r="AH214" s="187"/>
      <c r="AI214" s="187"/>
      <c r="AJ214" s="187"/>
      <c r="AK214" s="187"/>
      <c r="AL214" s="187"/>
      <c r="AM214" s="187"/>
      <c r="AN214" s="187"/>
      <c r="AO214" s="187"/>
      <c r="AP214" s="187"/>
      <c r="AQ214" s="187"/>
      <c r="AR214" s="187"/>
      <c r="AS214" s="187"/>
      <c r="AT214" s="187"/>
      <c r="AU214" s="187"/>
    </row>
    <row r="215" spans="1:47" outlineLevel="1">
      <c r="A215" s="11"/>
      <c r="B215" s="11"/>
      <c r="C215" s="11"/>
      <c r="D215" s="11"/>
      <c r="E215" s="11"/>
      <c r="F215" s="136" t="str">
        <f>Asset13</f>
        <v>Non-network—Motor Vehicles Capex</v>
      </c>
      <c r="G215" s="175">
        <f t="shared" ref="G215:Q215" si="20">(G68-G117-G166)/G$253</f>
        <v>0</v>
      </c>
      <c r="H215" s="90">
        <f t="shared" si="20"/>
        <v>0</v>
      </c>
      <c r="I215" s="90">
        <f t="shared" si="20"/>
        <v>0</v>
      </c>
      <c r="J215" s="90">
        <f t="shared" si="20"/>
        <v>0</v>
      </c>
      <c r="K215" s="339">
        <f t="shared" si="20"/>
        <v>0</v>
      </c>
      <c r="L215" s="90">
        <f t="shared" si="20"/>
        <v>0</v>
      </c>
      <c r="M215" s="90">
        <f t="shared" si="20"/>
        <v>0</v>
      </c>
      <c r="N215" s="90">
        <f t="shared" si="20"/>
        <v>0</v>
      </c>
      <c r="O215" s="90">
        <f t="shared" si="20"/>
        <v>0</v>
      </c>
      <c r="P215" s="90">
        <f t="shared" si="20"/>
        <v>0</v>
      </c>
      <c r="Q215" s="90">
        <f t="shared" si="20"/>
        <v>0</v>
      </c>
      <c r="R215" s="8"/>
      <c r="S215" s="8"/>
      <c r="T215" s="8"/>
      <c r="U215" s="8"/>
      <c r="V215" s="8"/>
      <c r="W215" s="43"/>
      <c r="X215" s="9"/>
      <c r="Y215" s="9"/>
      <c r="Z215" s="9"/>
      <c r="AA215" s="9"/>
      <c r="AB215" s="9"/>
      <c r="AC215" s="9"/>
      <c r="AD215" s="9"/>
      <c r="AE215" s="187"/>
      <c r="AF215" s="187"/>
      <c r="AG215" s="187"/>
      <c r="AH215" s="187"/>
      <c r="AI215" s="187"/>
      <c r="AJ215" s="187"/>
      <c r="AK215" s="187"/>
      <c r="AL215" s="187"/>
      <c r="AM215" s="187"/>
      <c r="AN215" s="187"/>
      <c r="AO215" s="187"/>
      <c r="AP215" s="187"/>
      <c r="AQ215" s="187"/>
      <c r="AR215" s="187"/>
      <c r="AS215" s="187"/>
      <c r="AT215" s="187"/>
      <c r="AU215" s="187"/>
    </row>
    <row r="216" spans="1:47" outlineLevel="1">
      <c r="A216" s="11"/>
      <c r="B216" s="11"/>
      <c r="C216" s="11"/>
      <c r="D216" s="11"/>
      <c r="E216" s="11"/>
      <c r="F216" s="136" t="str">
        <f>Asset14</f>
        <v>Non-network—Property Capex</v>
      </c>
      <c r="G216" s="175">
        <f t="shared" ref="G216:Q216" si="21">(G69-G118-G167)/G$253</f>
        <v>0</v>
      </c>
      <c r="H216" s="90">
        <f t="shared" si="21"/>
        <v>0</v>
      </c>
      <c r="I216" s="90">
        <f t="shared" si="21"/>
        <v>0</v>
      </c>
      <c r="J216" s="90">
        <f t="shared" si="21"/>
        <v>0</v>
      </c>
      <c r="K216" s="90">
        <f>(K69-K118-K167)/K$253</f>
        <v>0</v>
      </c>
      <c r="L216" s="90">
        <f t="shared" si="21"/>
        <v>0</v>
      </c>
      <c r="M216" s="90">
        <f t="shared" si="21"/>
        <v>0</v>
      </c>
      <c r="N216" s="90">
        <f t="shared" si="21"/>
        <v>0</v>
      </c>
      <c r="O216" s="90">
        <f t="shared" si="21"/>
        <v>0</v>
      </c>
      <c r="P216" s="90">
        <f t="shared" si="21"/>
        <v>0</v>
      </c>
      <c r="Q216" s="90">
        <f t="shared" si="21"/>
        <v>0</v>
      </c>
      <c r="R216" s="8"/>
      <c r="S216" s="8"/>
      <c r="T216" s="8"/>
      <c r="U216" s="8"/>
      <c r="V216" s="8"/>
      <c r="W216" s="43"/>
      <c r="X216" s="9"/>
      <c r="Y216" s="9"/>
      <c r="Z216" s="9"/>
      <c r="AA216" s="9"/>
      <c r="AB216" s="9"/>
      <c r="AC216" s="9"/>
      <c r="AD216" s="9"/>
      <c r="AE216" s="187"/>
      <c r="AF216" s="187"/>
      <c r="AG216" s="187"/>
      <c r="AH216" s="187"/>
      <c r="AI216" s="187"/>
      <c r="AJ216" s="187"/>
      <c r="AK216" s="187"/>
      <c r="AL216" s="187"/>
      <c r="AM216" s="187"/>
      <c r="AN216" s="187"/>
      <c r="AO216" s="187"/>
      <c r="AP216" s="187"/>
      <c r="AQ216" s="187"/>
      <c r="AR216" s="187"/>
      <c r="AS216" s="187"/>
      <c r="AT216" s="187"/>
      <c r="AU216" s="187"/>
    </row>
    <row r="217" spans="1:47" outlineLevel="1">
      <c r="A217" s="11"/>
      <c r="B217" s="11"/>
      <c r="C217" s="11"/>
      <c r="D217" s="11"/>
      <c r="E217" s="11"/>
      <c r="F217" s="136" t="str">
        <f>Asset15</f>
        <v>Non-network—Plant &amp; Equipment Capex</v>
      </c>
      <c r="G217" s="175">
        <f t="shared" ref="G217:Q217" si="22">(G70-G119-G168)/G$253</f>
        <v>0</v>
      </c>
      <c r="H217" s="90">
        <f t="shared" si="22"/>
        <v>1.2633403383050588</v>
      </c>
      <c r="I217" s="90">
        <f t="shared" si="22"/>
        <v>0</v>
      </c>
      <c r="J217" s="90">
        <f t="shared" si="22"/>
        <v>0</v>
      </c>
      <c r="K217" s="90">
        <f>(K70-K119-K168)/K$253</f>
        <v>0</v>
      </c>
      <c r="L217" s="90">
        <f t="shared" si="22"/>
        <v>0</v>
      </c>
      <c r="M217" s="90">
        <f t="shared" si="22"/>
        <v>0</v>
      </c>
      <c r="N217" s="90">
        <f t="shared" si="22"/>
        <v>0</v>
      </c>
      <c r="O217" s="90">
        <f t="shared" si="22"/>
        <v>0</v>
      </c>
      <c r="P217" s="90">
        <f t="shared" si="22"/>
        <v>0</v>
      </c>
      <c r="Q217" s="90">
        <f t="shared" si="22"/>
        <v>0</v>
      </c>
      <c r="R217" s="8"/>
      <c r="S217" s="8"/>
      <c r="T217" s="8"/>
      <c r="U217" s="8"/>
      <c r="V217" s="8"/>
      <c r="W217" s="43"/>
      <c r="X217" s="9"/>
      <c r="Y217" s="9"/>
      <c r="Z217" s="9"/>
      <c r="AA217" s="9"/>
      <c r="AB217" s="9"/>
      <c r="AC217" s="9"/>
      <c r="AD217" s="9"/>
      <c r="AE217" s="187"/>
      <c r="AF217" s="187"/>
      <c r="AG217" s="187"/>
      <c r="AH217" s="187"/>
      <c r="AI217" s="187"/>
      <c r="AJ217" s="187"/>
      <c r="AK217" s="187"/>
      <c r="AL217" s="187"/>
      <c r="AM217" s="187"/>
      <c r="AN217" s="187"/>
      <c r="AO217" s="187"/>
      <c r="AP217" s="187"/>
      <c r="AQ217" s="187"/>
      <c r="AR217" s="187"/>
      <c r="AS217" s="187"/>
      <c r="AT217" s="187"/>
      <c r="AU217" s="187"/>
    </row>
    <row r="218" spans="1:47" outlineLevel="1">
      <c r="A218" s="11"/>
      <c r="B218" s="11"/>
      <c r="C218" s="11"/>
      <c r="D218" s="11"/>
      <c r="E218" s="11"/>
      <c r="F218" s="136" t="str">
        <f>Asset16</f>
        <v>Non-network—Other capex</v>
      </c>
      <c r="G218" s="175">
        <f t="shared" ref="G218:Q218" si="23">(G71-G120-G169)/G$253</f>
        <v>0</v>
      </c>
      <c r="H218" s="90">
        <f>(H71-H120-H169)/H$253</f>
        <v>0.68501546906308575</v>
      </c>
      <c r="I218" s="90">
        <f t="shared" si="23"/>
        <v>0</v>
      </c>
      <c r="J218" s="90">
        <f t="shared" si="23"/>
        <v>0</v>
      </c>
      <c r="K218" s="90">
        <f t="shared" si="23"/>
        <v>0</v>
      </c>
      <c r="L218" s="90">
        <f t="shared" si="23"/>
        <v>0</v>
      </c>
      <c r="M218" s="90">
        <f t="shared" si="23"/>
        <v>0</v>
      </c>
      <c r="N218" s="90">
        <f t="shared" si="23"/>
        <v>0</v>
      </c>
      <c r="O218" s="90">
        <f t="shared" si="23"/>
        <v>0</v>
      </c>
      <c r="P218" s="90">
        <f t="shared" si="23"/>
        <v>0</v>
      </c>
      <c r="Q218" s="90">
        <f t="shared" si="23"/>
        <v>0</v>
      </c>
      <c r="R218" s="8"/>
      <c r="S218" s="8"/>
      <c r="T218" s="8"/>
      <c r="U218" s="8"/>
      <c r="V218" s="8"/>
      <c r="W218" s="43"/>
      <c r="X218" s="9"/>
      <c r="Y218" s="9"/>
      <c r="Z218" s="9"/>
      <c r="AA218" s="9"/>
      <c r="AB218" s="9"/>
      <c r="AC218" s="9"/>
      <c r="AD218" s="9"/>
      <c r="AE218" s="187"/>
      <c r="AF218" s="187"/>
      <c r="AG218" s="187"/>
      <c r="AH218" s="187"/>
      <c r="AI218" s="187"/>
      <c r="AJ218" s="187"/>
      <c r="AK218" s="187"/>
      <c r="AL218" s="187"/>
      <c r="AM218" s="187"/>
      <c r="AN218" s="187"/>
      <c r="AO218" s="187"/>
      <c r="AP218" s="187"/>
      <c r="AQ218" s="187"/>
      <c r="AR218" s="187"/>
      <c r="AS218" s="187"/>
      <c r="AT218" s="187"/>
      <c r="AU218" s="187"/>
    </row>
    <row r="219" spans="1:47" hidden="1" outlineLevel="1">
      <c r="A219" s="11"/>
      <c r="B219" s="11"/>
      <c r="C219" s="11"/>
      <c r="D219" s="11"/>
      <c r="E219" s="11"/>
      <c r="F219" s="136">
        <f>Asset17</f>
        <v>0</v>
      </c>
      <c r="G219" s="175">
        <f t="shared" ref="G219:Q219" si="24">(G72-G121-G170)/G$253</f>
        <v>0</v>
      </c>
      <c r="H219" s="90">
        <f t="shared" si="24"/>
        <v>0</v>
      </c>
      <c r="I219" s="90">
        <f t="shared" si="24"/>
        <v>0</v>
      </c>
      <c r="J219" s="90">
        <f t="shared" si="24"/>
        <v>0</v>
      </c>
      <c r="K219" s="90">
        <f t="shared" si="24"/>
        <v>0</v>
      </c>
      <c r="L219" s="90">
        <f t="shared" si="24"/>
        <v>0</v>
      </c>
      <c r="M219" s="90">
        <f t="shared" si="24"/>
        <v>0</v>
      </c>
      <c r="N219" s="90">
        <f t="shared" si="24"/>
        <v>0</v>
      </c>
      <c r="O219" s="90">
        <f t="shared" si="24"/>
        <v>0</v>
      </c>
      <c r="P219" s="90">
        <f t="shared" si="24"/>
        <v>0</v>
      </c>
      <c r="Q219" s="90">
        <f t="shared" si="24"/>
        <v>0</v>
      </c>
      <c r="R219" s="8"/>
      <c r="S219" s="8"/>
      <c r="T219" s="8"/>
      <c r="U219" s="8"/>
      <c r="V219" s="8"/>
      <c r="W219" s="43"/>
      <c r="X219" s="9"/>
      <c r="Y219" s="9"/>
      <c r="Z219" s="9"/>
      <c r="AA219" s="9"/>
      <c r="AB219" s="9"/>
      <c r="AC219" s="9"/>
      <c r="AD219" s="9"/>
      <c r="AE219" s="187"/>
      <c r="AF219" s="187"/>
      <c r="AG219" s="187"/>
      <c r="AH219" s="187"/>
      <c r="AI219" s="187"/>
      <c r="AJ219" s="187"/>
      <c r="AK219" s="187"/>
      <c r="AL219" s="187"/>
      <c r="AM219" s="187"/>
      <c r="AN219" s="187"/>
      <c r="AO219" s="187"/>
      <c r="AP219" s="187"/>
      <c r="AQ219" s="187"/>
      <c r="AR219" s="187"/>
      <c r="AS219" s="187"/>
      <c r="AT219" s="187"/>
      <c r="AU219" s="187"/>
    </row>
    <row r="220" spans="1:47" hidden="1" outlineLevel="1">
      <c r="A220" s="11"/>
      <c r="B220" s="11"/>
      <c r="C220" s="11"/>
      <c r="D220" s="11"/>
      <c r="E220" s="11"/>
      <c r="F220" s="136">
        <f>Asset18</f>
        <v>0</v>
      </c>
      <c r="G220" s="175">
        <f t="shared" ref="G220:Q220" si="25">(G73-G122-G171)/G$253</f>
        <v>0</v>
      </c>
      <c r="H220" s="90">
        <f t="shared" si="25"/>
        <v>0</v>
      </c>
      <c r="I220" s="90">
        <f t="shared" si="25"/>
        <v>0</v>
      </c>
      <c r="J220" s="90">
        <f t="shared" si="25"/>
        <v>0</v>
      </c>
      <c r="K220" s="90">
        <f t="shared" si="25"/>
        <v>0</v>
      </c>
      <c r="L220" s="90">
        <f t="shared" si="25"/>
        <v>0</v>
      </c>
      <c r="M220" s="90">
        <f t="shared" si="25"/>
        <v>0</v>
      </c>
      <c r="N220" s="90">
        <f t="shared" si="25"/>
        <v>0</v>
      </c>
      <c r="O220" s="90">
        <f t="shared" si="25"/>
        <v>0</v>
      </c>
      <c r="P220" s="90">
        <f t="shared" si="25"/>
        <v>0</v>
      </c>
      <c r="Q220" s="90">
        <f t="shared" si="25"/>
        <v>0</v>
      </c>
      <c r="R220" s="8"/>
      <c r="S220" s="8"/>
      <c r="T220" s="8"/>
      <c r="U220" s="8"/>
      <c r="V220" s="8"/>
      <c r="W220" s="43"/>
      <c r="X220" s="9"/>
      <c r="Y220" s="9"/>
      <c r="Z220" s="9"/>
      <c r="AA220" s="9"/>
      <c r="AB220" s="9"/>
      <c r="AC220" s="9"/>
      <c r="AD220" s="9"/>
      <c r="AE220" s="187"/>
      <c r="AF220" s="187"/>
      <c r="AG220" s="187"/>
      <c r="AH220" s="187"/>
      <c r="AI220" s="187"/>
      <c r="AJ220" s="187"/>
      <c r="AK220" s="187"/>
      <c r="AL220" s="187"/>
      <c r="AM220" s="187"/>
      <c r="AN220" s="187"/>
      <c r="AO220" s="187"/>
      <c r="AP220" s="187"/>
      <c r="AQ220" s="187"/>
      <c r="AR220" s="187"/>
      <c r="AS220" s="187"/>
      <c r="AT220" s="187"/>
      <c r="AU220" s="187"/>
    </row>
    <row r="221" spans="1:47" hidden="1" outlineLevel="1">
      <c r="A221" s="11"/>
      <c r="B221" s="11"/>
      <c r="C221" s="11"/>
      <c r="D221" s="11"/>
      <c r="E221" s="11"/>
      <c r="F221" s="136">
        <f>Asset19</f>
        <v>0</v>
      </c>
      <c r="G221" s="175">
        <f t="shared" ref="G221:Q221" si="26">(G74-G123-G172)/G$253</f>
        <v>0</v>
      </c>
      <c r="H221" s="90">
        <f t="shared" si="26"/>
        <v>0</v>
      </c>
      <c r="I221" s="90">
        <f t="shared" si="26"/>
        <v>0</v>
      </c>
      <c r="J221" s="90">
        <f t="shared" si="26"/>
        <v>0</v>
      </c>
      <c r="K221" s="90">
        <f t="shared" si="26"/>
        <v>0</v>
      </c>
      <c r="L221" s="90">
        <f t="shared" si="26"/>
        <v>0</v>
      </c>
      <c r="M221" s="90">
        <f t="shared" si="26"/>
        <v>0</v>
      </c>
      <c r="N221" s="90">
        <f t="shared" si="26"/>
        <v>0</v>
      </c>
      <c r="O221" s="90">
        <f t="shared" si="26"/>
        <v>0</v>
      </c>
      <c r="P221" s="90">
        <f t="shared" si="26"/>
        <v>0</v>
      </c>
      <c r="Q221" s="90">
        <f t="shared" si="26"/>
        <v>0</v>
      </c>
      <c r="R221" s="8"/>
      <c r="S221" s="8"/>
      <c r="T221" s="8"/>
      <c r="U221" s="8"/>
      <c r="V221" s="8"/>
      <c r="W221" s="43"/>
      <c r="X221" s="9"/>
      <c r="Y221" s="9"/>
      <c r="Z221" s="9"/>
      <c r="AA221" s="9"/>
      <c r="AB221" s="9"/>
      <c r="AC221" s="9"/>
      <c r="AD221" s="9"/>
      <c r="AE221" s="187"/>
      <c r="AF221" s="187"/>
      <c r="AG221" s="187"/>
      <c r="AH221" s="187"/>
      <c r="AI221" s="187"/>
      <c r="AJ221" s="187"/>
      <c r="AK221" s="187"/>
      <c r="AL221" s="187"/>
      <c r="AM221" s="187"/>
      <c r="AN221" s="187"/>
      <c r="AO221" s="187"/>
      <c r="AP221" s="187"/>
      <c r="AQ221" s="187"/>
      <c r="AR221" s="187"/>
      <c r="AS221" s="187"/>
      <c r="AT221" s="187"/>
      <c r="AU221" s="187"/>
    </row>
    <row r="222" spans="1:47" hidden="1" outlineLevel="1">
      <c r="A222" s="11"/>
      <c r="B222" s="11"/>
      <c r="C222" s="11"/>
      <c r="D222" s="11"/>
      <c r="E222" s="11"/>
      <c r="F222" s="136">
        <f>Asset20</f>
        <v>0</v>
      </c>
      <c r="G222" s="175">
        <f t="shared" ref="G222:Q222" si="27">(G75-G124-G173)/G$253</f>
        <v>0</v>
      </c>
      <c r="H222" s="90">
        <f t="shared" si="27"/>
        <v>0</v>
      </c>
      <c r="I222" s="90">
        <f t="shared" si="27"/>
        <v>0</v>
      </c>
      <c r="J222" s="90">
        <f t="shared" si="27"/>
        <v>0</v>
      </c>
      <c r="K222" s="90">
        <f t="shared" si="27"/>
        <v>0</v>
      </c>
      <c r="L222" s="90">
        <f t="shared" si="27"/>
        <v>0</v>
      </c>
      <c r="M222" s="90">
        <f t="shared" si="27"/>
        <v>0</v>
      </c>
      <c r="N222" s="90">
        <f t="shared" si="27"/>
        <v>0</v>
      </c>
      <c r="O222" s="90">
        <f t="shared" si="27"/>
        <v>0</v>
      </c>
      <c r="P222" s="90">
        <f t="shared" si="27"/>
        <v>0</v>
      </c>
      <c r="Q222" s="90">
        <f t="shared" si="27"/>
        <v>0</v>
      </c>
      <c r="R222" s="8"/>
      <c r="S222" s="8"/>
      <c r="T222" s="8"/>
      <c r="U222" s="8"/>
      <c r="V222" s="8"/>
      <c r="W222" s="43"/>
      <c r="X222" s="9"/>
      <c r="Y222" s="9"/>
      <c r="Z222" s="9"/>
      <c r="AA222" s="9"/>
      <c r="AB222" s="9"/>
      <c r="AC222" s="9"/>
      <c r="AD222" s="9"/>
      <c r="AE222" s="187"/>
      <c r="AF222" s="187"/>
      <c r="AG222" s="187"/>
      <c r="AH222" s="187"/>
      <c r="AI222" s="187"/>
      <c r="AJ222" s="187"/>
      <c r="AK222" s="187"/>
      <c r="AL222" s="187"/>
      <c r="AM222" s="187"/>
      <c r="AN222" s="187"/>
      <c r="AO222" s="187"/>
      <c r="AP222" s="187"/>
      <c r="AQ222" s="187"/>
      <c r="AR222" s="187"/>
      <c r="AS222" s="187"/>
      <c r="AT222" s="187"/>
      <c r="AU222" s="187"/>
    </row>
    <row r="223" spans="1:47" hidden="1" outlineLevel="1">
      <c r="A223" s="11"/>
      <c r="B223" s="11"/>
      <c r="C223" s="11"/>
      <c r="D223" s="11"/>
      <c r="E223" s="11"/>
      <c r="F223" s="39">
        <f>Asset21</f>
        <v>0</v>
      </c>
      <c r="G223" s="175">
        <f t="shared" ref="G223:Q223" si="28">(G76-G125-G174)/G$253</f>
        <v>0</v>
      </c>
      <c r="H223" s="90">
        <f t="shared" si="28"/>
        <v>0</v>
      </c>
      <c r="I223" s="90">
        <f t="shared" si="28"/>
        <v>0</v>
      </c>
      <c r="J223" s="90">
        <f t="shared" si="28"/>
        <v>0</v>
      </c>
      <c r="K223" s="90">
        <f t="shared" si="28"/>
        <v>0</v>
      </c>
      <c r="L223" s="90">
        <f t="shared" si="28"/>
        <v>0</v>
      </c>
      <c r="M223" s="90">
        <f t="shared" si="28"/>
        <v>0</v>
      </c>
      <c r="N223" s="90">
        <f t="shared" si="28"/>
        <v>0</v>
      </c>
      <c r="O223" s="90">
        <f t="shared" si="28"/>
        <v>0</v>
      </c>
      <c r="P223" s="90">
        <f t="shared" si="28"/>
        <v>0</v>
      </c>
      <c r="Q223" s="90">
        <f t="shared" si="28"/>
        <v>0</v>
      </c>
      <c r="R223" s="8"/>
      <c r="S223" s="8"/>
      <c r="T223" s="8"/>
      <c r="U223" s="8"/>
      <c r="V223" s="8"/>
      <c r="W223" s="43"/>
      <c r="X223" s="9"/>
      <c r="Y223" s="9"/>
      <c r="Z223" s="9"/>
      <c r="AA223" s="9"/>
      <c r="AB223" s="9"/>
      <c r="AC223" s="9"/>
      <c r="AD223" s="9"/>
      <c r="AE223" s="187"/>
      <c r="AF223" s="187"/>
      <c r="AG223" s="187"/>
      <c r="AH223" s="187"/>
      <c r="AI223" s="187"/>
      <c r="AJ223" s="187"/>
      <c r="AK223" s="187"/>
      <c r="AL223" s="187"/>
      <c r="AM223" s="187"/>
      <c r="AN223" s="187"/>
      <c r="AO223" s="187"/>
      <c r="AP223" s="187"/>
      <c r="AQ223" s="187"/>
      <c r="AR223" s="187"/>
      <c r="AS223" s="187"/>
      <c r="AT223" s="187"/>
      <c r="AU223" s="187"/>
    </row>
    <row r="224" spans="1:47" hidden="1" outlineLevel="1">
      <c r="A224" s="11"/>
      <c r="B224" s="11"/>
      <c r="C224" s="11"/>
      <c r="D224" s="11"/>
      <c r="E224" s="11"/>
      <c r="F224" s="39">
        <f>Asset22</f>
        <v>0</v>
      </c>
      <c r="G224" s="175">
        <f t="shared" ref="G224:Q224" si="29">(G77-G126-G175)/G$253</f>
        <v>0</v>
      </c>
      <c r="H224" s="90">
        <f t="shared" si="29"/>
        <v>0</v>
      </c>
      <c r="I224" s="90">
        <f t="shared" si="29"/>
        <v>0</v>
      </c>
      <c r="J224" s="90">
        <f t="shared" si="29"/>
        <v>0</v>
      </c>
      <c r="K224" s="90">
        <f t="shared" si="29"/>
        <v>0</v>
      </c>
      <c r="L224" s="90">
        <f t="shared" si="29"/>
        <v>0</v>
      </c>
      <c r="M224" s="90">
        <f t="shared" si="29"/>
        <v>0</v>
      </c>
      <c r="N224" s="90">
        <f t="shared" si="29"/>
        <v>0</v>
      </c>
      <c r="O224" s="90">
        <f t="shared" si="29"/>
        <v>0</v>
      </c>
      <c r="P224" s="90">
        <f t="shared" si="29"/>
        <v>0</v>
      </c>
      <c r="Q224" s="90">
        <f t="shared" si="29"/>
        <v>0</v>
      </c>
      <c r="R224" s="8"/>
      <c r="S224" s="8"/>
      <c r="T224" s="8"/>
      <c r="U224" s="8"/>
      <c r="V224" s="8"/>
      <c r="W224" s="43"/>
      <c r="X224" s="9"/>
      <c r="Y224" s="9"/>
      <c r="Z224" s="9"/>
      <c r="AA224" s="9"/>
      <c r="AB224" s="9"/>
      <c r="AC224" s="9"/>
      <c r="AD224" s="9"/>
      <c r="AE224" s="187"/>
      <c r="AF224" s="187"/>
      <c r="AG224" s="187"/>
      <c r="AH224" s="187"/>
      <c r="AI224" s="187"/>
      <c r="AJ224" s="187"/>
      <c r="AK224" s="187"/>
      <c r="AL224" s="187"/>
      <c r="AM224" s="187"/>
      <c r="AN224" s="187"/>
      <c r="AO224" s="187"/>
      <c r="AP224" s="187"/>
      <c r="AQ224" s="187"/>
      <c r="AR224" s="187"/>
      <c r="AS224" s="187"/>
      <c r="AT224" s="187"/>
      <c r="AU224" s="187"/>
    </row>
    <row r="225" spans="1:47" hidden="1" outlineLevel="1">
      <c r="A225" s="11"/>
      <c r="B225" s="11"/>
      <c r="C225" s="11"/>
      <c r="D225" s="11"/>
      <c r="E225" s="11"/>
      <c r="F225" s="39">
        <f>Asset23</f>
        <v>0</v>
      </c>
      <c r="G225" s="175">
        <f t="shared" ref="G225:Q225" si="30">(G78-G127-G176)/G$253</f>
        <v>0</v>
      </c>
      <c r="H225" s="90">
        <f t="shared" si="30"/>
        <v>0</v>
      </c>
      <c r="I225" s="90">
        <f t="shared" si="30"/>
        <v>0</v>
      </c>
      <c r="J225" s="90">
        <f t="shared" si="30"/>
        <v>0</v>
      </c>
      <c r="K225" s="90">
        <f t="shared" si="30"/>
        <v>0</v>
      </c>
      <c r="L225" s="90">
        <f t="shared" si="30"/>
        <v>0</v>
      </c>
      <c r="M225" s="90">
        <f t="shared" si="30"/>
        <v>0</v>
      </c>
      <c r="N225" s="90">
        <f t="shared" si="30"/>
        <v>0</v>
      </c>
      <c r="O225" s="90">
        <f t="shared" si="30"/>
        <v>0</v>
      </c>
      <c r="P225" s="90">
        <f t="shared" si="30"/>
        <v>0</v>
      </c>
      <c r="Q225" s="90">
        <f t="shared" si="30"/>
        <v>0</v>
      </c>
      <c r="R225" s="8"/>
      <c r="S225" s="8"/>
      <c r="T225" s="8"/>
      <c r="U225" s="8"/>
      <c r="V225" s="8"/>
      <c r="W225" s="43"/>
      <c r="X225" s="9"/>
      <c r="Y225" s="9"/>
      <c r="Z225" s="9"/>
      <c r="AA225" s="9"/>
      <c r="AB225" s="9"/>
      <c r="AC225" s="9"/>
      <c r="AD225" s="9"/>
      <c r="AE225" s="187"/>
      <c r="AF225" s="187"/>
      <c r="AG225" s="187"/>
      <c r="AH225" s="187"/>
      <c r="AI225" s="187"/>
      <c r="AJ225" s="187"/>
      <c r="AK225" s="187"/>
      <c r="AL225" s="187"/>
      <c r="AM225" s="187"/>
      <c r="AN225" s="187"/>
      <c r="AO225" s="187"/>
      <c r="AP225" s="187"/>
      <c r="AQ225" s="187"/>
      <c r="AR225" s="187"/>
      <c r="AS225" s="187"/>
      <c r="AT225" s="187"/>
      <c r="AU225" s="187"/>
    </row>
    <row r="226" spans="1:47" hidden="1" outlineLevel="1">
      <c r="A226" s="11"/>
      <c r="B226" s="11"/>
      <c r="C226" s="11"/>
      <c r="D226" s="11"/>
      <c r="E226" s="11"/>
      <c r="F226" s="39">
        <f>Asset24</f>
        <v>0</v>
      </c>
      <c r="G226" s="175">
        <f t="shared" ref="G226:Q226" si="31">(G79-G128-G177)/G$253</f>
        <v>0</v>
      </c>
      <c r="H226" s="90">
        <f t="shared" si="31"/>
        <v>0</v>
      </c>
      <c r="I226" s="90">
        <f t="shared" si="31"/>
        <v>0</v>
      </c>
      <c r="J226" s="90">
        <f t="shared" si="31"/>
        <v>0</v>
      </c>
      <c r="K226" s="90">
        <f t="shared" si="31"/>
        <v>0</v>
      </c>
      <c r="L226" s="90">
        <f t="shared" si="31"/>
        <v>0</v>
      </c>
      <c r="M226" s="90">
        <f t="shared" si="31"/>
        <v>0</v>
      </c>
      <c r="N226" s="90">
        <f t="shared" si="31"/>
        <v>0</v>
      </c>
      <c r="O226" s="90">
        <f t="shared" si="31"/>
        <v>0</v>
      </c>
      <c r="P226" s="90">
        <f t="shared" si="31"/>
        <v>0</v>
      </c>
      <c r="Q226" s="90">
        <f t="shared" si="31"/>
        <v>0</v>
      </c>
      <c r="R226" s="8"/>
      <c r="S226" s="8"/>
      <c r="T226" s="8"/>
      <c r="U226" s="8"/>
      <c r="V226" s="8"/>
      <c r="W226" s="43"/>
      <c r="X226" s="9"/>
      <c r="Y226" s="9"/>
      <c r="Z226" s="9"/>
      <c r="AA226" s="9"/>
      <c r="AB226" s="9"/>
      <c r="AC226" s="9"/>
      <c r="AD226" s="9"/>
      <c r="AE226" s="187"/>
      <c r="AF226" s="187"/>
      <c r="AG226" s="187"/>
      <c r="AH226" s="187"/>
      <c r="AI226" s="187"/>
      <c r="AJ226" s="187"/>
      <c r="AK226" s="187"/>
      <c r="AL226" s="187"/>
      <c r="AM226" s="187"/>
      <c r="AN226" s="187"/>
      <c r="AO226" s="187"/>
      <c r="AP226" s="187"/>
      <c r="AQ226" s="187"/>
      <c r="AR226" s="187"/>
      <c r="AS226" s="187"/>
      <c r="AT226" s="187"/>
      <c r="AU226" s="187"/>
    </row>
    <row r="227" spans="1:47" hidden="1" outlineLevel="1">
      <c r="A227" s="11"/>
      <c r="B227" s="11"/>
      <c r="C227" s="11"/>
      <c r="D227" s="11"/>
      <c r="E227" s="11"/>
      <c r="F227" s="39">
        <f>Asset25</f>
        <v>0</v>
      </c>
      <c r="G227" s="175">
        <f t="shared" ref="G227:Q227" si="32">(G80-G129-G178)/G$253</f>
        <v>0</v>
      </c>
      <c r="H227" s="90">
        <f t="shared" si="32"/>
        <v>0</v>
      </c>
      <c r="I227" s="90">
        <f t="shared" si="32"/>
        <v>0</v>
      </c>
      <c r="J227" s="90">
        <f t="shared" si="32"/>
        <v>0</v>
      </c>
      <c r="K227" s="90">
        <f t="shared" si="32"/>
        <v>0</v>
      </c>
      <c r="L227" s="90">
        <f t="shared" si="32"/>
        <v>0</v>
      </c>
      <c r="M227" s="90">
        <f t="shared" si="32"/>
        <v>0</v>
      </c>
      <c r="N227" s="90">
        <f t="shared" si="32"/>
        <v>0</v>
      </c>
      <c r="O227" s="90">
        <f t="shared" si="32"/>
        <v>0</v>
      </c>
      <c r="P227" s="90">
        <f t="shared" si="32"/>
        <v>0</v>
      </c>
      <c r="Q227" s="90">
        <f t="shared" si="32"/>
        <v>0</v>
      </c>
      <c r="R227" s="8"/>
      <c r="S227" s="8"/>
      <c r="T227" s="8"/>
      <c r="U227" s="8"/>
      <c r="V227" s="8"/>
      <c r="W227" s="43"/>
      <c r="X227" s="9"/>
      <c r="Y227" s="9"/>
      <c r="Z227" s="9"/>
      <c r="AA227" s="9"/>
      <c r="AB227" s="9"/>
      <c r="AC227" s="9"/>
      <c r="AD227" s="9"/>
      <c r="AE227" s="187"/>
      <c r="AF227" s="187"/>
      <c r="AG227" s="187"/>
      <c r="AH227" s="187"/>
      <c r="AI227" s="187"/>
      <c r="AJ227" s="187"/>
      <c r="AK227" s="187"/>
      <c r="AL227" s="187"/>
      <c r="AM227" s="187"/>
      <c r="AN227" s="187"/>
      <c r="AO227" s="187"/>
      <c r="AP227" s="187"/>
      <c r="AQ227" s="187"/>
      <c r="AR227" s="187"/>
      <c r="AS227" s="187"/>
      <c r="AT227" s="187"/>
      <c r="AU227" s="187"/>
    </row>
    <row r="228" spans="1:47" hidden="1" outlineLevel="1">
      <c r="A228" s="11"/>
      <c r="B228" s="11"/>
      <c r="C228" s="11"/>
      <c r="D228" s="11"/>
      <c r="E228" s="11"/>
      <c r="F228" s="39">
        <f>Asset26</f>
        <v>0</v>
      </c>
      <c r="G228" s="175">
        <f t="shared" ref="G228:Q228" si="33">(G81-G130-G179)/G$253</f>
        <v>0</v>
      </c>
      <c r="H228" s="90">
        <f t="shared" si="33"/>
        <v>0</v>
      </c>
      <c r="I228" s="90">
        <f t="shared" si="33"/>
        <v>0</v>
      </c>
      <c r="J228" s="90">
        <f t="shared" si="33"/>
        <v>0</v>
      </c>
      <c r="K228" s="90">
        <f t="shared" si="33"/>
        <v>0</v>
      </c>
      <c r="L228" s="90">
        <f t="shared" si="33"/>
        <v>0</v>
      </c>
      <c r="M228" s="90">
        <f t="shared" si="33"/>
        <v>0</v>
      </c>
      <c r="N228" s="90">
        <f t="shared" si="33"/>
        <v>0</v>
      </c>
      <c r="O228" s="90">
        <f t="shared" si="33"/>
        <v>0</v>
      </c>
      <c r="P228" s="90">
        <f t="shared" si="33"/>
        <v>0</v>
      </c>
      <c r="Q228" s="90">
        <f t="shared" si="33"/>
        <v>0</v>
      </c>
      <c r="R228" s="8"/>
      <c r="S228" s="8"/>
      <c r="T228" s="8"/>
      <c r="U228" s="8"/>
      <c r="V228" s="8"/>
      <c r="W228" s="43"/>
      <c r="X228" s="9"/>
      <c r="Y228" s="9"/>
      <c r="Z228" s="9"/>
      <c r="AA228" s="9"/>
      <c r="AB228" s="9"/>
      <c r="AC228" s="9"/>
      <c r="AD228" s="9"/>
      <c r="AE228" s="187"/>
      <c r="AF228" s="187"/>
      <c r="AG228" s="187"/>
      <c r="AH228" s="187"/>
      <c r="AI228" s="187"/>
      <c r="AJ228" s="187"/>
      <c r="AK228" s="187"/>
      <c r="AL228" s="187"/>
      <c r="AM228" s="187"/>
      <c r="AN228" s="187"/>
      <c r="AO228" s="187"/>
      <c r="AP228" s="187"/>
      <c r="AQ228" s="187"/>
      <c r="AR228" s="187"/>
      <c r="AS228" s="187"/>
      <c r="AT228" s="187"/>
      <c r="AU228" s="187"/>
    </row>
    <row r="229" spans="1:47" hidden="1" outlineLevel="1">
      <c r="A229" s="11"/>
      <c r="B229" s="11"/>
      <c r="C229" s="11"/>
      <c r="D229" s="11"/>
      <c r="E229" s="11"/>
      <c r="F229" s="39">
        <f>Asset27</f>
        <v>0</v>
      </c>
      <c r="G229" s="175">
        <f t="shared" ref="G229:Q229" si="34">(G82-G131-G180)/G$253</f>
        <v>0</v>
      </c>
      <c r="H229" s="90">
        <f t="shared" si="34"/>
        <v>0</v>
      </c>
      <c r="I229" s="90">
        <f t="shared" si="34"/>
        <v>0</v>
      </c>
      <c r="J229" s="90">
        <f t="shared" si="34"/>
        <v>0</v>
      </c>
      <c r="K229" s="90">
        <f t="shared" si="34"/>
        <v>0</v>
      </c>
      <c r="L229" s="90">
        <f t="shared" si="34"/>
        <v>0</v>
      </c>
      <c r="M229" s="90">
        <f t="shared" si="34"/>
        <v>0</v>
      </c>
      <c r="N229" s="90">
        <f t="shared" si="34"/>
        <v>0</v>
      </c>
      <c r="O229" s="90">
        <f t="shared" si="34"/>
        <v>0</v>
      </c>
      <c r="P229" s="90">
        <f t="shared" si="34"/>
        <v>0</v>
      </c>
      <c r="Q229" s="90">
        <f t="shared" si="34"/>
        <v>0</v>
      </c>
      <c r="R229" s="8"/>
      <c r="S229" s="8"/>
      <c r="T229" s="8"/>
      <c r="U229" s="8"/>
      <c r="V229" s="8"/>
      <c r="W229" s="43"/>
      <c r="X229" s="9"/>
      <c r="Y229" s="9"/>
      <c r="Z229" s="9"/>
      <c r="AA229" s="9"/>
      <c r="AB229" s="9"/>
      <c r="AC229" s="9"/>
      <c r="AD229" s="9"/>
      <c r="AE229" s="187"/>
      <c r="AF229" s="187"/>
      <c r="AG229" s="187"/>
      <c r="AH229" s="187"/>
      <c r="AI229" s="187"/>
      <c r="AJ229" s="187"/>
      <c r="AK229" s="187"/>
      <c r="AL229" s="187"/>
      <c r="AM229" s="187"/>
      <c r="AN229" s="187"/>
      <c r="AO229" s="187"/>
      <c r="AP229" s="187"/>
      <c r="AQ229" s="187"/>
      <c r="AR229" s="187"/>
      <c r="AS229" s="187"/>
      <c r="AT229" s="187"/>
      <c r="AU229" s="187"/>
    </row>
    <row r="230" spans="1:47" hidden="1" outlineLevel="1">
      <c r="A230" s="11"/>
      <c r="B230" s="11"/>
      <c r="C230" s="11"/>
      <c r="D230" s="11"/>
      <c r="E230" s="11"/>
      <c r="F230" s="39">
        <f>Asset28</f>
        <v>0</v>
      </c>
      <c r="G230" s="175">
        <f t="shared" ref="G230:Q230" si="35">(G83-G132-G181)/G$253</f>
        <v>0</v>
      </c>
      <c r="H230" s="90">
        <f t="shared" si="35"/>
        <v>0</v>
      </c>
      <c r="I230" s="90">
        <f t="shared" si="35"/>
        <v>0</v>
      </c>
      <c r="J230" s="90">
        <f t="shared" si="35"/>
        <v>0</v>
      </c>
      <c r="K230" s="90">
        <f t="shared" si="35"/>
        <v>0</v>
      </c>
      <c r="L230" s="90">
        <f t="shared" si="35"/>
        <v>0</v>
      </c>
      <c r="M230" s="90">
        <f t="shared" si="35"/>
        <v>0</v>
      </c>
      <c r="N230" s="90">
        <f t="shared" si="35"/>
        <v>0</v>
      </c>
      <c r="O230" s="90">
        <f t="shared" si="35"/>
        <v>0</v>
      </c>
      <c r="P230" s="90">
        <f t="shared" si="35"/>
        <v>0</v>
      </c>
      <c r="Q230" s="90">
        <f t="shared" si="35"/>
        <v>0</v>
      </c>
      <c r="R230" s="8"/>
      <c r="S230" s="8"/>
      <c r="T230" s="8"/>
      <c r="U230" s="8"/>
      <c r="V230" s="8"/>
      <c r="W230" s="43"/>
      <c r="X230" s="9"/>
      <c r="Y230" s="9"/>
      <c r="Z230" s="9"/>
      <c r="AA230" s="9"/>
      <c r="AB230" s="9"/>
      <c r="AC230" s="9"/>
      <c r="AD230" s="9"/>
      <c r="AE230" s="187"/>
      <c r="AF230" s="187"/>
      <c r="AG230" s="187"/>
      <c r="AH230" s="187"/>
      <c r="AI230" s="187"/>
      <c r="AJ230" s="187"/>
      <c r="AK230" s="187"/>
      <c r="AL230" s="187"/>
      <c r="AM230" s="187"/>
      <c r="AN230" s="187"/>
      <c r="AO230" s="187"/>
      <c r="AP230" s="187"/>
      <c r="AQ230" s="187"/>
      <c r="AR230" s="187"/>
      <c r="AS230" s="187"/>
      <c r="AT230" s="187"/>
      <c r="AU230" s="187"/>
    </row>
    <row r="231" spans="1:47" hidden="1" outlineLevel="1">
      <c r="A231" s="11"/>
      <c r="B231" s="11"/>
      <c r="C231" s="11"/>
      <c r="D231" s="11"/>
      <c r="E231" s="11"/>
      <c r="F231" s="39">
        <f>Asset29</f>
        <v>0</v>
      </c>
      <c r="G231" s="175">
        <f t="shared" ref="G231:Q231" si="36">(G84-G133-G182)/G$253</f>
        <v>0</v>
      </c>
      <c r="H231" s="90">
        <f t="shared" si="36"/>
        <v>0</v>
      </c>
      <c r="I231" s="90">
        <f t="shared" si="36"/>
        <v>0</v>
      </c>
      <c r="J231" s="90">
        <f t="shared" si="36"/>
        <v>0</v>
      </c>
      <c r="K231" s="90">
        <f t="shared" si="36"/>
        <v>0</v>
      </c>
      <c r="L231" s="90">
        <f t="shared" si="36"/>
        <v>0</v>
      </c>
      <c r="M231" s="90">
        <f t="shared" si="36"/>
        <v>0</v>
      </c>
      <c r="N231" s="90">
        <f t="shared" si="36"/>
        <v>0</v>
      </c>
      <c r="O231" s="90">
        <f t="shared" si="36"/>
        <v>0</v>
      </c>
      <c r="P231" s="90">
        <f t="shared" si="36"/>
        <v>0</v>
      </c>
      <c r="Q231" s="90">
        <f t="shared" si="36"/>
        <v>0</v>
      </c>
      <c r="R231" s="8"/>
      <c r="S231" s="8"/>
      <c r="T231" s="8"/>
      <c r="U231" s="8"/>
      <c r="V231" s="8"/>
      <c r="W231" s="43"/>
      <c r="X231" s="9"/>
      <c r="Y231" s="9"/>
      <c r="Z231" s="9"/>
      <c r="AA231" s="9"/>
      <c r="AB231" s="9"/>
      <c r="AC231" s="9"/>
      <c r="AD231" s="9"/>
      <c r="AE231" s="187"/>
      <c r="AF231" s="187"/>
      <c r="AG231" s="187"/>
      <c r="AH231" s="187"/>
      <c r="AI231" s="187"/>
      <c r="AJ231" s="187"/>
      <c r="AK231" s="187"/>
      <c r="AL231" s="187"/>
      <c r="AM231" s="187"/>
      <c r="AN231" s="187"/>
      <c r="AO231" s="187"/>
      <c r="AP231" s="187"/>
      <c r="AQ231" s="187"/>
      <c r="AR231" s="187"/>
      <c r="AS231" s="187"/>
      <c r="AT231" s="187"/>
      <c r="AU231" s="187"/>
    </row>
    <row r="232" spans="1:47" hidden="1" outlineLevel="1">
      <c r="A232" s="11"/>
      <c r="B232" s="11"/>
      <c r="C232" s="11"/>
      <c r="D232" s="11"/>
      <c r="E232" s="11"/>
      <c r="F232" s="39">
        <f>Asset30</f>
        <v>0</v>
      </c>
      <c r="G232" s="175">
        <f t="shared" ref="G232:Q232" si="37">(G85-G134-G183)/G$253</f>
        <v>0</v>
      </c>
      <c r="H232" s="90">
        <f t="shared" si="37"/>
        <v>0</v>
      </c>
      <c r="I232" s="90">
        <f t="shared" si="37"/>
        <v>0</v>
      </c>
      <c r="J232" s="90">
        <f t="shared" si="37"/>
        <v>0</v>
      </c>
      <c r="K232" s="90">
        <f t="shared" si="37"/>
        <v>0</v>
      </c>
      <c r="L232" s="90">
        <f t="shared" si="37"/>
        <v>0</v>
      </c>
      <c r="M232" s="90">
        <f t="shared" si="37"/>
        <v>0</v>
      </c>
      <c r="N232" s="90">
        <f t="shared" si="37"/>
        <v>0</v>
      </c>
      <c r="O232" s="90">
        <f t="shared" si="37"/>
        <v>0</v>
      </c>
      <c r="P232" s="90">
        <f t="shared" si="37"/>
        <v>0</v>
      </c>
      <c r="Q232" s="90">
        <f t="shared" si="37"/>
        <v>0</v>
      </c>
      <c r="R232" s="8"/>
      <c r="S232" s="8"/>
      <c r="T232" s="8"/>
      <c r="U232" s="8"/>
      <c r="V232" s="8"/>
      <c r="W232" s="43"/>
      <c r="X232" s="9"/>
      <c r="Y232" s="9"/>
      <c r="Z232" s="9"/>
      <c r="AA232" s="9"/>
      <c r="AB232" s="9"/>
      <c r="AC232" s="9"/>
      <c r="AD232" s="9"/>
      <c r="AE232" s="187"/>
      <c r="AF232" s="187"/>
      <c r="AG232" s="187"/>
      <c r="AH232" s="187"/>
      <c r="AI232" s="187"/>
      <c r="AJ232" s="187"/>
      <c r="AK232" s="187"/>
      <c r="AL232" s="187"/>
      <c r="AM232" s="187"/>
      <c r="AN232" s="187"/>
      <c r="AO232" s="187"/>
      <c r="AP232" s="187"/>
      <c r="AQ232" s="187"/>
      <c r="AR232" s="187"/>
      <c r="AS232" s="187"/>
      <c r="AT232" s="187"/>
      <c r="AU232" s="187"/>
    </row>
    <row r="233" spans="1:47" hidden="1" outlineLevel="1">
      <c r="A233" s="11"/>
      <c r="B233" s="11"/>
      <c r="C233" s="11"/>
      <c r="D233" s="11"/>
      <c r="E233" s="11"/>
      <c r="F233" s="39">
        <f>Asset31</f>
        <v>0</v>
      </c>
      <c r="G233" s="175">
        <f t="shared" ref="G233:Q233" si="38">(G86-G135-G184)/G$253</f>
        <v>0</v>
      </c>
      <c r="H233" s="90">
        <f t="shared" si="38"/>
        <v>0</v>
      </c>
      <c r="I233" s="90">
        <f t="shared" si="38"/>
        <v>0</v>
      </c>
      <c r="J233" s="90">
        <f t="shared" si="38"/>
        <v>0</v>
      </c>
      <c r="K233" s="90">
        <f t="shared" si="38"/>
        <v>0</v>
      </c>
      <c r="L233" s="90">
        <f t="shared" si="38"/>
        <v>0</v>
      </c>
      <c r="M233" s="90">
        <f t="shared" si="38"/>
        <v>0</v>
      </c>
      <c r="N233" s="90">
        <f t="shared" si="38"/>
        <v>0</v>
      </c>
      <c r="O233" s="90">
        <f t="shared" si="38"/>
        <v>0</v>
      </c>
      <c r="P233" s="90">
        <f t="shared" si="38"/>
        <v>0</v>
      </c>
      <c r="Q233" s="90">
        <f t="shared" si="38"/>
        <v>0</v>
      </c>
      <c r="R233" s="8"/>
      <c r="S233" s="8"/>
      <c r="T233" s="8"/>
      <c r="U233" s="8"/>
      <c r="V233" s="8"/>
      <c r="W233" s="43"/>
      <c r="X233" s="9"/>
      <c r="Y233" s="9"/>
      <c r="Z233" s="9"/>
      <c r="AA233" s="9"/>
      <c r="AB233" s="9"/>
      <c r="AC233" s="9"/>
      <c r="AD233" s="9"/>
      <c r="AE233" s="187"/>
      <c r="AF233" s="187"/>
      <c r="AG233" s="187"/>
      <c r="AH233" s="187"/>
      <c r="AI233" s="187"/>
      <c r="AJ233" s="187"/>
      <c r="AK233" s="187"/>
      <c r="AL233" s="187"/>
      <c r="AM233" s="187"/>
      <c r="AN233" s="187"/>
      <c r="AO233" s="187"/>
      <c r="AP233" s="187"/>
      <c r="AQ233" s="187"/>
      <c r="AR233" s="187"/>
      <c r="AS233" s="187"/>
      <c r="AT233" s="187"/>
      <c r="AU233" s="187"/>
    </row>
    <row r="234" spans="1:47" hidden="1" outlineLevel="1">
      <c r="A234" s="11"/>
      <c r="B234" s="11"/>
      <c r="C234" s="11"/>
      <c r="D234" s="11"/>
      <c r="E234" s="11"/>
      <c r="F234" s="39">
        <f>Asset32</f>
        <v>0</v>
      </c>
      <c r="G234" s="175">
        <f t="shared" ref="G234:Q234" si="39">(G87-G136-G185)/G$253</f>
        <v>0</v>
      </c>
      <c r="H234" s="90">
        <f t="shared" si="39"/>
        <v>0</v>
      </c>
      <c r="I234" s="90">
        <f t="shared" si="39"/>
        <v>0</v>
      </c>
      <c r="J234" s="90">
        <f t="shared" si="39"/>
        <v>0</v>
      </c>
      <c r="K234" s="90">
        <f t="shared" si="39"/>
        <v>0</v>
      </c>
      <c r="L234" s="90">
        <f t="shared" si="39"/>
        <v>0</v>
      </c>
      <c r="M234" s="90">
        <f t="shared" si="39"/>
        <v>0</v>
      </c>
      <c r="N234" s="90">
        <f t="shared" si="39"/>
        <v>0</v>
      </c>
      <c r="O234" s="90">
        <f t="shared" si="39"/>
        <v>0</v>
      </c>
      <c r="P234" s="90">
        <f t="shared" si="39"/>
        <v>0</v>
      </c>
      <c r="Q234" s="90">
        <f t="shared" si="39"/>
        <v>0</v>
      </c>
      <c r="R234" s="8"/>
      <c r="S234" s="8"/>
      <c r="T234" s="8"/>
      <c r="U234" s="8"/>
      <c r="V234" s="8"/>
      <c r="W234" s="43"/>
      <c r="X234" s="9"/>
      <c r="Y234" s="9"/>
      <c r="Z234" s="9"/>
      <c r="AA234" s="9"/>
      <c r="AB234" s="9"/>
      <c r="AC234" s="9"/>
      <c r="AD234" s="9"/>
      <c r="AE234" s="187"/>
      <c r="AF234" s="187"/>
      <c r="AG234" s="187"/>
      <c r="AH234" s="187"/>
      <c r="AI234" s="187"/>
      <c r="AJ234" s="187"/>
      <c r="AK234" s="187"/>
      <c r="AL234" s="187"/>
      <c r="AM234" s="187"/>
      <c r="AN234" s="187"/>
      <c r="AO234" s="187"/>
      <c r="AP234" s="187"/>
      <c r="AQ234" s="187"/>
      <c r="AR234" s="187"/>
      <c r="AS234" s="187"/>
      <c r="AT234" s="187"/>
      <c r="AU234" s="187"/>
    </row>
    <row r="235" spans="1:47" hidden="1" outlineLevel="1">
      <c r="A235" s="11"/>
      <c r="B235" s="11"/>
      <c r="C235" s="11"/>
      <c r="D235" s="11"/>
      <c r="E235" s="11"/>
      <c r="F235" s="39">
        <f>Asset33</f>
        <v>0</v>
      </c>
      <c r="G235" s="175">
        <f t="shared" ref="G235:Q235" si="40">(G88-G137-G186)/G$253</f>
        <v>0</v>
      </c>
      <c r="H235" s="90">
        <f t="shared" si="40"/>
        <v>0</v>
      </c>
      <c r="I235" s="90">
        <f t="shared" si="40"/>
        <v>0</v>
      </c>
      <c r="J235" s="90">
        <f t="shared" si="40"/>
        <v>0</v>
      </c>
      <c r="K235" s="90">
        <f t="shared" si="40"/>
        <v>0</v>
      </c>
      <c r="L235" s="90">
        <f t="shared" si="40"/>
        <v>0</v>
      </c>
      <c r="M235" s="90">
        <f t="shared" si="40"/>
        <v>0</v>
      </c>
      <c r="N235" s="90">
        <f t="shared" si="40"/>
        <v>0</v>
      </c>
      <c r="O235" s="90">
        <f t="shared" si="40"/>
        <v>0</v>
      </c>
      <c r="P235" s="90">
        <f t="shared" si="40"/>
        <v>0</v>
      </c>
      <c r="Q235" s="90">
        <f t="shared" si="40"/>
        <v>0</v>
      </c>
      <c r="R235" s="8"/>
      <c r="S235" s="8"/>
      <c r="T235" s="8"/>
      <c r="U235" s="8"/>
      <c r="V235" s="8"/>
      <c r="W235" s="43"/>
      <c r="X235" s="9"/>
      <c r="Y235" s="9"/>
      <c r="Z235" s="9"/>
      <c r="AA235" s="9"/>
      <c r="AB235" s="9"/>
      <c r="AC235" s="9"/>
      <c r="AD235" s="9"/>
      <c r="AE235" s="187"/>
      <c r="AF235" s="187"/>
      <c r="AG235" s="187"/>
      <c r="AH235" s="187"/>
      <c r="AI235" s="187"/>
      <c r="AJ235" s="187"/>
      <c r="AK235" s="187"/>
      <c r="AL235" s="187"/>
      <c r="AM235" s="187"/>
      <c r="AN235" s="187"/>
      <c r="AO235" s="187"/>
      <c r="AP235" s="187"/>
      <c r="AQ235" s="187"/>
      <c r="AR235" s="187"/>
      <c r="AS235" s="187"/>
      <c r="AT235" s="187"/>
      <c r="AU235" s="187"/>
    </row>
    <row r="236" spans="1:47" hidden="1" outlineLevel="1">
      <c r="A236" s="11"/>
      <c r="B236" s="11"/>
      <c r="C236" s="11"/>
      <c r="D236" s="11"/>
      <c r="E236" s="11"/>
      <c r="F236" s="39">
        <f>Asset34</f>
        <v>0</v>
      </c>
      <c r="G236" s="175">
        <f t="shared" ref="G236:Q236" si="41">(G89-G138-G187)/G$253</f>
        <v>0</v>
      </c>
      <c r="H236" s="90">
        <f t="shared" si="41"/>
        <v>0</v>
      </c>
      <c r="I236" s="90">
        <f t="shared" si="41"/>
        <v>0</v>
      </c>
      <c r="J236" s="90">
        <f t="shared" si="41"/>
        <v>0</v>
      </c>
      <c r="K236" s="90">
        <f t="shared" si="41"/>
        <v>0</v>
      </c>
      <c r="L236" s="90">
        <f t="shared" si="41"/>
        <v>0</v>
      </c>
      <c r="M236" s="90">
        <f t="shared" si="41"/>
        <v>0</v>
      </c>
      <c r="N236" s="90">
        <f t="shared" si="41"/>
        <v>0</v>
      </c>
      <c r="O236" s="90">
        <f t="shared" si="41"/>
        <v>0</v>
      </c>
      <c r="P236" s="90">
        <f t="shared" si="41"/>
        <v>0</v>
      </c>
      <c r="Q236" s="90">
        <f t="shared" si="41"/>
        <v>0</v>
      </c>
      <c r="R236" s="8"/>
      <c r="S236" s="8"/>
      <c r="T236" s="8"/>
      <c r="U236" s="8"/>
      <c r="V236" s="8"/>
      <c r="W236" s="43"/>
      <c r="X236" s="9"/>
      <c r="Y236" s="9"/>
      <c r="Z236" s="9"/>
      <c r="AA236" s="9"/>
      <c r="AB236" s="9"/>
      <c r="AC236" s="9"/>
      <c r="AD236" s="9"/>
      <c r="AE236" s="187"/>
      <c r="AF236" s="187"/>
      <c r="AG236" s="187"/>
      <c r="AH236" s="187"/>
      <c r="AI236" s="187"/>
      <c r="AJ236" s="187"/>
      <c r="AK236" s="187"/>
      <c r="AL236" s="187"/>
      <c r="AM236" s="187"/>
      <c r="AN236" s="187"/>
      <c r="AO236" s="187"/>
      <c r="AP236" s="187"/>
      <c r="AQ236" s="187"/>
      <c r="AR236" s="187"/>
      <c r="AS236" s="187"/>
      <c r="AT236" s="187"/>
      <c r="AU236" s="187"/>
    </row>
    <row r="237" spans="1:47" hidden="1" outlineLevel="1">
      <c r="A237" s="11"/>
      <c r="B237" s="11"/>
      <c r="C237" s="11"/>
      <c r="D237" s="11"/>
      <c r="E237" s="11"/>
      <c r="F237" s="39">
        <f>Asset35</f>
        <v>0</v>
      </c>
      <c r="G237" s="175">
        <f t="shared" ref="G237:Q237" si="42">(G90-G139-G188)/G$253</f>
        <v>0</v>
      </c>
      <c r="H237" s="90">
        <f t="shared" si="42"/>
        <v>0</v>
      </c>
      <c r="I237" s="90">
        <f t="shared" si="42"/>
        <v>0</v>
      </c>
      <c r="J237" s="90">
        <f t="shared" si="42"/>
        <v>0</v>
      </c>
      <c r="K237" s="90">
        <f t="shared" si="42"/>
        <v>0</v>
      </c>
      <c r="L237" s="90">
        <f t="shared" si="42"/>
        <v>0</v>
      </c>
      <c r="M237" s="90">
        <f t="shared" si="42"/>
        <v>0</v>
      </c>
      <c r="N237" s="90">
        <f t="shared" si="42"/>
        <v>0</v>
      </c>
      <c r="O237" s="90">
        <f t="shared" si="42"/>
        <v>0</v>
      </c>
      <c r="P237" s="90">
        <f t="shared" si="42"/>
        <v>0</v>
      </c>
      <c r="Q237" s="90">
        <f t="shared" si="42"/>
        <v>0</v>
      </c>
      <c r="R237" s="8"/>
      <c r="S237" s="8"/>
      <c r="T237" s="8"/>
      <c r="U237" s="8"/>
      <c r="V237" s="8"/>
      <c r="W237" s="43"/>
      <c r="X237" s="9"/>
      <c r="Y237" s="9"/>
      <c r="Z237" s="9"/>
      <c r="AA237" s="9"/>
      <c r="AB237" s="9"/>
      <c r="AC237" s="9"/>
      <c r="AD237" s="9"/>
      <c r="AE237" s="187"/>
      <c r="AF237" s="187"/>
      <c r="AG237" s="187"/>
      <c r="AH237" s="187"/>
      <c r="AI237" s="187"/>
      <c r="AJ237" s="187"/>
      <c r="AK237" s="187"/>
      <c r="AL237" s="187"/>
      <c r="AM237" s="187"/>
      <c r="AN237" s="187"/>
      <c r="AO237" s="187"/>
      <c r="AP237" s="187"/>
      <c r="AQ237" s="187"/>
      <c r="AR237" s="187"/>
      <c r="AS237" s="187"/>
      <c r="AT237" s="187"/>
      <c r="AU237" s="187"/>
    </row>
    <row r="238" spans="1:47" hidden="1" outlineLevel="1">
      <c r="A238" s="11"/>
      <c r="B238" s="11"/>
      <c r="C238" s="11"/>
      <c r="D238" s="11"/>
      <c r="E238" s="11"/>
      <c r="F238" s="39">
        <f>Asset36</f>
        <v>0</v>
      </c>
      <c r="G238" s="175">
        <f t="shared" ref="G238:Q238" si="43">(G91-G140-G189)/G$253</f>
        <v>0</v>
      </c>
      <c r="H238" s="90">
        <f t="shared" si="43"/>
        <v>0</v>
      </c>
      <c r="I238" s="90">
        <f t="shared" si="43"/>
        <v>0</v>
      </c>
      <c r="J238" s="90">
        <f t="shared" si="43"/>
        <v>0</v>
      </c>
      <c r="K238" s="90">
        <f t="shared" si="43"/>
        <v>0</v>
      </c>
      <c r="L238" s="90">
        <f t="shared" si="43"/>
        <v>0</v>
      </c>
      <c r="M238" s="90">
        <f t="shared" si="43"/>
        <v>0</v>
      </c>
      <c r="N238" s="90">
        <f t="shared" si="43"/>
        <v>0</v>
      </c>
      <c r="O238" s="90">
        <f t="shared" si="43"/>
        <v>0</v>
      </c>
      <c r="P238" s="90">
        <f t="shared" si="43"/>
        <v>0</v>
      </c>
      <c r="Q238" s="90">
        <f t="shared" si="43"/>
        <v>0</v>
      </c>
      <c r="R238" s="8"/>
      <c r="S238" s="8"/>
      <c r="T238" s="8"/>
      <c r="U238" s="8"/>
      <c r="V238" s="8"/>
      <c r="W238" s="43"/>
      <c r="X238" s="9"/>
      <c r="Y238" s="9"/>
      <c r="Z238" s="9"/>
      <c r="AA238" s="9"/>
      <c r="AB238" s="9"/>
      <c r="AC238" s="9"/>
      <c r="AD238" s="9"/>
      <c r="AE238" s="187"/>
      <c r="AF238" s="187"/>
      <c r="AG238" s="187"/>
      <c r="AH238" s="187"/>
      <c r="AI238" s="187"/>
      <c r="AJ238" s="187"/>
      <c r="AK238" s="187"/>
      <c r="AL238" s="187"/>
      <c r="AM238" s="187"/>
      <c r="AN238" s="187"/>
      <c r="AO238" s="187"/>
      <c r="AP238" s="187"/>
      <c r="AQ238" s="187"/>
      <c r="AR238" s="187"/>
      <c r="AS238" s="187"/>
      <c r="AT238" s="187"/>
      <c r="AU238" s="187"/>
    </row>
    <row r="239" spans="1:47" hidden="1" outlineLevel="1">
      <c r="A239" s="11"/>
      <c r="B239" s="11"/>
      <c r="C239" s="11"/>
      <c r="D239" s="11"/>
      <c r="E239" s="11"/>
      <c r="F239" s="39">
        <f>Asset37</f>
        <v>0</v>
      </c>
      <c r="G239" s="175">
        <f t="shared" ref="G239:Q239" si="44">(G92-G141-G190)/G$253</f>
        <v>0</v>
      </c>
      <c r="H239" s="90">
        <f t="shared" si="44"/>
        <v>0</v>
      </c>
      <c r="I239" s="90">
        <f t="shared" si="44"/>
        <v>0</v>
      </c>
      <c r="J239" s="90">
        <f t="shared" si="44"/>
        <v>0</v>
      </c>
      <c r="K239" s="90">
        <f t="shared" si="44"/>
        <v>0</v>
      </c>
      <c r="L239" s="90">
        <f t="shared" si="44"/>
        <v>0</v>
      </c>
      <c r="M239" s="90">
        <f t="shared" si="44"/>
        <v>0</v>
      </c>
      <c r="N239" s="90">
        <f t="shared" si="44"/>
        <v>0</v>
      </c>
      <c r="O239" s="90">
        <f t="shared" si="44"/>
        <v>0</v>
      </c>
      <c r="P239" s="90">
        <f t="shared" si="44"/>
        <v>0</v>
      </c>
      <c r="Q239" s="90">
        <f t="shared" si="44"/>
        <v>0</v>
      </c>
      <c r="R239" s="8"/>
      <c r="S239" s="8"/>
      <c r="T239" s="8"/>
      <c r="U239" s="8"/>
      <c r="V239" s="8"/>
      <c r="W239" s="43"/>
      <c r="X239" s="9"/>
      <c r="Y239" s="9"/>
      <c r="Z239" s="9"/>
      <c r="AA239" s="9"/>
      <c r="AB239" s="9"/>
      <c r="AC239" s="9"/>
      <c r="AD239" s="9"/>
      <c r="AE239" s="187"/>
      <c r="AF239" s="187"/>
      <c r="AG239" s="187"/>
      <c r="AH239" s="187"/>
      <c r="AI239" s="187"/>
      <c r="AJ239" s="187"/>
      <c r="AK239" s="187"/>
      <c r="AL239" s="187"/>
      <c r="AM239" s="187"/>
      <c r="AN239" s="187"/>
      <c r="AO239" s="187"/>
      <c r="AP239" s="187"/>
      <c r="AQ239" s="187"/>
      <c r="AR239" s="187"/>
      <c r="AS239" s="187"/>
      <c r="AT239" s="187"/>
      <c r="AU239" s="187"/>
    </row>
    <row r="240" spans="1:47" hidden="1" outlineLevel="1">
      <c r="A240" s="11"/>
      <c r="B240" s="11"/>
      <c r="C240" s="11"/>
      <c r="D240" s="11"/>
      <c r="E240" s="11"/>
      <c r="F240" s="39">
        <f>Asset38</f>
        <v>0</v>
      </c>
      <c r="G240" s="175">
        <f t="shared" ref="G240:Q240" si="45">(G93-G142-G191)/G$253</f>
        <v>0</v>
      </c>
      <c r="H240" s="90">
        <f t="shared" si="45"/>
        <v>0</v>
      </c>
      <c r="I240" s="90">
        <f t="shared" si="45"/>
        <v>0</v>
      </c>
      <c r="J240" s="90">
        <f t="shared" si="45"/>
        <v>0</v>
      </c>
      <c r="K240" s="90">
        <f t="shared" si="45"/>
        <v>0</v>
      </c>
      <c r="L240" s="90">
        <f t="shared" si="45"/>
        <v>0</v>
      </c>
      <c r="M240" s="90">
        <f t="shared" si="45"/>
        <v>0</v>
      </c>
      <c r="N240" s="90">
        <f t="shared" si="45"/>
        <v>0</v>
      </c>
      <c r="O240" s="90">
        <f t="shared" si="45"/>
        <v>0</v>
      </c>
      <c r="P240" s="90">
        <f t="shared" si="45"/>
        <v>0</v>
      </c>
      <c r="Q240" s="90">
        <f t="shared" si="45"/>
        <v>0</v>
      </c>
      <c r="R240" s="8"/>
      <c r="S240" s="8"/>
      <c r="T240" s="8"/>
      <c r="U240" s="8"/>
      <c r="V240" s="8"/>
      <c r="W240" s="43"/>
      <c r="X240" s="9"/>
      <c r="Y240" s="9"/>
      <c r="Z240" s="9"/>
      <c r="AA240" s="9"/>
      <c r="AB240" s="9"/>
      <c r="AC240" s="9"/>
      <c r="AD240" s="9"/>
      <c r="AE240" s="187"/>
      <c r="AF240" s="187"/>
      <c r="AG240" s="187"/>
      <c r="AH240" s="187"/>
      <c r="AI240" s="187"/>
      <c r="AJ240" s="187"/>
      <c r="AK240" s="187"/>
      <c r="AL240" s="187"/>
      <c r="AM240" s="187"/>
      <c r="AN240" s="187"/>
      <c r="AO240" s="187"/>
      <c r="AP240" s="187"/>
      <c r="AQ240" s="187"/>
      <c r="AR240" s="187"/>
      <c r="AS240" s="187"/>
      <c r="AT240" s="187"/>
      <c r="AU240" s="187"/>
    </row>
    <row r="241" spans="1:47" hidden="1" outlineLevel="1">
      <c r="A241" s="11"/>
      <c r="B241" s="11"/>
      <c r="C241" s="11"/>
      <c r="D241" s="11"/>
      <c r="E241" s="11"/>
      <c r="F241" s="39">
        <f>Asset39</f>
        <v>0</v>
      </c>
      <c r="G241" s="175">
        <f t="shared" ref="G241:Q241" si="46">(G94-G143-G192)/G$253</f>
        <v>0</v>
      </c>
      <c r="H241" s="90">
        <f t="shared" si="46"/>
        <v>0</v>
      </c>
      <c r="I241" s="90">
        <f t="shared" si="46"/>
        <v>0</v>
      </c>
      <c r="J241" s="90">
        <f t="shared" si="46"/>
        <v>0</v>
      </c>
      <c r="K241" s="90">
        <f t="shared" si="46"/>
        <v>0</v>
      </c>
      <c r="L241" s="90">
        <f t="shared" si="46"/>
        <v>0</v>
      </c>
      <c r="M241" s="90">
        <f t="shared" si="46"/>
        <v>0</v>
      </c>
      <c r="N241" s="90">
        <f t="shared" si="46"/>
        <v>0</v>
      </c>
      <c r="O241" s="90">
        <f t="shared" si="46"/>
        <v>0</v>
      </c>
      <c r="P241" s="90">
        <f t="shared" si="46"/>
        <v>0</v>
      </c>
      <c r="Q241" s="90">
        <f t="shared" si="46"/>
        <v>0</v>
      </c>
      <c r="R241" s="8"/>
      <c r="S241" s="8"/>
      <c r="T241" s="8"/>
      <c r="U241" s="8"/>
      <c r="V241" s="8"/>
      <c r="W241" s="43"/>
      <c r="X241" s="9"/>
      <c r="Y241" s="9"/>
      <c r="Z241" s="9"/>
      <c r="AA241" s="9"/>
      <c r="AB241" s="9"/>
      <c r="AC241" s="9"/>
      <c r="AD241" s="9"/>
      <c r="AE241" s="187"/>
      <c r="AF241" s="187"/>
      <c r="AG241" s="187"/>
      <c r="AH241" s="187"/>
      <c r="AI241" s="187"/>
      <c r="AJ241" s="187"/>
      <c r="AK241" s="187"/>
      <c r="AL241" s="187"/>
      <c r="AM241" s="187"/>
      <c r="AN241" s="187"/>
      <c r="AO241" s="187"/>
      <c r="AP241" s="187"/>
      <c r="AQ241" s="187"/>
      <c r="AR241" s="187"/>
      <c r="AS241" s="187"/>
      <c r="AT241" s="187"/>
      <c r="AU241" s="187"/>
    </row>
    <row r="242" spans="1:47" hidden="1" outlineLevel="1">
      <c r="A242" s="11"/>
      <c r="B242" s="11"/>
      <c r="C242" s="11"/>
      <c r="D242" s="11"/>
      <c r="E242" s="11"/>
      <c r="F242" s="39">
        <f>Asset40</f>
        <v>0</v>
      </c>
      <c r="G242" s="175">
        <f t="shared" ref="G242:Q242" si="47">(G95-G144-G193)/G$253</f>
        <v>0</v>
      </c>
      <c r="H242" s="90">
        <f t="shared" si="47"/>
        <v>0</v>
      </c>
      <c r="I242" s="90">
        <f t="shared" si="47"/>
        <v>0</v>
      </c>
      <c r="J242" s="90">
        <f t="shared" si="47"/>
        <v>0</v>
      </c>
      <c r="K242" s="90">
        <f t="shared" si="47"/>
        <v>0</v>
      </c>
      <c r="L242" s="90">
        <f t="shared" si="47"/>
        <v>0</v>
      </c>
      <c r="M242" s="90">
        <f t="shared" si="47"/>
        <v>0</v>
      </c>
      <c r="N242" s="90">
        <f t="shared" si="47"/>
        <v>0</v>
      </c>
      <c r="O242" s="90">
        <f t="shared" si="47"/>
        <v>0</v>
      </c>
      <c r="P242" s="90">
        <f t="shared" si="47"/>
        <v>0</v>
      </c>
      <c r="Q242" s="90">
        <f t="shared" si="47"/>
        <v>0</v>
      </c>
      <c r="R242" s="8"/>
      <c r="S242" s="8"/>
      <c r="T242" s="8"/>
      <c r="U242" s="8"/>
      <c r="V242" s="8"/>
      <c r="W242" s="43"/>
      <c r="X242" s="9"/>
      <c r="Y242" s="9"/>
      <c r="Z242" s="9"/>
      <c r="AA242" s="9"/>
      <c r="AB242" s="9"/>
      <c r="AC242" s="9"/>
      <c r="AD242" s="9"/>
      <c r="AE242" s="187"/>
      <c r="AF242" s="187"/>
      <c r="AG242" s="187"/>
      <c r="AH242" s="187"/>
      <c r="AI242" s="187"/>
      <c r="AJ242" s="187"/>
      <c r="AK242" s="187"/>
      <c r="AL242" s="187"/>
      <c r="AM242" s="187"/>
      <c r="AN242" s="187"/>
      <c r="AO242" s="187"/>
      <c r="AP242" s="187"/>
      <c r="AQ242" s="187"/>
      <c r="AR242" s="187"/>
      <c r="AS242" s="187"/>
      <c r="AT242" s="187"/>
      <c r="AU242" s="187"/>
    </row>
    <row r="243" spans="1:47" hidden="1" outlineLevel="1">
      <c r="A243" s="11"/>
      <c r="B243" s="11"/>
      <c r="C243" s="11"/>
      <c r="D243" s="11"/>
      <c r="E243" s="11"/>
      <c r="F243" s="39">
        <f>Asset41</f>
        <v>0</v>
      </c>
      <c r="G243" s="175">
        <f t="shared" ref="G243:Q243" si="48">(G96-G145-G194)/G$253</f>
        <v>0</v>
      </c>
      <c r="H243" s="90">
        <f t="shared" si="48"/>
        <v>0</v>
      </c>
      <c r="I243" s="90">
        <f t="shared" si="48"/>
        <v>0</v>
      </c>
      <c r="J243" s="90">
        <f t="shared" si="48"/>
        <v>0</v>
      </c>
      <c r="K243" s="90">
        <f t="shared" si="48"/>
        <v>0</v>
      </c>
      <c r="L243" s="90">
        <f t="shared" si="48"/>
        <v>0</v>
      </c>
      <c r="M243" s="90">
        <f t="shared" si="48"/>
        <v>0</v>
      </c>
      <c r="N243" s="90">
        <f t="shared" si="48"/>
        <v>0</v>
      </c>
      <c r="O243" s="90">
        <f t="shared" si="48"/>
        <v>0</v>
      </c>
      <c r="P243" s="90">
        <f t="shared" si="48"/>
        <v>0</v>
      </c>
      <c r="Q243" s="90">
        <f t="shared" si="48"/>
        <v>0</v>
      </c>
      <c r="R243" s="8"/>
      <c r="S243" s="8"/>
      <c r="T243" s="8"/>
      <c r="U243" s="8"/>
      <c r="V243" s="8"/>
      <c r="W243" s="43"/>
      <c r="X243" s="9"/>
      <c r="Y243" s="9"/>
      <c r="Z243" s="9"/>
      <c r="AA243" s="9"/>
      <c r="AB243" s="9"/>
      <c r="AC243" s="9"/>
      <c r="AD243" s="9"/>
      <c r="AE243" s="187"/>
      <c r="AF243" s="187"/>
      <c r="AG243" s="187"/>
      <c r="AH243" s="187"/>
      <c r="AI243" s="187"/>
      <c r="AJ243" s="187"/>
      <c r="AK243" s="187"/>
      <c r="AL243" s="187"/>
      <c r="AM243" s="187"/>
      <c r="AN243" s="187"/>
      <c r="AO243" s="187"/>
      <c r="AP243" s="187"/>
      <c r="AQ243" s="187"/>
      <c r="AR243" s="187"/>
      <c r="AS243" s="187"/>
      <c r="AT243" s="187"/>
      <c r="AU243" s="187"/>
    </row>
    <row r="244" spans="1:47" hidden="1" outlineLevel="1">
      <c r="A244" s="11"/>
      <c r="B244" s="11"/>
      <c r="C244" s="11"/>
      <c r="D244" s="11"/>
      <c r="E244" s="11"/>
      <c r="F244" s="39">
        <f>Asset42</f>
        <v>0</v>
      </c>
      <c r="G244" s="175">
        <f t="shared" ref="G244:Q244" si="49">(G97-G146-G195)/G$253</f>
        <v>0</v>
      </c>
      <c r="H244" s="90">
        <f t="shared" si="49"/>
        <v>0</v>
      </c>
      <c r="I244" s="90">
        <f t="shared" si="49"/>
        <v>0</v>
      </c>
      <c r="J244" s="90">
        <f t="shared" si="49"/>
        <v>0</v>
      </c>
      <c r="K244" s="90">
        <f t="shared" si="49"/>
        <v>0</v>
      </c>
      <c r="L244" s="90">
        <f t="shared" si="49"/>
        <v>0</v>
      </c>
      <c r="M244" s="90">
        <f t="shared" si="49"/>
        <v>0</v>
      </c>
      <c r="N244" s="90">
        <f t="shared" si="49"/>
        <v>0</v>
      </c>
      <c r="O244" s="90">
        <f t="shared" si="49"/>
        <v>0</v>
      </c>
      <c r="P244" s="90">
        <f t="shared" si="49"/>
        <v>0</v>
      </c>
      <c r="Q244" s="90">
        <f t="shared" si="49"/>
        <v>0</v>
      </c>
      <c r="R244" s="8"/>
      <c r="S244" s="8"/>
      <c r="T244" s="8"/>
      <c r="U244" s="8"/>
      <c r="V244" s="8"/>
      <c r="W244" s="43"/>
      <c r="X244" s="9"/>
      <c r="Y244" s="9"/>
      <c r="Z244" s="9"/>
      <c r="AA244" s="9"/>
      <c r="AB244" s="9"/>
      <c r="AC244" s="9"/>
      <c r="AD244" s="9"/>
      <c r="AE244" s="187"/>
      <c r="AF244" s="187"/>
      <c r="AG244" s="187"/>
      <c r="AH244" s="187"/>
      <c r="AI244" s="187"/>
      <c r="AJ244" s="187"/>
      <c r="AK244" s="187"/>
      <c r="AL244" s="187"/>
      <c r="AM244" s="187"/>
      <c r="AN244" s="187"/>
      <c r="AO244" s="187"/>
      <c r="AP244" s="187"/>
      <c r="AQ244" s="187"/>
      <c r="AR244" s="187"/>
      <c r="AS244" s="187"/>
      <c r="AT244" s="187"/>
      <c r="AU244" s="187"/>
    </row>
    <row r="245" spans="1:47" hidden="1" outlineLevel="1">
      <c r="A245" s="11"/>
      <c r="B245" s="11"/>
      <c r="C245" s="11"/>
      <c r="D245" s="11"/>
      <c r="E245" s="11"/>
      <c r="F245" s="39">
        <f>Asset43</f>
        <v>0</v>
      </c>
      <c r="G245" s="175">
        <f t="shared" ref="G245:Q245" si="50">(G98-G147-G196)/G$253</f>
        <v>0</v>
      </c>
      <c r="H245" s="90">
        <f t="shared" si="50"/>
        <v>0</v>
      </c>
      <c r="I245" s="90">
        <f t="shared" si="50"/>
        <v>0</v>
      </c>
      <c r="J245" s="90">
        <f t="shared" si="50"/>
        <v>0</v>
      </c>
      <c r="K245" s="90">
        <f t="shared" si="50"/>
        <v>0</v>
      </c>
      <c r="L245" s="90">
        <f t="shared" si="50"/>
        <v>0</v>
      </c>
      <c r="M245" s="90">
        <f t="shared" si="50"/>
        <v>0</v>
      </c>
      <c r="N245" s="90">
        <f t="shared" si="50"/>
        <v>0</v>
      </c>
      <c r="O245" s="90">
        <f t="shared" si="50"/>
        <v>0</v>
      </c>
      <c r="P245" s="90">
        <f t="shared" si="50"/>
        <v>0</v>
      </c>
      <c r="Q245" s="90">
        <f t="shared" si="50"/>
        <v>0</v>
      </c>
      <c r="R245" s="8"/>
      <c r="S245" s="8"/>
      <c r="T245" s="8"/>
      <c r="U245" s="8"/>
      <c r="V245" s="8"/>
      <c r="W245" s="43"/>
      <c r="X245" s="9"/>
      <c r="Y245" s="9"/>
      <c r="Z245" s="9"/>
      <c r="AA245" s="9"/>
      <c r="AB245" s="9"/>
      <c r="AC245" s="9"/>
      <c r="AD245" s="9"/>
      <c r="AE245" s="187"/>
      <c r="AF245" s="187"/>
      <c r="AG245" s="187"/>
      <c r="AH245" s="187"/>
      <c r="AI245" s="187"/>
      <c r="AJ245" s="187"/>
      <c r="AK245" s="187"/>
      <c r="AL245" s="187"/>
      <c r="AM245" s="187"/>
      <c r="AN245" s="187"/>
      <c r="AO245" s="187"/>
      <c r="AP245" s="187"/>
      <c r="AQ245" s="187"/>
      <c r="AR245" s="187"/>
      <c r="AS245" s="187"/>
      <c r="AT245" s="187"/>
      <c r="AU245" s="187"/>
    </row>
    <row r="246" spans="1:47" hidden="1" outlineLevel="1">
      <c r="A246" s="11"/>
      <c r="B246" s="11"/>
      <c r="C246" s="11"/>
      <c r="D246" s="11"/>
      <c r="E246" s="11"/>
      <c r="F246" s="39">
        <f>Asset44</f>
        <v>0</v>
      </c>
      <c r="G246" s="175">
        <f t="shared" ref="G246:Q246" si="51">(G99-G148-G197)/G$253</f>
        <v>0</v>
      </c>
      <c r="H246" s="90">
        <f t="shared" si="51"/>
        <v>0</v>
      </c>
      <c r="I246" s="90">
        <f t="shared" si="51"/>
        <v>0</v>
      </c>
      <c r="J246" s="90">
        <f t="shared" si="51"/>
        <v>0</v>
      </c>
      <c r="K246" s="90">
        <f t="shared" si="51"/>
        <v>0</v>
      </c>
      <c r="L246" s="90">
        <f t="shared" si="51"/>
        <v>0</v>
      </c>
      <c r="M246" s="90">
        <f t="shared" si="51"/>
        <v>0</v>
      </c>
      <c r="N246" s="90">
        <f t="shared" si="51"/>
        <v>0</v>
      </c>
      <c r="O246" s="90">
        <f t="shared" si="51"/>
        <v>0</v>
      </c>
      <c r="P246" s="90">
        <f t="shared" si="51"/>
        <v>0</v>
      </c>
      <c r="Q246" s="90">
        <f t="shared" si="51"/>
        <v>0</v>
      </c>
      <c r="R246" s="8"/>
      <c r="S246" s="8"/>
      <c r="T246" s="8"/>
      <c r="U246" s="8"/>
      <c r="V246" s="8"/>
      <c r="W246" s="43"/>
      <c r="X246" s="9"/>
      <c r="Y246" s="9"/>
      <c r="Z246" s="9"/>
      <c r="AA246" s="9"/>
      <c r="AB246" s="9"/>
      <c r="AC246" s="9"/>
      <c r="AD246" s="9"/>
      <c r="AE246" s="187"/>
      <c r="AF246" s="187"/>
      <c r="AG246" s="187"/>
      <c r="AH246" s="187"/>
      <c r="AI246" s="187"/>
      <c r="AJ246" s="187"/>
      <c r="AK246" s="187"/>
      <c r="AL246" s="187"/>
      <c r="AM246" s="187"/>
      <c r="AN246" s="187"/>
      <c r="AO246" s="187"/>
      <c r="AP246" s="187"/>
      <c r="AQ246" s="187"/>
      <c r="AR246" s="187"/>
      <c r="AS246" s="187"/>
      <c r="AT246" s="187"/>
      <c r="AU246" s="187"/>
    </row>
    <row r="247" spans="1:47" hidden="1" outlineLevel="1">
      <c r="A247" s="11"/>
      <c r="B247" s="11"/>
      <c r="C247" s="11"/>
      <c r="D247" s="11"/>
      <c r="E247" s="11"/>
      <c r="F247" s="39">
        <f>Asset45</f>
        <v>0</v>
      </c>
      <c r="G247" s="175">
        <f t="shared" ref="G247:Q247" si="52">(G100-G149-G198)/G$253</f>
        <v>0</v>
      </c>
      <c r="H247" s="90">
        <f t="shared" si="52"/>
        <v>0</v>
      </c>
      <c r="I247" s="90">
        <f t="shared" si="52"/>
        <v>0</v>
      </c>
      <c r="J247" s="90">
        <f t="shared" si="52"/>
        <v>0</v>
      </c>
      <c r="K247" s="90">
        <f t="shared" si="52"/>
        <v>0</v>
      </c>
      <c r="L247" s="90">
        <f t="shared" si="52"/>
        <v>0</v>
      </c>
      <c r="M247" s="90">
        <f t="shared" si="52"/>
        <v>0</v>
      </c>
      <c r="N247" s="90">
        <f t="shared" si="52"/>
        <v>0</v>
      </c>
      <c r="O247" s="90">
        <f t="shared" si="52"/>
        <v>0</v>
      </c>
      <c r="P247" s="90">
        <f t="shared" si="52"/>
        <v>0</v>
      </c>
      <c r="Q247" s="90">
        <f t="shared" si="52"/>
        <v>0</v>
      </c>
      <c r="R247" s="8"/>
      <c r="S247" s="8"/>
      <c r="T247" s="8"/>
      <c r="U247" s="8"/>
      <c r="V247" s="8"/>
      <c r="W247" s="43"/>
      <c r="X247" s="9"/>
      <c r="Y247" s="9"/>
      <c r="Z247" s="9"/>
      <c r="AA247" s="9"/>
      <c r="AB247" s="9"/>
      <c r="AC247" s="9"/>
      <c r="AD247" s="9"/>
      <c r="AE247" s="187"/>
      <c r="AF247" s="187"/>
      <c r="AG247" s="187"/>
      <c r="AH247" s="187"/>
      <c r="AI247" s="187"/>
      <c r="AJ247" s="187"/>
      <c r="AK247" s="187"/>
      <c r="AL247" s="187"/>
      <c r="AM247" s="187"/>
      <c r="AN247" s="187"/>
      <c r="AO247" s="187"/>
      <c r="AP247" s="187"/>
      <c r="AQ247" s="187"/>
      <c r="AR247" s="187"/>
      <c r="AS247" s="187"/>
      <c r="AT247" s="187"/>
      <c r="AU247" s="187"/>
    </row>
    <row r="248" spans="1:47" collapsed="1">
      <c r="A248" s="11"/>
      <c r="B248" s="11"/>
      <c r="C248" s="11"/>
      <c r="D248" s="11"/>
      <c r="E248" s="11"/>
      <c r="F248" s="39" t="s">
        <v>21</v>
      </c>
      <c r="G248" s="231">
        <f>SUM(G203:G247)</f>
        <v>0</v>
      </c>
      <c r="H248" s="231">
        <f>SUM(H203:H247)</f>
        <v>87.473112483824039</v>
      </c>
      <c r="I248" s="231">
        <f t="shared" ref="I248:Q248" si="53">SUM(I203:I247)</f>
        <v>0</v>
      </c>
      <c r="J248" s="231">
        <f t="shared" si="53"/>
        <v>0</v>
      </c>
      <c r="K248" s="260">
        <f t="shared" si="53"/>
        <v>0</v>
      </c>
      <c r="L248" s="260">
        <f t="shared" si="53"/>
        <v>0</v>
      </c>
      <c r="M248" s="231">
        <f t="shared" si="53"/>
        <v>0</v>
      </c>
      <c r="N248" s="231">
        <f t="shared" si="53"/>
        <v>0</v>
      </c>
      <c r="O248" s="231">
        <f t="shared" si="53"/>
        <v>0</v>
      </c>
      <c r="P248" s="231">
        <f t="shared" si="53"/>
        <v>0</v>
      </c>
      <c r="Q248" s="231">
        <f t="shared" si="53"/>
        <v>0</v>
      </c>
      <c r="R248" s="37"/>
      <c r="S248" s="37"/>
      <c r="T248" s="37"/>
      <c r="U248" s="37"/>
      <c r="V248" s="37"/>
      <c r="W248" s="37"/>
      <c r="X248" s="87"/>
      <c r="Y248" s="8"/>
      <c r="Z248" s="8"/>
      <c r="AA248" s="43"/>
      <c r="AB248" s="9"/>
      <c r="AC248" s="9"/>
      <c r="AD248" s="9"/>
      <c r="AE248" s="187"/>
      <c r="AF248" s="187"/>
      <c r="AG248" s="187"/>
      <c r="AH248" s="187"/>
      <c r="AI248" s="187"/>
      <c r="AJ248" s="187"/>
      <c r="AK248" s="187"/>
      <c r="AL248" s="187"/>
      <c r="AM248" s="187"/>
      <c r="AN248" s="187"/>
      <c r="AO248" s="187"/>
      <c r="AP248" s="187"/>
      <c r="AQ248" s="187"/>
      <c r="AR248" s="187"/>
      <c r="AS248" s="187"/>
      <c r="AT248" s="187"/>
      <c r="AU248" s="187"/>
    </row>
    <row r="249" spans="1:47" ht="21" customHeight="1">
      <c r="A249" s="11"/>
      <c r="B249" s="11"/>
      <c r="C249" s="11"/>
      <c r="D249" s="11"/>
      <c r="E249" s="11"/>
      <c r="F249" s="39"/>
      <c r="G249" s="60"/>
      <c r="H249" s="60"/>
      <c r="I249" s="60"/>
      <c r="J249" s="60"/>
      <c r="K249" s="258"/>
      <c r="L249" s="258"/>
      <c r="M249" s="60"/>
      <c r="N249" s="37"/>
      <c r="O249" s="37"/>
      <c r="P249" s="37"/>
      <c r="Q249" s="37"/>
      <c r="R249" s="230">
        <f>SUM(G248:Q248)</f>
        <v>87.473112483824039</v>
      </c>
      <c r="S249" s="37"/>
      <c r="T249" s="37"/>
      <c r="U249" s="37"/>
      <c r="V249" s="37"/>
      <c r="W249" s="37"/>
      <c r="X249" s="37"/>
      <c r="Y249" s="8"/>
      <c r="Z249" s="8"/>
      <c r="AA249" s="43"/>
      <c r="AB249" s="9"/>
      <c r="AC249" s="9"/>
      <c r="AD249" s="9"/>
      <c r="AE249" s="187"/>
      <c r="AF249" s="187"/>
      <c r="AG249" s="187"/>
      <c r="AH249" s="187"/>
      <c r="AI249" s="187"/>
      <c r="AJ249" s="187"/>
      <c r="AK249" s="187"/>
      <c r="AL249" s="187"/>
      <c r="AM249" s="187"/>
      <c r="AN249" s="187"/>
      <c r="AO249" s="187"/>
      <c r="AP249" s="187"/>
      <c r="AQ249" s="187"/>
      <c r="AR249" s="187"/>
      <c r="AS249" s="187"/>
      <c r="AT249" s="187"/>
      <c r="AU249" s="187"/>
    </row>
    <row r="250" spans="1:47" ht="14.25" customHeight="1">
      <c r="A250" s="76"/>
      <c r="B250" s="76"/>
      <c r="C250" s="76"/>
      <c r="D250" s="76"/>
      <c r="E250" s="76"/>
      <c r="F250" s="96" t="s">
        <v>26</v>
      </c>
      <c r="G250" s="96"/>
      <c r="H250" s="96"/>
      <c r="I250" s="96"/>
      <c r="J250" s="77"/>
      <c r="K250" s="262"/>
      <c r="L250" s="262"/>
      <c r="M250" s="78"/>
      <c r="N250" s="78"/>
      <c r="O250" s="78"/>
      <c r="P250" s="78"/>
      <c r="Q250" s="78"/>
      <c r="R250" s="78"/>
      <c r="S250" s="78"/>
      <c r="T250" s="78"/>
      <c r="U250" s="78"/>
      <c r="V250" s="78"/>
      <c r="W250" s="78"/>
      <c r="X250" s="9"/>
      <c r="Y250" s="9"/>
      <c r="Z250" s="9"/>
      <c r="AA250" s="44"/>
      <c r="AB250" s="9"/>
      <c r="AC250" s="9"/>
      <c r="AD250" s="9"/>
      <c r="AE250" s="187"/>
      <c r="AF250" s="187"/>
      <c r="AG250" s="187"/>
      <c r="AH250" s="187"/>
      <c r="AI250" s="187"/>
      <c r="AJ250" s="187"/>
      <c r="AK250" s="187"/>
      <c r="AL250" s="187"/>
      <c r="AM250" s="187"/>
      <c r="AN250" s="187"/>
      <c r="AO250" s="187"/>
      <c r="AP250" s="187"/>
      <c r="AQ250" s="187"/>
      <c r="AR250" s="187"/>
      <c r="AS250" s="187"/>
      <c r="AT250" s="187"/>
      <c r="AU250" s="187"/>
    </row>
    <row r="251" spans="1:47" ht="14.25" customHeight="1">
      <c r="A251" s="11"/>
      <c r="B251" s="11"/>
      <c r="C251" s="11"/>
      <c r="D251" s="11"/>
      <c r="E251" s="11"/>
      <c r="F251" s="14"/>
      <c r="G251" s="144" t="str">
        <f>G55</f>
        <v>2012-13</v>
      </c>
      <c r="H251" s="144" t="str">
        <f t="shared" ref="H251:Q251" si="54">H55</f>
        <v>2013-14</v>
      </c>
      <c r="I251" s="144" t="str">
        <f t="shared" si="54"/>
        <v>2014-15</v>
      </c>
      <c r="J251" s="144" t="str">
        <f t="shared" si="54"/>
        <v>2015-16</v>
      </c>
      <c r="K251" s="144" t="str">
        <f t="shared" si="54"/>
        <v>2016-17</v>
      </c>
      <c r="L251" s="144" t="str">
        <f t="shared" si="54"/>
        <v>2017-18</v>
      </c>
      <c r="M251" s="144" t="str">
        <f t="shared" si="54"/>
        <v>2018-19</v>
      </c>
      <c r="N251" s="144" t="str">
        <f t="shared" si="54"/>
        <v>2019-20</v>
      </c>
      <c r="O251" s="144" t="str">
        <f t="shared" si="54"/>
        <v>2020-21</v>
      </c>
      <c r="P251" s="144" t="str">
        <f t="shared" si="54"/>
        <v>2021-22</v>
      </c>
      <c r="Q251" s="144" t="str">
        <f t="shared" si="54"/>
        <v>2022-23</v>
      </c>
      <c r="R251" s="12"/>
      <c r="S251" s="12"/>
      <c r="T251" s="12"/>
      <c r="U251" s="12"/>
      <c r="V251" s="12"/>
      <c r="W251" s="12"/>
      <c r="X251" s="9"/>
      <c r="Y251" s="9"/>
      <c r="Z251" s="9"/>
      <c r="AA251" s="9"/>
      <c r="AB251" s="9"/>
      <c r="AC251" s="9"/>
      <c r="AD251" s="9"/>
      <c r="AE251" s="187"/>
      <c r="AF251" s="187"/>
      <c r="AG251" s="187"/>
      <c r="AH251" s="187"/>
      <c r="AI251" s="187"/>
      <c r="AJ251" s="187"/>
      <c r="AK251" s="187"/>
      <c r="AL251" s="187"/>
      <c r="AM251" s="187"/>
      <c r="AN251" s="187"/>
      <c r="AO251" s="187"/>
      <c r="AP251" s="187"/>
      <c r="AQ251" s="187"/>
      <c r="AR251" s="187"/>
      <c r="AS251" s="187"/>
      <c r="AT251" s="187"/>
      <c r="AU251" s="187"/>
    </row>
    <row r="252" spans="1:47" ht="21" customHeight="1">
      <c r="A252" s="11"/>
      <c r="B252" s="11"/>
      <c r="C252" s="11"/>
      <c r="D252" s="11"/>
      <c r="E252" s="11"/>
      <c r="F252" s="94" t="s">
        <v>36</v>
      </c>
      <c r="G252" s="106">
        <v>1.7600000000000001E-2</v>
      </c>
      <c r="H252" s="106">
        <v>2.4500000000000001E-2</v>
      </c>
      <c r="I252" s="106"/>
      <c r="J252" s="106"/>
      <c r="K252" s="106"/>
      <c r="L252" s="106"/>
      <c r="M252" s="106"/>
      <c r="N252" s="106"/>
      <c r="O252" s="106"/>
      <c r="P252" s="106"/>
      <c r="Q252" s="106"/>
      <c r="R252" s="13"/>
      <c r="S252" s="13"/>
      <c r="T252" s="13"/>
      <c r="U252" s="13"/>
      <c r="V252" s="13"/>
      <c r="W252" s="13"/>
      <c r="X252" s="13"/>
      <c r="Y252" s="13"/>
      <c r="Z252" s="8"/>
      <c r="AA252" s="9"/>
      <c r="AB252" s="9"/>
      <c r="AC252" s="9"/>
      <c r="AD252" s="9"/>
      <c r="AE252" s="187"/>
      <c r="AF252" s="187"/>
      <c r="AG252" s="187"/>
      <c r="AH252" s="187"/>
      <c r="AI252" s="187"/>
      <c r="AJ252" s="187"/>
      <c r="AK252" s="187"/>
      <c r="AL252" s="187"/>
      <c r="AM252" s="187"/>
      <c r="AN252" s="187"/>
      <c r="AO252" s="187"/>
      <c r="AP252" s="187"/>
      <c r="AQ252" s="187"/>
      <c r="AR252" s="187"/>
      <c r="AS252" s="187"/>
      <c r="AT252" s="187"/>
      <c r="AU252" s="187"/>
    </row>
    <row r="253" spans="1:47" ht="13.5" customHeight="1">
      <c r="A253" s="11"/>
      <c r="B253" s="11"/>
      <c r="C253" s="11"/>
      <c r="D253" s="11"/>
      <c r="E253" s="11"/>
      <c r="F253" s="94" t="s">
        <v>74</v>
      </c>
      <c r="G253" s="340">
        <v>1</v>
      </c>
      <c r="H253" s="341">
        <f>G253*(1+G252)</f>
        <v>1.0176000000000001</v>
      </c>
      <c r="I253" s="91">
        <f>H253*(1+(SQRT(G252)*SQRT(H252)))</f>
        <v>1.0387308260253121</v>
      </c>
      <c r="J253" s="91">
        <f t="shared" ref="J253:Q253" si="55">I253*(1+I252)</f>
        <v>1.0387308260253121</v>
      </c>
      <c r="K253" s="263">
        <f t="shared" si="55"/>
        <v>1.0387308260253121</v>
      </c>
      <c r="L253" s="263">
        <f t="shared" si="55"/>
        <v>1.0387308260253121</v>
      </c>
      <c r="M253" s="91">
        <f t="shared" si="55"/>
        <v>1.0387308260253121</v>
      </c>
      <c r="N253" s="91">
        <f t="shared" si="55"/>
        <v>1.0387308260253121</v>
      </c>
      <c r="O253" s="91">
        <f t="shared" si="55"/>
        <v>1.0387308260253121</v>
      </c>
      <c r="P253" s="91">
        <f t="shared" si="55"/>
        <v>1.0387308260253121</v>
      </c>
      <c r="Q253" s="91">
        <f t="shared" si="55"/>
        <v>1.0387308260253121</v>
      </c>
      <c r="R253" s="13"/>
      <c r="S253" s="13"/>
      <c r="T253" s="13"/>
      <c r="U253" s="13"/>
      <c r="V253" s="13"/>
      <c r="W253" s="13"/>
      <c r="X253" s="13"/>
      <c r="Y253" s="13"/>
      <c r="Z253" s="8"/>
      <c r="AA253" s="9"/>
      <c r="AB253" s="9"/>
      <c r="AC253" s="9"/>
      <c r="AD253" s="9"/>
      <c r="AE253" s="187"/>
      <c r="AF253" s="187"/>
      <c r="AG253" s="187"/>
      <c r="AH253" s="187"/>
      <c r="AI253" s="187"/>
      <c r="AJ253" s="187"/>
      <c r="AK253" s="187"/>
      <c r="AL253" s="187"/>
      <c r="AM253" s="187"/>
      <c r="AN253" s="187"/>
      <c r="AO253" s="187"/>
      <c r="AP253" s="187"/>
      <c r="AQ253" s="187"/>
      <c r="AR253" s="187"/>
      <c r="AS253" s="187"/>
      <c r="AT253" s="187"/>
      <c r="AU253" s="187"/>
    </row>
    <row r="254" spans="1:47" ht="13.5" customHeight="1">
      <c r="A254" s="11"/>
      <c r="B254" s="11"/>
      <c r="C254" s="11"/>
      <c r="D254" s="11"/>
      <c r="E254" s="11"/>
      <c r="F254" s="94" t="s">
        <v>39</v>
      </c>
      <c r="G254" s="342">
        <v>2.5499999999999998E-2</v>
      </c>
      <c r="H254" s="342">
        <v>2.5499999999999998E-2</v>
      </c>
      <c r="I254" s="49">
        <f>H254</f>
        <v>2.5499999999999998E-2</v>
      </c>
      <c r="J254" s="49">
        <f t="shared" ref="J254:Q254" si="56">I254</f>
        <v>2.5499999999999998E-2</v>
      </c>
      <c r="K254" s="264">
        <f t="shared" si="56"/>
        <v>2.5499999999999998E-2</v>
      </c>
      <c r="L254" s="264">
        <f t="shared" si="56"/>
        <v>2.5499999999999998E-2</v>
      </c>
      <c r="M254" s="49">
        <f t="shared" si="56"/>
        <v>2.5499999999999998E-2</v>
      </c>
      <c r="N254" s="49">
        <f t="shared" si="56"/>
        <v>2.5499999999999998E-2</v>
      </c>
      <c r="O254" s="49">
        <f t="shared" si="56"/>
        <v>2.5499999999999998E-2</v>
      </c>
      <c r="P254" s="49">
        <f t="shared" si="56"/>
        <v>2.5499999999999998E-2</v>
      </c>
      <c r="Q254" s="49">
        <f t="shared" si="56"/>
        <v>2.5499999999999998E-2</v>
      </c>
      <c r="R254" s="13"/>
      <c r="S254" s="13"/>
      <c r="T254" s="13"/>
      <c r="U254" s="13"/>
      <c r="V254" s="13"/>
      <c r="W254" s="13"/>
      <c r="X254" s="13"/>
      <c r="Y254" s="13"/>
      <c r="Z254" s="8"/>
      <c r="AA254" s="9"/>
      <c r="AB254" s="9"/>
      <c r="AC254" s="9"/>
      <c r="AD254" s="9"/>
      <c r="AE254" s="187"/>
      <c r="AF254" s="187"/>
      <c r="AG254" s="187"/>
      <c r="AH254" s="187"/>
      <c r="AI254" s="187"/>
      <c r="AJ254" s="187"/>
      <c r="AK254" s="187"/>
      <c r="AL254" s="187"/>
      <c r="AM254" s="187"/>
      <c r="AN254" s="187"/>
      <c r="AO254" s="187"/>
      <c r="AP254" s="187"/>
      <c r="AQ254" s="187"/>
      <c r="AR254" s="187"/>
      <c r="AS254" s="187"/>
      <c r="AT254" s="187"/>
      <c r="AU254" s="187"/>
    </row>
    <row r="255" spans="1:47" ht="12.75" customHeight="1">
      <c r="A255" s="11"/>
      <c r="B255" s="11"/>
      <c r="C255" s="11"/>
      <c r="D255" s="11"/>
      <c r="E255" s="11"/>
      <c r="F255" s="94" t="s">
        <v>38</v>
      </c>
      <c r="G255" s="340">
        <v>1</v>
      </c>
      <c r="H255" s="341">
        <f>G255*SQRT(1+H254)*SQRT(1+G254)</f>
        <v>1.0255000000000003</v>
      </c>
      <c r="I255" s="91">
        <f t="shared" ref="I255:Q255" si="57">H255*(1+I254)</f>
        <v>1.0516502500000005</v>
      </c>
      <c r="J255" s="91">
        <f t="shared" si="57"/>
        <v>1.0784673313750006</v>
      </c>
      <c r="K255" s="263">
        <f t="shared" si="57"/>
        <v>1.1059682483250632</v>
      </c>
      <c r="L255" s="263">
        <f t="shared" si="57"/>
        <v>1.1341704386573523</v>
      </c>
      <c r="M255" s="91">
        <f t="shared" si="57"/>
        <v>1.1630917848431148</v>
      </c>
      <c r="N255" s="91">
        <f t="shared" si="57"/>
        <v>1.1927506253566142</v>
      </c>
      <c r="O255" s="91">
        <f t="shared" si="57"/>
        <v>1.2231657663032081</v>
      </c>
      <c r="P255" s="91">
        <f t="shared" si="57"/>
        <v>1.2543564933439399</v>
      </c>
      <c r="Q255" s="91">
        <f t="shared" si="57"/>
        <v>1.2863425839242104</v>
      </c>
      <c r="R255" s="13"/>
      <c r="S255" s="13"/>
      <c r="T255" s="13"/>
      <c r="U255" s="13"/>
      <c r="V255" s="13"/>
      <c r="W255" s="13"/>
      <c r="X255" s="13"/>
      <c r="Y255" s="13"/>
      <c r="Z255" s="8"/>
      <c r="AA255" s="9"/>
      <c r="AB255" s="9"/>
      <c r="AC255" s="9"/>
      <c r="AD255" s="9"/>
      <c r="AE255" s="187"/>
      <c r="AF255" s="187"/>
      <c r="AG255" s="187"/>
      <c r="AH255" s="187"/>
      <c r="AI255" s="187"/>
      <c r="AJ255" s="187"/>
      <c r="AK255" s="187"/>
      <c r="AL255" s="187"/>
      <c r="AM255" s="187"/>
      <c r="AN255" s="187"/>
      <c r="AO255" s="187"/>
      <c r="AP255" s="187"/>
      <c r="AQ255" s="187"/>
      <c r="AR255" s="187"/>
      <c r="AS255" s="187"/>
      <c r="AT255" s="187"/>
      <c r="AU255" s="187"/>
    </row>
    <row r="256" spans="1:47" ht="14.25" customHeight="1">
      <c r="A256" s="11"/>
      <c r="B256" s="11"/>
      <c r="C256" s="11"/>
      <c r="D256" s="11"/>
      <c r="E256" s="11"/>
      <c r="F256" s="11"/>
      <c r="G256" s="95"/>
      <c r="H256" s="95"/>
      <c r="I256" s="92"/>
      <c r="J256" s="92"/>
      <c r="K256" s="265"/>
      <c r="L256" s="265"/>
      <c r="M256" s="9"/>
      <c r="N256" s="13"/>
      <c r="O256" s="13"/>
      <c r="P256" s="13"/>
      <c r="Q256" s="13"/>
      <c r="R256" s="13"/>
      <c r="S256" s="13"/>
      <c r="T256" s="13"/>
      <c r="U256" s="13"/>
      <c r="V256" s="13"/>
      <c r="W256" s="13"/>
      <c r="X256" s="13"/>
      <c r="Y256" s="13"/>
      <c r="Z256" s="8"/>
      <c r="AA256" s="9"/>
      <c r="AB256" s="9"/>
      <c r="AC256" s="9"/>
      <c r="AD256" s="9"/>
      <c r="AE256" s="187"/>
      <c r="AF256" s="187"/>
      <c r="AG256" s="187"/>
      <c r="AH256" s="187"/>
      <c r="AI256" s="187"/>
      <c r="AJ256" s="187"/>
      <c r="AK256" s="187"/>
      <c r="AL256" s="187"/>
      <c r="AM256" s="187"/>
      <c r="AN256" s="187"/>
      <c r="AO256" s="187"/>
      <c r="AP256" s="187"/>
      <c r="AQ256" s="187"/>
      <c r="AR256" s="187"/>
      <c r="AS256" s="187"/>
      <c r="AT256" s="187"/>
      <c r="AU256" s="187"/>
    </row>
    <row r="257" spans="1:47" ht="26.25" customHeight="1">
      <c r="A257" s="11"/>
      <c r="B257" s="11"/>
      <c r="C257" s="11"/>
      <c r="D257" s="11"/>
      <c r="E257" s="11"/>
      <c r="F257" s="95" t="s">
        <v>86</v>
      </c>
      <c r="G257" s="343">
        <v>9.54845810055866E-2</v>
      </c>
      <c r="H257" s="343">
        <v>9.54845810055866E-2</v>
      </c>
      <c r="I257" s="93">
        <f>H257</f>
        <v>9.54845810055866E-2</v>
      </c>
      <c r="J257" s="93">
        <f t="shared" ref="J257:Q257" si="58">I257</f>
        <v>9.54845810055866E-2</v>
      </c>
      <c r="K257" s="266">
        <f t="shared" si="58"/>
        <v>9.54845810055866E-2</v>
      </c>
      <c r="L257" s="266">
        <f t="shared" si="58"/>
        <v>9.54845810055866E-2</v>
      </c>
      <c r="M257" s="93">
        <f t="shared" si="58"/>
        <v>9.54845810055866E-2</v>
      </c>
      <c r="N257" s="93">
        <f t="shared" si="58"/>
        <v>9.54845810055866E-2</v>
      </c>
      <c r="O257" s="93">
        <f t="shared" si="58"/>
        <v>9.54845810055866E-2</v>
      </c>
      <c r="P257" s="93">
        <f t="shared" si="58"/>
        <v>9.54845810055866E-2</v>
      </c>
      <c r="Q257" s="93">
        <f t="shared" si="58"/>
        <v>9.54845810055866E-2</v>
      </c>
      <c r="R257" s="13"/>
      <c r="S257" s="13"/>
      <c r="T257" s="13"/>
      <c r="U257" s="13"/>
      <c r="V257" s="13"/>
      <c r="W257" s="13"/>
      <c r="X257" s="13"/>
      <c r="Y257" s="13"/>
      <c r="Z257" s="8"/>
      <c r="AA257" s="9"/>
      <c r="AB257" s="9"/>
      <c r="AC257" s="9"/>
      <c r="AD257" s="9"/>
      <c r="AE257" s="187"/>
      <c r="AF257" s="187"/>
      <c r="AG257" s="187"/>
      <c r="AH257" s="187"/>
      <c r="AI257" s="187"/>
      <c r="AJ257" s="187"/>
      <c r="AK257" s="187"/>
      <c r="AL257" s="187"/>
      <c r="AM257" s="187"/>
      <c r="AN257" s="187"/>
      <c r="AO257" s="187"/>
      <c r="AP257" s="187"/>
      <c r="AQ257" s="187"/>
      <c r="AR257" s="187"/>
      <c r="AS257" s="187"/>
      <c r="AT257" s="187"/>
      <c r="AU257" s="187"/>
    </row>
    <row r="258" spans="1:47">
      <c r="A258" s="11"/>
      <c r="B258" s="11"/>
      <c r="C258" s="11"/>
      <c r="D258" s="11"/>
      <c r="E258" s="11"/>
      <c r="F258" s="94" t="s">
        <v>87</v>
      </c>
      <c r="G258" s="189">
        <f>(1+G257)/(1+G254)-1</f>
        <v>6.8244350078582761E-2</v>
      </c>
      <c r="H258" s="40">
        <f>(SQRT(1+H257)*SQRT(1+G257))/(SQRT(1+H254)*SQRT(1+G254))-1</f>
        <v>6.8244350078582761E-2</v>
      </c>
      <c r="I258" s="40">
        <f>(1+I257)/(1+I254)-1</f>
        <v>6.8244350078582761E-2</v>
      </c>
      <c r="J258" s="40">
        <f t="shared" ref="J258:Q258" si="59">I258</f>
        <v>6.8244350078582761E-2</v>
      </c>
      <c r="K258" s="267">
        <f t="shared" si="59"/>
        <v>6.8244350078582761E-2</v>
      </c>
      <c r="L258" s="267">
        <f t="shared" si="59"/>
        <v>6.8244350078582761E-2</v>
      </c>
      <c r="M258" s="40">
        <f>L258</f>
        <v>6.8244350078582761E-2</v>
      </c>
      <c r="N258" s="40">
        <f t="shared" si="59"/>
        <v>6.8244350078582761E-2</v>
      </c>
      <c r="O258" s="40">
        <f t="shared" si="59"/>
        <v>6.8244350078582761E-2</v>
      </c>
      <c r="P258" s="40">
        <f t="shared" si="59"/>
        <v>6.8244350078582761E-2</v>
      </c>
      <c r="Q258" s="40">
        <f t="shared" si="59"/>
        <v>6.8244350078582761E-2</v>
      </c>
      <c r="R258" s="9"/>
      <c r="S258" s="9"/>
      <c r="T258" s="9"/>
      <c r="U258" s="9"/>
      <c r="V258" s="9"/>
      <c r="W258" s="9"/>
      <c r="X258" s="9"/>
      <c r="Y258" s="9"/>
      <c r="Z258" s="18"/>
      <c r="AA258" s="9"/>
      <c r="AB258" s="9"/>
      <c r="AC258" s="9"/>
      <c r="AD258" s="9"/>
      <c r="AE258" s="187"/>
      <c r="AF258" s="187"/>
      <c r="AG258" s="187"/>
      <c r="AH258" s="187"/>
      <c r="AI258" s="187"/>
      <c r="AJ258" s="187"/>
      <c r="AK258" s="187"/>
      <c r="AL258" s="187"/>
      <c r="AM258" s="187"/>
      <c r="AN258" s="187"/>
      <c r="AO258" s="187"/>
      <c r="AP258" s="187"/>
      <c r="AQ258" s="187"/>
      <c r="AR258" s="187"/>
      <c r="AS258" s="187"/>
      <c r="AT258" s="187"/>
      <c r="AU258" s="187"/>
    </row>
    <row r="259" spans="1:47" ht="24" customHeight="1">
      <c r="A259" s="11"/>
      <c r="B259" s="11"/>
      <c r="C259" s="11"/>
      <c r="D259" s="11"/>
      <c r="E259" s="11"/>
      <c r="F259" s="159" t="s">
        <v>88</v>
      </c>
      <c r="G259" s="189">
        <f>(1+G258)*(1+G252)-1</f>
        <v>8.7045450639965827E-2</v>
      </c>
      <c r="H259" s="40">
        <f>(1+H258)*SQRT(1+H252)*SQRT(1+G252)-1</f>
        <v>9.0724667304919349E-2</v>
      </c>
      <c r="I259" s="40">
        <f>(1+I258)*(1+I252)-1</f>
        <v>6.8244350078582761E-2</v>
      </c>
      <c r="J259" s="40">
        <f>(1+J258)*(1+J252)-1</f>
        <v>6.8244350078582761E-2</v>
      </c>
      <c r="K259" s="267">
        <f>(1+K258)*(1+K252)-1</f>
        <v>6.8244350078582761E-2</v>
      </c>
      <c r="L259" s="267">
        <f>(1+L258)*(1+L252)-1</f>
        <v>6.8244350078582761E-2</v>
      </c>
      <c r="M259" s="40">
        <f>IF(M252=0, 0, (1+M258)*(1+M252)-1)</f>
        <v>0</v>
      </c>
      <c r="N259" s="40">
        <f>IF(N252=0, 0, (1+N258)*(1+N252)-1)</f>
        <v>0</v>
      </c>
      <c r="O259" s="40">
        <f>IF(O252=0, 0, (1+O258)*(1+O252)-1)</f>
        <v>0</v>
      </c>
      <c r="P259" s="40">
        <f>IF(P252=0, 0, (1+P258)*(1+P252)-1)</f>
        <v>0</v>
      </c>
      <c r="Q259" s="40">
        <f>IF(Q252=0, 0, (1+Q258)*(1+Q252)-1)</f>
        <v>0</v>
      </c>
      <c r="R259" s="9"/>
      <c r="S259" s="9"/>
      <c r="T259" s="9"/>
      <c r="U259" s="9"/>
      <c r="V259" s="9"/>
      <c r="W259" s="9"/>
      <c r="X259" s="9"/>
      <c r="Y259" s="9"/>
      <c r="Z259" s="18"/>
      <c r="AA259" s="9"/>
      <c r="AB259" s="9"/>
      <c r="AC259" s="9"/>
      <c r="AD259" s="9"/>
      <c r="AE259" s="187"/>
      <c r="AF259" s="187"/>
      <c r="AG259" s="187"/>
      <c r="AH259" s="187"/>
      <c r="AI259" s="187"/>
      <c r="AJ259" s="187"/>
      <c r="AK259" s="187"/>
      <c r="AL259" s="187"/>
      <c r="AM259" s="187"/>
      <c r="AN259" s="187"/>
      <c r="AO259" s="187"/>
      <c r="AP259" s="187"/>
      <c r="AQ259" s="187"/>
      <c r="AR259" s="187"/>
      <c r="AS259" s="187"/>
      <c r="AT259" s="187"/>
      <c r="AU259" s="187"/>
    </row>
    <row r="260" spans="1:47">
      <c r="A260" s="11"/>
      <c r="B260" s="11"/>
      <c r="C260" s="11"/>
      <c r="D260" s="11"/>
      <c r="E260" s="11"/>
      <c r="F260" s="94"/>
      <c r="G260" s="94"/>
      <c r="H260" s="143"/>
      <c r="I260" s="143"/>
      <c r="J260" s="143"/>
      <c r="K260" s="268"/>
      <c r="L260" s="268"/>
      <c r="M260" s="143"/>
      <c r="N260" s="11"/>
      <c r="O260" s="11"/>
      <c r="P260" s="11"/>
      <c r="Q260" s="11"/>
      <c r="R260" s="11"/>
      <c r="S260" s="11"/>
      <c r="T260" s="11"/>
      <c r="U260" s="11"/>
      <c r="V260" s="9"/>
      <c r="W260" s="9"/>
      <c r="X260" s="9"/>
      <c r="Y260" s="9"/>
      <c r="Z260" s="9"/>
      <c r="AA260" s="18"/>
      <c r="AB260" s="9"/>
      <c r="AC260" s="9"/>
      <c r="AD260" s="9"/>
      <c r="AE260" s="187"/>
      <c r="AF260" s="187"/>
      <c r="AG260" s="187"/>
      <c r="AH260" s="187"/>
      <c r="AI260" s="187"/>
      <c r="AJ260" s="187"/>
      <c r="AK260" s="187"/>
      <c r="AL260" s="187"/>
      <c r="AM260" s="187"/>
      <c r="AN260" s="187"/>
      <c r="AO260" s="187"/>
      <c r="AP260" s="187"/>
      <c r="AQ260" s="187"/>
      <c r="AR260" s="187"/>
      <c r="AS260" s="187"/>
      <c r="AT260" s="187"/>
      <c r="AU260" s="187"/>
    </row>
    <row r="261" spans="1:47" s="9" customFormat="1" ht="22.5" customHeight="1">
      <c r="A261" s="11"/>
      <c r="B261" s="11"/>
      <c r="C261" s="11"/>
      <c r="D261" s="11"/>
      <c r="E261" s="11"/>
      <c r="H261" s="17"/>
      <c r="I261" s="19"/>
      <c r="K261" s="261"/>
      <c r="L261" s="261"/>
      <c r="AA261" s="18"/>
      <c r="AE261" s="187"/>
      <c r="AF261" s="187"/>
      <c r="AG261" s="187"/>
      <c r="AH261" s="187"/>
      <c r="AI261" s="187"/>
      <c r="AJ261" s="187"/>
      <c r="AK261" s="187"/>
      <c r="AL261" s="187"/>
      <c r="AM261" s="187"/>
      <c r="AN261" s="187"/>
      <c r="AO261" s="187"/>
      <c r="AP261" s="187"/>
      <c r="AQ261" s="187"/>
      <c r="AR261" s="187"/>
      <c r="AS261" s="187"/>
      <c r="AT261" s="187"/>
      <c r="AU261" s="187"/>
    </row>
    <row r="262" spans="1:47">
      <c r="A262" s="11"/>
      <c r="B262" s="11"/>
      <c r="C262" s="11"/>
      <c r="D262" s="11"/>
      <c r="E262" s="11"/>
      <c r="F262" s="9"/>
      <c r="G262" s="244"/>
      <c r="H262" s="244"/>
      <c r="I262" s="244"/>
      <c r="J262" s="244"/>
      <c r="K262" s="244"/>
      <c r="L262" s="244"/>
      <c r="M262" s="244"/>
      <c r="N262" s="244"/>
      <c r="O262" s="244"/>
      <c r="P262" s="244"/>
      <c r="Q262" s="244"/>
      <c r="R262" s="9"/>
      <c r="S262" s="9"/>
      <c r="T262" s="9"/>
      <c r="U262" s="9"/>
      <c r="V262" s="9"/>
      <c r="W262" s="9"/>
      <c r="X262" s="9"/>
      <c r="Y262" s="9"/>
      <c r="Z262" s="9"/>
      <c r="AA262" s="18"/>
      <c r="AB262" s="9"/>
      <c r="AC262" s="9"/>
      <c r="AD262" s="9"/>
      <c r="AE262" s="187"/>
      <c r="AF262" s="187"/>
      <c r="AG262" s="187"/>
      <c r="AH262" s="187"/>
      <c r="AI262" s="187"/>
      <c r="AJ262" s="187"/>
      <c r="AK262" s="187"/>
      <c r="AL262" s="187"/>
      <c r="AM262" s="187"/>
      <c r="AN262" s="187"/>
      <c r="AO262" s="187"/>
      <c r="AP262" s="187"/>
      <c r="AQ262" s="187"/>
      <c r="AR262" s="187"/>
      <c r="AS262" s="187"/>
      <c r="AT262" s="187"/>
      <c r="AU262" s="187"/>
    </row>
    <row r="263" spans="1:47">
      <c r="A263" s="11"/>
      <c r="B263" s="11"/>
      <c r="C263" s="11"/>
      <c r="D263" s="11"/>
      <c r="E263" s="11"/>
      <c r="F263" s="9"/>
      <c r="G263" s="244"/>
      <c r="H263" s="244"/>
      <c r="I263" s="244"/>
      <c r="J263" s="244"/>
      <c r="K263" s="244"/>
      <c r="L263" s="244"/>
      <c r="M263" s="244"/>
      <c r="N263" s="244"/>
      <c r="O263" s="244"/>
      <c r="P263" s="244"/>
      <c r="Q263" s="244"/>
      <c r="R263" s="9"/>
      <c r="S263" s="9"/>
      <c r="T263" s="9"/>
      <c r="U263" s="9"/>
      <c r="V263" s="9"/>
      <c r="W263" s="9"/>
      <c r="X263" s="9"/>
      <c r="Y263" s="9"/>
      <c r="Z263" s="9"/>
      <c r="AA263" s="18"/>
      <c r="AB263" s="9"/>
      <c r="AC263" s="9"/>
      <c r="AD263" s="9"/>
      <c r="AE263" s="187"/>
      <c r="AF263" s="187"/>
      <c r="AG263" s="187"/>
      <c r="AH263" s="187"/>
      <c r="AI263" s="187"/>
      <c r="AJ263" s="187"/>
      <c r="AK263" s="187"/>
      <c r="AL263" s="187"/>
      <c r="AM263" s="187"/>
      <c r="AN263" s="187"/>
      <c r="AO263" s="187"/>
      <c r="AP263" s="187"/>
      <c r="AQ263" s="187"/>
      <c r="AR263" s="187"/>
      <c r="AS263" s="187"/>
      <c r="AT263" s="187"/>
      <c r="AU263" s="187"/>
    </row>
    <row r="264" spans="1:47">
      <c r="A264" s="11"/>
      <c r="B264" s="11"/>
      <c r="C264" s="11"/>
      <c r="D264" s="11"/>
      <c r="E264" s="11"/>
      <c r="F264" s="9"/>
      <c r="G264" s="244"/>
      <c r="H264" s="244"/>
      <c r="I264" s="244"/>
      <c r="J264" s="244"/>
      <c r="K264" s="244"/>
      <c r="L264" s="244"/>
      <c r="M264" s="244"/>
      <c r="N264" s="244"/>
      <c r="O264" s="244"/>
      <c r="P264" s="244"/>
      <c r="Q264" s="244"/>
      <c r="R264" s="9"/>
      <c r="S264" s="9"/>
      <c r="T264" s="9"/>
      <c r="U264" s="9"/>
      <c r="V264" s="9"/>
      <c r="W264" s="9"/>
      <c r="X264" s="9"/>
      <c r="Y264" s="9"/>
      <c r="Z264" s="9"/>
      <c r="AA264" s="18"/>
      <c r="AB264" s="9"/>
      <c r="AC264" s="9"/>
      <c r="AD264" s="9"/>
      <c r="AE264" s="187"/>
      <c r="AF264" s="187"/>
      <c r="AG264" s="187"/>
      <c r="AH264" s="187"/>
      <c r="AI264" s="187"/>
      <c r="AJ264" s="187"/>
      <c r="AK264" s="187"/>
      <c r="AL264" s="187"/>
      <c r="AM264" s="187"/>
      <c r="AN264" s="187"/>
      <c r="AO264" s="187"/>
      <c r="AP264" s="187"/>
      <c r="AQ264" s="187"/>
      <c r="AR264" s="187"/>
      <c r="AS264" s="187"/>
      <c r="AT264" s="187"/>
      <c r="AU264" s="187"/>
    </row>
    <row r="265" spans="1:47">
      <c r="A265" s="11"/>
      <c r="B265" s="11"/>
      <c r="C265" s="11"/>
      <c r="D265" s="11"/>
      <c r="E265" s="11"/>
      <c r="F265" s="9"/>
      <c r="G265" s="36"/>
      <c r="H265" s="36"/>
      <c r="I265" s="36"/>
      <c r="J265" s="36"/>
      <c r="K265" s="36"/>
      <c r="L265" s="36"/>
      <c r="M265" s="36"/>
      <c r="N265" s="36"/>
      <c r="O265" s="36"/>
      <c r="P265" s="36"/>
      <c r="Q265" s="36"/>
      <c r="R265" s="9"/>
      <c r="S265" s="9"/>
      <c r="T265" s="9"/>
      <c r="U265" s="9"/>
      <c r="V265" s="9"/>
      <c r="W265" s="9"/>
      <c r="X265" s="9"/>
      <c r="Y265" s="9"/>
      <c r="Z265" s="9"/>
      <c r="AA265" s="18"/>
      <c r="AB265" s="9"/>
      <c r="AC265" s="9"/>
      <c r="AD265" s="9"/>
      <c r="AE265" s="187"/>
      <c r="AF265" s="187"/>
      <c r="AG265" s="187"/>
      <c r="AH265" s="187"/>
      <c r="AI265" s="187"/>
      <c r="AJ265" s="187"/>
      <c r="AK265" s="187"/>
      <c r="AL265" s="187"/>
      <c r="AM265" s="187"/>
      <c r="AN265" s="187"/>
      <c r="AO265" s="187"/>
      <c r="AP265" s="187"/>
      <c r="AQ265" s="187"/>
      <c r="AR265" s="187"/>
      <c r="AS265" s="187"/>
      <c r="AT265" s="187"/>
      <c r="AU265" s="187"/>
    </row>
    <row r="266" spans="1:47">
      <c r="A266" s="11"/>
      <c r="B266" s="11"/>
      <c r="C266" s="11"/>
      <c r="D266" s="11"/>
      <c r="E266" s="11"/>
      <c r="F266" s="9"/>
      <c r="G266" s="36"/>
      <c r="H266" s="36"/>
      <c r="I266" s="36"/>
      <c r="J266" s="36"/>
      <c r="K266" s="36"/>
      <c r="L266" s="36"/>
      <c r="M266" s="36"/>
      <c r="N266" s="36"/>
      <c r="O266" s="36"/>
      <c r="P266" s="36"/>
      <c r="Q266" s="36"/>
      <c r="R266" s="9"/>
      <c r="S266" s="9"/>
      <c r="T266" s="9"/>
      <c r="U266" s="9"/>
      <c r="V266" s="9"/>
      <c r="W266" s="9"/>
      <c r="X266" s="9"/>
      <c r="Y266" s="9"/>
      <c r="Z266" s="9"/>
      <c r="AA266" s="18"/>
      <c r="AB266" s="9"/>
      <c r="AC266" s="9"/>
      <c r="AD266" s="9"/>
      <c r="AE266" s="187"/>
      <c r="AF266" s="187"/>
      <c r="AG266" s="187"/>
      <c r="AH266" s="187"/>
      <c r="AI266" s="187"/>
      <c r="AJ266" s="187"/>
      <c r="AK266" s="187"/>
      <c r="AL266" s="187"/>
      <c r="AM266" s="187"/>
      <c r="AN266" s="187"/>
      <c r="AO266" s="187"/>
      <c r="AP266" s="187"/>
      <c r="AQ266" s="187"/>
      <c r="AR266" s="187"/>
      <c r="AS266" s="187"/>
      <c r="AT266" s="187"/>
      <c r="AU266" s="187"/>
    </row>
    <row r="267" spans="1:47">
      <c r="A267" s="11"/>
      <c r="B267" s="11"/>
      <c r="C267" s="11"/>
      <c r="D267" s="11"/>
      <c r="E267" s="11"/>
      <c r="F267" s="9"/>
      <c r="G267" s="36"/>
      <c r="H267" s="36"/>
      <c r="I267" s="36"/>
      <c r="J267" s="36"/>
      <c r="K267" s="36"/>
      <c r="L267" s="36"/>
      <c r="M267" s="36"/>
      <c r="N267" s="36"/>
      <c r="O267" s="36"/>
      <c r="P267" s="36"/>
      <c r="Q267" s="36"/>
      <c r="R267" s="9"/>
      <c r="S267" s="9"/>
      <c r="T267" s="9"/>
      <c r="U267" s="9"/>
      <c r="V267" s="9"/>
      <c r="W267" s="9"/>
      <c r="X267" s="9"/>
      <c r="Y267" s="9"/>
      <c r="Z267" s="9"/>
      <c r="AA267" s="18"/>
      <c r="AB267" s="9"/>
      <c r="AC267" s="9"/>
      <c r="AD267" s="9"/>
      <c r="AE267" s="187"/>
      <c r="AF267" s="187"/>
      <c r="AG267" s="187"/>
      <c r="AH267" s="187"/>
      <c r="AI267" s="187"/>
      <c r="AJ267" s="187"/>
      <c r="AK267" s="187"/>
      <c r="AL267" s="187"/>
      <c r="AM267" s="187"/>
      <c r="AN267" s="187"/>
      <c r="AO267" s="187"/>
      <c r="AP267" s="187"/>
      <c r="AQ267" s="187"/>
      <c r="AR267" s="187"/>
      <c r="AS267" s="187"/>
      <c r="AT267" s="187"/>
      <c r="AU267" s="187"/>
    </row>
    <row r="268" spans="1:47">
      <c r="A268" s="11"/>
      <c r="B268" s="11"/>
      <c r="C268" s="11"/>
      <c r="D268" s="11"/>
      <c r="E268" s="11"/>
      <c r="F268" s="9"/>
      <c r="G268" s="36"/>
      <c r="H268" s="36"/>
      <c r="I268" s="36"/>
      <c r="J268" s="36"/>
      <c r="K268" s="36"/>
      <c r="L268" s="36"/>
      <c r="M268" s="36"/>
      <c r="N268" s="36"/>
      <c r="O268" s="36"/>
      <c r="P268" s="36"/>
      <c r="Q268" s="36"/>
      <c r="R268" s="9"/>
      <c r="S268" s="9"/>
      <c r="T268" s="9"/>
      <c r="U268" s="9"/>
      <c r="V268" s="9"/>
      <c r="W268" s="9"/>
      <c r="X268" s="9"/>
      <c r="Y268" s="9"/>
      <c r="Z268" s="9"/>
      <c r="AA268" s="18"/>
      <c r="AB268" s="9"/>
      <c r="AC268" s="9"/>
      <c r="AD268" s="9"/>
      <c r="AE268" s="187"/>
      <c r="AF268" s="187"/>
      <c r="AG268" s="187"/>
      <c r="AH268" s="187"/>
      <c r="AI268" s="187"/>
      <c r="AJ268" s="187"/>
      <c r="AK268" s="187"/>
      <c r="AL268" s="187"/>
      <c r="AM268" s="187"/>
      <c r="AN268" s="187"/>
      <c r="AO268" s="187"/>
      <c r="AP268" s="187"/>
      <c r="AQ268" s="187"/>
      <c r="AR268" s="187"/>
      <c r="AS268" s="187"/>
      <c r="AT268" s="187"/>
      <c r="AU268" s="187"/>
    </row>
    <row r="269" spans="1:47">
      <c r="A269" s="11"/>
      <c r="B269" s="11"/>
      <c r="C269" s="11"/>
      <c r="D269" s="11"/>
      <c r="E269" s="11"/>
      <c r="F269" s="9"/>
      <c r="G269" s="36"/>
      <c r="H269" s="36"/>
      <c r="I269" s="36"/>
      <c r="J269" s="36"/>
      <c r="K269" s="36"/>
      <c r="L269" s="36"/>
      <c r="M269" s="36"/>
      <c r="N269" s="36"/>
      <c r="O269" s="36"/>
      <c r="P269" s="36"/>
      <c r="Q269" s="36"/>
      <c r="R269" s="9"/>
      <c r="S269" s="9"/>
      <c r="T269" s="9"/>
      <c r="U269" s="9"/>
      <c r="V269" s="9"/>
      <c r="W269" s="9"/>
      <c r="X269" s="9"/>
      <c r="Y269" s="9"/>
      <c r="Z269" s="9"/>
      <c r="AA269" s="18"/>
      <c r="AB269" s="9"/>
      <c r="AC269" s="9"/>
      <c r="AD269" s="9"/>
      <c r="AE269" s="187"/>
      <c r="AF269" s="187"/>
      <c r="AG269" s="187"/>
      <c r="AH269" s="187"/>
      <c r="AI269" s="187"/>
      <c r="AJ269" s="187"/>
      <c r="AK269" s="187"/>
      <c r="AL269" s="187"/>
      <c r="AM269" s="187"/>
      <c r="AN269" s="187"/>
      <c r="AO269" s="187"/>
      <c r="AP269" s="187"/>
      <c r="AQ269" s="187"/>
      <c r="AR269" s="187"/>
      <c r="AS269" s="187"/>
      <c r="AT269" s="187"/>
      <c r="AU269" s="187"/>
    </row>
    <row r="270" spans="1:47">
      <c r="A270" s="11"/>
      <c r="B270" s="11"/>
      <c r="C270" s="11"/>
      <c r="D270" s="11"/>
      <c r="E270" s="11"/>
      <c r="F270" s="9"/>
      <c r="G270" s="36"/>
      <c r="H270" s="36"/>
      <c r="I270" s="36"/>
      <c r="J270" s="36"/>
      <c r="K270" s="36"/>
      <c r="L270" s="36"/>
      <c r="M270" s="36"/>
      <c r="N270" s="36"/>
      <c r="O270" s="36"/>
      <c r="P270" s="36"/>
      <c r="Q270" s="36"/>
      <c r="R270" s="9"/>
      <c r="S270" s="9"/>
      <c r="T270" s="9"/>
      <c r="U270" s="9"/>
      <c r="V270" s="9"/>
      <c r="W270" s="9"/>
      <c r="X270" s="9"/>
      <c r="Y270" s="9"/>
      <c r="Z270" s="9"/>
      <c r="AA270" s="18"/>
      <c r="AB270" s="9"/>
      <c r="AC270" s="9"/>
      <c r="AD270" s="9"/>
      <c r="AE270" s="187"/>
      <c r="AF270" s="187"/>
      <c r="AG270" s="187"/>
      <c r="AH270" s="187"/>
      <c r="AI270" s="187"/>
      <c r="AJ270" s="187"/>
      <c r="AK270" s="187"/>
      <c r="AL270" s="187"/>
      <c r="AM270" s="187"/>
      <c r="AN270" s="187"/>
      <c r="AO270" s="187"/>
      <c r="AP270" s="187"/>
      <c r="AQ270" s="187"/>
      <c r="AR270" s="187"/>
      <c r="AS270" s="187"/>
      <c r="AT270" s="187"/>
      <c r="AU270" s="187"/>
    </row>
    <row r="271" spans="1:47">
      <c r="A271" s="11"/>
      <c r="B271" s="11"/>
      <c r="C271" s="11"/>
      <c r="D271" s="11"/>
      <c r="E271" s="11"/>
      <c r="F271" s="9"/>
      <c r="G271" s="36"/>
      <c r="H271" s="36"/>
      <c r="I271" s="36"/>
      <c r="J271" s="36"/>
      <c r="K271" s="36"/>
      <c r="L271" s="36"/>
      <c r="M271" s="36"/>
      <c r="N271" s="36"/>
      <c r="O271" s="36"/>
      <c r="P271" s="36"/>
      <c r="Q271" s="36"/>
      <c r="R271" s="9"/>
      <c r="S271" s="9"/>
      <c r="T271" s="9"/>
      <c r="U271" s="9"/>
      <c r="V271" s="9"/>
      <c r="W271" s="9"/>
      <c r="X271" s="9"/>
      <c r="Y271" s="9"/>
      <c r="Z271" s="9"/>
      <c r="AA271" s="18"/>
      <c r="AB271" s="9"/>
      <c r="AC271" s="9"/>
      <c r="AD271" s="9"/>
      <c r="AE271" s="187"/>
      <c r="AF271" s="187"/>
      <c r="AG271" s="187"/>
      <c r="AH271" s="187"/>
      <c r="AI271" s="187"/>
      <c r="AJ271" s="187"/>
      <c r="AK271" s="187"/>
      <c r="AL271" s="187"/>
      <c r="AM271" s="187"/>
      <c r="AN271" s="187"/>
      <c r="AO271" s="187"/>
      <c r="AP271" s="187"/>
      <c r="AQ271" s="187"/>
      <c r="AR271" s="187"/>
      <c r="AS271" s="187"/>
      <c r="AT271" s="187"/>
      <c r="AU271" s="187"/>
    </row>
    <row r="272" spans="1:47">
      <c r="A272" s="11"/>
      <c r="B272" s="11"/>
      <c r="C272" s="11"/>
      <c r="D272" s="11"/>
      <c r="E272" s="11"/>
      <c r="F272" s="9"/>
      <c r="G272" s="36"/>
      <c r="H272" s="36"/>
      <c r="I272" s="36"/>
      <c r="J272" s="36"/>
      <c r="K272" s="36"/>
      <c r="L272" s="36"/>
      <c r="M272" s="36"/>
      <c r="N272" s="36"/>
      <c r="O272" s="36"/>
      <c r="P272" s="36"/>
      <c r="Q272" s="36"/>
      <c r="R272" s="9"/>
      <c r="S272" s="9"/>
      <c r="T272" s="9"/>
      <c r="U272" s="9"/>
      <c r="V272" s="9"/>
      <c r="W272" s="9"/>
      <c r="X272" s="9"/>
      <c r="Y272" s="9"/>
      <c r="Z272" s="9"/>
      <c r="AA272" s="18"/>
      <c r="AB272" s="9"/>
      <c r="AC272" s="9"/>
      <c r="AD272" s="9"/>
      <c r="AE272" s="187"/>
      <c r="AF272" s="187"/>
      <c r="AG272" s="187"/>
      <c r="AH272" s="187"/>
      <c r="AI272" s="187"/>
      <c r="AJ272" s="187"/>
      <c r="AK272" s="187"/>
      <c r="AL272" s="187"/>
      <c r="AM272" s="187"/>
      <c r="AN272" s="187"/>
      <c r="AO272" s="187"/>
      <c r="AP272" s="187"/>
      <c r="AQ272" s="187"/>
      <c r="AR272" s="187"/>
      <c r="AS272" s="187"/>
      <c r="AT272" s="187"/>
      <c r="AU272" s="187"/>
    </row>
    <row r="273" spans="1:47">
      <c r="A273" s="11"/>
      <c r="B273" s="11"/>
      <c r="C273" s="11"/>
      <c r="D273" s="11"/>
      <c r="E273" s="11"/>
      <c r="F273" s="9"/>
      <c r="G273" s="36"/>
      <c r="H273" s="36"/>
      <c r="I273" s="36"/>
      <c r="J273" s="36"/>
      <c r="K273" s="36"/>
      <c r="L273" s="36"/>
      <c r="M273" s="36"/>
      <c r="N273" s="36"/>
      <c r="O273" s="36"/>
      <c r="P273" s="36"/>
      <c r="Q273" s="36"/>
      <c r="R273" s="9"/>
      <c r="S273" s="9"/>
      <c r="T273" s="9"/>
      <c r="U273" s="9"/>
      <c r="V273" s="9"/>
      <c r="W273" s="9"/>
      <c r="X273" s="9"/>
      <c r="Y273" s="9"/>
      <c r="Z273" s="9"/>
      <c r="AA273" s="18"/>
      <c r="AB273" s="9"/>
      <c r="AC273" s="9"/>
      <c r="AD273" s="9"/>
      <c r="AE273" s="187"/>
      <c r="AF273" s="187"/>
      <c r="AG273" s="187"/>
      <c r="AH273" s="187"/>
      <c r="AI273" s="187"/>
      <c r="AJ273" s="187"/>
      <c r="AK273" s="187"/>
      <c r="AL273" s="187"/>
      <c r="AM273" s="187"/>
      <c r="AN273" s="187"/>
      <c r="AO273" s="187"/>
      <c r="AP273" s="187"/>
      <c r="AQ273" s="187"/>
      <c r="AR273" s="187"/>
      <c r="AS273" s="187"/>
      <c r="AT273" s="187"/>
      <c r="AU273" s="187"/>
    </row>
    <row r="274" spans="1:47">
      <c r="A274" s="11"/>
      <c r="B274" s="11"/>
      <c r="C274" s="11"/>
      <c r="D274" s="11"/>
      <c r="E274" s="11"/>
      <c r="F274" s="9"/>
      <c r="G274" s="36"/>
      <c r="H274" s="36"/>
      <c r="I274" s="36"/>
      <c r="J274" s="36"/>
      <c r="K274" s="36"/>
      <c r="L274" s="36"/>
      <c r="M274" s="36"/>
      <c r="N274" s="36"/>
      <c r="O274" s="36"/>
      <c r="P274" s="36"/>
      <c r="Q274" s="36"/>
      <c r="R274" s="9"/>
      <c r="S274" s="9"/>
      <c r="T274" s="9"/>
      <c r="U274" s="9"/>
      <c r="V274" s="9"/>
      <c r="W274" s="9"/>
      <c r="X274" s="9"/>
      <c r="Y274" s="9"/>
      <c r="Z274" s="9"/>
      <c r="AA274" s="18"/>
      <c r="AB274" s="9"/>
      <c r="AC274" s="9"/>
      <c r="AD274" s="9"/>
      <c r="AE274" s="187"/>
      <c r="AF274" s="187"/>
      <c r="AG274" s="187"/>
      <c r="AH274" s="187"/>
      <c r="AI274" s="187"/>
      <c r="AJ274" s="187"/>
      <c r="AK274" s="187"/>
      <c r="AL274" s="187"/>
      <c r="AM274" s="187"/>
      <c r="AN274" s="187"/>
      <c r="AO274" s="187"/>
      <c r="AP274" s="187"/>
      <c r="AQ274" s="187"/>
      <c r="AR274" s="187"/>
      <c r="AS274" s="187"/>
      <c r="AT274" s="187"/>
      <c r="AU274" s="187"/>
    </row>
    <row r="275" spans="1:47">
      <c r="A275" s="11"/>
      <c r="B275" s="11"/>
      <c r="C275" s="11"/>
      <c r="D275" s="11"/>
      <c r="E275" s="11"/>
      <c r="F275" s="9"/>
      <c r="G275" s="36"/>
      <c r="H275" s="36"/>
      <c r="I275" s="36"/>
      <c r="J275" s="36"/>
      <c r="K275" s="36"/>
      <c r="L275" s="36"/>
      <c r="M275" s="36"/>
      <c r="N275" s="36"/>
      <c r="O275" s="36"/>
      <c r="P275" s="36"/>
      <c r="Q275" s="36"/>
      <c r="R275" s="9"/>
      <c r="S275" s="9"/>
      <c r="T275" s="9"/>
      <c r="U275" s="9"/>
      <c r="V275" s="9"/>
      <c r="W275" s="9"/>
      <c r="X275" s="9"/>
      <c r="Y275" s="9"/>
      <c r="Z275" s="9"/>
      <c r="AA275" s="18"/>
      <c r="AB275" s="9"/>
      <c r="AC275" s="9"/>
      <c r="AD275" s="9"/>
      <c r="AE275" s="187"/>
      <c r="AF275" s="187"/>
      <c r="AG275" s="187"/>
      <c r="AH275" s="187"/>
      <c r="AI275" s="187"/>
      <c r="AJ275" s="187"/>
      <c r="AK275" s="187"/>
      <c r="AL275" s="187"/>
      <c r="AM275" s="187"/>
      <c r="AN275" s="187"/>
      <c r="AO275" s="187"/>
      <c r="AP275" s="187"/>
      <c r="AQ275" s="187"/>
      <c r="AR275" s="187"/>
      <c r="AS275" s="187"/>
      <c r="AT275" s="187"/>
      <c r="AU275" s="187"/>
    </row>
    <row r="276" spans="1:47">
      <c r="A276" s="11"/>
      <c r="B276" s="11"/>
      <c r="C276" s="11"/>
      <c r="D276" s="11"/>
      <c r="E276" s="11"/>
      <c r="F276" s="9"/>
      <c r="G276" s="36"/>
      <c r="H276" s="36"/>
      <c r="I276" s="36"/>
      <c r="J276" s="36"/>
      <c r="K276" s="36"/>
      <c r="L276" s="36"/>
      <c r="M276" s="36"/>
      <c r="N276" s="36"/>
      <c r="O276" s="36"/>
      <c r="P276" s="36"/>
      <c r="Q276" s="36"/>
      <c r="R276" s="9"/>
      <c r="S276" s="9"/>
      <c r="T276" s="9"/>
      <c r="U276" s="9"/>
      <c r="V276" s="9"/>
      <c r="W276" s="9"/>
      <c r="X276" s="9"/>
      <c r="Y276" s="9"/>
      <c r="Z276" s="9"/>
      <c r="AA276" s="18"/>
      <c r="AB276" s="9"/>
      <c r="AC276" s="9"/>
      <c r="AD276" s="9"/>
      <c r="AE276" s="187"/>
      <c r="AF276" s="187"/>
      <c r="AG276" s="187"/>
      <c r="AH276" s="187"/>
      <c r="AI276" s="187"/>
      <c r="AJ276" s="187"/>
      <c r="AK276" s="187"/>
      <c r="AL276" s="187"/>
      <c r="AM276" s="187"/>
      <c r="AN276" s="187"/>
      <c r="AO276" s="187"/>
      <c r="AP276" s="187"/>
      <c r="AQ276" s="187"/>
      <c r="AR276" s="187"/>
      <c r="AS276" s="187"/>
      <c r="AT276" s="187"/>
      <c r="AU276" s="187"/>
    </row>
    <row r="277" spans="1:47">
      <c r="A277" s="11"/>
      <c r="B277" s="11"/>
      <c r="C277" s="11"/>
      <c r="D277" s="11"/>
      <c r="E277" s="11"/>
      <c r="F277" s="9"/>
      <c r="G277" s="36"/>
      <c r="H277" s="36"/>
      <c r="I277" s="36"/>
      <c r="J277" s="36"/>
      <c r="K277" s="36"/>
      <c r="L277" s="36"/>
      <c r="M277" s="36"/>
      <c r="N277" s="36"/>
      <c r="O277" s="36"/>
      <c r="P277" s="36"/>
      <c r="Q277" s="36"/>
      <c r="R277" s="9"/>
      <c r="S277" s="9"/>
      <c r="T277" s="9"/>
      <c r="U277" s="9"/>
      <c r="V277" s="9"/>
      <c r="W277" s="9"/>
      <c r="X277" s="9"/>
      <c r="Y277" s="9"/>
      <c r="Z277" s="9"/>
      <c r="AA277" s="18"/>
      <c r="AB277" s="9"/>
      <c r="AC277" s="9"/>
      <c r="AD277" s="9"/>
      <c r="AE277" s="187"/>
      <c r="AF277" s="187"/>
      <c r="AG277" s="187"/>
      <c r="AH277" s="187"/>
      <c r="AI277" s="187"/>
      <c r="AJ277" s="187"/>
      <c r="AK277" s="187"/>
      <c r="AL277" s="187"/>
      <c r="AM277" s="187"/>
      <c r="AN277" s="187"/>
      <c r="AO277" s="187"/>
      <c r="AP277" s="187"/>
      <c r="AQ277" s="187"/>
      <c r="AR277" s="187"/>
      <c r="AS277" s="187"/>
      <c r="AT277" s="187"/>
      <c r="AU277" s="187"/>
    </row>
    <row r="278" spans="1:47">
      <c r="A278" s="11"/>
      <c r="B278" s="11"/>
      <c r="C278" s="11"/>
      <c r="D278" s="11"/>
      <c r="E278" s="11"/>
      <c r="F278" s="9"/>
      <c r="G278" s="36"/>
      <c r="H278" s="36"/>
      <c r="I278" s="36"/>
      <c r="J278" s="36"/>
      <c r="K278" s="36"/>
      <c r="L278" s="36"/>
      <c r="M278" s="36"/>
      <c r="N278" s="36"/>
      <c r="O278" s="36"/>
      <c r="P278" s="36"/>
      <c r="Q278" s="36"/>
      <c r="R278" s="9"/>
      <c r="S278" s="9"/>
      <c r="T278" s="9"/>
      <c r="U278" s="9"/>
      <c r="V278" s="9"/>
      <c r="W278" s="9"/>
      <c r="X278" s="9"/>
      <c r="Y278" s="9"/>
      <c r="Z278" s="9"/>
      <c r="AA278" s="18"/>
      <c r="AB278" s="9"/>
      <c r="AC278" s="9"/>
      <c r="AD278" s="9"/>
      <c r="AE278" s="187"/>
      <c r="AF278" s="187"/>
      <c r="AG278" s="187"/>
      <c r="AH278" s="187"/>
      <c r="AI278" s="187"/>
      <c r="AJ278" s="187"/>
      <c r="AK278" s="187"/>
      <c r="AL278" s="187"/>
      <c r="AM278" s="187"/>
      <c r="AN278" s="187"/>
      <c r="AO278" s="187"/>
      <c r="AP278" s="187"/>
      <c r="AQ278" s="187"/>
      <c r="AR278" s="187"/>
      <c r="AS278" s="187"/>
      <c r="AT278" s="187"/>
      <c r="AU278" s="187"/>
    </row>
    <row r="279" spans="1:47">
      <c r="A279" s="11"/>
      <c r="B279" s="11"/>
      <c r="C279" s="11"/>
      <c r="D279" s="11"/>
      <c r="E279" s="11"/>
      <c r="F279" s="9"/>
      <c r="G279" s="36"/>
      <c r="H279" s="36"/>
      <c r="I279" s="36"/>
      <c r="J279" s="36"/>
      <c r="K279" s="36"/>
      <c r="L279" s="36"/>
      <c r="M279" s="36"/>
      <c r="N279" s="36"/>
      <c r="O279" s="36"/>
      <c r="P279" s="36"/>
      <c r="Q279" s="36"/>
      <c r="R279" s="9"/>
      <c r="S279" s="9"/>
      <c r="T279" s="9"/>
      <c r="U279" s="9"/>
      <c r="V279" s="9"/>
      <c r="W279" s="9"/>
      <c r="X279" s="9"/>
      <c r="Y279" s="9"/>
      <c r="Z279" s="9"/>
      <c r="AA279" s="18"/>
      <c r="AB279" s="9"/>
      <c r="AC279" s="9"/>
      <c r="AD279" s="9"/>
      <c r="AE279" s="187"/>
      <c r="AF279" s="187"/>
      <c r="AG279" s="187"/>
      <c r="AH279" s="187"/>
      <c r="AI279" s="187"/>
      <c r="AJ279" s="187"/>
      <c r="AK279" s="187"/>
      <c r="AL279" s="187"/>
      <c r="AM279" s="187"/>
      <c r="AN279" s="187"/>
      <c r="AO279" s="187"/>
      <c r="AP279" s="187"/>
      <c r="AQ279" s="187"/>
      <c r="AR279" s="187"/>
      <c r="AS279" s="187"/>
      <c r="AT279" s="187"/>
      <c r="AU279" s="187"/>
    </row>
    <row r="280" spans="1:47">
      <c r="A280" s="11"/>
      <c r="B280" s="11"/>
      <c r="C280" s="11"/>
      <c r="D280" s="11"/>
      <c r="E280" s="11"/>
      <c r="F280" s="9"/>
      <c r="G280" s="36"/>
      <c r="H280" s="36"/>
      <c r="I280" s="36"/>
      <c r="J280" s="36"/>
      <c r="K280" s="36"/>
      <c r="L280" s="36"/>
      <c r="M280" s="36"/>
      <c r="N280" s="36"/>
      <c r="O280" s="36"/>
      <c r="P280" s="36"/>
      <c r="Q280" s="36"/>
      <c r="R280" s="9"/>
      <c r="S280" s="9"/>
      <c r="T280" s="9"/>
      <c r="U280" s="9"/>
      <c r="V280" s="9"/>
      <c r="W280" s="9"/>
      <c r="X280" s="9"/>
      <c r="Y280" s="9"/>
      <c r="Z280" s="9"/>
      <c r="AA280" s="18"/>
      <c r="AB280" s="9"/>
      <c r="AC280" s="9"/>
      <c r="AD280" s="9"/>
    </row>
    <row r="281" spans="1:47">
      <c r="A281" s="11"/>
      <c r="B281" s="11"/>
      <c r="C281" s="11"/>
      <c r="D281" s="11"/>
      <c r="E281" s="11"/>
      <c r="F281" s="9"/>
      <c r="G281" s="36"/>
      <c r="H281" s="36"/>
      <c r="I281" s="36"/>
      <c r="J281" s="36"/>
      <c r="K281" s="36"/>
      <c r="L281" s="36"/>
      <c r="M281" s="36"/>
      <c r="N281" s="36"/>
      <c r="O281" s="36"/>
      <c r="P281" s="36"/>
      <c r="Q281" s="36"/>
      <c r="R281" s="9"/>
      <c r="S281" s="9"/>
      <c r="T281" s="9"/>
      <c r="U281" s="9"/>
      <c r="V281" s="9"/>
      <c r="W281" s="9"/>
      <c r="X281" s="9"/>
      <c r="Y281" s="9"/>
      <c r="Z281" s="9"/>
      <c r="AA281" s="18"/>
      <c r="AB281" s="9"/>
      <c r="AC281" s="9"/>
      <c r="AD281" s="9"/>
    </row>
    <row r="282" spans="1:47">
      <c r="A282" s="11"/>
      <c r="B282" s="11"/>
      <c r="C282" s="11"/>
      <c r="D282" s="11"/>
      <c r="E282" s="11"/>
      <c r="F282" s="9"/>
      <c r="G282" s="36"/>
      <c r="H282" s="36"/>
      <c r="I282" s="36"/>
      <c r="J282" s="36"/>
      <c r="K282" s="36"/>
      <c r="L282" s="36"/>
      <c r="M282" s="36"/>
      <c r="N282" s="36"/>
      <c r="O282" s="36"/>
      <c r="P282" s="36"/>
      <c r="Q282" s="36"/>
      <c r="R282" s="9"/>
      <c r="S282" s="9"/>
      <c r="T282" s="9"/>
      <c r="U282" s="9"/>
      <c r="V282" s="9"/>
      <c r="W282" s="9"/>
      <c r="X282" s="9"/>
      <c r="Y282" s="9"/>
      <c r="Z282" s="9"/>
      <c r="AA282" s="18"/>
      <c r="AB282" s="9"/>
      <c r="AC282" s="9"/>
      <c r="AD282" s="9"/>
    </row>
    <row r="283" spans="1:47">
      <c r="A283" s="11"/>
      <c r="B283" s="11"/>
      <c r="C283" s="11"/>
      <c r="D283" s="11"/>
      <c r="E283" s="11"/>
      <c r="F283" s="9"/>
      <c r="G283" s="36"/>
      <c r="H283" s="36"/>
      <c r="I283" s="36"/>
      <c r="J283" s="36"/>
      <c r="K283" s="36"/>
      <c r="L283" s="36"/>
      <c r="M283" s="36"/>
      <c r="N283" s="36"/>
      <c r="O283" s="36"/>
      <c r="P283" s="36"/>
      <c r="Q283" s="36"/>
      <c r="R283" s="9"/>
      <c r="S283" s="9"/>
      <c r="T283" s="9"/>
      <c r="U283" s="9"/>
      <c r="V283" s="9"/>
      <c r="W283" s="9"/>
      <c r="X283" s="9"/>
      <c r="Y283" s="9"/>
      <c r="Z283" s="9"/>
      <c r="AA283" s="18"/>
      <c r="AB283" s="9"/>
      <c r="AC283" s="9"/>
      <c r="AD283" s="9"/>
    </row>
    <row r="284" spans="1:47">
      <c r="A284" s="11"/>
      <c r="B284" s="11"/>
      <c r="C284" s="11"/>
      <c r="D284" s="11"/>
      <c r="E284" s="11"/>
      <c r="F284" s="9"/>
      <c r="G284" s="36"/>
      <c r="H284" s="36"/>
      <c r="I284" s="36"/>
      <c r="J284" s="36"/>
      <c r="K284" s="36"/>
      <c r="L284" s="36"/>
      <c r="M284" s="36"/>
      <c r="N284" s="36"/>
      <c r="O284" s="36"/>
      <c r="P284" s="36"/>
      <c r="Q284" s="36"/>
      <c r="R284" s="9"/>
      <c r="S284" s="9"/>
      <c r="T284" s="9"/>
      <c r="U284" s="9"/>
      <c r="V284" s="9"/>
      <c r="W284" s="9"/>
      <c r="X284" s="9"/>
      <c r="Y284" s="9"/>
      <c r="Z284" s="9"/>
      <c r="AA284" s="18"/>
      <c r="AB284" s="9"/>
      <c r="AC284" s="9"/>
      <c r="AD284" s="9"/>
    </row>
    <row r="285" spans="1:47">
      <c r="A285" s="11"/>
      <c r="B285" s="11"/>
      <c r="C285" s="11"/>
      <c r="D285" s="11"/>
      <c r="E285" s="11"/>
      <c r="F285" s="9"/>
      <c r="G285" s="36"/>
      <c r="H285" s="36"/>
      <c r="I285" s="36"/>
      <c r="J285" s="36"/>
      <c r="K285" s="36"/>
      <c r="L285" s="36"/>
      <c r="M285" s="36"/>
      <c r="N285" s="36"/>
      <c r="O285" s="36"/>
      <c r="P285" s="36"/>
      <c r="Q285" s="36"/>
      <c r="R285" s="9"/>
      <c r="S285" s="9"/>
      <c r="T285" s="9"/>
      <c r="U285" s="9"/>
      <c r="V285" s="9"/>
      <c r="W285" s="9"/>
      <c r="X285" s="9"/>
      <c r="Y285" s="9"/>
      <c r="Z285" s="9"/>
      <c r="AA285" s="18"/>
      <c r="AB285" s="9"/>
      <c r="AC285" s="9"/>
      <c r="AD285" s="9"/>
    </row>
    <row r="286" spans="1:47">
      <c r="A286" s="11"/>
      <c r="B286" s="11"/>
      <c r="C286" s="11"/>
      <c r="D286" s="11"/>
      <c r="E286" s="11"/>
      <c r="F286" s="9"/>
      <c r="G286" s="36"/>
      <c r="H286" s="36"/>
      <c r="I286" s="36"/>
      <c r="J286" s="36"/>
      <c r="K286" s="36"/>
      <c r="L286" s="36"/>
      <c r="M286" s="36"/>
      <c r="N286" s="36"/>
      <c r="O286" s="36"/>
      <c r="P286" s="36"/>
      <c r="Q286" s="36"/>
      <c r="R286" s="9"/>
      <c r="S286" s="9"/>
      <c r="T286" s="9"/>
      <c r="U286" s="9"/>
      <c r="V286" s="9"/>
      <c r="W286" s="9"/>
      <c r="X286" s="9"/>
      <c r="Y286" s="9"/>
      <c r="Z286" s="9"/>
      <c r="AA286" s="18"/>
      <c r="AB286" s="9"/>
      <c r="AC286" s="9"/>
      <c r="AD286" s="9"/>
    </row>
    <row r="287" spans="1:47">
      <c r="A287" s="11"/>
      <c r="B287" s="11"/>
      <c r="C287" s="11"/>
      <c r="D287" s="11"/>
      <c r="E287" s="11"/>
      <c r="F287" s="9"/>
      <c r="G287" s="36"/>
      <c r="H287" s="36"/>
      <c r="I287" s="36"/>
      <c r="J287" s="36"/>
      <c r="K287" s="36"/>
      <c r="L287" s="36"/>
      <c r="M287" s="36"/>
      <c r="N287" s="36"/>
      <c r="O287" s="36"/>
      <c r="P287" s="36"/>
      <c r="Q287" s="36"/>
      <c r="R287" s="9"/>
      <c r="S287" s="9"/>
      <c r="T287" s="9"/>
      <c r="U287" s="9"/>
      <c r="V287" s="9"/>
      <c r="W287" s="9"/>
      <c r="X287" s="9"/>
      <c r="Y287" s="9"/>
      <c r="Z287" s="9"/>
      <c r="AA287" s="18"/>
      <c r="AB287" s="9"/>
      <c r="AC287" s="9"/>
      <c r="AD287" s="9"/>
    </row>
    <row r="288" spans="1:47">
      <c r="G288" s="36"/>
      <c r="H288" s="36"/>
      <c r="I288" s="36"/>
      <c r="J288" s="36"/>
      <c r="K288" s="36"/>
      <c r="L288" s="36"/>
      <c r="M288" s="36"/>
      <c r="N288" s="36"/>
      <c r="O288" s="36"/>
      <c r="P288" s="36"/>
      <c r="Q288" s="36"/>
    </row>
    <row r="289" spans="7:17">
      <c r="G289" s="36"/>
      <c r="H289" s="36"/>
      <c r="I289" s="36"/>
      <c r="J289" s="36"/>
      <c r="K289" s="36"/>
      <c r="L289" s="36"/>
      <c r="M289" s="36"/>
      <c r="N289" s="36"/>
      <c r="O289" s="36"/>
      <c r="P289" s="36"/>
      <c r="Q289" s="36"/>
    </row>
    <row r="290" spans="7:17">
      <c r="G290" s="36"/>
      <c r="H290" s="36"/>
      <c r="I290" s="36"/>
      <c r="J290" s="36"/>
      <c r="K290" s="36"/>
      <c r="L290" s="36"/>
      <c r="M290" s="36"/>
      <c r="N290" s="36"/>
      <c r="O290" s="36"/>
      <c r="P290" s="36"/>
      <c r="Q290" s="36"/>
    </row>
    <row r="291" spans="7:17">
      <c r="G291" s="36"/>
      <c r="H291" s="36"/>
      <c r="I291" s="36"/>
      <c r="J291" s="36"/>
      <c r="K291" s="36"/>
      <c r="L291" s="36"/>
      <c r="M291" s="36"/>
      <c r="N291" s="36"/>
      <c r="O291" s="36"/>
      <c r="P291" s="36"/>
      <c r="Q291" s="36"/>
    </row>
    <row r="292" spans="7:17">
      <c r="G292" s="36"/>
      <c r="H292" s="36"/>
      <c r="I292" s="36"/>
      <c r="J292" s="36"/>
      <c r="K292" s="36"/>
      <c r="L292" s="36"/>
      <c r="M292" s="36"/>
      <c r="N292" s="36"/>
      <c r="O292" s="36"/>
      <c r="P292" s="36"/>
      <c r="Q292" s="36"/>
    </row>
    <row r="293" spans="7:17">
      <c r="G293" s="36"/>
      <c r="H293" s="36"/>
      <c r="I293" s="36"/>
      <c r="J293" s="36"/>
      <c r="K293" s="36"/>
      <c r="L293" s="36"/>
      <c r="M293" s="36"/>
      <c r="N293" s="36"/>
      <c r="O293" s="36"/>
      <c r="P293" s="36"/>
      <c r="Q293" s="36"/>
    </row>
    <row r="294" spans="7:17">
      <c r="G294" s="36"/>
      <c r="H294" s="36"/>
      <c r="I294" s="36"/>
      <c r="J294" s="36"/>
      <c r="K294" s="36"/>
      <c r="L294" s="36"/>
      <c r="M294" s="36"/>
      <c r="N294" s="36"/>
      <c r="O294" s="36"/>
      <c r="P294" s="36"/>
      <c r="Q294" s="36"/>
    </row>
    <row r="295" spans="7:17">
      <c r="G295" s="36"/>
      <c r="H295" s="36"/>
      <c r="I295" s="36"/>
      <c r="J295" s="36"/>
      <c r="K295" s="36"/>
      <c r="L295" s="36"/>
      <c r="M295" s="36"/>
      <c r="N295" s="36"/>
      <c r="O295" s="36"/>
      <c r="P295" s="36"/>
      <c r="Q295" s="36"/>
    </row>
    <row r="296" spans="7:17">
      <c r="G296" s="36"/>
      <c r="H296" s="36"/>
      <c r="I296" s="36"/>
      <c r="J296" s="36"/>
      <c r="K296" s="36"/>
      <c r="L296" s="36"/>
      <c r="M296" s="36"/>
      <c r="N296" s="36"/>
      <c r="O296" s="36"/>
      <c r="P296" s="36"/>
      <c r="Q296" s="36"/>
    </row>
    <row r="297" spans="7:17">
      <c r="G297" s="36"/>
      <c r="H297" s="36"/>
      <c r="I297" s="36"/>
      <c r="J297" s="36"/>
      <c r="K297" s="36"/>
      <c r="L297" s="36"/>
      <c r="M297" s="36"/>
      <c r="N297" s="36"/>
      <c r="O297" s="36"/>
      <c r="P297" s="36"/>
      <c r="Q297" s="36"/>
    </row>
    <row r="298" spans="7:17">
      <c r="G298" s="36"/>
      <c r="H298" s="36"/>
      <c r="I298" s="36"/>
      <c r="J298" s="36"/>
      <c r="K298" s="36"/>
      <c r="L298" s="36"/>
      <c r="M298" s="36"/>
      <c r="N298" s="36"/>
      <c r="O298" s="36"/>
      <c r="P298" s="36"/>
      <c r="Q298" s="36"/>
    </row>
    <row r="299" spans="7:17">
      <c r="G299" s="36"/>
      <c r="H299" s="36"/>
      <c r="I299" s="36"/>
      <c r="J299" s="36"/>
      <c r="K299" s="36"/>
      <c r="L299" s="36"/>
      <c r="M299" s="36"/>
      <c r="N299" s="36"/>
      <c r="O299" s="36"/>
      <c r="P299" s="36"/>
      <c r="Q299" s="36"/>
    </row>
    <row r="300" spans="7:17">
      <c r="G300" s="36"/>
      <c r="H300" s="36"/>
      <c r="I300" s="36"/>
      <c r="J300" s="36"/>
      <c r="K300" s="36"/>
      <c r="L300" s="36"/>
      <c r="M300" s="36"/>
      <c r="N300" s="36"/>
      <c r="O300" s="36"/>
      <c r="P300" s="36"/>
      <c r="Q300" s="36"/>
    </row>
    <row r="301" spans="7:17">
      <c r="G301" s="36"/>
      <c r="H301" s="36"/>
      <c r="I301" s="36"/>
      <c r="J301" s="36"/>
      <c r="K301" s="36"/>
      <c r="L301" s="36"/>
      <c r="M301" s="36"/>
      <c r="N301" s="36"/>
      <c r="O301" s="36"/>
      <c r="P301" s="36"/>
      <c r="Q301" s="36"/>
    </row>
    <row r="302" spans="7:17">
      <c r="G302" s="36"/>
      <c r="H302" s="36"/>
      <c r="I302" s="36"/>
      <c r="J302" s="36"/>
      <c r="K302" s="36"/>
      <c r="L302" s="36"/>
      <c r="M302" s="36"/>
      <c r="N302" s="36"/>
      <c r="O302" s="36"/>
      <c r="P302" s="36"/>
      <c r="Q302" s="36"/>
    </row>
    <row r="303" spans="7:17">
      <c r="G303" s="36"/>
      <c r="H303" s="36"/>
      <c r="I303" s="36"/>
      <c r="J303" s="36"/>
      <c r="K303" s="36"/>
      <c r="L303" s="36"/>
      <c r="M303" s="36"/>
      <c r="N303" s="36"/>
      <c r="O303" s="36"/>
      <c r="P303" s="36"/>
      <c r="Q303" s="36"/>
    </row>
    <row r="304" spans="7:17">
      <c r="G304" s="36"/>
      <c r="H304" s="36"/>
      <c r="I304" s="36"/>
      <c r="J304" s="36"/>
      <c r="K304" s="36"/>
      <c r="L304" s="36"/>
      <c r="M304" s="36"/>
      <c r="N304" s="36"/>
      <c r="O304" s="36"/>
      <c r="P304" s="36"/>
      <c r="Q304" s="36"/>
    </row>
    <row r="305" spans="7:17">
      <c r="G305" s="36"/>
      <c r="H305" s="36"/>
      <c r="I305" s="36"/>
      <c r="J305" s="36"/>
      <c r="K305" s="36"/>
      <c r="L305" s="36"/>
      <c r="M305" s="36"/>
      <c r="N305" s="36"/>
      <c r="O305" s="36"/>
      <c r="P305" s="36"/>
      <c r="Q305" s="36"/>
    </row>
    <row r="306" spans="7:17">
      <c r="G306" s="36"/>
      <c r="H306" s="36"/>
      <c r="I306" s="36"/>
      <c r="J306" s="36"/>
      <c r="K306" s="36"/>
      <c r="L306" s="36"/>
      <c r="M306" s="36"/>
      <c r="N306" s="36"/>
      <c r="O306" s="36"/>
      <c r="P306" s="36"/>
      <c r="Q306" s="36"/>
    </row>
    <row r="307" spans="7:17">
      <c r="G307" s="36"/>
      <c r="H307" s="36"/>
      <c r="I307" s="36"/>
      <c r="J307" s="36"/>
      <c r="K307" s="36"/>
      <c r="L307" s="36"/>
      <c r="M307" s="36"/>
      <c r="N307" s="36"/>
      <c r="O307" s="36"/>
      <c r="P307" s="36"/>
      <c r="Q307" s="36"/>
    </row>
    <row r="308" spans="7:17">
      <c r="G308" s="36"/>
      <c r="H308" s="36"/>
      <c r="I308" s="36"/>
      <c r="J308" s="36"/>
      <c r="K308" s="36"/>
      <c r="L308" s="36"/>
      <c r="M308" s="36"/>
      <c r="N308" s="36"/>
      <c r="O308" s="36"/>
      <c r="P308" s="36"/>
      <c r="Q308" s="36"/>
    </row>
    <row r="309" spans="7:17">
      <c r="G309" s="36"/>
      <c r="H309" s="36"/>
      <c r="I309" s="36"/>
      <c r="J309" s="36"/>
      <c r="K309" s="36"/>
      <c r="L309" s="36"/>
      <c r="M309" s="36"/>
      <c r="N309" s="36"/>
      <c r="O309" s="36"/>
      <c r="P309" s="36"/>
      <c r="Q309" s="36"/>
    </row>
    <row r="310" spans="7:17">
      <c r="G310" s="36"/>
      <c r="H310" s="36"/>
      <c r="I310" s="36"/>
      <c r="J310" s="36"/>
      <c r="K310" s="36"/>
      <c r="L310" s="36"/>
      <c r="M310" s="36"/>
      <c r="N310" s="36"/>
      <c r="O310" s="36"/>
      <c r="P310" s="36"/>
      <c r="Q310" s="36"/>
    </row>
    <row r="311" spans="7:17">
      <c r="G311" s="36"/>
      <c r="H311" s="36"/>
      <c r="I311" s="36"/>
      <c r="J311" s="36"/>
      <c r="K311" s="36"/>
      <c r="L311" s="36"/>
      <c r="M311" s="36"/>
      <c r="N311" s="36"/>
      <c r="O311" s="36"/>
      <c r="P311" s="36"/>
      <c r="Q311" s="36"/>
    </row>
    <row r="312" spans="7:17">
      <c r="G312" s="36"/>
      <c r="H312" s="36"/>
      <c r="I312" s="36"/>
      <c r="J312" s="36"/>
      <c r="K312" s="36"/>
      <c r="L312" s="36"/>
      <c r="M312" s="36"/>
      <c r="N312" s="36"/>
      <c r="O312" s="36"/>
      <c r="P312" s="36"/>
      <c r="Q312" s="36"/>
    </row>
    <row r="313" spans="7:17">
      <c r="G313" s="36"/>
      <c r="H313" s="36"/>
      <c r="I313" s="36"/>
      <c r="J313" s="36"/>
      <c r="K313" s="36"/>
      <c r="L313" s="36"/>
      <c r="M313" s="36"/>
      <c r="N313" s="36"/>
      <c r="O313" s="36"/>
      <c r="P313" s="36"/>
      <c r="Q313" s="36"/>
    </row>
    <row r="314" spans="7:17">
      <c r="G314" s="36"/>
      <c r="H314" s="36"/>
      <c r="I314" s="36"/>
      <c r="J314" s="36"/>
      <c r="K314" s="36"/>
      <c r="L314" s="36"/>
      <c r="M314" s="36"/>
      <c r="N314" s="36"/>
      <c r="O314" s="36"/>
      <c r="P314" s="36"/>
      <c r="Q314" s="36"/>
    </row>
    <row r="315" spans="7:17">
      <c r="G315" s="36"/>
      <c r="H315" s="36"/>
      <c r="I315" s="36"/>
      <c r="J315" s="36"/>
      <c r="K315" s="36"/>
      <c r="L315" s="36"/>
      <c r="M315" s="36"/>
      <c r="N315" s="36"/>
      <c r="O315" s="36"/>
      <c r="P315" s="36"/>
      <c r="Q315" s="36"/>
    </row>
    <row r="316" spans="7:17">
      <c r="G316" s="36"/>
      <c r="H316" s="36"/>
      <c r="I316" s="36"/>
      <c r="J316" s="36"/>
      <c r="K316" s="36"/>
      <c r="L316" s="36"/>
      <c r="M316" s="36"/>
      <c r="N316" s="36"/>
      <c r="O316" s="36"/>
      <c r="P316" s="36"/>
      <c r="Q316" s="36"/>
    </row>
    <row r="317" spans="7:17">
      <c r="G317" s="36"/>
      <c r="H317" s="36"/>
      <c r="I317" s="36"/>
      <c r="J317" s="36"/>
      <c r="K317" s="36"/>
      <c r="L317" s="36"/>
      <c r="M317" s="36"/>
      <c r="N317" s="36"/>
      <c r="O317" s="36"/>
      <c r="P317" s="36"/>
      <c r="Q317" s="36"/>
    </row>
    <row r="318" spans="7:17">
      <c r="G318" s="36"/>
      <c r="H318" s="36"/>
      <c r="I318" s="36"/>
      <c r="J318" s="36"/>
      <c r="K318" s="36"/>
      <c r="L318" s="36"/>
      <c r="M318" s="36"/>
      <c r="N318" s="36"/>
      <c r="O318" s="36"/>
      <c r="P318" s="36"/>
      <c r="Q318" s="36"/>
    </row>
    <row r="319" spans="7:17">
      <c r="G319" s="36"/>
      <c r="H319" s="36"/>
      <c r="I319" s="36"/>
      <c r="J319" s="36"/>
      <c r="K319" s="36"/>
      <c r="L319" s="36"/>
      <c r="M319" s="36"/>
      <c r="N319" s="36"/>
      <c r="O319" s="36"/>
      <c r="P319" s="36"/>
      <c r="Q319" s="36"/>
    </row>
    <row r="320" spans="7:17">
      <c r="G320" s="36"/>
      <c r="H320" s="36"/>
      <c r="I320" s="36"/>
      <c r="J320" s="36"/>
      <c r="K320" s="36"/>
      <c r="L320" s="36"/>
      <c r="M320" s="36"/>
      <c r="N320" s="36"/>
      <c r="O320" s="36"/>
      <c r="P320" s="36"/>
      <c r="Q320" s="36"/>
    </row>
    <row r="321" spans="7:17">
      <c r="G321" s="36"/>
      <c r="H321" s="36"/>
      <c r="I321" s="36"/>
      <c r="J321" s="36"/>
      <c r="K321" s="36"/>
      <c r="L321" s="36"/>
      <c r="M321" s="36"/>
      <c r="N321" s="36"/>
      <c r="O321" s="36"/>
      <c r="P321" s="36"/>
      <c r="Q321" s="36"/>
    </row>
    <row r="322" spans="7:17">
      <c r="G322" s="36"/>
      <c r="H322" s="36"/>
      <c r="I322" s="36"/>
      <c r="J322" s="36"/>
      <c r="K322" s="36"/>
      <c r="L322" s="36"/>
      <c r="M322" s="36"/>
      <c r="N322" s="36"/>
      <c r="O322" s="36"/>
      <c r="P322" s="36"/>
      <c r="Q322" s="36"/>
    </row>
    <row r="323" spans="7:17">
      <c r="G323" s="36"/>
      <c r="H323" s="36"/>
      <c r="I323" s="36"/>
      <c r="J323" s="36"/>
      <c r="K323" s="36"/>
      <c r="L323" s="36"/>
      <c r="M323" s="36"/>
      <c r="N323" s="36"/>
      <c r="O323" s="36"/>
      <c r="P323" s="36"/>
      <c r="Q323" s="36"/>
    </row>
    <row r="324" spans="7:17">
      <c r="G324" s="36"/>
      <c r="H324" s="36"/>
      <c r="I324" s="36"/>
      <c r="J324" s="36"/>
      <c r="K324" s="36"/>
      <c r="L324" s="36"/>
      <c r="M324" s="36"/>
      <c r="N324" s="36"/>
      <c r="O324" s="36"/>
      <c r="P324" s="36"/>
      <c r="Q324" s="36"/>
    </row>
    <row r="325" spans="7:17">
      <c r="G325" s="36"/>
      <c r="H325" s="36"/>
      <c r="I325" s="36"/>
      <c r="J325" s="36"/>
      <c r="K325" s="36"/>
      <c r="L325" s="36"/>
      <c r="M325" s="36"/>
      <c r="N325" s="36"/>
      <c r="O325" s="36"/>
      <c r="P325" s="36"/>
      <c r="Q325" s="36"/>
    </row>
    <row r="326" spans="7:17">
      <c r="G326" s="36"/>
      <c r="H326" s="36"/>
      <c r="I326" s="36"/>
      <c r="J326" s="36"/>
      <c r="K326" s="36"/>
      <c r="L326" s="36"/>
      <c r="M326" s="36"/>
      <c r="N326" s="36"/>
      <c r="O326" s="36"/>
      <c r="P326" s="36"/>
      <c r="Q326" s="36"/>
    </row>
    <row r="327" spans="7:17">
      <c r="G327" s="36"/>
      <c r="H327" s="36"/>
      <c r="I327" s="36"/>
      <c r="J327" s="36"/>
      <c r="K327" s="36"/>
      <c r="L327" s="36"/>
      <c r="M327" s="36"/>
      <c r="N327" s="36"/>
      <c r="O327" s="36"/>
      <c r="P327" s="36"/>
      <c r="Q327" s="36"/>
    </row>
    <row r="328" spans="7:17">
      <c r="G328" s="36"/>
      <c r="H328" s="36"/>
      <c r="I328" s="36"/>
      <c r="J328" s="36"/>
      <c r="K328" s="36"/>
      <c r="L328" s="36"/>
      <c r="M328" s="36"/>
      <c r="N328" s="36"/>
      <c r="O328" s="36"/>
      <c r="P328" s="36"/>
      <c r="Q328" s="36"/>
    </row>
    <row r="329" spans="7:17">
      <c r="G329" s="36"/>
      <c r="H329" s="36"/>
      <c r="I329" s="36"/>
      <c r="J329" s="36"/>
      <c r="K329" s="36"/>
      <c r="L329" s="36"/>
      <c r="M329" s="36"/>
      <c r="N329" s="36"/>
      <c r="O329" s="36"/>
      <c r="P329" s="36"/>
      <c r="Q329" s="36"/>
    </row>
    <row r="330" spans="7:17">
      <c r="G330" s="36"/>
      <c r="H330" s="36"/>
      <c r="I330" s="36"/>
      <c r="J330" s="36"/>
      <c r="K330" s="36"/>
      <c r="L330" s="36"/>
      <c r="M330" s="36"/>
      <c r="N330" s="36"/>
      <c r="O330" s="36"/>
      <c r="P330" s="36"/>
      <c r="Q330" s="36"/>
    </row>
    <row r="331" spans="7:17">
      <c r="G331" s="36"/>
      <c r="H331" s="36"/>
      <c r="I331" s="36"/>
      <c r="J331" s="36"/>
      <c r="K331" s="36"/>
      <c r="L331" s="36"/>
      <c r="M331" s="36"/>
      <c r="N331" s="36"/>
      <c r="O331" s="36"/>
      <c r="P331" s="36"/>
      <c r="Q331" s="36"/>
    </row>
    <row r="332" spans="7:17">
      <c r="G332" s="36"/>
      <c r="H332" s="36"/>
      <c r="I332" s="36"/>
      <c r="J332" s="36"/>
      <c r="K332" s="36"/>
      <c r="L332" s="36"/>
      <c r="M332" s="36"/>
      <c r="N332" s="36"/>
      <c r="O332" s="36"/>
      <c r="P332" s="36"/>
      <c r="Q332" s="36"/>
    </row>
    <row r="333" spans="7:17">
      <c r="G333" s="36"/>
      <c r="H333" s="36"/>
      <c r="I333" s="36"/>
      <c r="J333" s="36"/>
      <c r="K333" s="36"/>
      <c r="L333" s="36"/>
      <c r="M333" s="36"/>
      <c r="N333" s="36"/>
      <c r="O333" s="36"/>
      <c r="P333" s="36"/>
      <c r="Q333" s="36"/>
    </row>
    <row r="334" spans="7:17">
      <c r="G334" s="36"/>
      <c r="H334" s="36"/>
      <c r="I334" s="36"/>
      <c r="J334" s="36"/>
      <c r="K334" s="36"/>
      <c r="L334" s="36"/>
      <c r="M334" s="36"/>
      <c r="N334" s="36"/>
      <c r="O334" s="36"/>
      <c r="P334" s="36"/>
      <c r="Q334" s="36"/>
    </row>
    <row r="335" spans="7:17">
      <c r="G335" s="36"/>
      <c r="H335" s="36"/>
      <c r="I335" s="36"/>
      <c r="J335" s="36"/>
      <c r="K335" s="36"/>
      <c r="L335" s="36"/>
      <c r="M335" s="36"/>
      <c r="N335" s="36"/>
      <c r="O335" s="36"/>
      <c r="P335" s="36"/>
      <c r="Q335" s="36"/>
    </row>
    <row r="336" spans="7:17">
      <c r="G336" s="36"/>
      <c r="H336" s="36"/>
      <c r="I336" s="36"/>
      <c r="J336" s="36"/>
      <c r="K336" s="36"/>
      <c r="L336" s="36"/>
      <c r="M336" s="36"/>
      <c r="N336" s="36"/>
      <c r="O336" s="36"/>
      <c r="P336" s="36"/>
      <c r="Q336" s="36"/>
    </row>
    <row r="337" spans="7:17">
      <c r="G337" s="36"/>
      <c r="H337" s="36"/>
      <c r="I337" s="36"/>
      <c r="J337" s="36"/>
      <c r="K337" s="36"/>
      <c r="L337" s="36"/>
      <c r="M337" s="36"/>
      <c r="N337" s="36"/>
      <c r="O337" s="36"/>
      <c r="P337" s="36"/>
      <c r="Q337" s="36"/>
    </row>
    <row r="338" spans="7:17">
      <c r="G338" s="36"/>
      <c r="H338" s="36"/>
      <c r="I338" s="36"/>
      <c r="J338" s="36"/>
      <c r="K338" s="36"/>
      <c r="L338" s="36"/>
      <c r="M338" s="36"/>
      <c r="N338" s="36"/>
      <c r="O338" s="36"/>
      <c r="P338" s="36"/>
      <c r="Q338" s="36"/>
    </row>
    <row r="339" spans="7:17">
      <c r="G339" s="36"/>
      <c r="H339" s="36"/>
      <c r="I339" s="36"/>
      <c r="J339" s="36"/>
      <c r="K339" s="36"/>
      <c r="L339" s="36"/>
      <c r="M339" s="36"/>
      <c r="N339" s="36"/>
      <c r="O339" s="36"/>
      <c r="P339" s="36"/>
      <c r="Q339" s="36"/>
    </row>
    <row r="340" spans="7:17">
      <c r="G340" s="36"/>
      <c r="H340" s="36"/>
      <c r="I340" s="36"/>
      <c r="J340" s="36"/>
      <c r="K340" s="36"/>
      <c r="L340" s="36"/>
      <c r="M340" s="36"/>
      <c r="N340" s="36"/>
      <c r="O340" s="36"/>
      <c r="P340" s="36"/>
      <c r="Q340" s="36"/>
    </row>
    <row r="341" spans="7:17">
      <c r="G341" s="36"/>
      <c r="H341" s="36"/>
      <c r="I341" s="36"/>
      <c r="J341" s="36"/>
      <c r="K341" s="36"/>
      <c r="L341" s="36"/>
      <c r="M341" s="36"/>
      <c r="N341" s="36"/>
      <c r="O341" s="36"/>
      <c r="P341" s="36"/>
      <c r="Q341" s="36"/>
    </row>
    <row r="342" spans="7:17">
      <c r="G342" s="36"/>
      <c r="H342" s="36"/>
      <c r="I342" s="36"/>
      <c r="J342" s="36"/>
      <c r="K342" s="36"/>
      <c r="L342" s="36"/>
      <c r="M342" s="36"/>
      <c r="N342" s="36"/>
      <c r="O342" s="36"/>
      <c r="P342" s="36"/>
      <c r="Q342" s="36"/>
    </row>
    <row r="343" spans="7:17">
      <c r="G343" s="36"/>
      <c r="H343" s="36"/>
      <c r="I343" s="36"/>
      <c r="J343" s="36"/>
      <c r="K343" s="36"/>
      <c r="L343" s="36"/>
      <c r="M343" s="36"/>
      <c r="N343" s="36"/>
      <c r="O343" s="36"/>
      <c r="P343" s="36"/>
      <c r="Q343" s="36"/>
    </row>
    <row r="344" spans="7:17">
      <c r="G344" s="36"/>
      <c r="H344" s="36"/>
      <c r="I344" s="36"/>
      <c r="J344" s="36"/>
      <c r="K344" s="36"/>
      <c r="L344" s="36"/>
      <c r="M344" s="36"/>
      <c r="N344" s="36"/>
      <c r="O344" s="36"/>
      <c r="P344" s="36"/>
      <c r="Q344" s="36"/>
    </row>
    <row r="345" spans="7:17">
      <c r="G345" s="36"/>
      <c r="H345" s="36"/>
      <c r="I345" s="36"/>
      <c r="J345" s="36"/>
      <c r="K345" s="36"/>
      <c r="L345" s="36"/>
      <c r="M345" s="36"/>
      <c r="N345" s="36"/>
      <c r="O345" s="36"/>
      <c r="P345" s="36"/>
      <c r="Q345" s="36"/>
    </row>
    <row r="346" spans="7:17">
      <c r="G346" s="36"/>
      <c r="H346" s="36"/>
      <c r="I346" s="36"/>
      <c r="J346" s="36"/>
      <c r="K346" s="36"/>
      <c r="L346" s="36"/>
      <c r="M346" s="36"/>
      <c r="N346" s="36"/>
      <c r="O346" s="36"/>
      <c r="P346" s="36"/>
      <c r="Q346" s="36"/>
    </row>
    <row r="347" spans="7:17">
      <c r="G347" s="36"/>
      <c r="H347" s="36"/>
      <c r="I347" s="36"/>
      <c r="J347" s="36"/>
      <c r="K347" s="36"/>
      <c r="L347" s="36"/>
      <c r="M347" s="36"/>
      <c r="N347" s="36"/>
      <c r="O347" s="36"/>
      <c r="P347" s="36"/>
      <c r="Q347" s="36"/>
    </row>
    <row r="348" spans="7:17">
      <c r="G348" s="36"/>
      <c r="H348" s="36"/>
      <c r="I348" s="36"/>
      <c r="J348" s="36"/>
      <c r="K348" s="36"/>
      <c r="L348" s="36"/>
      <c r="M348" s="36"/>
      <c r="N348" s="36"/>
      <c r="O348" s="36"/>
      <c r="P348" s="36"/>
      <c r="Q348" s="36"/>
    </row>
    <row r="349" spans="7:17">
      <c r="G349" s="36"/>
      <c r="H349" s="36"/>
      <c r="I349" s="36"/>
      <c r="J349" s="36"/>
      <c r="K349" s="36"/>
      <c r="L349" s="36"/>
      <c r="M349" s="36"/>
      <c r="N349" s="36"/>
      <c r="O349" s="36"/>
      <c r="P349" s="36"/>
      <c r="Q349" s="36"/>
    </row>
    <row r="350" spans="7:17">
      <c r="G350" s="36"/>
      <c r="H350" s="36"/>
      <c r="I350" s="36"/>
      <c r="J350" s="36"/>
      <c r="K350" s="36"/>
      <c r="L350" s="36"/>
      <c r="M350" s="36"/>
      <c r="N350" s="36"/>
      <c r="O350" s="36"/>
      <c r="P350" s="36"/>
      <c r="Q350" s="36"/>
    </row>
    <row r="351" spans="7:17">
      <c r="G351" s="36"/>
      <c r="H351" s="36"/>
      <c r="I351" s="36"/>
      <c r="J351" s="36"/>
      <c r="K351" s="36"/>
      <c r="L351" s="36"/>
      <c r="M351" s="36"/>
      <c r="N351" s="36"/>
      <c r="O351" s="36"/>
      <c r="P351" s="36"/>
      <c r="Q351" s="36"/>
    </row>
    <row r="352" spans="7:17">
      <c r="G352" s="36"/>
      <c r="H352" s="36"/>
      <c r="I352" s="36"/>
      <c r="J352" s="36"/>
      <c r="K352" s="36"/>
      <c r="L352" s="36"/>
      <c r="M352" s="36"/>
      <c r="N352" s="36"/>
      <c r="O352" s="36"/>
      <c r="P352" s="36"/>
      <c r="Q352" s="36"/>
    </row>
    <row r="353" spans="7:17">
      <c r="G353" s="36"/>
      <c r="H353" s="36"/>
      <c r="I353" s="36"/>
      <c r="J353" s="36"/>
      <c r="K353" s="36"/>
      <c r="L353" s="36"/>
      <c r="M353" s="36"/>
      <c r="N353" s="36"/>
      <c r="O353" s="36"/>
      <c r="P353" s="36"/>
      <c r="Q353" s="36"/>
    </row>
    <row r="354" spans="7:17">
      <c r="G354" s="36"/>
      <c r="H354" s="36"/>
      <c r="I354" s="36"/>
      <c r="J354" s="36"/>
      <c r="K354" s="36"/>
      <c r="L354" s="36"/>
      <c r="M354" s="36"/>
      <c r="N354" s="36"/>
      <c r="O354" s="36"/>
      <c r="P354" s="36"/>
      <c r="Q354" s="36"/>
    </row>
    <row r="355" spans="7:17">
      <c r="G355" s="36"/>
      <c r="H355" s="36"/>
      <c r="I355" s="36"/>
      <c r="J355" s="36"/>
      <c r="K355" s="36"/>
      <c r="L355" s="36"/>
      <c r="M355" s="36"/>
      <c r="N355" s="36"/>
      <c r="O355" s="36"/>
      <c r="P355" s="36"/>
      <c r="Q355" s="36"/>
    </row>
    <row r="356" spans="7:17">
      <c r="G356" s="36"/>
      <c r="H356" s="36"/>
      <c r="I356" s="36"/>
      <c r="J356" s="36"/>
      <c r="K356" s="36"/>
      <c r="L356" s="36"/>
      <c r="M356" s="36"/>
      <c r="N356" s="36"/>
      <c r="O356" s="36"/>
      <c r="P356" s="36"/>
      <c r="Q356" s="36"/>
    </row>
    <row r="357" spans="7:17">
      <c r="G357" s="36"/>
      <c r="H357" s="36"/>
      <c r="I357" s="36"/>
      <c r="J357" s="36"/>
      <c r="K357" s="36"/>
      <c r="L357" s="36"/>
      <c r="M357" s="36"/>
      <c r="N357" s="36"/>
      <c r="O357" s="36"/>
      <c r="P357" s="36"/>
      <c r="Q357" s="36"/>
    </row>
    <row r="358" spans="7:17">
      <c r="G358" s="36"/>
      <c r="H358" s="36"/>
      <c r="I358" s="36"/>
      <c r="J358" s="36"/>
      <c r="K358" s="36"/>
      <c r="L358" s="36"/>
      <c r="M358" s="36"/>
      <c r="N358" s="36"/>
      <c r="O358" s="36"/>
      <c r="P358" s="36"/>
      <c r="Q358" s="36"/>
    </row>
    <row r="359" spans="7:17">
      <c r="G359" s="36"/>
      <c r="H359" s="36"/>
      <c r="I359" s="36"/>
      <c r="J359" s="36"/>
      <c r="K359" s="36"/>
      <c r="L359" s="36"/>
      <c r="M359" s="36"/>
      <c r="N359" s="36"/>
      <c r="O359" s="36"/>
      <c r="P359" s="36"/>
      <c r="Q359" s="36"/>
    </row>
    <row r="360" spans="7:17">
      <c r="G360" s="36"/>
      <c r="H360" s="36"/>
      <c r="I360" s="36"/>
      <c r="J360" s="36"/>
      <c r="K360" s="36"/>
      <c r="L360" s="36"/>
      <c r="M360" s="36"/>
      <c r="N360" s="36"/>
      <c r="O360" s="36"/>
      <c r="P360" s="36"/>
      <c r="Q360" s="36"/>
    </row>
    <row r="361" spans="7:17">
      <c r="G361" s="36"/>
      <c r="H361" s="36"/>
      <c r="I361" s="36"/>
      <c r="J361" s="36"/>
      <c r="K361" s="36"/>
      <c r="L361" s="36"/>
      <c r="M361" s="36"/>
      <c r="N361" s="36"/>
      <c r="O361" s="36"/>
      <c r="P361" s="36"/>
      <c r="Q361" s="36"/>
    </row>
    <row r="362" spans="7:17">
      <c r="G362" s="36"/>
      <c r="H362" s="36"/>
      <c r="I362" s="36"/>
      <c r="J362" s="36"/>
      <c r="K362" s="36"/>
      <c r="L362" s="36"/>
      <c r="M362" s="36"/>
      <c r="N362" s="36"/>
      <c r="O362" s="36"/>
      <c r="P362" s="36"/>
      <c r="Q362" s="36"/>
    </row>
    <row r="363" spans="7:17">
      <c r="G363" s="36"/>
      <c r="H363" s="36"/>
      <c r="I363" s="36"/>
      <c r="J363" s="36"/>
      <c r="K363" s="36"/>
      <c r="L363" s="36"/>
      <c r="M363" s="36"/>
      <c r="N363" s="36"/>
      <c r="O363" s="36"/>
      <c r="P363" s="36"/>
      <c r="Q363" s="36"/>
    </row>
    <row r="364" spans="7:17">
      <c r="G364" s="36"/>
      <c r="H364" s="36"/>
      <c r="I364" s="36"/>
      <c r="J364" s="36"/>
      <c r="K364" s="36"/>
      <c r="L364" s="36"/>
      <c r="M364" s="36"/>
      <c r="N364" s="36"/>
      <c r="O364" s="36"/>
      <c r="P364" s="36"/>
      <c r="Q364" s="36"/>
    </row>
    <row r="365" spans="7:17">
      <c r="G365" s="36"/>
      <c r="H365" s="36"/>
      <c r="I365" s="36"/>
      <c r="J365" s="36"/>
      <c r="K365" s="36"/>
      <c r="L365" s="36"/>
      <c r="M365" s="36"/>
      <c r="N365" s="36"/>
      <c r="O365" s="36"/>
      <c r="P365" s="36"/>
      <c r="Q365" s="36"/>
    </row>
    <row r="366" spans="7:17">
      <c r="G366" s="36"/>
      <c r="H366" s="36"/>
      <c r="I366" s="36"/>
      <c r="J366" s="36"/>
      <c r="K366" s="36"/>
      <c r="L366" s="36"/>
      <c r="M366" s="36"/>
      <c r="N366" s="36"/>
      <c r="O366" s="36"/>
      <c r="P366" s="36"/>
      <c r="Q366" s="36"/>
    </row>
    <row r="367" spans="7:17">
      <c r="G367" s="36"/>
      <c r="H367" s="36"/>
      <c r="I367" s="36"/>
      <c r="J367" s="36"/>
      <c r="K367" s="36"/>
      <c r="L367" s="36"/>
      <c r="M367" s="36"/>
      <c r="N367" s="36"/>
      <c r="O367" s="36"/>
      <c r="P367" s="36"/>
      <c r="Q367" s="36"/>
    </row>
    <row r="368" spans="7:17">
      <c r="G368" s="36"/>
      <c r="H368" s="36"/>
      <c r="I368" s="36"/>
      <c r="J368" s="36"/>
      <c r="K368" s="36"/>
      <c r="L368" s="36"/>
      <c r="M368" s="36"/>
      <c r="N368" s="36"/>
      <c r="O368" s="36"/>
      <c r="P368" s="36"/>
      <c r="Q368" s="36"/>
    </row>
    <row r="369" spans="7:17">
      <c r="G369" s="36"/>
      <c r="H369" s="36"/>
      <c r="I369" s="36"/>
      <c r="J369" s="36"/>
      <c r="K369" s="36"/>
      <c r="L369" s="36"/>
      <c r="M369" s="36"/>
      <c r="N369" s="36"/>
      <c r="O369" s="36"/>
      <c r="P369" s="36"/>
      <c r="Q369" s="36"/>
    </row>
    <row r="370" spans="7:17">
      <c r="G370" s="36"/>
      <c r="H370" s="36"/>
      <c r="I370" s="36"/>
      <c r="J370" s="36"/>
      <c r="K370" s="36"/>
      <c r="L370" s="36"/>
      <c r="M370" s="36"/>
      <c r="N370" s="36"/>
      <c r="O370" s="36"/>
      <c r="P370" s="36"/>
      <c r="Q370" s="36"/>
    </row>
    <row r="371" spans="7:17">
      <c r="G371" s="36"/>
      <c r="H371" s="36"/>
      <c r="I371" s="36"/>
      <c r="J371" s="36"/>
      <c r="K371" s="36"/>
      <c r="L371" s="36"/>
      <c r="M371" s="36"/>
      <c r="N371" s="36"/>
      <c r="O371" s="36"/>
      <c r="P371" s="36"/>
      <c r="Q371" s="36"/>
    </row>
    <row r="372" spans="7:17">
      <c r="G372" s="36"/>
      <c r="H372" s="36"/>
      <c r="I372" s="36"/>
      <c r="J372" s="36"/>
      <c r="K372" s="36"/>
      <c r="L372" s="36"/>
      <c r="M372" s="36"/>
      <c r="N372" s="36"/>
      <c r="O372" s="36"/>
      <c r="P372" s="36"/>
      <c r="Q372" s="36"/>
    </row>
    <row r="373" spans="7:17">
      <c r="G373" s="36"/>
      <c r="H373" s="36"/>
      <c r="I373" s="36"/>
      <c r="J373" s="36"/>
      <c r="K373" s="36"/>
      <c r="L373" s="36"/>
      <c r="M373" s="36"/>
      <c r="N373" s="36"/>
      <c r="O373" s="36"/>
      <c r="P373" s="36"/>
      <c r="Q373" s="36"/>
    </row>
    <row r="374" spans="7:17">
      <c r="G374" s="36"/>
      <c r="H374" s="36"/>
      <c r="I374" s="36"/>
      <c r="J374" s="36"/>
      <c r="K374" s="36"/>
      <c r="L374" s="36"/>
      <c r="M374" s="36"/>
      <c r="N374" s="36"/>
      <c r="O374" s="36"/>
      <c r="P374" s="36"/>
      <c r="Q374" s="36"/>
    </row>
    <row r="375" spans="7:17">
      <c r="G375" s="36"/>
      <c r="H375" s="36"/>
      <c r="I375" s="36"/>
      <c r="J375" s="36"/>
      <c r="K375" s="36"/>
      <c r="L375" s="36"/>
      <c r="M375" s="36"/>
      <c r="N375" s="36"/>
      <c r="O375" s="36"/>
      <c r="P375" s="36"/>
      <c r="Q375" s="36"/>
    </row>
    <row r="376" spans="7:17">
      <c r="G376" s="36"/>
      <c r="H376" s="36"/>
      <c r="I376" s="36"/>
      <c r="J376" s="36"/>
      <c r="K376" s="36"/>
      <c r="L376" s="36"/>
      <c r="M376" s="36"/>
      <c r="N376" s="36"/>
      <c r="O376" s="36"/>
      <c r="P376" s="36"/>
      <c r="Q376" s="36"/>
    </row>
    <row r="377" spans="7:17">
      <c r="G377" s="36"/>
      <c r="H377" s="36"/>
      <c r="I377" s="36"/>
      <c r="J377" s="36"/>
      <c r="K377" s="36"/>
      <c r="L377" s="36"/>
      <c r="M377" s="36"/>
      <c r="N377" s="36"/>
      <c r="O377" s="36"/>
      <c r="P377" s="36"/>
      <c r="Q377" s="36"/>
    </row>
    <row r="378" spans="7:17">
      <c r="G378" s="36"/>
      <c r="H378" s="36"/>
      <c r="I378" s="36"/>
      <c r="J378" s="36"/>
      <c r="K378" s="36"/>
      <c r="L378" s="36"/>
      <c r="M378" s="36"/>
      <c r="N378" s="36"/>
      <c r="O378" s="36"/>
      <c r="P378" s="36"/>
      <c r="Q378" s="36"/>
    </row>
    <row r="379" spans="7:17">
      <c r="G379" s="36"/>
      <c r="H379" s="36"/>
      <c r="I379" s="36"/>
      <c r="J379" s="36"/>
      <c r="K379" s="36"/>
      <c r="L379" s="36"/>
      <c r="M379" s="36"/>
      <c r="N379" s="36"/>
      <c r="O379" s="36"/>
      <c r="P379" s="36"/>
      <c r="Q379" s="36"/>
    </row>
    <row r="380" spans="7:17">
      <c r="G380" s="36"/>
      <c r="H380" s="36"/>
      <c r="I380" s="36"/>
      <c r="J380" s="36"/>
      <c r="K380" s="36"/>
      <c r="L380" s="36"/>
      <c r="M380" s="36"/>
      <c r="N380" s="36"/>
      <c r="O380" s="36"/>
      <c r="P380" s="36"/>
      <c r="Q380" s="36"/>
    </row>
    <row r="381" spans="7:17">
      <c r="G381" s="36"/>
      <c r="H381" s="36"/>
      <c r="I381" s="36"/>
      <c r="J381" s="36"/>
      <c r="K381" s="36"/>
      <c r="L381" s="36"/>
      <c r="M381" s="36"/>
      <c r="N381" s="36"/>
      <c r="O381" s="36"/>
      <c r="P381" s="36"/>
      <c r="Q381" s="36"/>
    </row>
    <row r="382" spans="7:17">
      <c r="G382" s="36"/>
      <c r="H382" s="36"/>
      <c r="I382" s="36"/>
      <c r="J382" s="36"/>
      <c r="K382" s="36"/>
      <c r="L382" s="36"/>
      <c r="M382" s="36"/>
      <c r="N382" s="36"/>
      <c r="O382" s="36"/>
      <c r="P382" s="36"/>
      <c r="Q382" s="36"/>
    </row>
    <row r="383" spans="7:17">
      <c r="G383" s="36"/>
      <c r="H383" s="36"/>
      <c r="I383" s="36"/>
      <c r="J383" s="36"/>
      <c r="K383" s="36"/>
      <c r="L383" s="36"/>
      <c r="M383" s="36"/>
      <c r="N383" s="36"/>
      <c r="O383" s="36"/>
      <c r="P383" s="36"/>
      <c r="Q383" s="36"/>
    </row>
    <row r="384" spans="7:17">
      <c r="G384" s="36"/>
      <c r="H384" s="36"/>
      <c r="I384" s="36"/>
      <c r="J384" s="36"/>
      <c r="K384" s="36"/>
      <c r="L384" s="36"/>
      <c r="M384" s="36"/>
      <c r="N384" s="36"/>
      <c r="O384" s="36"/>
      <c r="P384" s="36"/>
      <c r="Q384" s="36"/>
    </row>
    <row r="385" spans="7:17">
      <c r="G385" s="36"/>
      <c r="H385" s="36"/>
      <c r="I385" s="36"/>
      <c r="J385" s="36"/>
      <c r="K385" s="36"/>
      <c r="L385" s="36"/>
      <c r="M385" s="36"/>
      <c r="N385" s="36"/>
      <c r="O385" s="36"/>
      <c r="P385" s="36"/>
      <c r="Q385" s="36"/>
    </row>
    <row r="386" spans="7:17">
      <c r="G386" s="36"/>
      <c r="H386" s="36"/>
      <c r="I386" s="36"/>
      <c r="J386" s="36"/>
      <c r="K386" s="36"/>
      <c r="L386" s="36"/>
      <c r="M386" s="36"/>
      <c r="N386" s="36"/>
      <c r="O386" s="36"/>
      <c r="P386" s="36"/>
      <c r="Q386" s="36"/>
    </row>
    <row r="387" spans="7:17">
      <c r="G387" s="36"/>
      <c r="H387" s="36"/>
      <c r="I387" s="36"/>
      <c r="J387" s="36"/>
      <c r="K387" s="36"/>
      <c r="L387" s="36"/>
      <c r="M387" s="36"/>
      <c r="N387" s="36"/>
      <c r="O387" s="36"/>
      <c r="P387" s="36"/>
      <c r="Q387" s="36"/>
    </row>
    <row r="388" spans="7:17">
      <c r="G388" s="36"/>
      <c r="H388" s="36"/>
      <c r="I388" s="36"/>
      <c r="J388" s="36"/>
      <c r="K388" s="36"/>
      <c r="L388" s="36"/>
      <c r="M388" s="36"/>
      <c r="N388" s="36"/>
      <c r="O388" s="36"/>
      <c r="P388" s="36"/>
      <c r="Q388" s="36"/>
    </row>
    <row r="389" spans="7:17">
      <c r="G389" s="36"/>
      <c r="H389" s="36"/>
      <c r="I389" s="36"/>
      <c r="J389" s="36"/>
      <c r="K389" s="36"/>
      <c r="L389" s="36"/>
      <c r="M389" s="36"/>
      <c r="N389" s="36"/>
      <c r="O389" s="36"/>
      <c r="P389" s="36"/>
      <c r="Q389" s="36"/>
    </row>
    <row r="390" spans="7:17">
      <c r="G390" s="36"/>
      <c r="H390" s="36"/>
      <c r="I390" s="36"/>
      <c r="J390" s="36"/>
      <c r="K390" s="36"/>
      <c r="L390" s="36"/>
      <c r="M390" s="36"/>
      <c r="N390" s="36"/>
      <c r="O390" s="36"/>
      <c r="P390" s="36"/>
      <c r="Q390" s="36"/>
    </row>
    <row r="391" spans="7:17">
      <c r="G391" s="36"/>
      <c r="H391" s="36"/>
      <c r="I391" s="36"/>
      <c r="J391" s="36"/>
      <c r="K391" s="36"/>
      <c r="L391" s="36"/>
      <c r="M391" s="36"/>
      <c r="N391" s="36"/>
      <c r="O391" s="36"/>
      <c r="P391" s="36"/>
      <c r="Q391" s="36"/>
    </row>
    <row r="392" spans="7:17">
      <c r="G392" s="36"/>
      <c r="H392" s="36"/>
      <c r="I392" s="36"/>
      <c r="J392" s="36"/>
      <c r="K392" s="36"/>
      <c r="L392" s="36"/>
      <c r="M392" s="36"/>
      <c r="N392" s="36"/>
      <c r="O392" s="36"/>
      <c r="P392" s="36"/>
      <c r="Q392" s="36"/>
    </row>
    <row r="393" spans="7:17">
      <c r="G393" s="36"/>
      <c r="H393" s="36"/>
      <c r="I393" s="36"/>
      <c r="J393" s="36"/>
      <c r="K393" s="36"/>
      <c r="L393" s="36"/>
      <c r="M393" s="36"/>
      <c r="N393" s="36"/>
      <c r="O393" s="36"/>
      <c r="P393" s="36"/>
      <c r="Q393" s="36"/>
    </row>
    <row r="394" spans="7:17">
      <c r="G394" s="36"/>
      <c r="H394" s="36"/>
      <c r="I394" s="36"/>
      <c r="J394" s="36"/>
      <c r="K394" s="36"/>
      <c r="L394" s="36"/>
      <c r="M394" s="36"/>
      <c r="N394" s="36"/>
      <c r="O394" s="36"/>
      <c r="P394" s="36"/>
      <c r="Q394" s="36"/>
    </row>
    <row r="395" spans="7:17">
      <c r="G395" s="36"/>
      <c r="H395" s="36"/>
      <c r="I395" s="36"/>
      <c r="J395" s="36"/>
      <c r="K395" s="36"/>
      <c r="L395" s="36"/>
      <c r="M395" s="36"/>
      <c r="N395" s="36"/>
      <c r="O395" s="36"/>
      <c r="P395" s="36"/>
      <c r="Q395" s="36"/>
    </row>
    <row r="396" spans="7:17">
      <c r="G396" s="36"/>
      <c r="H396" s="36"/>
      <c r="I396" s="36"/>
      <c r="J396" s="36"/>
      <c r="K396" s="36"/>
      <c r="L396" s="36"/>
      <c r="M396" s="36"/>
      <c r="N396" s="36"/>
      <c r="O396" s="36"/>
      <c r="P396" s="36"/>
      <c r="Q396" s="36"/>
    </row>
    <row r="397" spans="7:17">
      <c r="G397" s="36"/>
      <c r="H397" s="36"/>
      <c r="I397" s="36"/>
      <c r="J397" s="36"/>
      <c r="K397" s="36"/>
      <c r="L397" s="36"/>
      <c r="M397" s="36"/>
      <c r="N397" s="36"/>
      <c r="O397" s="36"/>
      <c r="P397" s="36"/>
      <c r="Q397" s="36"/>
    </row>
    <row r="398" spans="7:17">
      <c r="G398" s="36"/>
      <c r="H398" s="36"/>
      <c r="I398" s="36"/>
      <c r="J398" s="36"/>
      <c r="K398" s="36"/>
      <c r="L398" s="36"/>
      <c r="M398" s="36"/>
      <c r="N398" s="36"/>
      <c r="O398" s="36"/>
      <c r="P398" s="36"/>
      <c r="Q398" s="36"/>
    </row>
    <row r="399" spans="7:17">
      <c r="G399" s="36"/>
      <c r="H399" s="36"/>
      <c r="I399" s="36"/>
      <c r="J399" s="36"/>
      <c r="K399" s="36"/>
      <c r="L399" s="36"/>
      <c r="M399" s="36"/>
      <c r="N399" s="36"/>
      <c r="O399" s="36"/>
      <c r="P399" s="36"/>
      <c r="Q399" s="36"/>
    </row>
    <row r="400" spans="7:17">
      <c r="G400" s="36"/>
      <c r="H400" s="36"/>
      <c r="I400" s="36"/>
      <c r="J400" s="36"/>
      <c r="K400" s="36"/>
      <c r="L400" s="36"/>
      <c r="M400" s="36"/>
      <c r="N400" s="36"/>
      <c r="O400" s="36"/>
      <c r="P400" s="36"/>
      <c r="Q400" s="36"/>
    </row>
    <row r="401" spans="7:17">
      <c r="G401" s="36"/>
      <c r="H401" s="36"/>
      <c r="I401" s="36"/>
      <c r="J401" s="36"/>
      <c r="K401" s="36"/>
      <c r="L401" s="36"/>
      <c r="M401" s="36"/>
      <c r="N401" s="36"/>
      <c r="O401" s="36"/>
      <c r="P401" s="36"/>
      <c r="Q401" s="36"/>
    </row>
    <row r="402" spans="7:17">
      <c r="G402" s="36"/>
      <c r="H402" s="36"/>
      <c r="I402" s="36"/>
      <c r="J402" s="36"/>
      <c r="K402" s="36"/>
      <c r="L402" s="36"/>
      <c r="M402" s="36"/>
      <c r="N402" s="36"/>
      <c r="O402" s="36"/>
      <c r="P402" s="36"/>
      <c r="Q402" s="36"/>
    </row>
    <row r="403" spans="7:17">
      <c r="G403" s="36"/>
      <c r="H403" s="36"/>
      <c r="I403" s="36"/>
      <c r="J403" s="36"/>
      <c r="K403" s="36"/>
      <c r="L403" s="36"/>
      <c r="M403" s="36"/>
      <c r="N403" s="36"/>
      <c r="O403" s="36"/>
      <c r="P403" s="36"/>
      <c r="Q403" s="36"/>
    </row>
    <row r="404" spans="7:17">
      <c r="G404" s="36"/>
      <c r="H404" s="36"/>
      <c r="I404" s="36"/>
      <c r="J404" s="36"/>
      <c r="K404" s="36"/>
      <c r="L404" s="36"/>
      <c r="M404" s="36"/>
      <c r="N404" s="36"/>
      <c r="O404" s="36"/>
      <c r="P404" s="36"/>
      <c r="Q404" s="36"/>
    </row>
    <row r="405" spans="7:17">
      <c r="G405" s="36"/>
      <c r="H405" s="36"/>
      <c r="I405" s="36"/>
      <c r="J405" s="36"/>
      <c r="K405" s="36"/>
      <c r="L405" s="36"/>
      <c r="M405" s="36"/>
      <c r="N405" s="36"/>
      <c r="O405" s="36"/>
      <c r="P405" s="36"/>
      <c r="Q405" s="36"/>
    </row>
    <row r="406" spans="7:17">
      <c r="G406" s="36"/>
      <c r="H406" s="36"/>
      <c r="I406" s="36"/>
      <c r="J406" s="36"/>
      <c r="K406" s="36"/>
      <c r="L406" s="36"/>
      <c r="M406" s="36"/>
      <c r="N406" s="36"/>
      <c r="O406" s="36"/>
      <c r="P406" s="36"/>
      <c r="Q406" s="36"/>
    </row>
    <row r="407" spans="7:17">
      <c r="G407" s="36"/>
      <c r="H407" s="36"/>
      <c r="I407" s="36"/>
      <c r="J407" s="36"/>
      <c r="K407" s="36"/>
      <c r="L407" s="36"/>
      <c r="M407" s="36"/>
      <c r="N407" s="36"/>
      <c r="O407" s="36"/>
      <c r="P407" s="36"/>
      <c r="Q407" s="36"/>
    </row>
    <row r="408" spans="7:17">
      <c r="G408" s="36"/>
      <c r="H408" s="36"/>
      <c r="I408" s="36"/>
      <c r="J408" s="36"/>
      <c r="K408" s="36"/>
      <c r="L408" s="36"/>
      <c r="M408" s="36"/>
      <c r="N408" s="36"/>
      <c r="O408" s="36"/>
      <c r="P408" s="36"/>
      <c r="Q408" s="36"/>
    </row>
    <row r="409" spans="7:17">
      <c r="G409" s="36"/>
      <c r="H409" s="36"/>
      <c r="I409" s="36"/>
      <c r="J409" s="36"/>
      <c r="K409" s="36"/>
      <c r="L409" s="36"/>
      <c r="M409" s="36"/>
      <c r="N409" s="36"/>
      <c r="O409" s="36"/>
      <c r="P409" s="36"/>
      <c r="Q409" s="36"/>
    </row>
    <row r="410" spans="7:17">
      <c r="G410" s="36"/>
      <c r="H410" s="36"/>
      <c r="I410" s="36"/>
      <c r="J410" s="36"/>
      <c r="K410" s="36"/>
      <c r="L410" s="36"/>
      <c r="M410" s="36"/>
      <c r="N410" s="36"/>
      <c r="O410" s="36"/>
      <c r="P410" s="36"/>
      <c r="Q410" s="36"/>
    </row>
    <row r="411" spans="7:17">
      <c r="G411" s="36"/>
      <c r="H411" s="36"/>
      <c r="I411" s="36"/>
      <c r="J411" s="36"/>
      <c r="K411" s="36"/>
      <c r="L411" s="36"/>
      <c r="M411" s="36"/>
      <c r="N411" s="36"/>
      <c r="O411" s="36"/>
      <c r="P411" s="36"/>
      <c r="Q411" s="36"/>
    </row>
    <row r="412" spans="7:17">
      <c r="G412" s="36"/>
      <c r="H412" s="36"/>
      <c r="I412" s="36"/>
      <c r="J412" s="36"/>
      <c r="K412" s="36"/>
      <c r="L412" s="36"/>
      <c r="M412" s="36"/>
      <c r="N412" s="36"/>
      <c r="O412" s="36"/>
      <c r="P412" s="36"/>
      <c r="Q412" s="36"/>
    </row>
    <row r="413" spans="7:17">
      <c r="G413" s="36"/>
      <c r="H413" s="36"/>
      <c r="I413" s="36"/>
      <c r="J413" s="36"/>
      <c r="K413" s="36"/>
      <c r="L413" s="36"/>
      <c r="M413" s="36"/>
      <c r="N413" s="36"/>
      <c r="O413" s="36"/>
      <c r="P413" s="36"/>
      <c r="Q413" s="36"/>
    </row>
    <row r="414" spans="7:17">
      <c r="G414" s="36"/>
      <c r="H414" s="36"/>
      <c r="I414" s="36"/>
      <c r="J414" s="36"/>
      <c r="K414" s="36"/>
      <c r="L414" s="36"/>
      <c r="M414" s="36"/>
      <c r="N414" s="36"/>
      <c r="O414" s="36"/>
      <c r="P414" s="36"/>
      <c r="Q414" s="36"/>
    </row>
    <row r="415" spans="7:17">
      <c r="G415" s="36"/>
      <c r="H415" s="36"/>
      <c r="I415" s="36"/>
      <c r="J415" s="36"/>
      <c r="K415" s="36"/>
      <c r="L415" s="36"/>
      <c r="M415" s="36"/>
      <c r="N415" s="36"/>
      <c r="O415" s="36"/>
      <c r="P415" s="36"/>
      <c r="Q415" s="36"/>
    </row>
    <row r="416" spans="7:17">
      <c r="G416" s="36"/>
      <c r="H416" s="36"/>
      <c r="I416" s="36"/>
      <c r="J416" s="36"/>
      <c r="K416" s="36"/>
      <c r="L416" s="36"/>
      <c r="M416" s="36"/>
      <c r="N416" s="36"/>
      <c r="O416" s="36"/>
      <c r="P416" s="36"/>
      <c r="Q416" s="36"/>
    </row>
    <row r="417" spans="7:17">
      <c r="G417" s="36"/>
      <c r="H417" s="36"/>
      <c r="I417" s="36"/>
      <c r="J417" s="36"/>
      <c r="K417" s="36"/>
      <c r="L417" s="36"/>
      <c r="M417" s="36"/>
      <c r="N417" s="36"/>
      <c r="O417" s="36"/>
      <c r="P417" s="36"/>
      <c r="Q417" s="36"/>
    </row>
    <row r="418" spans="7:17">
      <c r="G418" s="36"/>
      <c r="H418" s="36"/>
      <c r="I418" s="36"/>
      <c r="J418" s="36"/>
      <c r="K418" s="36"/>
      <c r="L418" s="36"/>
      <c r="M418" s="36"/>
      <c r="N418" s="36"/>
      <c r="O418" s="36"/>
      <c r="P418" s="36"/>
      <c r="Q418" s="36"/>
    </row>
    <row r="419" spans="7:17">
      <c r="G419" s="36"/>
      <c r="H419" s="36"/>
      <c r="I419" s="36"/>
      <c r="J419" s="36"/>
      <c r="K419" s="36"/>
      <c r="L419" s="36"/>
      <c r="M419" s="36"/>
      <c r="N419" s="36"/>
      <c r="O419" s="36"/>
      <c r="P419" s="36"/>
      <c r="Q419" s="36"/>
    </row>
    <row r="420" spans="7:17">
      <c r="G420" s="36"/>
      <c r="H420" s="36"/>
      <c r="I420" s="36"/>
      <c r="J420" s="36"/>
      <c r="K420" s="36"/>
      <c r="L420" s="36"/>
      <c r="M420" s="36"/>
      <c r="N420" s="36"/>
      <c r="O420" s="36"/>
      <c r="P420" s="36"/>
      <c r="Q420" s="36"/>
    </row>
    <row r="421" spans="7:17">
      <c r="G421" s="36"/>
      <c r="H421" s="36"/>
      <c r="I421" s="36"/>
      <c r="J421" s="36"/>
      <c r="K421" s="36"/>
      <c r="L421" s="36"/>
      <c r="M421" s="36"/>
      <c r="N421" s="36"/>
      <c r="O421" s="36"/>
      <c r="P421" s="36"/>
      <c r="Q421" s="36"/>
    </row>
    <row r="422" spans="7:17">
      <c r="G422" s="36"/>
      <c r="H422" s="36"/>
      <c r="I422" s="36"/>
      <c r="J422" s="36"/>
      <c r="K422" s="36"/>
      <c r="L422" s="36"/>
      <c r="M422" s="36"/>
      <c r="N422" s="36"/>
      <c r="O422" s="36"/>
      <c r="P422" s="36"/>
      <c r="Q422" s="36"/>
    </row>
    <row r="423" spans="7:17">
      <c r="G423" s="36"/>
      <c r="H423" s="36"/>
      <c r="I423" s="36"/>
      <c r="J423" s="36"/>
      <c r="K423" s="36"/>
      <c r="L423" s="36"/>
      <c r="M423" s="36"/>
      <c r="N423" s="36"/>
      <c r="O423" s="36"/>
      <c r="P423" s="36"/>
      <c r="Q423" s="36"/>
    </row>
    <row r="424" spans="7:17">
      <c r="G424" s="36"/>
      <c r="H424" s="36"/>
      <c r="I424" s="36"/>
      <c r="J424" s="36"/>
      <c r="K424" s="36"/>
      <c r="L424" s="36"/>
      <c r="M424" s="36"/>
      <c r="N424" s="36"/>
      <c r="O424" s="36"/>
      <c r="P424" s="36"/>
      <c r="Q424" s="36"/>
    </row>
    <row r="425" spans="7:17">
      <c r="G425" s="36"/>
      <c r="H425" s="36"/>
      <c r="I425" s="36"/>
      <c r="J425" s="36"/>
      <c r="K425" s="36"/>
      <c r="L425" s="36"/>
      <c r="M425" s="36"/>
      <c r="N425" s="36"/>
      <c r="O425" s="36"/>
      <c r="P425" s="36"/>
      <c r="Q425" s="36"/>
    </row>
    <row r="426" spans="7:17">
      <c r="G426" s="36"/>
      <c r="H426" s="36"/>
      <c r="I426" s="36"/>
      <c r="J426" s="36"/>
      <c r="K426" s="36"/>
      <c r="L426" s="36"/>
      <c r="M426" s="36"/>
      <c r="N426" s="36"/>
      <c r="O426" s="36"/>
      <c r="P426" s="36"/>
      <c r="Q426" s="36"/>
    </row>
    <row r="427" spans="7:17">
      <c r="G427" s="36"/>
      <c r="H427" s="36"/>
      <c r="I427" s="36"/>
      <c r="J427" s="36"/>
      <c r="K427" s="36"/>
      <c r="L427" s="36"/>
      <c r="M427" s="36"/>
      <c r="N427" s="36"/>
      <c r="O427" s="36"/>
      <c r="P427" s="36"/>
      <c r="Q427" s="36"/>
    </row>
    <row r="428" spans="7:17">
      <c r="G428" s="36"/>
      <c r="H428" s="36"/>
      <c r="I428" s="36"/>
      <c r="J428" s="36"/>
      <c r="K428" s="36"/>
      <c r="L428" s="36"/>
      <c r="M428" s="36"/>
      <c r="N428" s="36"/>
      <c r="O428" s="36"/>
      <c r="P428" s="36"/>
      <c r="Q428" s="36"/>
    </row>
    <row r="429" spans="7:17">
      <c r="G429" s="36"/>
      <c r="H429" s="36"/>
      <c r="I429" s="36"/>
      <c r="J429" s="36"/>
      <c r="K429" s="36"/>
      <c r="L429" s="36"/>
      <c r="M429" s="36"/>
      <c r="N429" s="36"/>
      <c r="O429" s="36"/>
      <c r="P429" s="36"/>
      <c r="Q429" s="36"/>
    </row>
    <row r="430" spans="7:17">
      <c r="G430" s="36"/>
      <c r="H430" s="36"/>
      <c r="I430" s="36"/>
      <c r="J430" s="36"/>
      <c r="K430" s="36"/>
      <c r="L430" s="36"/>
      <c r="M430" s="36"/>
      <c r="N430" s="36"/>
      <c r="O430" s="36"/>
      <c r="P430" s="36"/>
      <c r="Q430" s="36"/>
    </row>
    <row r="431" spans="7:17">
      <c r="G431" s="36"/>
      <c r="H431" s="36"/>
      <c r="I431" s="36"/>
      <c r="J431" s="36"/>
      <c r="K431" s="36"/>
      <c r="L431" s="36"/>
      <c r="M431" s="36"/>
      <c r="N431" s="36"/>
      <c r="O431" s="36"/>
      <c r="P431" s="36"/>
      <c r="Q431" s="36"/>
    </row>
    <row r="432" spans="7:17">
      <c r="G432" s="36"/>
      <c r="H432" s="36"/>
      <c r="I432" s="36"/>
      <c r="J432" s="36"/>
      <c r="K432" s="36"/>
      <c r="L432" s="36"/>
      <c r="M432" s="36"/>
      <c r="N432" s="36"/>
      <c r="O432" s="36"/>
      <c r="P432" s="36"/>
      <c r="Q432" s="36"/>
    </row>
    <row r="433" spans="7:17">
      <c r="G433" s="36"/>
      <c r="H433" s="36"/>
      <c r="I433" s="36"/>
      <c r="J433" s="36"/>
      <c r="K433" s="36"/>
      <c r="L433" s="36"/>
      <c r="M433" s="36"/>
      <c r="N433" s="36"/>
      <c r="O433" s="36"/>
      <c r="P433" s="36"/>
      <c r="Q433" s="36"/>
    </row>
    <row r="434" spans="7:17">
      <c r="G434" s="36"/>
      <c r="H434" s="36"/>
      <c r="I434" s="36"/>
      <c r="J434" s="36"/>
      <c r="K434" s="36"/>
      <c r="L434" s="36"/>
      <c r="M434" s="36"/>
      <c r="N434" s="36"/>
      <c r="O434" s="36"/>
      <c r="P434" s="36"/>
      <c r="Q434" s="36"/>
    </row>
    <row r="435" spans="7:17">
      <c r="G435" s="36"/>
      <c r="H435" s="36"/>
      <c r="I435" s="36"/>
      <c r="J435" s="36"/>
      <c r="K435" s="36"/>
      <c r="L435" s="36"/>
      <c r="M435" s="36"/>
      <c r="N435" s="36"/>
      <c r="O435" s="36"/>
      <c r="P435" s="36"/>
      <c r="Q435" s="36"/>
    </row>
    <row r="436" spans="7:17">
      <c r="G436" s="36"/>
      <c r="H436" s="36"/>
      <c r="I436" s="36"/>
      <c r="J436" s="36"/>
      <c r="K436" s="36"/>
      <c r="L436" s="36"/>
      <c r="M436" s="36"/>
      <c r="N436" s="36"/>
      <c r="O436" s="36"/>
      <c r="P436" s="36"/>
      <c r="Q436" s="36"/>
    </row>
    <row r="437" spans="7:17">
      <c r="G437" s="36"/>
      <c r="H437" s="36"/>
      <c r="I437" s="36"/>
      <c r="J437" s="36"/>
      <c r="K437" s="36"/>
      <c r="L437" s="36"/>
      <c r="M437" s="36"/>
      <c r="N437" s="36"/>
      <c r="O437" s="36"/>
      <c r="P437" s="36"/>
      <c r="Q437" s="36"/>
    </row>
    <row r="438" spans="7:17">
      <c r="G438" s="36"/>
      <c r="H438" s="36"/>
      <c r="I438" s="36"/>
      <c r="J438" s="36"/>
      <c r="K438" s="36"/>
      <c r="L438" s="36"/>
      <c r="M438" s="36"/>
      <c r="N438" s="36"/>
      <c r="O438" s="36"/>
      <c r="P438" s="36"/>
      <c r="Q438" s="36"/>
    </row>
    <row r="439" spans="7:17">
      <c r="G439" s="36"/>
      <c r="H439" s="36"/>
      <c r="I439" s="36"/>
      <c r="J439" s="36"/>
      <c r="K439" s="36"/>
      <c r="L439" s="36"/>
      <c r="M439" s="36"/>
      <c r="N439" s="36"/>
      <c r="O439" s="36"/>
      <c r="P439" s="36"/>
      <c r="Q439" s="36"/>
    </row>
    <row r="440" spans="7:17">
      <c r="G440" s="36"/>
      <c r="H440" s="36"/>
      <c r="I440" s="36"/>
      <c r="J440" s="36"/>
      <c r="K440" s="36"/>
      <c r="L440" s="36"/>
      <c r="M440" s="36"/>
      <c r="N440" s="36"/>
      <c r="O440" s="36"/>
      <c r="P440" s="36"/>
      <c r="Q440" s="36"/>
    </row>
    <row r="441" spans="7:17">
      <c r="G441" s="36"/>
      <c r="H441" s="36"/>
      <c r="I441" s="36"/>
      <c r="J441" s="36"/>
      <c r="K441" s="36"/>
      <c r="L441" s="36"/>
      <c r="M441" s="36"/>
      <c r="N441" s="36"/>
      <c r="O441" s="36"/>
      <c r="P441" s="36"/>
      <c r="Q441" s="36"/>
    </row>
    <row r="442" spans="7:17">
      <c r="G442" s="36"/>
      <c r="H442" s="36"/>
      <c r="I442" s="36"/>
      <c r="J442" s="36"/>
      <c r="K442" s="36"/>
      <c r="L442" s="36"/>
      <c r="M442" s="36"/>
      <c r="N442" s="36"/>
      <c r="O442" s="36"/>
      <c r="P442" s="36"/>
      <c r="Q442" s="36"/>
    </row>
    <row r="443" spans="7:17">
      <c r="G443" s="36"/>
      <c r="H443" s="36"/>
      <c r="I443" s="36"/>
      <c r="J443" s="36"/>
      <c r="K443" s="36"/>
      <c r="L443" s="36"/>
      <c r="M443" s="36"/>
      <c r="N443" s="36"/>
      <c r="O443" s="36"/>
      <c r="P443" s="36"/>
      <c r="Q443" s="36"/>
    </row>
    <row r="444" spans="7:17">
      <c r="G444" s="36"/>
      <c r="H444" s="36"/>
      <c r="I444" s="36"/>
      <c r="J444" s="36"/>
      <c r="K444" s="36"/>
      <c r="L444" s="36"/>
      <c r="M444" s="36"/>
      <c r="N444" s="36"/>
      <c r="O444" s="36"/>
      <c r="P444" s="36"/>
      <c r="Q444" s="36"/>
    </row>
    <row r="445" spans="7:17">
      <c r="G445" s="36"/>
      <c r="H445" s="36"/>
      <c r="I445" s="36"/>
      <c r="J445" s="36"/>
      <c r="K445" s="36"/>
      <c r="L445" s="36"/>
      <c r="M445" s="36"/>
      <c r="N445" s="36"/>
      <c r="O445" s="36"/>
      <c r="P445" s="36"/>
      <c r="Q445" s="36"/>
    </row>
    <row r="446" spans="7:17">
      <c r="G446" s="36"/>
      <c r="H446" s="36"/>
      <c r="I446" s="36"/>
      <c r="J446" s="36"/>
      <c r="K446" s="36"/>
      <c r="L446" s="36"/>
      <c r="M446" s="36"/>
      <c r="N446" s="36"/>
      <c r="O446" s="36"/>
      <c r="P446" s="36"/>
      <c r="Q446" s="36"/>
    </row>
    <row r="447" spans="7:17">
      <c r="G447" s="36"/>
      <c r="H447" s="36"/>
      <c r="I447" s="36"/>
      <c r="J447" s="36"/>
      <c r="K447" s="36"/>
      <c r="L447" s="36"/>
      <c r="M447" s="36"/>
      <c r="N447" s="36"/>
      <c r="O447" s="36"/>
      <c r="P447" s="36"/>
      <c r="Q447" s="36"/>
    </row>
    <row r="448" spans="7:17">
      <c r="G448" s="36"/>
      <c r="H448" s="36"/>
      <c r="I448" s="36"/>
      <c r="J448" s="36"/>
      <c r="K448" s="36"/>
      <c r="L448" s="36"/>
      <c r="M448" s="36"/>
      <c r="N448" s="36"/>
      <c r="O448" s="36"/>
      <c r="P448" s="36"/>
      <c r="Q448" s="36"/>
    </row>
    <row r="449" spans="7:17">
      <c r="G449" s="36"/>
      <c r="H449" s="36"/>
      <c r="I449" s="36"/>
      <c r="J449" s="36"/>
      <c r="K449" s="36"/>
      <c r="L449" s="36"/>
      <c r="M449" s="36"/>
      <c r="N449" s="36"/>
      <c r="O449" s="36"/>
      <c r="P449" s="36"/>
      <c r="Q449" s="36"/>
    </row>
    <row r="450" spans="7:17">
      <c r="G450" s="36"/>
      <c r="H450" s="36"/>
      <c r="I450" s="36"/>
      <c r="J450" s="36"/>
      <c r="K450" s="36"/>
      <c r="L450" s="36"/>
      <c r="M450" s="36"/>
      <c r="N450" s="36"/>
      <c r="O450" s="36"/>
      <c r="P450" s="36"/>
      <c r="Q450" s="36"/>
    </row>
    <row r="451" spans="7:17">
      <c r="G451" s="36"/>
      <c r="H451" s="36"/>
      <c r="I451" s="36"/>
      <c r="J451" s="36"/>
      <c r="K451" s="36"/>
      <c r="L451" s="36"/>
      <c r="M451" s="36"/>
      <c r="N451" s="36"/>
      <c r="O451" s="36"/>
      <c r="P451" s="36"/>
      <c r="Q451" s="36"/>
    </row>
    <row r="452" spans="7:17">
      <c r="G452" s="36"/>
      <c r="H452" s="36"/>
      <c r="I452" s="36"/>
      <c r="J452" s="36"/>
      <c r="K452" s="36"/>
      <c r="L452" s="36"/>
      <c r="M452" s="36"/>
      <c r="N452" s="36"/>
      <c r="O452" s="36"/>
      <c r="P452" s="36"/>
      <c r="Q452" s="36"/>
    </row>
    <row r="453" spans="7:17">
      <c r="G453" s="36"/>
      <c r="H453" s="36"/>
      <c r="I453" s="36"/>
      <c r="J453" s="36"/>
      <c r="K453" s="36"/>
      <c r="L453" s="36"/>
      <c r="M453" s="36"/>
      <c r="N453" s="36"/>
      <c r="O453" s="36"/>
      <c r="P453" s="36"/>
      <c r="Q453" s="36"/>
    </row>
    <row r="454" spans="7:17">
      <c r="G454" s="36"/>
      <c r="H454" s="36"/>
      <c r="I454" s="36"/>
      <c r="J454" s="36"/>
      <c r="K454" s="36"/>
      <c r="L454" s="36"/>
      <c r="M454" s="36"/>
      <c r="N454" s="36"/>
      <c r="O454" s="36"/>
      <c r="P454" s="36"/>
      <c r="Q454" s="36"/>
    </row>
    <row r="455" spans="7:17">
      <c r="G455" s="36"/>
      <c r="H455" s="36"/>
      <c r="I455" s="36"/>
      <c r="J455" s="36"/>
      <c r="K455" s="36"/>
      <c r="L455" s="36"/>
      <c r="M455" s="36"/>
      <c r="N455" s="36"/>
      <c r="O455" s="36"/>
      <c r="P455" s="36"/>
      <c r="Q455" s="36"/>
    </row>
    <row r="456" spans="7:17">
      <c r="G456" s="36"/>
      <c r="H456" s="36"/>
      <c r="I456" s="36"/>
      <c r="J456" s="36"/>
      <c r="K456" s="36"/>
      <c r="L456" s="36"/>
      <c r="M456" s="36"/>
      <c r="N456" s="36"/>
      <c r="O456" s="36"/>
      <c r="P456" s="36"/>
      <c r="Q456" s="36"/>
    </row>
    <row r="457" spans="7:17">
      <c r="G457" s="36"/>
      <c r="H457" s="36"/>
      <c r="I457" s="36"/>
      <c r="J457" s="36"/>
      <c r="K457" s="36"/>
      <c r="L457" s="36"/>
      <c r="M457" s="36"/>
      <c r="N457" s="36"/>
      <c r="O457" s="36"/>
      <c r="P457" s="36"/>
      <c r="Q457" s="36"/>
    </row>
    <row r="458" spans="7:17">
      <c r="G458" s="36"/>
      <c r="H458" s="36"/>
      <c r="I458" s="36"/>
      <c r="J458" s="36"/>
      <c r="K458" s="36"/>
      <c r="L458" s="36"/>
      <c r="M458" s="36"/>
      <c r="N458" s="36"/>
      <c r="O458" s="36"/>
      <c r="P458" s="36"/>
      <c r="Q458" s="36"/>
    </row>
    <row r="459" spans="7:17">
      <c r="G459" s="36"/>
      <c r="H459" s="36"/>
      <c r="I459" s="36"/>
      <c r="J459" s="36"/>
      <c r="K459" s="36"/>
      <c r="L459" s="36"/>
      <c r="M459" s="36"/>
      <c r="N459" s="36"/>
      <c r="O459" s="36"/>
      <c r="P459" s="36"/>
      <c r="Q459" s="36"/>
    </row>
    <row r="460" spans="7:17">
      <c r="G460" s="36"/>
      <c r="H460" s="36"/>
      <c r="I460" s="36"/>
      <c r="J460" s="36"/>
      <c r="K460" s="36"/>
      <c r="L460" s="36"/>
      <c r="M460" s="36"/>
      <c r="N460" s="36"/>
      <c r="O460" s="36"/>
      <c r="P460" s="36"/>
      <c r="Q460" s="36"/>
    </row>
    <row r="461" spans="7:17">
      <c r="G461" s="36"/>
      <c r="H461" s="36"/>
      <c r="I461" s="36"/>
      <c r="J461" s="36"/>
      <c r="K461" s="36"/>
      <c r="L461" s="36"/>
      <c r="M461" s="36"/>
      <c r="N461" s="36"/>
      <c r="O461" s="36"/>
      <c r="P461" s="36"/>
      <c r="Q461" s="36"/>
    </row>
    <row r="462" spans="7:17">
      <c r="G462" s="36"/>
      <c r="H462" s="36"/>
      <c r="I462" s="36"/>
      <c r="J462" s="36"/>
      <c r="K462" s="36"/>
      <c r="L462" s="36"/>
      <c r="M462" s="36"/>
      <c r="N462" s="36"/>
      <c r="O462" s="36"/>
      <c r="P462" s="36"/>
      <c r="Q462" s="36"/>
    </row>
    <row r="463" spans="7:17">
      <c r="G463" s="36"/>
      <c r="H463" s="36"/>
      <c r="I463" s="36"/>
      <c r="J463" s="36"/>
      <c r="K463" s="36"/>
      <c r="L463" s="36"/>
      <c r="M463" s="36"/>
      <c r="N463" s="36"/>
      <c r="O463" s="36"/>
      <c r="P463" s="36"/>
      <c r="Q463" s="36"/>
    </row>
    <row r="464" spans="7:17">
      <c r="G464" s="36"/>
      <c r="H464" s="36"/>
      <c r="I464" s="36"/>
      <c r="J464" s="36"/>
      <c r="K464" s="36"/>
      <c r="L464" s="36"/>
      <c r="M464" s="36"/>
      <c r="N464" s="36"/>
      <c r="O464" s="36"/>
      <c r="P464" s="36"/>
      <c r="Q464" s="36"/>
    </row>
    <row r="465" spans="7:17">
      <c r="G465" s="36"/>
      <c r="H465" s="36"/>
      <c r="I465" s="36"/>
      <c r="J465" s="36"/>
      <c r="K465" s="36"/>
      <c r="L465" s="36"/>
      <c r="M465" s="36"/>
      <c r="N465" s="36"/>
      <c r="O465" s="36"/>
      <c r="P465" s="36"/>
      <c r="Q465" s="36"/>
    </row>
    <row r="466" spans="7:17">
      <c r="G466" s="36"/>
      <c r="H466" s="36"/>
      <c r="I466" s="36"/>
      <c r="J466" s="36"/>
      <c r="K466" s="36"/>
      <c r="L466" s="36"/>
      <c r="M466" s="36"/>
      <c r="N466" s="36"/>
      <c r="O466" s="36"/>
      <c r="P466" s="36"/>
      <c r="Q466" s="36"/>
    </row>
    <row r="467" spans="7:17">
      <c r="G467" s="335"/>
      <c r="H467" s="36"/>
      <c r="I467" s="36"/>
      <c r="J467" s="36"/>
      <c r="K467" s="36"/>
      <c r="L467" s="36"/>
      <c r="M467" s="36"/>
      <c r="N467" s="36"/>
      <c r="O467" s="36"/>
      <c r="P467" s="36"/>
      <c r="Q467" s="36"/>
    </row>
    <row r="468" spans="7:17">
      <c r="G468" s="36"/>
    </row>
    <row r="469" spans="7:17">
      <c r="G469" s="36"/>
    </row>
    <row r="470" spans="7:17">
      <c r="G470" s="36"/>
    </row>
    <row r="471" spans="7:17">
      <c r="G471" s="36"/>
    </row>
    <row r="472" spans="7:17">
      <c r="G472" s="36"/>
    </row>
    <row r="473" spans="7:17">
      <c r="G473" s="36"/>
    </row>
    <row r="474" spans="7:17">
      <c r="G474" s="36"/>
    </row>
    <row r="475" spans="7:17">
      <c r="G475" s="36"/>
    </row>
    <row r="476" spans="7:17">
      <c r="G476" s="36"/>
    </row>
    <row r="477" spans="7:17">
      <c r="G477" s="36"/>
    </row>
    <row r="478" spans="7:17">
      <c r="G478" s="36"/>
    </row>
    <row r="479" spans="7:17">
      <c r="G479" s="36"/>
    </row>
    <row r="480" spans="7:17">
      <c r="G480" s="36"/>
    </row>
    <row r="481" spans="7:7">
      <c r="G481" s="36"/>
    </row>
    <row r="482" spans="7:7">
      <c r="G482" s="36"/>
    </row>
    <row r="483" spans="7:7">
      <c r="G483" s="36"/>
    </row>
    <row r="484" spans="7:7">
      <c r="G484" s="36"/>
    </row>
    <row r="485" spans="7:7">
      <c r="G485" s="36"/>
    </row>
    <row r="486" spans="7:7">
      <c r="G486" s="36"/>
    </row>
    <row r="487" spans="7:7">
      <c r="G487" s="36"/>
    </row>
    <row r="488" spans="7:7">
      <c r="G488" s="36"/>
    </row>
    <row r="489" spans="7:7">
      <c r="G489" s="36"/>
    </row>
    <row r="490" spans="7:7">
      <c r="G490" s="36"/>
    </row>
    <row r="491" spans="7:7">
      <c r="G491" s="36"/>
    </row>
    <row r="492" spans="7:7">
      <c r="G492" s="36"/>
    </row>
    <row r="493" spans="7:7">
      <c r="G493" s="36"/>
    </row>
    <row r="494" spans="7:7">
      <c r="G494" s="36"/>
    </row>
    <row r="495" spans="7:7">
      <c r="G495" s="36"/>
    </row>
    <row r="496" spans="7:7">
      <c r="G496" s="36"/>
    </row>
    <row r="497" spans="7:7">
      <c r="G497" s="36"/>
    </row>
    <row r="498" spans="7:7">
      <c r="G498" s="36"/>
    </row>
  </sheetData>
  <mergeCells count="2">
    <mergeCell ref="G2:H2"/>
    <mergeCell ref="G6:I6"/>
  </mergeCells>
  <phoneticPr fontId="0" type="noConversion"/>
  <dataValidations count="1">
    <dataValidation type="custom" showInputMessage="1" showErrorMessage="1" error="Invalid input, please try again." sqref="J46:J47 J15:J35 J7:J13 K7:L7 M7:M35 N43 M46:M47 K46:L51 K37:L43 M42:M43 J50 J42:J43 M50:M51 N46 S7:U51 K16:L35 K14:L14">
      <formula1>AND(J7&lt;&gt;"",OR(J7="n/a",AND(J7&gt;=0,J7&lt;=100)))</formula1>
    </dataValidation>
  </dataValidations>
  <printOptions headings="1"/>
  <pageMargins left="0.75" right="0.75" top="1" bottom="1" header="0.5" footer="0.5"/>
  <pageSetup paperSize="9" scale="55" orientation="landscape" r:id="rId1"/>
  <headerFooter alignWithMargins="0"/>
  <ignoredErrors>
    <ignoredError sqref="I254:L254 M254:Q254 H258:H259"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1040"/>
  <sheetViews>
    <sheetView workbookViewId="0">
      <pane ySplit="4" topLeftCell="A764"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28.42578125" customWidth="1"/>
    <col min="8" max="8" width="12.28515625" customWidth="1"/>
    <col min="9" max="10" width="10" customWidth="1"/>
    <col min="11" max="13" width="10" bestFit="1" customWidth="1"/>
    <col min="14" max="14" width="9.5703125" bestFit="1" customWidth="1"/>
    <col min="15" max="17" width="10.7109375" customWidth="1"/>
    <col min="18"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10"/>
      <c r="BK1" s="210"/>
    </row>
    <row r="2" spans="1:256" ht="15.75">
      <c r="A2" s="9"/>
      <c r="B2" s="56" t="s">
        <v>76</v>
      </c>
      <c r="C2" s="9"/>
      <c r="D2" s="9"/>
      <c r="E2" s="9"/>
      <c r="F2" s="9"/>
      <c r="G2" s="9"/>
      <c r="H2" s="9"/>
      <c r="I2" s="9"/>
      <c r="J2" s="9"/>
      <c r="K2" s="9"/>
      <c r="L2" s="9"/>
      <c r="M2" s="9"/>
      <c r="N2" s="9"/>
      <c r="O2" s="9"/>
      <c r="P2" s="9"/>
      <c r="Q2" s="9"/>
      <c r="R2" s="11"/>
      <c r="S2" s="11"/>
      <c r="T2" s="11"/>
      <c r="U2" s="11"/>
      <c r="V2" s="11"/>
      <c r="W2" s="11"/>
      <c r="X2" s="11"/>
      <c r="Y2" s="11"/>
      <c r="Z2" s="11"/>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15"/>
      <c r="BK3" s="215"/>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0"/>
      <c r="B4" s="81" t="s">
        <v>4</v>
      </c>
      <c r="C4" s="80"/>
      <c r="D4" s="80"/>
      <c r="E4" s="80"/>
      <c r="F4" s="145" t="str">
        <f>CONCATENATE(LEFT(G4, 4)-1 &amp;"-" &amp;IF(G4&gt;"2009-10",,"0") &amp;RIGHT(G4,2)-1)</f>
        <v>2011-12</v>
      </c>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c r="S4" s="51"/>
      <c r="T4" s="16"/>
      <c r="U4" s="16"/>
      <c r="V4" s="16"/>
      <c r="W4" s="16"/>
      <c r="X4" s="16"/>
      <c r="Y4" s="16"/>
      <c r="Z4" s="16"/>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10"/>
      <c r="BK4" s="21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10"/>
      <c r="BK5" s="21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40"/>
      <c r="E6" s="9"/>
      <c r="F6" s="225">
        <v>2.5499999999999998E-2</v>
      </c>
      <c r="G6" s="189">
        <f>Input!G252</f>
        <v>1.7600000000000001E-2</v>
      </c>
      <c r="H6" s="19"/>
      <c r="I6" s="19"/>
      <c r="J6" s="19"/>
      <c r="K6" s="19"/>
      <c r="L6" s="19"/>
      <c r="M6" s="19"/>
      <c r="N6" s="19"/>
      <c r="O6" s="19"/>
      <c r="P6" s="19"/>
      <c r="Q6" s="19"/>
      <c r="R6" s="40"/>
      <c r="S6" s="51"/>
      <c r="T6" s="40"/>
      <c r="U6" s="40"/>
      <c r="V6" s="40"/>
      <c r="W6" s="40"/>
      <c r="X6" s="40"/>
      <c r="Y6" s="40"/>
      <c r="Z6" s="40"/>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10"/>
      <c r="BK6" s="210"/>
    </row>
    <row r="7" spans="1:256">
      <c r="A7" s="9"/>
      <c r="B7" s="94" t="s">
        <v>82</v>
      </c>
      <c r="C7" s="9"/>
      <c r="D7" s="9"/>
      <c r="E7" s="9"/>
      <c r="F7" s="9"/>
      <c r="G7" s="189"/>
      <c r="H7" s="226">
        <f>vanilla1</f>
        <v>9.0724667304919349E-2</v>
      </c>
      <c r="I7" s="93">
        <f>vanilla2</f>
        <v>6.8244350078582761E-2</v>
      </c>
      <c r="J7" s="93">
        <f>vanilla3</f>
        <v>6.8244350078582761E-2</v>
      </c>
      <c r="K7" s="93">
        <f>vanilla4</f>
        <v>6.8244350078582761E-2</v>
      </c>
      <c r="L7" s="93">
        <f>vanilla5</f>
        <v>6.8244350078582761E-2</v>
      </c>
      <c r="M7" s="93">
        <f>vanilla6</f>
        <v>0</v>
      </c>
      <c r="N7" s="93">
        <f>vanilla7</f>
        <v>0</v>
      </c>
      <c r="O7" s="93">
        <f>vanilla8</f>
        <v>0</v>
      </c>
      <c r="P7" s="93">
        <f>vanilla9</f>
        <v>0</v>
      </c>
      <c r="Q7" s="93">
        <f>vanilla10</f>
        <v>0</v>
      </c>
      <c r="R7" s="93"/>
      <c r="S7" s="51"/>
      <c r="T7" s="138"/>
      <c r="U7" s="138"/>
      <c r="V7" s="138"/>
      <c r="W7" s="138"/>
      <c r="X7" s="138"/>
      <c r="Y7" s="138"/>
      <c r="Z7" s="138"/>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0"/>
      <c r="BK7" s="210"/>
    </row>
    <row r="8" spans="1:256">
      <c r="A8" s="9"/>
      <c r="B8" s="94"/>
      <c r="C8" s="9"/>
      <c r="D8" s="9"/>
      <c r="E8" s="9"/>
      <c r="F8" s="9"/>
      <c r="G8" s="143"/>
      <c r="H8" s="143"/>
      <c r="I8" s="143"/>
      <c r="J8" s="143"/>
      <c r="K8" s="143"/>
      <c r="L8" s="143"/>
      <c r="M8" s="137"/>
      <c r="N8" s="137"/>
      <c r="O8" s="137"/>
      <c r="P8" s="137"/>
      <c r="Q8" s="137"/>
      <c r="R8" s="138"/>
      <c r="S8" s="11"/>
      <c r="T8" s="138"/>
      <c r="U8" s="138"/>
      <c r="V8" s="138"/>
      <c r="W8" s="138"/>
      <c r="X8" s="138"/>
      <c r="Y8" s="138"/>
      <c r="Z8" s="138"/>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0"/>
      <c r="BK8" s="210"/>
    </row>
    <row r="9" spans="1:256">
      <c r="A9" s="79"/>
      <c r="B9" s="79" t="s">
        <v>41</v>
      </c>
      <c r="C9" s="108"/>
      <c r="D9" s="108"/>
      <c r="E9" s="108"/>
      <c r="F9" s="108"/>
      <c r="G9" s="108"/>
      <c r="H9" s="73"/>
      <c r="I9" s="73"/>
      <c r="J9" s="73"/>
      <c r="K9" s="73"/>
      <c r="L9" s="73"/>
      <c r="M9" s="73"/>
      <c r="N9" s="73"/>
      <c r="O9" s="73"/>
      <c r="P9" s="73"/>
      <c r="Q9" s="73"/>
      <c r="R9" s="73"/>
      <c r="S9" s="51"/>
      <c r="T9" s="138"/>
      <c r="U9" s="138"/>
      <c r="V9" s="138"/>
      <c r="W9" s="138"/>
      <c r="X9" s="138"/>
      <c r="Y9" s="138"/>
      <c r="Z9" s="138"/>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0"/>
      <c r="BK9" s="210"/>
    </row>
    <row r="10" spans="1:256">
      <c r="A10" s="16"/>
      <c r="B10" s="16"/>
      <c r="C10" s="121"/>
      <c r="D10" s="121"/>
      <c r="E10" s="121"/>
      <c r="F10" s="121"/>
      <c r="G10" s="121"/>
      <c r="H10" s="11"/>
      <c r="I10" s="11"/>
      <c r="J10" s="11"/>
      <c r="K10" s="11"/>
      <c r="L10" s="11"/>
      <c r="M10" s="11"/>
      <c r="N10" s="11"/>
      <c r="O10" s="11"/>
      <c r="P10" s="11"/>
      <c r="Q10" s="11"/>
      <c r="R10" s="138"/>
      <c r="S10" s="51"/>
      <c r="T10" s="138"/>
      <c r="U10" s="138"/>
      <c r="V10" s="138"/>
      <c r="W10" s="138"/>
      <c r="X10" s="138"/>
      <c r="Y10" s="138"/>
      <c r="Z10" s="138"/>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0"/>
      <c r="BK10" s="210"/>
    </row>
    <row r="11" spans="1:256">
      <c r="A11" s="9"/>
      <c r="B11" s="45" t="s">
        <v>79</v>
      </c>
      <c r="C11" s="9"/>
      <c r="D11" s="9"/>
      <c r="E11" s="9"/>
      <c r="F11" s="9"/>
      <c r="G11" s="190">
        <f>SUM(G12:G57)</f>
        <v>0</v>
      </c>
      <c r="H11" s="143"/>
      <c r="I11" s="143"/>
      <c r="J11" s="143"/>
      <c r="K11" s="143"/>
      <c r="L11" s="143"/>
      <c r="M11" s="137"/>
      <c r="N11" s="137"/>
      <c r="O11" s="137"/>
      <c r="P11" s="137"/>
      <c r="Q11" s="137"/>
      <c r="R11" s="138"/>
      <c r="S11" s="11"/>
      <c r="T11" s="138"/>
      <c r="U11" s="138"/>
      <c r="V11" s="138"/>
      <c r="W11" s="138"/>
      <c r="X11" s="138"/>
      <c r="Y11" s="138"/>
      <c r="Z11" s="138"/>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0"/>
      <c r="BK11" s="210"/>
    </row>
    <row r="12" spans="1:256" ht="12.75" customHeight="1" outlineLevel="1">
      <c r="A12" s="9"/>
      <c r="B12" s="9"/>
      <c r="C12" s="128" t="str">
        <f>Asset1</f>
        <v>System Capex</v>
      </c>
      <c r="D12" s="9"/>
      <c r="E12" s="9"/>
      <c r="F12" s="9"/>
      <c r="G12" s="191">
        <f>Input!M7</f>
        <v>0</v>
      </c>
      <c r="H12" s="143"/>
      <c r="I12" s="143"/>
      <c r="J12" s="143"/>
      <c r="K12" s="143"/>
      <c r="L12" s="143"/>
      <c r="M12" s="137"/>
      <c r="N12" s="137"/>
      <c r="O12" s="137"/>
      <c r="P12" s="137"/>
      <c r="Q12" s="137"/>
      <c r="R12" s="138"/>
      <c r="S12" s="51"/>
      <c r="T12" s="138"/>
      <c r="U12" s="138"/>
      <c r="V12" s="138"/>
      <c r="W12" s="138"/>
      <c r="X12" s="138"/>
      <c r="Y12" s="138"/>
      <c r="Z12" s="138"/>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0"/>
      <c r="BK12" s="210"/>
    </row>
    <row r="13" spans="1:256" ht="12.75" customHeight="1" outlineLevel="1">
      <c r="A13" s="9"/>
      <c r="B13" s="45"/>
      <c r="C13" s="128" t="str">
        <f>Asset2</f>
        <v>Transmission terminal station</v>
      </c>
      <c r="D13" s="9"/>
      <c r="E13" s="9"/>
      <c r="F13" s="140"/>
      <c r="G13" s="191">
        <f>Input!M8</f>
        <v>0</v>
      </c>
      <c r="H13" s="143"/>
      <c r="I13" s="143"/>
      <c r="J13" s="143"/>
      <c r="K13" s="143"/>
      <c r="L13" s="143"/>
      <c r="M13" s="137"/>
      <c r="N13" s="137"/>
      <c r="O13" s="137"/>
      <c r="P13" s="137"/>
      <c r="Q13" s="137"/>
      <c r="R13" s="138"/>
      <c r="S13" s="51"/>
      <c r="T13" s="138"/>
      <c r="U13" s="138"/>
      <c r="V13" s="138"/>
      <c r="W13" s="138"/>
      <c r="X13" s="138"/>
      <c r="Y13" s="138"/>
      <c r="Z13" s="138"/>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0"/>
      <c r="BK13" s="210"/>
    </row>
    <row r="14" spans="1:256" ht="12.75" customHeight="1" outlineLevel="1">
      <c r="A14" s="9"/>
      <c r="B14" s="45"/>
      <c r="C14" s="128" t="str">
        <f>Asset3</f>
        <v>Zone substations</v>
      </c>
      <c r="D14" s="9"/>
      <c r="E14" s="9"/>
      <c r="F14" s="140"/>
      <c r="G14" s="191">
        <f>Input!M9</f>
        <v>0</v>
      </c>
      <c r="H14" s="143"/>
      <c r="I14" s="143"/>
      <c r="J14" s="143"/>
      <c r="K14" s="143"/>
      <c r="L14" s="143"/>
      <c r="M14" s="137"/>
      <c r="N14" s="137"/>
      <c r="O14" s="137"/>
      <c r="P14" s="137"/>
      <c r="Q14" s="137"/>
      <c r="R14" s="138"/>
      <c r="S14" s="11"/>
      <c r="T14" s="138"/>
      <c r="U14" s="138"/>
      <c r="V14" s="138"/>
      <c r="W14" s="138"/>
      <c r="X14" s="138"/>
      <c r="Y14" s="138"/>
      <c r="Z14" s="138"/>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0"/>
      <c r="BK14" s="210"/>
    </row>
    <row r="15" spans="1:256" ht="12.75" customHeight="1" outlineLevel="1">
      <c r="A15" s="9"/>
      <c r="B15" s="45"/>
      <c r="C15" s="128" t="str">
        <f>Asset4</f>
        <v>Transmission lines</v>
      </c>
      <c r="D15" s="9"/>
      <c r="E15" s="9"/>
      <c r="F15" s="140"/>
      <c r="G15" s="191">
        <f>Input!M10</f>
        <v>0</v>
      </c>
      <c r="H15" s="143"/>
      <c r="I15" s="143"/>
      <c r="J15" s="143"/>
      <c r="K15" s="143"/>
      <c r="L15" s="143"/>
      <c r="M15" s="137"/>
      <c r="N15" s="137"/>
      <c r="O15" s="137"/>
      <c r="P15" s="137"/>
      <c r="Q15" s="137"/>
      <c r="R15" s="138"/>
      <c r="S15" s="51"/>
      <c r="T15" s="138"/>
      <c r="U15" s="138"/>
      <c r="V15" s="138"/>
      <c r="W15" s="138"/>
      <c r="X15" s="138"/>
      <c r="Y15" s="138"/>
      <c r="Z15" s="138"/>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0"/>
      <c r="BK15" s="210"/>
    </row>
    <row r="16" spans="1:256" ht="12.75" customHeight="1" outlineLevel="1">
      <c r="A16" s="9"/>
      <c r="B16" s="45"/>
      <c r="C16" s="128" t="str">
        <f>Asset5</f>
        <v>Distribution mains</v>
      </c>
      <c r="D16" s="9"/>
      <c r="E16" s="9"/>
      <c r="F16" s="170"/>
      <c r="G16" s="191">
        <f>Input!M11</f>
        <v>0</v>
      </c>
      <c r="H16" s="143"/>
      <c r="I16" s="143"/>
      <c r="J16" s="143"/>
      <c r="K16" s="143"/>
      <c r="L16" s="143"/>
      <c r="M16" s="137"/>
      <c r="N16" s="137"/>
      <c r="O16" s="137"/>
      <c r="P16" s="137"/>
      <c r="Q16" s="137"/>
      <c r="R16" s="138"/>
      <c r="S16" s="51"/>
      <c r="T16" s="138"/>
      <c r="U16" s="138"/>
      <c r="V16" s="138"/>
      <c r="W16" s="138"/>
      <c r="X16" s="138"/>
      <c r="Y16" s="138"/>
      <c r="Z16" s="138"/>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0"/>
      <c r="BK16" s="210"/>
    </row>
    <row r="17" spans="1:63" ht="12.75" customHeight="1" outlineLevel="1">
      <c r="A17" s="9"/>
      <c r="B17" s="45"/>
      <c r="C17" s="128" t="str">
        <f>Asset6</f>
        <v>Distribution substations</v>
      </c>
      <c r="D17" s="9"/>
      <c r="E17" s="9"/>
      <c r="F17" s="140"/>
      <c r="G17" s="191">
        <f>Input!M12</f>
        <v>0</v>
      </c>
      <c r="H17" s="143"/>
      <c r="I17" s="143"/>
      <c r="J17" s="143"/>
      <c r="K17" s="143"/>
      <c r="L17" s="143"/>
      <c r="M17" s="137"/>
      <c r="N17" s="137"/>
      <c r="O17" s="137"/>
      <c r="P17" s="137"/>
      <c r="Q17" s="137"/>
      <c r="R17" s="138"/>
      <c r="S17" s="11"/>
      <c r="T17" s="138"/>
      <c r="U17" s="138"/>
      <c r="V17" s="138"/>
      <c r="W17" s="138"/>
      <c r="X17" s="138"/>
      <c r="Y17" s="138"/>
      <c r="Z17" s="138"/>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0"/>
      <c r="BK17" s="210"/>
    </row>
    <row r="18" spans="1:63" ht="12.75" customHeight="1" outlineLevel="1">
      <c r="A18" s="9"/>
      <c r="B18" s="45"/>
      <c r="C18" s="128" t="str">
        <f>Asset7</f>
        <v>Metering</v>
      </c>
      <c r="D18" s="9"/>
      <c r="E18" s="9"/>
      <c r="F18" s="140"/>
      <c r="G18" s="191">
        <f>Input!M13</f>
        <v>0</v>
      </c>
      <c r="H18" s="143"/>
      <c r="I18" s="143"/>
      <c r="J18" s="143"/>
      <c r="K18" s="143"/>
      <c r="L18" s="143"/>
      <c r="M18" s="137"/>
      <c r="N18" s="137"/>
      <c r="O18" s="137"/>
      <c r="P18" s="137"/>
      <c r="Q18" s="137"/>
      <c r="R18" s="138"/>
      <c r="S18" s="51"/>
      <c r="T18" s="138"/>
      <c r="U18" s="138"/>
      <c r="V18" s="138"/>
      <c r="W18" s="138"/>
      <c r="X18" s="138"/>
      <c r="Y18" s="138"/>
      <c r="Z18" s="138"/>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0"/>
      <c r="BK18" s="210"/>
    </row>
    <row r="19" spans="1:63" ht="12.75" customHeight="1" outlineLevel="1">
      <c r="A19" s="9"/>
      <c r="B19" s="45"/>
      <c r="C19" s="128" t="str">
        <f>Asset8</f>
        <v>Land and easements</v>
      </c>
      <c r="D19" s="9"/>
      <c r="E19" s="9"/>
      <c r="F19" s="140"/>
      <c r="G19" s="191">
        <f>Input!M14</f>
        <v>0</v>
      </c>
      <c r="H19" s="143"/>
      <c r="I19" s="143"/>
      <c r="J19" s="143"/>
      <c r="K19" s="143"/>
      <c r="L19" s="143"/>
      <c r="M19" s="137"/>
      <c r="N19" s="137"/>
      <c r="O19" s="137"/>
      <c r="P19" s="137"/>
      <c r="Q19" s="137"/>
      <c r="R19" s="138"/>
      <c r="S19" s="51"/>
      <c r="T19" s="138"/>
      <c r="U19" s="138"/>
      <c r="V19" s="138"/>
      <c r="W19" s="138"/>
      <c r="X19" s="138"/>
      <c r="Y19" s="138"/>
      <c r="Z19" s="138"/>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0"/>
      <c r="BK19" s="210"/>
    </row>
    <row r="20" spans="1:63" ht="12.75" customHeight="1" outlineLevel="1">
      <c r="A20" s="9"/>
      <c r="B20" s="45"/>
      <c r="C20" s="128" t="str">
        <f>Asset9</f>
        <v>Secondary systems - Control, communications &amp; Protection</v>
      </c>
      <c r="D20" s="9"/>
      <c r="E20" s="9"/>
      <c r="F20" s="140"/>
      <c r="G20" s="191">
        <f>Input!M15</f>
        <v>0</v>
      </c>
      <c r="H20" s="143"/>
      <c r="I20" s="143"/>
      <c r="J20" s="143"/>
      <c r="K20" s="143"/>
      <c r="L20" s="143"/>
      <c r="M20" s="137"/>
      <c r="N20" s="137"/>
      <c r="O20" s="137"/>
      <c r="P20" s="137"/>
      <c r="Q20" s="137"/>
      <c r="R20" s="138"/>
      <c r="S20" s="11"/>
      <c r="T20" s="138"/>
      <c r="U20" s="138"/>
      <c r="V20" s="138"/>
      <c r="W20" s="138"/>
      <c r="X20" s="138"/>
      <c r="Y20" s="138"/>
      <c r="Z20" s="138"/>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0"/>
      <c r="BK20" s="210"/>
    </row>
    <row r="21" spans="1:63" ht="12.75" customHeight="1" outlineLevel="1">
      <c r="A21" s="9"/>
      <c r="B21" s="45"/>
      <c r="C21" s="128" t="str">
        <f>Asset10</f>
        <v>Other</v>
      </c>
      <c r="D21" s="9"/>
      <c r="E21" s="9"/>
      <c r="F21" s="140"/>
      <c r="G21" s="191">
        <f>Input!M16</f>
        <v>0</v>
      </c>
      <c r="H21" s="143"/>
      <c r="I21" s="143"/>
      <c r="J21" s="143"/>
      <c r="K21" s="143"/>
      <c r="L21" s="143"/>
      <c r="M21" s="137"/>
      <c r="N21" s="137"/>
      <c r="O21" s="137"/>
      <c r="P21" s="137"/>
      <c r="Q21" s="137"/>
      <c r="R21" s="138"/>
      <c r="S21" s="51"/>
      <c r="T21" s="138"/>
      <c r="U21" s="138"/>
      <c r="V21" s="138"/>
      <c r="W21" s="138"/>
      <c r="X21" s="138"/>
      <c r="Y21" s="138"/>
      <c r="Z21" s="138"/>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0"/>
      <c r="BK21" s="210"/>
    </row>
    <row r="22" spans="1:63" ht="12.75" customHeight="1" outlineLevel="1">
      <c r="A22" s="9"/>
      <c r="B22" s="45"/>
      <c r="C22" s="128" t="str">
        <f>Asset11</f>
        <v>Non-System Capex</v>
      </c>
      <c r="D22" s="9"/>
      <c r="E22" s="9"/>
      <c r="F22" s="140"/>
      <c r="G22" s="191">
        <f>Input!M17</f>
        <v>0</v>
      </c>
      <c r="H22" s="143"/>
      <c r="I22" s="143"/>
      <c r="J22" s="143"/>
      <c r="K22" s="143"/>
      <c r="L22" s="143"/>
      <c r="M22" s="137"/>
      <c r="N22" s="137"/>
      <c r="O22" s="137"/>
      <c r="P22" s="137"/>
      <c r="Q22" s="137"/>
      <c r="R22" s="138"/>
      <c r="S22" s="51"/>
      <c r="T22" s="138"/>
      <c r="U22" s="138"/>
      <c r="V22" s="138"/>
      <c r="W22" s="138"/>
      <c r="X22" s="138"/>
      <c r="Y22" s="138"/>
      <c r="Z22" s="138"/>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0"/>
      <c r="BK22" s="210"/>
    </row>
    <row r="23" spans="1:63" ht="12.75" customHeight="1" outlineLevel="1">
      <c r="A23" s="9"/>
      <c r="B23" s="45"/>
      <c r="C23" s="128" t="str">
        <f>Asset12</f>
        <v>Non-network—IT and Communications Capex</v>
      </c>
      <c r="D23" s="9"/>
      <c r="E23" s="9"/>
      <c r="F23" s="140"/>
      <c r="G23" s="191">
        <f>Input!M18</f>
        <v>0</v>
      </c>
      <c r="H23" s="143"/>
      <c r="I23" s="143"/>
      <c r="J23" s="143"/>
      <c r="K23" s="143"/>
      <c r="L23" s="143"/>
      <c r="M23" s="137"/>
      <c r="N23" s="137"/>
      <c r="O23" s="137"/>
      <c r="P23" s="137"/>
      <c r="Q23" s="137"/>
      <c r="R23" s="138"/>
      <c r="S23" s="11"/>
      <c r="T23" s="138"/>
      <c r="U23" s="138"/>
      <c r="V23" s="138"/>
      <c r="W23" s="138"/>
      <c r="X23" s="138"/>
      <c r="Y23" s="138"/>
      <c r="Z23" s="138"/>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0"/>
      <c r="BK23" s="210"/>
    </row>
    <row r="24" spans="1:63" ht="12.75" customHeight="1" outlineLevel="1">
      <c r="A24" s="9"/>
      <c r="B24" s="45"/>
      <c r="C24" s="128" t="str">
        <f>Asset13</f>
        <v>Non-network—Motor Vehicles Capex</v>
      </c>
      <c r="D24" s="9"/>
      <c r="E24" s="9"/>
      <c r="F24" s="140"/>
      <c r="G24" s="191">
        <f>Input!M19</f>
        <v>0</v>
      </c>
      <c r="H24" s="143"/>
      <c r="I24" s="143"/>
      <c r="J24" s="143"/>
      <c r="K24" s="143"/>
      <c r="L24" s="143"/>
      <c r="M24" s="137"/>
      <c r="N24" s="137"/>
      <c r="O24" s="137"/>
      <c r="P24" s="137"/>
      <c r="Q24" s="137"/>
      <c r="R24" s="138"/>
      <c r="S24" s="51"/>
      <c r="T24" s="138"/>
      <c r="U24" s="138"/>
      <c r="V24" s="138"/>
      <c r="W24" s="138"/>
      <c r="X24" s="138"/>
      <c r="Y24" s="138"/>
      <c r="Z24" s="138"/>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0"/>
      <c r="BK24" s="210"/>
    </row>
    <row r="25" spans="1:63" ht="12.75" customHeight="1" outlineLevel="1">
      <c r="A25" s="9"/>
      <c r="B25" s="45"/>
      <c r="C25" s="128" t="str">
        <f>Asset14</f>
        <v>Non-network—Property Capex</v>
      </c>
      <c r="D25" s="9"/>
      <c r="E25" s="9"/>
      <c r="F25" s="140"/>
      <c r="G25" s="191">
        <f>Input!M20</f>
        <v>0</v>
      </c>
      <c r="H25" s="143"/>
      <c r="I25" s="143"/>
      <c r="J25" s="143"/>
      <c r="K25" s="143"/>
      <c r="L25" s="143"/>
      <c r="M25" s="137"/>
      <c r="N25" s="137"/>
      <c r="O25" s="137"/>
      <c r="P25" s="137"/>
      <c r="Q25" s="137"/>
      <c r="R25" s="138"/>
      <c r="S25" s="51"/>
      <c r="T25" s="138"/>
      <c r="U25" s="138"/>
      <c r="V25" s="138"/>
      <c r="W25" s="138"/>
      <c r="X25" s="138"/>
      <c r="Y25" s="138"/>
      <c r="Z25" s="138"/>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0"/>
      <c r="BK25" s="210"/>
    </row>
    <row r="26" spans="1:63" ht="12.75" customHeight="1" outlineLevel="1">
      <c r="A26" s="9"/>
      <c r="B26" s="45"/>
      <c r="C26" s="128" t="str">
        <f>Asset15</f>
        <v>Non-network—Plant &amp; Equipment Capex</v>
      </c>
      <c r="D26" s="9"/>
      <c r="E26" s="9"/>
      <c r="F26" s="140"/>
      <c r="G26" s="191">
        <f>Input!M21</f>
        <v>0</v>
      </c>
      <c r="H26" s="143"/>
      <c r="I26" s="143"/>
      <c r="J26" s="143"/>
      <c r="K26" s="143"/>
      <c r="L26" s="143"/>
      <c r="M26" s="137"/>
      <c r="N26" s="137"/>
      <c r="O26" s="137"/>
      <c r="P26" s="137"/>
      <c r="Q26" s="137"/>
      <c r="R26" s="138"/>
      <c r="S26" s="11"/>
      <c r="T26" s="138"/>
      <c r="U26" s="138"/>
      <c r="V26" s="138"/>
      <c r="W26" s="138"/>
      <c r="X26" s="138"/>
      <c r="Y26" s="138"/>
      <c r="Z26" s="138"/>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0"/>
      <c r="BK26" s="210"/>
    </row>
    <row r="27" spans="1:63" ht="12.75" customHeight="1" outlineLevel="1">
      <c r="A27" s="9"/>
      <c r="B27" s="45"/>
      <c r="C27" s="128" t="str">
        <f>Asset16</f>
        <v>Non-network—Other capex</v>
      </c>
      <c r="D27" s="9"/>
      <c r="E27" s="9"/>
      <c r="F27" s="140"/>
      <c r="G27" s="191">
        <f>Input!M22</f>
        <v>0</v>
      </c>
      <c r="H27" s="143"/>
      <c r="I27" s="143"/>
      <c r="J27" s="143"/>
      <c r="K27" s="143"/>
      <c r="L27" s="143"/>
      <c r="M27" s="137"/>
      <c r="N27" s="137"/>
      <c r="O27" s="137"/>
      <c r="P27" s="137"/>
      <c r="Q27" s="137"/>
      <c r="R27" s="138"/>
      <c r="S27" s="51"/>
      <c r="T27" s="138"/>
      <c r="U27" s="138"/>
      <c r="V27" s="138"/>
      <c r="W27" s="138"/>
      <c r="X27" s="138"/>
      <c r="Y27" s="138"/>
      <c r="Z27" s="138"/>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0"/>
      <c r="BK27" s="210"/>
    </row>
    <row r="28" spans="1:63" ht="12.75" hidden="1" customHeight="1" outlineLevel="1">
      <c r="A28" s="9"/>
      <c r="B28" s="45"/>
      <c r="C28" s="128">
        <f>Asset17</f>
        <v>0</v>
      </c>
      <c r="D28" s="9"/>
      <c r="E28" s="9"/>
      <c r="F28" s="140"/>
      <c r="G28" s="191">
        <f>Input!M23</f>
        <v>0</v>
      </c>
      <c r="H28" s="143"/>
      <c r="I28" s="143"/>
      <c r="J28" s="143"/>
      <c r="K28" s="143"/>
      <c r="L28" s="143"/>
      <c r="M28" s="137"/>
      <c r="N28" s="137"/>
      <c r="O28" s="137"/>
      <c r="P28" s="137"/>
      <c r="Q28" s="137"/>
      <c r="R28" s="138"/>
      <c r="S28" s="51"/>
      <c r="T28" s="138"/>
      <c r="U28" s="138"/>
      <c r="V28" s="138"/>
      <c r="W28" s="138"/>
      <c r="X28" s="138"/>
      <c r="Y28" s="138"/>
      <c r="Z28" s="138"/>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0"/>
      <c r="BK28" s="210"/>
    </row>
    <row r="29" spans="1:63" ht="12.75" hidden="1" customHeight="1" outlineLevel="1">
      <c r="A29" s="9"/>
      <c r="B29" s="45"/>
      <c r="C29" s="128">
        <f>Asset18</f>
        <v>0</v>
      </c>
      <c r="D29" s="9"/>
      <c r="E29" s="9"/>
      <c r="F29" s="140"/>
      <c r="G29" s="191">
        <f>Input!M24</f>
        <v>0</v>
      </c>
      <c r="H29" s="143"/>
      <c r="I29" s="143"/>
      <c r="J29" s="143"/>
      <c r="K29" s="143"/>
      <c r="L29" s="143"/>
      <c r="M29" s="137"/>
      <c r="N29" s="137"/>
      <c r="O29" s="137"/>
      <c r="P29" s="137"/>
      <c r="Q29" s="137"/>
      <c r="R29" s="138"/>
      <c r="S29" s="11"/>
      <c r="T29" s="138"/>
      <c r="U29" s="138"/>
      <c r="V29" s="138"/>
      <c r="W29" s="138"/>
      <c r="X29" s="138"/>
      <c r="Y29" s="138"/>
      <c r="Z29" s="138"/>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0"/>
      <c r="BK29" s="210"/>
    </row>
    <row r="30" spans="1:63" ht="12.75" hidden="1" customHeight="1" outlineLevel="1">
      <c r="A30" s="9"/>
      <c r="B30" s="45"/>
      <c r="C30" s="128">
        <f>Asset19</f>
        <v>0</v>
      </c>
      <c r="D30" s="9"/>
      <c r="E30" s="9"/>
      <c r="F30" s="140"/>
      <c r="G30" s="191">
        <f>Input!M25</f>
        <v>0</v>
      </c>
      <c r="H30" s="143"/>
      <c r="I30" s="143"/>
      <c r="J30" s="143"/>
      <c r="K30" s="143"/>
      <c r="L30" s="143"/>
      <c r="M30" s="137"/>
      <c r="N30" s="137"/>
      <c r="O30" s="137"/>
      <c r="P30" s="137"/>
      <c r="Q30" s="137"/>
      <c r="R30" s="138"/>
      <c r="S30" s="51"/>
      <c r="T30" s="138"/>
      <c r="U30" s="138"/>
      <c r="V30" s="138"/>
      <c r="W30" s="138"/>
      <c r="X30" s="138"/>
      <c r="Y30" s="138"/>
      <c r="Z30" s="138"/>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0"/>
      <c r="BK30" s="210"/>
    </row>
    <row r="31" spans="1:63" ht="12.75" hidden="1" customHeight="1" outlineLevel="1">
      <c r="A31" s="9"/>
      <c r="B31" s="45"/>
      <c r="C31" s="128">
        <f>Asset20</f>
        <v>0</v>
      </c>
      <c r="D31" s="9"/>
      <c r="E31" s="9"/>
      <c r="F31" s="140"/>
      <c r="G31" s="191">
        <f>Input!M26</f>
        <v>0</v>
      </c>
      <c r="H31" s="143"/>
      <c r="I31" s="143"/>
      <c r="J31" s="143"/>
      <c r="K31" s="143"/>
      <c r="L31" s="143"/>
      <c r="M31" s="137"/>
      <c r="N31" s="137"/>
      <c r="O31" s="137"/>
      <c r="P31" s="137"/>
      <c r="Q31" s="137"/>
      <c r="R31" s="138"/>
      <c r="S31" s="51"/>
      <c r="T31" s="138"/>
      <c r="U31" s="138"/>
      <c r="V31" s="138"/>
      <c r="W31" s="138"/>
      <c r="X31" s="138"/>
      <c r="Y31" s="138"/>
      <c r="Z31" s="138"/>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0"/>
      <c r="BK31" s="210"/>
    </row>
    <row r="32" spans="1:63" ht="12.75" hidden="1" customHeight="1" outlineLevel="1">
      <c r="A32" s="9"/>
      <c r="B32" s="45"/>
      <c r="C32" s="128">
        <f>Asset21</f>
        <v>0</v>
      </c>
      <c r="D32" s="9"/>
      <c r="E32" s="9"/>
      <c r="F32" s="140"/>
      <c r="G32" s="191">
        <f>Input!M27</f>
        <v>0</v>
      </c>
      <c r="H32" s="143"/>
      <c r="I32" s="143"/>
      <c r="J32" s="143"/>
      <c r="K32" s="143"/>
      <c r="L32" s="143"/>
      <c r="M32" s="137"/>
      <c r="N32" s="137"/>
      <c r="O32" s="137"/>
      <c r="P32" s="137"/>
      <c r="Q32" s="137"/>
      <c r="R32" s="138"/>
      <c r="S32" s="51"/>
      <c r="T32" s="138"/>
      <c r="U32" s="138"/>
      <c r="V32" s="138"/>
      <c r="W32" s="138"/>
      <c r="X32" s="138"/>
      <c r="Y32" s="138"/>
      <c r="Z32" s="138"/>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0"/>
      <c r="BK32" s="210"/>
    </row>
    <row r="33" spans="1:63" ht="12.75" hidden="1" customHeight="1" outlineLevel="1">
      <c r="A33" s="9"/>
      <c r="B33" s="45"/>
      <c r="C33" s="128">
        <f>Asset22</f>
        <v>0</v>
      </c>
      <c r="D33" s="9"/>
      <c r="E33" s="9"/>
      <c r="F33" s="140"/>
      <c r="G33" s="191">
        <f>Input!M28</f>
        <v>0</v>
      </c>
      <c r="H33" s="143"/>
      <c r="I33" s="143"/>
      <c r="J33" s="143"/>
      <c r="K33" s="143"/>
      <c r="L33" s="143"/>
      <c r="M33" s="137"/>
      <c r="N33" s="137"/>
      <c r="O33" s="137"/>
      <c r="P33" s="137"/>
      <c r="Q33" s="137"/>
      <c r="R33" s="138"/>
      <c r="S33" s="51"/>
      <c r="T33" s="138"/>
      <c r="U33" s="138"/>
      <c r="V33" s="138"/>
      <c r="W33" s="138"/>
      <c r="X33" s="138"/>
      <c r="Y33" s="138"/>
      <c r="Z33" s="138"/>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0"/>
      <c r="BK33" s="210"/>
    </row>
    <row r="34" spans="1:63" ht="12.75" hidden="1" customHeight="1" outlineLevel="1">
      <c r="A34" s="9"/>
      <c r="B34" s="45"/>
      <c r="C34" s="128">
        <f>Asset23</f>
        <v>0</v>
      </c>
      <c r="D34" s="9"/>
      <c r="E34" s="9"/>
      <c r="F34" s="140"/>
      <c r="G34" s="191">
        <f>Input!M29</f>
        <v>0</v>
      </c>
      <c r="H34" s="143"/>
      <c r="I34" s="143"/>
      <c r="J34" s="143"/>
      <c r="K34" s="143"/>
      <c r="L34" s="143"/>
      <c r="M34" s="137"/>
      <c r="N34" s="137"/>
      <c r="O34" s="137"/>
      <c r="P34" s="137"/>
      <c r="Q34" s="137"/>
      <c r="R34" s="138"/>
      <c r="S34" s="51"/>
      <c r="T34" s="138"/>
      <c r="U34" s="138"/>
      <c r="V34" s="138"/>
      <c r="W34" s="138"/>
      <c r="X34" s="138"/>
      <c r="Y34" s="138"/>
      <c r="Z34" s="138"/>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0"/>
      <c r="BK34" s="210"/>
    </row>
    <row r="35" spans="1:63" ht="12.75" hidden="1" customHeight="1" outlineLevel="1">
      <c r="A35" s="9"/>
      <c r="B35" s="45"/>
      <c r="C35" s="128">
        <f>Asset24</f>
        <v>0</v>
      </c>
      <c r="D35" s="9"/>
      <c r="E35" s="9"/>
      <c r="F35" s="140"/>
      <c r="G35" s="191">
        <f>Input!M30</f>
        <v>0</v>
      </c>
      <c r="H35" s="143"/>
      <c r="I35" s="143"/>
      <c r="J35" s="143"/>
      <c r="K35" s="143"/>
      <c r="L35" s="143"/>
      <c r="M35" s="137"/>
      <c r="N35" s="137"/>
      <c r="O35" s="137"/>
      <c r="P35" s="137"/>
      <c r="Q35" s="137"/>
      <c r="R35" s="138"/>
      <c r="S35" s="51"/>
      <c r="T35" s="138"/>
      <c r="U35" s="138"/>
      <c r="V35" s="138"/>
      <c r="W35" s="138"/>
      <c r="X35" s="138"/>
      <c r="Y35" s="138"/>
      <c r="Z35" s="138"/>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0"/>
      <c r="BK35" s="210"/>
    </row>
    <row r="36" spans="1:63" ht="12.75" hidden="1" customHeight="1" outlineLevel="1">
      <c r="A36" s="9"/>
      <c r="B36" s="45"/>
      <c r="C36" s="128">
        <f>Asset25</f>
        <v>0</v>
      </c>
      <c r="D36" s="9"/>
      <c r="E36" s="9"/>
      <c r="F36" s="140"/>
      <c r="G36" s="191">
        <f>Input!M31</f>
        <v>0</v>
      </c>
      <c r="H36" s="143"/>
      <c r="I36" s="143"/>
      <c r="J36" s="143"/>
      <c r="K36" s="143"/>
      <c r="L36" s="143"/>
      <c r="M36" s="137"/>
      <c r="N36" s="137"/>
      <c r="O36" s="137"/>
      <c r="P36" s="137"/>
      <c r="Q36" s="137"/>
      <c r="R36" s="138"/>
      <c r="S36" s="51"/>
      <c r="T36" s="138"/>
      <c r="U36" s="138"/>
      <c r="V36" s="138"/>
      <c r="W36" s="138"/>
      <c r="X36" s="138"/>
      <c r="Y36" s="138"/>
      <c r="Z36" s="138"/>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0"/>
      <c r="BK36" s="210"/>
    </row>
    <row r="37" spans="1:63" ht="12.75" hidden="1" customHeight="1" outlineLevel="1">
      <c r="A37" s="9"/>
      <c r="B37" s="45"/>
      <c r="C37" s="128">
        <f>Asset26</f>
        <v>0</v>
      </c>
      <c r="D37" s="9"/>
      <c r="E37" s="9"/>
      <c r="F37" s="140"/>
      <c r="G37" s="191">
        <f>Input!M32</f>
        <v>0</v>
      </c>
      <c r="H37" s="143"/>
      <c r="I37" s="143"/>
      <c r="J37" s="143"/>
      <c r="K37" s="143"/>
      <c r="L37" s="143"/>
      <c r="M37" s="137"/>
      <c r="N37" s="137"/>
      <c r="O37" s="137"/>
      <c r="P37" s="137"/>
      <c r="Q37" s="137"/>
      <c r="R37" s="138"/>
      <c r="S37" s="51"/>
      <c r="T37" s="138"/>
      <c r="U37" s="138"/>
      <c r="V37" s="138"/>
      <c r="W37" s="138"/>
      <c r="X37" s="138"/>
      <c r="Y37" s="138"/>
      <c r="Z37" s="138"/>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0"/>
      <c r="BK37" s="210"/>
    </row>
    <row r="38" spans="1:63" ht="12.75" hidden="1" customHeight="1" outlineLevel="1">
      <c r="A38" s="9"/>
      <c r="B38" s="45"/>
      <c r="C38" s="128">
        <f>Asset27</f>
        <v>0</v>
      </c>
      <c r="D38" s="9"/>
      <c r="E38" s="9"/>
      <c r="F38" s="140"/>
      <c r="G38" s="191">
        <f>Input!M33</f>
        <v>0</v>
      </c>
      <c r="H38" s="143"/>
      <c r="I38" s="143"/>
      <c r="J38" s="143"/>
      <c r="K38" s="143"/>
      <c r="L38" s="143"/>
      <c r="M38" s="137"/>
      <c r="N38" s="137"/>
      <c r="O38" s="137"/>
      <c r="P38" s="137"/>
      <c r="Q38" s="137"/>
      <c r="R38" s="138"/>
      <c r="S38" s="51"/>
      <c r="T38" s="138"/>
      <c r="U38" s="138"/>
      <c r="V38" s="138"/>
      <c r="W38" s="138"/>
      <c r="X38" s="138"/>
      <c r="Y38" s="138"/>
      <c r="Z38" s="138"/>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0"/>
      <c r="BK38" s="210"/>
    </row>
    <row r="39" spans="1:63" ht="12.75" hidden="1" customHeight="1" outlineLevel="1">
      <c r="A39" s="9"/>
      <c r="B39" s="45"/>
      <c r="C39" s="128">
        <f>Asset28</f>
        <v>0</v>
      </c>
      <c r="D39" s="9"/>
      <c r="E39" s="9"/>
      <c r="F39" s="140"/>
      <c r="G39" s="191">
        <f>Input!M34</f>
        <v>0</v>
      </c>
      <c r="H39" s="143"/>
      <c r="I39" s="143"/>
      <c r="J39" s="143"/>
      <c r="K39" s="143"/>
      <c r="L39" s="143"/>
      <c r="M39" s="137"/>
      <c r="N39" s="137"/>
      <c r="O39" s="137"/>
      <c r="P39" s="137"/>
      <c r="Q39" s="137"/>
      <c r="R39" s="138"/>
      <c r="S39" s="51"/>
      <c r="T39" s="138"/>
      <c r="U39" s="138"/>
      <c r="V39" s="138"/>
      <c r="W39" s="138"/>
      <c r="X39" s="138"/>
      <c r="Y39" s="138"/>
      <c r="Z39" s="138"/>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0"/>
      <c r="BK39" s="210"/>
    </row>
    <row r="40" spans="1:63" ht="12.75" hidden="1" customHeight="1" outlineLevel="1">
      <c r="A40" s="9"/>
      <c r="B40" s="45"/>
      <c r="C40" s="128">
        <f>Asset29</f>
        <v>0</v>
      </c>
      <c r="D40" s="9"/>
      <c r="E40" s="9"/>
      <c r="F40" s="140"/>
      <c r="G40" s="191">
        <f>Input!M35</f>
        <v>0</v>
      </c>
      <c r="H40" s="143"/>
      <c r="I40" s="143"/>
      <c r="J40" s="143"/>
      <c r="K40" s="143"/>
      <c r="L40" s="143"/>
      <c r="M40" s="137"/>
      <c r="N40" s="137"/>
      <c r="O40" s="137"/>
      <c r="P40" s="137"/>
      <c r="Q40" s="137"/>
      <c r="R40" s="138"/>
      <c r="S40" s="51"/>
      <c r="T40" s="138"/>
      <c r="U40" s="138"/>
      <c r="V40" s="138"/>
      <c r="W40" s="138"/>
      <c r="X40" s="138"/>
      <c r="Y40" s="138"/>
      <c r="Z40" s="138"/>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0"/>
      <c r="BK40" s="210"/>
    </row>
    <row r="41" spans="1:63" ht="12.75" hidden="1" customHeight="1" outlineLevel="1">
      <c r="A41" s="9"/>
      <c r="B41" s="45"/>
      <c r="C41" s="128">
        <f>Asset30</f>
        <v>0</v>
      </c>
      <c r="D41" s="9"/>
      <c r="E41" s="9"/>
      <c r="F41" s="140"/>
      <c r="G41" s="191">
        <f>Input!M36</f>
        <v>0</v>
      </c>
      <c r="H41" s="143"/>
      <c r="I41" s="143"/>
      <c r="J41" s="143"/>
      <c r="K41" s="143"/>
      <c r="L41" s="143"/>
      <c r="M41" s="137"/>
      <c r="N41" s="137"/>
      <c r="O41" s="137"/>
      <c r="P41" s="137"/>
      <c r="Q41" s="137"/>
      <c r="R41" s="138"/>
      <c r="S41" s="51"/>
      <c r="T41" s="138"/>
      <c r="U41" s="138"/>
      <c r="V41" s="138"/>
      <c r="W41" s="138"/>
      <c r="X41" s="138"/>
      <c r="Y41" s="138"/>
      <c r="Z41" s="138"/>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0"/>
      <c r="BK41" s="210"/>
    </row>
    <row r="42" spans="1:63" ht="12.75" hidden="1" customHeight="1" outlineLevel="1">
      <c r="A42" s="9"/>
      <c r="B42" s="45"/>
      <c r="C42" s="128">
        <f>Asset31</f>
        <v>0</v>
      </c>
      <c r="D42" s="9"/>
      <c r="E42" s="9"/>
      <c r="F42" s="140"/>
      <c r="G42" s="191">
        <f>Input!M37</f>
        <v>0</v>
      </c>
      <c r="H42" s="143"/>
      <c r="I42" s="143"/>
      <c r="J42" s="143"/>
      <c r="K42" s="143"/>
      <c r="L42" s="143"/>
      <c r="M42" s="137"/>
      <c r="N42" s="137"/>
      <c r="O42" s="137"/>
      <c r="P42" s="137"/>
      <c r="Q42" s="137"/>
      <c r="R42" s="138"/>
      <c r="S42" s="51"/>
      <c r="T42" s="138"/>
      <c r="U42" s="138"/>
      <c r="V42" s="138"/>
      <c r="W42" s="138"/>
      <c r="X42" s="138"/>
      <c r="Y42" s="138"/>
      <c r="Z42" s="138"/>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0"/>
      <c r="BK42" s="210"/>
    </row>
    <row r="43" spans="1:63" ht="12.75" hidden="1" customHeight="1" outlineLevel="1">
      <c r="A43" s="9"/>
      <c r="B43" s="45"/>
      <c r="C43" s="128">
        <f>Asset32</f>
        <v>0</v>
      </c>
      <c r="D43" s="9"/>
      <c r="E43" s="9"/>
      <c r="F43" s="140"/>
      <c r="G43" s="191">
        <f>Input!M38</f>
        <v>0</v>
      </c>
      <c r="H43" s="143"/>
      <c r="I43" s="143"/>
      <c r="J43" s="143"/>
      <c r="K43" s="143"/>
      <c r="L43" s="143"/>
      <c r="M43" s="137"/>
      <c r="N43" s="137"/>
      <c r="O43" s="137"/>
      <c r="P43" s="137"/>
      <c r="Q43" s="137"/>
      <c r="R43" s="138"/>
      <c r="S43" s="51"/>
      <c r="T43" s="138"/>
      <c r="U43" s="138"/>
      <c r="V43" s="138"/>
      <c r="W43" s="138"/>
      <c r="X43" s="138"/>
      <c r="Y43" s="138"/>
      <c r="Z43" s="138"/>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0"/>
      <c r="BK43" s="210"/>
    </row>
    <row r="44" spans="1:63" ht="12.75" hidden="1" customHeight="1" outlineLevel="1">
      <c r="A44" s="9"/>
      <c r="B44" s="45"/>
      <c r="C44" s="128">
        <f>Asset33</f>
        <v>0</v>
      </c>
      <c r="D44" s="9"/>
      <c r="E44" s="9"/>
      <c r="F44" s="140"/>
      <c r="G44" s="191">
        <f>Input!M39</f>
        <v>0</v>
      </c>
      <c r="H44" s="143"/>
      <c r="I44" s="143"/>
      <c r="J44" s="143"/>
      <c r="K44" s="143"/>
      <c r="L44" s="143"/>
      <c r="M44" s="137"/>
      <c r="N44" s="137"/>
      <c r="O44" s="137"/>
      <c r="P44" s="137"/>
      <c r="Q44" s="137"/>
      <c r="R44" s="138"/>
      <c r="S44" s="51"/>
      <c r="T44" s="138"/>
      <c r="U44" s="138"/>
      <c r="V44" s="138"/>
      <c r="W44" s="138"/>
      <c r="X44" s="138"/>
      <c r="Y44" s="138"/>
      <c r="Z44" s="138"/>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0"/>
      <c r="BK44" s="210"/>
    </row>
    <row r="45" spans="1:63" ht="12.75" hidden="1" customHeight="1" outlineLevel="1">
      <c r="A45" s="9"/>
      <c r="B45" s="45"/>
      <c r="C45" s="128">
        <f>Asset34</f>
        <v>0</v>
      </c>
      <c r="D45" s="9"/>
      <c r="E45" s="9"/>
      <c r="F45" s="140"/>
      <c r="G45" s="191">
        <f>Input!M40</f>
        <v>0</v>
      </c>
      <c r="H45" s="143"/>
      <c r="I45" s="143"/>
      <c r="J45" s="143"/>
      <c r="K45" s="143"/>
      <c r="L45" s="143"/>
      <c r="M45" s="137"/>
      <c r="N45" s="137"/>
      <c r="O45" s="137"/>
      <c r="P45" s="137"/>
      <c r="Q45" s="137"/>
      <c r="R45" s="138"/>
      <c r="S45" s="51"/>
      <c r="T45" s="138"/>
      <c r="U45" s="138"/>
      <c r="V45" s="138"/>
      <c r="W45" s="138"/>
      <c r="X45" s="138"/>
      <c r="Y45" s="138"/>
      <c r="Z45" s="138"/>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0"/>
      <c r="BK45" s="210"/>
    </row>
    <row r="46" spans="1:63" ht="12.75" hidden="1" customHeight="1" outlineLevel="1">
      <c r="A46" s="9"/>
      <c r="B46" s="45"/>
      <c r="C46" s="128">
        <f>Asset35</f>
        <v>0</v>
      </c>
      <c r="D46" s="9"/>
      <c r="E46" s="9"/>
      <c r="F46" s="140"/>
      <c r="G46" s="191">
        <f>Input!M41</f>
        <v>0</v>
      </c>
      <c r="H46" s="143"/>
      <c r="I46" s="143"/>
      <c r="J46" s="143"/>
      <c r="K46" s="143"/>
      <c r="L46" s="143"/>
      <c r="M46" s="137"/>
      <c r="N46" s="137"/>
      <c r="O46" s="137"/>
      <c r="P46" s="137"/>
      <c r="Q46" s="137"/>
      <c r="R46" s="138"/>
      <c r="S46" s="51"/>
      <c r="T46" s="138"/>
      <c r="U46" s="138"/>
      <c r="V46" s="138"/>
      <c r="W46" s="138"/>
      <c r="X46" s="138"/>
      <c r="Y46" s="138"/>
      <c r="Z46" s="138"/>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0"/>
      <c r="BK46" s="210"/>
    </row>
    <row r="47" spans="1:63" ht="12.75" hidden="1" customHeight="1" outlineLevel="1">
      <c r="A47" s="9"/>
      <c r="B47" s="45"/>
      <c r="C47" s="128">
        <f>Asset36</f>
        <v>0</v>
      </c>
      <c r="D47" s="9"/>
      <c r="E47" s="9"/>
      <c r="F47" s="140"/>
      <c r="G47" s="191">
        <f>Input!M42</f>
        <v>0</v>
      </c>
      <c r="H47" s="143"/>
      <c r="I47" s="143"/>
      <c r="J47" s="143"/>
      <c r="K47" s="143"/>
      <c r="L47" s="143"/>
      <c r="M47" s="137"/>
      <c r="N47" s="137"/>
      <c r="O47" s="137"/>
      <c r="P47" s="137"/>
      <c r="Q47" s="137"/>
      <c r="R47" s="138"/>
      <c r="S47" s="51"/>
      <c r="T47" s="138"/>
      <c r="U47" s="138"/>
      <c r="V47" s="138"/>
      <c r="W47" s="138"/>
      <c r="X47" s="138"/>
      <c r="Y47" s="138"/>
      <c r="Z47" s="138"/>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0"/>
      <c r="BK47" s="210"/>
    </row>
    <row r="48" spans="1:63" ht="12.75" hidden="1" customHeight="1" outlineLevel="1">
      <c r="A48" s="9"/>
      <c r="B48" s="45"/>
      <c r="C48" s="128">
        <f>Asset37</f>
        <v>0</v>
      </c>
      <c r="D48" s="9"/>
      <c r="E48" s="9"/>
      <c r="F48" s="140"/>
      <c r="G48" s="191">
        <f>Input!M43</f>
        <v>0</v>
      </c>
      <c r="H48" s="143"/>
      <c r="I48" s="143"/>
      <c r="J48" s="143"/>
      <c r="K48" s="143"/>
      <c r="L48" s="143"/>
      <c r="M48" s="137"/>
      <c r="N48" s="137"/>
      <c r="O48" s="137"/>
      <c r="P48" s="137"/>
      <c r="Q48" s="137"/>
      <c r="R48" s="138"/>
      <c r="S48" s="51"/>
      <c r="T48" s="138"/>
      <c r="U48" s="138"/>
      <c r="V48" s="138"/>
      <c r="W48" s="138"/>
      <c r="X48" s="138"/>
      <c r="Y48" s="138"/>
      <c r="Z48" s="138"/>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0"/>
      <c r="BK48" s="210"/>
    </row>
    <row r="49" spans="1:63" ht="12.75" hidden="1" customHeight="1" outlineLevel="1">
      <c r="A49" s="9"/>
      <c r="B49" s="45"/>
      <c r="C49" s="128">
        <f>Asset38</f>
        <v>0</v>
      </c>
      <c r="D49" s="9"/>
      <c r="E49" s="9"/>
      <c r="F49" s="140"/>
      <c r="G49" s="191">
        <f>Input!M44</f>
        <v>0</v>
      </c>
      <c r="H49" s="143"/>
      <c r="I49" s="143"/>
      <c r="J49" s="143"/>
      <c r="K49" s="143"/>
      <c r="L49" s="143"/>
      <c r="M49" s="137"/>
      <c r="N49" s="137"/>
      <c r="O49" s="137"/>
      <c r="P49" s="137"/>
      <c r="Q49" s="137"/>
      <c r="R49" s="138"/>
      <c r="S49" s="51"/>
      <c r="T49" s="138"/>
      <c r="U49" s="138"/>
      <c r="V49" s="138"/>
      <c r="W49" s="138"/>
      <c r="X49" s="138"/>
      <c r="Y49" s="138"/>
      <c r="Z49" s="138"/>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0"/>
      <c r="BK49" s="210"/>
    </row>
    <row r="50" spans="1:63" ht="12.75" hidden="1" customHeight="1" outlineLevel="1">
      <c r="A50" s="9"/>
      <c r="B50" s="45"/>
      <c r="C50" s="128">
        <f>Asset39</f>
        <v>0</v>
      </c>
      <c r="D50" s="9"/>
      <c r="E50" s="9"/>
      <c r="F50" s="140"/>
      <c r="G50" s="191">
        <f>Input!M45</f>
        <v>0</v>
      </c>
      <c r="H50" s="143"/>
      <c r="I50" s="143"/>
      <c r="J50" s="143"/>
      <c r="K50" s="143"/>
      <c r="L50" s="143"/>
      <c r="M50" s="137"/>
      <c r="N50" s="137"/>
      <c r="O50" s="137"/>
      <c r="P50" s="137"/>
      <c r="Q50" s="137"/>
      <c r="R50" s="138"/>
      <c r="S50" s="51"/>
      <c r="T50" s="138"/>
      <c r="U50" s="138"/>
      <c r="V50" s="138"/>
      <c r="W50" s="138"/>
      <c r="X50" s="138"/>
      <c r="Y50" s="138"/>
      <c r="Z50" s="138"/>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0"/>
      <c r="BK50" s="210"/>
    </row>
    <row r="51" spans="1:63" ht="12.75" hidden="1" customHeight="1" outlineLevel="1">
      <c r="A51" s="9"/>
      <c r="B51" s="45"/>
      <c r="C51" s="128">
        <f>Asset40</f>
        <v>0</v>
      </c>
      <c r="D51" s="9"/>
      <c r="E51" s="9"/>
      <c r="F51" s="140"/>
      <c r="G51" s="191">
        <f>Input!M46</f>
        <v>0</v>
      </c>
      <c r="H51" s="143"/>
      <c r="I51" s="143"/>
      <c r="J51" s="143"/>
      <c r="K51" s="143"/>
      <c r="L51" s="143"/>
      <c r="M51" s="137"/>
      <c r="N51" s="137"/>
      <c r="O51" s="137"/>
      <c r="P51" s="137"/>
      <c r="Q51" s="137"/>
      <c r="R51" s="138"/>
      <c r="S51" s="51"/>
      <c r="T51" s="138"/>
      <c r="U51" s="138"/>
      <c r="V51" s="138"/>
      <c r="W51" s="138"/>
      <c r="X51" s="138"/>
      <c r="Y51" s="138"/>
      <c r="Z51" s="138"/>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0"/>
      <c r="BK51" s="210"/>
    </row>
    <row r="52" spans="1:63" ht="12.75" hidden="1" customHeight="1" outlineLevel="1">
      <c r="A52" s="9"/>
      <c r="B52" s="45"/>
      <c r="C52" s="128">
        <f>Asset41</f>
        <v>0</v>
      </c>
      <c r="D52" s="9"/>
      <c r="E52" s="9"/>
      <c r="F52" s="140"/>
      <c r="G52" s="191">
        <f>Input!M47</f>
        <v>0</v>
      </c>
      <c r="H52" s="143"/>
      <c r="I52" s="143"/>
      <c r="J52" s="143"/>
      <c r="K52" s="143"/>
      <c r="L52" s="143"/>
      <c r="M52" s="137"/>
      <c r="N52" s="137"/>
      <c r="O52" s="137"/>
      <c r="P52" s="137"/>
      <c r="Q52" s="137"/>
      <c r="R52" s="138"/>
      <c r="S52" s="51"/>
      <c r="T52" s="138"/>
      <c r="U52" s="138"/>
      <c r="V52" s="138"/>
      <c r="W52" s="138"/>
      <c r="X52" s="138"/>
      <c r="Y52" s="138"/>
      <c r="Z52" s="138"/>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0"/>
      <c r="BK52" s="210"/>
    </row>
    <row r="53" spans="1:63" ht="12.75" hidden="1" customHeight="1" outlineLevel="1">
      <c r="A53" s="9"/>
      <c r="B53" s="45"/>
      <c r="C53" s="128">
        <f>Asset42</f>
        <v>0</v>
      </c>
      <c r="D53" s="9"/>
      <c r="E53" s="9"/>
      <c r="F53" s="140"/>
      <c r="G53" s="191">
        <f>Input!M48</f>
        <v>0</v>
      </c>
      <c r="H53" s="143"/>
      <c r="I53" s="143"/>
      <c r="J53" s="143"/>
      <c r="K53" s="143"/>
      <c r="L53" s="143"/>
      <c r="M53" s="137"/>
      <c r="N53" s="137"/>
      <c r="O53" s="137"/>
      <c r="P53" s="137"/>
      <c r="Q53" s="137"/>
      <c r="R53" s="138"/>
      <c r="S53" s="51"/>
      <c r="T53" s="138"/>
      <c r="U53" s="138"/>
      <c r="V53" s="138"/>
      <c r="W53" s="138"/>
      <c r="X53" s="138"/>
      <c r="Y53" s="138"/>
      <c r="Z53" s="138"/>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0"/>
      <c r="BK53" s="210"/>
    </row>
    <row r="54" spans="1:63" ht="12.75" hidden="1" customHeight="1" outlineLevel="1">
      <c r="A54" s="9"/>
      <c r="B54" s="45"/>
      <c r="C54" s="128">
        <f>Asset43</f>
        <v>0</v>
      </c>
      <c r="D54" s="9"/>
      <c r="E54" s="9"/>
      <c r="F54" s="140"/>
      <c r="G54" s="191">
        <f>Input!M49</f>
        <v>0</v>
      </c>
      <c r="H54" s="143"/>
      <c r="I54" s="143"/>
      <c r="J54" s="143"/>
      <c r="K54" s="143"/>
      <c r="L54" s="143"/>
      <c r="M54" s="137"/>
      <c r="N54" s="137"/>
      <c r="O54" s="137"/>
      <c r="P54" s="137"/>
      <c r="Q54" s="137"/>
      <c r="R54" s="138"/>
      <c r="S54" s="51"/>
      <c r="T54" s="138"/>
      <c r="U54" s="138"/>
      <c r="V54" s="138"/>
      <c r="W54" s="138"/>
      <c r="X54" s="138"/>
      <c r="Y54" s="138"/>
      <c r="Z54" s="138"/>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0"/>
      <c r="BK54" s="210"/>
    </row>
    <row r="55" spans="1:63" ht="12.75" hidden="1" customHeight="1" outlineLevel="1">
      <c r="A55" s="9"/>
      <c r="B55" s="45"/>
      <c r="C55" s="128">
        <f>Asset44</f>
        <v>0</v>
      </c>
      <c r="D55" s="9"/>
      <c r="E55" s="9"/>
      <c r="F55" s="140"/>
      <c r="G55" s="191">
        <f>Input!M50</f>
        <v>0</v>
      </c>
      <c r="H55" s="143"/>
      <c r="I55" s="143"/>
      <c r="J55" s="143"/>
      <c r="K55" s="143"/>
      <c r="L55" s="143"/>
      <c r="M55" s="137"/>
      <c r="N55" s="137"/>
      <c r="O55" s="137"/>
      <c r="P55" s="137"/>
      <c r="Q55" s="137"/>
      <c r="R55" s="138"/>
      <c r="S55" s="51"/>
      <c r="T55" s="138"/>
      <c r="U55" s="138"/>
      <c r="V55" s="138"/>
      <c r="W55" s="138"/>
      <c r="X55" s="138"/>
      <c r="Y55" s="138"/>
      <c r="Z55" s="138"/>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0"/>
      <c r="BK55" s="210"/>
    </row>
    <row r="56" spans="1:63" ht="12.75" hidden="1" customHeight="1" outlineLevel="1">
      <c r="A56" s="9"/>
      <c r="B56" s="45"/>
      <c r="C56" s="128">
        <f>Asset45</f>
        <v>0</v>
      </c>
      <c r="D56" s="9"/>
      <c r="E56" s="9"/>
      <c r="F56" s="140"/>
      <c r="G56" s="191">
        <f>Input!M51</f>
        <v>0</v>
      </c>
      <c r="H56" s="143"/>
      <c r="I56" s="143"/>
      <c r="J56" s="143"/>
      <c r="K56" s="143"/>
      <c r="L56" s="143"/>
      <c r="M56" s="137"/>
      <c r="N56" s="137"/>
      <c r="O56" s="137"/>
      <c r="P56" s="137"/>
      <c r="Q56" s="137"/>
      <c r="R56" s="138"/>
      <c r="S56" s="51"/>
      <c r="T56" s="138"/>
      <c r="U56" s="138"/>
      <c r="V56" s="138"/>
      <c r="W56" s="138"/>
      <c r="X56" s="138"/>
      <c r="Y56" s="138"/>
      <c r="Z56" s="138"/>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0"/>
      <c r="BK56" s="210"/>
    </row>
    <row r="57" spans="1:63" collapsed="1">
      <c r="A57" s="9"/>
      <c r="B57" s="45"/>
      <c r="C57" s="128"/>
      <c r="D57" s="9"/>
      <c r="E57" s="9"/>
      <c r="F57" s="140"/>
      <c r="G57" s="191"/>
      <c r="H57" s="143"/>
      <c r="I57" s="143"/>
      <c r="J57" s="143"/>
      <c r="K57" s="143"/>
      <c r="L57" s="143"/>
      <c r="M57" s="137"/>
      <c r="N57" s="137"/>
      <c r="O57" s="137"/>
      <c r="P57" s="137"/>
      <c r="Q57" s="137"/>
      <c r="R57" s="138"/>
      <c r="S57" s="11"/>
      <c r="T57" s="138"/>
      <c r="U57" s="138"/>
      <c r="V57" s="138"/>
      <c r="W57" s="138"/>
      <c r="X57" s="138"/>
      <c r="Y57" s="138"/>
      <c r="Z57" s="138"/>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0"/>
      <c r="BK57" s="210"/>
    </row>
    <row r="58" spans="1:63">
      <c r="A58" s="9"/>
      <c r="B58" s="45" t="s">
        <v>35</v>
      </c>
      <c r="C58" s="9"/>
      <c r="D58" s="9"/>
      <c r="E58" s="9"/>
      <c r="F58" s="9"/>
      <c r="G58" s="190">
        <f>SUM(G59:G103)</f>
        <v>0</v>
      </c>
      <c r="H58" s="139"/>
      <c r="I58" s="139"/>
      <c r="J58" s="139"/>
      <c r="K58" s="139"/>
      <c r="L58" s="139"/>
      <c r="M58" s="139"/>
      <c r="N58" s="137"/>
      <c r="O58" s="137"/>
      <c r="P58" s="137"/>
      <c r="Q58" s="137"/>
      <c r="R58" s="138"/>
      <c r="S58" s="138"/>
      <c r="T58" s="138"/>
      <c r="U58" s="138"/>
      <c r="V58" s="138"/>
      <c r="W58" s="138"/>
      <c r="X58" s="138"/>
      <c r="Y58" s="138"/>
      <c r="Z58" s="138"/>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0"/>
      <c r="BK58" s="210"/>
    </row>
    <row r="59" spans="1:63" outlineLevel="1">
      <c r="A59" s="9"/>
      <c r="B59" s="9"/>
      <c r="C59" s="128" t="str">
        <f>Asset1</f>
        <v>System Capex</v>
      </c>
      <c r="D59" s="9"/>
      <c r="E59" s="9"/>
      <c r="F59" s="9"/>
      <c r="G59" s="191">
        <f>Input!G203*(1+previous_vanilla)^0.5</f>
        <v>0</v>
      </c>
      <c r="H59" s="110"/>
      <c r="I59" s="110"/>
      <c r="J59" s="110"/>
      <c r="K59" s="110"/>
      <c r="L59" s="110"/>
      <c r="M59" s="110"/>
      <c r="N59" s="9"/>
      <c r="O59" s="9"/>
      <c r="P59" s="9"/>
      <c r="Q59" s="9"/>
      <c r="R59" s="9"/>
      <c r="S59" s="9"/>
      <c r="T59" s="9"/>
      <c r="U59" s="9"/>
      <c r="V59" s="9"/>
      <c r="W59" s="9"/>
      <c r="X59" s="9"/>
      <c r="Y59" s="9"/>
      <c r="Z59" s="9"/>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row>
    <row r="60" spans="1:63" outlineLevel="1">
      <c r="A60" s="9"/>
      <c r="B60" s="45"/>
      <c r="C60" s="128" t="str">
        <f>Asset2</f>
        <v>Transmission terminal station</v>
      </c>
      <c r="D60" s="9"/>
      <c r="E60" s="9"/>
      <c r="F60" s="140"/>
      <c r="G60" s="191">
        <f>Input!G204*(1+previous_vanilla)^0.5</f>
        <v>0</v>
      </c>
      <c r="H60" s="110"/>
      <c r="I60" s="110"/>
      <c r="J60" s="110"/>
      <c r="K60" s="110"/>
      <c r="L60" s="110"/>
      <c r="M60" s="110"/>
      <c r="N60" s="28"/>
      <c r="O60" s="28"/>
      <c r="P60" s="28"/>
      <c r="Q60" s="28"/>
      <c r="R60" s="99"/>
      <c r="S60" s="99"/>
      <c r="T60" s="99"/>
      <c r="U60" s="99"/>
      <c r="V60" s="99"/>
      <c r="W60" s="99"/>
      <c r="X60" s="99"/>
      <c r="Y60" s="99"/>
      <c r="Z60" s="99"/>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0"/>
      <c r="BK60" s="210"/>
    </row>
    <row r="61" spans="1:63" outlineLevel="1">
      <c r="A61" s="9"/>
      <c r="B61" s="45"/>
      <c r="C61" s="128" t="str">
        <f>Asset3</f>
        <v>Zone substations</v>
      </c>
      <c r="D61" s="9"/>
      <c r="E61" s="9"/>
      <c r="F61" s="140"/>
      <c r="G61" s="191">
        <f>Input!G205*(1+previous_vanilla)^0.5</f>
        <v>0</v>
      </c>
      <c r="H61" s="110"/>
      <c r="I61" s="110"/>
      <c r="J61" s="110"/>
      <c r="K61" s="110"/>
      <c r="L61" s="110"/>
      <c r="M61" s="110"/>
      <c r="N61" s="28"/>
      <c r="O61" s="28"/>
      <c r="P61" s="28"/>
      <c r="Q61" s="28"/>
      <c r="R61" s="99"/>
      <c r="S61" s="99"/>
      <c r="T61" s="99"/>
      <c r="U61" s="99"/>
      <c r="V61" s="99"/>
      <c r="W61" s="99"/>
      <c r="X61" s="99"/>
      <c r="Y61" s="99"/>
      <c r="Z61" s="99"/>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0"/>
      <c r="BK61" s="210"/>
    </row>
    <row r="62" spans="1:63" outlineLevel="1">
      <c r="A62" s="9"/>
      <c r="B62" s="45"/>
      <c r="C62" s="128" t="str">
        <f>Asset4</f>
        <v>Transmission lines</v>
      </c>
      <c r="D62" s="9"/>
      <c r="E62" s="9"/>
      <c r="F62" s="140"/>
      <c r="G62" s="191">
        <f>Input!G206*(1+previous_vanilla)^0.5</f>
        <v>0</v>
      </c>
      <c r="H62" s="110"/>
      <c r="I62" s="110"/>
      <c r="J62" s="110"/>
      <c r="K62" s="110"/>
      <c r="L62" s="110"/>
      <c r="M62" s="110"/>
      <c r="N62" s="28"/>
      <c r="O62" s="28"/>
      <c r="P62" s="28"/>
      <c r="Q62" s="28"/>
      <c r="R62" s="99"/>
      <c r="S62" s="99"/>
      <c r="T62" s="99"/>
      <c r="U62" s="99"/>
      <c r="V62" s="99"/>
      <c r="W62" s="99"/>
      <c r="X62" s="99"/>
      <c r="Y62" s="99"/>
      <c r="Z62" s="99"/>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0"/>
      <c r="BK62" s="210"/>
    </row>
    <row r="63" spans="1:63" outlineLevel="1">
      <c r="A63" s="9"/>
      <c r="B63" s="45"/>
      <c r="C63" s="128" t="str">
        <f>Asset5</f>
        <v>Distribution mains</v>
      </c>
      <c r="D63" s="9"/>
      <c r="E63" s="9"/>
      <c r="F63" s="140"/>
      <c r="G63" s="191">
        <f>Input!G207*(1+previous_vanilla)^0.5</f>
        <v>0</v>
      </c>
      <c r="H63" s="110"/>
      <c r="I63" s="110"/>
      <c r="J63" s="110"/>
      <c r="K63" s="110"/>
      <c r="L63" s="110"/>
      <c r="M63" s="110"/>
      <c r="N63" s="28"/>
      <c r="O63" s="28"/>
      <c r="P63" s="28"/>
      <c r="Q63" s="28"/>
      <c r="R63" s="99"/>
      <c r="S63" s="99"/>
      <c r="T63" s="99"/>
      <c r="U63" s="99"/>
      <c r="V63" s="99"/>
      <c r="W63" s="99"/>
      <c r="X63" s="99"/>
      <c r="Y63" s="99"/>
      <c r="Z63" s="99"/>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0"/>
      <c r="BK63" s="210"/>
    </row>
    <row r="64" spans="1:63" outlineLevel="1">
      <c r="A64" s="9"/>
      <c r="B64" s="45"/>
      <c r="C64" s="128" t="str">
        <f>Asset6</f>
        <v>Distribution substations</v>
      </c>
      <c r="D64" s="9"/>
      <c r="E64" s="9"/>
      <c r="F64" s="140"/>
      <c r="G64" s="191">
        <f>Input!G208*(1+previous_vanilla)^0.5</f>
        <v>0</v>
      </c>
      <c r="H64" s="110"/>
      <c r="I64" s="110"/>
      <c r="J64" s="110"/>
      <c r="K64" s="110"/>
      <c r="L64" s="110"/>
      <c r="M64" s="110"/>
      <c r="N64" s="28"/>
      <c r="O64" s="28"/>
      <c r="P64" s="28"/>
      <c r="Q64" s="28"/>
      <c r="R64" s="99"/>
      <c r="S64" s="99"/>
      <c r="T64" s="99"/>
      <c r="U64" s="99"/>
      <c r="V64" s="99"/>
      <c r="W64" s="99"/>
      <c r="X64" s="99"/>
      <c r="Y64" s="99"/>
      <c r="Z64" s="99"/>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0"/>
      <c r="BK64" s="210"/>
    </row>
    <row r="65" spans="1:63" outlineLevel="1">
      <c r="A65" s="9"/>
      <c r="B65" s="45"/>
      <c r="C65" s="128" t="str">
        <f>Asset7</f>
        <v>Metering</v>
      </c>
      <c r="D65" s="9"/>
      <c r="E65" s="9"/>
      <c r="F65" s="140"/>
      <c r="G65" s="191">
        <f>Input!G209*(1+previous_vanilla)^0.5</f>
        <v>0</v>
      </c>
      <c r="H65" s="110"/>
      <c r="I65" s="110"/>
      <c r="J65" s="110"/>
      <c r="K65" s="110"/>
      <c r="L65" s="110"/>
      <c r="M65" s="110"/>
      <c r="N65" s="28"/>
      <c r="O65" s="28"/>
      <c r="P65" s="28"/>
      <c r="Q65" s="28"/>
      <c r="R65" s="99"/>
      <c r="S65" s="99"/>
      <c r="T65" s="99"/>
      <c r="U65" s="99"/>
      <c r="V65" s="99"/>
      <c r="W65" s="99"/>
      <c r="X65" s="99"/>
      <c r="Y65" s="99"/>
      <c r="Z65" s="99"/>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0"/>
      <c r="BK65" s="210"/>
    </row>
    <row r="66" spans="1:63" outlineLevel="1">
      <c r="A66" s="9"/>
      <c r="B66" s="45"/>
      <c r="C66" s="128" t="str">
        <f>Asset8</f>
        <v>Land and easements</v>
      </c>
      <c r="D66" s="9"/>
      <c r="E66" s="9"/>
      <c r="F66" s="140"/>
      <c r="G66" s="191">
        <f>Input!G210*(1+previous_vanilla)^0.5</f>
        <v>0</v>
      </c>
      <c r="H66" s="110"/>
      <c r="I66" s="110"/>
      <c r="J66" s="110"/>
      <c r="K66" s="110"/>
      <c r="L66" s="110"/>
      <c r="M66" s="110"/>
      <c r="N66" s="28"/>
      <c r="O66" s="28"/>
      <c r="P66" s="28"/>
      <c r="Q66" s="28"/>
      <c r="R66" s="99"/>
      <c r="S66" s="99"/>
      <c r="T66" s="99"/>
      <c r="U66" s="99"/>
      <c r="V66" s="99"/>
      <c r="W66" s="99"/>
      <c r="X66" s="99"/>
      <c r="Y66" s="99"/>
      <c r="Z66" s="99"/>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0"/>
      <c r="BK66" s="210"/>
    </row>
    <row r="67" spans="1:63" outlineLevel="1">
      <c r="A67" s="9"/>
      <c r="B67" s="45"/>
      <c r="C67" s="128" t="str">
        <f>Asset9</f>
        <v>Secondary systems - Control, communications &amp; Protection</v>
      </c>
      <c r="D67" s="9"/>
      <c r="E67" s="9"/>
      <c r="F67" s="140"/>
      <c r="G67" s="191">
        <f>Input!G211*(1+previous_vanilla)^0.5</f>
        <v>0</v>
      </c>
      <c r="H67" s="110"/>
      <c r="I67" s="110"/>
      <c r="J67" s="110"/>
      <c r="K67" s="110"/>
      <c r="L67" s="110"/>
      <c r="M67" s="110"/>
      <c r="N67" s="28"/>
      <c r="O67" s="28"/>
      <c r="P67" s="28"/>
      <c r="Q67" s="28"/>
      <c r="R67" s="99"/>
      <c r="S67" s="99"/>
      <c r="T67" s="99"/>
      <c r="U67" s="99"/>
      <c r="V67" s="99"/>
      <c r="W67" s="99"/>
      <c r="X67" s="99"/>
      <c r="Y67" s="99"/>
      <c r="Z67" s="99"/>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0"/>
      <c r="BK67" s="210"/>
    </row>
    <row r="68" spans="1:63" outlineLevel="1">
      <c r="A68" s="9"/>
      <c r="B68" s="45"/>
      <c r="C68" s="128" t="str">
        <f>Asset10</f>
        <v>Other</v>
      </c>
      <c r="D68" s="9"/>
      <c r="E68" s="9"/>
      <c r="F68" s="140"/>
      <c r="G68" s="191">
        <f>Input!G212*(1+previous_vanilla)^0.5</f>
        <v>0</v>
      </c>
      <c r="H68" s="110"/>
      <c r="I68" s="110"/>
      <c r="J68" s="110"/>
      <c r="K68" s="110"/>
      <c r="L68" s="110"/>
      <c r="M68" s="110"/>
      <c r="N68" s="28"/>
      <c r="O68" s="28"/>
      <c r="P68" s="28"/>
      <c r="Q68" s="28"/>
      <c r="R68" s="99"/>
      <c r="S68" s="99"/>
      <c r="T68" s="99"/>
      <c r="U68" s="99"/>
      <c r="V68" s="99"/>
      <c r="W68" s="99"/>
      <c r="X68" s="99"/>
      <c r="Y68" s="99"/>
      <c r="Z68" s="99"/>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0"/>
      <c r="BK68" s="210"/>
    </row>
    <row r="69" spans="1:63" outlineLevel="1">
      <c r="A69" s="9"/>
      <c r="B69" s="45"/>
      <c r="C69" s="128" t="str">
        <f>Asset11</f>
        <v>Non-System Capex</v>
      </c>
      <c r="D69" s="9"/>
      <c r="E69" s="9"/>
      <c r="F69" s="140"/>
      <c r="G69" s="191">
        <f>Input!G213*(1+previous_vanilla)^0.5</f>
        <v>0</v>
      </c>
      <c r="H69" s="110"/>
      <c r="I69" s="110"/>
      <c r="J69" s="110"/>
      <c r="K69" s="110"/>
      <c r="L69" s="110"/>
      <c r="M69" s="110"/>
      <c r="N69" s="28"/>
      <c r="O69" s="28"/>
      <c r="P69" s="28"/>
      <c r="Q69" s="28"/>
      <c r="R69" s="99"/>
      <c r="S69" s="99"/>
      <c r="T69" s="99"/>
      <c r="U69" s="99"/>
      <c r="V69" s="99"/>
      <c r="W69" s="99"/>
      <c r="X69" s="99"/>
      <c r="Y69" s="99"/>
      <c r="Z69" s="99"/>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0"/>
      <c r="BK69" s="210"/>
    </row>
    <row r="70" spans="1:63" outlineLevel="1">
      <c r="A70" s="9"/>
      <c r="B70" s="45"/>
      <c r="C70" s="128" t="str">
        <f>Asset12</f>
        <v>Non-network—IT and Communications Capex</v>
      </c>
      <c r="D70" s="9"/>
      <c r="E70" s="9"/>
      <c r="F70" s="140"/>
      <c r="G70" s="191">
        <f>Input!G214*(1+previous_vanilla)^0.5</f>
        <v>0</v>
      </c>
      <c r="H70" s="110"/>
      <c r="I70" s="110"/>
      <c r="J70" s="110"/>
      <c r="K70" s="110"/>
      <c r="L70" s="110"/>
      <c r="M70" s="110"/>
      <c r="N70" s="28"/>
      <c r="O70" s="28"/>
      <c r="P70" s="28"/>
      <c r="Q70" s="28"/>
      <c r="R70" s="99"/>
      <c r="S70" s="99"/>
      <c r="T70" s="99"/>
      <c r="U70" s="99"/>
      <c r="V70" s="99"/>
      <c r="W70" s="99"/>
      <c r="X70" s="99"/>
      <c r="Y70" s="99"/>
      <c r="Z70" s="99"/>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0"/>
      <c r="BK70" s="210"/>
    </row>
    <row r="71" spans="1:63" outlineLevel="1">
      <c r="A71" s="9"/>
      <c r="B71" s="45"/>
      <c r="C71" s="128" t="str">
        <f>Asset13</f>
        <v>Non-network—Motor Vehicles Capex</v>
      </c>
      <c r="D71" s="9"/>
      <c r="E71" s="9"/>
      <c r="F71" s="140"/>
      <c r="G71" s="191">
        <f>Input!G215*(1+previous_vanilla)^0.5</f>
        <v>0</v>
      </c>
      <c r="H71" s="110"/>
      <c r="I71" s="110"/>
      <c r="J71" s="110"/>
      <c r="K71" s="110"/>
      <c r="L71" s="110"/>
      <c r="M71" s="110"/>
      <c r="N71" s="28"/>
      <c r="O71" s="28"/>
      <c r="P71" s="28"/>
      <c r="Q71" s="28"/>
      <c r="R71" s="99"/>
      <c r="S71" s="99"/>
      <c r="T71" s="99"/>
      <c r="U71" s="99"/>
      <c r="V71" s="99"/>
      <c r="W71" s="99"/>
      <c r="X71" s="99"/>
      <c r="Y71" s="99"/>
      <c r="Z71" s="99"/>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0"/>
      <c r="BK71" s="210"/>
    </row>
    <row r="72" spans="1:63" outlineLevel="1">
      <c r="A72" s="9"/>
      <c r="B72" s="45"/>
      <c r="C72" s="128" t="str">
        <f>Asset14</f>
        <v>Non-network—Property Capex</v>
      </c>
      <c r="D72" s="9"/>
      <c r="E72" s="9"/>
      <c r="F72" s="140"/>
      <c r="G72" s="191">
        <f>Input!G216*(1+previous_vanilla)^0.5</f>
        <v>0</v>
      </c>
      <c r="H72" s="110"/>
      <c r="I72" s="110"/>
      <c r="J72" s="110"/>
      <c r="K72" s="110"/>
      <c r="L72" s="110"/>
      <c r="M72" s="110"/>
      <c r="N72" s="28"/>
      <c r="O72" s="28"/>
      <c r="P72" s="28"/>
      <c r="Q72" s="28"/>
      <c r="R72" s="99"/>
      <c r="S72" s="99"/>
      <c r="T72" s="99"/>
      <c r="U72" s="99"/>
      <c r="V72" s="99"/>
      <c r="W72" s="99"/>
      <c r="X72" s="99"/>
      <c r="Y72" s="99"/>
      <c r="Z72" s="99"/>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0"/>
      <c r="BK72" s="210"/>
    </row>
    <row r="73" spans="1:63" outlineLevel="1">
      <c r="A73" s="9"/>
      <c r="B73" s="45"/>
      <c r="C73" s="128" t="str">
        <f>Asset15</f>
        <v>Non-network—Plant &amp; Equipment Capex</v>
      </c>
      <c r="D73" s="9"/>
      <c r="E73" s="9"/>
      <c r="F73" s="140"/>
      <c r="G73" s="191">
        <f>Input!G217*(1+previous_vanilla)^0.5</f>
        <v>0</v>
      </c>
      <c r="H73" s="110"/>
      <c r="I73" s="110"/>
      <c r="J73" s="110"/>
      <c r="K73" s="110"/>
      <c r="L73" s="110"/>
      <c r="M73" s="110"/>
      <c r="N73" s="28"/>
      <c r="O73" s="28"/>
      <c r="P73" s="28"/>
      <c r="Q73" s="28"/>
      <c r="R73" s="99"/>
      <c r="S73" s="99"/>
      <c r="T73" s="99"/>
      <c r="U73" s="99"/>
      <c r="V73" s="99"/>
      <c r="W73" s="99"/>
      <c r="X73" s="99"/>
      <c r="Y73" s="99"/>
      <c r="Z73" s="99"/>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0"/>
      <c r="BK73" s="210"/>
    </row>
    <row r="74" spans="1:63" outlineLevel="1">
      <c r="A74" s="9"/>
      <c r="B74" s="45"/>
      <c r="C74" s="128" t="str">
        <f>Asset16</f>
        <v>Non-network—Other capex</v>
      </c>
      <c r="D74" s="9"/>
      <c r="E74" s="9"/>
      <c r="F74" s="140"/>
      <c r="G74" s="191">
        <f>Input!G218*(1+previous_vanilla)^0.5</f>
        <v>0</v>
      </c>
      <c r="H74" s="110"/>
      <c r="I74" s="110"/>
      <c r="J74" s="110"/>
      <c r="K74" s="110"/>
      <c r="L74" s="110"/>
      <c r="M74" s="110"/>
      <c r="N74" s="28"/>
      <c r="O74" s="28"/>
      <c r="P74" s="28"/>
      <c r="Q74" s="28"/>
      <c r="R74" s="99"/>
      <c r="S74" s="99"/>
      <c r="T74" s="99"/>
      <c r="U74" s="99"/>
      <c r="V74" s="99"/>
      <c r="W74" s="99"/>
      <c r="X74" s="99"/>
      <c r="Y74" s="99"/>
      <c r="Z74" s="99"/>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0"/>
      <c r="BK74" s="210"/>
    </row>
    <row r="75" spans="1:63" hidden="1" outlineLevel="1">
      <c r="A75" s="9"/>
      <c r="B75" s="45"/>
      <c r="C75" s="128">
        <f>Asset17</f>
        <v>0</v>
      </c>
      <c r="D75" s="9"/>
      <c r="E75" s="9"/>
      <c r="F75" s="140"/>
      <c r="G75" s="191">
        <f>Input!G219*(1+previous_vanilla)^0.5</f>
        <v>0</v>
      </c>
      <c r="H75" s="110"/>
      <c r="I75" s="110"/>
      <c r="J75" s="110"/>
      <c r="K75" s="110"/>
      <c r="L75" s="110"/>
      <c r="M75" s="110"/>
      <c r="N75" s="28"/>
      <c r="O75" s="28"/>
      <c r="P75" s="28"/>
      <c r="Q75" s="28"/>
      <c r="R75" s="99"/>
      <c r="S75" s="99"/>
      <c r="T75" s="99"/>
      <c r="U75" s="99"/>
      <c r="V75" s="99"/>
      <c r="W75" s="99"/>
      <c r="X75" s="99"/>
      <c r="Y75" s="99"/>
      <c r="Z75" s="99"/>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0"/>
      <c r="BK75" s="210"/>
    </row>
    <row r="76" spans="1:63" hidden="1" outlineLevel="1">
      <c r="A76" s="9"/>
      <c r="B76" s="45"/>
      <c r="C76" s="128">
        <f>Asset18</f>
        <v>0</v>
      </c>
      <c r="D76" s="9"/>
      <c r="E76" s="9"/>
      <c r="F76" s="140"/>
      <c r="G76" s="191">
        <f>Input!G220*(1+previous_vanilla)^0.5</f>
        <v>0</v>
      </c>
      <c r="H76" s="110"/>
      <c r="I76" s="110"/>
      <c r="J76" s="110"/>
      <c r="K76" s="110"/>
      <c r="L76" s="110"/>
      <c r="M76" s="110"/>
      <c r="N76" s="28"/>
      <c r="O76" s="28"/>
      <c r="P76" s="28"/>
      <c r="Q76" s="28"/>
      <c r="R76" s="99"/>
      <c r="S76" s="99"/>
      <c r="T76" s="99"/>
      <c r="U76" s="99"/>
      <c r="V76" s="99"/>
      <c r="W76" s="99"/>
      <c r="X76" s="99"/>
      <c r="Y76" s="99"/>
      <c r="Z76" s="99"/>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0"/>
      <c r="BK76" s="210"/>
    </row>
    <row r="77" spans="1:63" hidden="1" outlineLevel="1">
      <c r="A77" s="9"/>
      <c r="B77" s="45"/>
      <c r="C77" s="128">
        <f>Asset19</f>
        <v>0</v>
      </c>
      <c r="D77" s="9"/>
      <c r="E77" s="9"/>
      <c r="F77" s="140"/>
      <c r="G77" s="191">
        <f>Input!G221*(1+previous_vanilla)^0.5</f>
        <v>0</v>
      </c>
      <c r="H77" s="110"/>
      <c r="I77" s="110"/>
      <c r="J77" s="110"/>
      <c r="K77" s="110"/>
      <c r="L77" s="110"/>
      <c r="M77" s="110"/>
      <c r="N77" s="28"/>
      <c r="O77" s="28"/>
      <c r="P77" s="28"/>
      <c r="Q77" s="28"/>
      <c r="R77" s="99"/>
      <c r="S77" s="99"/>
      <c r="T77" s="99"/>
      <c r="U77" s="99"/>
      <c r="V77" s="99"/>
      <c r="W77" s="99"/>
      <c r="X77" s="99"/>
      <c r="Y77" s="99"/>
      <c r="Z77" s="99"/>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0"/>
      <c r="BK77" s="210"/>
    </row>
    <row r="78" spans="1:63" hidden="1" outlineLevel="1">
      <c r="A78" s="9"/>
      <c r="B78" s="45"/>
      <c r="C78" s="128">
        <f>Asset20</f>
        <v>0</v>
      </c>
      <c r="D78" s="9"/>
      <c r="E78" s="9"/>
      <c r="F78" s="140"/>
      <c r="G78" s="191">
        <f>Input!G222*(1+previous_vanilla)^0.5</f>
        <v>0</v>
      </c>
      <c r="H78" s="110"/>
      <c r="I78" s="110"/>
      <c r="J78" s="110"/>
      <c r="K78" s="110"/>
      <c r="L78" s="110"/>
      <c r="M78" s="110"/>
      <c r="N78" s="28"/>
      <c r="O78" s="28"/>
      <c r="P78" s="28"/>
      <c r="Q78" s="28"/>
      <c r="R78" s="99"/>
      <c r="S78" s="99"/>
      <c r="T78" s="99"/>
      <c r="U78" s="99"/>
      <c r="V78" s="99"/>
      <c r="W78" s="99"/>
      <c r="X78" s="99"/>
      <c r="Y78" s="99"/>
      <c r="Z78" s="99"/>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0"/>
      <c r="BK78" s="210"/>
    </row>
    <row r="79" spans="1:63" hidden="1" outlineLevel="1">
      <c r="A79" s="9"/>
      <c r="B79" s="45"/>
      <c r="C79" s="128">
        <f>Asset21</f>
        <v>0</v>
      </c>
      <c r="D79" s="9"/>
      <c r="E79" s="9"/>
      <c r="F79" s="140"/>
      <c r="G79" s="191">
        <f>Input!G223*(1+previous_vanilla)^0.5</f>
        <v>0</v>
      </c>
      <c r="H79" s="110"/>
      <c r="I79" s="110"/>
      <c r="J79" s="110"/>
      <c r="K79" s="110"/>
      <c r="L79" s="110"/>
      <c r="M79" s="110"/>
      <c r="N79" s="28"/>
      <c r="O79" s="28"/>
      <c r="P79" s="28"/>
      <c r="Q79" s="28"/>
      <c r="R79" s="99"/>
      <c r="S79" s="99"/>
      <c r="T79" s="99"/>
      <c r="U79" s="99"/>
      <c r="V79" s="99"/>
      <c r="W79" s="99"/>
      <c r="X79" s="99"/>
      <c r="Y79" s="99"/>
      <c r="Z79" s="99"/>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0"/>
      <c r="BK79" s="210"/>
    </row>
    <row r="80" spans="1:63" hidden="1" outlineLevel="1">
      <c r="A80" s="9"/>
      <c r="B80" s="45"/>
      <c r="C80" s="128">
        <f>Asset22</f>
        <v>0</v>
      </c>
      <c r="D80" s="9"/>
      <c r="E80" s="9"/>
      <c r="F80" s="140"/>
      <c r="G80" s="191">
        <f>Input!G224*(1+previous_vanilla)^0.5</f>
        <v>0</v>
      </c>
      <c r="H80" s="110"/>
      <c r="I80" s="110"/>
      <c r="J80" s="110"/>
      <c r="K80" s="110"/>
      <c r="L80" s="110"/>
      <c r="M80" s="110"/>
      <c r="N80" s="28"/>
      <c r="O80" s="28"/>
      <c r="P80" s="28"/>
      <c r="Q80" s="28"/>
      <c r="R80" s="99"/>
      <c r="S80" s="99"/>
      <c r="T80" s="99"/>
      <c r="U80" s="99"/>
      <c r="V80" s="99"/>
      <c r="W80" s="99"/>
      <c r="X80" s="99"/>
      <c r="Y80" s="99"/>
      <c r="Z80" s="99"/>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0"/>
      <c r="BK80" s="210"/>
    </row>
    <row r="81" spans="1:63" hidden="1" outlineLevel="1">
      <c r="A81" s="9"/>
      <c r="B81" s="45"/>
      <c r="C81" s="128">
        <f>Asset23</f>
        <v>0</v>
      </c>
      <c r="D81" s="9"/>
      <c r="E81" s="9"/>
      <c r="F81" s="140"/>
      <c r="G81" s="191">
        <f>Input!G225*(1+previous_vanilla)^0.5</f>
        <v>0</v>
      </c>
      <c r="H81" s="110"/>
      <c r="I81" s="110"/>
      <c r="J81" s="110"/>
      <c r="K81" s="110"/>
      <c r="L81" s="110"/>
      <c r="M81" s="110"/>
      <c r="N81" s="28"/>
      <c r="O81" s="28"/>
      <c r="P81" s="28"/>
      <c r="Q81" s="28"/>
      <c r="R81" s="99"/>
      <c r="S81" s="99"/>
      <c r="T81" s="99"/>
      <c r="U81" s="99"/>
      <c r="V81" s="99"/>
      <c r="W81" s="99"/>
      <c r="X81" s="99"/>
      <c r="Y81" s="99"/>
      <c r="Z81" s="99"/>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0"/>
      <c r="BK81" s="210"/>
    </row>
    <row r="82" spans="1:63" hidden="1" outlineLevel="1">
      <c r="A82" s="9"/>
      <c r="B82" s="45"/>
      <c r="C82" s="128">
        <f>Asset24</f>
        <v>0</v>
      </c>
      <c r="D82" s="9"/>
      <c r="E82" s="9"/>
      <c r="F82" s="140"/>
      <c r="G82" s="191">
        <f>Input!G226*(1+previous_vanilla)^0.5</f>
        <v>0</v>
      </c>
      <c r="H82" s="110"/>
      <c r="I82" s="110"/>
      <c r="J82" s="110"/>
      <c r="K82" s="110"/>
      <c r="L82" s="110"/>
      <c r="M82" s="110"/>
      <c r="N82" s="28"/>
      <c r="O82" s="28"/>
      <c r="P82" s="28"/>
      <c r="Q82" s="28"/>
      <c r="R82" s="99"/>
      <c r="S82" s="99"/>
      <c r="T82" s="99"/>
      <c r="U82" s="99"/>
      <c r="V82" s="99"/>
      <c r="W82" s="99"/>
      <c r="X82" s="99"/>
      <c r="Y82" s="99"/>
      <c r="Z82" s="99"/>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0"/>
      <c r="BK82" s="210"/>
    </row>
    <row r="83" spans="1:63" hidden="1" outlineLevel="1">
      <c r="A83" s="9"/>
      <c r="B83" s="45"/>
      <c r="C83" s="128">
        <f>Asset25</f>
        <v>0</v>
      </c>
      <c r="D83" s="9"/>
      <c r="E83" s="9"/>
      <c r="F83" s="140"/>
      <c r="G83" s="191">
        <f>Input!G227*(1+previous_vanilla)^0.5</f>
        <v>0</v>
      </c>
      <c r="H83" s="110"/>
      <c r="I83" s="110"/>
      <c r="J83" s="110"/>
      <c r="K83" s="110"/>
      <c r="L83" s="110"/>
      <c r="M83" s="110"/>
      <c r="N83" s="28"/>
      <c r="O83" s="28"/>
      <c r="P83" s="28"/>
      <c r="Q83" s="28"/>
      <c r="R83" s="99"/>
      <c r="S83" s="99"/>
      <c r="T83" s="99"/>
      <c r="U83" s="99"/>
      <c r="V83" s="99"/>
      <c r="W83" s="99"/>
      <c r="X83" s="99"/>
      <c r="Y83" s="99"/>
      <c r="Z83" s="99"/>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0"/>
      <c r="BK83" s="210"/>
    </row>
    <row r="84" spans="1:63" hidden="1" outlineLevel="1">
      <c r="A84" s="9"/>
      <c r="B84" s="45"/>
      <c r="C84" s="128">
        <f>Asset26</f>
        <v>0</v>
      </c>
      <c r="D84" s="9"/>
      <c r="E84" s="9"/>
      <c r="F84" s="140"/>
      <c r="G84" s="191">
        <f>Input!G228*(1+previous_vanilla)^0.5</f>
        <v>0</v>
      </c>
      <c r="H84" s="110"/>
      <c r="I84" s="110"/>
      <c r="J84" s="110"/>
      <c r="K84" s="110"/>
      <c r="L84" s="110"/>
      <c r="M84" s="110"/>
      <c r="N84" s="28"/>
      <c r="O84" s="28"/>
      <c r="P84" s="28"/>
      <c r="Q84" s="28"/>
      <c r="R84" s="99"/>
      <c r="S84" s="99"/>
      <c r="T84" s="99"/>
      <c r="U84" s="99"/>
      <c r="V84" s="99"/>
      <c r="W84" s="99"/>
      <c r="X84" s="99"/>
      <c r="Y84" s="99"/>
      <c r="Z84" s="99"/>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0"/>
      <c r="BK84" s="210"/>
    </row>
    <row r="85" spans="1:63" hidden="1" outlineLevel="1">
      <c r="A85" s="9"/>
      <c r="B85" s="45"/>
      <c r="C85" s="128">
        <f>Asset27</f>
        <v>0</v>
      </c>
      <c r="D85" s="9"/>
      <c r="E85" s="9"/>
      <c r="F85" s="140"/>
      <c r="G85" s="191">
        <f>Input!G229*(1+previous_vanilla)^0.5</f>
        <v>0</v>
      </c>
      <c r="H85" s="110"/>
      <c r="I85" s="110"/>
      <c r="J85" s="110"/>
      <c r="K85" s="110"/>
      <c r="L85" s="110"/>
      <c r="M85" s="110"/>
      <c r="N85" s="28"/>
      <c r="O85" s="28"/>
      <c r="P85" s="28"/>
      <c r="Q85" s="28"/>
      <c r="R85" s="99"/>
      <c r="S85" s="99"/>
      <c r="T85" s="99"/>
      <c r="U85" s="99"/>
      <c r="V85" s="99"/>
      <c r="W85" s="99"/>
      <c r="X85" s="99"/>
      <c r="Y85" s="99"/>
      <c r="Z85" s="99"/>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0"/>
      <c r="BK85" s="210"/>
    </row>
    <row r="86" spans="1:63" hidden="1" outlineLevel="1">
      <c r="A86" s="9"/>
      <c r="B86" s="45"/>
      <c r="C86" s="128">
        <f>Asset28</f>
        <v>0</v>
      </c>
      <c r="D86" s="9"/>
      <c r="E86" s="9"/>
      <c r="F86" s="140"/>
      <c r="G86" s="191">
        <f>Input!G230*(1+previous_vanilla)^0.5</f>
        <v>0</v>
      </c>
      <c r="H86" s="110"/>
      <c r="I86" s="110"/>
      <c r="J86" s="110"/>
      <c r="K86" s="110"/>
      <c r="L86" s="110"/>
      <c r="M86" s="110"/>
      <c r="N86" s="28"/>
      <c r="O86" s="28"/>
      <c r="P86" s="28"/>
      <c r="Q86" s="28"/>
      <c r="R86" s="99"/>
      <c r="S86" s="99"/>
      <c r="T86" s="99"/>
      <c r="U86" s="99"/>
      <c r="V86" s="99"/>
      <c r="W86" s="99"/>
      <c r="X86" s="99"/>
      <c r="Y86" s="99"/>
      <c r="Z86" s="99"/>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0"/>
      <c r="BK86" s="210"/>
    </row>
    <row r="87" spans="1:63" hidden="1" outlineLevel="1">
      <c r="A87" s="9"/>
      <c r="B87" s="45"/>
      <c r="C87" s="128">
        <f>Asset29</f>
        <v>0</v>
      </c>
      <c r="D87" s="9"/>
      <c r="E87" s="9"/>
      <c r="F87" s="140"/>
      <c r="G87" s="191">
        <f>Input!G231*(1+previous_vanilla)^0.5</f>
        <v>0</v>
      </c>
      <c r="H87" s="110"/>
      <c r="I87" s="110"/>
      <c r="J87" s="110"/>
      <c r="K87" s="110"/>
      <c r="L87" s="110"/>
      <c r="M87" s="110"/>
      <c r="N87" s="28"/>
      <c r="O87" s="28"/>
      <c r="P87" s="28"/>
      <c r="Q87" s="28"/>
      <c r="R87" s="99"/>
      <c r="S87" s="99"/>
      <c r="T87" s="99"/>
      <c r="U87" s="99"/>
      <c r="V87" s="99"/>
      <c r="W87" s="99"/>
      <c r="X87" s="99"/>
      <c r="Y87" s="99"/>
      <c r="Z87" s="99"/>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0"/>
      <c r="BK87" s="210"/>
    </row>
    <row r="88" spans="1:63" hidden="1" outlineLevel="1">
      <c r="A88" s="9"/>
      <c r="B88" s="45"/>
      <c r="C88" s="128">
        <f>Asset30</f>
        <v>0</v>
      </c>
      <c r="D88" s="9"/>
      <c r="E88" s="9"/>
      <c r="F88" s="140"/>
      <c r="G88" s="191">
        <f>Input!G232*(1+previous_vanilla)^0.5</f>
        <v>0</v>
      </c>
      <c r="H88" s="110"/>
      <c r="I88" s="110"/>
      <c r="J88" s="110"/>
      <c r="K88" s="110"/>
      <c r="L88" s="110"/>
      <c r="M88" s="110"/>
      <c r="N88" s="28"/>
      <c r="O88" s="28"/>
      <c r="P88" s="28"/>
      <c r="Q88" s="28"/>
      <c r="R88" s="99"/>
      <c r="S88" s="99"/>
      <c r="T88" s="99"/>
      <c r="U88" s="99"/>
      <c r="V88" s="99"/>
      <c r="W88" s="99"/>
      <c r="X88" s="99"/>
      <c r="Y88" s="99"/>
      <c r="Z88" s="99"/>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0"/>
      <c r="BK88" s="210"/>
    </row>
    <row r="89" spans="1:63" hidden="1" outlineLevel="1">
      <c r="A89" s="9"/>
      <c r="B89" s="45"/>
      <c r="C89" s="128">
        <f>Asset31</f>
        <v>0</v>
      </c>
      <c r="D89" s="9"/>
      <c r="E89" s="9"/>
      <c r="F89" s="140"/>
      <c r="G89" s="191">
        <f>Input!G233*(1+previous_vanilla)^0.5</f>
        <v>0</v>
      </c>
      <c r="H89" s="110"/>
      <c r="I89" s="110"/>
      <c r="J89" s="110"/>
      <c r="K89" s="110"/>
      <c r="L89" s="110"/>
      <c r="M89" s="110"/>
      <c r="N89" s="28"/>
      <c r="O89" s="28"/>
      <c r="P89" s="28"/>
      <c r="Q89" s="28"/>
      <c r="R89" s="99"/>
      <c r="S89" s="99"/>
      <c r="T89" s="99"/>
      <c r="U89" s="99"/>
      <c r="V89" s="99"/>
      <c r="W89" s="99"/>
      <c r="X89" s="99"/>
      <c r="Y89" s="99"/>
      <c r="Z89" s="99"/>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0"/>
      <c r="BK89" s="210"/>
    </row>
    <row r="90" spans="1:63" hidden="1" outlineLevel="1">
      <c r="A90" s="9"/>
      <c r="B90" s="45"/>
      <c r="C90" s="128">
        <f>Asset32</f>
        <v>0</v>
      </c>
      <c r="D90" s="9"/>
      <c r="E90" s="9"/>
      <c r="F90" s="140"/>
      <c r="G90" s="191">
        <f>Input!G234*(1+previous_vanilla)^0.5</f>
        <v>0</v>
      </c>
      <c r="H90" s="110"/>
      <c r="I90" s="110"/>
      <c r="J90" s="110"/>
      <c r="K90" s="110"/>
      <c r="L90" s="110"/>
      <c r="M90" s="110"/>
      <c r="N90" s="28"/>
      <c r="O90" s="28"/>
      <c r="P90" s="28"/>
      <c r="Q90" s="28"/>
      <c r="R90" s="99"/>
      <c r="S90" s="99"/>
      <c r="T90" s="99"/>
      <c r="U90" s="99"/>
      <c r="V90" s="99"/>
      <c r="W90" s="99"/>
      <c r="X90" s="99"/>
      <c r="Y90" s="99"/>
      <c r="Z90" s="99"/>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0"/>
      <c r="BK90" s="210"/>
    </row>
    <row r="91" spans="1:63" hidden="1" outlineLevel="1">
      <c r="A91" s="9"/>
      <c r="B91" s="45"/>
      <c r="C91" s="128">
        <f>Asset33</f>
        <v>0</v>
      </c>
      <c r="D91" s="9"/>
      <c r="E91" s="9"/>
      <c r="F91" s="140"/>
      <c r="G91" s="191">
        <f>Input!G235*(1+previous_vanilla)^0.5</f>
        <v>0</v>
      </c>
      <c r="H91" s="110"/>
      <c r="I91" s="110"/>
      <c r="J91" s="110"/>
      <c r="K91" s="110"/>
      <c r="L91" s="110"/>
      <c r="M91" s="110"/>
      <c r="N91" s="28"/>
      <c r="O91" s="28"/>
      <c r="P91" s="28"/>
      <c r="Q91" s="28"/>
      <c r="R91" s="99"/>
      <c r="S91" s="99"/>
      <c r="T91" s="99"/>
      <c r="U91" s="99"/>
      <c r="V91" s="99"/>
      <c r="W91" s="99"/>
      <c r="X91" s="99"/>
      <c r="Y91" s="99"/>
      <c r="Z91" s="99"/>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0"/>
      <c r="BK91" s="210"/>
    </row>
    <row r="92" spans="1:63" hidden="1" outlineLevel="1">
      <c r="A92" s="9"/>
      <c r="B92" s="45"/>
      <c r="C92" s="128">
        <f>Asset34</f>
        <v>0</v>
      </c>
      <c r="D92" s="9"/>
      <c r="E92" s="9"/>
      <c r="F92" s="140"/>
      <c r="G92" s="191">
        <f>Input!G236*(1+previous_vanilla)^0.5</f>
        <v>0</v>
      </c>
      <c r="H92" s="110"/>
      <c r="I92" s="110"/>
      <c r="J92" s="110"/>
      <c r="K92" s="110"/>
      <c r="L92" s="110"/>
      <c r="M92" s="110"/>
      <c r="N92" s="28"/>
      <c r="O92" s="28"/>
      <c r="P92" s="28"/>
      <c r="Q92" s="28"/>
      <c r="R92" s="99"/>
      <c r="S92" s="99"/>
      <c r="T92" s="99"/>
      <c r="U92" s="99"/>
      <c r="V92" s="99"/>
      <c r="W92" s="99"/>
      <c r="X92" s="99"/>
      <c r="Y92" s="99"/>
      <c r="Z92" s="99"/>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0"/>
      <c r="BK92" s="210"/>
    </row>
    <row r="93" spans="1:63" hidden="1" outlineLevel="1">
      <c r="A93" s="9"/>
      <c r="B93" s="45"/>
      <c r="C93" s="128">
        <f>Asset35</f>
        <v>0</v>
      </c>
      <c r="D93" s="9"/>
      <c r="E93" s="9"/>
      <c r="F93" s="140"/>
      <c r="G93" s="191">
        <f>Input!G237*(1+previous_vanilla)^0.5</f>
        <v>0</v>
      </c>
      <c r="H93" s="110"/>
      <c r="I93" s="110"/>
      <c r="J93" s="110"/>
      <c r="K93" s="110"/>
      <c r="L93" s="110"/>
      <c r="M93" s="110"/>
      <c r="N93" s="28"/>
      <c r="O93" s="28"/>
      <c r="P93" s="28"/>
      <c r="Q93" s="28"/>
      <c r="R93" s="99"/>
      <c r="S93" s="99"/>
      <c r="T93" s="99"/>
      <c r="U93" s="99"/>
      <c r="V93" s="99"/>
      <c r="W93" s="99"/>
      <c r="X93" s="99"/>
      <c r="Y93" s="99"/>
      <c r="Z93" s="99"/>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0"/>
      <c r="BK93" s="210"/>
    </row>
    <row r="94" spans="1:63" hidden="1" outlineLevel="1">
      <c r="A94" s="9"/>
      <c r="B94" s="45"/>
      <c r="C94" s="128">
        <f>Asset36</f>
        <v>0</v>
      </c>
      <c r="D94" s="9"/>
      <c r="E94" s="9"/>
      <c r="F94" s="140"/>
      <c r="G94" s="191">
        <f>Input!G238*(1+previous_vanilla)^0.5</f>
        <v>0</v>
      </c>
      <c r="H94" s="110"/>
      <c r="I94" s="110"/>
      <c r="J94" s="110"/>
      <c r="K94" s="110"/>
      <c r="L94" s="110"/>
      <c r="M94" s="110"/>
      <c r="N94" s="28"/>
      <c r="O94" s="28"/>
      <c r="P94" s="28"/>
      <c r="Q94" s="28"/>
      <c r="R94" s="99"/>
      <c r="S94" s="99"/>
      <c r="T94" s="99"/>
      <c r="U94" s="99"/>
      <c r="V94" s="99"/>
      <c r="W94" s="99"/>
      <c r="X94" s="99"/>
      <c r="Y94" s="99"/>
      <c r="Z94" s="99"/>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0"/>
      <c r="BK94" s="210"/>
    </row>
    <row r="95" spans="1:63" hidden="1" outlineLevel="1">
      <c r="A95" s="9"/>
      <c r="B95" s="45"/>
      <c r="C95" s="128">
        <f>Asset37</f>
        <v>0</v>
      </c>
      <c r="D95" s="9"/>
      <c r="E95" s="9"/>
      <c r="F95" s="140"/>
      <c r="G95" s="191">
        <f>Input!G239*(1+previous_vanilla)^0.5</f>
        <v>0</v>
      </c>
      <c r="H95" s="110"/>
      <c r="I95" s="110"/>
      <c r="J95" s="110"/>
      <c r="K95" s="110"/>
      <c r="L95" s="110"/>
      <c r="M95" s="110"/>
      <c r="N95" s="28"/>
      <c r="O95" s="28"/>
      <c r="P95" s="28"/>
      <c r="Q95" s="28"/>
      <c r="R95" s="99"/>
      <c r="S95" s="99"/>
      <c r="T95" s="99"/>
      <c r="U95" s="99"/>
      <c r="V95" s="99"/>
      <c r="W95" s="99"/>
      <c r="X95" s="99"/>
      <c r="Y95" s="99"/>
      <c r="Z95" s="99"/>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0"/>
      <c r="BK95" s="210"/>
    </row>
    <row r="96" spans="1:63" hidden="1" outlineLevel="1">
      <c r="A96" s="9"/>
      <c r="B96" s="45"/>
      <c r="C96" s="128">
        <f>Asset38</f>
        <v>0</v>
      </c>
      <c r="D96" s="9"/>
      <c r="E96" s="9"/>
      <c r="F96" s="140"/>
      <c r="G96" s="191">
        <f>Input!G240*(1+previous_vanilla)^0.5</f>
        <v>0</v>
      </c>
      <c r="H96" s="110"/>
      <c r="I96" s="110"/>
      <c r="J96" s="110"/>
      <c r="K96" s="110"/>
      <c r="L96" s="110"/>
      <c r="M96" s="110"/>
      <c r="N96" s="28"/>
      <c r="O96" s="28"/>
      <c r="P96" s="28"/>
      <c r="Q96" s="28"/>
      <c r="R96" s="99"/>
      <c r="S96" s="99"/>
      <c r="T96" s="99"/>
      <c r="U96" s="99"/>
      <c r="V96" s="99"/>
      <c r="W96" s="99"/>
      <c r="X96" s="99"/>
      <c r="Y96" s="99"/>
      <c r="Z96" s="99"/>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0"/>
      <c r="BK96" s="210"/>
    </row>
    <row r="97" spans="1:63" hidden="1" outlineLevel="1">
      <c r="A97" s="9"/>
      <c r="B97" s="45"/>
      <c r="C97" s="128">
        <f>Asset39</f>
        <v>0</v>
      </c>
      <c r="D97" s="9"/>
      <c r="E97" s="9"/>
      <c r="F97" s="140"/>
      <c r="G97" s="191">
        <f>Input!G241*(1+previous_vanilla)^0.5</f>
        <v>0</v>
      </c>
      <c r="H97" s="110"/>
      <c r="I97" s="110"/>
      <c r="J97" s="110"/>
      <c r="K97" s="110"/>
      <c r="L97" s="110"/>
      <c r="M97" s="110"/>
      <c r="N97" s="28"/>
      <c r="O97" s="28"/>
      <c r="P97" s="28"/>
      <c r="Q97" s="28"/>
      <c r="R97" s="99"/>
      <c r="S97" s="99"/>
      <c r="T97" s="99"/>
      <c r="U97" s="99"/>
      <c r="V97" s="99"/>
      <c r="W97" s="99"/>
      <c r="X97" s="99"/>
      <c r="Y97" s="99"/>
      <c r="Z97" s="99"/>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0"/>
      <c r="BK97" s="210"/>
    </row>
    <row r="98" spans="1:63" hidden="1" outlineLevel="1">
      <c r="A98" s="9"/>
      <c r="B98" s="45"/>
      <c r="C98" s="128">
        <f>Asset40</f>
        <v>0</v>
      </c>
      <c r="D98" s="9"/>
      <c r="E98" s="9"/>
      <c r="F98" s="140"/>
      <c r="G98" s="191">
        <f>Input!G242*(1+previous_vanilla)^0.5</f>
        <v>0</v>
      </c>
      <c r="H98" s="110"/>
      <c r="I98" s="110"/>
      <c r="J98" s="110"/>
      <c r="K98" s="110"/>
      <c r="L98" s="110"/>
      <c r="M98" s="110"/>
      <c r="N98" s="28"/>
      <c r="O98" s="28"/>
      <c r="P98" s="28"/>
      <c r="Q98" s="28"/>
      <c r="R98" s="99"/>
      <c r="S98" s="99"/>
      <c r="T98" s="99"/>
      <c r="U98" s="99"/>
      <c r="V98" s="99"/>
      <c r="W98" s="99"/>
      <c r="X98" s="99"/>
      <c r="Y98" s="99"/>
      <c r="Z98" s="99"/>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0"/>
      <c r="BK98" s="210"/>
    </row>
    <row r="99" spans="1:63" hidden="1" outlineLevel="1">
      <c r="A99" s="9"/>
      <c r="B99" s="45"/>
      <c r="C99" s="128">
        <f>Asset41</f>
        <v>0</v>
      </c>
      <c r="D99" s="9"/>
      <c r="E99" s="9"/>
      <c r="F99" s="140"/>
      <c r="G99" s="191">
        <f>Input!G243*(1+previous_vanilla)^0.5</f>
        <v>0</v>
      </c>
      <c r="H99" s="110"/>
      <c r="I99" s="110"/>
      <c r="J99" s="110"/>
      <c r="K99" s="110"/>
      <c r="L99" s="110"/>
      <c r="M99" s="110"/>
      <c r="N99" s="28"/>
      <c r="O99" s="28"/>
      <c r="P99" s="28"/>
      <c r="Q99" s="28"/>
      <c r="R99" s="99"/>
      <c r="S99" s="99"/>
      <c r="T99" s="99"/>
      <c r="U99" s="99"/>
      <c r="V99" s="99"/>
      <c r="W99" s="99"/>
      <c r="X99" s="99"/>
      <c r="Y99" s="99"/>
      <c r="Z99" s="99"/>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0"/>
      <c r="BK99" s="210"/>
    </row>
    <row r="100" spans="1:63" hidden="1" outlineLevel="1">
      <c r="A100" s="9"/>
      <c r="B100" s="45"/>
      <c r="C100" s="128">
        <f>Asset42</f>
        <v>0</v>
      </c>
      <c r="D100" s="9"/>
      <c r="E100" s="9"/>
      <c r="F100" s="140"/>
      <c r="G100" s="191">
        <f>Input!G244*(1+previous_vanilla)^0.5</f>
        <v>0</v>
      </c>
      <c r="H100" s="110"/>
      <c r="I100" s="110"/>
      <c r="J100" s="110"/>
      <c r="K100" s="110"/>
      <c r="L100" s="110"/>
      <c r="M100" s="110"/>
      <c r="N100" s="28"/>
      <c r="O100" s="28"/>
      <c r="P100" s="28"/>
      <c r="Q100" s="28"/>
      <c r="R100" s="99"/>
      <c r="S100" s="99"/>
      <c r="T100" s="99"/>
      <c r="U100" s="99"/>
      <c r="V100" s="99"/>
      <c r="W100" s="99"/>
      <c r="X100" s="99"/>
      <c r="Y100" s="99"/>
      <c r="Z100" s="99"/>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0"/>
      <c r="BK100" s="210"/>
    </row>
    <row r="101" spans="1:63" hidden="1" outlineLevel="1">
      <c r="A101" s="9"/>
      <c r="B101" s="45"/>
      <c r="C101" s="128">
        <f>Asset43</f>
        <v>0</v>
      </c>
      <c r="D101" s="9"/>
      <c r="E101" s="9"/>
      <c r="F101" s="140"/>
      <c r="G101" s="191">
        <f>Input!G245*(1+previous_vanilla)^0.5</f>
        <v>0</v>
      </c>
      <c r="H101" s="110"/>
      <c r="I101" s="110"/>
      <c r="J101" s="110"/>
      <c r="K101" s="110"/>
      <c r="L101" s="110"/>
      <c r="M101" s="110"/>
      <c r="N101" s="28"/>
      <c r="O101" s="28"/>
      <c r="P101" s="28"/>
      <c r="Q101" s="28"/>
      <c r="R101" s="99"/>
      <c r="S101" s="99"/>
      <c r="T101" s="99"/>
      <c r="U101" s="99"/>
      <c r="V101" s="99"/>
      <c r="W101" s="99"/>
      <c r="X101" s="99"/>
      <c r="Y101" s="99"/>
      <c r="Z101" s="99"/>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0"/>
      <c r="BK101" s="210"/>
    </row>
    <row r="102" spans="1:63" hidden="1" outlineLevel="1">
      <c r="A102" s="9"/>
      <c r="B102" s="45"/>
      <c r="C102" s="128">
        <f>Asset44</f>
        <v>0</v>
      </c>
      <c r="D102" s="9"/>
      <c r="E102" s="9"/>
      <c r="F102" s="140"/>
      <c r="G102" s="191">
        <f>Input!G246*(1+previous_vanilla)^0.5</f>
        <v>0</v>
      </c>
      <c r="H102" s="110"/>
      <c r="I102" s="110"/>
      <c r="J102" s="110"/>
      <c r="K102" s="110"/>
      <c r="L102" s="110"/>
      <c r="M102" s="110"/>
      <c r="N102" s="28"/>
      <c r="O102" s="28"/>
      <c r="P102" s="28"/>
      <c r="Q102" s="28"/>
      <c r="R102" s="99"/>
      <c r="S102" s="99"/>
      <c r="T102" s="99"/>
      <c r="U102" s="99"/>
      <c r="V102" s="99"/>
      <c r="W102" s="99"/>
      <c r="X102" s="99"/>
      <c r="Y102" s="99"/>
      <c r="Z102" s="99"/>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0"/>
      <c r="BK102" s="210"/>
    </row>
    <row r="103" spans="1:63" hidden="1" outlineLevel="1">
      <c r="A103" s="9"/>
      <c r="B103" s="45"/>
      <c r="C103" s="128">
        <f>Asset45</f>
        <v>0</v>
      </c>
      <c r="D103" s="9"/>
      <c r="E103" s="9"/>
      <c r="F103" s="140"/>
      <c r="G103" s="191">
        <f>Input!G247*(1+previous_vanilla)^0.5</f>
        <v>0</v>
      </c>
      <c r="H103" s="110"/>
      <c r="I103" s="110"/>
      <c r="J103" s="110"/>
      <c r="K103" s="110"/>
      <c r="L103" s="110"/>
      <c r="M103" s="110"/>
      <c r="N103" s="28"/>
      <c r="O103" s="28"/>
      <c r="P103" s="28"/>
      <c r="Q103" s="28"/>
      <c r="R103" s="99"/>
      <c r="S103" s="99"/>
      <c r="T103" s="99"/>
      <c r="U103" s="99"/>
      <c r="V103" s="99"/>
      <c r="W103" s="99"/>
      <c r="X103" s="99"/>
      <c r="Y103" s="99"/>
      <c r="Z103" s="99"/>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0"/>
      <c r="BK103" s="210"/>
    </row>
    <row r="104" spans="1:63" collapsed="1">
      <c r="A104" s="9"/>
      <c r="B104" s="45"/>
      <c r="C104" s="112"/>
      <c r="D104" s="9"/>
      <c r="E104" s="9"/>
      <c r="F104" s="140"/>
      <c r="G104" s="192"/>
      <c r="H104" s="36"/>
      <c r="I104" s="36"/>
      <c r="J104" s="36"/>
      <c r="K104" s="36"/>
      <c r="L104" s="36"/>
      <c r="M104" s="36"/>
      <c r="N104" s="28"/>
      <c r="O104" s="28"/>
      <c r="P104" s="28"/>
      <c r="Q104" s="28"/>
      <c r="R104" s="99"/>
      <c r="S104" s="99"/>
      <c r="T104" s="99"/>
      <c r="U104" s="99"/>
      <c r="V104" s="99"/>
      <c r="W104" s="99"/>
      <c r="X104" s="99"/>
      <c r="Y104" s="99"/>
      <c r="Z104" s="99"/>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0"/>
      <c r="BK104" s="210"/>
    </row>
    <row r="105" spans="1:63">
      <c r="A105" s="9"/>
      <c r="B105" s="45" t="s">
        <v>42</v>
      </c>
      <c r="C105" s="9"/>
      <c r="D105" s="9"/>
      <c r="E105" s="9"/>
      <c r="F105" s="140"/>
      <c r="G105" s="192">
        <f>SUM(G106:G150)</f>
        <v>0</v>
      </c>
      <c r="H105" s="36"/>
      <c r="I105" s="36"/>
      <c r="J105" s="36"/>
      <c r="K105" s="36"/>
      <c r="L105" s="36"/>
      <c r="M105" s="109"/>
      <c r="N105" s="28"/>
      <c r="O105" s="28"/>
      <c r="P105" s="28"/>
      <c r="Q105" s="28"/>
      <c r="R105" s="99"/>
      <c r="S105" s="99"/>
      <c r="T105" s="99"/>
      <c r="U105" s="99"/>
      <c r="V105" s="99"/>
      <c r="W105" s="99"/>
      <c r="X105" s="99"/>
      <c r="Y105" s="99"/>
      <c r="Z105" s="99"/>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0"/>
      <c r="BK105" s="210"/>
    </row>
    <row r="106" spans="1:63" outlineLevel="1">
      <c r="A106" s="9"/>
      <c r="B106" s="45"/>
      <c r="C106" s="128" t="str">
        <f>Asset1</f>
        <v>System Capex</v>
      </c>
      <c r="D106" s="9"/>
      <c r="E106" s="9"/>
      <c r="F106" s="140"/>
      <c r="G106" s="191">
        <f>G59*(1+$F$6)/(1+$G$6)-G12</f>
        <v>0</v>
      </c>
      <c r="H106" s="115"/>
      <c r="I106" s="115"/>
      <c r="J106" s="115"/>
      <c r="K106" s="115"/>
      <c r="L106" s="115"/>
      <c r="M106" s="150"/>
      <c r="N106" s="151"/>
      <c r="O106" s="151"/>
      <c r="P106" s="151"/>
      <c r="Q106" s="151"/>
      <c r="R106" s="99"/>
      <c r="S106" s="99"/>
      <c r="T106" s="99"/>
      <c r="U106" s="99"/>
      <c r="V106" s="99"/>
      <c r="W106" s="99"/>
      <c r="X106" s="99"/>
      <c r="Y106" s="99"/>
      <c r="Z106" s="99"/>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0"/>
      <c r="BK106" s="210"/>
    </row>
    <row r="107" spans="1:63" outlineLevel="1">
      <c r="A107" s="9"/>
      <c r="B107" s="45"/>
      <c r="C107" s="128" t="str">
        <f>Asset2</f>
        <v>Transmission terminal station</v>
      </c>
      <c r="D107" s="9"/>
      <c r="E107" s="9"/>
      <c r="F107" s="140"/>
      <c r="G107" s="191">
        <f t="shared" ref="G107:G135" si="0">G60*(1+$F$6)/(1+$G$6)-G13</f>
        <v>0</v>
      </c>
      <c r="H107" s="115"/>
      <c r="I107" s="115"/>
      <c r="J107" s="115"/>
      <c r="K107" s="115"/>
      <c r="L107" s="115"/>
      <c r="M107" s="150"/>
      <c r="N107" s="151"/>
      <c r="O107" s="151"/>
      <c r="P107" s="151"/>
      <c r="Q107" s="151"/>
      <c r="R107" s="99"/>
      <c r="S107" s="99"/>
      <c r="T107" s="99"/>
      <c r="U107" s="99"/>
      <c r="V107" s="99"/>
      <c r="W107" s="99"/>
      <c r="X107" s="99"/>
      <c r="Y107" s="99"/>
      <c r="Z107" s="99"/>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0"/>
      <c r="BK107" s="210"/>
    </row>
    <row r="108" spans="1:63" outlineLevel="1">
      <c r="A108" s="9"/>
      <c r="B108" s="45"/>
      <c r="C108" s="128" t="str">
        <f>Asset3</f>
        <v>Zone substations</v>
      </c>
      <c r="D108" s="9"/>
      <c r="E108" s="9"/>
      <c r="F108" s="140"/>
      <c r="G108" s="191">
        <f>G61*(1+$F$6)/(1+$G$6)-G14</f>
        <v>0</v>
      </c>
      <c r="H108" s="115"/>
      <c r="I108" s="115"/>
      <c r="J108" s="115"/>
      <c r="K108" s="115"/>
      <c r="L108" s="115"/>
      <c r="M108" s="150"/>
      <c r="N108" s="151"/>
      <c r="O108" s="151"/>
      <c r="P108" s="151"/>
      <c r="Q108" s="151"/>
      <c r="R108" s="99"/>
      <c r="S108" s="99"/>
      <c r="T108" s="99"/>
      <c r="U108" s="99"/>
      <c r="V108" s="99"/>
      <c r="W108" s="99"/>
      <c r="X108" s="99"/>
      <c r="Y108" s="99"/>
      <c r="Z108" s="99"/>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0"/>
      <c r="BK108" s="210"/>
    </row>
    <row r="109" spans="1:63" outlineLevel="1">
      <c r="A109" s="9"/>
      <c r="B109" s="45"/>
      <c r="C109" s="128" t="str">
        <f>Asset4</f>
        <v>Transmission lines</v>
      </c>
      <c r="D109" s="9"/>
      <c r="E109" s="9"/>
      <c r="F109" s="140"/>
      <c r="G109" s="191">
        <f t="shared" si="0"/>
        <v>0</v>
      </c>
      <c r="H109" s="115"/>
      <c r="I109" s="115"/>
      <c r="J109" s="115"/>
      <c r="K109" s="115"/>
      <c r="L109" s="115"/>
      <c r="M109" s="150"/>
      <c r="N109" s="151"/>
      <c r="O109" s="151"/>
      <c r="P109" s="151"/>
      <c r="Q109" s="151"/>
      <c r="R109" s="99"/>
      <c r="S109" s="99"/>
      <c r="T109" s="99"/>
      <c r="U109" s="99"/>
      <c r="V109" s="99"/>
      <c r="W109" s="99"/>
      <c r="X109" s="99"/>
      <c r="Y109" s="99"/>
      <c r="Z109" s="99"/>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0"/>
      <c r="BK109" s="210"/>
    </row>
    <row r="110" spans="1:63" outlineLevel="1">
      <c r="A110" s="9"/>
      <c r="B110" s="45"/>
      <c r="C110" s="128" t="str">
        <f>Asset5</f>
        <v>Distribution mains</v>
      </c>
      <c r="D110" s="9"/>
      <c r="E110" s="9"/>
      <c r="F110" s="140"/>
      <c r="G110" s="191">
        <f t="shared" si="0"/>
        <v>0</v>
      </c>
      <c r="H110" s="115"/>
      <c r="I110" s="115"/>
      <c r="J110" s="115"/>
      <c r="K110" s="115"/>
      <c r="L110" s="115"/>
      <c r="M110" s="150"/>
      <c r="N110" s="151"/>
      <c r="O110" s="151"/>
      <c r="P110" s="151"/>
      <c r="Q110" s="151"/>
      <c r="R110" s="99"/>
      <c r="S110" s="99"/>
      <c r="T110" s="99"/>
      <c r="U110" s="99"/>
      <c r="V110" s="99"/>
      <c r="W110" s="99"/>
      <c r="X110" s="99"/>
      <c r="Y110" s="99"/>
      <c r="Z110" s="99"/>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0"/>
      <c r="BK110" s="210"/>
    </row>
    <row r="111" spans="1:63" outlineLevel="1">
      <c r="A111" s="9"/>
      <c r="B111" s="45"/>
      <c r="C111" s="128" t="str">
        <f>Asset6</f>
        <v>Distribution substations</v>
      </c>
      <c r="D111" s="9"/>
      <c r="E111" s="9"/>
      <c r="F111" s="140"/>
      <c r="G111" s="191">
        <f t="shared" si="0"/>
        <v>0</v>
      </c>
      <c r="H111" s="115"/>
      <c r="I111" s="115"/>
      <c r="J111" s="115"/>
      <c r="K111" s="115"/>
      <c r="L111" s="115"/>
      <c r="M111" s="150"/>
      <c r="N111" s="151"/>
      <c r="O111" s="151"/>
      <c r="P111" s="151"/>
      <c r="Q111" s="151"/>
      <c r="R111" s="99"/>
      <c r="S111" s="99"/>
      <c r="T111" s="99"/>
      <c r="U111" s="99"/>
      <c r="V111" s="99"/>
      <c r="W111" s="99"/>
      <c r="X111" s="99"/>
      <c r="Y111" s="99"/>
      <c r="Z111" s="99"/>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0"/>
      <c r="BK111" s="210"/>
    </row>
    <row r="112" spans="1:63" outlineLevel="1">
      <c r="A112" s="9"/>
      <c r="B112" s="45"/>
      <c r="C112" s="128" t="str">
        <f>Asset7</f>
        <v>Metering</v>
      </c>
      <c r="D112" s="9"/>
      <c r="E112" s="9"/>
      <c r="F112" s="140"/>
      <c r="G112" s="191">
        <f t="shared" si="0"/>
        <v>0</v>
      </c>
      <c r="H112" s="115"/>
      <c r="I112" s="115"/>
      <c r="J112" s="115"/>
      <c r="K112" s="115"/>
      <c r="L112" s="115"/>
      <c r="M112" s="150"/>
      <c r="N112" s="151"/>
      <c r="O112" s="151"/>
      <c r="P112" s="151"/>
      <c r="Q112" s="151"/>
      <c r="R112" s="99"/>
      <c r="S112" s="99"/>
      <c r="T112" s="99"/>
      <c r="U112" s="99"/>
      <c r="V112" s="99"/>
      <c r="W112" s="99"/>
      <c r="X112" s="99"/>
      <c r="Y112" s="99"/>
      <c r="Z112" s="99"/>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0"/>
      <c r="BK112" s="210"/>
    </row>
    <row r="113" spans="1:63" outlineLevel="1">
      <c r="A113" s="9"/>
      <c r="B113" s="45"/>
      <c r="C113" s="128" t="str">
        <f>Asset8</f>
        <v>Land and easements</v>
      </c>
      <c r="D113" s="9"/>
      <c r="E113" s="9"/>
      <c r="F113" s="140"/>
      <c r="G113" s="191">
        <f t="shared" si="0"/>
        <v>0</v>
      </c>
      <c r="H113" s="115"/>
      <c r="I113" s="115"/>
      <c r="J113" s="115"/>
      <c r="K113" s="115"/>
      <c r="L113" s="115"/>
      <c r="M113" s="150"/>
      <c r="N113" s="151"/>
      <c r="O113" s="151"/>
      <c r="P113" s="151"/>
      <c r="Q113" s="151"/>
      <c r="R113" s="99"/>
      <c r="S113" s="99"/>
      <c r="T113" s="99"/>
      <c r="U113" s="99"/>
      <c r="V113" s="99"/>
      <c r="W113" s="99"/>
      <c r="X113" s="99"/>
      <c r="Y113" s="99"/>
      <c r="Z113" s="99"/>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0"/>
      <c r="BK113" s="210"/>
    </row>
    <row r="114" spans="1:63" outlineLevel="1">
      <c r="A114" s="9"/>
      <c r="B114" s="45"/>
      <c r="C114" s="128" t="str">
        <f>Asset9</f>
        <v>Secondary systems - Control, communications &amp; Protection</v>
      </c>
      <c r="D114" s="9"/>
      <c r="E114" s="9"/>
      <c r="F114" s="140"/>
      <c r="G114" s="191">
        <f t="shared" si="0"/>
        <v>0</v>
      </c>
      <c r="H114" s="115"/>
      <c r="I114" s="115"/>
      <c r="J114" s="115"/>
      <c r="K114" s="115"/>
      <c r="L114" s="115"/>
      <c r="M114" s="150"/>
      <c r="N114" s="151"/>
      <c r="O114" s="151"/>
      <c r="P114" s="151"/>
      <c r="Q114" s="151"/>
      <c r="R114" s="99"/>
      <c r="S114" s="99"/>
      <c r="T114" s="99"/>
      <c r="U114" s="99"/>
      <c r="V114" s="99"/>
      <c r="W114" s="99"/>
      <c r="X114" s="99"/>
      <c r="Y114" s="99"/>
      <c r="Z114" s="99"/>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0"/>
      <c r="BK114" s="210"/>
    </row>
    <row r="115" spans="1:63" outlineLevel="1">
      <c r="A115" s="9"/>
      <c r="B115" s="45"/>
      <c r="C115" s="128" t="str">
        <f>Asset10</f>
        <v>Other</v>
      </c>
      <c r="D115" s="9"/>
      <c r="E115" s="9"/>
      <c r="F115" s="140"/>
      <c r="G115" s="191">
        <f t="shared" si="0"/>
        <v>0</v>
      </c>
      <c r="H115" s="115"/>
      <c r="I115" s="115"/>
      <c r="J115" s="115"/>
      <c r="K115" s="115"/>
      <c r="L115" s="115"/>
      <c r="M115" s="150"/>
      <c r="N115" s="151"/>
      <c r="O115" s="151"/>
      <c r="P115" s="151"/>
      <c r="Q115" s="151"/>
      <c r="R115" s="99"/>
      <c r="S115" s="99"/>
      <c r="T115" s="99"/>
      <c r="U115" s="99"/>
      <c r="V115" s="99"/>
      <c r="W115" s="99"/>
      <c r="X115" s="99"/>
      <c r="Y115" s="99"/>
      <c r="Z115" s="99"/>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0"/>
      <c r="BK115" s="210"/>
    </row>
    <row r="116" spans="1:63" outlineLevel="1">
      <c r="A116" s="9"/>
      <c r="B116" s="45"/>
      <c r="C116" s="128" t="str">
        <f>Asset11</f>
        <v>Non-System Capex</v>
      </c>
      <c r="D116" s="9"/>
      <c r="E116" s="9"/>
      <c r="F116" s="140"/>
      <c r="G116" s="191">
        <f t="shared" si="0"/>
        <v>0</v>
      </c>
      <c r="H116" s="115"/>
      <c r="I116" s="115"/>
      <c r="J116" s="115"/>
      <c r="K116" s="115"/>
      <c r="L116" s="115"/>
      <c r="M116" s="150"/>
      <c r="N116" s="151"/>
      <c r="O116" s="151"/>
      <c r="P116" s="151"/>
      <c r="Q116" s="151"/>
      <c r="R116" s="99"/>
      <c r="S116" s="99"/>
      <c r="T116" s="99"/>
      <c r="U116" s="99"/>
      <c r="V116" s="99"/>
      <c r="W116" s="99"/>
      <c r="X116" s="99"/>
      <c r="Y116" s="99"/>
      <c r="Z116" s="99"/>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0"/>
      <c r="BK116" s="210"/>
    </row>
    <row r="117" spans="1:63" outlineLevel="1">
      <c r="A117" s="9"/>
      <c r="B117" s="45"/>
      <c r="C117" s="128" t="str">
        <f>Asset12</f>
        <v>Non-network—IT and Communications Capex</v>
      </c>
      <c r="D117" s="9"/>
      <c r="E117" s="9"/>
      <c r="F117" s="140"/>
      <c r="G117" s="191">
        <f t="shared" si="0"/>
        <v>0</v>
      </c>
      <c r="H117" s="115"/>
      <c r="I117" s="115"/>
      <c r="J117" s="115"/>
      <c r="K117" s="115"/>
      <c r="L117" s="115"/>
      <c r="M117" s="150"/>
      <c r="N117" s="151"/>
      <c r="O117" s="151"/>
      <c r="P117" s="151"/>
      <c r="Q117" s="151"/>
      <c r="R117" s="99"/>
      <c r="S117" s="99"/>
      <c r="T117" s="99"/>
      <c r="U117" s="99"/>
      <c r="V117" s="99"/>
      <c r="W117" s="99"/>
      <c r="X117" s="99"/>
      <c r="Y117" s="99"/>
      <c r="Z117" s="99"/>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0"/>
      <c r="BK117" s="210"/>
    </row>
    <row r="118" spans="1:63" outlineLevel="1">
      <c r="A118" s="9"/>
      <c r="B118" s="45"/>
      <c r="C118" s="128" t="str">
        <f>Asset13</f>
        <v>Non-network—Motor Vehicles Capex</v>
      </c>
      <c r="D118" s="9"/>
      <c r="E118" s="9"/>
      <c r="F118" s="140"/>
      <c r="G118" s="191">
        <f t="shared" si="0"/>
        <v>0</v>
      </c>
      <c r="H118" s="115"/>
      <c r="I118" s="115"/>
      <c r="J118" s="115"/>
      <c r="K118" s="115"/>
      <c r="L118" s="115"/>
      <c r="M118" s="150"/>
      <c r="N118" s="151"/>
      <c r="O118" s="151"/>
      <c r="P118" s="151"/>
      <c r="Q118" s="151"/>
      <c r="R118" s="99"/>
      <c r="S118" s="99"/>
      <c r="T118" s="99"/>
      <c r="U118" s="99"/>
      <c r="V118" s="99"/>
      <c r="W118" s="99"/>
      <c r="X118" s="99"/>
      <c r="Y118" s="99"/>
      <c r="Z118" s="99"/>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0"/>
      <c r="BK118" s="210"/>
    </row>
    <row r="119" spans="1:63" outlineLevel="1">
      <c r="A119" s="9"/>
      <c r="B119" s="45"/>
      <c r="C119" s="128" t="str">
        <f>Asset14</f>
        <v>Non-network—Property Capex</v>
      </c>
      <c r="D119" s="9"/>
      <c r="E119" s="9"/>
      <c r="F119" s="140"/>
      <c r="G119" s="191">
        <f t="shared" si="0"/>
        <v>0</v>
      </c>
      <c r="H119" s="115"/>
      <c r="I119" s="115"/>
      <c r="J119" s="115"/>
      <c r="K119" s="115"/>
      <c r="L119" s="115"/>
      <c r="M119" s="150"/>
      <c r="N119" s="151"/>
      <c r="O119" s="151"/>
      <c r="P119" s="151"/>
      <c r="Q119" s="151"/>
      <c r="R119" s="99"/>
      <c r="S119" s="99"/>
      <c r="T119" s="99"/>
      <c r="U119" s="99"/>
      <c r="V119" s="99"/>
      <c r="W119" s="99"/>
      <c r="X119" s="99"/>
      <c r="Y119" s="99"/>
      <c r="Z119" s="99"/>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0"/>
      <c r="BK119" s="210"/>
    </row>
    <row r="120" spans="1:63" outlineLevel="1">
      <c r="A120" s="9"/>
      <c r="B120" s="45"/>
      <c r="C120" s="128" t="str">
        <f>Asset15</f>
        <v>Non-network—Plant &amp; Equipment Capex</v>
      </c>
      <c r="D120" s="9"/>
      <c r="E120" s="9"/>
      <c r="F120" s="140"/>
      <c r="G120" s="191">
        <f t="shared" si="0"/>
        <v>0</v>
      </c>
      <c r="H120" s="115"/>
      <c r="I120" s="115"/>
      <c r="J120" s="115"/>
      <c r="K120" s="115"/>
      <c r="L120" s="115"/>
      <c r="M120" s="150"/>
      <c r="N120" s="151"/>
      <c r="O120" s="151"/>
      <c r="P120" s="151"/>
      <c r="Q120" s="151"/>
      <c r="R120" s="99"/>
      <c r="S120" s="99"/>
      <c r="T120" s="99"/>
      <c r="U120" s="99"/>
      <c r="V120" s="99"/>
      <c r="W120" s="99"/>
      <c r="X120" s="99"/>
      <c r="Y120" s="99"/>
      <c r="Z120" s="99"/>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0"/>
      <c r="BK120" s="210"/>
    </row>
    <row r="121" spans="1:63" outlineLevel="1">
      <c r="A121" s="9"/>
      <c r="B121" s="45"/>
      <c r="C121" s="128" t="str">
        <f>Asset16</f>
        <v>Non-network—Other capex</v>
      </c>
      <c r="D121" s="9"/>
      <c r="E121" s="9"/>
      <c r="F121" s="140"/>
      <c r="G121" s="191">
        <f t="shared" si="0"/>
        <v>0</v>
      </c>
      <c r="H121" s="115"/>
      <c r="I121" s="115"/>
      <c r="J121" s="115"/>
      <c r="K121" s="115"/>
      <c r="L121" s="115"/>
      <c r="M121" s="150"/>
      <c r="N121" s="151"/>
      <c r="O121" s="151"/>
      <c r="P121" s="151"/>
      <c r="Q121" s="151"/>
      <c r="R121" s="99"/>
      <c r="S121" s="99"/>
      <c r="T121" s="99"/>
      <c r="U121" s="99"/>
      <c r="V121" s="99"/>
      <c r="W121" s="99"/>
      <c r="X121" s="99"/>
      <c r="Y121" s="99"/>
      <c r="Z121" s="99"/>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0"/>
      <c r="BK121" s="210"/>
    </row>
    <row r="122" spans="1:63" hidden="1" outlineLevel="1">
      <c r="A122" s="9"/>
      <c r="B122" s="45"/>
      <c r="C122" s="128">
        <f>Asset17</f>
        <v>0</v>
      </c>
      <c r="D122" s="9"/>
      <c r="E122" s="9"/>
      <c r="F122" s="140"/>
      <c r="G122" s="191">
        <f t="shared" si="0"/>
        <v>0</v>
      </c>
      <c r="H122" s="115"/>
      <c r="I122" s="115"/>
      <c r="J122" s="115"/>
      <c r="K122" s="115"/>
      <c r="L122" s="115"/>
      <c r="M122" s="150"/>
      <c r="N122" s="151"/>
      <c r="O122" s="151"/>
      <c r="P122" s="151"/>
      <c r="Q122" s="151"/>
      <c r="R122" s="99"/>
      <c r="S122" s="99"/>
      <c r="T122" s="99"/>
      <c r="U122" s="99"/>
      <c r="V122" s="99"/>
      <c r="W122" s="99"/>
      <c r="X122" s="99"/>
      <c r="Y122" s="99"/>
      <c r="Z122" s="99"/>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0"/>
      <c r="BK122" s="210"/>
    </row>
    <row r="123" spans="1:63" hidden="1" outlineLevel="1">
      <c r="A123" s="9"/>
      <c r="B123" s="45"/>
      <c r="C123" s="128">
        <f>Asset18</f>
        <v>0</v>
      </c>
      <c r="D123" s="9"/>
      <c r="E123" s="9"/>
      <c r="F123" s="140"/>
      <c r="G123" s="191">
        <f t="shared" si="0"/>
        <v>0</v>
      </c>
      <c r="H123" s="115"/>
      <c r="I123" s="115"/>
      <c r="J123" s="115"/>
      <c r="K123" s="115"/>
      <c r="L123" s="115"/>
      <c r="M123" s="150"/>
      <c r="N123" s="151"/>
      <c r="O123" s="151"/>
      <c r="P123" s="151"/>
      <c r="Q123" s="151"/>
      <c r="R123" s="99"/>
      <c r="S123" s="99"/>
      <c r="T123" s="99"/>
      <c r="U123" s="99"/>
      <c r="V123" s="99"/>
      <c r="W123" s="99"/>
      <c r="X123" s="99"/>
      <c r="Y123" s="99"/>
      <c r="Z123" s="99"/>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0"/>
      <c r="BK123" s="210"/>
    </row>
    <row r="124" spans="1:63" hidden="1" outlineLevel="1">
      <c r="A124" s="9"/>
      <c r="B124" s="45"/>
      <c r="C124" s="128">
        <f>Asset19</f>
        <v>0</v>
      </c>
      <c r="D124" s="9"/>
      <c r="E124" s="9"/>
      <c r="F124" s="140"/>
      <c r="G124" s="191">
        <f t="shared" si="0"/>
        <v>0</v>
      </c>
      <c r="H124" s="115"/>
      <c r="I124" s="115"/>
      <c r="J124" s="115"/>
      <c r="K124" s="115"/>
      <c r="L124" s="115"/>
      <c r="M124" s="150"/>
      <c r="N124" s="151"/>
      <c r="O124" s="151"/>
      <c r="P124" s="151"/>
      <c r="Q124" s="151"/>
      <c r="R124" s="99"/>
      <c r="S124" s="99"/>
      <c r="T124" s="99"/>
      <c r="U124" s="99"/>
      <c r="V124" s="99"/>
      <c r="W124" s="99"/>
      <c r="X124" s="99"/>
      <c r="Y124" s="99"/>
      <c r="Z124" s="99"/>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0"/>
      <c r="BK124" s="210"/>
    </row>
    <row r="125" spans="1:63" hidden="1" outlineLevel="1">
      <c r="A125" s="9"/>
      <c r="B125" s="45"/>
      <c r="C125" s="128">
        <f>Asset20</f>
        <v>0</v>
      </c>
      <c r="D125" s="9"/>
      <c r="E125" s="9"/>
      <c r="F125" s="140"/>
      <c r="G125" s="191">
        <f t="shared" si="0"/>
        <v>0</v>
      </c>
      <c r="H125" s="115"/>
      <c r="I125" s="115"/>
      <c r="J125" s="115"/>
      <c r="K125" s="115"/>
      <c r="L125" s="115"/>
      <c r="M125" s="150"/>
      <c r="N125" s="151"/>
      <c r="O125" s="151"/>
      <c r="P125" s="151"/>
      <c r="Q125" s="151"/>
      <c r="R125" s="99"/>
      <c r="S125" s="99"/>
      <c r="T125" s="99"/>
      <c r="U125" s="99"/>
      <c r="V125" s="99"/>
      <c r="W125" s="99"/>
      <c r="X125" s="99"/>
      <c r="Y125" s="99"/>
      <c r="Z125" s="99"/>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0"/>
      <c r="BK125" s="210"/>
    </row>
    <row r="126" spans="1:63" hidden="1" outlineLevel="1">
      <c r="A126" s="9"/>
      <c r="B126" s="45"/>
      <c r="C126" s="128">
        <f>Asset21</f>
        <v>0</v>
      </c>
      <c r="D126" s="9"/>
      <c r="E126" s="9"/>
      <c r="F126" s="140"/>
      <c r="G126" s="191">
        <f t="shared" si="0"/>
        <v>0</v>
      </c>
      <c r="H126" s="115"/>
      <c r="I126" s="115"/>
      <c r="J126" s="115"/>
      <c r="K126" s="115"/>
      <c r="L126" s="115"/>
      <c r="M126" s="150"/>
      <c r="N126" s="151"/>
      <c r="O126" s="151"/>
      <c r="P126" s="151"/>
      <c r="Q126" s="151"/>
      <c r="R126" s="99"/>
      <c r="S126" s="99"/>
      <c r="T126" s="99"/>
      <c r="U126" s="99"/>
      <c r="V126" s="99"/>
      <c r="W126" s="99"/>
      <c r="X126" s="99"/>
      <c r="Y126" s="99"/>
      <c r="Z126" s="99"/>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0"/>
      <c r="BK126" s="210"/>
    </row>
    <row r="127" spans="1:63" hidden="1" outlineLevel="1">
      <c r="A127" s="9"/>
      <c r="B127" s="45"/>
      <c r="C127" s="128">
        <f>Asset22</f>
        <v>0</v>
      </c>
      <c r="D127" s="9"/>
      <c r="E127" s="9"/>
      <c r="F127" s="140"/>
      <c r="G127" s="191">
        <f t="shared" si="0"/>
        <v>0</v>
      </c>
      <c r="H127" s="115"/>
      <c r="I127" s="115"/>
      <c r="J127" s="115"/>
      <c r="K127" s="115"/>
      <c r="L127" s="115"/>
      <c r="M127" s="150"/>
      <c r="N127" s="151"/>
      <c r="O127" s="151"/>
      <c r="P127" s="151"/>
      <c r="Q127" s="151"/>
      <c r="R127" s="99"/>
      <c r="S127" s="99"/>
      <c r="T127" s="99"/>
      <c r="U127" s="99"/>
      <c r="V127" s="99"/>
      <c r="W127" s="99"/>
      <c r="X127" s="99"/>
      <c r="Y127" s="99"/>
      <c r="Z127" s="99"/>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0"/>
      <c r="BK127" s="210"/>
    </row>
    <row r="128" spans="1:63" hidden="1" outlineLevel="1">
      <c r="A128" s="9"/>
      <c r="B128" s="45"/>
      <c r="C128" s="128">
        <f>Asset23</f>
        <v>0</v>
      </c>
      <c r="D128" s="9"/>
      <c r="E128" s="9"/>
      <c r="F128" s="140"/>
      <c r="G128" s="191">
        <f t="shared" si="0"/>
        <v>0</v>
      </c>
      <c r="H128" s="115"/>
      <c r="I128" s="115"/>
      <c r="J128" s="115"/>
      <c r="K128" s="115"/>
      <c r="L128" s="115"/>
      <c r="M128" s="150"/>
      <c r="N128" s="151"/>
      <c r="O128" s="151"/>
      <c r="P128" s="151"/>
      <c r="Q128" s="151"/>
      <c r="R128" s="99"/>
      <c r="S128" s="99"/>
      <c r="T128" s="99"/>
      <c r="U128" s="99"/>
      <c r="V128" s="99"/>
      <c r="W128" s="99"/>
      <c r="X128" s="99"/>
      <c r="Y128" s="99"/>
      <c r="Z128" s="99"/>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0"/>
      <c r="BK128" s="210"/>
    </row>
    <row r="129" spans="1:63" hidden="1" outlineLevel="1">
      <c r="A129" s="9"/>
      <c r="B129" s="45"/>
      <c r="C129" s="128">
        <f>Asset24</f>
        <v>0</v>
      </c>
      <c r="D129" s="9"/>
      <c r="E129" s="9"/>
      <c r="F129" s="140"/>
      <c r="G129" s="191">
        <f t="shared" si="0"/>
        <v>0</v>
      </c>
      <c r="H129" s="115"/>
      <c r="I129" s="115"/>
      <c r="J129" s="115"/>
      <c r="K129" s="115"/>
      <c r="L129" s="115"/>
      <c r="M129" s="150"/>
      <c r="N129" s="151"/>
      <c r="O129" s="151"/>
      <c r="P129" s="151"/>
      <c r="Q129" s="151"/>
      <c r="R129" s="99"/>
      <c r="S129" s="99"/>
      <c r="T129" s="99"/>
      <c r="U129" s="99"/>
      <c r="V129" s="99"/>
      <c r="W129" s="99"/>
      <c r="X129" s="99"/>
      <c r="Y129" s="99"/>
      <c r="Z129" s="99"/>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0"/>
      <c r="BK129" s="210"/>
    </row>
    <row r="130" spans="1:63" hidden="1" outlineLevel="1">
      <c r="A130" s="9"/>
      <c r="B130" s="45"/>
      <c r="C130" s="128">
        <f>Asset25</f>
        <v>0</v>
      </c>
      <c r="D130" s="9"/>
      <c r="E130" s="9"/>
      <c r="F130" s="140"/>
      <c r="G130" s="191">
        <f t="shared" si="0"/>
        <v>0</v>
      </c>
      <c r="H130" s="115"/>
      <c r="I130" s="115"/>
      <c r="J130" s="115"/>
      <c r="K130" s="115"/>
      <c r="L130" s="115"/>
      <c r="M130" s="150"/>
      <c r="N130" s="151"/>
      <c r="O130" s="151"/>
      <c r="P130" s="151"/>
      <c r="Q130" s="151"/>
      <c r="R130" s="99"/>
      <c r="S130" s="99"/>
      <c r="T130" s="99"/>
      <c r="U130" s="99"/>
      <c r="V130" s="99"/>
      <c r="W130" s="99"/>
      <c r="X130" s="99"/>
      <c r="Y130" s="99"/>
      <c r="Z130" s="99"/>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0"/>
      <c r="BK130" s="210"/>
    </row>
    <row r="131" spans="1:63" hidden="1" outlineLevel="1">
      <c r="A131" s="9"/>
      <c r="B131" s="45"/>
      <c r="C131" s="128">
        <f>Asset26</f>
        <v>0</v>
      </c>
      <c r="D131" s="9"/>
      <c r="E131" s="9"/>
      <c r="F131" s="140"/>
      <c r="G131" s="191">
        <f t="shared" si="0"/>
        <v>0</v>
      </c>
      <c r="H131" s="115"/>
      <c r="I131" s="115"/>
      <c r="J131" s="115"/>
      <c r="K131" s="115"/>
      <c r="L131" s="115"/>
      <c r="M131" s="150"/>
      <c r="N131" s="151"/>
      <c r="O131" s="151"/>
      <c r="P131" s="151"/>
      <c r="Q131" s="151"/>
      <c r="R131" s="99"/>
      <c r="S131" s="99"/>
      <c r="T131" s="99"/>
      <c r="U131" s="99"/>
      <c r="V131" s="99"/>
      <c r="W131" s="99"/>
      <c r="X131" s="99"/>
      <c r="Y131" s="99"/>
      <c r="Z131" s="99"/>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0"/>
      <c r="BK131" s="210"/>
    </row>
    <row r="132" spans="1:63" hidden="1" outlineLevel="1">
      <c r="A132" s="9"/>
      <c r="B132" s="45"/>
      <c r="C132" s="128">
        <f>Asset27</f>
        <v>0</v>
      </c>
      <c r="D132" s="9"/>
      <c r="E132" s="9"/>
      <c r="F132" s="140"/>
      <c r="G132" s="191">
        <f t="shared" si="0"/>
        <v>0</v>
      </c>
      <c r="H132" s="115"/>
      <c r="I132" s="115"/>
      <c r="J132" s="115"/>
      <c r="K132" s="115"/>
      <c r="L132" s="115"/>
      <c r="M132" s="150"/>
      <c r="N132" s="151"/>
      <c r="O132" s="151"/>
      <c r="P132" s="151"/>
      <c r="Q132" s="151"/>
      <c r="R132" s="99"/>
      <c r="S132" s="99"/>
      <c r="T132" s="99"/>
      <c r="U132" s="99"/>
      <c r="V132" s="99"/>
      <c r="W132" s="99"/>
      <c r="X132" s="99"/>
      <c r="Y132" s="99"/>
      <c r="Z132" s="99"/>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0"/>
      <c r="BK132" s="210"/>
    </row>
    <row r="133" spans="1:63" hidden="1" outlineLevel="1">
      <c r="A133" s="9"/>
      <c r="B133" s="45"/>
      <c r="C133" s="128">
        <f>Asset28</f>
        <v>0</v>
      </c>
      <c r="D133" s="9"/>
      <c r="E133" s="9"/>
      <c r="F133" s="140"/>
      <c r="G133" s="191">
        <f t="shared" si="0"/>
        <v>0</v>
      </c>
      <c r="H133" s="115"/>
      <c r="I133" s="115"/>
      <c r="J133" s="115"/>
      <c r="K133" s="115"/>
      <c r="L133" s="115"/>
      <c r="M133" s="150"/>
      <c r="N133" s="151"/>
      <c r="O133" s="151"/>
      <c r="P133" s="151"/>
      <c r="Q133" s="151"/>
      <c r="R133" s="99"/>
      <c r="S133" s="99"/>
      <c r="T133" s="99"/>
      <c r="U133" s="99"/>
      <c r="V133" s="99"/>
      <c r="W133" s="99"/>
      <c r="X133" s="99"/>
      <c r="Y133" s="99"/>
      <c r="Z133" s="99"/>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0"/>
      <c r="BK133" s="210"/>
    </row>
    <row r="134" spans="1:63" hidden="1" outlineLevel="1">
      <c r="A134" s="9"/>
      <c r="B134" s="45"/>
      <c r="C134" s="128">
        <f>Asset29</f>
        <v>0</v>
      </c>
      <c r="D134" s="9"/>
      <c r="E134" s="9"/>
      <c r="F134" s="140"/>
      <c r="G134" s="191">
        <f t="shared" si="0"/>
        <v>0</v>
      </c>
      <c r="H134" s="115"/>
      <c r="I134" s="115"/>
      <c r="J134" s="115"/>
      <c r="K134" s="115"/>
      <c r="L134" s="115"/>
      <c r="M134" s="150"/>
      <c r="N134" s="151"/>
      <c r="O134" s="151"/>
      <c r="P134" s="151"/>
      <c r="Q134" s="151"/>
      <c r="R134" s="99"/>
      <c r="S134" s="99"/>
      <c r="T134" s="99"/>
      <c r="U134" s="99"/>
      <c r="V134" s="99"/>
      <c r="W134" s="99"/>
      <c r="X134" s="99"/>
      <c r="Y134" s="99"/>
      <c r="Z134" s="99"/>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0"/>
      <c r="BK134" s="210"/>
    </row>
    <row r="135" spans="1:63" hidden="1" outlineLevel="1">
      <c r="A135" s="9"/>
      <c r="B135" s="45"/>
      <c r="C135" s="128">
        <f>Asset30</f>
        <v>0</v>
      </c>
      <c r="D135" s="9"/>
      <c r="E135" s="9"/>
      <c r="F135" s="140"/>
      <c r="G135" s="191">
        <f t="shared" si="0"/>
        <v>0</v>
      </c>
      <c r="H135" s="115"/>
      <c r="I135" s="115"/>
      <c r="J135" s="115"/>
      <c r="K135" s="115"/>
      <c r="L135" s="115"/>
      <c r="M135" s="150"/>
      <c r="N135" s="151"/>
      <c r="O135" s="151"/>
      <c r="P135" s="151"/>
      <c r="Q135" s="151"/>
      <c r="R135" s="99"/>
      <c r="S135" s="99"/>
      <c r="T135" s="99"/>
      <c r="U135" s="99"/>
      <c r="V135" s="99"/>
      <c r="W135" s="99"/>
      <c r="X135" s="99"/>
      <c r="Y135" s="99"/>
      <c r="Z135" s="99"/>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0"/>
      <c r="BK135" s="210"/>
    </row>
    <row r="136" spans="1:63" hidden="1" outlineLevel="1">
      <c r="A136" s="9"/>
      <c r="B136" s="45"/>
      <c r="C136" s="128">
        <f>Asset31</f>
        <v>0</v>
      </c>
      <c r="D136" s="9"/>
      <c r="E136" s="9"/>
      <c r="F136" s="140"/>
      <c r="G136" s="191">
        <f t="shared" ref="G136:G150" si="1">G89*(1+$F$6)/(1+$G$6)-G42</f>
        <v>0</v>
      </c>
      <c r="H136" s="115"/>
      <c r="I136" s="115"/>
      <c r="J136" s="115"/>
      <c r="K136" s="115"/>
      <c r="L136" s="115"/>
      <c r="M136" s="150"/>
      <c r="N136" s="151"/>
      <c r="O136" s="151"/>
      <c r="P136" s="151"/>
      <c r="Q136" s="151"/>
      <c r="R136" s="99"/>
      <c r="S136" s="99"/>
      <c r="T136" s="99"/>
      <c r="U136" s="99"/>
      <c r="V136" s="99"/>
      <c r="W136" s="99"/>
      <c r="X136" s="99"/>
      <c r="Y136" s="99"/>
      <c r="Z136" s="99"/>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0"/>
      <c r="BK136" s="210"/>
    </row>
    <row r="137" spans="1:63" hidden="1" outlineLevel="1">
      <c r="A137" s="9"/>
      <c r="B137" s="45"/>
      <c r="C137" s="128">
        <f>Asset32</f>
        <v>0</v>
      </c>
      <c r="D137" s="9"/>
      <c r="E137" s="9"/>
      <c r="F137" s="140"/>
      <c r="G137" s="191">
        <f t="shared" si="1"/>
        <v>0</v>
      </c>
      <c r="H137" s="115"/>
      <c r="I137" s="115"/>
      <c r="J137" s="115"/>
      <c r="K137" s="115"/>
      <c r="L137" s="115"/>
      <c r="M137" s="150"/>
      <c r="N137" s="151"/>
      <c r="O137" s="151"/>
      <c r="P137" s="151"/>
      <c r="Q137" s="151"/>
      <c r="R137" s="99"/>
      <c r="S137" s="99"/>
      <c r="T137" s="99"/>
      <c r="U137" s="99"/>
      <c r="V137" s="99"/>
      <c r="W137" s="99"/>
      <c r="X137" s="99"/>
      <c r="Y137" s="99"/>
      <c r="Z137" s="99"/>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0"/>
      <c r="BK137" s="210"/>
    </row>
    <row r="138" spans="1:63" hidden="1" outlineLevel="1">
      <c r="A138" s="9"/>
      <c r="B138" s="45"/>
      <c r="C138" s="128">
        <f>Asset33</f>
        <v>0</v>
      </c>
      <c r="D138" s="9"/>
      <c r="E138" s="9"/>
      <c r="F138" s="140"/>
      <c r="G138" s="191">
        <f t="shared" si="1"/>
        <v>0</v>
      </c>
      <c r="H138" s="115"/>
      <c r="I138" s="115"/>
      <c r="J138" s="115"/>
      <c r="K138" s="115"/>
      <c r="L138" s="115"/>
      <c r="M138" s="150"/>
      <c r="N138" s="151"/>
      <c r="O138" s="151"/>
      <c r="P138" s="151"/>
      <c r="Q138" s="151"/>
      <c r="R138" s="99"/>
      <c r="S138" s="99"/>
      <c r="T138" s="99"/>
      <c r="U138" s="99"/>
      <c r="V138" s="99"/>
      <c r="W138" s="99"/>
      <c r="X138" s="99"/>
      <c r="Y138" s="99"/>
      <c r="Z138" s="99"/>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0"/>
      <c r="BK138" s="210"/>
    </row>
    <row r="139" spans="1:63" hidden="1" outlineLevel="1">
      <c r="A139" s="9"/>
      <c r="B139" s="45"/>
      <c r="C139" s="128">
        <f>Asset34</f>
        <v>0</v>
      </c>
      <c r="D139" s="9"/>
      <c r="E139" s="9"/>
      <c r="F139" s="140"/>
      <c r="G139" s="191">
        <f t="shared" si="1"/>
        <v>0</v>
      </c>
      <c r="H139" s="115"/>
      <c r="I139" s="115"/>
      <c r="J139" s="115"/>
      <c r="K139" s="115"/>
      <c r="L139" s="115"/>
      <c r="M139" s="150"/>
      <c r="N139" s="151"/>
      <c r="O139" s="151"/>
      <c r="P139" s="151"/>
      <c r="Q139" s="151"/>
      <c r="R139" s="99"/>
      <c r="S139" s="99"/>
      <c r="T139" s="99"/>
      <c r="U139" s="99"/>
      <c r="V139" s="99"/>
      <c r="W139" s="99"/>
      <c r="X139" s="99"/>
      <c r="Y139" s="99"/>
      <c r="Z139" s="99"/>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0"/>
      <c r="BK139" s="210"/>
    </row>
    <row r="140" spans="1:63" hidden="1" outlineLevel="1">
      <c r="A140" s="9"/>
      <c r="B140" s="45"/>
      <c r="C140" s="128">
        <f>Asset35</f>
        <v>0</v>
      </c>
      <c r="D140" s="9"/>
      <c r="E140" s="9"/>
      <c r="F140" s="140"/>
      <c r="G140" s="191">
        <f t="shared" si="1"/>
        <v>0</v>
      </c>
      <c r="H140" s="115"/>
      <c r="I140" s="115"/>
      <c r="J140" s="115"/>
      <c r="K140" s="115"/>
      <c r="L140" s="115"/>
      <c r="M140" s="150"/>
      <c r="N140" s="151"/>
      <c r="O140" s="151"/>
      <c r="P140" s="151"/>
      <c r="Q140" s="151"/>
      <c r="R140" s="99"/>
      <c r="S140" s="99"/>
      <c r="T140" s="99"/>
      <c r="U140" s="99"/>
      <c r="V140" s="99"/>
      <c r="W140" s="99"/>
      <c r="X140" s="99"/>
      <c r="Y140" s="99"/>
      <c r="Z140" s="99"/>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0"/>
      <c r="BK140" s="210"/>
    </row>
    <row r="141" spans="1:63" hidden="1" outlineLevel="1">
      <c r="A141" s="9"/>
      <c r="B141" s="45"/>
      <c r="C141" s="128">
        <f>Asset36</f>
        <v>0</v>
      </c>
      <c r="D141" s="9"/>
      <c r="E141" s="9"/>
      <c r="F141" s="140"/>
      <c r="G141" s="191">
        <f t="shared" si="1"/>
        <v>0</v>
      </c>
      <c r="H141" s="115"/>
      <c r="I141" s="115"/>
      <c r="J141" s="115"/>
      <c r="K141" s="115"/>
      <c r="L141" s="115"/>
      <c r="M141" s="150"/>
      <c r="N141" s="151"/>
      <c r="O141" s="151"/>
      <c r="P141" s="151"/>
      <c r="Q141" s="151"/>
      <c r="R141" s="99"/>
      <c r="S141" s="99"/>
      <c r="T141" s="99"/>
      <c r="U141" s="99"/>
      <c r="V141" s="99"/>
      <c r="W141" s="99"/>
      <c r="X141" s="99"/>
      <c r="Y141" s="99"/>
      <c r="Z141" s="99"/>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0"/>
      <c r="BK141" s="210"/>
    </row>
    <row r="142" spans="1:63" hidden="1" outlineLevel="1">
      <c r="A142" s="9"/>
      <c r="B142" s="45"/>
      <c r="C142" s="128">
        <f>Asset37</f>
        <v>0</v>
      </c>
      <c r="D142" s="9"/>
      <c r="E142" s="9"/>
      <c r="F142" s="140"/>
      <c r="G142" s="191">
        <f t="shared" si="1"/>
        <v>0</v>
      </c>
      <c r="H142" s="115"/>
      <c r="I142" s="115"/>
      <c r="J142" s="115"/>
      <c r="K142" s="115"/>
      <c r="L142" s="115"/>
      <c r="M142" s="150"/>
      <c r="N142" s="151"/>
      <c r="O142" s="151"/>
      <c r="P142" s="151"/>
      <c r="Q142" s="151"/>
      <c r="R142" s="99"/>
      <c r="S142" s="99"/>
      <c r="T142" s="99"/>
      <c r="U142" s="99"/>
      <c r="V142" s="99"/>
      <c r="W142" s="99"/>
      <c r="X142" s="99"/>
      <c r="Y142" s="99"/>
      <c r="Z142" s="99"/>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0"/>
      <c r="BK142" s="210"/>
    </row>
    <row r="143" spans="1:63" hidden="1" outlineLevel="1">
      <c r="A143" s="9"/>
      <c r="B143" s="45"/>
      <c r="C143" s="128">
        <f>Asset38</f>
        <v>0</v>
      </c>
      <c r="D143" s="9"/>
      <c r="E143" s="9"/>
      <c r="F143" s="140"/>
      <c r="G143" s="191">
        <f t="shared" si="1"/>
        <v>0</v>
      </c>
      <c r="H143" s="115"/>
      <c r="I143" s="115"/>
      <c r="J143" s="115"/>
      <c r="K143" s="115"/>
      <c r="L143" s="115"/>
      <c r="M143" s="150"/>
      <c r="N143" s="151"/>
      <c r="O143" s="151"/>
      <c r="P143" s="151"/>
      <c r="Q143" s="151"/>
      <c r="R143" s="99"/>
      <c r="S143" s="99"/>
      <c r="T143" s="99"/>
      <c r="U143" s="99"/>
      <c r="V143" s="99"/>
      <c r="W143" s="99"/>
      <c r="X143" s="99"/>
      <c r="Y143" s="99"/>
      <c r="Z143" s="99"/>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0"/>
      <c r="BK143" s="210"/>
    </row>
    <row r="144" spans="1:63" hidden="1" outlineLevel="1">
      <c r="A144" s="9"/>
      <c r="B144" s="45"/>
      <c r="C144" s="128">
        <f>Asset39</f>
        <v>0</v>
      </c>
      <c r="D144" s="9"/>
      <c r="E144" s="9"/>
      <c r="F144" s="140"/>
      <c r="G144" s="191">
        <f t="shared" si="1"/>
        <v>0</v>
      </c>
      <c r="H144" s="115"/>
      <c r="I144" s="115"/>
      <c r="J144" s="115"/>
      <c r="K144" s="115"/>
      <c r="L144" s="115"/>
      <c r="M144" s="150"/>
      <c r="N144" s="151"/>
      <c r="O144" s="151"/>
      <c r="P144" s="151"/>
      <c r="Q144" s="151"/>
      <c r="R144" s="99"/>
      <c r="S144" s="99"/>
      <c r="T144" s="99"/>
      <c r="U144" s="99"/>
      <c r="V144" s="99"/>
      <c r="W144" s="99"/>
      <c r="X144" s="99"/>
      <c r="Y144" s="99"/>
      <c r="Z144" s="99"/>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0"/>
      <c r="BK144" s="210"/>
    </row>
    <row r="145" spans="1:63" hidden="1" outlineLevel="1">
      <c r="A145" s="9"/>
      <c r="B145" s="45"/>
      <c r="C145" s="128">
        <f>Asset40</f>
        <v>0</v>
      </c>
      <c r="D145" s="9"/>
      <c r="E145" s="9"/>
      <c r="F145" s="140"/>
      <c r="G145" s="191">
        <f t="shared" si="1"/>
        <v>0</v>
      </c>
      <c r="H145" s="115"/>
      <c r="I145" s="115"/>
      <c r="J145" s="115"/>
      <c r="K145" s="115"/>
      <c r="L145" s="115"/>
      <c r="M145" s="150"/>
      <c r="N145" s="151"/>
      <c r="O145" s="151"/>
      <c r="P145" s="151"/>
      <c r="Q145" s="151"/>
      <c r="R145" s="99"/>
      <c r="S145" s="99"/>
      <c r="T145" s="99"/>
      <c r="U145" s="99"/>
      <c r="V145" s="99"/>
      <c r="W145" s="99"/>
      <c r="X145" s="99"/>
      <c r="Y145" s="99"/>
      <c r="Z145" s="99"/>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0"/>
      <c r="BK145" s="210"/>
    </row>
    <row r="146" spans="1:63" hidden="1" outlineLevel="1">
      <c r="A146" s="9"/>
      <c r="B146" s="45"/>
      <c r="C146" s="128">
        <f>Asset41</f>
        <v>0</v>
      </c>
      <c r="D146" s="9"/>
      <c r="E146" s="9"/>
      <c r="F146" s="140"/>
      <c r="G146" s="191">
        <f t="shared" si="1"/>
        <v>0</v>
      </c>
      <c r="H146" s="115"/>
      <c r="I146" s="115"/>
      <c r="J146" s="115"/>
      <c r="K146" s="115"/>
      <c r="L146" s="115"/>
      <c r="M146" s="150"/>
      <c r="N146" s="151"/>
      <c r="O146" s="151"/>
      <c r="P146" s="151"/>
      <c r="Q146" s="151"/>
      <c r="R146" s="99"/>
      <c r="S146" s="99"/>
      <c r="T146" s="99"/>
      <c r="U146" s="99"/>
      <c r="V146" s="99"/>
      <c r="W146" s="99"/>
      <c r="X146" s="99"/>
      <c r="Y146" s="99"/>
      <c r="Z146" s="99"/>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0"/>
      <c r="BK146" s="210"/>
    </row>
    <row r="147" spans="1:63" hidden="1" outlineLevel="1">
      <c r="A147" s="9"/>
      <c r="B147" s="45"/>
      <c r="C147" s="128">
        <f>Asset42</f>
        <v>0</v>
      </c>
      <c r="D147" s="9"/>
      <c r="E147" s="9"/>
      <c r="F147" s="140"/>
      <c r="G147" s="191">
        <f t="shared" si="1"/>
        <v>0</v>
      </c>
      <c r="H147" s="115"/>
      <c r="I147" s="115"/>
      <c r="J147" s="115"/>
      <c r="K147" s="115"/>
      <c r="L147" s="115"/>
      <c r="M147" s="150"/>
      <c r="N147" s="151"/>
      <c r="O147" s="151"/>
      <c r="P147" s="151"/>
      <c r="Q147" s="151"/>
      <c r="R147" s="99"/>
      <c r="S147" s="99"/>
      <c r="T147" s="99"/>
      <c r="U147" s="99"/>
      <c r="V147" s="99"/>
      <c r="W147" s="99"/>
      <c r="X147" s="99"/>
      <c r="Y147" s="99"/>
      <c r="Z147" s="99"/>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0"/>
      <c r="BK147" s="210"/>
    </row>
    <row r="148" spans="1:63" hidden="1" outlineLevel="1">
      <c r="A148" s="9"/>
      <c r="B148" s="45"/>
      <c r="C148" s="128">
        <f>Asset43</f>
        <v>0</v>
      </c>
      <c r="D148" s="9"/>
      <c r="E148" s="9"/>
      <c r="F148" s="140"/>
      <c r="G148" s="191">
        <f t="shared" si="1"/>
        <v>0</v>
      </c>
      <c r="H148" s="115"/>
      <c r="I148" s="115"/>
      <c r="J148" s="115"/>
      <c r="K148" s="115"/>
      <c r="L148" s="115"/>
      <c r="M148" s="150"/>
      <c r="N148" s="151"/>
      <c r="O148" s="151"/>
      <c r="P148" s="151"/>
      <c r="Q148" s="151"/>
      <c r="R148" s="99"/>
      <c r="S148" s="99"/>
      <c r="T148" s="99"/>
      <c r="U148" s="99"/>
      <c r="V148" s="99"/>
      <c r="W148" s="99"/>
      <c r="X148" s="99"/>
      <c r="Y148" s="99"/>
      <c r="Z148" s="99"/>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0"/>
      <c r="BK148" s="210"/>
    </row>
    <row r="149" spans="1:63" hidden="1" outlineLevel="1">
      <c r="A149" s="9"/>
      <c r="B149" s="45"/>
      <c r="C149" s="128">
        <f>Asset44</f>
        <v>0</v>
      </c>
      <c r="D149" s="9"/>
      <c r="E149" s="9"/>
      <c r="F149" s="140"/>
      <c r="G149" s="191">
        <f t="shared" si="1"/>
        <v>0</v>
      </c>
      <c r="H149" s="115"/>
      <c r="I149" s="115"/>
      <c r="J149" s="115"/>
      <c r="K149" s="115"/>
      <c r="L149" s="115"/>
      <c r="M149" s="150"/>
      <c r="N149" s="151"/>
      <c r="O149" s="151"/>
      <c r="P149" s="151"/>
      <c r="Q149" s="151"/>
      <c r="R149" s="99"/>
      <c r="S149" s="99"/>
      <c r="T149" s="99"/>
      <c r="U149" s="99"/>
      <c r="V149" s="99"/>
      <c r="W149" s="99"/>
      <c r="X149" s="99"/>
      <c r="Y149" s="99"/>
      <c r="Z149" s="99"/>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0"/>
      <c r="BK149" s="210"/>
    </row>
    <row r="150" spans="1:63" hidden="1" outlineLevel="1">
      <c r="A150" s="9"/>
      <c r="B150" s="45"/>
      <c r="C150" s="128">
        <f>Asset45</f>
        <v>0</v>
      </c>
      <c r="D150" s="9"/>
      <c r="E150" s="9"/>
      <c r="F150" s="140"/>
      <c r="G150" s="191">
        <f t="shared" si="1"/>
        <v>0</v>
      </c>
      <c r="H150" s="115"/>
      <c r="I150" s="115"/>
      <c r="J150" s="115"/>
      <c r="K150" s="115"/>
      <c r="L150" s="115"/>
      <c r="M150" s="150"/>
      <c r="N150" s="151"/>
      <c r="O150" s="151"/>
      <c r="P150" s="151"/>
      <c r="Q150" s="151"/>
      <c r="R150" s="99"/>
      <c r="S150" s="99"/>
      <c r="T150" s="99"/>
      <c r="U150" s="99"/>
      <c r="V150" s="99"/>
      <c r="W150" s="99"/>
      <c r="X150" s="99"/>
      <c r="Y150" s="99"/>
      <c r="Z150" s="99"/>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0"/>
      <c r="BK150" s="210"/>
    </row>
    <row r="151" spans="1:63" collapsed="1">
      <c r="A151" s="9"/>
      <c r="B151" s="45"/>
      <c r="C151" s="128"/>
      <c r="D151" s="9"/>
      <c r="E151" s="9"/>
      <c r="F151" s="140"/>
      <c r="G151" s="191"/>
      <c r="H151" s="115"/>
      <c r="I151" s="115"/>
      <c r="J151" s="115"/>
      <c r="K151" s="115"/>
      <c r="L151" s="115"/>
      <c r="M151" s="150"/>
      <c r="N151" s="151"/>
      <c r="O151" s="151"/>
      <c r="P151" s="151"/>
      <c r="Q151" s="151"/>
      <c r="R151" s="99"/>
      <c r="S151" s="99"/>
      <c r="T151" s="99"/>
      <c r="U151" s="99"/>
      <c r="V151" s="99"/>
      <c r="W151" s="99"/>
      <c r="X151" s="99"/>
      <c r="Y151" s="99"/>
      <c r="Z151" s="99"/>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0"/>
      <c r="BK151" s="210"/>
    </row>
    <row r="152" spans="1:63" s="187" customFormat="1">
      <c r="B152" s="204" t="s">
        <v>60</v>
      </c>
      <c r="F152" s="248"/>
      <c r="G152" s="251"/>
      <c r="H152" s="250">
        <f>H153+H155+H157+H159+H161+H163+H165+H167+H169+H171+H173+H175+H177+H179+H181+H183+H185+H187+H189+H191+H193+H195+H197+H199+H201+H203+H205+H207+H209+H211+H213+H215+H217+H219+H221+H223+H225+H227+H229+H231+H233+H235+H237+H239+H241</f>
        <v>0</v>
      </c>
      <c r="I152" s="250">
        <f t="shared" ref="I152:Q152" si="2">I153+I155+I157+I159+I161+I163+I165+I167+I169+I171+I173+I175+I177+I179+I181+I183+I185+I187+I189+I191+I193+I195+I197+I199+I201+I203+I205+I207+I209+I211+I213+I215+I217+I219+I221+I223+I225+I227+I229+I231+I233+I235+I237+I239+I241</f>
        <v>0</v>
      </c>
      <c r="J152" s="250">
        <f t="shared" si="2"/>
        <v>0</v>
      </c>
      <c r="K152" s="250">
        <f t="shared" si="2"/>
        <v>0</v>
      </c>
      <c r="L152" s="250">
        <f t="shared" si="2"/>
        <v>0</v>
      </c>
      <c r="M152" s="250">
        <f t="shared" si="2"/>
        <v>0</v>
      </c>
      <c r="N152" s="250">
        <f t="shared" si="2"/>
        <v>0</v>
      </c>
      <c r="O152" s="250">
        <f t="shared" si="2"/>
        <v>0</v>
      </c>
      <c r="P152" s="250">
        <f t="shared" si="2"/>
        <v>0</v>
      </c>
      <c r="Q152" s="250">
        <f t="shared" si="2"/>
        <v>0</v>
      </c>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0"/>
      <c r="BK152" s="210"/>
    </row>
    <row r="153" spans="1:63" hidden="1" outlineLevel="1">
      <c r="A153" s="9"/>
      <c r="B153" s="45"/>
      <c r="C153" s="128" t="str">
        <f>Asset1</f>
        <v>System Capex</v>
      </c>
      <c r="D153" s="9"/>
      <c r="E153" s="9"/>
      <c r="F153" s="140"/>
      <c r="G153" s="191"/>
      <c r="H153" s="110">
        <f>($G106+(SUM($G153:G153)))*H$7</f>
        <v>0</v>
      </c>
      <c r="I153" s="110">
        <f>($G106+(SUM($G153:H153)))*I$7</f>
        <v>0</v>
      </c>
      <c r="J153" s="110">
        <f>($G106+(SUM($G153:I153)))*J$7</f>
        <v>0</v>
      </c>
      <c r="K153" s="110">
        <f>($G106+(SUM($G153:J153)))*K$7</f>
        <v>0</v>
      </c>
      <c r="L153" s="110">
        <f>($G106+(SUM($G153:K153)))*L$7</f>
        <v>0</v>
      </c>
      <c r="M153" s="110">
        <f>($G106+(SUM($G153:L153)))*M$7</f>
        <v>0</v>
      </c>
      <c r="N153" s="110">
        <f>($G106+(SUM($G153:M153)))*N$7</f>
        <v>0</v>
      </c>
      <c r="O153" s="110">
        <f>($G106+(SUM($G153:N153)))*O$7</f>
        <v>0</v>
      </c>
      <c r="P153" s="110">
        <f>($G106+(SUM($G153:O153)))*P$7</f>
        <v>0</v>
      </c>
      <c r="Q153" s="110">
        <f>($G106+(SUM($G153:P153)))*Q$7</f>
        <v>0</v>
      </c>
      <c r="R153" s="99"/>
      <c r="S153" s="99"/>
      <c r="T153" s="99"/>
      <c r="U153" s="99"/>
      <c r="V153" s="99"/>
      <c r="W153" s="99"/>
      <c r="X153" s="99"/>
      <c r="Y153" s="99"/>
      <c r="Z153" s="99"/>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0"/>
      <c r="BK153" s="210"/>
    </row>
    <row r="154" spans="1:63" hidden="1" outlineLevel="1">
      <c r="A154" s="9"/>
      <c r="B154" s="45"/>
      <c r="C154" s="153" t="s">
        <v>28</v>
      </c>
      <c r="D154" s="9"/>
      <c r="E154" s="9"/>
      <c r="F154" s="140"/>
      <c r="G154" s="191"/>
      <c r="H154" s="110"/>
      <c r="I154" s="110"/>
      <c r="J154" s="110"/>
      <c r="K154" s="110"/>
      <c r="L154" s="110">
        <f>IF(M153=0, SUM($G153:L153), 0)</f>
        <v>0</v>
      </c>
      <c r="M154" s="110">
        <f>IF(N153=0, IF(M153=0, 0, SUM($G153:M153)), 0)</f>
        <v>0</v>
      </c>
      <c r="N154" s="110">
        <f>IF(O153=0, IF(N153=0, 0, SUM($G153:N153)), 0)</f>
        <v>0</v>
      </c>
      <c r="O154" s="110">
        <f>IF(P153=0, IF(O153=0, 0, SUM($G153:O153)), 0)</f>
        <v>0</v>
      </c>
      <c r="P154" s="110">
        <f>IF(Q153=0, IF(P153=0, 0, SUM($G153:P153)), 0)</f>
        <v>0</v>
      </c>
      <c r="Q154" s="110">
        <f>IF(R153=0, IF(Q153=0, 0, SUM($G153:Q153)), 0)</f>
        <v>0</v>
      </c>
      <c r="R154" s="99"/>
      <c r="S154" s="99"/>
      <c r="T154" s="99"/>
      <c r="U154" s="99"/>
      <c r="V154" s="99"/>
      <c r="W154" s="99"/>
      <c r="X154" s="99"/>
      <c r="Y154" s="99"/>
      <c r="Z154" s="99"/>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0"/>
      <c r="BK154" s="210"/>
    </row>
    <row r="155" spans="1:63" hidden="1" outlineLevel="1">
      <c r="A155" s="9"/>
      <c r="B155" s="45"/>
      <c r="C155" s="128" t="str">
        <f>Asset2</f>
        <v>Transmission terminal station</v>
      </c>
      <c r="D155" s="9"/>
      <c r="E155" s="9"/>
      <c r="F155" s="140"/>
      <c r="G155" s="191"/>
      <c r="H155" s="110">
        <f>($G107+(SUM($G155:G155)))*H$7</f>
        <v>0</v>
      </c>
      <c r="I155" s="110">
        <f>($G107+(SUM($G155:H155)))*I$7</f>
        <v>0</v>
      </c>
      <c r="J155" s="110">
        <f>($G107+(SUM($G155:I155)))*J$7</f>
        <v>0</v>
      </c>
      <c r="K155" s="110">
        <f>($G107+(SUM($G155:J155)))*K$7</f>
        <v>0</v>
      </c>
      <c r="L155" s="110">
        <f>($G107+(SUM($G155:K155)))*L$7</f>
        <v>0</v>
      </c>
      <c r="M155" s="110">
        <f>($G107+(SUM($G155:L155)))*M$7</f>
        <v>0</v>
      </c>
      <c r="N155" s="110">
        <f>($G107+(SUM($G155:M155)))*N$7</f>
        <v>0</v>
      </c>
      <c r="O155" s="110">
        <f>($G107+(SUM($G155:N155)))*O$7</f>
        <v>0</v>
      </c>
      <c r="P155" s="110">
        <f>($G107+(SUM($G155:O155)))*P$7</f>
        <v>0</v>
      </c>
      <c r="Q155" s="110">
        <f>($G107+(SUM($G155:P155)))*Q$7</f>
        <v>0</v>
      </c>
      <c r="R155" s="99"/>
      <c r="S155" s="99"/>
      <c r="T155" s="99"/>
      <c r="U155" s="99"/>
      <c r="V155" s="99"/>
      <c r="W155" s="99"/>
      <c r="X155" s="99"/>
      <c r="Y155" s="99"/>
      <c r="Z155" s="99"/>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0"/>
      <c r="BK155" s="210"/>
    </row>
    <row r="156" spans="1:63" hidden="1" outlineLevel="1">
      <c r="A156" s="9"/>
      <c r="B156" s="45"/>
      <c r="C156" s="153" t="s">
        <v>28</v>
      </c>
      <c r="D156" s="9"/>
      <c r="E156" s="9"/>
      <c r="F156" s="140"/>
      <c r="G156" s="191"/>
      <c r="H156" s="110"/>
      <c r="I156" s="110"/>
      <c r="J156" s="110"/>
      <c r="K156" s="110"/>
      <c r="L156" s="110">
        <f>IF(M155=0, SUM($G155:L155), 0)</f>
        <v>0</v>
      </c>
      <c r="M156" s="110">
        <f>IF(N155=0, IF(M155=0, 0, SUM($G155:M155)), 0)</f>
        <v>0</v>
      </c>
      <c r="N156" s="110">
        <f>IF(O155=0, IF(N155=0, 0, SUM($G155:N155)), 0)</f>
        <v>0</v>
      </c>
      <c r="O156" s="110">
        <f>IF(P155=0, IF(O155=0, 0, SUM($G155:O155)), 0)</f>
        <v>0</v>
      </c>
      <c r="P156" s="110">
        <f>IF(Q155=0, IF(P155=0, 0, SUM($G155:P155)), 0)</f>
        <v>0</v>
      </c>
      <c r="Q156" s="110">
        <f>IF(R155=0, IF(Q155=0, 0, SUM($G155:Q155)), 0)</f>
        <v>0</v>
      </c>
      <c r="R156" s="99"/>
      <c r="S156" s="99"/>
      <c r="T156" s="99"/>
      <c r="U156" s="99"/>
      <c r="V156" s="99"/>
      <c r="W156" s="99"/>
      <c r="X156" s="99"/>
      <c r="Y156" s="99"/>
      <c r="Z156" s="99"/>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0"/>
      <c r="BK156" s="210"/>
    </row>
    <row r="157" spans="1:63" hidden="1" outlineLevel="1">
      <c r="A157" s="9"/>
      <c r="B157" s="45"/>
      <c r="C157" s="128" t="str">
        <f>Asset3</f>
        <v>Zone substations</v>
      </c>
      <c r="D157" s="9"/>
      <c r="E157" s="9"/>
      <c r="F157" s="140"/>
      <c r="G157" s="191"/>
      <c r="H157" s="110">
        <f>($G108+(SUM($G157:G157)))*H$7</f>
        <v>0</v>
      </c>
      <c r="I157" s="110">
        <f>($G108+(SUM($G157:H157)))*I$7</f>
        <v>0</v>
      </c>
      <c r="J157" s="110">
        <f>($G108+(SUM($G157:I157)))*J$7</f>
        <v>0</v>
      </c>
      <c r="K157" s="110">
        <f>($G108+(SUM($G157:J157)))*K$7</f>
        <v>0</v>
      </c>
      <c r="L157" s="110">
        <f>($G108+(SUM($G157:K157)))*L$7</f>
        <v>0</v>
      </c>
      <c r="M157" s="110">
        <f>($G108+(SUM($G157:L157)))*M$7</f>
        <v>0</v>
      </c>
      <c r="N157" s="110">
        <f>($G108+(SUM($G157:M157)))*N$7</f>
        <v>0</v>
      </c>
      <c r="O157" s="110">
        <f>($G108+(SUM($G157:N157)))*O$7</f>
        <v>0</v>
      </c>
      <c r="P157" s="110">
        <f>($G108+(SUM($G157:O157)))*P$7</f>
        <v>0</v>
      </c>
      <c r="Q157" s="110">
        <f>($G108+(SUM($G157:P157)))*Q$7</f>
        <v>0</v>
      </c>
      <c r="R157" s="99"/>
      <c r="S157" s="99"/>
      <c r="T157" s="99"/>
      <c r="U157" s="99"/>
      <c r="V157" s="99"/>
      <c r="W157" s="99"/>
      <c r="X157" s="99"/>
      <c r="Y157" s="99"/>
      <c r="Z157" s="99"/>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0"/>
      <c r="BK157" s="210"/>
    </row>
    <row r="158" spans="1:63" hidden="1" outlineLevel="1">
      <c r="A158" s="9"/>
      <c r="B158" s="45"/>
      <c r="C158" s="153" t="s">
        <v>28</v>
      </c>
      <c r="D158" s="9"/>
      <c r="E158" s="9"/>
      <c r="F158" s="140"/>
      <c r="G158" s="191"/>
      <c r="H158" s="110"/>
      <c r="I158" s="110"/>
      <c r="J158" s="110"/>
      <c r="K158" s="110"/>
      <c r="L158" s="110">
        <f>IF(M157=0, SUM($G157:L157), 0)</f>
        <v>0</v>
      </c>
      <c r="M158" s="110">
        <f>IF(N157=0, IF(M157=0, 0, SUM($G157:M157)), 0)</f>
        <v>0</v>
      </c>
      <c r="N158" s="110">
        <f>IF(O157=0, IF(N157=0, 0, SUM($G157:N157)), 0)</f>
        <v>0</v>
      </c>
      <c r="O158" s="110">
        <f>IF(P157=0, IF(O157=0, 0, SUM($G157:O157)), 0)</f>
        <v>0</v>
      </c>
      <c r="P158" s="110">
        <f>IF(Q157=0, IF(P157=0, 0, SUM($G157:P157)), 0)</f>
        <v>0</v>
      </c>
      <c r="Q158" s="110">
        <f>IF(R157=0, IF(Q157=0, 0, SUM($G157:Q157)), 0)</f>
        <v>0</v>
      </c>
      <c r="R158" s="99"/>
      <c r="S158" s="99"/>
      <c r="T158" s="99"/>
      <c r="U158" s="99"/>
      <c r="V158" s="99"/>
      <c r="W158" s="99"/>
      <c r="X158" s="99"/>
      <c r="Y158" s="99"/>
      <c r="Z158" s="99"/>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0"/>
      <c r="BK158" s="210"/>
    </row>
    <row r="159" spans="1:63" hidden="1" outlineLevel="1">
      <c r="A159" s="9"/>
      <c r="B159" s="45"/>
      <c r="C159" s="128" t="str">
        <f>Asset4</f>
        <v>Transmission lines</v>
      </c>
      <c r="D159" s="9"/>
      <c r="E159" s="9"/>
      <c r="F159" s="140"/>
      <c r="G159" s="191"/>
      <c r="H159" s="110">
        <f>($G109+(SUM($G159:G159)))*H$7</f>
        <v>0</v>
      </c>
      <c r="I159" s="110">
        <f>($G109+(SUM($G159:H159)))*I$7</f>
        <v>0</v>
      </c>
      <c r="J159" s="110">
        <f>($G109+(SUM($G159:I159)))*J$7</f>
        <v>0</v>
      </c>
      <c r="K159" s="110">
        <f>($G109+(SUM($G159:J159)))*K$7</f>
        <v>0</v>
      </c>
      <c r="L159" s="110">
        <f>($G109+(SUM($G159:K159)))*L$7</f>
        <v>0</v>
      </c>
      <c r="M159" s="110">
        <f>($G109+(SUM($G159:L159)))*M$7</f>
        <v>0</v>
      </c>
      <c r="N159" s="110">
        <f>($G109+(SUM($G159:M159)))*N$7</f>
        <v>0</v>
      </c>
      <c r="O159" s="110">
        <f>($G109+(SUM($G159:N159)))*O$7</f>
        <v>0</v>
      </c>
      <c r="P159" s="110">
        <f>($G109+(SUM($G159:O159)))*P$7</f>
        <v>0</v>
      </c>
      <c r="Q159" s="110">
        <f>($G109+(SUM($G159:P159)))*Q$7</f>
        <v>0</v>
      </c>
      <c r="R159" s="99"/>
      <c r="S159" s="99"/>
      <c r="T159" s="99"/>
      <c r="U159" s="99"/>
      <c r="V159" s="99"/>
      <c r="W159" s="99"/>
      <c r="X159" s="99"/>
      <c r="Y159" s="99"/>
      <c r="Z159" s="99"/>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0"/>
      <c r="BK159" s="210"/>
    </row>
    <row r="160" spans="1:63" hidden="1" outlineLevel="1">
      <c r="A160" s="9"/>
      <c r="B160" s="45"/>
      <c r="C160" s="153" t="s">
        <v>28</v>
      </c>
      <c r="D160" s="9"/>
      <c r="E160" s="9"/>
      <c r="F160" s="140"/>
      <c r="G160" s="191"/>
      <c r="H160" s="110"/>
      <c r="I160" s="110"/>
      <c r="J160" s="110"/>
      <c r="K160" s="110"/>
      <c r="L160" s="110">
        <f>IF(M159=0, SUM($G159:L159), 0)</f>
        <v>0</v>
      </c>
      <c r="M160" s="110">
        <f>IF(N159=0, IF(M159=0, 0, SUM($G159:M159)), 0)</f>
        <v>0</v>
      </c>
      <c r="N160" s="110">
        <f>IF(O159=0, IF(N159=0, 0, SUM($G159:N159)), 0)</f>
        <v>0</v>
      </c>
      <c r="O160" s="110">
        <f>IF(P159=0, IF(O159=0, 0, SUM($G159:O159)), 0)</f>
        <v>0</v>
      </c>
      <c r="P160" s="110">
        <f>IF(Q159=0, IF(P159=0, 0, SUM($G159:P159)), 0)</f>
        <v>0</v>
      </c>
      <c r="Q160" s="110">
        <f>IF(R159=0, IF(Q159=0, 0, SUM($G159:Q159)), 0)</f>
        <v>0</v>
      </c>
      <c r="R160" s="99"/>
      <c r="S160" s="99"/>
      <c r="T160" s="99"/>
      <c r="U160" s="99"/>
      <c r="V160" s="99"/>
      <c r="W160" s="99"/>
      <c r="X160" s="99"/>
      <c r="Y160" s="99"/>
      <c r="Z160" s="99"/>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0"/>
      <c r="BK160" s="210"/>
    </row>
    <row r="161" spans="1:63" hidden="1" outlineLevel="1">
      <c r="A161" s="9"/>
      <c r="B161" s="45"/>
      <c r="C161" s="128" t="str">
        <f>Asset5</f>
        <v>Distribution mains</v>
      </c>
      <c r="D161" s="9"/>
      <c r="E161" s="9"/>
      <c r="F161" s="140"/>
      <c r="G161" s="191"/>
      <c r="H161" s="110">
        <f>($G110+(SUM($G161:G161)))*H$7</f>
        <v>0</v>
      </c>
      <c r="I161" s="110">
        <f>($G110+(SUM($G161:H161)))*I$7</f>
        <v>0</v>
      </c>
      <c r="J161" s="110">
        <f>($G110+(SUM($G161:I161)))*J$7</f>
        <v>0</v>
      </c>
      <c r="K161" s="110">
        <f>($G110+(SUM($G161:J161)))*K$7</f>
        <v>0</v>
      </c>
      <c r="L161" s="110">
        <f>($G110+(SUM($G161:K161)))*L$7</f>
        <v>0</v>
      </c>
      <c r="M161" s="110">
        <f>($G110+(SUM($G161:L161)))*M$7</f>
        <v>0</v>
      </c>
      <c r="N161" s="110">
        <f>($G110+(SUM($G161:M161)))*N$7</f>
        <v>0</v>
      </c>
      <c r="O161" s="110">
        <f>($G110+(SUM($G161:N161)))*O$7</f>
        <v>0</v>
      </c>
      <c r="P161" s="110">
        <f>($G110+(SUM($G161:O161)))*P$7</f>
        <v>0</v>
      </c>
      <c r="Q161" s="110">
        <f>($G110+(SUM($G161:P161)))*Q$7</f>
        <v>0</v>
      </c>
      <c r="R161" s="99"/>
      <c r="S161" s="99"/>
      <c r="T161" s="99"/>
      <c r="U161" s="99"/>
      <c r="V161" s="99"/>
      <c r="W161" s="99"/>
      <c r="X161" s="99"/>
      <c r="Y161" s="99"/>
      <c r="Z161" s="99"/>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0"/>
      <c r="BK161" s="210"/>
    </row>
    <row r="162" spans="1:63" hidden="1" outlineLevel="1">
      <c r="A162" s="9"/>
      <c r="B162" s="45"/>
      <c r="C162" s="153" t="s">
        <v>28</v>
      </c>
      <c r="D162" s="9"/>
      <c r="E162" s="9"/>
      <c r="F162" s="140"/>
      <c r="G162" s="191"/>
      <c r="H162" s="110"/>
      <c r="I162" s="110"/>
      <c r="J162" s="110"/>
      <c r="K162" s="110"/>
      <c r="L162" s="110">
        <f>IF(M161=0, SUM($G161:L161), 0)</f>
        <v>0</v>
      </c>
      <c r="M162" s="110">
        <f>IF(N161=0, IF(M161=0, 0, SUM($G161:M161)), 0)</f>
        <v>0</v>
      </c>
      <c r="N162" s="110">
        <f>IF(O161=0, IF(N161=0, 0, SUM($G161:N161)), 0)</f>
        <v>0</v>
      </c>
      <c r="O162" s="110">
        <f>IF(P161=0, IF(O161=0, 0, SUM($G161:O161)), 0)</f>
        <v>0</v>
      </c>
      <c r="P162" s="110">
        <f>IF(Q161=0, IF(P161=0, 0, SUM($G161:P161)), 0)</f>
        <v>0</v>
      </c>
      <c r="Q162" s="110">
        <f>IF(R161=0, IF(Q161=0, 0, SUM($G161:Q161)), 0)</f>
        <v>0</v>
      </c>
      <c r="R162" s="99"/>
      <c r="S162" s="99"/>
      <c r="T162" s="99"/>
      <c r="U162" s="99"/>
      <c r="V162" s="99"/>
      <c r="W162" s="99"/>
      <c r="X162" s="99"/>
      <c r="Y162" s="99"/>
      <c r="Z162" s="99"/>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0"/>
      <c r="BK162" s="210"/>
    </row>
    <row r="163" spans="1:63" hidden="1" outlineLevel="1">
      <c r="A163" s="9"/>
      <c r="B163" s="45"/>
      <c r="C163" s="128" t="str">
        <f>Asset6</f>
        <v>Distribution substations</v>
      </c>
      <c r="D163" s="9"/>
      <c r="E163" s="9"/>
      <c r="F163" s="140"/>
      <c r="G163" s="191"/>
      <c r="H163" s="110">
        <f>($G111+(SUM($G163:G163)))*H$7</f>
        <v>0</v>
      </c>
      <c r="I163" s="110">
        <f>($G111+(SUM($G163:H163)))*I$7</f>
        <v>0</v>
      </c>
      <c r="J163" s="110">
        <f>($G111+(SUM($G163:I163)))*J$7</f>
        <v>0</v>
      </c>
      <c r="K163" s="110">
        <f>($G111+(SUM($G163:J163)))*K$7</f>
        <v>0</v>
      </c>
      <c r="L163" s="110">
        <f>($G111+(SUM($G163:K163)))*L$7</f>
        <v>0</v>
      </c>
      <c r="M163" s="110">
        <f>($G111+(SUM($G163:L163)))*M$7</f>
        <v>0</v>
      </c>
      <c r="N163" s="110">
        <f>($G111+(SUM($G163:M163)))*N$7</f>
        <v>0</v>
      </c>
      <c r="O163" s="110">
        <f>($G111+(SUM($G163:N163)))*O$7</f>
        <v>0</v>
      </c>
      <c r="P163" s="110">
        <f>($G111+(SUM($G163:O163)))*P$7</f>
        <v>0</v>
      </c>
      <c r="Q163" s="110">
        <f>($G111+(SUM($G163:P163)))*Q$7</f>
        <v>0</v>
      </c>
      <c r="R163" s="99"/>
      <c r="S163" s="99"/>
      <c r="T163" s="99"/>
      <c r="U163" s="99"/>
      <c r="V163" s="99"/>
      <c r="W163" s="99"/>
      <c r="X163" s="99"/>
      <c r="Y163" s="99"/>
      <c r="Z163" s="99"/>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0"/>
      <c r="BK163" s="210"/>
    </row>
    <row r="164" spans="1:63" hidden="1" outlineLevel="1">
      <c r="A164" s="9"/>
      <c r="B164" s="45"/>
      <c r="C164" s="153" t="s">
        <v>28</v>
      </c>
      <c r="D164" s="9"/>
      <c r="E164" s="9"/>
      <c r="F164" s="140"/>
      <c r="G164" s="191"/>
      <c r="H164" s="110"/>
      <c r="I164" s="110"/>
      <c r="J164" s="110"/>
      <c r="K164" s="110"/>
      <c r="L164" s="110">
        <f>IF(M163=0, SUM($G163:L163), 0)</f>
        <v>0</v>
      </c>
      <c r="M164" s="110">
        <f>IF(N163=0, IF(M163=0, 0, SUM($G163:M163)), 0)</f>
        <v>0</v>
      </c>
      <c r="N164" s="110">
        <f>IF(O163=0, IF(N163=0, 0, SUM($G163:N163)), 0)</f>
        <v>0</v>
      </c>
      <c r="O164" s="110">
        <f>IF(P163=0, IF(O163=0, 0, SUM($G163:O163)), 0)</f>
        <v>0</v>
      </c>
      <c r="P164" s="110">
        <f>IF(Q163=0, IF(P163=0, 0, SUM($G163:P163)), 0)</f>
        <v>0</v>
      </c>
      <c r="Q164" s="110">
        <f>IF(R163=0, IF(Q163=0, 0, SUM($G163:Q163)), 0)</f>
        <v>0</v>
      </c>
      <c r="R164" s="99"/>
      <c r="S164" s="99"/>
      <c r="T164" s="99"/>
      <c r="U164" s="99"/>
      <c r="V164" s="99"/>
      <c r="W164" s="99"/>
      <c r="X164" s="99"/>
      <c r="Y164" s="99"/>
      <c r="Z164" s="99"/>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0"/>
      <c r="BK164" s="210"/>
    </row>
    <row r="165" spans="1:63" hidden="1" outlineLevel="1">
      <c r="A165" s="9"/>
      <c r="B165" s="45"/>
      <c r="C165" s="128" t="str">
        <f>Asset7</f>
        <v>Metering</v>
      </c>
      <c r="D165" s="9"/>
      <c r="E165" s="9"/>
      <c r="F165" s="140"/>
      <c r="G165" s="191"/>
      <c r="H165" s="110">
        <f>($G112+(SUM($G165:G165)))*H$7</f>
        <v>0</v>
      </c>
      <c r="I165" s="110">
        <f>($G112+(SUM($G165:H165)))*I$7</f>
        <v>0</v>
      </c>
      <c r="J165" s="110">
        <f>($G112+(SUM($G165:I165)))*J$7</f>
        <v>0</v>
      </c>
      <c r="K165" s="110">
        <f>($G112+(SUM($G165:J165)))*K$7</f>
        <v>0</v>
      </c>
      <c r="L165" s="110">
        <f>($G112+(SUM($G165:K165)))*L$7</f>
        <v>0</v>
      </c>
      <c r="M165" s="110">
        <f>($G112+(SUM($G165:L165)))*M$7</f>
        <v>0</v>
      </c>
      <c r="N165" s="110">
        <f>($G112+(SUM($G165:M165)))*N$7</f>
        <v>0</v>
      </c>
      <c r="O165" s="110">
        <f>($G112+(SUM($G165:N165)))*O$7</f>
        <v>0</v>
      </c>
      <c r="P165" s="110">
        <f>($G112+(SUM($G165:O165)))*P$7</f>
        <v>0</v>
      </c>
      <c r="Q165" s="110">
        <f>($G112+(SUM($G165:P165)))*Q$7</f>
        <v>0</v>
      </c>
      <c r="R165" s="99"/>
      <c r="S165" s="99"/>
      <c r="T165" s="99"/>
      <c r="U165" s="99"/>
      <c r="V165" s="99"/>
      <c r="W165" s="99"/>
      <c r="X165" s="99"/>
      <c r="Y165" s="99"/>
      <c r="Z165" s="99"/>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0"/>
      <c r="BK165" s="210"/>
    </row>
    <row r="166" spans="1:63" hidden="1" outlineLevel="1">
      <c r="A166" s="9"/>
      <c r="B166" s="45"/>
      <c r="C166" s="153" t="s">
        <v>28</v>
      </c>
      <c r="D166" s="9"/>
      <c r="E166" s="9"/>
      <c r="F166" s="140"/>
      <c r="G166" s="191"/>
      <c r="H166" s="110"/>
      <c r="I166" s="110"/>
      <c r="J166" s="110"/>
      <c r="K166" s="110"/>
      <c r="L166" s="110">
        <f>IF(M165=0, SUM($G165:L165), 0)</f>
        <v>0</v>
      </c>
      <c r="M166" s="110">
        <f>IF(N165=0, IF(M165=0, 0, SUM($G165:M165)), 0)</f>
        <v>0</v>
      </c>
      <c r="N166" s="110">
        <f>IF(O165=0, IF(N165=0, 0, SUM($G165:N165)), 0)</f>
        <v>0</v>
      </c>
      <c r="O166" s="110">
        <f>IF(P165=0, IF(O165=0, 0, SUM($G165:O165)), 0)</f>
        <v>0</v>
      </c>
      <c r="P166" s="110">
        <f>IF(Q165=0, IF(P165=0, 0, SUM($G165:P165)), 0)</f>
        <v>0</v>
      </c>
      <c r="Q166" s="110">
        <f>IF(R165=0, IF(Q165=0, 0, SUM($G165:Q165)), 0)</f>
        <v>0</v>
      </c>
      <c r="R166" s="99"/>
      <c r="S166" s="99"/>
      <c r="T166" s="99"/>
      <c r="U166" s="99"/>
      <c r="V166" s="99"/>
      <c r="W166" s="99"/>
      <c r="X166" s="99"/>
      <c r="Y166" s="99"/>
      <c r="Z166" s="99"/>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0"/>
      <c r="BK166" s="210"/>
    </row>
    <row r="167" spans="1:63" hidden="1" outlineLevel="1">
      <c r="A167" s="9"/>
      <c r="B167" s="45"/>
      <c r="C167" s="128" t="str">
        <f>Asset8</f>
        <v>Land and easements</v>
      </c>
      <c r="D167" s="9"/>
      <c r="E167" s="9"/>
      <c r="F167" s="140"/>
      <c r="G167" s="191"/>
      <c r="H167" s="110">
        <f>($G113+(SUM($G167:G167)))*H$7</f>
        <v>0</v>
      </c>
      <c r="I167" s="110">
        <f>($G113+(SUM($G167:H167)))*I$7</f>
        <v>0</v>
      </c>
      <c r="J167" s="110">
        <f>($G113+(SUM($G167:I167)))*J$7</f>
        <v>0</v>
      </c>
      <c r="K167" s="110">
        <f>($G113+(SUM($G167:J167)))*K$7</f>
        <v>0</v>
      </c>
      <c r="L167" s="110">
        <f>($G113+(SUM($G167:K167)))*L$7</f>
        <v>0</v>
      </c>
      <c r="M167" s="110">
        <f>($G113+(SUM($G167:L167)))*M$7</f>
        <v>0</v>
      </c>
      <c r="N167" s="110">
        <f>($G113+(SUM($G167:M167)))*N$7</f>
        <v>0</v>
      </c>
      <c r="O167" s="110">
        <f>($G113+(SUM($G167:N167)))*O$7</f>
        <v>0</v>
      </c>
      <c r="P167" s="110">
        <f>($G113+(SUM($G167:O167)))*P$7</f>
        <v>0</v>
      </c>
      <c r="Q167" s="110">
        <f>($G113+(SUM($G167:P167)))*Q$7</f>
        <v>0</v>
      </c>
      <c r="R167" s="99"/>
      <c r="S167" s="99"/>
      <c r="T167" s="99"/>
      <c r="U167" s="99"/>
      <c r="V167" s="99"/>
      <c r="W167" s="99"/>
      <c r="X167" s="99"/>
      <c r="Y167" s="99"/>
      <c r="Z167" s="99"/>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0"/>
      <c r="BK167" s="210"/>
    </row>
    <row r="168" spans="1:63" hidden="1" outlineLevel="1">
      <c r="A168" s="9"/>
      <c r="B168" s="45"/>
      <c r="C168" s="153" t="s">
        <v>28</v>
      </c>
      <c r="D168" s="9"/>
      <c r="E168" s="9"/>
      <c r="F168" s="140"/>
      <c r="G168" s="191"/>
      <c r="H168" s="110"/>
      <c r="I168" s="110"/>
      <c r="J168" s="110"/>
      <c r="K168" s="110"/>
      <c r="L168" s="110">
        <f>IF(M167=0, SUM($G167:L167), 0)</f>
        <v>0</v>
      </c>
      <c r="M168" s="110">
        <f>IF(N167=0, IF(M167=0, 0, SUM($G167:M167)), 0)</f>
        <v>0</v>
      </c>
      <c r="N168" s="110">
        <f>IF(O167=0, IF(N167=0, 0, SUM($G167:N167)), 0)</f>
        <v>0</v>
      </c>
      <c r="O168" s="110">
        <f>IF(P167=0, IF(O167=0, 0, SUM($G167:O167)), 0)</f>
        <v>0</v>
      </c>
      <c r="P168" s="110">
        <f>IF(Q167=0, IF(P167=0, 0, SUM($G167:P167)), 0)</f>
        <v>0</v>
      </c>
      <c r="Q168" s="110">
        <f>IF(R167=0, IF(Q167=0, 0, SUM($G167:Q167)), 0)</f>
        <v>0</v>
      </c>
      <c r="R168" s="99"/>
      <c r="S168" s="99"/>
      <c r="T168" s="99"/>
      <c r="U168" s="99"/>
      <c r="V168" s="99"/>
      <c r="W168" s="99"/>
      <c r="X168" s="99"/>
      <c r="Y168" s="99"/>
      <c r="Z168" s="99"/>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0"/>
      <c r="BK168" s="210"/>
    </row>
    <row r="169" spans="1:63" hidden="1" outlineLevel="1">
      <c r="A169" s="9"/>
      <c r="B169" s="45"/>
      <c r="C169" s="128" t="str">
        <f>Asset9</f>
        <v>Secondary systems - Control, communications &amp; Protection</v>
      </c>
      <c r="D169" s="9"/>
      <c r="E169" s="9"/>
      <c r="F169" s="140"/>
      <c r="G169" s="191"/>
      <c r="H169" s="110">
        <f>($G114+(SUM($G169:G169)))*H$7</f>
        <v>0</v>
      </c>
      <c r="I169" s="110">
        <f>($G114+(SUM($G169:H169)))*I$7</f>
        <v>0</v>
      </c>
      <c r="J169" s="110">
        <f>($G114+(SUM($G169:I169)))*J$7</f>
        <v>0</v>
      </c>
      <c r="K169" s="110">
        <f>($G114+(SUM($G169:J169)))*K$7</f>
        <v>0</v>
      </c>
      <c r="L169" s="110">
        <f>($G114+(SUM($G169:K169)))*L$7</f>
        <v>0</v>
      </c>
      <c r="M169" s="110">
        <f>($G114+(SUM($G169:L169)))*M$7</f>
        <v>0</v>
      </c>
      <c r="N169" s="110">
        <f>($G114+(SUM($G169:M169)))*N$7</f>
        <v>0</v>
      </c>
      <c r="O169" s="110">
        <f>($G114+(SUM($G169:N169)))*O$7</f>
        <v>0</v>
      </c>
      <c r="P169" s="110">
        <f>($G114+(SUM($G169:O169)))*P$7</f>
        <v>0</v>
      </c>
      <c r="Q169" s="110">
        <f>($G114+(SUM($G169:P169)))*Q$7</f>
        <v>0</v>
      </c>
      <c r="R169" s="99"/>
      <c r="S169" s="99"/>
      <c r="T169" s="99"/>
      <c r="U169" s="99"/>
      <c r="V169" s="99"/>
      <c r="W169" s="99"/>
      <c r="X169" s="99"/>
      <c r="Y169" s="99"/>
      <c r="Z169" s="99"/>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0"/>
      <c r="BK169" s="210"/>
    </row>
    <row r="170" spans="1:63" hidden="1" outlineLevel="1">
      <c r="A170" s="9"/>
      <c r="B170" s="45"/>
      <c r="C170" s="153" t="s">
        <v>28</v>
      </c>
      <c r="D170" s="9"/>
      <c r="E170" s="9"/>
      <c r="F170" s="140"/>
      <c r="G170" s="191"/>
      <c r="H170" s="110"/>
      <c r="I170" s="110"/>
      <c r="J170" s="110"/>
      <c r="K170" s="110"/>
      <c r="L170" s="110">
        <f>IF(M169=0, SUM($G169:L169), 0)</f>
        <v>0</v>
      </c>
      <c r="M170" s="110">
        <f>IF(N169=0, IF(M169=0, 0, SUM($G169:M169)), 0)</f>
        <v>0</v>
      </c>
      <c r="N170" s="110">
        <f>IF(O169=0, IF(N169=0, 0, SUM($G169:N169)), 0)</f>
        <v>0</v>
      </c>
      <c r="O170" s="110">
        <f>IF(P169=0, IF(O169=0, 0, SUM($G169:O169)), 0)</f>
        <v>0</v>
      </c>
      <c r="P170" s="110">
        <f>IF(Q169=0, IF(P169=0, 0, SUM($G169:P169)), 0)</f>
        <v>0</v>
      </c>
      <c r="Q170" s="110">
        <f>IF(R169=0, IF(Q169=0, 0, SUM($G169:Q169)), 0)</f>
        <v>0</v>
      </c>
      <c r="R170" s="99"/>
      <c r="S170" s="99"/>
      <c r="T170" s="99"/>
      <c r="U170" s="99"/>
      <c r="V170" s="99"/>
      <c r="W170" s="99"/>
      <c r="X170" s="99"/>
      <c r="Y170" s="99"/>
      <c r="Z170" s="99"/>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0"/>
      <c r="BK170" s="210"/>
    </row>
    <row r="171" spans="1:63" hidden="1" outlineLevel="1">
      <c r="A171" s="9"/>
      <c r="B171" s="45"/>
      <c r="C171" s="128" t="str">
        <f>Asset10</f>
        <v>Other</v>
      </c>
      <c r="D171" s="9"/>
      <c r="E171" s="9"/>
      <c r="F171" s="140"/>
      <c r="G171" s="191"/>
      <c r="H171" s="110">
        <f>($G115+(SUM($G171:G171)))*H$7</f>
        <v>0</v>
      </c>
      <c r="I171" s="110">
        <f>($G115+(SUM($G171:H171)))*I$7</f>
        <v>0</v>
      </c>
      <c r="J171" s="110">
        <f>($G115+(SUM($G171:I171)))*J$7</f>
        <v>0</v>
      </c>
      <c r="K171" s="110">
        <f>($G115+(SUM($G171:J171)))*K$7</f>
        <v>0</v>
      </c>
      <c r="L171" s="110">
        <f>($G115+(SUM($G171:K171)))*L$7</f>
        <v>0</v>
      </c>
      <c r="M171" s="110">
        <f>($G115+(SUM($G171:L171)))*M$7</f>
        <v>0</v>
      </c>
      <c r="N171" s="110">
        <f>($G115+(SUM($G171:M171)))*N$7</f>
        <v>0</v>
      </c>
      <c r="O171" s="110">
        <f>($G115+(SUM($G171:N171)))*O$7</f>
        <v>0</v>
      </c>
      <c r="P171" s="110">
        <f>($G115+(SUM($G171:O171)))*P$7</f>
        <v>0</v>
      </c>
      <c r="Q171" s="110">
        <f>($G115+(SUM($G171:P171)))*Q$7</f>
        <v>0</v>
      </c>
      <c r="R171" s="99"/>
      <c r="S171" s="99"/>
      <c r="T171" s="99"/>
      <c r="U171" s="99"/>
      <c r="V171" s="99"/>
      <c r="W171" s="99"/>
      <c r="X171" s="99"/>
      <c r="Y171" s="99"/>
      <c r="Z171" s="99"/>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0"/>
      <c r="BK171" s="210"/>
    </row>
    <row r="172" spans="1:63" hidden="1" outlineLevel="1">
      <c r="A172" s="9"/>
      <c r="B172" s="45"/>
      <c r="C172" s="153" t="s">
        <v>28</v>
      </c>
      <c r="D172" s="9"/>
      <c r="E172" s="9"/>
      <c r="F172" s="140"/>
      <c r="G172" s="191"/>
      <c r="H172" s="110"/>
      <c r="I172" s="110"/>
      <c r="J172" s="110"/>
      <c r="K172" s="110"/>
      <c r="L172" s="110">
        <f>IF(M171=0, SUM($G171:L171), 0)</f>
        <v>0</v>
      </c>
      <c r="M172" s="110">
        <f>IF(N171=0, IF(M171=0, 0, SUM($G171:M171)), 0)</f>
        <v>0</v>
      </c>
      <c r="N172" s="110">
        <f>IF(O171=0, IF(N171=0, 0, SUM($G171:N171)), 0)</f>
        <v>0</v>
      </c>
      <c r="O172" s="110">
        <f>IF(P171=0, IF(O171=0, 0, SUM($G171:O171)), 0)</f>
        <v>0</v>
      </c>
      <c r="P172" s="110">
        <f>IF(Q171=0, IF(P171=0, 0, SUM($G171:P171)), 0)</f>
        <v>0</v>
      </c>
      <c r="Q172" s="110">
        <f>IF(R171=0, IF(Q171=0, 0, SUM($G171:Q171)), 0)</f>
        <v>0</v>
      </c>
      <c r="R172" s="99"/>
      <c r="S172" s="99"/>
      <c r="T172" s="99"/>
      <c r="U172" s="99"/>
      <c r="V172" s="99"/>
      <c r="W172" s="99"/>
      <c r="X172" s="99"/>
      <c r="Y172" s="99"/>
      <c r="Z172" s="99"/>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0"/>
      <c r="BK172" s="210"/>
    </row>
    <row r="173" spans="1:63" hidden="1" outlineLevel="1">
      <c r="A173" s="9"/>
      <c r="B173" s="45"/>
      <c r="C173" s="128" t="str">
        <f>Asset11</f>
        <v>Non-System Capex</v>
      </c>
      <c r="D173" s="9"/>
      <c r="E173" s="9"/>
      <c r="F173" s="140"/>
      <c r="G173" s="191"/>
      <c r="H173" s="110">
        <f>($G116+(SUM($G173:G173)))*H$7</f>
        <v>0</v>
      </c>
      <c r="I173" s="110">
        <f>($G116+(SUM($G173:H173)))*I$7</f>
        <v>0</v>
      </c>
      <c r="J173" s="110">
        <f>($G116+(SUM($G173:I173)))*J$7</f>
        <v>0</v>
      </c>
      <c r="K173" s="110">
        <f>($G116+(SUM($G173:J173)))*K$7</f>
        <v>0</v>
      </c>
      <c r="L173" s="110">
        <f>($G116+(SUM($G173:K173)))*L$7</f>
        <v>0</v>
      </c>
      <c r="M173" s="110">
        <f>($G116+(SUM($G173:L173)))*M$7</f>
        <v>0</v>
      </c>
      <c r="N173" s="110">
        <f>($G116+(SUM($G173:M173)))*N$7</f>
        <v>0</v>
      </c>
      <c r="O173" s="110">
        <f>($G116+(SUM($G173:N173)))*O$7</f>
        <v>0</v>
      </c>
      <c r="P173" s="110">
        <f>($G116+(SUM($G173:O173)))*P$7</f>
        <v>0</v>
      </c>
      <c r="Q173" s="110">
        <f>($G116+(SUM($G173:P173)))*Q$7</f>
        <v>0</v>
      </c>
      <c r="R173" s="99"/>
      <c r="S173" s="99"/>
      <c r="T173" s="99"/>
      <c r="U173" s="99"/>
      <c r="V173" s="99"/>
      <c r="W173" s="99"/>
      <c r="X173" s="99"/>
      <c r="Y173" s="99"/>
      <c r="Z173" s="99"/>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0"/>
      <c r="BK173" s="210"/>
    </row>
    <row r="174" spans="1:63" hidden="1" outlineLevel="1">
      <c r="A174" s="9"/>
      <c r="B174" s="45"/>
      <c r="C174" s="153" t="s">
        <v>28</v>
      </c>
      <c r="D174" s="9"/>
      <c r="E174" s="9"/>
      <c r="F174" s="140"/>
      <c r="G174" s="191"/>
      <c r="H174" s="110"/>
      <c r="I174" s="110"/>
      <c r="J174" s="110"/>
      <c r="K174" s="110"/>
      <c r="L174" s="110">
        <f>IF(M173=0, SUM($G173:L173), 0)</f>
        <v>0</v>
      </c>
      <c r="M174" s="110">
        <f>IF(N173=0, IF(M173=0, 0, SUM($G173:M173)), 0)</f>
        <v>0</v>
      </c>
      <c r="N174" s="110">
        <f>IF(O173=0, IF(N173=0, 0, SUM($G173:N173)), 0)</f>
        <v>0</v>
      </c>
      <c r="O174" s="110">
        <f>IF(P173=0, IF(O173=0, 0, SUM($G173:O173)), 0)</f>
        <v>0</v>
      </c>
      <c r="P174" s="110">
        <f>IF(Q173=0, IF(P173=0, 0, SUM($G173:P173)), 0)</f>
        <v>0</v>
      </c>
      <c r="Q174" s="110">
        <f>IF(R173=0, IF(Q173=0, 0, SUM($G173:Q173)), 0)</f>
        <v>0</v>
      </c>
      <c r="R174" s="99"/>
      <c r="S174" s="99"/>
      <c r="T174" s="99"/>
      <c r="U174" s="99"/>
      <c r="V174" s="99"/>
      <c r="W174" s="99"/>
      <c r="X174" s="99"/>
      <c r="Y174" s="99"/>
      <c r="Z174" s="99"/>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0"/>
      <c r="BK174" s="210"/>
    </row>
    <row r="175" spans="1:63" hidden="1" outlineLevel="1">
      <c r="A175" s="9"/>
      <c r="B175" s="45"/>
      <c r="C175" s="128" t="str">
        <f>Asset12</f>
        <v>Non-network—IT and Communications Capex</v>
      </c>
      <c r="D175" s="9"/>
      <c r="E175" s="9"/>
      <c r="F175" s="140"/>
      <c r="G175" s="191"/>
      <c r="H175" s="110">
        <f>($G117+(SUM($G175:G175)))*H$7</f>
        <v>0</v>
      </c>
      <c r="I175" s="110">
        <f>($G117+(SUM($G175:H175)))*I$7</f>
        <v>0</v>
      </c>
      <c r="J175" s="110">
        <f>($G117+(SUM($G175:I175)))*J$7</f>
        <v>0</v>
      </c>
      <c r="K175" s="110">
        <f>($G117+(SUM($G175:J175)))*K$7</f>
        <v>0</v>
      </c>
      <c r="L175" s="110">
        <f>($G117+(SUM($G175:K175)))*L$7</f>
        <v>0</v>
      </c>
      <c r="M175" s="110">
        <f>($G117+(SUM($G175:L175)))*M$7</f>
        <v>0</v>
      </c>
      <c r="N175" s="110">
        <f>($G117+(SUM($G175:M175)))*N$7</f>
        <v>0</v>
      </c>
      <c r="O175" s="110">
        <f>($G117+(SUM($G175:N175)))*O$7</f>
        <v>0</v>
      </c>
      <c r="P175" s="110">
        <f>($G117+(SUM($G175:O175)))*P$7</f>
        <v>0</v>
      </c>
      <c r="Q175" s="110">
        <f>($G117+(SUM($G175:P175)))*Q$7</f>
        <v>0</v>
      </c>
      <c r="R175" s="99"/>
      <c r="S175" s="99"/>
      <c r="T175" s="99"/>
      <c r="U175" s="99"/>
      <c r="V175" s="99"/>
      <c r="W175" s="99"/>
      <c r="X175" s="99"/>
      <c r="Y175" s="99"/>
      <c r="Z175" s="99"/>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0"/>
      <c r="BK175" s="210"/>
    </row>
    <row r="176" spans="1:63" hidden="1" outlineLevel="1">
      <c r="A176" s="9"/>
      <c r="B176" s="45"/>
      <c r="C176" s="153" t="s">
        <v>28</v>
      </c>
      <c r="D176" s="9"/>
      <c r="E176" s="9"/>
      <c r="F176" s="140"/>
      <c r="G176" s="191"/>
      <c r="H176" s="110"/>
      <c r="I176" s="110"/>
      <c r="J176" s="110"/>
      <c r="K176" s="110"/>
      <c r="L176" s="110">
        <f>IF(M175=0, SUM($G175:L175), 0)</f>
        <v>0</v>
      </c>
      <c r="M176" s="110">
        <f>IF(N175=0, IF(M175=0, 0, SUM($G175:M175)), 0)</f>
        <v>0</v>
      </c>
      <c r="N176" s="110">
        <f>IF(O175=0, IF(N175=0, 0, SUM($G175:N175)), 0)</f>
        <v>0</v>
      </c>
      <c r="O176" s="110">
        <f>IF(P175=0, IF(O175=0, 0, SUM($G175:O175)), 0)</f>
        <v>0</v>
      </c>
      <c r="P176" s="110">
        <f>IF(Q175=0, IF(P175=0, 0, SUM($G175:P175)), 0)</f>
        <v>0</v>
      </c>
      <c r="Q176" s="110">
        <f>IF(R175=0, IF(Q175=0, 0, SUM($G175:Q175)), 0)</f>
        <v>0</v>
      </c>
      <c r="R176" s="99"/>
      <c r="S176" s="99"/>
      <c r="T176" s="99"/>
      <c r="U176" s="99"/>
      <c r="V176" s="99"/>
      <c r="W176" s="99"/>
      <c r="X176" s="99"/>
      <c r="Y176" s="99"/>
      <c r="Z176" s="99"/>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0"/>
      <c r="BK176" s="210"/>
    </row>
    <row r="177" spans="1:63" hidden="1" outlineLevel="1">
      <c r="A177" s="9"/>
      <c r="B177" s="45"/>
      <c r="C177" s="128" t="str">
        <f>Asset13</f>
        <v>Non-network—Motor Vehicles Capex</v>
      </c>
      <c r="D177" s="9"/>
      <c r="E177" s="9"/>
      <c r="F177" s="140"/>
      <c r="G177" s="191"/>
      <c r="H177" s="110">
        <f>($G118+(SUM($G177:G177)))*H$7</f>
        <v>0</v>
      </c>
      <c r="I177" s="110">
        <f>($G118+(SUM($G177:H177)))*I$7</f>
        <v>0</v>
      </c>
      <c r="J177" s="110">
        <f>($G118+(SUM($G177:I177)))*J$7</f>
        <v>0</v>
      </c>
      <c r="K177" s="110">
        <f>($G118+(SUM($G177:J177)))*K$7</f>
        <v>0</v>
      </c>
      <c r="L177" s="110">
        <f>($G118+(SUM($G177:K177)))*L$7</f>
        <v>0</v>
      </c>
      <c r="M177" s="110">
        <f>($G118+(SUM($G177:L177)))*M$7</f>
        <v>0</v>
      </c>
      <c r="N177" s="110">
        <f>($G118+(SUM($G177:M177)))*N$7</f>
        <v>0</v>
      </c>
      <c r="O177" s="110">
        <f>($G118+(SUM($G177:N177)))*O$7</f>
        <v>0</v>
      </c>
      <c r="P177" s="110">
        <f>($G118+(SUM($G177:O177)))*P$7</f>
        <v>0</v>
      </c>
      <c r="Q177" s="110">
        <f>($G118+(SUM($G177:P177)))*Q$7</f>
        <v>0</v>
      </c>
      <c r="R177" s="99"/>
      <c r="S177" s="99"/>
      <c r="T177" s="99"/>
      <c r="U177" s="99"/>
      <c r="V177" s="99"/>
      <c r="W177" s="99"/>
      <c r="X177" s="99"/>
      <c r="Y177" s="99"/>
      <c r="Z177" s="99"/>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0"/>
      <c r="BK177" s="210"/>
    </row>
    <row r="178" spans="1:63" hidden="1" outlineLevel="1">
      <c r="A178" s="9"/>
      <c r="B178" s="45"/>
      <c r="C178" s="153" t="s">
        <v>28</v>
      </c>
      <c r="D178" s="9"/>
      <c r="E178" s="9"/>
      <c r="F178" s="140"/>
      <c r="G178" s="191"/>
      <c r="H178" s="110"/>
      <c r="I178" s="110"/>
      <c r="J178" s="110"/>
      <c r="K178" s="110"/>
      <c r="L178" s="110">
        <f>IF(M177=0, SUM($G177:L177), 0)</f>
        <v>0</v>
      </c>
      <c r="M178" s="110">
        <f>IF(N177=0, IF(M177=0, 0, SUM($G177:M177)), 0)</f>
        <v>0</v>
      </c>
      <c r="N178" s="110">
        <f>IF(O177=0, IF(N177=0, 0, SUM($G177:N177)), 0)</f>
        <v>0</v>
      </c>
      <c r="O178" s="110">
        <f>IF(P177=0, IF(O177=0, 0, SUM($G177:O177)), 0)</f>
        <v>0</v>
      </c>
      <c r="P178" s="110">
        <f>IF(Q177=0, IF(P177=0, 0, SUM($G177:P177)), 0)</f>
        <v>0</v>
      </c>
      <c r="Q178" s="110">
        <f>IF(R177=0, IF(Q177=0, 0, SUM($G177:Q177)), 0)</f>
        <v>0</v>
      </c>
      <c r="R178" s="99"/>
      <c r="S178" s="99"/>
      <c r="T178" s="99"/>
      <c r="U178" s="99"/>
      <c r="V178" s="99"/>
      <c r="W178" s="99"/>
      <c r="X178" s="99"/>
      <c r="Y178" s="99"/>
      <c r="Z178" s="99"/>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0"/>
      <c r="BK178" s="210"/>
    </row>
    <row r="179" spans="1:63" hidden="1" outlineLevel="1">
      <c r="A179" s="9"/>
      <c r="B179" s="45"/>
      <c r="C179" s="128" t="str">
        <f>Asset14</f>
        <v>Non-network—Property Capex</v>
      </c>
      <c r="D179" s="9"/>
      <c r="E179" s="9"/>
      <c r="F179" s="140"/>
      <c r="G179" s="191"/>
      <c r="H179" s="110">
        <f>($G119+(SUM($G179:G179)))*H$7</f>
        <v>0</v>
      </c>
      <c r="I179" s="110">
        <f>($G119+(SUM($G179:H179)))*I$7</f>
        <v>0</v>
      </c>
      <c r="J179" s="110">
        <f>($G119+(SUM($G179:I179)))*J$7</f>
        <v>0</v>
      </c>
      <c r="K179" s="110">
        <f>($G119+(SUM($G179:J179)))*K$7</f>
        <v>0</v>
      </c>
      <c r="L179" s="110">
        <f>($G119+(SUM($G179:K179)))*L$7</f>
        <v>0</v>
      </c>
      <c r="M179" s="110">
        <f>($G119+(SUM($G179:L179)))*M$7</f>
        <v>0</v>
      </c>
      <c r="N179" s="110">
        <f>($G119+(SUM($G179:M179)))*N$7</f>
        <v>0</v>
      </c>
      <c r="O179" s="110">
        <f>($G119+(SUM($G179:N179)))*O$7</f>
        <v>0</v>
      </c>
      <c r="P179" s="110">
        <f>($G119+(SUM($G179:O179)))*P$7</f>
        <v>0</v>
      </c>
      <c r="Q179" s="110">
        <f>($G119+(SUM($G179:P179)))*Q$7</f>
        <v>0</v>
      </c>
      <c r="R179" s="99"/>
      <c r="S179" s="99"/>
      <c r="T179" s="99"/>
      <c r="U179" s="99"/>
      <c r="V179" s="99"/>
      <c r="W179" s="99"/>
      <c r="X179" s="99"/>
      <c r="Y179" s="99"/>
      <c r="Z179" s="99"/>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0"/>
      <c r="BK179" s="210"/>
    </row>
    <row r="180" spans="1:63" hidden="1" outlineLevel="1">
      <c r="A180" s="9"/>
      <c r="B180" s="45"/>
      <c r="C180" s="153" t="s">
        <v>28</v>
      </c>
      <c r="D180" s="9"/>
      <c r="E180" s="9"/>
      <c r="F180" s="140"/>
      <c r="G180" s="191"/>
      <c r="H180" s="110"/>
      <c r="I180" s="110"/>
      <c r="J180" s="110"/>
      <c r="K180" s="110"/>
      <c r="L180" s="110">
        <f>IF(M179=0, SUM($G179:L179), 0)</f>
        <v>0</v>
      </c>
      <c r="M180" s="110">
        <f>IF(N179=0, IF(M179=0, 0, SUM($G179:M179)), 0)</f>
        <v>0</v>
      </c>
      <c r="N180" s="110">
        <f>IF(O179=0, IF(N179=0, 0, SUM($G179:N179)), 0)</f>
        <v>0</v>
      </c>
      <c r="O180" s="110">
        <f>IF(P179=0, IF(O179=0, 0, SUM($G179:O179)), 0)</f>
        <v>0</v>
      </c>
      <c r="P180" s="110">
        <f>IF(Q179=0, IF(P179=0, 0, SUM($G179:P179)), 0)</f>
        <v>0</v>
      </c>
      <c r="Q180" s="110">
        <f>IF(R179=0, IF(Q179=0, 0, SUM($G179:Q179)), 0)</f>
        <v>0</v>
      </c>
      <c r="R180" s="99"/>
      <c r="S180" s="99"/>
      <c r="T180" s="99"/>
      <c r="U180" s="99"/>
      <c r="V180" s="99"/>
      <c r="W180" s="99"/>
      <c r="X180" s="99"/>
      <c r="Y180" s="99"/>
      <c r="Z180" s="99"/>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0"/>
      <c r="BK180" s="210"/>
    </row>
    <row r="181" spans="1:63" hidden="1" outlineLevel="1">
      <c r="A181" s="9"/>
      <c r="B181" s="45"/>
      <c r="C181" s="128" t="str">
        <f>Asset15</f>
        <v>Non-network—Plant &amp; Equipment Capex</v>
      </c>
      <c r="D181" s="9"/>
      <c r="E181" s="9"/>
      <c r="F181" s="140"/>
      <c r="G181" s="191"/>
      <c r="H181" s="110">
        <f>($G120+(SUM($G181:G181)))*H$7</f>
        <v>0</v>
      </c>
      <c r="I181" s="110">
        <f>($G120+(SUM($G181:H181)))*I$7</f>
        <v>0</v>
      </c>
      <c r="J181" s="110">
        <f>($G120+(SUM($G181:I181)))*J$7</f>
        <v>0</v>
      </c>
      <c r="K181" s="110">
        <f>($G120+(SUM($G181:J181)))*K$7</f>
        <v>0</v>
      </c>
      <c r="L181" s="110">
        <f>($G120+(SUM($G181:K181)))*L$7</f>
        <v>0</v>
      </c>
      <c r="M181" s="110">
        <f>($G120+(SUM($G181:L181)))*M$7</f>
        <v>0</v>
      </c>
      <c r="N181" s="110">
        <f>($G120+(SUM($G181:M181)))*N$7</f>
        <v>0</v>
      </c>
      <c r="O181" s="110">
        <f>($G120+(SUM($G181:N181)))*O$7</f>
        <v>0</v>
      </c>
      <c r="P181" s="110">
        <f>($G120+(SUM($G181:O181)))*P$7</f>
        <v>0</v>
      </c>
      <c r="Q181" s="110">
        <f>($G120+(SUM($G181:P181)))*Q$7</f>
        <v>0</v>
      </c>
      <c r="R181" s="99"/>
      <c r="S181" s="99"/>
      <c r="T181" s="99"/>
      <c r="U181" s="99"/>
      <c r="V181" s="99"/>
      <c r="W181" s="99"/>
      <c r="X181" s="99"/>
      <c r="Y181" s="99"/>
      <c r="Z181" s="99"/>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0"/>
      <c r="BK181" s="210"/>
    </row>
    <row r="182" spans="1:63" hidden="1" outlineLevel="1">
      <c r="A182" s="9"/>
      <c r="B182" s="45"/>
      <c r="C182" s="153" t="s">
        <v>28</v>
      </c>
      <c r="D182" s="9"/>
      <c r="E182" s="9"/>
      <c r="F182" s="140"/>
      <c r="G182" s="191"/>
      <c r="H182" s="110"/>
      <c r="I182" s="110"/>
      <c r="J182" s="110"/>
      <c r="K182" s="110"/>
      <c r="L182" s="110">
        <f>IF(M181=0, SUM($G181:L181), 0)</f>
        <v>0</v>
      </c>
      <c r="M182" s="110">
        <f>IF(N181=0, IF(M181=0, 0, SUM($G181:M181)), 0)</f>
        <v>0</v>
      </c>
      <c r="N182" s="110">
        <f>IF(O181=0, IF(N181=0, 0, SUM($G181:N181)), 0)</f>
        <v>0</v>
      </c>
      <c r="O182" s="110">
        <f>IF(P181=0, IF(O181=0, 0, SUM($G181:O181)), 0)</f>
        <v>0</v>
      </c>
      <c r="P182" s="110">
        <f>IF(Q181=0, IF(P181=0, 0, SUM($G181:P181)), 0)</f>
        <v>0</v>
      </c>
      <c r="Q182" s="110">
        <f>IF(R181=0, IF(Q181=0, 0, SUM($G181:Q181)), 0)</f>
        <v>0</v>
      </c>
      <c r="R182" s="99"/>
      <c r="S182" s="99"/>
      <c r="T182" s="99"/>
      <c r="U182" s="99"/>
      <c r="V182" s="99"/>
      <c r="W182" s="99"/>
      <c r="X182" s="99"/>
      <c r="Y182" s="99"/>
      <c r="Z182" s="99"/>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0"/>
      <c r="BK182" s="210"/>
    </row>
    <row r="183" spans="1:63" hidden="1" outlineLevel="1">
      <c r="A183" s="9"/>
      <c r="B183" s="45"/>
      <c r="C183" s="128" t="str">
        <f>Asset16</f>
        <v>Non-network—Other capex</v>
      </c>
      <c r="D183" s="9"/>
      <c r="E183" s="9"/>
      <c r="F183" s="140"/>
      <c r="G183" s="191"/>
      <c r="H183" s="110">
        <f>($G121+(SUM($G183:G183)))*H$7</f>
        <v>0</v>
      </c>
      <c r="I183" s="110">
        <f>($G121+(SUM($G183:H183)))*I$7</f>
        <v>0</v>
      </c>
      <c r="J183" s="110">
        <f>($G121+(SUM($G183:I183)))*J$7</f>
        <v>0</v>
      </c>
      <c r="K183" s="110">
        <f>($G121+(SUM($G183:J183)))*K$7</f>
        <v>0</v>
      </c>
      <c r="L183" s="110">
        <f>($G121+(SUM($G183:K183)))*L$7</f>
        <v>0</v>
      </c>
      <c r="M183" s="110">
        <f>($G121+(SUM($G183:L183)))*M$7</f>
        <v>0</v>
      </c>
      <c r="N183" s="110">
        <f>($G121+(SUM($G183:M183)))*N$7</f>
        <v>0</v>
      </c>
      <c r="O183" s="110">
        <f>($G121+(SUM($G183:N183)))*O$7</f>
        <v>0</v>
      </c>
      <c r="P183" s="110">
        <f>($G121+(SUM($G183:O183)))*P$7</f>
        <v>0</v>
      </c>
      <c r="Q183" s="110">
        <f>($G121+(SUM($G183:P183)))*Q$7</f>
        <v>0</v>
      </c>
      <c r="R183" s="99"/>
      <c r="S183" s="99"/>
      <c r="T183" s="99"/>
      <c r="U183" s="99"/>
      <c r="V183" s="99"/>
      <c r="W183" s="99"/>
      <c r="X183" s="99"/>
      <c r="Y183" s="99"/>
      <c r="Z183" s="99"/>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0"/>
      <c r="BK183" s="210"/>
    </row>
    <row r="184" spans="1:63" hidden="1" outlineLevel="1">
      <c r="A184" s="9"/>
      <c r="B184" s="45"/>
      <c r="C184" s="153" t="s">
        <v>28</v>
      </c>
      <c r="D184" s="9"/>
      <c r="E184" s="9"/>
      <c r="F184" s="140"/>
      <c r="G184" s="191"/>
      <c r="H184" s="110"/>
      <c r="I184" s="110"/>
      <c r="J184" s="110"/>
      <c r="K184" s="110"/>
      <c r="L184" s="110">
        <f>IF(M183=0, SUM($G183:L183), 0)</f>
        <v>0</v>
      </c>
      <c r="M184" s="110">
        <f>IF(N183=0, IF(M183=0, 0, SUM($G183:M183)), 0)</f>
        <v>0</v>
      </c>
      <c r="N184" s="110">
        <f>IF(O183=0, IF(N183=0, 0, SUM($G183:N183)), 0)</f>
        <v>0</v>
      </c>
      <c r="O184" s="110">
        <f>IF(P183=0, IF(O183=0, 0, SUM($G183:O183)), 0)</f>
        <v>0</v>
      </c>
      <c r="P184" s="110">
        <f>IF(Q183=0, IF(P183=0, 0, SUM($G183:P183)), 0)</f>
        <v>0</v>
      </c>
      <c r="Q184" s="110">
        <f>IF(R183=0, IF(Q183=0, 0, SUM($G183:Q183)), 0)</f>
        <v>0</v>
      </c>
      <c r="R184" s="99"/>
      <c r="S184" s="99"/>
      <c r="T184" s="99"/>
      <c r="U184" s="99"/>
      <c r="V184" s="99"/>
      <c r="W184" s="99"/>
      <c r="X184" s="99"/>
      <c r="Y184" s="99"/>
      <c r="Z184" s="99"/>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0"/>
      <c r="BK184" s="210"/>
    </row>
    <row r="185" spans="1:63" hidden="1" outlineLevel="1">
      <c r="A185" s="9"/>
      <c r="B185" s="45"/>
      <c r="C185" s="128">
        <f>Asset17</f>
        <v>0</v>
      </c>
      <c r="D185" s="9"/>
      <c r="E185" s="9"/>
      <c r="F185" s="140"/>
      <c r="G185" s="191"/>
      <c r="H185" s="110">
        <f>($G122+(SUM($G185:G185)))*H$7</f>
        <v>0</v>
      </c>
      <c r="I185" s="110">
        <f>($G122+(SUM($G185:H185)))*I$7</f>
        <v>0</v>
      </c>
      <c r="J185" s="110">
        <f>($G122+(SUM($G185:I185)))*J$7</f>
        <v>0</v>
      </c>
      <c r="K185" s="110">
        <f>($G122+(SUM($G185:J185)))*K$7</f>
        <v>0</v>
      </c>
      <c r="L185" s="110">
        <f>($G122+(SUM($G185:K185)))*L$7</f>
        <v>0</v>
      </c>
      <c r="M185" s="110">
        <f>($G122+(SUM($G185:L185)))*M$7</f>
        <v>0</v>
      </c>
      <c r="N185" s="110">
        <f>($G122+(SUM($G185:M185)))*N$7</f>
        <v>0</v>
      </c>
      <c r="O185" s="110">
        <f>($G122+(SUM($G185:N185)))*O$7</f>
        <v>0</v>
      </c>
      <c r="P185" s="110">
        <f>($G122+(SUM($G185:O185)))*P$7</f>
        <v>0</v>
      </c>
      <c r="Q185" s="110">
        <f>($G122+(SUM($G185:P185)))*Q$7</f>
        <v>0</v>
      </c>
      <c r="R185" s="99"/>
      <c r="S185" s="99"/>
      <c r="T185" s="99"/>
      <c r="U185" s="99"/>
      <c r="V185" s="99"/>
      <c r="W185" s="99"/>
      <c r="X185" s="99"/>
      <c r="Y185" s="99"/>
      <c r="Z185" s="99"/>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0"/>
      <c r="BK185" s="210"/>
    </row>
    <row r="186" spans="1:63" hidden="1" outlineLevel="1">
      <c r="A186" s="9"/>
      <c r="B186" s="45"/>
      <c r="C186" s="153" t="s">
        <v>28</v>
      </c>
      <c r="D186" s="9"/>
      <c r="E186" s="9"/>
      <c r="F186" s="140"/>
      <c r="G186" s="191"/>
      <c r="H186" s="110"/>
      <c r="I186" s="110"/>
      <c r="J186" s="110"/>
      <c r="K186" s="110"/>
      <c r="L186" s="110">
        <f>IF(M185=0, SUM($G185:L185), 0)</f>
        <v>0</v>
      </c>
      <c r="M186" s="110">
        <f>IF(N185=0, IF(M185=0, 0, SUM($G185:M185)), 0)</f>
        <v>0</v>
      </c>
      <c r="N186" s="110">
        <f>IF(O185=0, IF(N185=0, 0, SUM($G185:N185)), 0)</f>
        <v>0</v>
      </c>
      <c r="O186" s="110">
        <f>IF(P185=0, IF(O185=0, 0, SUM($G185:O185)), 0)</f>
        <v>0</v>
      </c>
      <c r="P186" s="110">
        <f>IF(Q185=0, IF(P185=0, 0, SUM($G185:P185)), 0)</f>
        <v>0</v>
      </c>
      <c r="Q186" s="110">
        <f>IF(R185=0, IF(Q185=0, 0, SUM($G185:Q185)), 0)</f>
        <v>0</v>
      </c>
      <c r="R186" s="99"/>
      <c r="S186" s="99"/>
      <c r="T186" s="99"/>
      <c r="U186" s="99"/>
      <c r="V186" s="99"/>
      <c r="W186" s="99"/>
      <c r="X186" s="99"/>
      <c r="Y186" s="99"/>
      <c r="Z186" s="99"/>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0"/>
      <c r="BK186" s="210"/>
    </row>
    <row r="187" spans="1:63" hidden="1" outlineLevel="1">
      <c r="A187" s="9"/>
      <c r="B187" s="45"/>
      <c r="C187" s="128">
        <f>Asset18</f>
        <v>0</v>
      </c>
      <c r="D187" s="9"/>
      <c r="E187" s="9"/>
      <c r="F187" s="140"/>
      <c r="G187" s="191"/>
      <c r="H187" s="110">
        <f>($G123+(SUM($G187:G187)))*H$7</f>
        <v>0</v>
      </c>
      <c r="I187" s="110">
        <f>($G123+(SUM($G187:H187)))*I$7</f>
        <v>0</v>
      </c>
      <c r="J187" s="110">
        <f>($G123+(SUM($G187:I187)))*J$7</f>
        <v>0</v>
      </c>
      <c r="K187" s="110">
        <f>($G123+(SUM($G187:J187)))*K$7</f>
        <v>0</v>
      </c>
      <c r="L187" s="110">
        <f>($G123+(SUM($G187:K187)))*L$7</f>
        <v>0</v>
      </c>
      <c r="M187" s="110">
        <f>($G123+(SUM($G187:L187)))*M$7</f>
        <v>0</v>
      </c>
      <c r="N187" s="110">
        <f>($G123+(SUM($G187:M187)))*N$7</f>
        <v>0</v>
      </c>
      <c r="O187" s="110">
        <f>($G123+(SUM($G187:N187)))*O$7</f>
        <v>0</v>
      </c>
      <c r="P187" s="110">
        <f>($G123+(SUM($G187:O187)))*P$7</f>
        <v>0</v>
      </c>
      <c r="Q187" s="110">
        <f>($G123+(SUM($G187:P187)))*Q$7</f>
        <v>0</v>
      </c>
      <c r="R187" s="99"/>
      <c r="S187" s="99"/>
      <c r="T187" s="99"/>
      <c r="U187" s="99"/>
      <c r="V187" s="99"/>
      <c r="W187" s="99"/>
      <c r="X187" s="99"/>
      <c r="Y187" s="99"/>
      <c r="Z187" s="99"/>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0"/>
      <c r="BK187" s="210"/>
    </row>
    <row r="188" spans="1:63" hidden="1" outlineLevel="1">
      <c r="A188" s="9"/>
      <c r="B188" s="45"/>
      <c r="C188" s="153" t="s">
        <v>28</v>
      </c>
      <c r="D188" s="9"/>
      <c r="E188" s="9"/>
      <c r="F188" s="140"/>
      <c r="G188" s="191"/>
      <c r="H188" s="110"/>
      <c r="I188" s="110"/>
      <c r="J188" s="110"/>
      <c r="K188" s="110"/>
      <c r="L188" s="110">
        <f>IF(M187=0, SUM($G187:L187), 0)</f>
        <v>0</v>
      </c>
      <c r="M188" s="110">
        <f>IF(N187=0, IF(M187=0, 0, SUM($G187:M187)), 0)</f>
        <v>0</v>
      </c>
      <c r="N188" s="110">
        <f>IF(O187=0, IF(N187=0, 0, SUM($G187:N187)), 0)</f>
        <v>0</v>
      </c>
      <c r="O188" s="110">
        <f>IF(P187=0, IF(O187=0, 0, SUM($G187:O187)), 0)</f>
        <v>0</v>
      </c>
      <c r="P188" s="110">
        <f>IF(Q187=0, IF(P187=0, 0, SUM($G187:P187)), 0)</f>
        <v>0</v>
      </c>
      <c r="Q188" s="110">
        <f>IF(R187=0, IF(Q187=0, 0, SUM($G187:Q187)), 0)</f>
        <v>0</v>
      </c>
      <c r="R188" s="99"/>
      <c r="S188" s="99"/>
      <c r="T188" s="99"/>
      <c r="U188" s="99"/>
      <c r="V188" s="99"/>
      <c r="W188" s="99"/>
      <c r="X188" s="99"/>
      <c r="Y188" s="99"/>
      <c r="Z188" s="99"/>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0"/>
      <c r="BK188" s="210"/>
    </row>
    <row r="189" spans="1:63" hidden="1" outlineLevel="1">
      <c r="A189" s="9"/>
      <c r="B189" s="45"/>
      <c r="C189" s="128">
        <f>Asset19</f>
        <v>0</v>
      </c>
      <c r="D189" s="9"/>
      <c r="E189" s="9"/>
      <c r="F189" s="140"/>
      <c r="G189" s="191"/>
      <c r="H189" s="110">
        <f>($G124+(SUM($G189:G189)))*H$7</f>
        <v>0</v>
      </c>
      <c r="I189" s="110">
        <f>($G124+(SUM($G189:H189)))*I$7</f>
        <v>0</v>
      </c>
      <c r="J189" s="110">
        <f>($G124+(SUM($G189:I189)))*J$7</f>
        <v>0</v>
      </c>
      <c r="K189" s="110">
        <f>($G124+(SUM($G189:J189)))*K$7</f>
        <v>0</v>
      </c>
      <c r="L189" s="110">
        <f>($G124+(SUM($G189:K189)))*L$7</f>
        <v>0</v>
      </c>
      <c r="M189" s="110">
        <f>($G124+(SUM($G189:L189)))*M$7</f>
        <v>0</v>
      </c>
      <c r="N189" s="110">
        <f>($G124+(SUM($G189:M189)))*N$7</f>
        <v>0</v>
      </c>
      <c r="O189" s="110">
        <f>($G124+(SUM($G189:N189)))*O$7</f>
        <v>0</v>
      </c>
      <c r="P189" s="110">
        <f>($G124+(SUM($G189:O189)))*P$7</f>
        <v>0</v>
      </c>
      <c r="Q189" s="110">
        <f>($G124+(SUM($G189:P189)))*Q$7</f>
        <v>0</v>
      </c>
      <c r="R189" s="99"/>
      <c r="S189" s="99"/>
      <c r="T189" s="99"/>
      <c r="U189" s="99"/>
      <c r="V189" s="99"/>
      <c r="W189" s="99"/>
      <c r="X189" s="99"/>
      <c r="Y189" s="99"/>
      <c r="Z189" s="99"/>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0"/>
      <c r="BK189" s="210"/>
    </row>
    <row r="190" spans="1:63" hidden="1" outlineLevel="1">
      <c r="A190" s="9"/>
      <c r="B190" s="45"/>
      <c r="C190" s="153" t="s">
        <v>28</v>
      </c>
      <c r="D190" s="9"/>
      <c r="E190" s="9"/>
      <c r="F190" s="140"/>
      <c r="G190" s="191"/>
      <c r="H190" s="110"/>
      <c r="I190" s="110"/>
      <c r="J190" s="110"/>
      <c r="K190" s="110"/>
      <c r="L190" s="110">
        <f>IF(M189=0, SUM($G189:L189), 0)</f>
        <v>0</v>
      </c>
      <c r="M190" s="110">
        <f>IF(N189=0, IF(M189=0, 0, SUM($G189:M189)), 0)</f>
        <v>0</v>
      </c>
      <c r="N190" s="110">
        <f>IF(O189=0, IF(N189=0, 0, SUM($G189:N189)), 0)</f>
        <v>0</v>
      </c>
      <c r="O190" s="110">
        <f>IF(P189=0, IF(O189=0, 0, SUM($G189:O189)), 0)</f>
        <v>0</v>
      </c>
      <c r="P190" s="110">
        <f>IF(Q189=0, IF(P189=0, 0, SUM($G189:P189)), 0)</f>
        <v>0</v>
      </c>
      <c r="Q190" s="110">
        <f>IF(R189=0, IF(Q189=0, 0, SUM($G189:Q189)), 0)</f>
        <v>0</v>
      </c>
      <c r="R190" s="99"/>
      <c r="S190" s="99"/>
      <c r="T190" s="99"/>
      <c r="U190" s="99"/>
      <c r="V190" s="99"/>
      <c r="W190" s="99"/>
      <c r="X190" s="99"/>
      <c r="Y190" s="99"/>
      <c r="Z190" s="99"/>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0"/>
      <c r="BK190" s="210"/>
    </row>
    <row r="191" spans="1:63" hidden="1" outlineLevel="1">
      <c r="A191" s="9"/>
      <c r="B191" s="45"/>
      <c r="C191" s="128">
        <f>Asset20</f>
        <v>0</v>
      </c>
      <c r="D191" s="9"/>
      <c r="E191" s="9"/>
      <c r="F191" s="140"/>
      <c r="G191" s="191"/>
      <c r="H191" s="110">
        <f>($G125+(SUM($G191:G191)))*H$7</f>
        <v>0</v>
      </c>
      <c r="I191" s="110">
        <f>($G125+(SUM($G191:H191)))*I$7</f>
        <v>0</v>
      </c>
      <c r="J191" s="110">
        <f>($G125+(SUM($G191:I191)))*J$7</f>
        <v>0</v>
      </c>
      <c r="K191" s="110">
        <f>($G125+(SUM($G191:J191)))*K$7</f>
        <v>0</v>
      </c>
      <c r="L191" s="110">
        <f>($G125+(SUM($G191:K191)))*L$7</f>
        <v>0</v>
      </c>
      <c r="M191" s="110">
        <f>($G125+(SUM($G191:L191)))*M$7</f>
        <v>0</v>
      </c>
      <c r="N191" s="110">
        <f>($G125+(SUM($G191:M191)))*N$7</f>
        <v>0</v>
      </c>
      <c r="O191" s="110">
        <f>($G125+(SUM($G191:N191)))*O$7</f>
        <v>0</v>
      </c>
      <c r="P191" s="110">
        <f>($G125+(SUM($G191:O191)))*P$7</f>
        <v>0</v>
      </c>
      <c r="Q191" s="110">
        <f>($G125+(SUM($G191:P191)))*Q$7</f>
        <v>0</v>
      </c>
      <c r="R191" s="99"/>
      <c r="S191" s="99"/>
      <c r="T191" s="99"/>
      <c r="U191" s="99"/>
      <c r="V191" s="99"/>
      <c r="W191" s="99"/>
      <c r="X191" s="99"/>
      <c r="Y191" s="99"/>
      <c r="Z191" s="99"/>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0"/>
      <c r="BK191" s="210"/>
    </row>
    <row r="192" spans="1:63" hidden="1" outlineLevel="1">
      <c r="A192" s="9"/>
      <c r="B192" s="45"/>
      <c r="C192" s="153" t="s">
        <v>28</v>
      </c>
      <c r="D192" s="9"/>
      <c r="E192" s="9"/>
      <c r="F192" s="140"/>
      <c r="G192" s="191"/>
      <c r="H192" s="110"/>
      <c r="I192" s="110"/>
      <c r="J192" s="110"/>
      <c r="K192" s="110"/>
      <c r="L192" s="110">
        <f>IF(M191=0, SUM($G191:L191), 0)</f>
        <v>0</v>
      </c>
      <c r="M192" s="110">
        <f>IF(N191=0, IF(M191=0, 0, SUM($G191:M191)), 0)</f>
        <v>0</v>
      </c>
      <c r="N192" s="110">
        <f>IF(O191=0, IF(N191=0, 0, SUM($G191:N191)), 0)</f>
        <v>0</v>
      </c>
      <c r="O192" s="110">
        <f>IF(P191=0, IF(O191=0, 0, SUM($G191:O191)), 0)</f>
        <v>0</v>
      </c>
      <c r="P192" s="110">
        <f>IF(Q191=0, IF(P191=0, 0, SUM($G191:P191)), 0)</f>
        <v>0</v>
      </c>
      <c r="Q192" s="110">
        <f>IF(R191=0, IF(Q191=0, 0, SUM($G191:Q191)), 0)</f>
        <v>0</v>
      </c>
      <c r="R192" s="99"/>
      <c r="S192" s="99"/>
      <c r="T192" s="99"/>
      <c r="U192" s="99"/>
      <c r="V192" s="99"/>
      <c r="W192" s="99"/>
      <c r="X192" s="99"/>
      <c r="Y192" s="99"/>
      <c r="Z192" s="99"/>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0"/>
      <c r="BK192" s="210"/>
    </row>
    <row r="193" spans="1:63" hidden="1" outlineLevel="1">
      <c r="A193" s="9"/>
      <c r="B193" s="45"/>
      <c r="C193" s="128">
        <f>Asset21</f>
        <v>0</v>
      </c>
      <c r="D193" s="9"/>
      <c r="E193" s="9"/>
      <c r="F193" s="140"/>
      <c r="G193" s="191"/>
      <c r="H193" s="110">
        <f>($G126+(SUM($G193:G193)))*H$7</f>
        <v>0</v>
      </c>
      <c r="I193" s="110">
        <f>($G126+(SUM($G193:H193)))*I$7</f>
        <v>0</v>
      </c>
      <c r="J193" s="110">
        <f>($G126+(SUM($G193:I193)))*J$7</f>
        <v>0</v>
      </c>
      <c r="K193" s="110">
        <f>($G126+(SUM($G193:J193)))*K$7</f>
        <v>0</v>
      </c>
      <c r="L193" s="110">
        <f>($G126+(SUM($G193:K193)))*L$7</f>
        <v>0</v>
      </c>
      <c r="M193" s="110">
        <f>($G126+(SUM($G193:L193)))*M$7</f>
        <v>0</v>
      </c>
      <c r="N193" s="110">
        <f>($G126+(SUM($G193:M193)))*N$7</f>
        <v>0</v>
      </c>
      <c r="O193" s="110">
        <f>($G126+(SUM($G193:N193)))*O$7</f>
        <v>0</v>
      </c>
      <c r="P193" s="110">
        <f>($G126+(SUM($G193:O193)))*P$7</f>
        <v>0</v>
      </c>
      <c r="Q193" s="110">
        <f>($G126+(SUM($G193:P193)))*Q$7</f>
        <v>0</v>
      </c>
      <c r="R193" s="99"/>
      <c r="S193" s="99"/>
      <c r="T193" s="99"/>
      <c r="U193" s="99"/>
      <c r="V193" s="99"/>
      <c r="W193" s="99"/>
      <c r="X193" s="99"/>
      <c r="Y193" s="99"/>
      <c r="Z193" s="99"/>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0"/>
      <c r="BK193" s="210"/>
    </row>
    <row r="194" spans="1:63" hidden="1" outlineLevel="1">
      <c r="A194" s="9"/>
      <c r="B194" s="45"/>
      <c r="C194" s="153" t="s">
        <v>28</v>
      </c>
      <c r="D194" s="9"/>
      <c r="E194" s="9"/>
      <c r="F194" s="140"/>
      <c r="G194" s="191"/>
      <c r="H194" s="110"/>
      <c r="I194" s="110"/>
      <c r="J194" s="110"/>
      <c r="K194" s="110"/>
      <c r="L194" s="110">
        <f>IF(M193=0, SUM($G193:L193), 0)</f>
        <v>0</v>
      </c>
      <c r="M194" s="110">
        <f>IF(N193=0, IF(M193=0, 0, SUM($G193:M193)), 0)</f>
        <v>0</v>
      </c>
      <c r="N194" s="110">
        <f>IF(O193=0, IF(N193=0, 0, SUM($G193:N193)), 0)</f>
        <v>0</v>
      </c>
      <c r="O194" s="110">
        <f>IF(P193=0, IF(O193=0, 0, SUM($G193:O193)), 0)</f>
        <v>0</v>
      </c>
      <c r="P194" s="110">
        <f>IF(Q193=0, IF(P193=0, 0, SUM($G193:P193)), 0)</f>
        <v>0</v>
      </c>
      <c r="Q194" s="110">
        <f>IF(R193=0, IF(Q193=0, 0, SUM($G193:Q193)), 0)</f>
        <v>0</v>
      </c>
      <c r="R194" s="99"/>
      <c r="S194" s="99"/>
      <c r="T194" s="99"/>
      <c r="U194" s="99"/>
      <c r="V194" s="99"/>
      <c r="W194" s="99"/>
      <c r="X194" s="99"/>
      <c r="Y194" s="99"/>
      <c r="Z194" s="99"/>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0"/>
      <c r="BK194" s="210"/>
    </row>
    <row r="195" spans="1:63" hidden="1" outlineLevel="1">
      <c r="A195" s="9"/>
      <c r="B195" s="45"/>
      <c r="C195" s="128">
        <f>Asset22</f>
        <v>0</v>
      </c>
      <c r="D195" s="9"/>
      <c r="E195" s="9"/>
      <c r="F195" s="140"/>
      <c r="G195" s="191"/>
      <c r="H195" s="110">
        <f>($G127+(SUM($G195:G195)))*H$7</f>
        <v>0</v>
      </c>
      <c r="I195" s="110">
        <f>($G127+(SUM($G195:H195)))*I$7</f>
        <v>0</v>
      </c>
      <c r="J195" s="110">
        <f>($G127+(SUM($G195:I195)))*J$7</f>
        <v>0</v>
      </c>
      <c r="K195" s="110">
        <f>($G127+(SUM($G195:J195)))*K$7</f>
        <v>0</v>
      </c>
      <c r="L195" s="110">
        <f>($G127+(SUM($G195:K195)))*L$7</f>
        <v>0</v>
      </c>
      <c r="M195" s="110">
        <f>($G127+(SUM($G195:L195)))*M$7</f>
        <v>0</v>
      </c>
      <c r="N195" s="110">
        <f>($G127+(SUM($G195:M195)))*N$7</f>
        <v>0</v>
      </c>
      <c r="O195" s="110">
        <f>($G127+(SUM($G195:N195)))*O$7</f>
        <v>0</v>
      </c>
      <c r="P195" s="110">
        <f>($G127+(SUM($G195:O195)))*P$7</f>
        <v>0</v>
      </c>
      <c r="Q195" s="110">
        <f>($G127+(SUM($G195:P195)))*Q$7</f>
        <v>0</v>
      </c>
      <c r="R195" s="99"/>
      <c r="S195" s="99"/>
      <c r="T195" s="99"/>
      <c r="U195" s="99"/>
      <c r="V195" s="99"/>
      <c r="W195" s="99"/>
      <c r="X195" s="99"/>
      <c r="Y195" s="99"/>
      <c r="Z195" s="99"/>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0"/>
      <c r="BK195" s="210"/>
    </row>
    <row r="196" spans="1:63" hidden="1" outlineLevel="1">
      <c r="A196" s="9"/>
      <c r="B196" s="45"/>
      <c r="C196" s="153" t="s">
        <v>28</v>
      </c>
      <c r="D196" s="9"/>
      <c r="E196" s="9"/>
      <c r="F196" s="140"/>
      <c r="G196" s="191"/>
      <c r="H196" s="110"/>
      <c r="I196" s="110"/>
      <c r="J196" s="110"/>
      <c r="K196" s="110"/>
      <c r="L196" s="110">
        <f>IF(M195=0, SUM($G195:L195), 0)</f>
        <v>0</v>
      </c>
      <c r="M196" s="110">
        <f>IF(N195=0, IF(M195=0, 0, SUM($G195:M195)), 0)</f>
        <v>0</v>
      </c>
      <c r="N196" s="110">
        <f>IF(O195=0, IF(N195=0, 0, SUM($G195:N195)), 0)</f>
        <v>0</v>
      </c>
      <c r="O196" s="110">
        <f>IF(P195=0, IF(O195=0, 0, SUM($G195:O195)), 0)</f>
        <v>0</v>
      </c>
      <c r="P196" s="110">
        <f>IF(Q195=0, IF(P195=0, 0, SUM($G195:P195)), 0)</f>
        <v>0</v>
      </c>
      <c r="Q196" s="110">
        <f>IF(R195=0, IF(Q195=0, 0, SUM($G195:Q195)), 0)</f>
        <v>0</v>
      </c>
      <c r="R196" s="99"/>
      <c r="S196" s="99"/>
      <c r="T196" s="99"/>
      <c r="U196" s="99"/>
      <c r="V196" s="99"/>
      <c r="W196" s="99"/>
      <c r="X196" s="99"/>
      <c r="Y196" s="99"/>
      <c r="Z196" s="99"/>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0"/>
      <c r="BK196" s="210"/>
    </row>
    <row r="197" spans="1:63" hidden="1" outlineLevel="1">
      <c r="A197" s="9"/>
      <c r="B197" s="45"/>
      <c r="C197" s="128">
        <f>Asset23</f>
        <v>0</v>
      </c>
      <c r="D197" s="9"/>
      <c r="E197" s="9"/>
      <c r="F197" s="140"/>
      <c r="G197" s="191"/>
      <c r="H197" s="110">
        <f>($G128+(SUM($G197:G197)))*H$7</f>
        <v>0</v>
      </c>
      <c r="I197" s="110">
        <f>($G128+(SUM($G197:H197)))*I$7</f>
        <v>0</v>
      </c>
      <c r="J197" s="110">
        <f>($G128+(SUM($G197:I197)))*J$7</f>
        <v>0</v>
      </c>
      <c r="K197" s="110">
        <f>($G128+(SUM($G197:J197)))*K$7</f>
        <v>0</v>
      </c>
      <c r="L197" s="110">
        <f>($G128+(SUM($G197:K197)))*L$7</f>
        <v>0</v>
      </c>
      <c r="M197" s="110">
        <f>($G128+(SUM($G197:L197)))*M$7</f>
        <v>0</v>
      </c>
      <c r="N197" s="110">
        <f>($G128+(SUM($G197:M197)))*N$7</f>
        <v>0</v>
      </c>
      <c r="O197" s="110">
        <f>($G128+(SUM($G197:N197)))*O$7</f>
        <v>0</v>
      </c>
      <c r="P197" s="110">
        <f>($G128+(SUM($G197:O197)))*P$7</f>
        <v>0</v>
      </c>
      <c r="Q197" s="110">
        <f>($G128+(SUM($G197:P197)))*Q$7</f>
        <v>0</v>
      </c>
      <c r="R197" s="99"/>
      <c r="S197" s="99"/>
      <c r="T197" s="99"/>
      <c r="U197" s="99"/>
      <c r="V197" s="99"/>
      <c r="W197" s="99"/>
      <c r="X197" s="99"/>
      <c r="Y197" s="99"/>
      <c r="Z197" s="99"/>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0"/>
      <c r="BK197" s="210"/>
    </row>
    <row r="198" spans="1:63" hidden="1" outlineLevel="1">
      <c r="A198" s="9"/>
      <c r="B198" s="45"/>
      <c r="C198" s="153" t="s">
        <v>28</v>
      </c>
      <c r="D198" s="9"/>
      <c r="E198" s="9"/>
      <c r="F198" s="140"/>
      <c r="G198" s="191"/>
      <c r="H198" s="110"/>
      <c r="I198" s="110"/>
      <c r="J198" s="110"/>
      <c r="K198" s="110"/>
      <c r="L198" s="110">
        <f>IF(M197=0, SUM($G197:L197), 0)</f>
        <v>0</v>
      </c>
      <c r="M198" s="110">
        <f>IF(N197=0, IF(M197=0, 0, SUM($G197:M197)), 0)</f>
        <v>0</v>
      </c>
      <c r="N198" s="110">
        <f>IF(O197=0, IF(N197=0, 0, SUM($G197:N197)), 0)</f>
        <v>0</v>
      </c>
      <c r="O198" s="110">
        <f>IF(P197=0, IF(O197=0, 0, SUM($G197:O197)), 0)</f>
        <v>0</v>
      </c>
      <c r="P198" s="110">
        <f>IF(Q197=0, IF(P197=0, 0, SUM($G197:P197)), 0)</f>
        <v>0</v>
      </c>
      <c r="Q198" s="110">
        <f>IF(R197=0, IF(Q197=0, 0, SUM($G197:Q197)), 0)</f>
        <v>0</v>
      </c>
      <c r="R198" s="99"/>
      <c r="S198" s="99"/>
      <c r="T198" s="99"/>
      <c r="U198" s="99"/>
      <c r="V198" s="99"/>
      <c r="W198" s="99"/>
      <c r="X198" s="99"/>
      <c r="Y198" s="99"/>
      <c r="Z198" s="99"/>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0"/>
      <c r="BK198" s="210"/>
    </row>
    <row r="199" spans="1:63" hidden="1" outlineLevel="1">
      <c r="A199" s="9"/>
      <c r="B199" s="45"/>
      <c r="C199" s="128">
        <f>Asset24</f>
        <v>0</v>
      </c>
      <c r="D199" s="9"/>
      <c r="E199" s="9"/>
      <c r="F199" s="140"/>
      <c r="G199" s="191"/>
      <c r="H199" s="110">
        <f>($G129+(SUM($G199:G199)))*H$7</f>
        <v>0</v>
      </c>
      <c r="I199" s="110">
        <f>($G129+(SUM($G199:H199)))*I$7</f>
        <v>0</v>
      </c>
      <c r="J199" s="110">
        <f>($G129+(SUM($G199:I199)))*J$7</f>
        <v>0</v>
      </c>
      <c r="K199" s="110">
        <f>($G129+(SUM($G199:J199)))*K$7</f>
        <v>0</v>
      </c>
      <c r="L199" s="110">
        <f>($G129+(SUM($G199:K199)))*L$7</f>
        <v>0</v>
      </c>
      <c r="M199" s="110">
        <f>($G129+(SUM($G199:L199)))*M$7</f>
        <v>0</v>
      </c>
      <c r="N199" s="110">
        <f>($G129+(SUM($G199:M199)))*N$7</f>
        <v>0</v>
      </c>
      <c r="O199" s="110">
        <f>($G129+(SUM($G199:N199)))*O$7</f>
        <v>0</v>
      </c>
      <c r="P199" s="110">
        <f>($G129+(SUM($G199:O199)))*P$7</f>
        <v>0</v>
      </c>
      <c r="Q199" s="110">
        <f>($G129+(SUM($G199:P199)))*Q$7</f>
        <v>0</v>
      </c>
      <c r="R199" s="99"/>
      <c r="S199" s="99"/>
      <c r="T199" s="99"/>
      <c r="U199" s="99"/>
      <c r="V199" s="99"/>
      <c r="W199" s="99"/>
      <c r="X199" s="99"/>
      <c r="Y199" s="99"/>
      <c r="Z199" s="99"/>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0"/>
      <c r="BK199" s="210"/>
    </row>
    <row r="200" spans="1:63" hidden="1" outlineLevel="1">
      <c r="A200" s="9"/>
      <c r="B200" s="45"/>
      <c r="C200" s="153" t="s">
        <v>28</v>
      </c>
      <c r="D200" s="9"/>
      <c r="E200" s="9"/>
      <c r="F200" s="140"/>
      <c r="G200" s="191"/>
      <c r="H200" s="110"/>
      <c r="I200" s="110"/>
      <c r="J200" s="110"/>
      <c r="K200" s="110"/>
      <c r="L200" s="110">
        <f>IF(M199=0, SUM($G199:L199), 0)</f>
        <v>0</v>
      </c>
      <c r="M200" s="110">
        <f>IF(N199=0, IF(M199=0, 0, SUM($G199:M199)), 0)</f>
        <v>0</v>
      </c>
      <c r="N200" s="110">
        <f>IF(O199=0, IF(N199=0, 0, SUM($G199:N199)), 0)</f>
        <v>0</v>
      </c>
      <c r="O200" s="110">
        <f>IF(P199=0, IF(O199=0, 0, SUM($G199:O199)), 0)</f>
        <v>0</v>
      </c>
      <c r="P200" s="110">
        <f>IF(Q199=0, IF(P199=0, 0, SUM($G199:P199)), 0)</f>
        <v>0</v>
      </c>
      <c r="Q200" s="110">
        <f>IF(R199=0, IF(Q199=0, 0, SUM($G199:Q199)), 0)</f>
        <v>0</v>
      </c>
      <c r="R200" s="99"/>
      <c r="S200" s="99"/>
      <c r="T200" s="99"/>
      <c r="U200" s="99"/>
      <c r="V200" s="99"/>
      <c r="W200" s="99"/>
      <c r="X200" s="99"/>
      <c r="Y200" s="99"/>
      <c r="Z200" s="99"/>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0"/>
      <c r="BK200" s="210"/>
    </row>
    <row r="201" spans="1:63" hidden="1" outlineLevel="1">
      <c r="A201" s="9"/>
      <c r="B201" s="45"/>
      <c r="C201" s="128">
        <f>Asset25</f>
        <v>0</v>
      </c>
      <c r="D201" s="9"/>
      <c r="E201" s="9"/>
      <c r="F201" s="140"/>
      <c r="G201" s="191"/>
      <c r="H201" s="110">
        <f>($G130+(SUM($G201:G201)))*H$7</f>
        <v>0</v>
      </c>
      <c r="I201" s="110">
        <f>($G130+(SUM($G201:H201)))*I$7</f>
        <v>0</v>
      </c>
      <c r="J201" s="110">
        <f>($G130+(SUM($G201:I201)))*J$7</f>
        <v>0</v>
      </c>
      <c r="K201" s="110">
        <f>($G130+(SUM($G201:J201)))*K$7</f>
        <v>0</v>
      </c>
      <c r="L201" s="110">
        <f>($G130+(SUM($G201:K201)))*L$7</f>
        <v>0</v>
      </c>
      <c r="M201" s="110">
        <f>($G130+(SUM($G201:L201)))*M$7</f>
        <v>0</v>
      </c>
      <c r="N201" s="110">
        <f>($G130+(SUM($G201:M201)))*N$7</f>
        <v>0</v>
      </c>
      <c r="O201" s="110">
        <f>($G130+(SUM($G201:N201)))*O$7</f>
        <v>0</v>
      </c>
      <c r="P201" s="110">
        <f>($G130+(SUM($G201:O201)))*P$7</f>
        <v>0</v>
      </c>
      <c r="Q201" s="110">
        <f>($G130+(SUM($G201:P201)))*Q$7</f>
        <v>0</v>
      </c>
      <c r="R201" s="99"/>
      <c r="S201" s="99"/>
      <c r="T201" s="99"/>
      <c r="U201" s="99"/>
      <c r="V201" s="99"/>
      <c r="W201" s="99"/>
      <c r="X201" s="99"/>
      <c r="Y201" s="99"/>
      <c r="Z201" s="99"/>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0"/>
      <c r="BK201" s="210"/>
    </row>
    <row r="202" spans="1:63" hidden="1" outlineLevel="1">
      <c r="A202" s="9"/>
      <c r="B202" s="45"/>
      <c r="C202" s="153" t="s">
        <v>28</v>
      </c>
      <c r="D202" s="9"/>
      <c r="E202" s="9"/>
      <c r="F202" s="140"/>
      <c r="G202" s="191"/>
      <c r="H202" s="110"/>
      <c r="I202" s="110"/>
      <c r="J202" s="110"/>
      <c r="K202" s="110"/>
      <c r="L202" s="110">
        <f>IF(M201=0, SUM($G201:L201), 0)</f>
        <v>0</v>
      </c>
      <c r="M202" s="110">
        <f>IF(N201=0, IF(M201=0, 0, SUM($G201:M201)), 0)</f>
        <v>0</v>
      </c>
      <c r="N202" s="110">
        <f>IF(O201=0, IF(N201=0, 0, SUM($G201:N201)), 0)</f>
        <v>0</v>
      </c>
      <c r="O202" s="110">
        <f>IF(P201=0, IF(O201=0, 0, SUM($G201:O201)), 0)</f>
        <v>0</v>
      </c>
      <c r="P202" s="110">
        <f>IF(Q201=0, IF(P201=0, 0, SUM($G201:P201)), 0)</f>
        <v>0</v>
      </c>
      <c r="Q202" s="110">
        <f>IF(R201=0, IF(Q201=0, 0, SUM($G201:Q201)), 0)</f>
        <v>0</v>
      </c>
      <c r="R202" s="99"/>
      <c r="S202" s="99"/>
      <c r="T202" s="99"/>
      <c r="U202" s="99"/>
      <c r="V202" s="99"/>
      <c r="W202" s="99"/>
      <c r="X202" s="99"/>
      <c r="Y202" s="99"/>
      <c r="Z202" s="99"/>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0"/>
      <c r="BK202" s="210"/>
    </row>
    <row r="203" spans="1:63" hidden="1" outlineLevel="1">
      <c r="A203" s="9"/>
      <c r="B203" s="45"/>
      <c r="C203" s="128">
        <f>Asset26</f>
        <v>0</v>
      </c>
      <c r="D203" s="9"/>
      <c r="E203" s="9"/>
      <c r="F203" s="140"/>
      <c r="G203" s="191"/>
      <c r="H203" s="110">
        <f>($G131+(SUM($G203:G203)))*H$7</f>
        <v>0</v>
      </c>
      <c r="I203" s="110">
        <f>($G131+(SUM($G203:H203)))*I$7</f>
        <v>0</v>
      </c>
      <c r="J203" s="110">
        <f>($G131+(SUM($G203:I203)))*J$7</f>
        <v>0</v>
      </c>
      <c r="K203" s="110">
        <f>($G131+(SUM($G203:J203)))*K$7</f>
        <v>0</v>
      </c>
      <c r="L203" s="110">
        <f>($G131+(SUM($G203:K203)))*L$7</f>
        <v>0</v>
      </c>
      <c r="M203" s="110">
        <f>($G131+(SUM($G203:L203)))*M$7</f>
        <v>0</v>
      </c>
      <c r="N203" s="110">
        <f>($G131+(SUM($G203:M203)))*N$7</f>
        <v>0</v>
      </c>
      <c r="O203" s="110">
        <f>($G131+(SUM($G203:N203)))*O$7</f>
        <v>0</v>
      </c>
      <c r="P203" s="110">
        <f>($G131+(SUM($G203:O203)))*P$7</f>
        <v>0</v>
      </c>
      <c r="Q203" s="110">
        <f>($G131+(SUM($G203:P203)))*Q$7</f>
        <v>0</v>
      </c>
      <c r="R203" s="99"/>
      <c r="S203" s="99"/>
      <c r="T203" s="99"/>
      <c r="U203" s="99"/>
      <c r="V203" s="99"/>
      <c r="W203" s="99"/>
      <c r="X203" s="99"/>
      <c r="Y203" s="99"/>
      <c r="Z203" s="99"/>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0"/>
      <c r="BK203" s="210"/>
    </row>
    <row r="204" spans="1:63" hidden="1" outlineLevel="1">
      <c r="A204" s="9"/>
      <c r="B204" s="45"/>
      <c r="C204" s="153" t="s">
        <v>28</v>
      </c>
      <c r="D204" s="9"/>
      <c r="E204" s="9"/>
      <c r="F204" s="140"/>
      <c r="G204" s="191"/>
      <c r="H204" s="110"/>
      <c r="I204" s="110"/>
      <c r="J204" s="110"/>
      <c r="K204" s="110"/>
      <c r="L204" s="110">
        <f>IF(M203=0, SUM($G203:L203), 0)</f>
        <v>0</v>
      </c>
      <c r="M204" s="110">
        <f>IF(N203=0, IF(M203=0, 0, SUM($G203:M203)), 0)</f>
        <v>0</v>
      </c>
      <c r="N204" s="110">
        <f>IF(O203=0, IF(N203=0, 0, SUM($G203:N203)), 0)</f>
        <v>0</v>
      </c>
      <c r="O204" s="110">
        <f>IF(P203=0, IF(O203=0, 0, SUM($G203:O203)), 0)</f>
        <v>0</v>
      </c>
      <c r="P204" s="110">
        <f>IF(Q203=0, IF(P203=0, 0, SUM($G203:P203)), 0)</f>
        <v>0</v>
      </c>
      <c r="Q204" s="110">
        <f>IF(R203=0, IF(Q203=0, 0, SUM($G203:Q203)), 0)</f>
        <v>0</v>
      </c>
      <c r="R204" s="99"/>
      <c r="S204" s="99"/>
      <c r="T204" s="99"/>
      <c r="U204" s="99"/>
      <c r="V204" s="99"/>
      <c r="W204" s="99"/>
      <c r="X204" s="99"/>
      <c r="Y204" s="99"/>
      <c r="Z204" s="99"/>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0"/>
      <c r="BK204" s="210"/>
    </row>
    <row r="205" spans="1:63" hidden="1" outlineLevel="1">
      <c r="A205" s="9"/>
      <c r="B205" s="45"/>
      <c r="C205" s="128">
        <f>Asset27</f>
        <v>0</v>
      </c>
      <c r="D205" s="9"/>
      <c r="E205" s="9"/>
      <c r="F205" s="140"/>
      <c r="G205" s="191"/>
      <c r="H205" s="110">
        <f>($G132+(SUM($G205:G205)))*H$7</f>
        <v>0</v>
      </c>
      <c r="I205" s="110">
        <f>($G132+(SUM($G205:H205)))*I$7</f>
        <v>0</v>
      </c>
      <c r="J205" s="110">
        <f>($G132+(SUM($G205:I205)))*J$7</f>
        <v>0</v>
      </c>
      <c r="K205" s="110">
        <f>($G132+(SUM($G205:J205)))*K$7</f>
        <v>0</v>
      </c>
      <c r="L205" s="110">
        <f>($G132+(SUM($G205:K205)))*L$7</f>
        <v>0</v>
      </c>
      <c r="M205" s="110">
        <f>($G132+(SUM($G205:L205)))*M$7</f>
        <v>0</v>
      </c>
      <c r="N205" s="110">
        <f>($G132+(SUM($G205:M205)))*N$7</f>
        <v>0</v>
      </c>
      <c r="O205" s="110">
        <f>($G132+(SUM($G205:N205)))*O$7</f>
        <v>0</v>
      </c>
      <c r="P205" s="110">
        <f>($G132+(SUM($G205:O205)))*P$7</f>
        <v>0</v>
      </c>
      <c r="Q205" s="110">
        <f>($G132+(SUM($G205:P205)))*Q$7</f>
        <v>0</v>
      </c>
      <c r="R205" s="99"/>
      <c r="S205" s="99"/>
      <c r="T205" s="99"/>
      <c r="U205" s="99"/>
      <c r="V205" s="99"/>
      <c r="W205" s="99"/>
      <c r="X205" s="99"/>
      <c r="Y205" s="99"/>
      <c r="Z205" s="99"/>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0"/>
      <c r="BK205" s="210"/>
    </row>
    <row r="206" spans="1:63" hidden="1" outlineLevel="1">
      <c r="A206" s="9"/>
      <c r="B206" s="45"/>
      <c r="C206" s="153" t="s">
        <v>28</v>
      </c>
      <c r="D206" s="9"/>
      <c r="E206" s="9"/>
      <c r="F206" s="140"/>
      <c r="G206" s="191"/>
      <c r="H206" s="110"/>
      <c r="I206" s="110"/>
      <c r="J206" s="110"/>
      <c r="K206" s="110"/>
      <c r="L206" s="110">
        <f>IF(M205=0, SUM($G205:L205), 0)</f>
        <v>0</v>
      </c>
      <c r="M206" s="110">
        <f>IF(N205=0, IF(M205=0, 0, SUM($G205:M205)), 0)</f>
        <v>0</v>
      </c>
      <c r="N206" s="110">
        <f>IF(O205=0, IF(N205=0, 0, SUM($G205:N205)), 0)</f>
        <v>0</v>
      </c>
      <c r="O206" s="110">
        <f>IF(P205=0, IF(O205=0, 0, SUM($G205:O205)), 0)</f>
        <v>0</v>
      </c>
      <c r="P206" s="110">
        <f>IF(Q205=0, IF(P205=0, 0, SUM($G205:P205)), 0)</f>
        <v>0</v>
      </c>
      <c r="Q206" s="110">
        <f>IF(R205=0, IF(Q205=0, 0, SUM($G205:Q205)), 0)</f>
        <v>0</v>
      </c>
      <c r="R206" s="99"/>
      <c r="S206" s="99"/>
      <c r="T206" s="99"/>
      <c r="U206" s="99"/>
      <c r="V206" s="99"/>
      <c r="W206" s="99"/>
      <c r="X206" s="99"/>
      <c r="Y206" s="99"/>
      <c r="Z206" s="99"/>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0"/>
      <c r="BK206" s="210"/>
    </row>
    <row r="207" spans="1:63" hidden="1" outlineLevel="1">
      <c r="A207" s="9"/>
      <c r="B207" s="45"/>
      <c r="C207" s="128">
        <f>Asset28</f>
        <v>0</v>
      </c>
      <c r="D207" s="9"/>
      <c r="E207" s="9"/>
      <c r="F207" s="140"/>
      <c r="G207" s="191"/>
      <c r="H207" s="110">
        <f>($G133+(SUM($G207:G207)))*H$7</f>
        <v>0</v>
      </c>
      <c r="I207" s="110">
        <f>($G133+(SUM($G207:H207)))*I$7</f>
        <v>0</v>
      </c>
      <c r="J207" s="110">
        <f>($G133+(SUM($G207:I207)))*J$7</f>
        <v>0</v>
      </c>
      <c r="K207" s="110">
        <f>($G133+(SUM($G207:J207)))*K$7</f>
        <v>0</v>
      </c>
      <c r="L207" s="110">
        <f>($G133+(SUM($G207:K207)))*L$7</f>
        <v>0</v>
      </c>
      <c r="M207" s="110">
        <f>($G133+(SUM($G207:L207)))*M$7</f>
        <v>0</v>
      </c>
      <c r="N207" s="110">
        <f>($G133+(SUM($G207:M207)))*N$7</f>
        <v>0</v>
      </c>
      <c r="O207" s="110">
        <f>($G133+(SUM($G207:N207)))*O$7</f>
        <v>0</v>
      </c>
      <c r="P207" s="110">
        <f>($G133+(SUM($G207:O207)))*P$7</f>
        <v>0</v>
      </c>
      <c r="Q207" s="110">
        <f>($G133+(SUM($G207:P207)))*Q$7</f>
        <v>0</v>
      </c>
      <c r="R207" s="99"/>
      <c r="S207" s="99"/>
      <c r="T207" s="99"/>
      <c r="U207" s="99"/>
      <c r="V207" s="99"/>
      <c r="W207" s="99"/>
      <c r="X207" s="99"/>
      <c r="Y207" s="99"/>
      <c r="Z207" s="99"/>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0"/>
      <c r="BK207" s="210"/>
    </row>
    <row r="208" spans="1:63" hidden="1" outlineLevel="1">
      <c r="A208" s="9"/>
      <c r="B208" s="45"/>
      <c r="C208" s="153" t="s">
        <v>28</v>
      </c>
      <c r="D208" s="9"/>
      <c r="E208" s="9"/>
      <c r="F208" s="140"/>
      <c r="G208" s="191"/>
      <c r="H208" s="110"/>
      <c r="I208" s="110"/>
      <c r="J208" s="110"/>
      <c r="K208" s="110"/>
      <c r="L208" s="110">
        <f>IF(M207=0, SUM($G207:L207), 0)</f>
        <v>0</v>
      </c>
      <c r="M208" s="110">
        <f>IF(N207=0, IF(M207=0, 0, SUM($G207:M207)), 0)</f>
        <v>0</v>
      </c>
      <c r="N208" s="110">
        <f>IF(O207=0, IF(N207=0, 0, SUM($G207:N207)), 0)</f>
        <v>0</v>
      </c>
      <c r="O208" s="110">
        <f>IF(P207=0, IF(O207=0, 0, SUM($G207:O207)), 0)</f>
        <v>0</v>
      </c>
      <c r="P208" s="110">
        <f>IF(Q207=0, IF(P207=0, 0, SUM($G207:P207)), 0)</f>
        <v>0</v>
      </c>
      <c r="Q208" s="110">
        <f>IF(R207=0, IF(Q207=0, 0, SUM($G207:Q207)), 0)</f>
        <v>0</v>
      </c>
      <c r="R208" s="99"/>
      <c r="S208" s="99"/>
      <c r="T208" s="99"/>
      <c r="U208" s="99"/>
      <c r="V208" s="99"/>
      <c r="W208" s="99"/>
      <c r="X208" s="99"/>
      <c r="Y208" s="99"/>
      <c r="Z208" s="99"/>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0"/>
      <c r="BK208" s="210"/>
    </row>
    <row r="209" spans="1:63" hidden="1" outlineLevel="1">
      <c r="A209" s="9"/>
      <c r="B209" s="45"/>
      <c r="C209" s="128">
        <f>Asset29</f>
        <v>0</v>
      </c>
      <c r="D209" s="9"/>
      <c r="E209" s="9"/>
      <c r="F209" s="140"/>
      <c r="G209" s="191"/>
      <c r="H209" s="110">
        <f>($G134+(SUM($G209:G209)))*H$7</f>
        <v>0</v>
      </c>
      <c r="I209" s="110">
        <f>($G134+(SUM($G209:H209)))*I$7</f>
        <v>0</v>
      </c>
      <c r="J209" s="110">
        <f>($G134+(SUM($G209:I209)))*J$7</f>
        <v>0</v>
      </c>
      <c r="K209" s="110">
        <f>($G134+(SUM($G209:J209)))*K$7</f>
        <v>0</v>
      </c>
      <c r="L209" s="110">
        <f>($G134+(SUM($G209:K209)))*L$7</f>
        <v>0</v>
      </c>
      <c r="M209" s="110">
        <f>($G134+(SUM($G209:L209)))*M$7</f>
        <v>0</v>
      </c>
      <c r="N209" s="110">
        <f>($G134+(SUM($G209:M209)))*N$7</f>
        <v>0</v>
      </c>
      <c r="O209" s="110">
        <f>($G134+(SUM($G209:N209)))*O$7</f>
        <v>0</v>
      </c>
      <c r="P209" s="110">
        <f>($G134+(SUM($G209:O209)))*P$7</f>
        <v>0</v>
      </c>
      <c r="Q209" s="110">
        <f>($G134+(SUM($G209:P209)))*Q$7</f>
        <v>0</v>
      </c>
      <c r="R209" s="99"/>
      <c r="S209" s="99"/>
      <c r="T209" s="99"/>
      <c r="U209" s="99"/>
      <c r="V209" s="99"/>
      <c r="W209" s="99"/>
      <c r="X209" s="99"/>
      <c r="Y209" s="99"/>
      <c r="Z209" s="99"/>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0"/>
      <c r="BK209" s="210"/>
    </row>
    <row r="210" spans="1:63" hidden="1" outlineLevel="1">
      <c r="A210" s="9"/>
      <c r="B210" s="45"/>
      <c r="C210" s="153" t="s">
        <v>28</v>
      </c>
      <c r="D210" s="9"/>
      <c r="E210" s="9"/>
      <c r="F210" s="140"/>
      <c r="G210" s="191"/>
      <c r="H210" s="110"/>
      <c r="I210" s="110"/>
      <c r="J210" s="110"/>
      <c r="K210" s="110"/>
      <c r="L210" s="110">
        <f>IF(M209=0, SUM($G209:L209), 0)</f>
        <v>0</v>
      </c>
      <c r="M210" s="110">
        <f>IF(N209=0, IF(M209=0, 0, SUM($G209:M209)), 0)</f>
        <v>0</v>
      </c>
      <c r="N210" s="110">
        <f>IF(O209=0, IF(N209=0, 0, SUM($G209:N209)), 0)</f>
        <v>0</v>
      </c>
      <c r="O210" s="110">
        <f>IF(P209=0, IF(O209=0, 0, SUM($G209:O209)), 0)</f>
        <v>0</v>
      </c>
      <c r="P210" s="110">
        <f>IF(Q209=0, IF(P209=0, 0, SUM($G209:P209)), 0)</f>
        <v>0</v>
      </c>
      <c r="Q210" s="110">
        <f>IF(R209=0, IF(Q209=0, 0, SUM($G209:Q209)), 0)</f>
        <v>0</v>
      </c>
      <c r="R210" s="99"/>
      <c r="S210" s="99"/>
      <c r="T210" s="99"/>
      <c r="U210" s="99"/>
      <c r="V210" s="99"/>
      <c r="W210" s="99"/>
      <c r="X210" s="99"/>
      <c r="Y210" s="99"/>
      <c r="Z210" s="99"/>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0"/>
      <c r="BK210" s="210"/>
    </row>
    <row r="211" spans="1:63" hidden="1" outlineLevel="1">
      <c r="A211" s="9"/>
      <c r="B211" s="45"/>
      <c r="C211" s="128">
        <f>Asset30</f>
        <v>0</v>
      </c>
      <c r="D211" s="9"/>
      <c r="E211" s="9"/>
      <c r="F211" s="140"/>
      <c r="G211" s="191"/>
      <c r="H211" s="110">
        <f>($G135+(SUM($G211:G211)))*H$7</f>
        <v>0</v>
      </c>
      <c r="I211" s="110">
        <f>($G135+(SUM($G211:H211)))*I$7</f>
        <v>0</v>
      </c>
      <c r="J211" s="110">
        <f>($G135+(SUM($G211:I211)))*J$7</f>
        <v>0</v>
      </c>
      <c r="K211" s="110">
        <f>($G135+(SUM($G211:J211)))*K$7</f>
        <v>0</v>
      </c>
      <c r="L211" s="110">
        <f>($G135+(SUM($G211:K211)))*L$7</f>
        <v>0</v>
      </c>
      <c r="M211" s="110">
        <f>($G135+(SUM($G211:L211)))*M$7</f>
        <v>0</v>
      </c>
      <c r="N211" s="110">
        <f>($G135+(SUM($G211:M211)))*N$7</f>
        <v>0</v>
      </c>
      <c r="O211" s="110">
        <f>($G135+(SUM($G211:N211)))*O$7</f>
        <v>0</v>
      </c>
      <c r="P211" s="110">
        <f>($G135+(SUM($G211:O211)))*P$7</f>
        <v>0</v>
      </c>
      <c r="Q211" s="110">
        <f>($G135+(SUM($G211:P211)))*Q$7</f>
        <v>0</v>
      </c>
      <c r="R211" s="99"/>
      <c r="S211" s="99"/>
      <c r="T211" s="99"/>
      <c r="U211" s="99"/>
      <c r="V211" s="99"/>
      <c r="W211" s="99"/>
      <c r="X211" s="99"/>
      <c r="Y211" s="99"/>
      <c r="Z211" s="99"/>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0"/>
      <c r="BK211" s="210"/>
    </row>
    <row r="212" spans="1:63" hidden="1" outlineLevel="1">
      <c r="A212" s="9"/>
      <c r="B212" s="45"/>
      <c r="C212" s="153" t="s">
        <v>28</v>
      </c>
      <c r="D212" s="9"/>
      <c r="E212" s="9"/>
      <c r="F212" s="140"/>
      <c r="G212" s="191"/>
      <c r="H212" s="110"/>
      <c r="I212" s="110"/>
      <c r="J212" s="110"/>
      <c r="K212" s="110"/>
      <c r="L212" s="110">
        <f>IF(M211=0, SUM($G211:L211), 0)</f>
        <v>0</v>
      </c>
      <c r="M212" s="110">
        <f>IF(N211=0, IF(M211=0, 0, SUM($G211:M211)), 0)</f>
        <v>0</v>
      </c>
      <c r="N212" s="110">
        <f>IF(O211=0, IF(N211=0, 0, SUM($G211:N211)), 0)</f>
        <v>0</v>
      </c>
      <c r="O212" s="110">
        <f>IF(P211=0, IF(O211=0, 0, SUM($G211:O211)), 0)</f>
        <v>0</v>
      </c>
      <c r="P212" s="110">
        <f>IF(Q211=0, IF(P211=0, 0, SUM($G211:P211)), 0)</f>
        <v>0</v>
      </c>
      <c r="Q212" s="110">
        <f>IF(R211=0, IF(Q211=0, 0, SUM($G211:Q211)), 0)</f>
        <v>0</v>
      </c>
      <c r="R212" s="99"/>
      <c r="S212" s="99"/>
      <c r="T212" s="99"/>
      <c r="U212" s="99"/>
      <c r="V212" s="99"/>
      <c r="W212" s="99"/>
      <c r="X212" s="99"/>
      <c r="Y212" s="99"/>
      <c r="Z212" s="99"/>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0"/>
      <c r="BK212" s="210"/>
    </row>
    <row r="213" spans="1:63" hidden="1" outlineLevel="1">
      <c r="A213" s="9"/>
      <c r="B213" s="45"/>
      <c r="C213" s="128">
        <f>Asset31</f>
        <v>0</v>
      </c>
      <c r="D213" s="9"/>
      <c r="E213" s="9"/>
      <c r="F213" s="140"/>
      <c r="G213" s="191"/>
      <c r="H213" s="110">
        <f>($G136+(SUM($G213:G213)))*H$7</f>
        <v>0</v>
      </c>
      <c r="I213" s="110">
        <f>($G136+(SUM($G213:H213)))*I$7</f>
        <v>0</v>
      </c>
      <c r="J213" s="110">
        <f>($G136+(SUM($G213:I213)))*J$7</f>
        <v>0</v>
      </c>
      <c r="K213" s="110">
        <f>($G136+(SUM($G213:J213)))*K$7</f>
        <v>0</v>
      </c>
      <c r="L213" s="110">
        <f>($G136+(SUM($G213:K213)))*L$7</f>
        <v>0</v>
      </c>
      <c r="M213" s="110">
        <f>($G136+(SUM($G213:L213)))*M$7</f>
        <v>0</v>
      </c>
      <c r="N213" s="110">
        <f>($G136+(SUM($G213:M213)))*N$7</f>
        <v>0</v>
      </c>
      <c r="O213" s="110">
        <f>($G136+(SUM($G213:N213)))*O$7</f>
        <v>0</v>
      </c>
      <c r="P213" s="110">
        <f>($G136+(SUM($G213:O213)))*P$7</f>
        <v>0</v>
      </c>
      <c r="Q213" s="110">
        <f>($G136+(SUM($G213:P213)))*Q$7</f>
        <v>0</v>
      </c>
      <c r="R213" s="99"/>
      <c r="S213" s="99"/>
      <c r="T213" s="99"/>
      <c r="U213" s="99"/>
      <c r="V213" s="99"/>
      <c r="W213" s="99"/>
      <c r="X213" s="99"/>
      <c r="Y213" s="99"/>
      <c r="Z213" s="99"/>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0"/>
      <c r="BK213" s="210"/>
    </row>
    <row r="214" spans="1:63" hidden="1" outlineLevel="1">
      <c r="A214" s="9"/>
      <c r="B214" s="45"/>
      <c r="C214" s="153" t="s">
        <v>28</v>
      </c>
      <c r="D214" s="9"/>
      <c r="E214" s="9"/>
      <c r="F214" s="140"/>
      <c r="G214" s="191"/>
      <c r="H214" s="110"/>
      <c r="I214" s="110"/>
      <c r="J214" s="110"/>
      <c r="K214" s="110"/>
      <c r="L214" s="110">
        <f>IF(M213=0, SUM($G213:L213), 0)</f>
        <v>0</v>
      </c>
      <c r="M214" s="110">
        <f>IF(N213=0, IF(M213=0, 0, SUM($G213:M213)), 0)</f>
        <v>0</v>
      </c>
      <c r="N214" s="110">
        <f>IF(O213=0, IF(N213=0, 0, SUM($G213:N213)), 0)</f>
        <v>0</v>
      </c>
      <c r="O214" s="110">
        <f>IF(P213=0, IF(O213=0, 0, SUM($G213:O213)), 0)</f>
        <v>0</v>
      </c>
      <c r="P214" s="110">
        <f>IF(Q213=0, IF(P213=0, 0, SUM($G213:P213)), 0)</f>
        <v>0</v>
      </c>
      <c r="Q214" s="110">
        <f>IF(R213=0, IF(Q213=0, 0, SUM($G213:Q213)), 0)</f>
        <v>0</v>
      </c>
      <c r="R214" s="99"/>
      <c r="S214" s="99"/>
      <c r="T214" s="99"/>
      <c r="U214" s="99"/>
      <c r="V214" s="99"/>
      <c r="W214" s="99"/>
      <c r="X214" s="99"/>
      <c r="Y214" s="99"/>
      <c r="Z214" s="99"/>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0"/>
      <c r="BK214" s="210"/>
    </row>
    <row r="215" spans="1:63" hidden="1" outlineLevel="1">
      <c r="A215" s="9"/>
      <c r="B215" s="45"/>
      <c r="C215" s="128">
        <f>Asset32</f>
        <v>0</v>
      </c>
      <c r="D215" s="9"/>
      <c r="E215" s="9"/>
      <c r="F215" s="140"/>
      <c r="G215" s="191"/>
      <c r="H215" s="110">
        <f>($G137+(SUM($G215:G215)))*H$7</f>
        <v>0</v>
      </c>
      <c r="I215" s="110">
        <f>($G137+(SUM($G215:H215)))*I$7</f>
        <v>0</v>
      </c>
      <c r="J215" s="110">
        <f>($G137+(SUM($G215:I215)))*J$7</f>
        <v>0</v>
      </c>
      <c r="K215" s="110">
        <f>($G137+(SUM($G215:J215)))*K$7</f>
        <v>0</v>
      </c>
      <c r="L215" s="110">
        <f>($G137+(SUM($G215:K215)))*L$7</f>
        <v>0</v>
      </c>
      <c r="M215" s="110">
        <f>($G137+(SUM($G215:L215)))*M$7</f>
        <v>0</v>
      </c>
      <c r="N215" s="110">
        <f>($G137+(SUM($G215:M215)))*N$7</f>
        <v>0</v>
      </c>
      <c r="O215" s="110">
        <f>($G137+(SUM($G215:N215)))*O$7</f>
        <v>0</v>
      </c>
      <c r="P215" s="110">
        <f>($G137+(SUM($G215:O215)))*P$7</f>
        <v>0</v>
      </c>
      <c r="Q215" s="110">
        <f>($G137+(SUM($G215:P215)))*Q$7</f>
        <v>0</v>
      </c>
      <c r="R215" s="99"/>
      <c r="S215" s="99"/>
      <c r="T215" s="99"/>
      <c r="U215" s="99"/>
      <c r="V215" s="99"/>
      <c r="W215" s="99"/>
      <c r="X215" s="99"/>
      <c r="Y215" s="99"/>
      <c r="Z215" s="99"/>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0"/>
      <c r="BK215" s="210"/>
    </row>
    <row r="216" spans="1:63" hidden="1" outlineLevel="1">
      <c r="A216" s="9"/>
      <c r="B216" s="45"/>
      <c r="C216" s="153" t="s">
        <v>28</v>
      </c>
      <c r="D216" s="9"/>
      <c r="E216" s="9"/>
      <c r="F216" s="140"/>
      <c r="G216" s="191"/>
      <c r="H216" s="110"/>
      <c r="I216" s="110"/>
      <c r="J216" s="110"/>
      <c r="K216" s="110"/>
      <c r="L216" s="110">
        <f>IF(M215=0, SUM($G215:L215), 0)</f>
        <v>0</v>
      </c>
      <c r="M216" s="110">
        <f>IF(N215=0, IF(M215=0, 0, SUM($G215:M215)), 0)</f>
        <v>0</v>
      </c>
      <c r="N216" s="110">
        <f>IF(O215=0, IF(N215=0, 0, SUM($G215:N215)), 0)</f>
        <v>0</v>
      </c>
      <c r="O216" s="110">
        <f>IF(P215=0, IF(O215=0, 0, SUM($G215:O215)), 0)</f>
        <v>0</v>
      </c>
      <c r="P216" s="110">
        <f>IF(Q215=0, IF(P215=0, 0, SUM($G215:P215)), 0)</f>
        <v>0</v>
      </c>
      <c r="Q216" s="110">
        <f>IF(R215=0, IF(Q215=0, 0, SUM($G215:Q215)), 0)</f>
        <v>0</v>
      </c>
      <c r="R216" s="99"/>
      <c r="S216" s="99"/>
      <c r="T216" s="99"/>
      <c r="U216" s="99"/>
      <c r="V216" s="99"/>
      <c r="W216" s="99"/>
      <c r="X216" s="99"/>
      <c r="Y216" s="99"/>
      <c r="Z216" s="99"/>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0"/>
      <c r="BK216" s="210"/>
    </row>
    <row r="217" spans="1:63" hidden="1" outlineLevel="1">
      <c r="A217" s="9"/>
      <c r="B217" s="45"/>
      <c r="C217" s="128">
        <f>Asset33</f>
        <v>0</v>
      </c>
      <c r="D217" s="9"/>
      <c r="E217" s="9"/>
      <c r="F217" s="140"/>
      <c r="G217" s="191"/>
      <c r="H217" s="110">
        <f>($G138+(SUM($G217:G217)))*H$7</f>
        <v>0</v>
      </c>
      <c r="I217" s="110">
        <f>($G138+(SUM($G217:H217)))*I$7</f>
        <v>0</v>
      </c>
      <c r="J217" s="110">
        <f>($G138+(SUM($G217:I217)))*J$7</f>
        <v>0</v>
      </c>
      <c r="K217" s="110">
        <f>($G138+(SUM($G217:J217)))*K$7</f>
        <v>0</v>
      </c>
      <c r="L217" s="110">
        <f>($G138+(SUM($G217:K217)))*L$7</f>
        <v>0</v>
      </c>
      <c r="M217" s="110">
        <f>($G138+(SUM($G217:L217)))*M$7</f>
        <v>0</v>
      </c>
      <c r="N217" s="110">
        <f>($G138+(SUM($G217:M217)))*N$7</f>
        <v>0</v>
      </c>
      <c r="O217" s="110">
        <f>($G138+(SUM($G217:N217)))*O$7</f>
        <v>0</v>
      </c>
      <c r="P217" s="110">
        <f>($G138+(SUM($G217:O217)))*P$7</f>
        <v>0</v>
      </c>
      <c r="Q217" s="110">
        <f>($G138+(SUM($G217:P217)))*Q$7</f>
        <v>0</v>
      </c>
      <c r="R217" s="99"/>
      <c r="S217" s="99"/>
      <c r="T217" s="99"/>
      <c r="U217" s="99"/>
      <c r="V217" s="99"/>
      <c r="W217" s="99"/>
      <c r="X217" s="99"/>
      <c r="Y217" s="99"/>
      <c r="Z217" s="99"/>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0"/>
      <c r="BK217" s="210"/>
    </row>
    <row r="218" spans="1:63" hidden="1" outlineLevel="1">
      <c r="A218" s="9"/>
      <c r="B218" s="45"/>
      <c r="C218" s="153" t="s">
        <v>28</v>
      </c>
      <c r="D218" s="9"/>
      <c r="E218" s="9"/>
      <c r="F218" s="140"/>
      <c r="G218" s="191"/>
      <c r="H218" s="110"/>
      <c r="I218" s="110"/>
      <c r="J218" s="110"/>
      <c r="K218" s="110"/>
      <c r="L218" s="110">
        <f>IF(M217=0, SUM($G217:L217), 0)</f>
        <v>0</v>
      </c>
      <c r="M218" s="110">
        <f>IF(N217=0, IF(M217=0, 0, SUM($G217:M217)), 0)</f>
        <v>0</v>
      </c>
      <c r="N218" s="110">
        <f>IF(O217=0, IF(N217=0, 0, SUM($G217:N217)), 0)</f>
        <v>0</v>
      </c>
      <c r="O218" s="110">
        <f>IF(P217=0, IF(O217=0, 0, SUM($G217:O217)), 0)</f>
        <v>0</v>
      </c>
      <c r="P218" s="110">
        <f>IF(Q217=0, IF(P217=0, 0, SUM($G217:P217)), 0)</f>
        <v>0</v>
      </c>
      <c r="Q218" s="110">
        <f>IF(R217=0, IF(Q217=0, 0, SUM($G217:Q217)), 0)</f>
        <v>0</v>
      </c>
      <c r="R218" s="99"/>
      <c r="S218" s="99"/>
      <c r="T218" s="99"/>
      <c r="U218" s="99"/>
      <c r="V218" s="99"/>
      <c r="W218" s="99"/>
      <c r="X218" s="99"/>
      <c r="Y218" s="99"/>
      <c r="Z218" s="99"/>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0"/>
      <c r="BK218" s="210"/>
    </row>
    <row r="219" spans="1:63" hidden="1" outlineLevel="1">
      <c r="A219" s="9"/>
      <c r="B219" s="45"/>
      <c r="C219" s="128">
        <f>Asset34</f>
        <v>0</v>
      </c>
      <c r="D219" s="9"/>
      <c r="E219" s="9"/>
      <c r="F219" s="140"/>
      <c r="G219" s="191"/>
      <c r="H219" s="110">
        <f>($G139+(SUM($G219:G219)))*H$7</f>
        <v>0</v>
      </c>
      <c r="I219" s="110">
        <f>($G139+(SUM($G219:H219)))*I$7</f>
        <v>0</v>
      </c>
      <c r="J219" s="110">
        <f>($G139+(SUM($G219:I219)))*J$7</f>
        <v>0</v>
      </c>
      <c r="K219" s="110">
        <f>($G139+(SUM($G219:J219)))*K$7</f>
        <v>0</v>
      </c>
      <c r="L219" s="110">
        <f>($G139+(SUM($G219:K219)))*L$7</f>
        <v>0</v>
      </c>
      <c r="M219" s="110">
        <f>($G139+(SUM($G219:L219)))*M$7</f>
        <v>0</v>
      </c>
      <c r="N219" s="110">
        <f>($G139+(SUM($G219:M219)))*N$7</f>
        <v>0</v>
      </c>
      <c r="O219" s="110">
        <f>($G139+(SUM($G219:N219)))*O$7</f>
        <v>0</v>
      </c>
      <c r="P219" s="110">
        <f>($G139+(SUM($G219:O219)))*P$7</f>
        <v>0</v>
      </c>
      <c r="Q219" s="110">
        <f>($G139+(SUM($G219:P219)))*Q$7</f>
        <v>0</v>
      </c>
      <c r="R219" s="99"/>
      <c r="S219" s="99"/>
      <c r="T219" s="99"/>
      <c r="U219" s="99"/>
      <c r="V219" s="99"/>
      <c r="W219" s="99"/>
      <c r="X219" s="99"/>
      <c r="Y219" s="99"/>
      <c r="Z219" s="99"/>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0"/>
      <c r="BK219" s="210"/>
    </row>
    <row r="220" spans="1:63" hidden="1" outlineLevel="1">
      <c r="A220" s="9"/>
      <c r="B220" s="45"/>
      <c r="C220" s="153" t="s">
        <v>28</v>
      </c>
      <c r="D220" s="9"/>
      <c r="E220" s="9"/>
      <c r="F220" s="140"/>
      <c r="G220" s="191"/>
      <c r="H220" s="110"/>
      <c r="I220" s="110"/>
      <c r="J220" s="110"/>
      <c r="K220" s="110"/>
      <c r="L220" s="110">
        <f>IF(M219=0, SUM($G219:L219), 0)</f>
        <v>0</v>
      </c>
      <c r="M220" s="110">
        <f>IF(N219=0, IF(M219=0, 0, SUM($G219:M219)), 0)</f>
        <v>0</v>
      </c>
      <c r="N220" s="110">
        <f>IF(O219=0, IF(N219=0, 0, SUM($G219:N219)), 0)</f>
        <v>0</v>
      </c>
      <c r="O220" s="110">
        <f>IF(P219=0, IF(O219=0, 0, SUM($G219:O219)), 0)</f>
        <v>0</v>
      </c>
      <c r="P220" s="110">
        <f>IF(Q219=0, IF(P219=0, 0, SUM($G219:P219)), 0)</f>
        <v>0</v>
      </c>
      <c r="Q220" s="110">
        <f>IF(R219=0, IF(Q219=0, 0, SUM($G219:Q219)), 0)</f>
        <v>0</v>
      </c>
      <c r="R220" s="99"/>
      <c r="S220" s="99"/>
      <c r="T220" s="99"/>
      <c r="U220" s="99"/>
      <c r="V220" s="99"/>
      <c r="W220" s="99"/>
      <c r="X220" s="99"/>
      <c r="Y220" s="99"/>
      <c r="Z220" s="99"/>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0"/>
      <c r="BK220" s="210"/>
    </row>
    <row r="221" spans="1:63" hidden="1" outlineLevel="1">
      <c r="A221" s="9"/>
      <c r="B221" s="45"/>
      <c r="C221" s="128">
        <f>Asset35</f>
        <v>0</v>
      </c>
      <c r="D221" s="9"/>
      <c r="E221" s="9"/>
      <c r="F221" s="140"/>
      <c r="G221" s="191"/>
      <c r="H221" s="110">
        <f>($G140+(SUM($G221:G221)))*H$7</f>
        <v>0</v>
      </c>
      <c r="I221" s="110">
        <f>($G140+(SUM($G221:H221)))*I$7</f>
        <v>0</v>
      </c>
      <c r="J221" s="110">
        <f>($G140+(SUM($G221:I221)))*J$7</f>
        <v>0</v>
      </c>
      <c r="K221" s="110">
        <f>($G140+(SUM($G221:J221)))*K$7</f>
        <v>0</v>
      </c>
      <c r="L221" s="110">
        <f>($G140+(SUM($G221:K221)))*L$7</f>
        <v>0</v>
      </c>
      <c r="M221" s="110">
        <f>($G140+(SUM($G221:L221)))*M$7</f>
        <v>0</v>
      </c>
      <c r="N221" s="110">
        <f>($G140+(SUM($G221:M221)))*N$7</f>
        <v>0</v>
      </c>
      <c r="O221" s="110">
        <f>($G140+(SUM($G221:N221)))*O$7</f>
        <v>0</v>
      </c>
      <c r="P221" s="110">
        <f>($G140+(SUM($G221:O221)))*P$7</f>
        <v>0</v>
      </c>
      <c r="Q221" s="110">
        <f>($G140+(SUM($G221:P221)))*Q$7</f>
        <v>0</v>
      </c>
      <c r="R221" s="99"/>
      <c r="S221" s="99"/>
      <c r="T221" s="99"/>
      <c r="U221" s="99"/>
      <c r="V221" s="99"/>
      <c r="W221" s="99"/>
      <c r="X221" s="99"/>
      <c r="Y221" s="99"/>
      <c r="Z221" s="99"/>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0"/>
      <c r="BK221" s="210"/>
    </row>
    <row r="222" spans="1:63" hidden="1" outlineLevel="1">
      <c r="A222" s="9"/>
      <c r="B222" s="45"/>
      <c r="C222" s="153" t="s">
        <v>28</v>
      </c>
      <c r="D222" s="9"/>
      <c r="E222" s="9"/>
      <c r="F222" s="140"/>
      <c r="G222" s="191"/>
      <c r="H222" s="110"/>
      <c r="I222" s="110"/>
      <c r="J222" s="110"/>
      <c r="K222" s="110"/>
      <c r="L222" s="110">
        <f>IF(M221=0, SUM($G221:L221), 0)</f>
        <v>0</v>
      </c>
      <c r="M222" s="110">
        <f>IF(N221=0, IF(M221=0, 0, SUM($G221:M221)), 0)</f>
        <v>0</v>
      </c>
      <c r="N222" s="110">
        <f>IF(O221=0, IF(N221=0, 0, SUM($G221:N221)), 0)</f>
        <v>0</v>
      </c>
      <c r="O222" s="110">
        <f>IF(P221=0, IF(O221=0, 0, SUM($G221:O221)), 0)</f>
        <v>0</v>
      </c>
      <c r="P222" s="110">
        <f>IF(Q221=0, IF(P221=0, 0, SUM($G221:P221)), 0)</f>
        <v>0</v>
      </c>
      <c r="Q222" s="110">
        <f>IF(R221=0, IF(Q221=0, 0, SUM($G221:Q221)), 0)</f>
        <v>0</v>
      </c>
      <c r="R222" s="99"/>
      <c r="S222" s="99"/>
      <c r="T222" s="99"/>
      <c r="U222" s="99"/>
      <c r="V222" s="99"/>
      <c r="W222" s="99"/>
      <c r="X222" s="99"/>
      <c r="Y222" s="99"/>
      <c r="Z222" s="99"/>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0"/>
      <c r="BK222" s="210"/>
    </row>
    <row r="223" spans="1:63" hidden="1" outlineLevel="1">
      <c r="A223" s="9"/>
      <c r="B223" s="45"/>
      <c r="C223" s="128">
        <f>Asset36</f>
        <v>0</v>
      </c>
      <c r="D223" s="9"/>
      <c r="E223" s="9"/>
      <c r="F223" s="140"/>
      <c r="G223" s="191"/>
      <c r="H223" s="110">
        <f>($G141+(SUM($G223:G223)))*H$7</f>
        <v>0</v>
      </c>
      <c r="I223" s="110">
        <f>($G141+(SUM($G223:H223)))*I$7</f>
        <v>0</v>
      </c>
      <c r="J223" s="110">
        <f>($G141+(SUM($G223:I223)))*J$7</f>
        <v>0</v>
      </c>
      <c r="K223" s="110">
        <f>($G141+(SUM($G223:J223)))*K$7</f>
        <v>0</v>
      </c>
      <c r="L223" s="110">
        <f>($G141+(SUM($G223:K223)))*L$7</f>
        <v>0</v>
      </c>
      <c r="M223" s="110">
        <f>($G141+(SUM($G223:L223)))*M$7</f>
        <v>0</v>
      </c>
      <c r="N223" s="110">
        <f>($G141+(SUM($G223:M223)))*N$7</f>
        <v>0</v>
      </c>
      <c r="O223" s="110">
        <f>($G141+(SUM($G223:N223)))*O$7</f>
        <v>0</v>
      </c>
      <c r="P223" s="110">
        <f>($G141+(SUM($G223:O223)))*P$7</f>
        <v>0</v>
      </c>
      <c r="Q223" s="110">
        <f>($G141+(SUM($G223:P223)))*Q$7</f>
        <v>0</v>
      </c>
      <c r="R223" s="99"/>
      <c r="S223" s="99"/>
      <c r="T223" s="99"/>
      <c r="U223" s="99"/>
      <c r="V223" s="99"/>
      <c r="W223" s="99"/>
      <c r="X223" s="99"/>
      <c r="Y223" s="99"/>
      <c r="Z223" s="99"/>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0"/>
      <c r="BK223" s="210"/>
    </row>
    <row r="224" spans="1:63" hidden="1" outlineLevel="1">
      <c r="A224" s="9"/>
      <c r="B224" s="45"/>
      <c r="C224" s="153" t="s">
        <v>28</v>
      </c>
      <c r="D224" s="9"/>
      <c r="E224" s="9"/>
      <c r="F224" s="140"/>
      <c r="G224" s="191"/>
      <c r="H224" s="110"/>
      <c r="I224" s="110"/>
      <c r="J224" s="110"/>
      <c r="K224" s="110"/>
      <c r="L224" s="110">
        <f>IF(M223=0, SUM($G223:L223), 0)</f>
        <v>0</v>
      </c>
      <c r="M224" s="110">
        <f>IF(N223=0, IF(M223=0, 0, SUM($G223:M223)), 0)</f>
        <v>0</v>
      </c>
      <c r="N224" s="110">
        <f>IF(O223=0, IF(N223=0, 0, SUM($G223:N223)), 0)</f>
        <v>0</v>
      </c>
      <c r="O224" s="110">
        <f>IF(P223=0, IF(O223=0, 0, SUM($G223:O223)), 0)</f>
        <v>0</v>
      </c>
      <c r="P224" s="110">
        <f>IF(Q223=0, IF(P223=0, 0, SUM($G223:P223)), 0)</f>
        <v>0</v>
      </c>
      <c r="Q224" s="110">
        <f>IF(R223=0, IF(Q223=0, 0, SUM($G223:Q223)), 0)</f>
        <v>0</v>
      </c>
      <c r="R224" s="99"/>
      <c r="S224" s="99"/>
      <c r="T224" s="99"/>
      <c r="U224" s="99"/>
      <c r="V224" s="99"/>
      <c r="W224" s="99"/>
      <c r="X224" s="99"/>
      <c r="Y224" s="99"/>
      <c r="Z224" s="99"/>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0"/>
      <c r="BK224" s="210"/>
    </row>
    <row r="225" spans="1:63" hidden="1" outlineLevel="1">
      <c r="A225" s="9"/>
      <c r="B225" s="45"/>
      <c r="C225" s="128">
        <f>Asset37</f>
        <v>0</v>
      </c>
      <c r="D225" s="9"/>
      <c r="E225" s="9"/>
      <c r="F225" s="140"/>
      <c r="G225" s="191"/>
      <c r="H225" s="110">
        <f>($G142+(SUM($G225:G225)))*H$7</f>
        <v>0</v>
      </c>
      <c r="I225" s="110">
        <f>($G142+(SUM($G225:H225)))*I$7</f>
        <v>0</v>
      </c>
      <c r="J225" s="110">
        <f>($G142+(SUM($G225:I225)))*J$7</f>
        <v>0</v>
      </c>
      <c r="K225" s="110">
        <f>($G142+(SUM($G225:J225)))*K$7</f>
        <v>0</v>
      </c>
      <c r="L225" s="110">
        <f>($G142+(SUM($G225:K225)))*L$7</f>
        <v>0</v>
      </c>
      <c r="M225" s="110">
        <f>($G142+(SUM($G225:L225)))*M$7</f>
        <v>0</v>
      </c>
      <c r="N225" s="110">
        <f>($G142+(SUM($G225:M225)))*N$7</f>
        <v>0</v>
      </c>
      <c r="O225" s="110">
        <f>($G142+(SUM($G225:N225)))*O$7</f>
        <v>0</v>
      </c>
      <c r="P225" s="110">
        <f>($G142+(SUM($G225:O225)))*P$7</f>
        <v>0</v>
      </c>
      <c r="Q225" s="110">
        <f>($G142+(SUM($G225:P225)))*Q$7</f>
        <v>0</v>
      </c>
      <c r="R225" s="99"/>
      <c r="S225" s="99"/>
      <c r="T225" s="99"/>
      <c r="U225" s="99"/>
      <c r="V225" s="99"/>
      <c r="W225" s="99"/>
      <c r="X225" s="99"/>
      <c r="Y225" s="99"/>
      <c r="Z225" s="99"/>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0"/>
      <c r="BK225" s="210"/>
    </row>
    <row r="226" spans="1:63" hidden="1" outlineLevel="1">
      <c r="A226" s="9"/>
      <c r="B226" s="45"/>
      <c r="C226" s="153" t="s">
        <v>28</v>
      </c>
      <c r="D226" s="9"/>
      <c r="E226" s="9"/>
      <c r="F226" s="140"/>
      <c r="G226" s="191"/>
      <c r="H226" s="110"/>
      <c r="I226" s="110"/>
      <c r="J226" s="110"/>
      <c r="K226" s="110"/>
      <c r="L226" s="110">
        <f>IF(M225=0, SUM($G225:L225), 0)</f>
        <v>0</v>
      </c>
      <c r="M226" s="110">
        <f>IF(N225=0, IF(M225=0, 0, SUM($G225:M225)), 0)</f>
        <v>0</v>
      </c>
      <c r="N226" s="110">
        <f>IF(O225=0, IF(N225=0, 0, SUM($G225:N225)), 0)</f>
        <v>0</v>
      </c>
      <c r="O226" s="110">
        <f>IF(P225=0, IF(O225=0, 0, SUM($G225:O225)), 0)</f>
        <v>0</v>
      </c>
      <c r="P226" s="110">
        <f>IF(Q225=0, IF(P225=0, 0, SUM($G225:P225)), 0)</f>
        <v>0</v>
      </c>
      <c r="Q226" s="110">
        <f>IF(R225=0, IF(Q225=0, 0, SUM($G225:Q225)), 0)</f>
        <v>0</v>
      </c>
      <c r="R226" s="99"/>
      <c r="S226" s="99"/>
      <c r="T226" s="99"/>
      <c r="U226" s="99"/>
      <c r="V226" s="99"/>
      <c r="W226" s="99"/>
      <c r="X226" s="99"/>
      <c r="Y226" s="99"/>
      <c r="Z226" s="99"/>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0"/>
      <c r="BK226" s="210"/>
    </row>
    <row r="227" spans="1:63" hidden="1" outlineLevel="1">
      <c r="A227" s="9"/>
      <c r="B227" s="45"/>
      <c r="C227" s="128">
        <f>Asset38</f>
        <v>0</v>
      </c>
      <c r="D227" s="9"/>
      <c r="E227" s="9"/>
      <c r="F227" s="140"/>
      <c r="G227" s="191"/>
      <c r="H227" s="110">
        <f>($G143+(SUM($G227:G227)))*H$7</f>
        <v>0</v>
      </c>
      <c r="I227" s="110">
        <f>($G143+(SUM($G227:H227)))*I$7</f>
        <v>0</v>
      </c>
      <c r="J227" s="110">
        <f>($G143+(SUM($G227:I227)))*J$7</f>
        <v>0</v>
      </c>
      <c r="K227" s="110">
        <f>($G143+(SUM($G227:J227)))*K$7</f>
        <v>0</v>
      </c>
      <c r="L227" s="110">
        <f>($G143+(SUM($G227:K227)))*L$7</f>
        <v>0</v>
      </c>
      <c r="M227" s="110">
        <f>($G143+(SUM($G227:L227)))*M$7</f>
        <v>0</v>
      </c>
      <c r="N227" s="110">
        <f>($G143+(SUM($G227:M227)))*N$7</f>
        <v>0</v>
      </c>
      <c r="O227" s="110">
        <f>($G143+(SUM($G227:N227)))*O$7</f>
        <v>0</v>
      </c>
      <c r="P227" s="110">
        <f>($G143+(SUM($G227:O227)))*P$7</f>
        <v>0</v>
      </c>
      <c r="Q227" s="110">
        <f>($G143+(SUM($G227:P227)))*Q$7</f>
        <v>0</v>
      </c>
      <c r="R227" s="99"/>
      <c r="S227" s="99"/>
      <c r="T227" s="99"/>
      <c r="U227" s="99"/>
      <c r="V227" s="99"/>
      <c r="W227" s="99"/>
      <c r="X227" s="99"/>
      <c r="Y227" s="99"/>
      <c r="Z227" s="99"/>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0"/>
      <c r="BK227" s="210"/>
    </row>
    <row r="228" spans="1:63" hidden="1" outlineLevel="1">
      <c r="A228" s="9"/>
      <c r="B228" s="45"/>
      <c r="C228" s="153" t="s">
        <v>28</v>
      </c>
      <c r="D228" s="9"/>
      <c r="E228" s="9"/>
      <c r="F228" s="140"/>
      <c r="G228" s="191"/>
      <c r="H228" s="110"/>
      <c r="I228" s="110"/>
      <c r="J228" s="110"/>
      <c r="K228" s="110"/>
      <c r="L228" s="110">
        <f>IF(M227=0, SUM($G227:L227), 0)</f>
        <v>0</v>
      </c>
      <c r="M228" s="110">
        <f>IF(N227=0, IF(M227=0, 0, SUM($G227:M227)), 0)</f>
        <v>0</v>
      </c>
      <c r="N228" s="110">
        <f>IF(O227=0, IF(N227=0, 0, SUM($G227:N227)), 0)</f>
        <v>0</v>
      </c>
      <c r="O228" s="110">
        <f>IF(P227=0, IF(O227=0, 0, SUM($G227:O227)), 0)</f>
        <v>0</v>
      </c>
      <c r="P228" s="110">
        <f>IF(Q227=0, IF(P227=0, 0, SUM($G227:P227)), 0)</f>
        <v>0</v>
      </c>
      <c r="Q228" s="110">
        <f>IF(R227=0, IF(Q227=0, 0, SUM($G227:Q227)), 0)</f>
        <v>0</v>
      </c>
      <c r="R228" s="99"/>
      <c r="S228" s="99"/>
      <c r="T228" s="99"/>
      <c r="U228" s="99"/>
      <c r="V228" s="99"/>
      <c r="W228" s="99"/>
      <c r="X228" s="99"/>
      <c r="Y228" s="99"/>
      <c r="Z228" s="99"/>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0"/>
      <c r="BK228" s="210"/>
    </row>
    <row r="229" spans="1:63" hidden="1" outlineLevel="1">
      <c r="A229" s="9"/>
      <c r="B229" s="45"/>
      <c r="C229" s="128">
        <f>Asset39</f>
        <v>0</v>
      </c>
      <c r="D229" s="9"/>
      <c r="E229" s="9"/>
      <c r="F229" s="140"/>
      <c r="G229" s="191"/>
      <c r="H229" s="110">
        <f>($G144+(SUM($G229:G229)))*H$7</f>
        <v>0</v>
      </c>
      <c r="I229" s="110">
        <f>($G144+(SUM($G229:H229)))*I$7</f>
        <v>0</v>
      </c>
      <c r="J229" s="110">
        <f>($G144+(SUM($G229:I229)))*J$7</f>
        <v>0</v>
      </c>
      <c r="K229" s="110">
        <f>($G144+(SUM($G229:J229)))*K$7</f>
        <v>0</v>
      </c>
      <c r="L229" s="110">
        <f>($G144+(SUM($G229:K229)))*L$7</f>
        <v>0</v>
      </c>
      <c r="M229" s="110">
        <f>($G144+(SUM($G229:L229)))*M$7</f>
        <v>0</v>
      </c>
      <c r="N229" s="110">
        <f>($G144+(SUM($G229:M229)))*N$7</f>
        <v>0</v>
      </c>
      <c r="O229" s="110">
        <f>($G144+(SUM($G229:N229)))*O$7</f>
        <v>0</v>
      </c>
      <c r="P229" s="110">
        <f>($G144+(SUM($G229:O229)))*P$7</f>
        <v>0</v>
      </c>
      <c r="Q229" s="110">
        <f>($G144+(SUM($G229:P229)))*Q$7</f>
        <v>0</v>
      </c>
      <c r="R229" s="99"/>
      <c r="S229" s="99"/>
      <c r="T229" s="99"/>
      <c r="U229" s="99"/>
      <c r="V229" s="99"/>
      <c r="W229" s="99"/>
      <c r="X229" s="99"/>
      <c r="Y229" s="99"/>
      <c r="Z229" s="99"/>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0"/>
      <c r="BK229" s="210"/>
    </row>
    <row r="230" spans="1:63" hidden="1" outlineLevel="1">
      <c r="A230" s="9"/>
      <c r="B230" s="45"/>
      <c r="C230" s="153" t="s">
        <v>28</v>
      </c>
      <c r="D230" s="9"/>
      <c r="E230" s="9"/>
      <c r="F230" s="140"/>
      <c r="G230" s="191"/>
      <c r="H230" s="110"/>
      <c r="I230" s="110"/>
      <c r="J230" s="110"/>
      <c r="K230" s="110"/>
      <c r="L230" s="110">
        <f>IF(M229=0, SUM($G229:L229), 0)</f>
        <v>0</v>
      </c>
      <c r="M230" s="110">
        <f>IF(N229=0, IF(M229=0, 0, SUM($G229:M229)), 0)</f>
        <v>0</v>
      </c>
      <c r="N230" s="110">
        <f>IF(O229=0, IF(N229=0, 0, SUM($G229:N229)), 0)</f>
        <v>0</v>
      </c>
      <c r="O230" s="110">
        <f>IF(P229=0, IF(O229=0, 0, SUM($G229:O229)), 0)</f>
        <v>0</v>
      </c>
      <c r="P230" s="110">
        <f>IF(Q229=0, IF(P229=0, 0, SUM($G229:P229)), 0)</f>
        <v>0</v>
      </c>
      <c r="Q230" s="110">
        <f>IF(R229=0, IF(Q229=0, 0, SUM($G229:Q229)), 0)</f>
        <v>0</v>
      </c>
      <c r="R230" s="99"/>
      <c r="S230" s="99"/>
      <c r="T230" s="99"/>
      <c r="U230" s="99"/>
      <c r="V230" s="99"/>
      <c r="W230" s="99"/>
      <c r="X230" s="99"/>
      <c r="Y230" s="99"/>
      <c r="Z230" s="99"/>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0"/>
      <c r="BK230" s="210"/>
    </row>
    <row r="231" spans="1:63" hidden="1" outlineLevel="1">
      <c r="A231" s="9"/>
      <c r="B231" s="45"/>
      <c r="C231" s="128">
        <f>Asset40</f>
        <v>0</v>
      </c>
      <c r="D231" s="9"/>
      <c r="E231" s="9"/>
      <c r="F231" s="140"/>
      <c r="G231" s="191"/>
      <c r="H231" s="110">
        <f>($G145+(SUM($G231:G231)))*H$7</f>
        <v>0</v>
      </c>
      <c r="I231" s="110">
        <f>($G145+(SUM($G231:H231)))*I$7</f>
        <v>0</v>
      </c>
      <c r="J231" s="110">
        <f>($G145+(SUM($G231:I231)))*J$7</f>
        <v>0</v>
      </c>
      <c r="K231" s="110">
        <f>($G145+(SUM($G231:J231)))*K$7</f>
        <v>0</v>
      </c>
      <c r="L231" s="110">
        <f>($G145+(SUM($G231:K231)))*L$7</f>
        <v>0</v>
      </c>
      <c r="M231" s="110">
        <f>($G145+(SUM($G231:L231)))*M$7</f>
        <v>0</v>
      </c>
      <c r="N231" s="110">
        <f>($G145+(SUM($G231:M231)))*N$7</f>
        <v>0</v>
      </c>
      <c r="O231" s="110">
        <f>($G145+(SUM($G231:N231)))*O$7</f>
        <v>0</v>
      </c>
      <c r="P231" s="110">
        <f>($G145+(SUM($G231:O231)))*P$7</f>
        <v>0</v>
      </c>
      <c r="Q231" s="110">
        <f>($G145+(SUM($G231:P231)))*Q$7</f>
        <v>0</v>
      </c>
      <c r="R231" s="99"/>
      <c r="S231" s="99"/>
      <c r="T231" s="99"/>
      <c r="U231" s="99"/>
      <c r="V231" s="99"/>
      <c r="W231" s="99"/>
      <c r="X231" s="99"/>
      <c r="Y231" s="99"/>
      <c r="Z231" s="99"/>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0"/>
      <c r="BK231" s="210"/>
    </row>
    <row r="232" spans="1:63" hidden="1" outlineLevel="1">
      <c r="A232" s="9"/>
      <c r="B232" s="45"/>
      <c r="C232" s="153" t="s">
        <v>28</v>
      </c>
      <c r="D232" s="9"/>
      <c r="E232" s="9"/>
      <c r="F232" s="140"/>
      <c r="G232" s="191"/>
      <c r="H232" s="110"/>
      <c r="I232" s="110"/>
      <c r="J232" s="110"/>
      <c r="K232" s="110"/>
      <c r="L232" s="110">
        <f>IF(M231=0, SUM($G231:L231), 0)</f>
        <v>0</v>
      </c>
      <c r="M232" s="110">
        <f>IF(N231=0, IF(M231=0, 0, SUM($G231:M231)), 0)</f>
        <v>0</v>
      </c>
      <c r="N232" s="110">
        <f>IF(O231=0, IF(N231=0, 0, SUM($G231:N231)), 0)</f>
        <v>0</v>
      </c>
      <c r="O232" s="110">
        <f>IF(P231=0, IF(O231=0, 0, SUM($G231:O231)), 0)</f>
        <v>0</v>
      </c>
      <c r="P232" s="110">
        <f>IF(Q231=0, IF(P231=0, 0, SUM($G231:P231)), 0)</f>
        <v>0</v>
      </c>
      <c r="Q232" s="110">
        <f>IF(R231=0, IF(Q231=0, 0, SUM($G231:Q231)), 0)</f>
        <v>0</v>
      </c>
      <c r="R232" s="99"/>
      <c r="S232" s="99"/>
      <c r="T232" s="99"/>
      <c r="U232" s="99"/>
      <c r="V232" s="99"/>
      <c r="W232" s="99"/>
      <c r="X232" s="99"/>
      <c r="Y232" s="99"/>
      <c r="Z232" s="99"/>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0"/>
      <c r="BK232" s="210"/>
    </row>
    <row r="233" spans="1:63" hidden="1" outlineLevel="1">
      <c r="A233" s="9"/>
      <c r="B233" s="45"/>
      <c r="C233" s="128">
        <f>Asset41</f>
        <v>0</v>
      </c>
      <c r="D233" s="9"/>
      <c r="E233" s="9"/>
      <c r="F233" s="140"/>
      <c r="G233" s="191"/>
      <c r="H233" s="110">
        <f>($G146+(SUM($G233:G233)))*H$7</f>
        <v>0</v>
      </c>
      <c r="I233" s="110">
        <f>($G146+(SUM($G233:H233)))*I$7</f>
        <v>0</v>
      </c>
      <c r="J233" s="110">
        <f>($G146+(SUM($G233:I233)))*J$7</f>
        <v>0</v>
      </c>
      <c r="K233" s="110">
        <f>($G146+(SUM($G233:J233)))*K$7</f>
        <v>0</v>
      </c>
      <c r="L233" s="110">
        <f>($G146+(SUM($G233:K233)))*L$7</f>
        <v>0</v>
      </c>
      <c r="M233" s="110">
        <f>($G146+(SUM($G233:L233)))*M$7</f>
        <v>0</v>
      </c>
      <c r="N233" s="110">
        <f>($G146+(SUM($G233:M233)))*N$7</f>
        <v>0</v>
      </c>
      <c r="O233" s="110">
        <f>($G146+(SUM($G233:N233)))*O$7</f>
        <v>0</v>
      </c>
      <c r="P233" s="110">
        <f>($G146+(SUM($G233:O233)))*P$7</f>
        <v>0</v>
      </c>
      <c r="Q233" s="110">
        <f>($G146+(SUM($G233:P233)))*Q$7</f>
        <v>0</v>
      </c>
      <c r="R233" s="99"/>
      <c r="S233" s="99"/>
      <c r="T233" s="99"/>
      <c r="U233" s="99"/>
      <c r="V233" s="99"/>
      <c r="W233" s="99"/>
      <c r="X233" s="99"/>
      <c r="Y233" s="99"/>
      <c r="Z233" s="99"/>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0"/>
      <c r="BK233" s="210"/>
    </row>
    <row r="234" spans="1:63" hidden="1" outlineLevel="1">
      <c r="A234" s="9"/>
      <c r="B234" s="45"/>
      <c r="C234" s="153" t="s">
        <v>28</v>
      </c>
      <c r="D234" s="9"/>
      <c r="E234" s="9"/>
      <c r="F234" s="140"/>
      <c r="G234" s="191"/>
      <c r="H234" s="110"/>
      <c r="I234" s="110"/>
      <c r="J234" s="110"/>
      <c r="K234" s="110"/>
      <c r="L234" s="110">
        <f>IF(M233=0, SUM($G233:L233), 0)</f>
        <v>0</v>
      </c>
      <c r="M234" s="110">
        <f>IF(N233=0, IF(M233=0, 0, SUM($G233:M233)), 0)</f>
        <v>0</v>
      </c>
      <c r="N234" s="110">
        <f>IF(O233=0, IF(N233=0, 0, SUM($G233:N233)), 0)</f>
        <v>0</v>
      </c>
      <c r="O234" s="110">
        <f>IF(P233=0, IF(O233=0, 0, SUM($G233:O233)), 0)</f>
        <v>0</v>
      </c>
      <c r="P234" s="110">
        <f>IF(Q233=0, IF(P233=0, 0, SUM($G233:P233)), 0)</f>
        <v>0</v>
      </c>
      <c r="Q234" s="110">
        <f>IF(R233=0, IF(Q233=0, 0, SUM($G233:Q233)), 0)</f>
        <v>0</v>
      </c>
      <c r="R234" s="99"/>
      <c r="S234" s="99"/>
      <c r="T234" s="99"/>
      <c r="U234" s="99"/>
      <c r="V234" s="99"/>
      <c r="W234" s="99"/>
      <c r="X234" s="99"/>
      <c r="Y234" s="99"/>
      <c r="Z234" s="99"/>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0"/>
      <c r="BK234" s="210"/>
    </row>
    <row r="235" spans="1:63" hidden="1" outlineLevel="1">
      <c r="A235" s="9"/>
      <c r="B235" s="45"/>
      <c r="C235" s="128">
        <f>Asset42</f>
        <v>0</v>
      </c>
      <c r="D235" s="9"/>
      <c r="E235" s="9"/>
      <c r="F235" s="140"/>
      <c r="G235" s="191"/>
      <c r="H235" s="110">
        <f>($G147+(SUM($G235:G235)))*H$7</f>
        <v>0</v>
      </c>
      <c r="I235" s="110">
        <f>($G147+(SUM($G235:H235)))*I$7</f>
        <v>0</v>
      </c>
      <c r="J235" s="110">
        <f>($G147+(SUM($G235:I235)))*J$7</f>
        <v>0</v>
      </c>
      <c r="K235" s="110">
        <f>($G147+(SUM($G235:J235)))*K$7</f>
        <v>0</v>
      </c>
      <c r="L235" s="110">
        <f>($G147+(SUM($G235:K235)))*L$7</f>
        <v>0</v>
      </c>
      <c r="M235" s="110">
        <f>($G147+(SUM($G235:L235)))*M$7</f>
        <v>0</v>
      </c>
      <c r="N235" s="110">
        <f>($G147+(SUM($G235:M235)))*N$7</f>
        <v>0</v>
      </c>
      <c r="O235" s="110">
        <f>($G147+(SUM($G235:N235)))*O$7</f>
        <v>0</v>
      </c>
      <c r="P235" s="110">
        <f>($G147+(SUM($G235:O235)))*P$7</f>
        <v>0</v>
      </c>
      <c r="Q235" s="110">
        <f>($G147+(SUM($G235:P235)))*Q$7</f>
        <v>0</v>
      </c>
      <c r="R235" s="99"/>
      <c r="S235" s="99"/>
      <c r="T235" s="99"/>
      <c r="U235" s="99"/>
      <c r="V235" s="99"/>
      <c r="W235" s="99"/>
      <c r="X235" s="99"/>
      <c r="Y235" s="99"/>
      <c r="Z235" s="99"/>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0"/>
      <c r="BK235" s="210"/>
    </row>
    <row r="236" spans="1:63" hidden="1" outlineLevel="1">
      <c r="A236" s="9"/>
      <c r="B236" s="45"/>
      <c r="C236" s="153" t="s">
        <v>28</v>
      </c>
      <c r="D236" s="9"/>
      <c r="E236" s="9"/>
      <c r="F236" s="140"/>
      <c r="G236" s="191"/>
      <c r="H236" s="110"/>
      <c r="I236" s="110"/>
      <c r="J236" s="110"/>
      <c r="K236" s="110"/>
      <c r="L236" s="110">
        <f>IF(M235=0, SUM($G235:L235), 0)</f>
        <v>0</v>
      </c>
      <c r="M236" s="110">
        <f>IF(N235=0, IF(M235=0, 0, SUM($G235:M235)), 0)</f>
        <v>0</v>
      </c>
      <c r="N236" s="110">
        <f>IF(O235=0, IF(N235=0, 0, SUM($G235:N235)), 0)</f>
        <v>0</v>
      </c>
      <c r="O236" s="110">
        <f>IF(P235=0, IF(O235=0, 0, SUM($G235:O235)), 0)</f>
        <v>0</v>
      </c>
      <c r="P236" s="110">
        <f>IF(Q235=0, IF(P235=0, 0, SUM($G235:P235)), 0)</f>
        <v>0</v>
      </c>
      <c r="Q236" s="110">
        <f>IF(R235=0, IF(Q235=0, 0, SUM($G235:Q235)), 0)</f>
        <v>0</v>
      </c>
      <c r="R236" s="99"/>
      <c r="S236" s="99"/>
      <c r="T236" s="99"/>
      <c r="U236" s="99"/>
      <c r="V236" s="99"/>
      <c r="W236" s="99"/>
      <c r="X236" s="99"/>
      <c r="Y236" s="99"/>
      <c r="Z236" s="99"/>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0"/>
      <c r="BK236" s="210"/>
    </row>
    <row r="237" spans="1:63" hidden="1" outlineLevel="1">
      <c r="A237" s="9"/>
      <c r="B237" s="45"/>
      <c r="C237" s="128">
        <f>Asset43</f>
        <v>0</v>
      </c>
      <c r="D237" s="9"/>
      <c r="E237" s="9"/>
      <c r="F237" s="140"/>
      <c r="G237" s="191"/>
      <c r="H237" s="110">
        <f>($G148+(SUM($G237:G237)))*H$7</f>
        <v>0</v>
      </c>
      <c r="I237" s="110">
        <f>($G148+(SUM($G237:H237)))*I$7</f>
        <v>0</v>
      </c>
      <c r="J237" s="110">
        <f>($G148+(SUM($G237:I237)))*J$7</f>
        <v>0</v>
      </c>
      <c r="K237" s="110">
        <f>($G148+(SUM($G237:J237)))*K$7</f>
        <v>0</v>
      </c>
      <c r="L237" s="110">
        <f>($G148+(SUM($G237:K237)))*L$7</f>
        <v>0</v>
      </c>
      <c r="M237" s="110">
        <f>($G148+(SUM($G237:L237)))*M$7</f>
        <v>0</v>
      </c>
      <c r="N237" s="110">
        <f>($G148+(SUM($G237:M237)))*N$7</f>
        <v>0</v>
      </c>
      <c r="O237" s="110">
        <f>($G148+(SUM($G237:N237)))*O$7</f>
        <v>0</v>
      </c>
      <c r="P237" s="110">
        <f>($G148+(SUM($G237:O237)))*P$7</f>
        <v>0</v>
      </c>
      <c r="Q237" s="110">
        <f>($G148+(SUM($G237:P237)))*Q$7</f>
        <v>0</v>
      </c>
      <c r="R237" s="99"/>
      <c r="S237" s="99"/>
      <c r="T237" s="99"/>
      <c r="U237" s="99"/>
      <c r="V237" s="99"/>
      <c r="W237" s="99"/>
      <c r="X237" s="99"/>
      <c r="Y237" s="99"/>
      <c r="Z237" s="99"/>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0"/>
      <c r="BK237" s="210"/>
    </row>
    <row r="238" spans="1:63" hidden="1" outlineLevel="1">
      <c r="A238" s="9"/>
      <c r="B238" s="45"/>
      <c r="C238" s="153" t="s">
        <v>28</v>
      </c>
      <c r="D238" s="9"/>
      <c r="E238" s="9"/>
      <c r="F238" s="140"/>
      <c r="G238" s="191"/>
      <c r="H238" s="110"/>
      <c r="I238" s="110"/>
      <c r="J238" s="110"/>
      <c r="K238" s="110"/>
      <c r="L238" s="110">
        <f>IF(M237=0, SUM($G237:L237), 0)</f>
        <v>0</v>
      </c>
      <c r="M238" s="110">
        <f>IF(N237=0, IF(M237=0, 0, SUM($G237:M237)), 0)</f>
        <v>0</v>
      </c>
      <c r="N238" s="110">
        <f>IF(O237=0, IF(N237=0, 0, SUM($G237:N237)), 0)</f>
        <v>0</v>
      </c>
      <c r="O238" s="110">
        <f>IF(P237=0, IF(O237=0, 0, SUM($G237:O237)), 0)</f>
        <v>0</v>
      </c>
      <c r="P238" s="110">
        <f>IF(Q237=0, IF(P237=0, 0, SUM($G237:P237)), 0)</f>
        <v>0</v>
      </c>
      <c r="Q238" s="110">
        <f>IF(R237=0, IF(Q237=0, 0, SUM($G237:Q237)), 0)</f>
        <v>0</v>
      </c>
      <c r="R238" s="99"/>
      <c r="S238" s="99"/>
      <c r="T238" s="99"/>
      <c r="U238" s="99"/>
      <c r="V238" s="99"/>
      <c r="W238" s="99"/>
      <c r="X238" s="99"/>
      <c r="Y238" s="99"/>
      <c r="Z238" s="99"/>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0"/>
      <c r="BK238" s="210"/>
    </row>
    <row r="239" spans="1:63" hidden="1" outlineLevel="1">
      <c r="A239" s="9"/>
      <c r="B239" s="45"/>
      <c r="C239" s="128">
        <f>Asset44</f>
        <v>0</v>
      </c>
      <c r="D239" s="9"/>
      <c r="E239" s="9"/>
      <c r="F239" s="140"/>
      <c r="G239" s="191"/>
      <c r="H239" s="110">
        <f>($G149+(SUM($G239:G239)))*H$7</f>
        <v>0</v>
      </c>
      <c r="I239" s="110">
        <f>($G149+(SUM($G239:H239)))*I$7</f>
        <v>0</v>
      </c>
      <c r="J239" s="110">
        <f>($G149+(SUM($G239:I239)))*J$7</f>
        <v>0</v>
      </c>
      <c r="K239" s="110">
        <f>($G149+(SUM($G239:J239)))*K$7</f>
        <v>0</v>
      </c>
      <c r="L239" s="110">
        <f>($G149+(SUM($G239:K239)))*L$7</f>
        <v>0</v>
      </c>
      <c r="M239" s="110">
        <f>($G149+(SUM($G239:L239)))*M$7</f>
        <v>0</v>
      </c>
      <c r="N239" s="110">
        <f>($G149+(SUM($G239:M239)))*N$7</f>
        <v>0</v>
      </c>
      <c r="O239" s="110">
        <f>($G149+(SUM($G239:N239)))*O$7</f>
        <v>0</v>
      </c>
      <c r="P239" s="110">
        <f>($G149+(SUM($G239:O239)))*P$7</f>
        <v>0</v>
      </c>
      <c r="Q239" s="110">
        <f>($G149+(SUM($G239:P239)))*Q$7</f>
        <v>0</v>
      </c>
      <c r="R239" s="99"/>
      <c r="S239" s="99"/>
      <c r="T239" s="99"/>
      <c r="U239" s="99"/>
      <c r="V239" s="99"/>
      <c r="W239" s="99"/>
      <c r="X239" s="99"/>
      <c r="Y239" s="99"/>
      <c r="Z239" s="99"/>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0"/>
      <c r="BK239" s="210"/>
    </row>
    <row r="240" spans="1:63" hidden="1" outlineLevel="1">
      <c r="A240" s="9"/>
      <c r="B240" s="45"/>
      <c r="C240" s="153" t="s">
        <v>28</v>
      </c>
      <c r="D240" s="9"/>
      <c r="E240" s="9"/>
      <c r="F240" s="140"/>
      <c r="G240" s="191"/>
      <c r="H240" s="110"/>
      <c r="I240" s="110"/>
      <c r="J240" s="110"/>
      <c r="K240" s="110"/>
      <c r="L240" s="110">
        <f>IF(M239=0, SUM($G239:L239), 0)</f>
        <v>0</v>
      </c>
      <c r="M240" s="110">
        <f>IF(N239=0, IF(M239=0, 0, SUM($G239:M239)), 0)</f>
        <v>0</v>
      </c>
      <c r="N240" s="110">
        <f>IF(O239=0, IF(N239=0, 0, SUM($G239:N239)), 0)</f>
        <v>0</v>
      </c>
      <c r="O240" s="110">
        <f>IF(P239=0, IF(O239=0, 0, SUM($G239:O239)), 0)</f>
        <v>0</v>
      </c>
      <c r="P240" s="110">
        <f>IF(Q239=0, IF(P239=0, 0, SUM($G239:P239)), 0)</f>
        <v>0</v>
      </c>
      <c r="Q240" s="110">
        <f>IF(R239=0, IF(Q239=0, 0, SUM($G239:Q239)), 0)</f>
        <v>0</v>
      </c>
      <c r="R240" s="99"/>
      <c r="S240" s="99"/>
      <c r="T240" s="99"/>
      <c r="U240" s="99"/>
      <c r="V240" s="99"/>
      <c r="W240" s="99"/>
      <c r="X240" s="99"/>
      <c r="Y240" s="99"/>
      <c r="Z240" s="99"/>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0"/>
      <c r="BK240" s="210"/>
    </row>
    <row r="241" spans="1:63" hidden="1" outlineLevel="1">
      <c r="A241" s="9"/>
      <c r="B241" s="45"/>
      <c r="C241" s="128">
        <f>Asset45</f>
        <v>0</v>
      </c>
      <c r="D241" s="9"/>
      <c r="E241" s="9"/>
      <c r="F241" s="140"/>
      <c r="G241" s="191"/>
      <c r="H241" s="110">
        <f>($G150+(SUM($G241:G241)))*H$7</f>
        <v>0</v>
      </c>
      <c r="I241" s="110">
        <f>($G150+(SUM($G241:H241)))*I$7</f>
        <v>0</v>
      </c>
      <c r="J241" s="110">
        <f>($G150+(SUM($G241:I241)))*J$7</f>
        <v>0</v>
      </c>
      <c r="K241" s="110">
        <f>($G150+(SUM($G241:J241)))*K$7</f>
        <v>0</v>
      </c>
      <c r="L241" s="110">
        <f>($G150+(SUM($G241:K241)))*L$7</f>
        <v>0</v>
      </c>
      <c r="M241" s="110">
        <f>($G150+(SUM($G241:L241)))*M$7</f>
        <v>0</v>
      </c>
      <c r="N241" s="110">
        <f>($G150+(SUM($G241:M241)))*N$7</f>
        <v>0</v>
      </c>
      <c r="O241" s="110">
        <f>($G150+(SUM($G241:N241)))*O$7</f>
        <v>0</v>
      </c>
      <c r="P241" s="110">
        <f>($G150+(SUM($G241:O241)))*P$7</f>
        <v>0</v>
      </c>
      <c r="Q241" s="110">
        <f>($G150+(SUM($G241:P241)))*Q$7</f>
        <v>0</v>
      </c>
      <c r="R241" s="99"/>
      <c r="S241" s="99"/>
      <c r="T241" s="99"/>
      <c r="U241" s="99"/>
      <c r="V241" s="99"/>
      <c r="W241" s="99"/>
      <c r="X241" s="99"/>
      <c r="Y241" s="99"/>
      <c r="Z241" s="99"/>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0"/>
      <c r="BK241" s="210"/>
    </row>
    <row r="242" spans="1:63" hidden="1" outlineLevel="1">
      <c r="A242" s="9"/>
      <c r="B242" s="45"/>
      <c r="C242" s="153" t="s">
        <v>28</v>
      </c>
      <c r="D242" s="9"/>
      <c r="E242" s="9"/>
      <c r="F242" s="140"/>
      <c r="G242" s="191"/>
      <c r="H242" s="110"/>
      <c r="I242" s="110"/>
      <c r="J242" s="110"/>
      <c r="K242" s="110"/>
      <c r="L242" s="110">
        <f>IF(M241=0, SUM($G241:L241), 0)</f>
        <v>0</v>
      </c>
      <c r="M242" s="110">
        <f>IF(N241=0, IF(M241=0, 0, SUM($G241:M241)), 0)</f>
        <v>0</v>
      </c>
      <c r="N242" s="110">
        <f>IF(O241=0, IF(N241=0, 0, SUM($G241:N241)), 0)</f>
        <v>0</v>
      </c>
      <c r="O242" s="110">
        <f>IF(P241=0, IF(O241=0, 0, SUM($G241:O241)), 0)</f>
        <v>0</v>
      </c>
      <c r="P242" s="110">
        <f>IF(Q241=0, IF(P241=0, 0, SUM($G241:P241)), 0)</f>
        <v>0</v>
      </c>
      <c r="Q242" s="110">
        <f>IF(R241=0, IF(Q241=0, 0, SUM($G241:Q241)), 0)</f>
        <v>0</v>
      </c>
      <c r="R242" s="99"/>
      <c r="S242" s="99"/>
      <c r="T242" s="99"/>
      <c r="U242" s="99"/>
      <c r="V242" s="99"/>
      <c r="W242" s="99"/>
      <c r="X242" s="99"/>
      <c r="Y242" s="99"/>
      <c r="Z242" s="99"/>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0"/>
      <c r="BK242" s="210"/>
    </row>
    <row r="243" spans="1:63" collapsed="1">
      <c r="A243" s="9"/>
      <c r="B243" s="184" t="s">
        <v>43</v>
      </c>
      <c r="D243" s="9"/>
      <c r="E243" s="9"/>
      <c r="F243" s="140"/>
      <c r="G243" s="193"/>
      <c r="H243" s="115"/>
      <c r="I243" s="115"/>
      <c r="J243" s="115"/>
      <c r="K243" s="115"/>
      <c r="L243" s="115"/>
      <c r="M243" s="115"/>
      <c r="N243" s="115"/>
      <c r="O243" s="115"/>
      <c r="P243" s="115"/>
      <c r="Q243" s="115"/>
      <c r="R243" s="99"/>
      <c r="S243" s="99"/>
      <c r="T243" s="99"/>
      <c r="U243" s="99"/>
      <c r="V243" s="99"/>
      <c r="W243" s="99"/>
      <c r="X243" s="99"/>
      <c r="Y243" s="99"/>
      <c r="Z243" s="99"/>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0"/>
      <c r="BK243" s="210"/>
    </row>
    <row r="244" spans="1:63">
      <c r="A244" s="9"/>
      <c r="B244" s="152"/>
      <c r="C244" s="25"/>
      <c r="D244" s="9"/>
      <c r="E244" s="9"/>
      <c r="F244" s="140"/>
      <c r="G244" s="115"/>
      <c r="H244" s="115"/>
      <c r="I244" s="115"/>
      <c r="J244" s="115"/>
      <c r="K244" s="115"/>
      <c r="L244" s="115"/>
      <c r="M244" s="9"/>
      <c r="N244" s="110"/>
      <c r="O244" s="151"/>
      <c r="P244" s="151"/>
      <c r="Q244" s="151"/>
      <c r="R244" s="99"/>
      <c r="S244" s="99"/>
      <c r="T244" s="99"/>
      <c r="U244" s="99"/>
      <c r="V244" s="99"/>
      <c r="W244" s="99"/>
      <c r="X244" s="99"/>
      <c r="Y244" s="99"/>
      <c r="Z244" s="99"/>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0"/>
      <c r="BK244" s="210"/>
    </row>
    <row r="245" spans="1:63">
      <c r="A245" s="73"/>
      <c r="B245" s="178" t="s">
        <v>53</v>
      </c>
      <c r="C245" s="179"/>
      <c r="D245" s="73"/>
      <c r="E245" s="73"/>
      <c r="F245" s="180"/>
      <c r="G245" s="181"/>
      <c r="H245" s="181"/>
      <c r="I245" s="181"/>
      <c r="J245" s="181"/>
      <c r="K245" s="181"/>
      <c r="L245" s="181"/>
      <c r="M245" s="73"/>
      <c r="N245" s="182"/>
      <c r="O245" s="183"/>
      <c r="P245" s="183"/>
      <c r="Q245" s="183"/>
      <c r="R245" s="183"/>
      <c r="S245" s="99"/>
      <c r="T245" s="99"/>
      <c r="U245" s="99"/>
      <c r="V245" s="99"/>
      <c r="W245" s="99"/>
      <c r="X245" s="99"/>
      <c r="Y245" s="99"/>
      <c r="Z245" s="99"/>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0"/>
      <c r="BK245" s="210"/>
    </row>
    <row r="246" spans="1:63">
      <c r="A246" s="9"/>
      <c r="B246" s="152"/>
      <c r="C246" s="25"/>
      <c r="D246" s="9"/>
      <c r="E246" s="9"/>
      <c r="F246" s="140"/>
      <c r="G246" s="115"/>
      <c r="H246" s="115"/>
      <c r="I246" s="115"/>
      <c r="J246" s="115"/>
      <c r="K246" s="115"/>
      <c r="L246" s="115"/>
      <c r="M246" s="9"/>
      <c r="N246" s="110"/>
      <c r="O246" s="151"/>
      <c r="P246" s="151"/>
      <c r="Q246" s="151"/>
      <c r="R246" s="99"/>
      <c r="S246" s="99"/>
      <c r="T246" s="99"/>
      <c r="U246" s="99"/>
      <c r="V246" s="99"/>
      <c r="W246" s="99"/>
      <c r="X246" s="99"/>
      <c r="Y246" s="99"/>
      <c r="Z246" s="99"/>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0"/>
      <c r="BK246" s="210"/>
    </row>
    <row r="247" spans="1:63">
      <c r="A247" s="9"/>
      <c r="B247" s="45" t="s">
        <v>54</v>
      </c>
      <c r="C247" s="9"/>
      <c r="D247" s="9"/>
      <c r="E247" s="9"/>
      <c r="F247" s="140"/>
      <c r="G247" s="193">
        <f>SUM(G248:G277)</f>
        <v>0</v>
      </c>
      <c r="H247" s="115"/>
      <c r="I247" s="115"/>
      <c r="J247" s="115"/>
      <c r="K247" s="115"/>
      <c r="L247" s="115"/>
      <c r="M247" s="9"/>
      <c r="N247" s="110"/>
      <c r="O247" s="151"/>
      <c r="P247" s="151"/>
      <c r="Q247" s="151"/>
      <c r="R247" s="99"/>
      <c r="S247" s="99"/>
      <c r="T247" s="99"/>
      <c r="U247" s="99"/>
      <c r="V247" s="99"/>
      <c r="W247" s="99"/>
      <c r="X247" s="99"/>
      <c r="Y247" s="99"/>
      <c r="Z247" s="99"/>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0"/>
      <c r="BK247" s="210"/>
    </row>
    <row r="248" spans="1:63" outlineLevel="1">
      <c r="A248" s="9"/>
      <c r="B248" s="9"/>
      <c r="C248" s="128" t="str">
        <f>Asset1</f>
        <v>System Capex</v>
      </c>
      <c r="D248" s="9"/>
      <c r="E248" s="9"/>
      <c r="F248" s="140"/>
      <c r="G248" s="191">
        <f>Input!Q7</f>
        <v>0</v>
      </c>
      <c r="H248" s="115"/>
      <c r="I248" s="115"/>
      <c r="J248" s="115"/>
      <c r="K248" s="115"/>
      <c r="L248" s="115"/>
      <c r="M248" s="9"/>
      <c r="N248" s="110"/>
      <c r="O248" s="151"/>
      <c r="P248" s="151"/>
      <c r="Q248" s="151"/>
      <c r="R248" s="99"/>
      <c r="S248" s="99"/>
      <c r="T248" s="99"/>
      <c r="U248" s="99"/>
      <c r="V248" s="99"/>
      <c r="W248" s="99"/>
      <c r="X248" s="99"/>
      <c r="Y248" s="99"/>
      <c r="Z248" s="99"/>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0"/>
      <c r="BK248" s="210"/>
    </row>
    <row r="249" spans="1:63" outlineLevel="1">
      <c r="A249" s="9"/>
      <c r="B249" s="45"/>
      <c r="C249" s="128" t="str">
        <f>Asset2</f>
        <v>Transmission terminal station</v>
      </c>
      <c r="D249" s="9"/>
      <c r="E249" s="9"/>
      <c r="F249" s="140"/>
      <c r="G249" s="191">
        <f>Input!Q8</f>
        <v>0</v>
      </c>
      <c r="H249" s="115"/>
      <c r="I249" s="115"/>
      <c r="J249" s="115"/>
      <c r="K249" s="115"/>
      <c r="L249" s="115"/>
      <c r="M249" s="9"/>
      <c r="N249" s="110"/>
      <c r="O249" s="151"/>
      <c r="P249" s="151"/>
      <c r="Q249" s="151"/>
      <c r="R249" s="99"/>
      <c r="S249" s="99"/>
      <c r="T249" s="99"/>
      <c r="U249" s="99"/>
      <c r="V249" s="99"/>
      <c r="W249" s="99"/>
      <c r="X249" s="99"/>
      <c r="Y249" s="99"/>
      <c r="Z249" s="99"/>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0"/>
      <c r="BK249" s="210"/>
    </row>
    <row r="250" spans="1:63" outlineLevel="1">
      <c r="A250" s="9"/>
      <c r="B250" s="45"/>
      <c r="C250" s="128" t="str">
        <f>Asset3</f>
        <v>Zone substations</v>
      </c>
      <c r="D250" s="9"/>
      <c r="E250" s="9"/>
      <c r="F250" s="140"/>
      <c r="G250" s="191">
        <f>Input!Q9</f>
        <v>0</v>
      </c>
      <c r="H250" s="115"/>
      <c r="I250" s="115"/>
      <c r="J250" s="115"/>
      <c r="K250" s="115"/>
      <c r="L250" s="115"/>
      <c r="M250" s="9"/>
      <c r="N250" s="110"/>
      <c r="O250" s="151"/>
      <c r="P250" s="151"/>
      <c r="Q250" s="151"/>
      <c r="R250" s="99"/>
      <c r="S250" s="99"/>
      <c r="T250" s="99"/>
      <c r="U250" s="99"/>
      <c r="V250" s="99"/>
      <c r="W250" s="99"/>
      <c r="X250" s="99"/>
      <c r="Y250" s="99"/>
      <c r="Z250" s="99"/>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0"/>
      <c r="BK250" s="210"/>
    </row>
    <row r="251" spans="1:63" outlineLevel="1">
      <c r="A251" s="9"/>
      <c r="B251" s="45"/>
      <c r="C251" s="128" t="str">
        <f>Asset4</f>
        <v>Transmission lines</v>
      </c>
      <c r="D251" s="9"/>
      <c r="E251" s="9"/>
      <c r="F251" s="140"/>
      <c r="G251" s="191">
        <f>Input!Q10</f>
        <v>0</v>
      </c>
      <c r="H251" s="115"/>
      <c r="I251" s="115"/>
      <c r="J251" s="115"/>
      <c r="K251" s="115"/>
      <c r="L251" s="115"/>
      <c r="M251" s="9"/>
      <c r="N251" s="110"/>
      <c r="O251" s="151"/>
      <c r="P251" s="151"/>
      <c r="Q251" s="151"/>
      <c r="R251" s="99"/>
      <c r="S251" s="99"/>
      <c r="T251" s="99"/>
      <c r="U251" s="99"/>
      <c r="V251" s="99"/>
      <c r="W251" s="99"/>
      <c r="X251" s="99"/>
      <c r="Y251" s="99"/>
      <c r="Z251" s="99"/>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0"/>
      <c r="BK251" s="210"/>
    </row>
    <row r="252" spans="1:63" outlineLevel="1">
      <c r="A252" s="9"/>
      <c r="B252" s="45"/>
      <c r="C252" s="128" t="str">
        <f>Asset5</f>
        <v>Distribution mains</v>
      </c>
      <c r="D252" s="9"/>
      <c r="E252" s="9"/>
      <c r="F252" s="140"/>
      <c r="G252" s="191">
        <f>Input!Q11</f>
        <v>0</v>
      </c>
      <c r="H252" s="115"/>
      <c r="I252" s="115"/>
      <c r="J252" s="115"/>
      <c r="K252" s="115"/>
      <c r="L252" s="115"/>
      <c r="M252" s="9"/>
      <c r="N252" s="110"/>
      <c r="O252" s="151"/>
      <c r="P252" s="151"/>
      <c r="Q252" s="151"/>
      <c r="R252" s="99"/>
      <c r="S252" s="99"/>
      <c r="T252" s="99"/>
      <c r="U252" s="99"/>
      <c r="V252" s="99"/>
      <c r="W252" s="99"/>
      <c r="X252" s="99"/>
      <c r="Y252" s="99"/>
      <c r="Z252" s="99"/>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0"/>
      <c r="BK252" s="210"/>
    </row>
    <row r="253" spans="1:63" outlineLevel="1">
      <c r="A253" s="9"/>
      <c r="B253" s="45"/>
      <c r="C253" s="128" t="str">
        <f>Asset6</f>
        <v>Distribution substations</v>
      </c>
      <c r="D253" s="9"/>
      <c r="E253" s="9"/>
      <c r="F253" s="140"/>
      <c r="G253" s="191">
        <f>Input!Q12</f>
        <v>0</v>
      </c>
      <c r="H253" s="115"/>
      <c r="I253" s="115"/>
      <c r="J253" s="115"/>
      <c r="K253" s="115"/>
      <c r="L253" s="115"/>
      <c r="M253" s="9"/>
      <c r="N253" s="110"/>
      <c r="O253" s="151"/>
      <c r="P253" s="151"/>
      <c r="Q253" s="151"/>
      <c r="R253" s="99"/>
      <c r="S253" s="99"/>
      <c r="T253" s="99"/>
      <c r="U253" s="99"/>
      <c r="V253" s="99"/>
      <c r="W253" s="99"/>
      <c r="X253" s="99"/>
      <c r="Y253" s="99"/>
      <c r="Z253" s="99"/>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0"/>
      <c r="BK253" s="210"/>
    </row>
    <row r="254" spans="1:63" outlineLevel="1">
      <c r="A254" s="9"/>
      <c r="B254" s="45"/>
      <c r="C254" s="128" t="str">
        <f>Asset7</f>
        <v>Metering</v>
      </c>
      <c r="D254" s="9"/>
      <c r="E254" s="9"/>
      <c r="F254" s="140"/>
      <c r="G254" s="191">
        <f>Input!Q13</f>
        <v>0</v>
      </c>
      <c r="H254" s="115"/>
      <c r="I254" s="115"/>
      <c r="J254" s="115"/>
      <c r="K254" s="115"/>
      <c r="L254" s="115"/>
      <c r="M254" s="9"/>
      <c r="N254" s="110"/>
      <c r="O254" s="151"/>
      <c r="P254" s="151"/>
      <c r="Q254" s="151"/>
      <c r="R254" s="99"/>
      <c r="S254" s="99"/>
      <c r="T254" s="99"/>
      <c r="U254" s="99"/>
      <c r="V254" s="99"/>
      <c r="W254" s="99"/>
      <c r="X254" s="99"/>
      <c r="Y254" s="99"/>
      <c r="Z254" s="99"/>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0"/>
      <c r="BK254" s="210"/>
    </row>
    <row r="255" spans="1:63" outlineLevel="1">
      <c r="A255" s="9"/>
      <c r="B255" s="45"/>
      <c r="C255" s="128" t="str">
        <f>Asset8</f>
        <v>Land and easements</v>
      </c>
      <c r="D255" s="9"/>
      <c r="E255" s="9"/>
      <c r="F255" s="140"/>
      <c r="G255" s="191">
        <f>Input!Q14</f>
        <v>0</v>
      </c>
      <c r="H255" s="115"/>
      <c r="I255" s="115"/>
      <c r="J255" s="115"/>
      <c r="K255" s="115"/>
      <c r="L255" s="115"/>
      <c r="M255" s="9"/>
      <c r="N255" s="110"/>
      <c r="O255" s="151"/>
      <c r="P255" s="151"/>
      <c r="Q255" s="151"/>
      <c r="R255" s="99"/>
      <c r="S255" s="99"/>
      <c r="T255" s="99"/>
      <c r="U255" s="99"/>
      <c r="V255" s="99"/>
      <c r="W255" s="99"/>
      <c r="X255" s="99"/>
      <c r="Y255" s="99"/>
      <c r="Z255" s="99"/>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0"/>
      <c r="BK255" s="210"/>
    </row>
    <row r="256" spans="1:63" outlineLevel="1">
      <c r="A256" s="9"/>
      <c r="B256" s="45"/>
      <c r="C256" s="128" t="str">
        <f>Asset9</f>
        <v>Secondary systems - Control, communications &amp; Protection</v>
      </c>
      <c r="D256" s="9"/>
      <c r="E256" s="9"/>
      <c r="F256" s="140"/>
      <c r="G256" s="191">
        <f>Input!Q15</f>
        <v>0</v>
      </c>
      <c r="H256" s="115"/>
      <c r="I256" s="115"/>
      <c r="J256" s="115"/>
      <c r="K256" s="115"/>
      <c r="L256" s="115"/>
      <c r="M256" s="9"/>
      <c r="N256" s="110"/>
      <c r="O256" s="151"/>
      <c r="P256" s="151"/>
      <c r="Q256" s="151"/>
      <c r="R256" s="99"/>
      <c r="S256" s="99"/>
      <c r="T256" s="99"/>
      <c r="U256" s="99"/>
      <c r="V256" s="99"/>
      <c r="W256" s="99"/>
      <c r="X256" s="99"/>
      <c r="Y256" s="99"/>
      <c r="Z256" s="99"/>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0"/>
      <c r="BK256" s="210"/>
    </row>
    <row r="257" spans="1:63" outlineLevel="1">
      <c r="A257" s="9"/>
      <c r="B257" s="45"/>
      <c r="C257" s="128" t="str">
        <f>Asset10</f>
        <v>Other</v>
      </c>
      <c r="D257" s="9"/>
      <c r="E257" s="9"/>
      <c r="F257" s="140"/>
      <c r="G257" s="191">
        <f>Input!Q16</f>
        <v>0</v>
      </c>
      <c r="H257" s="115"/>
      <c r="I257" s="115"/>
      <c r="J257" s="115"/>
      <c r="K257" s="115"/>
      <c r="L257" s="115"/>
      <c r="M257" s="9"/>
      <c r="N257" s="110"/>
      <c r="O257" s="151"/>
      <c r="P257" s="151"/>
      <c r="Q257" s="151"/>
      <c r="R257" s="99"/>
      <c r="S257" s="99"/>
      <c r="T257" s="99"/>
      <c r="U257" s="99"/>
      <c r="V257" s="99"/>
      <c r="W257" s="99"/>
      <c r="X257" s="99"/>
      <c r="Y257" s="99"/>
      <c r="Z257" s="99"/>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0"/>
      <c r="BK257" s="210"/>
    </row>
    <row r="258" spans="1:63" outlineLevel="1">
      <c r="A258" s="9"/>
      <c r="B258" s="45"/>
      <c r="C258" s="128" t="str">
        <f>Asset11</f>
        <v>Non-System Capex</v>
      </c>
      <c r="D258" s="9"/>
      <c r="E258" s="9"/>
      <c r="F258" s="140"/>
      <c r="G258" s="191">
        <f>Input!Q17</f>
        <v>0</v>
      </c>
      <c r="H258" s="115"/>
      <c r="I258" s="115"/>
      <c r="J258" s="115"/>
      <c r="K258" s="115"/>
      <c r="L258" s="115"/>
      <c r="M258" s="9"/>
      <c r="N258" s="110"/>
      <c r="O258" s="151"/>
      <c r="P258" s="151"/>
      <c r="Q258" s="151"/>
      <c r="R258" s="99"/>
      <c r="S258" s="99"/>
      <c r="T258" s="99"/>
      <c r="U258" s="99"/>
      <c r="V258" s="99"/>
      <c r="W258" s="99"/>
      <c r="X258" s="99"/>
      <c r="Y258" s="99"/>
      <c r="Z258" s="99"/>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0"/>
      <c r="BK258" s="210"/>
    </row>
    <row r="259" spans="1:63" outlineLevel="1">
      <c r="A259" s="9"/>
      <c r="B259" s="45"/>
      <c r="C259" s="128" t="str">
        <f>Asset12</f>
        <v>Non-network—IT and Communications Capex</v>
      </c>
      <c r="D259" s="9"/>
      <c r="E259" s="9"/>
      <c r="F259" s="140"/>
      <c r="G259" s="191">
        <f>Input!Q18</f>
        <v>0</v>
      </c>
      <c r="H259" s="115"/>
      <c r="I259" s="115"/>
      <c r="J259" s="115"/>
      <c r="K259" s="115"/>
      <c r="L259" s="115"/>
      <c r="M259" s="9"/>
      <c r="N259" s="110"/>
      <c r="O259" s="151"/>
      <c r="P259" s="151"/>
      <c r="Q259" s="151"/>
      <c r="R259" s="99"/>
      <c r="S259" s="99"/>
      <c r="T259" s="99"/>
      <c r="U259" s="99"/>
      <c r="V259" s="99"/>
      <c r="W259" s="99"/>
      <c r="X259" s="99"/>
      <c r="Y259" s="99"/>
      <c r="Z259" s="99"/>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0"/>
      <c r="BK259" s="210"/>
    </row>
    <row r="260" spans="1:63" outlineLevel="1">
      <c r="A260" s="9"/>
      <c r="B260" s="45"/>
      <c r="C260" s="128" t="str">
        <f>Asset13</f>
        <v>Non-network—Motor Vehicles Capex</v>
      </c>
      <c r="D260" s="9"/>
      <c r="E260" s="9"/>
      <c r="F260" s="140"/>
      <c r="G260" s="191">
        <f>Input!Q19</f>
        <v>0</v>
      </c>
      <c r="H260" s="115"/>
      <c r="I260" s="115"/>
      <c r="J260" s="115"/>
      <c r="K260" s="115"/>
      <c r="L260" s="115"/>
      <c r="M260" s="9"/>
      <c r="N260" s="110"/>
      <c r="O260" s="151"/>
      <c r="P260" s="151"/>
      <c r="Q260" s="151"/>
      <c r="R260" s="99"/>
      <c r="S260" s="99"/>
      <c r="T260" s="99"/>
      <c r="U260" s="99"/>
      <c r="V260" s="99"/>
      <c r="W260" s="99"/>
      <c r="X260" s="99"/>
      <c r="Y260" s="99"/>
      <c r="Z260" s="99"/>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0"/>
      <c r="BK260" s="210"/>
    </row>
    <row r="261" spans="1:63" outlineLevel="1">
      <c r="A261" s="9"/>
      <c r="B261" s="45"/>
      <c r="C261" s="128" t="str">
        <f>Asset14</f>
        <v>Non-network—Property Capex</v>
      </c>
      <c r="D261" s="9"/>
      <c r="E261" s="9"/>
      <c r="F261" s="140"/>
      <c r="G261" s="191">
        <f>Input!Q20</f>
        <v>0</v>
      </c>
      <c r="H261" s="115"/>
      <c r="I261" s="115"/>
      <c r="J261" s="115"/>
      <c r="K261" s="115"/>
      <c r="L261" s="115"/>
      <c r="M261" s="9"/>
      <c r="N261" s="110"/>
      <c r="O261" s="151"/>
      <c r="P261" s="151"/>
      <c r="Q261" s="151"/>
      <c r="R261" s="99"/>
      <c r="S261" s="99"/>
      <c r="T261" s="99"/>
      <c r="U261" s="99"/>
      <c r="V261" s="99"/>
      <c r="W261" s="99"/>
      <c r="X261" s="99"/>
      <c r="Y261" s="99"/>
      <c r="Z261" s="99"/>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0"/>
      <c r="BK261" s="210"/>
    </row>
    <row r="262" spans="1:63" outlineLevel="1">
      <c r="A262" s="9"/>
      <c r="B262" s="45"/>
      <c r="C262" s="128" t="str">
        <f>Asset15</f>
        <v>Non-network—Plant &amp; Equipment Capex</v>
      </c>
      <c r="D262" s="9"/>
      <c r="E262" s="9"/>
      <c r="F262" s="140"/>
      <c r="G262" s="191">
        <f>Input!Q21</f>
        <v>0</v>
      </c>
      <c r="H262" s="115"/>
      <c r="I262" s="115"/>
      <c r="J262" s="115"/>
      <c r="K262" s="115"/>
      <c r="L262" s="115"/>
      <c r="M262" s="9"/>
      <c r="N262" s="110"/>
      <c r="O262" s="151"/>
      <c r="P262" s="151"/>
      <c r="Q262" s="151"/>
      <c r="R262" s="99"/>
      <c r="S262" s="99"/>
      <c r="T262" s="99"/>
      <c r="U262" s="99"/>
      <c r="V262" s="99"/>
      <c r="W262" s="99"/>
      <c r="X262" s="99"/>
      <c r="Y262" s="99"/>
      <c r="Z262" s="99"/>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0"/>
      <c r="BK262" s="210"/>
    </row>
    <row r="263" spans="1:63" outlineLevel="1">
      <c r="A263" s="9"/>
      <c r="B263" s="45"/>
      <c r="C263" s="128" t="str">
        <f>Asset16</f>
        <v>Non-network—Other capex</v>
      </c>
      <c r="D263" s="9"/>
      <c r="E263" s="9"/>
      <c r="F263" s="140"/>
      <c r="G263" s="191">
        <f>Input!Q22</f>
        <v>0</v>
      </c>
      <c r="H263" s="115"/>
      <c r="I263" s="115"/>
      <c r="J263" s="115"/>
      <c r="K263" s="115"/>
      <c r="L263" s="115"/>
      <c r="M263" s="9"/>
      <c r="N263" s="110"/>
      <c r="O263" s="151"/>
      <c r="P263" s="151"/>
      <c r="Q263" s="151"/>
      <c r="R263" s="99"/>
      <c r="S263" s="99"/>
      <c r="T263" s="99"/>
      <c r="U263" s="99"/>
      <c r="V263" s="99"/>
      <c r="W263" s="99"/>
      <c r="X263" s="99"/>
      <c r="Y263" s="99"/>
      <c r="Z263" s="99"/>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0"/>
      <c r="BK263" s="210"/>
    </row>
    <row r="264" spans="1:63" hidden="1" outlineLevel="1">
      <c r="A264" s="9"/>
      <c r="B264" s="45"/>
      <c r="C264" s="128">
        <f>Asset17</f>
        <v>0</v>
      </c>
      <c r="D264" s="9"/>
      <c r="E264" s="9"/>
      <c r="F264" s="140"/>
      <c r="G264" s="191">
        <f>Input!Q23</f>
        <v>0</v>
      </c>
      <c r="H264" s="115"/>
      <c r="I264" s="115"/>
      <c r="J264" s="115"/>
      <c r="K264" s="115"/>
      <c r="L264" s="115"/>
      <c r="M264" s="9"/>
      <c r="N264" s="110"/>
      <c r="O264" s="151"/>
      <c r="P264" s="151"/>
      <c r="Q264" s="151"/>
      <c r="R264" s="99"/>
      <c r="S264" s="99"/>
      <c r="T264" s="99"/>
      <c r="U264" s="99"/>
      <c r="V264" s="99"/>
      <c r="W264" s="99"/>
      <c r="X264" s="99"/>
      <c r="Y264" s="99"/>
      <c r="Z264" s="99"/>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0"/>
      <c r="BK264" s="210"/>
    </row>
    <row r="265" spans="1:63" hidden="1" outlineLevel="1">
      <c r="A265" s="9"/>
      <c r="B265" s="45"/>
      <c r="C265" s="128">
        <f>Asset18</f>
        <v>0</v>
      </c>
      <c r="D265" s="9"/>
      <c r="E265" s="9"/>
      <c r="F265" s="140"/>
      <c r="G265" s="191">
        <f>Input!Q24</f>
        <v>0</v>
      </c>
      <c r="H265" s="115"/>
      <c r="I265" s="115"/>
      <c r="J265" s="115"/>
      <c r="K265" s="115"/>
      <c r="L265" s="115"/>
      <c r="M265" s="9"/>
      <c r="N265" s="110"/>
      <c r="O265" s="151"/>
      <c r="P265" s="151"/>
      <c r="Q265" s="151"/>
      <c r="R265" s="99"/>
      <c r="S265" s="99"/>
      <c r="T265" s="99"/>
      <c r="U265" s="99"/>
      <c r="V265" s="99"/>
      <c r="W265" s="99"/>
      <c r="X265" s="99"/>
      <c r="Y265" s="99"/>
      <c r="Z265" s="99"/>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0"/>
      <c r="BK265" s="210"/>
    </row>
    <row r="266" spans="1:63" hidden="1" outlineLevel="1">
      <c r="A266" s="9"/>
      <c r="B266" s="45"/>
      <c r="C266" s="128">
        <f>Asset19</f>
        <v>0</v>
      </c>
      <c r="D266" s="9"/>
      <c r="E266" s="9"/>
      <c r="F266" s="140"/>
      <c r="G266" s="191">
        <f>Input!Q25</f>
        <v>0</v>
      </c>
      <c r="H266" s="115"/>
      <c r="I266" s="115"/>
      <c r="J266" s="115"/>
      <c r="K266" s="115"/>
      <c r="L266" s="115"/>
      <c r="M266" s="9"/>
      <c r="N266" s="110"/>
      <c r="O266" s="151"/>
      <c r="P266" s="151"/>
      <c r="Q266" s="151"/>
      <c r="R266" s="99"/>
      <c r="S266" s="99"/>
      <c r="T266" s="99"/>
      <c r="U266" s="99"/>
      <c r="V266" s="99"/>
      <c r="W266" s="99"/>
      <c r="X266" s="99"/>
      <c r="Y266" s="99"/>
      <c r="Z266" s="99"/>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0"/>
      <c r="BK266" s="210"/>
    </row>
    <row r="267" spans="1:63" hidden="1" outlineLevel="1">
      <c r="A267" s="9"/>
      <c r="B267" s="45"/>
      <c r="C267" s="128">
        <f>Asset20</f>
        <v>0</v>
      </c>
      <c r="D267" s="9"/>
      <c r="E267" s="9"/>
      <c r="F267" s="140"/>
      <c r="G267" s="191">
        <f>Input!Q26</f>
        <v>0</v>
      </c>
      <c r="H267" s="115"/>
      <c r="I267" s="115"/>
      <c r="J267" s="115"/>
      <c r="K267" s="115"/>
      <c r="L267" s="115"/>
      <c r="M267" s="9"/>
      <c r="N267" s="110"/>
      <c r="O267" s="151"/>
      <c r="P267" s="151"/>
      <c r="Q267" s="151"/>
      <c r="R267" s="99"/>
      <c r="S267" s="99"/>
      <c r="T267" s="99"/>
      <c r="U267" s="99"/>
      <c r="V267" s="99"/>
      <c r="W267" s="99"/>
      <c r="X267" s="99"/>
      <c r="Y267" s="99"/>
      <c r="Z267" s="99"/>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0"/>
      <c r="BK267" s="210"/>
    </row>
    <row r="268" spans="1:63" hidden="1" outlineLevel="1">
      <c r="A268" s="9"/>
      <c r="B268" s="45"/>
      <c r="C268" s="128">
        <f>Asset21</f>
        <v>0</v>
      </c>
      <c r="D268" s="9"/>
      <c r="E268" s="9"/>
      <c r="F268" s="140"/>
      <c r="G268" s="191">
        <f>Input!Q27</f>
        <v>0</v>
      </c>
      <c r="H268" s="115"/>
      <c r="I268" s="115"/>
      <c r="J268" s="115"/>
      <c r="K268" s="115"/>
      <c r="L268" s="115"/>
      <c r="M268" s="9"/>
      <c r="N268" s="110"/>
      <c r="O268" s="151"/>
      <c r="P268" s="151"/>
      <c r="Q268" s="151"/>
      <c r="R268" s="99"/>
      <c r="S268" s="99"/>
      <c r="T268" s="99"/>
      <c r="U268" s="99"/>
      <c r="V268" s="99"/>
      <c r="W268" s="99"/>
      <c r="X268" s="99"/>
      <c r="Y268" s="99"/>
      <c r="Z268" s="99"/>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0"/>
      <c r="BK268" s="210"/>
    </row>
    <row r="269" spans="1:63" hidden="1" outlineLevel="1">
      <c r="A269" s="9"/>
      <c r="B269" s="45"/>
      <c r="C269" s="128">
        <f>Asset22</f>
        <v>0</v>
      </c>
      <c r="D269" s="9"/>
      <c r="E269" s="9"/>
      <c r="F269" s="140"/>
      <c r="G269" s="191">
        <f>Input!Q28</f>
        <v>0</v>
      </c>
      <c r="H269" s="115"/>
      <c r="I269" s="115"/>
      <c r="J269" s="115"/>
      <c r="K269" s="115"/>
      <c r="L269" s="115"/>
      <c r="M269" s="9"/>
      <c r="N269" s="110"/>
      <c r="O269" s="151"/>
      <c r="P269" s="151"/>
      <c r="Q269" s="151"/>
      <c r="R269" s="99"/>
      <c r="S269" s="99"/>
      <c r="T269" s="99"/>
      <c r="U269" s="99"/>
      <c r="V269" s="99"/>
      <c r="W269" s="99"/>
      <c r="X269" s="99"/>
      <c r="Y269" s="99"/>
      <c r="Z269" s="99"/>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0"/>
      <c r="BK269" s="210"/>
    </row>
    <row r="270" spans="1:63" hidden="1" outlineLevel="1">
      <c r="A270" s="9"/>
      <c r="B270" s="45"/>
      <c r="C270" s="128">
        <f>Asset23</f>
        <v>0</v>
      </c>
      <c r="D270" s="9"/>
      <c r="E270" s="9"/>
      <c r="F270" s="140"/>
      <c r="G270" s="191">
        <f>Input!Q29</f>
        <v>0</v>
      </c>
      <c r="H270" s="115"/>
      <c r="I270" s="115"/>
      <c r="J270" s="115"/>
      <c r="K270" s="115"/>
      <c r="L270" s="115"/>
      <c r="M270" s="9"/>
      <c r="N270" s="110"/>
      <c r="O270" s="151"/>
      <c r="P270" s="151"/>
      <c r="Q270" s="151"/>
      <c r="R270" s="99"/>
      <c r="S270" s="99"/>
      <c r="T270" s="99"/>
      <c r="U270" s="99"/>
      <c r="V270" s="99"/>
      <c r="W270" s="99"/>
      <c r="X270" s="99"/>
      <c r="Y270" s="99"/>
      <c r="Z270" s="99"/>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0"/>
      <c r="BK270" s="210"/>
    </row>
    <row r="271" spans="1:63" hidden="1" outlineLevel="1">
      <c r="A271" s="9"/>
      <c r="B271" s="45"/>
      <c r="C271" s="128">
        <f>Asset24</f>
        <v>0</v>
      </c>
      <c r="D271" s="9"/>
      <c r="E271" s="9"/>
      <c r="F271" s="140"/>
      <c r="G271" s="191">
        <f>Input!Q30</f>
        <v>0</v>
      </c>
      <c r="H271" s="115"/>
      <c r="I271" s="115"/>
      <c r="J271" s="115"/>
      <c r="K271" s="115"/>
      <c r="L271" s="115"/>
      <c r="M271" s="9"/>
      <c r="N271" s="110"/>
      <c r="O271" s="151"/>
      <c r="P271" s="151"/>
      <c r="Q271" s="151"/>
      <c r="R271" s="99"/>
      <c r="S271" s="99"/>
      <c r="T271" s="99"/>
      <c r="U271" s="99"/>
      <c r="V271" s="99"/>
      <c r="W271" s="99"/>
      <c r="X271" s="99"/>
      <c r="Y271" s="99"/>
      <c r="Z271" s="99"/>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0"/>
      <c r="BK271" s="210"/>
    </row>
    <row r="272" spans="1:63" hidden="1" outlineLevel="1">
      <c r="A272" s="9"/>
      <c r="B272" s="45"/>
      <c r="C272" s="128">
        <f>Asset25</f>
        <v>0</v>
      </c>
      <c r="D272" s="9"/>
      <c r="E272" s="9"/>
      <c r="F272" s="140"/>
      <c r="G272" s="191">
        <f>Input!Q31</f>
        <v>0</v>
      </c>
      <c r="H272" s="115"/>
      <c r="I272" s="115"/>
      <c r="J272" s="115"/>
      <c r="K272" s="115"/>
      <c r="L272" s="115"/>
      <c r="M272" s="9"/>
      <c r="N272" s="110"/>
      <c r="O272" s="151"/>
      <c r="P272" s="151"/>
      <c r="Q272" s="151"/>
      <c r="R272" s="99"/>
      <c r="S272" s="99"/>
      <c r="T272" s="99"/>
      <c r="U272" s="99"/>
      <c r="V272" s="99"/>
      <c r="W272" s="99"/>
      <c r="X272" s="99"/>
      <c r="Y272" s="99"/>
      <c r="Z272" s="99"/>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0"/>
      <c r="BK272" s="210"/>
    </row>
    <row r="273" spans="1:63" hidden="1" outlineLevel="1">
      <c r="A273" s="9"/>
      <c r="B273" s="45"/>
      <c r="C273" s="128">
        <f>Asset26</f>
        <v>0</v>
      </c>
      <c r="D273" s="9"/>
      <c r="E273" s="9"/>
      <c r="F273" s="140"/>
      <c r="G273" s="191">
        <f>Input!Q32</f>
        <v>0</v>
      </c>
      <c r="H273" s="115"/>
      <c r="I273" s="115"/>
      <c r="J273" s="115"/>
      <c r="K273" s="115"/>
      <c r="L273" s="115"/>
      <c r="M273" s="9"/>
      <c r="N273" s="110"/>
      <c r="O273" s="151"/>
      <c r="P273" s="151"/>
      <c r="Q273" s="151"/>
      <c r="R273" s="99"/>
      <c r="S273" s="99"/>
      <c r="T273" s="99"/>
      <c r="U273" s="99"/>
      <c r="V273" s="99"/>
      <c r="W273" s="99"/>
      <c r="X273" s="99"/>
      <c r="Y273" s="99"/>
      <c r="Z273" s="99"/>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0"/>
      <c r="BK273" s="210"/>
    </row>
    <row r="274" spans="1:63" hidden="1" outlineLevel="1">
      <c r="A274" s="9"/>
      <c r="B274" s="45"/>
      <c r="C274" s="128">
        <f>Asset27</f>
        <v>0</v>
      </c>
      <c r="D274" s="9"/>
      <c r="E274" s="9"/>
      <c r="F274" s="140"/>
      <c r="G274" s="191">
        <f>Input!Q33</f>
        <v>0</v>
      </c>
      <c r="H274" s="115"/>
      <c r="I274" s="115"/>
      <c r="J274" s="115"/>
      <c r="K274" s="115"/>
      <c r="L274" s="115"/>
      <c r="M274" s="9"/>
      <c r="N274" s="110"/>
      <c r="O274" s="151"/>
      <c r="P274" s="151"/>
      <c r="Q274" s="151"/>
      <c r="R274" s="99"/>
      <c r="S274" s="99"/>
      <c r="T274" s="99"/>
      <c r="U274" s="99"/>
      <c r="V274" s="99"/>
      <c r="W274" s="99"/>
      <c r="X274" s="99"/>
      <c r="Y274" s="99"/>
      <c r="Z274" s="99"/>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0"/>
      <c r="BK274" s="210"/>
    </row>
    <row r="275" spans="1:63" hidden="1" outlineLevel="1">
      <c r="A275" s="9"/>
      <c r="B275" s="45"/>
      <c r="C275" s="128">
        <f>Asset28</f>
        <v>0</v>
      </c>
      <c r="D275" s="9"/>
      <c r="E275" s="9"/>
      <c r="F275" s="140"/>
      <c r="G275" s="191">
        <f>Input!Q34</f>
        <v>0</v>
      </c>
      <c r="H275" s="115"/>
      <c r="I275" s="115"/>
      <c r="J275" s="115"/>
      <c r="K275" s="115"/>
      <c r="L275" s="115"/>
      <c r="M275" s="9"/>
      <c r="N275" s="110"/>
      <c r="O275" s="151"/>
      <c r="P275" s="151"/>
      <c r="Q275" s="151"/>
      <c r="R275" s="99"/>
      <c r="S275" s="99"/>
      <c r="T275" s="99"/>
      <c r="U275" s="99"/>
      <c r="V275" s="99"/>
      <c r="W275" s="99"/>
      <c r="X275" s="99"/>
      <c r="Y275" s="99"/>
      <c r="Z275" s="99"/>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0"/>
      <c r="BK275" s="210"/>
    </row>
    <row r="276" spans="1:63" hidden="1" outlineLevel="1">
      <c r="A276" s="9"/>
      <c r="B276" s="45"/>
      <c r="C276" s="128">
        <f>Asset29</f>
        <v>0</v>
      </c>
      <c r="D276" s="9"/>
      <c r="E276" s="9"/>
      <c r="F276" s="140"/>
      <c r="G276" s="191">
        <f>Input!Q35</f>
        <v>0</v>
      </c>
      <c r="H276" s="115"/>
      <c r="I276" s="115"/>
      <c r="J276" s="115"/>
      <c r="K276" s="115"/>
      <c r="L276" s="115"/>
      <c r="M276" s="9"/>
      <c r="N276" s="110"/>
      <c r="O276" s="151"/>
      <c r="P276" s="151"/>
      <c r="Q276" s="151"/>
      <c r="R276" s="99"/>
      <c r="S276" s="99"/>
      <c r="T276" s="99"/>
      <c r="U276" s="99"/>
      <c r="V276" s="99"/>
      <c r="W276" s="99"/>
      <c r="X276" s="99"/>
      <c r="Y276" s="99"/>
      <c r="Z276" s="99"/>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0"/>
      <c r="BK276" s="210"/>
    </row>
    <row r="277" spans="1:63" hidden="1" outlineLevel="1">
      <c r="A277" s="9"/>
      <c r="B277" s="45"/>
      <c r="C277" s="128">
        <f>Asset30</f>
        <v>0</v>
      </c>
      <c r="D277" s="9"/>
      <c r="E277" s="9"/>
      <c r="F277" s="140"/>
      <c r="G277" s="191">
        <f>Input!Q36</f>
        <v>0</v>
      </c>
      <c r="H277" s="115"/>
      <c r="I277" s="115"/>
      <c r="J277" s="115"/>
      <c r="K277" s="115"/>
      <c r="L277" s="115"/>
      <c r="M277" s="9"/>
      <c r="N277" s="110"/>
      <c r="O277" s="151"/>
      <c r="P277" s="151"/>
      <c r="Q277" s="151"/>
      <c r="R277" s="99"/>
      <c r="S277" s="99"/>
      <c r="T277" s="99"/>
      <c r="U277" s="99"/>
      <c r="V277" s="99"/>
      <c r="W277" s="99"/>
      <c r="X277" s="99"/>
      <c r="Y277" s="99"/>
      <c r="Z277" s="99"/>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0"/>
      <c r="BK277" s="210"/>
    </row>
    <row r="278" spans="1:63" hidden="1" outlineLevel="1">
      <c r="A278" s="9"/>
      <c r="B278" s="45"/>
      <c r="C278" s="128">
        <f>Asset31</f>
        <v>0</v>
      </c>
      <c r="D278" s="9"/>
      <c r="E278" s="9"/>
      <c r="F278" s="140"/>
      <c r="G278" s="191">
        <f>Input!Q37</f>
        <v>0</v>
      </c>
      <c r="H278" s="115"/>
      <c r="I278" s="115"/>
      <c r="J278" s="115"/>
      <c r="K278" s="115"/>
      <c r="L278" s="115"/>
      <c r="M278" s="9"/>
      <c r="N278" s="110"/>
      <c r="O278" s="151"/>
      <c r="P278" s="151"/>
      <c r="Q278" s="151"/>
      <c r="R278" s="99"/>
      <c r="S278" s="99"/>
      <c r="T278" s="99"/>
      <c r="U278" s="99"/>
      <c r="V278" s="99"/>
      <c r="W278" s="99"/>
      <c r="X278" s="99"/>
      <c r="Y278" s="99"/>
      <c r="Z278" s="99"/>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0"/>
      <c r="BK278" s="210"/>
    </row>
    <row r="279" spans="1:63" hidden="1" outlineLevel="1">
      <c r="A279" s="9"/>
      <c r="B279" s="45"/>
      <c r="C279" s="128">
        <f>Asset32</f>
        <v>0</v>
      </c>
      <c r="D279" s="9"/>
      <c r="E279" s="9"/>
      <c r="F279" s="140"/>
      <c r="G279" s="191">
        <f>Input!Q38</f>
        <v>0</v>
      </c>
      <c r="H279" s="115"/>
      <c r="I279" s="115"/>
      <c r="J279" s="115"/>
      <c r="K279" s="115"/>
      <c r="L279" s="115"/>
      <c r="M279" s="9"/>
      <c r="N279" s="110"/>
      <c r="O279" s="151"/>
      <c r="P279" s="151"/>
      <c r="Q279" s="151"/>
      <c r="R279" s="99"/>
      <c r="S279" s="99"/>
      <c r="T279" s="99"/>
      <c r="U279" s="99"/>
      <c r="V279" s="99"/>
      <c r="W279" s="99"/>
      <c r="X279" s="99"/>
      <c r="Y279" s="99"/>
      <c r="Z279" s="99"/>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0"/>
      <c r="BK279" s="210"/>
    </row>
    <row r="280" spans="1:63" hidden="1" outlineLevel="1">
      <c r="A280" s="9"/>
      <c r="B280" s="45"/>
      <c r="C280" s="128">
        <f>Asset33</f>
        <v>0</v>
      </c>
      <c r="D280" s="9"/>
      <c r="E280" s="9"/>
      <c r="F280" s="140"/>
      <c r="G280" s="191">
        <f>Input!Q39</f>
        <v>0</v>
      </c>
      <c r="H280" s="115"/>
      <c r="I280" s="115"/>
      <c r="J280" s="115"/>
      <c r="K280" s="115"/>
      <c r="L280" s="115"/>
      <c r="M280" s="9"/>
      <c r="N280" s="110"/>
      <c r="O280" s="151"/>
      <c r="P280" s="151"/>
      <c r="Q280" s="151"/>
      <c r="R280" s="99"/>
      <c r="S280" s="99"/>
      <c r="T280" s="99"/>
      <c r="U280" s="99"/>
      <c r="V280" s="99"/>
      <c r="W280" s="99"/>
      <c r="X280" s="99"/>
      <c r="Y280" s="99"/>
      <c r="Z280" s="99"/>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0"/>
      <c r="BK280" s="210"/>
    </row>
    <row r="281" spans="1:63" hidden="1" outlineLevel="1">
      <c r="A281" s="9"/>
      <c r="B281" s="45"/>
      <c r="C281" s="128">
        <f>Asset34</f>
        <v>0</v>
      </c>
      <c r="D281" s="9"/>
      <c r="E281" s="9"/>
      <c r="F281" s="140"/>
      <c r="G281" s="191">
        <f>Input!Q40</f>
        <v>0</v>
      </c>
      <c r="H281" s="115"/>
      <c r="I281" s="115"/>
      <c r="J281" s="115"/>
      <c r="K281" s="115"/>
      <c r="L281" s="115"/>
      <c r="M281" s="9"/>
      <c r="N281" s="110"/>
      <c r="O281" s="151"/>
      <c r="P281" s="151"/>
      <c r="Q281" s="151"/>
      <c r="R281" s="99"/>
      <c r="S281" s="99"/>
      <c r="T281" s="99"/>
      <c r="U281" s="99"/>
      <c r="V281" s="99"/>
      <c r="W281" s="99"/>
      <c r="X281" s="99"/>
      <c r="Y281" s="99"/>
      <c r="Z281" s="99"/>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0"/>
      <c r="BK281" s="210"/>
    </row>
    <row r="282" spans="1:63" hidden="1" outlineLevel="1">
      <c r="A282" s="9"/>
      <c r="B282" s="45"/>
      <c r="C282" s="128">
        <f>Asset35</f>
        <v>0</v>
      </c>
      <c r="D282" s="9"/>
      <c r="E282" s="9"/>
      <c r="F282" s="140"/>
      <c r="G282" s="191">
        <f>Input!Q41</f>
        <v>0</v>
      </c>
      <c r="H282" s="115"/>
      <c r="I282" s="115"/>
      <c r="J282" s="115"/>
      <c r="K282" s="115"/>
      <c r="L282" s="115"/>
      <c r="M282" s="9"/>
      <c r="N282" s="110"/>
      <c r="O282" s="151"/>
      <c r="P282" s="151"/>
      <c r="Q282" s="151"/>
      <c r="R282" s="99"/>
      <c r="S282" s="99"/>
      <c r="T282" s="99"/>
      <c r="U282" s="99"/>
      <c r="V282" s="99"/>
      <c r="W282" s="99"/>
      <c r="X282" s="99"/>
      <c r="Y282" s="99"/>
      <c r="Z282" s="99"/>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0"/>
      <c r="BK282" s="210"/>
    </row>
    <row r="283" spans="1:63" hidden="1" outlineLevel="1">
      <c r="A283" s="9"/>
      <c r="B283" s="45"/>
      <c r="C283" s="128">
        <f>Asset36</f>
        <v>0</v>
      </c>
      <c r="D283" s="9"/>
      <c r="E283" s="9"/>
      <c r="F283" s="140"/>
      <c r="G283" s="191">
        <f>Input!Q42</f>
        <v>0</v>
      </c>
      <c r="H283" s="115"/>
      <c r="I283" s="115"/>
      <c r="J283" s="115"/>
      <c r="K283" s="115"/>
      <c r="L283" s="115"/>
      <c r="M283" s="9"/>
      <c r="N283" s="110"/>
      <c r="O283" s="151"/>
      <c r="P283" s="151"/>
      <c r="Q283" s="151"/>
      <c r="R283" s="99"/>
      <c r="S283" s="99"/>
      <c r="T283" s="99"/>
      <c r="U283" s="99"/>
      <c r="V283" s="99"/>
      <c r="W283" s="99"/>
      <c r="X283" s="99"/>
      <c r="Y283" s="99"/>
      <c r="Z283" s="99"/>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0"/>
      <c r="BK283" s="210"/>
    </row>
    <row r="284" spans="1:63" hidden="1" outlineLevel="1">
      <c r="A284" s="9"/>
      <c r="B284" s="45"/>
      <c r="C284" s="128">
        <f>Asset37</f>
        <v>0</v>
      </c>
      <c r="D284" s="9"/>
      <c r="E284" s="9"/>
      <c r="F284" s="140"/>
      <c r="G284" s="191">
        <f>Input!Q43</f>
        <v>0</v>
      </c>
      <c r="H284" s="115"/>
      <c r="I284" s="115"/>
      <c r="J284" s="115"/>
      <c r="K284" s="115"/>
      <c r="L284" s="115"/>
      <c r="M284" s="9"/>
      <c r="N284" s="110"/>
      <c r="O284" s="151"/>
      <c r="P284" s="151"/>
      <c r="Q284" s="151"/>
      <c r="R284" s="99"/>
      <c r="S284" s="99"/>
      <c r="T284" s="99"/>
      <c r="U284" s="99"/>
      <c r="V284" s="99"/>
      <c r="W284" s="99"/>
      <c r="X284" s="99"/>
      <c r="Y284" s="99"/>
      <c r="Z284" s="99"/>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0"/>
      <c r="BK284" s="210"/>
    </row>
    <row r="285" spans="1:63" hidden="1" outlineLevel="1">
      <c r="A285" s="9"/>
      <c r="B285" s="45"/>
      <c r="C285" s="128">
        <f>Asset38</f>
        <v>0</v>
      </c>
      <c r="D285" s="9"/>
      <c r="E285" s="9"/>
      <c r="F285" s="140"/>
      <c r="G285" s="191">
        <f>Input!Q44</f>
        <v>0</v>
      </c>
      <c r="H285" s="115"/>
      <c r="I285" s="115"/>
      <c r="J285" s="115"/>
      <c r="K285" s="115"/>
      <c r="L285" s="115"/>
      <c r="M285" s="9"/>
      <c r="N285" s="110"/>
      <c r="O285" s="151"/>
      <c r="P285" s="151"/>
      <c r="Q285" s="151"/>
      <c r="R285" s="99"/>
      <c r="S285" s="99"/>
      <c r="T285" s="99"/>
      <c r="U285" s="99"/>
      <c r="V285" s="99"/>
      <c r="W285" s="99"/>
      <c r="X285" s="99"/>
      <c r="Y285" s="99"/>
      <c r="Z285" s="99"/>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0"/>
      <c r="BK285" s="210"/>
    </row>
    <row r="286" spans="1:63" hidden="1" outlineLevel="1">
      <c r="A286" s="9"/>
      <c r="B286" s="45"/>
      <c r="C286" s="128">
        <f>Asset39</f>
        <v>0</v>
      </c>
      <c r="D286" s="9"/>
      <c r="E286" s="9"/>
      <c r="F286" s="140"/>
      <c r="G286" s="191">
        <f>Input!Q45</f>
        <v>0</v>
      </c>
      <c r="H286" s="115"/>
      <c r="I286" s="115"/>
      <c r="J286" s="115"/>
      <c r="K286" s="115"/>
      <c r="L286" s="115"/>
      <c r="M286" s="9"/>
      <c r="N286" s="110"/>
      <c r="O286" s="151"/>
      <c r="P286" s="151"/>
      <c r="Q286" s="151"/>
      <c r="R286" s="99"/>
      <c r="S286" s="99"/>
      <c r="T286" s="99"/>
      <c r="U286" s="99"/>
      <c r="V286" s="99"/>
      <c r="W286" s="99"/>
      <c r="X286" s="99"/>
      <c r="Y286" s="99"/>
      <c r="Z286" s="99"/>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0"/>
      <c r="BK286" s="210"/>
    </row>
    <row r="287" spans="1:63" hidden="1" outlineLevel="1">
      <c r="A287" s="9"/>
      <c r="B287" s="45"/>
      <c r="C287" s="128">
        <f>Asset40</f>
        <v>0</v>
      </c>
      <c r="D287" s="9"/>
      <c r="E287" s="9"/>
      <c r="F287" s="140"/>
      <c r="G287" s="191">
        <f>Input!Q46</f>
        <v>0</v>
      </c>
      <c r="H287" s="115"/>
      <c r="I287" s="115"/>
      <c r="J287" s="115"/>
      <c r="K287" s="115"/>
      <c r="L287" s="115"/>
      <c r="M287" s="9"/>
      <c r="N287" s="110"/>
      <c r="O287" s="151"/>
      <c r="P287" s="151"/>
      <c r="Q287" s="151"/>
      <c r="R287" s="99"/>
      <c r="S287" s="99"/>
      <c r="T287" s="99"/>
      <c r="U287" s="99"/>
      <c r="V287" s="99"/>
      <c r="W287" s="99"/>
      <c r="X287" s="99"/>
      <c r="Y287" s="99"/>
      <c r="Z287" s="99"/>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0"/>
      <c r="BK287" s="210"/>
    </row>
    <row r="288" spans="1:63" hidden="1" outlineLevel="1">
      <c r="A288" s="9"/>
      <c r="B288" s="45"/>
      <c r="C288" s="128">
        <f>Asset41</f>
        <v>0</v>
      </c>
      <c r="D288" s="9"/>
      <c r="E288" s="9"/>
      <c r="F288" s="140"/>
      <c r="G288" s="191">
        <f>Input!Q47</f>
        <v>0</v>
      </c>
      <c r="H288" s="115"/>
      <c r="I288" s="115"/>
      <c r="J288" s="115"/>
      <c r="K288" s="115"/>
      <c r="L288" s="115"/>
      <c r="M288" s="9"/>
      <c r="N288" s="110"/>
      <c r="O288" s="151"/>
      <c r="P288" s="151"/>
      <c r="Q288" s="151"/>
      <c r="R288" s="99"/>
      <c r="S288" s="99"/>
      <c r="T288" s="99"/>
      <c r="U288" s="99"/>
      <c r="V288" s="99"/>
      <c r="W288" s="99"/>
      <c r="X288" s="99"/>
      <c r="Y288" s="99"/>
      <c r="Z288" s="99"/>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0"/>
      <c r="BK288" s="210"/>
    </row>
    <row r="289" spans="1:63" hidden="1" outlineLevel="1">
      <c r="A289" s="9"/>
      <c r="B289" s="45"/>
      <c r="C289" s="128">
        <f>Asset42</f>
        <v>0</v>
      </c>
      <c r="D289" s="9"/>
      <c r="E289" s="9"/>
      <c r="F289" s="140"/>
      <c r="G289" s="191">
        <f>Input!Q48</f>
        <v>0</v>
      </c>
      <c r="H289" s="115"/>
      <c r="I289" s="115"/>
      <c r="J289" s="115"/>
      <c r="K289" s="115"/>
      <c r="L289" s="115"/>
      <c r="M289" s="9"/>
      <c r="N289" s="110"/>
      <c r="O289" s="151"/>
      <c r="P289" s="151"/>
      <c r="Q289" s="151"/>
      <c r="R289" s="99"/>
      <c r="S289" s="99"/>
      <c r="T289" s="99"/>
      <c r="U289" s="99"/>
      <c r="V289" s="99"/>
      <c r="W289" s="99"/>
      <c r="X289" s="99"/>
      <c r="Y289" s="99"/>
      <c r="Z289" s="99"/>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0"/>
      <c r="BK289" s="210"/>
    </row>
    <row r="290" spans="1:63" hidden="1" outlineLevel="1">
      <c r="A290" s="9"/>
      <c r="B290" s="45"/>
      <c r="C290" s="128">
        <f>Asset43</f>
        <v>0</v>
      </c>
      <c r="D290" s="9"/>
      <c r="E290" s="9"/>
      <c r="F290" s="140"/>
      <c r="G290" s="191">
        <f>Input!Q49</f>
        <v>0</v>
      </c>
      <c r="H290" s="115"/>
      <c r="I290" s="115"/>
      <c r="J290" s="115"/>
      <c r="K290" s="115"/>
      <c r="L290" s="115"/>
      <c r="M290" s="9"/>
      <c r="N290" s="110"/>
      <c r="O290" s="151"/>
      <c r="P290" s="151"/>
      <c r="Q290" s="151"/>
      <c r="R290" s="99"/>
      <c r="S290" s="99"/>
      <c r="T290" s="99"/>
      <c r="U290" s="99"/>
      <c r="V290" s="99"/>
      <c r="W290" s="99"/>
      <c r="X290" s="99"/>
      <c r="Y290" s="99"/>
      <c r="Z290" s="99"/>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0"/>
      <c r="BK290" s="210"/>
    </row>
    <row r="291" spans="1:63" hidden="1" outlineLevel="1">
      <c r="A291" s="9"/>
      <c r="B291" s="45"/>
      <c r="C291" s="128">
        <f>Asset44</f>
        <v>0</v>
      </c>
      <c r="D291" s="9"/>
      <c r="E291" s="9"/>
      <c r="F291" s="140"/>
      <c r="G291" s="191">
        <f>Input!Q50</f>
        <v>0</v>
      </c>
      <c r="H291" s="115"/>
      <c r="I291" s="115"/>
      <c r="J291" s="115"/>
      <c r="K291" s="115"/>
      <c r="L291" s="115"/>
      <c r="M291" s="9"/>
      <c r="N291" s="110"/>
      <c r="O291" s="151"/>
      <c r="P291" s="151"/>
      <c r="Q291" s="151"/>
      <c r="R291" s="99"/>
      <c r="S291" s="99"/>
      <c r="T291" s="99"/>
      <c r="U291" s="99"/>
      <c r="V291" s="99"/>
      <c r="W291" s="99"/>
      <c r="X291" s="99"/>
      <c r="Y291" s="99"/>
      <c r="Z291" s="99"/>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0"/>
      <c r="BK291" s="210"/>
    </row>
    <row r="292" spans="1:63" hidden="1" outlineLevel="1">
      <c r="A292" s="9"/>
      <c r="B292" s="45"/>
      <c r="C292" s="128">
        <f>Asset45</f>
        <v>0</v>
      </c>
      <c r="D292" s="9"/>
      <c r="E292" s="9"/>
      <c r="F292" s="140"/>
      <c r="G292" s="191">
        <f>Input!Q51</f>
        <v>0</v>
      </c>
      <c r="H292" s="115"/>
      <c r="I292" s="115"/>
      <c r="J292" s="115"/>
      <c r="K292" s="115"/>
      <c r="L292" s="115"/>
      <c r="M292" s="9"/>
      <c r="N292" s="110"/>
      <c r="O292" s="151"/>
      <c r="P292" s="151"/>
      <c r="Q292" s="151"/>
      <c r="R292" s="99"/>
      <c r="S292" s="99"/>
      <c r="T292" s="99"/>
      <c r="U292" s="99"/>
      <c r="V292" s="99"/>
      <c r="W292" s="99"/>
      <c r="X292" s="99"/>
      <c r="Y292" s="99"/>
      <c r="Z292" s="99"/>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0"/>
      <c r="BK292" s="210"/>
    </row>
    <row r="293" spans="1:63" collapsed="1">
      <c r="A293" s="9"/>
      <c r="B293" s="152"/>
      <c r="C293" s="25"/>
      <c r="D293" s="9"/>
      <c r="E293" s="9"/>
      <c r="F293" s="140"/>
      <c r="G293" s="193"/>
      <c r="H293" s="115"/>
      <c r="I293" s="115"/>
      <c r="J293" s="115"/>
      <c r="K293" s="115"/>
      <c r="L293" s="115"/>
      <c r="M293" s="9"/>
      <c r="N293" s="110"/>
      <c r="O293" s="151"/>
      <c r="P293" s="151"/>
      <c r="Q293" s="151"/>
      <c r="R293" s="99"/>
      <c r="S293" s="99"/>
      <c r="T293" s="99"/>
      <c r="U293" s="99"/>
      <c r="V293" s="99"/>
      <c r="W293" s="99"/>
      <c r="X293" s="99"/>
      <c r="Y293" s="99"/>
      <c r="Z293" s="99"/>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0"/>
      <c r="BK293" s="210"/>
    </row>
    <row r="294" spans="1:63">
      <c r="A294" s="9"/>
      <c r="B294" s="152" t="s">
        <v>55</v>
      </c>
      <c r="C294" s="25"/>
      <c r="D294" s="9"/>
      <c r="E294" s="9"/>
      <c r="F294" s="140"/>
      <c r="G294" s="193">
        <f>SUM(G295:G324)</f>
        <v>0</v>
      </c>
      <c r="H294" s="115"/>
      <c r="I294" s="115"/>
      <c r="J294" s="115"/>
      <c r="K294" s="115"/>
      <c r="L294" s="115"/>
      <c r="M294" s="9"/>
      <c r="N294" s="110"/>
      <c r="O294" s="151"/>
      <c r="P294" s="151"/>
      <c r="Q294" s="151"/>
      <c r="R294" s="99"/>
      <c r="S294" s="99"/>
      <c r="T294" s="99"/>
      <c r="U294" s="99"/>
      <c r="V294" s="99"/>
      <c r="W294" s="99"/>
      <c r="X294" s="99"/>
      <c r="Y294" s="99"/>
      <c r="Z294" s="99"/>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0"/>
      <c r="BK294" s="210"/>
    </row>
    <row r="295" spans="1:63" outlineLevel="1">
      <c r="A295" s="9"/>
      <c r="B295" s="9"/>
      <c r="C295" s="128" t="str">
        <f>Asset1</f>
        <v>System Capex</v>
      </c>
      <c r="D295" s="9"/>
      <c r="E295" s="9"/>
      <c r="F295" s="140"/>
      <c r="G295" s="191">
        <f>Input!R7</f>
        <v>0</v>
      </c>
      <c r="H295" s="115"/>
      <c r="I295" s="115"/>
      <c r="J295" s="115"/>
      <c r="K295" s="115"/>
      <c r="L295" s="115"/>
      <c r="M295" s="9"/>
      <c r="N295" s="110"/>
      <c r="O295" s="151"/>
      <c r="P295" s="151"/>
      <c r="Q295" s="151"/>
      <c r="R295" s="99"/>
      <c r="S295" s="99"/>
      <c r="T295" s="99"/>
      <c r="U295" s="99"/>
      <c r="V295" s="99"/>
      <c r="W295" s="99"/>
      <c r="X295" s="99"/>
      <c r="Y295" s="99"/>
      <c r="Z295" s="99"/>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0"/>
      <c r="BK295" s="210"/>
    </row>
    <row r="296" spans="1:63" outlineLevel="1">
      <c r="A296" s="9"/>
      <c r="B296" s="45"/>
      <c r="C296" s="128" t="str">
        <f>Asset2</f>
        <v>Transmission terminal station</v>
      </c>
      <c r="D296" s="9"/>
      <c r="E296" s="9"/>
      <c r="F296" s="140"/>
      <c r="G296" s="191">
        <f>Input!R8</f>
        <v>0</v>
      </c>
      <c r="H296" s="115"/>
      <c r="I296" s="115"/>
      <c r="J296" s="115"/>
      <c r="K296" s="115"/>
      <c r="L296" s="115"/>
      <c r="M296" s="9"/>
      <c r="N296" s="110"/>
      <c r="O296" s="151"/>
      <c r="P296" s="151"/>
      <c r="Q296" s="151"/>
      <c r="R296" s="99"/>
      <c r="S296" s="99"/>
      <c r="T296" s="99"/>
      <c r="U296" s="99"/>
      <c r="V296" s="99"/>
      <c r="W296" s="99"/>
      <c r="X296" s="99"/>
      <c r="Y296" s="99"/>
      <c r="Z296" s="99"/>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0"/>
      <c r="BK296" s="210"/>
    </row>
    <row r="297" spans="1:63" outlineLevel="1">
      <c r="A297" s="9"/>
      <c r="B297" s="45"/>
      <c r="C297" s="128" t="str">
        <f>Asset3</f>
        <v>Zone substations</v>
      </c>
      <c r="D297" s="9"/>
      <c r="E297" s="9"/>
      <c r="F297" s="140"/>
      <c r="G297" s="191">
        <f>Input!R9</f>
        <v>0</v>
      </c>
      <c r="H297" s="115"/>
      <c r="I297" s="115"/>
      <c r="J297" s="115"/>
      <c r="K297" s="115"/>
      <c r="L297" s="115"/>
      <c r="M297" s="9"/>
      <c r="N297" s="110"/>
      <c r="O297" s="151"/>
      <c r="P297" s="151"/>
      <c r="Q297" s="151"/>
      <c r="R297" s="99"/>
      <c r="S297" s="99"/>
      <c r="T297" s="99"/>
      <c r="U297" s="99"/>
      <c r="V297" s="99"/>
      <c r="W297" s="99"/>
      <c r="X297" s="99"/>
      <c r="Y297" s="99"/>
      <c r="Z297" s="99"/>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0"/>
      <c r="BK297" s="210"/>
    </row>
    <row r="298" spans="1:63" outlineLevel="1">
      <c r="A298" s="9"/>
      <c r="B298" s="45"/>
      <c r="C298" s="128" t="str">
        <f>Asset4</f>
        <v>Transmission lines</v>
      </c>
      <c r="D298" s="9"/>
      <c r="E298" s="9"/>
      <c r="F298" s="140"/>
      <c r="G298" s="191">
        <f>Input!R10</f>
        <v>0</v>
      </c>
      <c r="H298" s="115"/>
      <c r="I298" s="115"/>
      <c r="J298" s="115"/>
      <c r="K298" s="115"/>
      <c r="L298" s="115"/>
      <c r="M298" s="9"/>
      <c r="N298" s="110"/>
      <c r="O298" s="151"/>
      <c r="P298" s="151"/>
      <c r="Q298" s="151"/>
      <c r="R298" s="99"/>
      <c r="S298" s="99"/>
      <c r="T298" s="99"/>
      <c r="U298" s="99"/>
      <c r="V298" s="99"/>
      <c r="W298" s="99"/>
      <c r="X298" s="99"/>
      <c r="Y298" s="99"/>
      <c r="Z298" s="99"/>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0"/>
      <c r="BK298" s="210"/>
    </row>
    <row r="299" spans="1:63" outlineLevel="1">
      <c r="A299" s="9"/>
      <c r="B299" s="45"/>
      <c r="C299" s="128" t="str">
        <f>Asset5</f>
        <v>Distribution mains</v>
      </c>
      <c r="D299" s="9"/>
      <c r="E299" s="9"/>
      <c r="F299" s="140"/>
      <c r="G299" s="191">
        <f>Input!R11</f>
        <v>0</v>
      </c>
      <c r="H299" s="115"/>
      <c r="I299" s="115"/>
      <c r="J299" s="115"/>
      <c r="K299" s="115"/>
      <c r="L299" s="115"/>
      <c r="M299" s="9"/>
      <c r="N299" s="110"/>
      <c r="O299" s="151"/>
      <c r="P299" s="151"/>
      <c r="Q299" s="151"/>
      <c r="R299" s="99"/>
      <c r="S299" s="99"/>
      <c r="T299" s="99"/>
      <c r="U299" s="99"/>
      <c r="V299" s="99"/>
      <c r="W299" s="99"/>
      <c r="X299" s="99"/>
      <c r="Y299" s="99"/>
      <c r="Z299" s="99"/>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0"/>
      <c r="BK299" s="210"/>
    </row>
    <row r="300" spans="1:63" outlineLevel="1">
      <c r="A300" s="9"/>
      <c r="B300" s="45"/>
      <c r="C300" s="128" t="str">
        <f>Asset6</f>
        <v>Distribution substations</v>
      </c>
      <c r="D300" s="9"/>
      <c r="E300" s="9"/>
      <c r="F300" s="140"/>
      <c r="G300" s="191">
        <f>Input!R12</f>
        <v>0</v>
      </c>
      <c r="H300" s="115"/>
      <c r="I300" s="115"/>
      <c r="J300" s="115"/>
      <c r="K300" s="115"/>
      <c r="L300" s="115"/>
      <c r="M300" s="9"/>
      <c r="N300" s="110"/>
      <c r="O300" s="151"/>
      <c r="P300" s="151"/>
      <c r="Q300" s="151"/>
      <c r="R300" s="99"/>
      <c r="S300" s="99"/>
      <c r="T300" s="99"/>
      <c r="U300" s="99"/>
      <c r="V300" s="99"/>
      <c r="W300" s="99"/>
      <c r="X300" s="99"/>
      <c r="Y300" s="99"/>
      <c r="Z300" s="99"/>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0"/>
      <c r="BK300" s="210"/>
    </row>
    <row r="301" spans="1:63" outlineLevel="1">
      <c r="A301" s="9"/>
      <c r="B301" s="45"/>
      <c r="C301" s="128" t="str">
        <f>Asset7</f>
        <v>Metering</v>
      </c>
      <c r="D301" s="9"/>
      <c r="E301" s="9"/>
      <c r="F301" s="140"/>
      <c r="G301" s="191">
        <f>Input!R13</f>
        <v>0</v>
      </c>
      <c r="H301" s="115"/>
      <c r="I301" s="115"/>
      <c r="J301" s="115"/>
      <c r="K301" s="115"/>
      <c r="L301" s="115"/>
      <c r="M301" s="9"/>
      <c r="N301" s="110"/>
      <c r="O301" s="151"/>
      <c r="P301" s="151"/>
      <c r="Q301" s="151"/>
      <c r="R301" s="99"/>
      <c r="S301" s="99"/>
      <c r="T301" s="99"/>
      <c r="U301" s="99"/>
      <c r="V301" s="99"/>
      <c r="W301" s="99"/>
      <c r="X301" s="99"/>
      <c r="Y301" s="99"/>
      <c r="Z301" s="99"/>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0"/>
      <c r="BK301" s="210"/>
    </row>
    <row r="302" spans="1:63" outlineLevel="1">
      <c r="A302" s="9"/>
      <c r="B302" s="45"/>
      <c r="C302" s="128" t="str">
        <f>Asset8</f>
        <v>Land and easements</v>
      </c>
      <c r="D302" s="9"/>
      <c r="E302" s="9"/>
      <c r="F302" s="140"/>
      <c r="G302" s="191">
        <f>Input!R14</f>
        <v>0</v>
      </c>
      <c r="H302" s="115"/>
      <c r="I302" s="115"/>
      <c r="J302" s="115"/>
      <c r="K302" s="115"/>
      <c r="L302" s="115"/>
      <c r="M302" s="9"/>
      <c r="N302" s="110"/>
      <c r="O302" s="151"/>
      <c r="P302" s="151"/>
      <c r="Q302" s="151"/>
      <c r="R302" s="99"/>
      <c r="S302" s="99"/>
      <c r="T302" s="99"/>
      <c r="U302" s="99"/>
      <c r="V302" s="99"/>
      <c r="W302" s="99"/>
      <c r="X302" s="99"/>
      <c r="Y302" s="99"/>
      <c r="Z302" s="99"/>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0"/>
      <c r="BK302" s="210"/>
    </row>
    <row r="303" spans="1:63" outlineLevel="1">
      <c r="A303" s="9"/>
      <c r="B303" s="45"/>
      <c r="C303" s="128" t="str">
        <f>Asset9</f>
        <v>Secondary systems - Control, communications &amp; Protection</v>
      </c>
      <c r="D303" s="9"/>
      <c r="E303" s="9"/>
      <c r="F303" s="140"/>
      <c r="G303" s="191">
        <f>Input!R15</f>
        <v>0</v>
      </c>
      <c r="H303" s="115"/>
      <c r="I303" s="115"/>
      <c r="J303" s="115"/>
      <c r="K303" s="115"/>
      <c r="L303" s="115"/>
      <c r="M303" s="9"/>
      <c r="N303" s="110"/>
      <c r="O303" s="151"/>
      <c r="P303" s="151"/>
      <c r="Q303" s="151"/>
      <c r="R303" s="99"/>
      <c r="S303" s="99"/>
      <c r="T303" s="99"/>
      <c r="U303" s="99"/>
      <c r="V303" s="99"/>
      <c r="W303" s="99"/>
      <c r="X303" s="99"/>
      <c r="Y303" s="99"/>
      <c r="Z303" s="99"/>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0"/>
      <c r="BK303" s="210"/>
    </row>
    <row r="304" spans="1:63" outlineLevel="1">
      <c r="A304" s="9"/>
      <c r="B304" s="45"/>
      <c r="C304" s="128" t="str">
        <f>Asset10</f>
        <v>Other</v>
      </c>
      <c r="D304" s="9"/>
      <c r="E304" s="9"/>
      <c r="F304" s="140"/>
      <c r="G304" s="191">
        <f>Input!R16</f>
        <v>0</v>
      </c>
      <c r="H304" s="115"/>
      <c r="I304" s="115"/>
      <c r="J304" s="115"/>
      <c r="K304" s="115"/>
      <c r="L304" s="115"/>
      <c r="M304" s="9"/>
      <c r="N304" s="110"/>
      <c r="O304" s="151"/>
      <c r="P304" s="151"/>
      <c r="Q304" s="151"/>
      <c r="R304" s="99"/>
      <c r="S304" s="99"/>
      <c r="T304" s="99"/>
      <c r="U304" s="99"/>
      <c r="V304" s="99"/>
      <c r="W304" s="99"/>
      <c r="X304" s="99"/>
      <c r="Y304" s="99"/>
      <c r="Z304" s="99"/>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0"/>
      <c r="BK304" s="210"/>
    </row>
    <row r="305" spans="1:63" outlineLevel="1">
      <c r="A305" s="9"/>
      <c r="B305" s="45"/>
      <c r="C305" s="128" t="str">
        <f>Asset11</f>
        <v>Non-System Capex</v>
      </c>
      <c r="D305" s="9"/>
      <c r="E305" s="9"/>
      <c r="F305" s="140"/>
      <c r="G305" s="191">
        <f>Input!R17</f>
        <v>0</v>
      </c>
      <c r="H305" s="115"/>
      <c r="I305" s="115"/>
      <c r="J305" s="115"/>
      <c r="K305" s="115"/>
      <c r="L305" s="115"/>
      <c r="M305" s="9"/>
      <c r="N305" s="110"/>
      <c r="O305" s="151"/>
      <c r="P305" s="151"/>
      <c r="Q305" s="151"/>
      <c r="R305" s="99"/>
      <c r="S305" s="99"/>
      <c r="T305" s="99"/>
      <c r="U305" s="99"/>
      <c r="V305" s="99"/>
      <c r="W305" s="99"/>
      <c r="X305" s="99"/>
      <c r="Y305" s="99"/>
      <c r="Z305" s="99"/>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0"/>
      <c r="BK305" s="210"/>
    </row>
    <row r="306" spans="1:63" outlineLevel="1">
      <c r="A306" s="9"/>
      <c r="B306" s="45"/>
      <c r="C306" s="128" t="str">
        <f>Asset12</f>
        <v>Non-network—IT and Communications Capex</v>
      </c>
      <c r="D306" s="9"/>
      <c r="E306" s="9"/>
      <c r="F306" s="140"/>
      <c r="G306" s="191">
        <f>Input!R18</f>
        <v>0</v>
      </c>
      <c r="H306" s="115"/>
      <c r="I306" s="115"/>
      <c r="J306" s="115"/>
      <c r="K306" s="115"/>
      <c r="L306" s="115"/>
      <c r="M306" s="9"/>
      <c r="N306" s="110"/>
      <c r="O306" s="151"/>
      <c r="P306" s="151"/>
      <c r="Q306" s="151"/>
      <c r="R306" s="99"/>
      <c r="S306" s="99"/>
      <c r="T306" s="99"/>
      <c r="U306" s="99"/>
      <c r="V306" s="99"/>
      <c r="W306" s="99"/>
      <c r="X306" s="99"/>
      <c r="Y306" s="99"/>
      <c r="Z306" s="99"/>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0"/>
      <c r="BK306" s="210"/>
    </row>
    <row r="307" spans="1:63" outlineLevel="1">
      <c r="A307" s="9"/>
      <c r="B307" s="45"/>
      <c r="C307" s="128" t="str">
        <f>Asset13</f>
        <v>Non-network—Motor Vehicles Capex</v>
      </c>
      <c r="D307" s="9"/>
      <c r="E307" s="9"/>
      <c r="F307" s="140"/>
      <c r="G307" s="191">
        <f>Input!R19</f>
        <v>0</v>
      </c>
      <c r="H307" s="115"/>
      <c r="I307" s="115"/>
      <c r="J307" s="115"/>
      <c r="K307" s="115"/>
      <c r="L307" s="115"/>
      <c r="M307" s="9"/>
      <c r="N307" s="110"/>
      <c r="O307" s="151"/>
      <c r="P307" s="151"/>
      <c r="Q307" s="151"/>
      <c r="R307" s="99"/>
      <c r="S307" s="99"/>
      <c r="T307" s="99"/>
      <c r="U307" s="99"/>
      <c r="V307" s="99"/>
      <c r="W307" s="99"/>
      <c r="X307" s="99"/>
      <c r="Y307" s="99"/>
      <c r="Z307" s="99"/>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0"/>
      <c r="BK307" s="210"/>
    </row>
    <row r="308" spans="1:63" outlineLevel="1">
      <c r="A308" s="9"/>
      <c r="B308" s="45"/>
      <c r="C308" s="128" t="str">
        <f>Asset14</f>
        <v>Non-network—Property Capex</v>
      </c>
      <c r="D308" s="9"/>
      <c r="E308" s="9"/>
      <c r="F308" s="140"/>
      <c r="G308" s="191">
        <f>Input!R20</f>
        <v>0</v>
      </c>
      <c r="H308" s="115"/>
      <c r="I308" s="115"/>
      <c r="J308" s="115"/>
      <c r="K308" s="115"/>
      <c r="L308" s="115"/>
      <c r="M308" s="9"/>
      <c r="N308" s="110"/>
      <c r="O308" s="151"/>
      <c r="P308" s="151"/>
      <c r="Q308" s="151"/>
      <c r="R308" s="99"/>
      <c r="S308" s="99"/>
      <c r="T308" s="99"/>
      <c r="U308" s="99"/>
      <c r="V308" s="99"/>
      <c r="W308" s="99"/>
      <c r="X308" s="99"/>
      <c r="Y308" s="99"/>
      <c r="Z308" s="99"/>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0"/>
      <c r="BK308" s="210"/>
    </row>
    <row r="309" spans="1:63" outlineLevel="1">
      <c r="A309" s="9"/>
      <c r="B309" s="45"/>
      <c r="C309" s="128" t="str">
        <f>Asset15</f>
        <v>Non-network—Plant &amp; Equipment Capex</v>
      </c>
      <c r="D309" s="9"/>
      <c r="E309" s="9"/>
      <c r="F309" s="140"/>
      <c r="G309" s="191">
        <f>Input!R21</f>
        <v>0</v>
      </c>
      <c r="H309" s="115"/>
      <c r="I309" s="115"/>
      <c r="J309" s="115"/>
      <c r="K309" s="115"/>
      <c r="L309" s="115"/>
      <c r="M309" s="9"/>
      <c r="N309" s="110"/>
      <c r="O309" s="151"/>
      <c r="P309" s="151"/>
      <c r="Q309" s="151"/>
      <c r="R309" s="99"/>
      <c r="S309" s="99"/>
      <c r="T309" s="99"/>
      <c r="U309" s="99"/>
      <c r="V309" s="99"/>
      <c r="W309" s="99"/>
      <c r="X309" s="99"/>
      <c r="Y309" s="99"/>
      <c r="Z309" s="99"/>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0"/>
      <c r="BK309" s="210"/>
    </row>
    <row r="310" spans="1:63" outlineLevel="1">
      <c r="A310" s="9"/>
      <c r="B310" s="45"/>
      <c r="C310" s="128" t="str">
        <f>Asset16</f>
        <v>Non-network—Other capex</v>
      </c>
      <c r="D310" s="9"/>
      <c r="E310" s="9"/>
      <c r="F310" s="140"/>
      <c r="G310" s="191">
        <f>Input!R22</f>
        <v>0</v>
      </c>
      <c r="H310" s="115"/>
      <c r="I310" s="115"/>
      <c r="J310" s="115"/>
      <c r="K310" s="115"/>
      <c r="L310" s="115"/>
      <c r="M310" s="9"/>
      <c r="N310" s="110"/>
      <c r="O310" s="151"/>
      <c r="P310" s="151"/>
      <c r="Q310" s="151"/>
      <c r="R310" s="99"/>
      <c r="S310" s="99"/>
      <c r="T310" s="99"/>
      <c r="U310" s="99"/>
      <c r="V310" s="99"/>
      <c r="W310" s="99"/>
      <c r="X310" s="99"/>
      <c r="Y310" s="99"/>
      <c r="Z310" s="99"/>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0"/>
      <c r="BK310" s="210"/>
    </row>
    <row r="311" spans="1:63" hidden="1" outlineLevel="1">
      <c r="A311" s="9"/>
      <c r="B311" s="45"/>
      <c r="C311" s="128">
        <f>Asset17</f>
        <v>0</v>
      </c>
      <c r="D311" s="9"/>
      <c r="E311" s="9"/>
      <c r="F311" s="140"/>
      <c r="G311" s="191">
        <f>Input!R23</f>
        <v>0</v>
      </c>
      <c r="H311" s="115"/>
      <c r="I311" s="115"/>
      <c r="J311" s="115"/>
      <c r="K311" s="115"/>
      <c r="L311" s="115"/>
      <c r="M311" s="9"/>
      <c r="N311" s="110"/>
      <c r="O311" s="151"/>
      <c r="P311" s="151"/>
      <c r="Q311" s="151"/>
      <c r="R311" s="99"/>
      <c r="S311" s="99"/>
      <c r="T311" s="99"/>
      <c r="U311" s="99"/>
      <c r="V311" s="99"/>
      <c r="W311" s="99"/>
      <c r="X311" s="99"/>
      <c r="Y311" s="99"/>
      <c r="Z311" s="99"/>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0"/>
      <c r="BK311" s="210"/>
    </row>
    <row r="312" spans="1:63" hidden="1" outlineLevel="1">
      <c r="A312" s="9"/>
      <c r="B312" s="45"/>
      <c r="C312" s="128">
        <f>Asset18</f>
        <v>0</v>
      </c>
      <c r="D312" s="9"/>
      <c r="E312" s="9"/>
      <c r="F312" s="140"/>
      <c r="G312" s="191">
        <f>Input!R24</f>
        <v>0</v>
      </c>
      <c r="H312" s="115"/>
      <c r="I312" s="115"/>
      <c r="J312" s="115"/>
      <c r="K312" s="115"/>
      <c r="L312" s="115"/>
      <c r="M312" s="9"/>
      <c r="N312" s="110"/>
      <c r="O312" s="151"/>
      <c r="P312" s="151"/>
      <c r="Q312" s="151"/>
      <c r="R312" s="99"/>
      <c r="S312" s="99"/>
      <c r="T312" s="99"/>
      <c r="U312" s="99"/>
      <c r="V312" s="99"/>
      <c r="W312" s="99"/>
      <c r="X312" s="99"/>
      <c r="Y312" s="99"/>
      <c r="Z312" s="99"/>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0"/>
      <c r="BK312" s="210"/>
    </row>
    <row r="313" spans="1:63" hidden="1" outlineLevel="1">
      <c r="A313" s="9"/>
      <c r="B313" s="45"/>
      <c r="C313" s="128">
        <f>Asset19</f>
        <v>0</v>
      </c>
      <c r="D313" s="9"/>
      <c r="E313" s="9"/>
      <c r="F313" s="140"/>
      <c r="G313" s="191">
        <f>Input!R25</f>
        <v>0</v>
      </c>
      <c r="H313" s="115"/>
      <c r="I313" s="115"/>
      <c r="J313" s="115"/>
      <c r="K313" s="115"/>
      <c r="L313" s="115"/>
      <c r="M313" s="9"/>
      <c r="N313" s="110"/>
      <c r="O313" s="151"/>
      <c r="P313" s="151"/>
      <c r="Q313" s="151"/>
      <c r="R313" s="99"/>
      <c r="S313" s="99"/>
      <c r="T313" s="99"/>
      <c r="U313" s="99"/>
      <c r="V313" s="99"/>
      <c r="W313" s="99"/>
      <c r="X313" s="99"/>
      <c r="Y313" s="99"/>
      <c r="Z313" s="99"/>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0"/>
      <c r="BK313" s="210"/>
    </row>
    <row r="314" spans="1:63" hidden="1" outlineLevel="1">
      <c r="A314" s="9"/>
      <c r="B314" s="45"/>
      <c r="C314" s="128">
        <f>Asset20</f>
        <v>0</v>
      </c>
      <c r="D314" s="9"/>
      <c r="E314" s="9"/>
      <c r="F314" s="140"/>
      <c r="G314" s="193">
        <f>Input!R26</f>
        <v>0</v>
      </c>
      <c r="H314" s="115"/>
      <c r="I314" s="115"/>
      <c r="J314" s="115"/>
      <c r="K314" s="115"/>
      <c r="L314" s="115"/>
      <c r="M314" s="9"/>
      <c r="N314" s="110"/>
      <c r="O314" s="151"/>
      <c r="P314" s="151"/>
      <c r="Q314" s="151"/>
      <c r="R314" s="99"/>
      <c r="S314" s="99"/>
      <c r="T314" s="99"/>
      <c r="U314" s="99"/>
      <c r="V314" s="99"/>
      <c r="W314" s="99"/>
      <c r="X314" s="99"/>
      <c r="Y314" s="99"/>
      <c r="Z314" s="99"/>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0"/>
      <c r="BK314" s="210"/>
    </row>
    <row r="315" spans="1:63" hidden="1" outlineLevel="1">
      <c r="A315" s="9"/>
      <c r="B315" s="45"/>
      <c r="C315" s="128">
        <f>Asset21</f>
        <v>0</v>
      </c>
      <c r="D315" s="9"/>
      <c r="E315" s="9"/>
      <c r="F315" s="140"/>
      <c r="G315" s="193">
        <f>Input!R27</f>
        <v>0</v>
      </c>
      <c r="H315" s="115"/>
      <c r="I315" s="115"/>
      <c r="J315" s="115"/>
      <c r="K315" s="115"/>
      <c r="L315" s="115"/>
      <c r="M315" s="9"/>
      <c r="N315" s="110"/>
      <c r="O315" s="151"/>
      <c r="P315" s="151"/>
      <c r="Q315" s="151"/>
      <c r="R315" s="99"/>
      <c r="S315" s="99"/>
      <c r="T315" s="99"/>
      <c r="U315" s="99"/>
      <c r="V315" s="99"/>
      <c r="W315" s="99"/>
      <c r="X315" s="99"/>
      <c r="Y315" s="99"/>
      <c r="Z315" s="99"/>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0"/>
      <c r="BK315" s="210"/>
    </row>
    <row r="316" spans="1:63" hidden="1" outlineLevel="1">
      <c r="A316" s="9"/>
      <c r="B316" s="45"/>
      <c r="C316" s="128">
        <f>Asset22</f>
        <v>0</v>
      </c>
      <c r="D316" s="9"/>
      <c r="E316" s="9"/>
      <c r="F316" s="140"/>
      <c r="G316" s="193">
        <f>Input!R28</f>
        <v>0</v>
      </c>
      <c r="H316" s="115"/>
      <c r="I316" s="115"/>
      <c r="J316" s="115"/>
      <c r="K316" s="115"/>
      <c r="L316" s="115"/>
      <c r="M316" s="9"/>
      <c r="N316" s="110"/>
      <c r="O316" s="151"/>
      <c r="P316" s="151"/>
      <c r="Q316" s="151"/>
      <c r="R316" s="99"/>
      <c r="S316" s="99"/>
      <c r="T316" s="99"/>
      <c r="U316" s="99"/>
      <c r="V316" s="99"/>
      <c r="W316" s="99"/>
      <c r="X316" s="99"/>
      <c r="Y316" s="99"/>
      <c r="Z316" s="99"/>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0"/>
      <c r="BK316" s="210"/>
    </row>
    <row r="317" spans="1:63" hidden="1" outlineLevel="1">
      <c r="A317" s="9"/>
      <c r="B317" s="45"/>
      <c r="C317" s="128">
        <f>Asset23</f>
        <v>0</v>
      </c>
      <c r="D317" s="9"/>
      <c r="E317" s="9"/>
      <c r="F317" s="140"/>
      <c r="G317" s="193">
        <f>Input!R29</f>
        <v>0</v>
      </c>
      <c r="H317" s="115"/>
      <c r="I317" s="115"/>
      <c r="J317" s="115"/>
      <c r="K317" s="115"/>
      <c r="L317" s="115"/>
      <c r="M317" s="9"/>
      <c r="N317" s="110"/>
      <c r="O317" s="151"/>
      <c r="P317" s="151"/>
      <c r="Q317" s="151"/>
      <c r="R317" s="99"/>
      <c r="S317" s="99"/>
      <c r="T317" s="99"/>
      <c r="U317" s="99"/>
      <c r="V317" s="99"/>
      <c r="W317" s="99"/>
      <c r="X317" s="99"/>
      <c r="Y317" s="99"/>
      <c r="Z317" s="99"/>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0"/>
      <c r="BK317" s="210"/>
    </row>
    <row r="318" spans="1:63" hidden="1" outlineLevel="1">
      <c r="A318" s="9"/>
      <c r="B318" s="45"/>
      <c r="C318" s="128">
        <f>Asset24</f>
        <v>0</v>
      </c>
      <c r="D318" s="9"/>
      <c r="E318" s="9"/>
      <c r="F318" s="140"/>
      <c r="G318" s="193">
        <f>Input!R30</f>
        <v>0</v>
      </c>
      <c r="H318" s="115"/>
      <c r="I318" s="115"/>
      <c r="J318" s="115"/>
      <c r="K318" s="115"/>
      <c r="L318" s="115"/>
      <c r="M318" s="9"/>
      <c r="N318" s="110"/>
      <c r="O318" s="151"/>
      <c r="P318" s="151"/>
      <c r="Q318" s="151"/>
      <c r="R318" s="99"/>
      <c r="S318" s="99"/>
      <c r="T318" s="99"/>
      <c r="U318" s="99"/>
      <c r="V318" s="99"/>
      <c r="W318" s="99"/>
      <c r="X318" s="99"/>
      <c r="Y318" s="99"/>
      <c r="Z318" s="99"/>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0"/>
      <c r="BK318" s="210"/>
    </row>
    <row r="319" spans="1:63" hidden="1" outlineLevel="1">
      <c r="A319" s="9"/>
      <c r="B319" s="45"/>
      <c r="C319" s="128">
        <f>Asset25</f>
        <v>0</v>
      </c>
      <c r="D319" s="9"/>
      <c r="E319" s="9"/>
      <c r="F319" s="140"/>
      <c r="G319" s="193">
        <f>Input!R31</f>
        <v>0</v>
      </c>
      <c r="H319" s="115"/>
      <c r="I319" s="115"/>
      <c r="J319" s="115"/>
      <c r="K319" s="115"/>
      <c r="L319" s="115"/>
      <c r="M319" s="9"/>
      <c r="N319" s="110"/>
      <c r="O319" s="151"/>
      <c r="P319" s="151"/>
      <c r="Q319" s="151"/>
      <c r="R319" s="99"/>
      <c r="S319" s="99"/>
      <c r="T319" s="99"/>
      <c r="U319" s="99"/>
      <c r="V319" s="99"/>
      <c r="W319" s="99"/>
      <c r="X319" s="99"/>
      <c r="Y319" s="99"/>
      <c r="Z319" s="99"/>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0"/>
      <c r="BK319" s="210"/>
    </row>
    <row r="320" spans="1:63" hidden="1" outlineLevel="1">
      <c r="A320" s="9"/>
      <c r="B320" s="45"/>
      <c r="C320" s="128">
        <f>Asset26</f>
        <v>0</v>
      </c>
      <c r="D320" s="9"/>
      <c r="E320" s="9"/>
      <c r="F320" s="140"/>
      <c r="G320" s="193">
        <f>Input!R32</f>
        <v>0</v>
      </c>
      <c r="H320" s="115"/>
      <c r="I320" s="115"/>
      <c r="J320" s="115"/>
      <c r="K320" s="115"/>
      <c r="L320" s="115"/>
      <c r="M320" s="9"/>
      <c r="N320" s="110"/>
      <c r="O320" s="151"/>
      <c r="P320" s="151"/>
      <c r="Q320" s="151"/>
      <c r="R320" s="99"/>
      <c r="S320" s="99"/>
      <c r="T320" s="99"/>
      <c r="U320" s="99"/>
      <c r="V320" s="99"/>
      <c r="W320" s="99"/>
      <c r="X320" s="99"/>
      <c r="Y320" s="99"/>
      <c r="Z320" s="99"/>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0"/>
      <c r="BK320" s="210"/>
    </row>
    <row r="321" spans="1:63" hidden="1" outlineLevel="1">
      <c r="A321" s="9"/>
      <c r="B321" s="45"/>
      <c r="C321" s="128">
        <f>Asset27</f>
        <v>0</v>
      </c>
      <c r="D321" s="9"/>
      <c r="E321" s="9"/>
      <c r="F321" s="140"/>
      <c r="G321" s="193">
        <f>Input!R33</f>
        <v>0</v>
      </c>
      <c r="H321" s="115"/>
      <c r="I321" s="115"/>
      <c r="J321" s="115"/>
      <c r="K321" s="115"/>
      <c r="L321" s="115"/>
      <c r="M321" s="9"/>
      <c r="N321" s="110"/>
      <c r="O321" s="151"/>
      <c r="P321" s="151"/>
      <c r="Q321" s="151"/>
      <c r="R321" s="99"/>
      <c r="S321" s="99"/>
      <c r="T321" s="99"/>
      <c r="U321" s="99"/>
      <c r="V321" s="99"/>
      <c r="W321" s="99"/>
      <c r="X321" s="99"/>
      <c r="Y321" s="99"/>
      <c r="Z321" s="99"/>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0"/>
      <c r="BK321" s="210"/>
    </row>
    <row r="322" spans="1:63" hidden="1" outlineLevel="1">
      <c r="A322" s="9"/>
      <c r="B322" s="45"/>
      <c r="C322" s="128">
        <f>Asset28</f>
        <v>0</v>
      </c>
      <c r="D322" s="9"/>
      <c r="E322" s="9"/>
      <c r="F322" s="140"/>
      <c r="G322" s="193">
        <f>Input!R34</f>
        <v>0</v>
      </c>
      <c r="H322" s="115"/>
      <c r="I322" s="115"/>
      <c r="J322" s="115"/>
      <c r="K322" s="115"/>
      <c r="L322" s="115"/>
      <c r="M322" s="9"/>
      <c r="N322" s="110"/>
      <c r="O322" s="151"/>
      <c r="P322" s="151"/>
      <c r="Q322" s="151"/>
      <c r="R322" s="99"/>
      <c r="S322" s="99"/>
      <c r="T322" s="99"/>
      <c r="U322" s="99"/>
      <c r="V322" s="99"/>
      <c r="W322" s="99"/>
      <c r="X322" s="99"/>
      <c r="Y322" s="99"/>
      <c r="Z322" s="99"/>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0"/>
      <c r="BK322" s="210"/>
    </row>
    <row r="323" spans="1:63" hidden="1" outlineLevel="1">
      <c r="A323" s="9"/>
      <c r="B323" s="45"/>
      <c r="C323" s="128">
        <f>Asset29</f>
        <v>0</v>
      </c>
      <c r="D323" s="9"/>
      <c r="E323" s="9"/>
      <c r="F323" s="140"/>
      <c r="G323" s="193">
        <f>Input!R35</f>
        <v>0</v>
      </c>
      <c r="H323" s="115"/>
      <c r="I323" s="115"/>
      <c r="J323" s="115"/>
      <c r="K323" s="115"/>
      <c r="L323" s="115"/>
      <c r="M323" s="9"/>
      <c r="N323" s="110"/>
      <c r="O323" s="151"/>
      <c r="P323" s="151"/>
      <c r="Q323" s="151"/>
      <c r="R323" s="99"/>
      <c r="S323" s="99"/>
      <c r="T323" s="99"/>
      <c r="U323" s="99"/>
      <c r="V323" s="99"/>
      <c r="W323" s="99"/>
      <c r="X323" s="99"/>
      <c r="Y323" s="99"/>
      <c r="Z323" s="99"/>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0"/>
      <c r="BK323" s="210"/>
    </row>
    <row r="324" spans="1:63" hidden="1" outlineLevel="1">
      <c r="A324" s="9"/>
      <c r="B324" s="45"/>
      <c r="C324" s="128">
        <f>Asset30</f>
        <v>0</v>
      </c>
      <c r="D324" s="9"/>
      <c r="E324" s="9"/>
      <c r="F324" s="140"/>
      <c r="G324" s="193">
        <f>Input!R36</f>
        <v>0</v>
      </c>
      <c r="H324" s="115"/>
      <c r="I324" s="115"/>
      <c r="J324" s="115"/>
      <c r="K324" s="115"/>
      <c r="L324" s="115"/>
      <c r="M324" s="9"/>
      <c r="N324" s="110"/>
      <c r="O324" s="151"/>
      <c r="P324" s="151"/>
      <c r="Q324" s="151"/>
      <c r="R324" s="99"/>
      <c r="S324" s="99"/>
      <c r="T324" s="99"/>
      <c r="U324" s="99"/>
      <c r="V324" s="99"/>
      <c r="W324" s="99"/>
      <c r="X324" s="99"/>
      <c r="Y324" s="99"/>
      <c r="Z324" s="99"/>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0"/>
      <c r="BK324" s="210"/>
    </row>
    <row r="325" spans="1:63" hidden="1" outlineLevel="1">
      <c r="A325" s="9"/>
      <c r="B325" s="45"/>
      <c r="C325" s="128">
        <f>Asset31</f>
        <v>0</v>
      </c>
      <c r="D325" s="9"/>
      <c r="E325" s="9"/>
      <c r="F325" s="140"/>
      <c r="G325" s="193">
        <f>Input!R37</f>
        <v>0</v>
      </c>
      <c r="H325" s="115"/>
      <c r="I325" s="115"/>
      <c r="J325" s="115"/>
      <c r="K325" s="115"/>
      <c r="L325" s="115"/>
      <c r="M325" s="9"/>
      <c r="N325" s="110"/>
      <c r="O325" s="151"/>
      <c r="P325" s="151"/>
      <c r="Q325" s="151"/>
      <c r="R325" s="99"/>
      <c r="S325" s="99"/>
      <c r="T325" s="99"/>
      <c r="U325" s="99"/>
      <c r="V325" s="99"/>
      <c r="W325" s="99"/>
      <c r="X325" s="99"/>
      <c r="Y325" s="99"/>
      <c r="Z325" s="99"/>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0"/>
      <c r="BK325" s="210"/>
    </row>
    <row r="326" spans="1:63" hidden="1" outlineLevel="1">
      <c r="A326" s="9"/>
      <c r="B326" s="45"/>
      <c r="C326" s="128">
        <f>Asset32</f>
        <v>0</v>
      </c>
      <c r="D326" s="9"/>
      <c r="E326" s="9"/>
      <c r="F326" s="140"/>
      <c r="G326" s="193">
        <f>Input!R38</f>
        <v>0</v>
      </c>
      <c r="H326" s="115"/>
      <c r="I326" s="115"/>
      <c r="J326" s="115"/>
      <c r="K326" s="115"/>
      <c r="L326" s="115"/>
      <c r="M326" s="9"/>
      <c r="N326" s="110"/>
      <c r="O326" s="151"/>
      <c r="P326" s="151"/>
      <c r="Q326" s="151"/>
      <c r="R326" s="99"/>
      <c r="S326" s="99"/>
      <c r="T326" s="99"/>
      <c r="U326" s="99"/>
      <c r="V326" s="99"/>
      <c r="W326" s="99"/>
      <c r="X326" s="99"/>
      <c r="Y326" s="99"/>
      <c r="Z326" s="99"/>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0"/>
      <c r="BK326" s="210"/>
    </row>
    <row r="327" spans="1:63" hidden="1" outlineLevel="1">
      <c r="A327" s="9"/>
      <c r="B327" s="45"/>
      <c r="C327" s="128">
        <f>Asset33</f>
        <v>0</v>
      </c>
      <c r="D327" s="9"/>
      <c r="E327" s="9"/>
      <c r="F327" s="140"/>
      <c r="G327" s="193">
        <f>Input!R39</f>
        <v>0</v>
      </c>
      <c r="H327" s="115"/>
      <c r="I327" s="115"/>
      <c r="J327" s="115"/>
      <c r="K327" s="115"/>
      <c r="L327" s="115"/>
      <c r="M327" s="9"/>
      <c r="N327" s="110"/>
      <c r="O327" s="151"/>
      <c r="P327" s="151"/>
      <c r="Q327" s="151"/>
      <c r="R327" s="99"/>
      <c r="S327" s="99"/>
      <c r="T327" s="99"/>
      <c r="U327" s="99"/>
      <c r="V327" s="99"/>
      <c r="W327" s="99"/>
      <c r="X327" s="99"/>
      <c r="Y327" s="99"/>
      <c r="Z327" s="99"/>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0"/>
      <c r="BK327" s="210"/>
    </row>
    <row r="328" spans="1:63" hidden="1" outlineLevel="1">
      <c r="A328" s="9"/>
      <c r="B328" s="45"/>
      <c r="C328" s="128">
        <f>Asset34</f>
        <v>0</v>
      </c>
      <c r="D328" s="9"/>
      <c r="E328" s="9"/>
      <c r="F328" s="140"/>
      <c r="G328" s="193">
        <f>Input!R40</f>
        <v>0</v>
      </c>
      <c r="H328" s="115"/>
      <c r="I328" s="115"/>
      <c r="J328" s="115"/>
      <c r="K328" s="115"/>
      <c r="L328" s="115"/>
      <c r="M328" s="9"/>
      <c r="N328" s="110"/>
      <c r="O328" s="151"/>
      <c r="P328" s="151"/>
      <c r="Q328" s="151"/>
      <c r="R328" s="99"/>
      <c r="S328" s="99"/>
      <c r="T328" s="99"/>
      <c r="U328" s="99"/>
      <c r="V328" s="99"/>
      <c r="W328" s="99"/>
      <c r="X328" s="99"/>
      <c r="Y328" s="99"/>
      <c r="Z328" s="99"/>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0"/>
      <c r="BK328" s="210"/>
    </row>
    <row r="329" spans="1:63" hidden="1" outlineLevel="1">
      <c r="A329" s="9"/>
      <c r="B329" s="45"/>
      <c r="C329" s="128">
        <f>Asset35</f>
        <v>0</v>
      </c>
      <c r="D329" s="9"/>
      <c r="E329" s="9"/>
      <c r="F329" s="140"/>
      <c r="G329" s="193">
        <f>Input!R41</f>
        <v>0</v>
      </c>
      <c r="H329" s="115"/>
      <c r="I329" s="115"/>
      <c r="J329" s="115"/>
      <c r="K329" s="115"/>
      <c r="L329" s="115"/>
      <c r="M329" s="9"/>
      <c r="N329" s="110"/>
      <c r="O329" s="151"/>
      <c r="P329" s="151"/>
      <c r="Q329" s="151"/>
      <c r="R329" s="99"/>
      <c r="S329" s="99"/>
      <c r="T329" s="99"/>
      <c r="U329" s="99"/>
      <c r="V329" s="99"/>
      <c r="W329" s="99"/>
      <c r="X329" s="99"/>
      <c r="Y329" s="99"/>
      <c r="Z329" s="99"/>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0"/>
      <c r="BK329" s="210"/>
    </row>
    <row r="330" spans="1:63" hidden="1" outlineLevel="1">
      <c r="A330" s="9"/>
      <c r="B330" s="45"/>
      <c r="C330" s="128">
        <f>Asset36</f>
        <v>0</v>
      </c>
      <c r="D330" s="9"/>
      <c r="E330" s="9"/>
      <c r="F330" s="140"/>
      <c r="G330" s="193">
        <f>Input!R42</f>
        <v>0</v>
      </c>
      <c r="H330" s="115"/>
      <c r="I330" s="115"/>
      <c r="J330" s="115"/>
      <c r="K330" s="115"/>
      <c r="L330" s="115"/>
      <c r="M330" s="9"/>
      <c r="N330" s="110"/>
      <c r="O330" s="151"/>
      <c r="P330" s="151"/>
      <c r="Q330" s="151"/>
      <c r="R330" s="99"/>
      <c r="S330" s="99"/>
      <c r="T330" s="99"/>
      <c r="U330" s="99"/>
      <c r="V330" s="99"/>
      <c r="W330" s="99"/>
      <c r="X330" s="99"/>
      <c r="Y330" s="99"/>
      <c r="Z330" s="99"/>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0"/>
      <c r="BK330" s="210"/>
    </row>
    <row r="331" spans="1:63" hidden="1" outlineLevel="1">
      <c r="A331" s="9"/>
      <c r="B331" s="45"/>
      <c r="C331" s="128">
        <f>Asset37</f>
        <v>0</v>
      </c>
      <c r="D331" s="9"/>
      <c r="E331" s="9"/>
      <c r="F331" s="140"/>
      <c r="G331" s="193">
        <f>Input!R43</f>
        <v>0</v>
      </c>
      <c r="H331" s="115"/>
      <c r="I331" s="115"/>
      <c r="J331" s="115"/>
      <c r="K331" s="115"/>
      <c r="L331" s="115"/>
      <c r="M331" s="9"/>
      <c r="N331" s="110"/>
      <c r="O331" s="151"/>
      <c r="P331" s="151"/>
      <c r="Q331" s="151"/>
      <c r="R331" s="99"/>
      <c r="S331" s="99"/>
      <c r="T331" s="99"/>
      <c r="U331" s="99"/>
      <c r="V331" s="99"/>
      <c r="W331" s="99"/>
      <c r="X331" s="99"/>
      <c r="Y331" s="99"/>
      <c r="Z331" s="99"/>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0"/>
      <c r="BK331" s="210"/>
    </row>
    <row r="332" spans="1:63" hidden="1" outlineLevel="1">
      <c r="A332" s="9"/>
      <c r="B332" s="45"/>
      <c r="C332" s="128">
        <f>Asset38</f>
        <v>0</v>
      </c>
      <c r="D332" s="9"/>
      <c r="E332" s="9"/>
      <c r="F332" s="140"/>
      <c r="G332" s="193">
        <f>Input!R44</f>
        <v>0</v>
      </c>
      <c r="H332" s="115"/>
      <c r="I332" s="115"/>
      <c r="J332" s="115"/>
      <c r="K332" s="115"/>
      <c r="L332" s="115"/>
      <c r="M332" s="9"/>
      <c r="N332" s="110"/>
      <c r="O332" s="151"/>
      <c r="P332" s="151"/>
      <c r="Q332" s="151"/>
      <c r="R332" s="99"/>
      <c r="S332" s="99"/>
      <c r="T332" s="99"/>
      <c r="U332" s="99"/>
      <c r="V332" s="99"/>
      <c r="W332" s="99"/>
      <c r="X332" s="99"/>
      <c r="Y332" s="99"/>
      <c r="Z332" s="99"/>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0"/>
      <c r="BK332" s="210"/>
    </row>
    <row r="333" spans="1:63" hidden="1" outlineLevel="1">
      <c r="A333" s="9"/>
      <c r="B333" s="45"/>
      <c r="C333" s="128">
        <f>Asset39</f>
        <v>0</v>
      </c>
      <c r="D333" s="9"/>
      <c r="E333" s="9"/>
      <c r="F333" s="140"/>
      <c r="G333" s="193">
        <f>Input!R45</f>
        <v>0</v>
      </c>
      <c r="H333" s="115"/>
      <c r="I333" s="115"/>
      <c r="J333" s="115"/>
      <c r="K333" s="115"/>
      <c r="L333" s="115"/>
      <c r="M333" s="9"/>
      <c r="N333" s="110"/>
      <c r="O333" s="151"/>
      <c r="P333" s="151"/>
      <c r="Q333" s="151"/>
      <c r="R333" s="99"/>
      <c r="S333" s="99"/>
      <c r="T333" s="99"/>
      <c r="U333" s="99"/>
      <c r="V333" s="99"/>
      <c r="W333" s="99"/>
      <c r="X333" s="99"/>
      <c r="Y333" s="99"/>
      <c r="Z333" s="99"/>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0"/>
      <c r="BK333" s="210"/>
    </row>
    <row r="334" spans="1:63" hidden="1" outlineLevel="1">
      <c r="A334" s="9"/>
      <c r="B334" s="45"/>
      <c r="C334" s="128">
        <f>Asset40</f>
        <v>0</v>
      </c>
      <c r="D334" s="9"/>
      <c r="E334" s="9"/>
      <c r="F334" s="140"/>
      <c r="G334" s="193">
        <f>Input!R46</f>
        <v>0</v>
      </c>
      <c r="H334" s="115"/>
      <c r="I334" s="115"/>
      <c r="J334" s="115"/>
      <c r="K334" s="115"/>
      <c r="L334" s="115"/>
      <c r="M334" s="9"/>
      <c r="N334" s="110"/>
      <c r="O334" s="151"/>
      <c r="P334" s="151"/>
      <c r="Q334" s="151"/>
      <c r="R334" s="99"/>
      <c r="S334" s="99"/>
      <c r="T334" s="99"/>
      <c r="U334" s="99"/>
      <c r="V334" s="99"/>
      <c r="W334" s="99"/>
      <c r="X334" s="99"/>
      <c r="Y334" s="99"/>
      <c r="Z334" s="99"/>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0"/>
      <c r="BK334" s="210"/>
    </row>
    <row r="335" spans="1:63" hidden="1" outlineLevel="1">
      <c r="A335" s="9"/>
      <c r="B335" s="45"/>
      <c r="C335" s="128">
        <f>Asset41</f>
        <v>0</v>
      </c>
      <c r="D335" s="9"/>
      <c r="E335" s="9"/>
      <c r="F335" s="140"/>
      <c r="G335" s="193">
        <f>Input!R47</f>
        <v>0</v>
      </c>
      <c r="H335" s="115"/>
      <c r="I335" s="115"/>
      <c r="J335" s="115"/>
      <c r="K335" s="115"/>
      <c r="L335" s="115"/>
      <c r="M335" s="9"/>
      <c r="N335" s="110"/>
      <c r="O335" s="151"/>
      <c r="P335" s="151"/>
      <c r="Q335" s="151"/>
      <c r="R335" s="99"/>
      <c r="S335" s="99"/>
      <c r="T335" s="99"/>
      <c r="U335" s="99"/>
      <c r="V335" s="99"/>
      <c r="W335" s="99"/>
      <c r="X335" s="99"/>
      <c r="Y335" s="99"/>
      <c r="Z335" s="99"/>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0"/>
      <c r="BK335" s="210"/>
    </row>
    <row r="336" spans="1:63" hidden="1" outlineLevel="1">
      <c r="A336" s="9"/>
      <c r="B336" s="45"/>
      <c r="C336" s="128">
        <f>Asset42</f>
        <v>0</v>
      </c>
      <c r="D336" s="9"/>
      <c r="E336" s="9"/>
      <c r="F336" s="140"/>
      <c r="G336" s="193">
        <f>Input!R48</f>
        <v>0</v>
      </c>
      <c r="H336" s="115"/>
      <c r="I336" s="115"/>
      <c r="J336" s="115"/>
      <c r="K336" s="115"/>
      <c r="L336" s="115"/>
      <c r="M336" s="9"/>
      <c r="N336" s="110"/>
      <c r="O336" s="151"/>
      <c r="P336" s="151"/>
      <c r="Q336" s="151"/>
      <c r="R336" s="99"/>
      <c r="S336" s="99"/>
      <c r="T336" s="99"/>
      <c r="U336" s="99"/>
      <c r="V336" s="99"/>
      <c r="W336" s="99"/>
      <c r="X336" s="99"/>
      <c r="Y336" s="99"/>
      <c r="Z336" s="99"/>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0"/>
      <c r="BK336" s="210"/>
    </row>
    <row r="337" spans="1:63" hidden="1" outlineLevel="1">
      <c r="A337" s="9"/>
      <c r="B337" s="45"/>
      <c r="C337" s="128">
        <f>Asset43</f>
        <v>0</v>
      </c>
      <c r="D337" s="9"/>
      <c r="E337" s="9"/>
      <c r="F337" s="140"/>
      <c r="G337" s="193">
        <f>Input!R49</f>
        <v>0</v>
      </c>
      <c r="H337" s="115"/>
      <c r="I337" s="115"/>
      <c r="J337" s="115"/>
      <c r="K337" s="115"/>
      <c r="L337" s="115"/>
      <c r="M337" s="9"/>
      <c r="N337" s="110"/>
      <c r="O337" s="151"/>
      <c r="P337" s="151"/>
      <c r="Q337" s="151"/>
      <c r="R337" s="99"/>
      <c r="S337" s="99"/>
      <c r="T337" s="99"/>
      <c r="U337" s="99"/>
      <c r="V337" s="99"/>
      <c r="W337" s="99"/>
      <c r="X337" s="99"/>
      <c r="Y337" s="99"/>
      <c r="Z337" s="99"/>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0"/>
      <c r="BK337" s="210"/>
    </row>
    <row r="338" spans="1:63" hidden="1" outlineLevel="1">
      <c r="A338" s="9"/>
      <c r="B338" s="45"/>
      <c r="C338" s="128">
        <f>Asset44</f>
        <v>0</v>
      </c>
      <c r="D338" s="9"/>
      <c r="E338" s="9"/>
      <c r="F338" s="140"/>
      <c r="G338" s="193">
        <f>Input!R50</f>
        <v>0</v>
      </c>
      <c r="H338" s="115"/>
      <c r="I338" s="115"/>
      <c r="J338" s="115"/>
      <c r="K338" s="115"/>
      <c r="L338" s="115"/>
      <c r="M338" s="9"/>
      <c r="N338" s="110"/>
      <c r="O338" s="151"/>
      <c r="P338" s="151"/>
      <c r="Q338" s="151"/>
      <c r="R338" s="99"/>
      <c r="S338" s="99"/>
      <c r="T338" s="99"/>
      <c r="U338" s="99"/>
      <c r="V338" s="99"/>
      <c r="W338" s="99"/>
      <c r="X338" s="99"/>
      <c r="Y338" s="99"/>
      <c r="Z338" s="99"/>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0"/>
      <c r="BK338" s="210"/>
    </row>
    <row r="339" spans="1:63" hidden="1" outlineLevel="1">
      <c r="A339" s="9"/>
      <c r="B339" s="45"/>
      <c r="C339" s="128">
        <f>Asset45</f>
        <v>0</v>
      </c>
      <c r="D339" s="9"/>
      <c r="E339" s="9"/>
      <c r="F339" s="140"/>
      <c r="G339" s="193">
        <f>Input!R51</f>
        <v>0</v>
      </c>
      <c r="H339" s="115"/>
      <c r="I339" s="115"/>
      <c r="J339" s="115"/>
      <c r="K339" s="115"/>
      <c r="L339" s="115"/>
      <c r="M339" s="9"/>
      <c r="N339" s="110"/>
      <c r="O339" s="151"/>
      <c r="P339" s="151"/>
      <c r="Q339" s="151"/>
      <c r="R339" s="99"/>
      <c r="S339" s="99"/>
      <c r="T339" s="99"/>
      <c r="U339" s="99"/>
      <c r="V339" s="99"/>
      <c r="W339" s="99"/>
      <c r="X339" s="99"/>
      <c r="Y339" s="99"/>
      <c r="Z339" s="99"/>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0"/>
      <c r="BK339" s="210"/>
    </row>
    <row r="340" spans="1:63" collapsed="1">
      <c r="A340" s="9"/>
      <c r="B340" s="152"/>
      <c r="C340" s="25"/>
      <c r="D340" s="9"/>
      <c r="E340" s="9"/>
      <c r="F340" s="140"/>
      <c r="G340" s="193"/>
      <c r="H340" s="115"/>
      <c r="I340" s="115"/>
      <c r="J340" s="115"/>
      <c r="K340" s="115"/>
      <c r="L340" s="115"/>
      <c r="M340" s="9"/>
      <c r="N340" s="110"/>
      <c r="O340" s="151"/>
      <c r="P340" s="151"/>
      <c r="Q340" s="151"/>
      <c r="R340" s="99"/>
      <c r="S340" s="99"/>
      <c r="T340" s="99"/>
      <c r="U340" s="99"/>
      <c r="V340" s="99"/>
      <c r="W340" s="99"/>
      <c r="X340" s="99"/>
      <c r="Y340" s="99"/>
      <c r="Z340" s="99"/>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0"/>
      <c r="BK340" s="210"/>
    </row>
    <row r="341" spans="1:63">
      <c r="A341" s="9"/>
      <c r="B341" s="152" t="s">
        <v>56</v>
      </c>
      <c r="C341" s="25"/>
      <c r="D341" s="9"/>
      <c r="E341" s="9"/>
      <c r="F341" s="140"/>
      <c r="G341" s="193">
        <f>SUM(G342:G371)</f>
        <v>0</v>
      </c>
      <c r="H341" s="115"/>
      <c r="I341" s="115"/>
      <c r="J341" s="115"/>
      <c r="K341" s="115"/>
      <c r="L341" s="115"/>
      <c r="M341" s="9"/>
      <c r="N341" s="110"/>
      <c r="O341" s="151"/>
      <c r="P341" s="151"/>
      <c r="Q341" s="151"/>
      <c r="R341" s="99"/>
      <c r="S341" s="99"/>
      <c r="T341" s="99"/>
      <c r="U341" s="99"/>
      <c r="V341" s="99"/>
      <c r="W341" s="99"/>
      <c r="X341" s="99"/>
      <c r="Y341" s="99"/>
      <c r="Z341" s="99"/>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0"/>
      <c r="BK341" s="210"/>
    </row>
    <row r="342" spans="1:63" outlineLevel="1">
      <c r="A342" s="9"/>
      <c r="B342" s="9"/>
      <c r="C342" s="128" t="str">
        <f>Asset1</f>
        <v>System Capex</v>
      </c>
      <c r="D342" s="9"/>
      <c r="E342" s="9"/>
      <c r="F342" s="140"/>
      <c r="G342" s="191">
        <f t="shared" ref="G342:G371" si="3">G295-G248</f>
        <v>0</v>
      </c>
      <c r="H342" s="115"/>
      <c r="I342" s="115"/>
      <c r="J342" s="115"/>
      <c r="K342" s="115"/>
      <c r="L342" s="115"/>
      <c r="M342" s="9"/>
      <c r="N342" s="110"/>
      <c r="O342" s="151"/>
      <c r="P342" s="151"/>
      <c r="Q342" s="151"/>
      <c r="R342" s="99"/>
      <c r="S342" s="99"/>
      <c r="T342" s="99"/>
      <c r="U342" s="99"/>
      <c r="V342" s="99"/>
      <c r="W342" s="99"/>
      <c r="X342" s="99"/>
      <c r="Y342" s="99"/>
      <c r="Z342" s="99"/>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0"/>
      <c r="BK342" s="210"/>
    </row>
    <row r="343" spans="1:63" outlineLevel="1">
      <c r="A343" s="9"/>
      <c r="B343" s="45"/>
      <c r="C343" s="128" t="str">
        <f>Asset2</f>
        <v>Transmission terminal station</v>
      </c>
      <c r="D343" s="9"/>
      <c r="E343" s="9"/>
      <c r="F343" s="140"/>
      <c r="G343" s="191">
        <f t="shared" si="3"/>
        <v>0</v>
      </c>
      <c r="H343" s="115"/>
      <c r="I343" s="115"/>
      <c r="J343" s="115"/>
      <c r="K343" s="115"/>
      <c r="L343" s="115"/>
      <c r="M343" s="9"/>
      <c r="N343" s="110"/>
      <c r="O343" s="151"/>
      <c r="P343" s="151"/>
      <c r="Q343" s="151"/>
      <c r="R343" s="99"/>
      <c r="S343" s="99"/>
      <c r="T343" s="99"/>
      <c r="U343" s="99"/>
      <c r="V343" s="99"/>
      <c r="W343" s="99"/>
      <c r="X343" s="99"/>
      <c r="Y343" s="99"/>
      <c r="Z343" s="99"/>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0"/>
      <c r="BK343" s="210"/>
    </row>
    <row r="344" spans="1:63" outlineLevel="1">
      <c r="A344" s="9"/>
      <c r="B344" s="45"/>
      <c r="C344" s="128" t="str">
        <f>Asset3</f>
        <v>Zone substations</v>
      </c>
      <c r="D344" s="9"/>
      <c r="E344" s="9"/>
      <c r="F344" s="140"/>
      <c r="G344" s="191">
        <f t="shared" si="3"/>
        <v>0</v>
      </c>
      <c r="H344" s="115"/>
      <c r="I344" s="115"/>
      <c r="J344" s="115"/>
      <c r="K344" s="115"/>
      <c r="L344" s="115"/>
      <c r="M344" s="9"/>
      <c r="N344" s="110"/>
      <c r="O344" s="151"/>
      <c r="P344" s="151"/>
      <c r="Q344" s="151"/>
      <c r="R344" s="99"/>
      <c r="S344" s="99"/>
      <c r="T344" s="99"/>
      <c r="U344" s="99"/>
      <c r="V344" s="99"/>
      <c r="W344" s="99"/>
      <c r="X344" s="99"/>
      <c r="Y344" s="99"/>
      <c r="Z344" s="99"/>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0"/>
      <c r="BK344" s="210"/>
    </row>
    <row r="345" spans="1:63" outlineLevel="1">
      <c r="A345" s="9"/>
      <c r="B345" s="45"/>
      <c r="C345" s="128" t="str">
        <f>Asset4</f>
        <v>Transmission lines</v>
      </c>
      <c r="D345" s="9"/>
      <c r="E345" s="9"/>
      <c r="F345" s="140"/>
      <c r="G345" s="191">
        <f t="shared" si="3"/>
        <v>0</v>
      </c>
      <c r="H345" s="115"/>
      <c r="I345" s="115"/>
      <c r="J345" s="115"/>
      <c r="K345" s="115"/>
      <c r="L345" s="115"/>
      <c r="M345" s="9"/>
      <c r="N345" s="110"/>
      <c r="O345" s="151"/>
      <c r="P345" s="151"/>
      <c r="Q345" s="151"/>
      <c r="R345" s="99"/>
      <c r="S345" s="99"/>
      <c r="T345" s="99"/>
      <c r="U345" s="99"/>
      <c r="V345" s="99"/>
      <c r="W345" s="99"/>
      <c r="X345" s="99"/>
      <c r="Y345" s="99"/>
      <c r="Z345" s="99"/>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0"/>
      <c r="BK345" s="210"/>
    </row>
    <row r="346" spans="1:63" outlineLevel="1">
      <c r="A346" s="9"/>
      <c r="B346" s="45"/>
      <c r="C346" s="128" t="str">
        <f>Asset5</f>
        <v>Distribution mains</v>
      </c>
      <c r="D346" s="9"/>
      <c r="E346" s="9"/>
      <c r="F346" s="140"/>
      <c r="G346" s="191">
        <f t="shared" si="3"/>
        <v>0</v>
      </c>
      <c r="H346" s="115"/>
      <c r="I346" s="115"/>
      <c r="J346" s="115"/>
      <c r="K346" s="115"/>
      <c r="L346" s="115"/>
      <c r="M346" s="9"/>
      <c r="N346" s="110"/>
      <c r="O346" s="151"/>
      <c r="P346" s="151"/>
      <c r="Q346" s="151"/>
      <c r="R346" s="99"/>
      <c r="S346" s="99"/>
      <c r="T346" s="99"/>
      <c r="U346" s="99"/>
      <c r="V346" s="99"/>
      <c r="W346" s="99"/>
      <c r="X346" s="99"/>
      <c r="Y346" s="99"/>
      <c r="Z346" s="99"/>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0"/>
      <c r="BK346" s="210"/>
    </row>
    <row r="347" spans="1:63" outlineLevel="1">
      <c r="A347" s="9"/>
      <c r="B347" s="45"/>
      <c r="C347" s="128" t="str">
        <f>Asset6</f>
        <v>Distribution substations</v>
      </c>
      <c r="D347" s="9"/>
      <c r="E347" s="9"/>
      <c r="F347" s="140"/>
      <c r="G347" s="191">
        <f t="shared" si="3"/>
        <v>0</v>
      </c>
      <c r="H347" s="115"/>
      <c r="I347" s="115"/>
      <c r="J347" s="115"/>
      <c r="K347" s="115"/>
      <c r="L347" s="115"/>
      <c r="M347" s="9"/>
      <c r="N347" s="110"/>
      <c r="O347" s="151"/>
      <c r="P347" s="151"/>
      <c r="Q347" s="151"/>
      <c r="R347" s="99"/>
      <c r="S347" s="99"/>
      <c r="T347" s="99"/>
      <c r="U347" s="99"/>
      <c r="V347" s="99"/>
      <c r="W347" s="99"/>
      <c r="X347" s="99"/>
      <c r="Y347" s="99"/>
      <c r="Z347" s="99"/>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0"/>
      <c r="BK347" s="210"/>
    </row>
    <row r="348" spans="1:63" outlineLevel="1">
      <c r="A348" s="9"/>
      <c r="B348" s="45"/>
      <c r="C348" s="128" t="str">
        <f>Asset7</f>
        <v>Metering</v>
      </c>
      <c r="D348" s="9"/>
      <c r="E348" s="9"/>
      <c r="F348" s="140"/>
      <c r="G348" s="191">
        <f t="shared" si="3"/>
        <v>0</v>
      </c>
      <c r="H348" s="115"/>
      <c r="I348" s="115"/>
      <c r="J348" s="115"/>
      <c r="K348" s="115"/>
      <c r="L348" s="115"/>
      <c r="M348" s="9"/>
      <c r="N348" s="110"/>
      <c r="O348" s="151"/>
      <c r="P348" s="151"/>
      <c r="Q348" s="151"/>
      <c r="R348" s="99"/>
      <c r="S348" s="99"/>
      <c r="T348" s="99"/>
      <c r="U348" s="99"/>
      <c r="V348" s="99"/>
      <c r="W348" s="99"/>
      <c r="X348" s="99"/>
      <c r="Y348" s="99"/>
      <c r="Z348" s="99"/>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0"/>
      <c r="BK348" s="210"/>
    </row>
    <row r="349" spans="1:63" outlineLevel="1">
      <c r="A349" s="9"/>
      <c r="B349" s="45"/>
      <c r="C349" s="128" t="str">
        <f>Asset8</f>
        <v>Land and easements</v>
      </c>
      <c r="D349" s="9"/>
      <c r="E349" s="9"/>
      <c r="F349" s="140"/>
      <c r="G349" s="191">
        <f t="shared" si="3"/>
        <v>0</v>
      </c>
      <c r="H349" s="115"/>
      <c r="I349" s="115"/>
      <c r="J349" s="115"/>
      <c r="K349" s="115"/>
      <c r="L349" s="115"/>
      <c r="M349" s="9"/>
      <c r="N349" s="110"/>
      <c r="O349" s="151"/>
      <c r="P349" s="151"/>
      <c r="Q349" s="151"/>
      <c r="R349" s="99"/>
      <c r="S349" s="99"/>
      <c r="T349" s="99"/>
      <c r="U349" s="99"/>
      <c r="V349" s="99"/>
      <c r="W349" s="99"/>
      <c r="X349" s="99"/>
      <c r="Y349" s="99"/>
      <c r="Z349" s="99"/>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0"/>
      <c r="BK349" s="210"/>
    </row>
    <row r="350" spans="1:63" outlineLevel="1">
      <c r="A350" s="9"/>
      <c r="B350" s="45"/>
      <c r="C350" s="128" t="str">
        <f>Asset9</f>
        <v>Secondary systems - Control, communications &amp; Protection</v>
      </c>
      <c r="D350" s="9"/>
      <c r="E350" s="9"/>
      <c r="F350" s="140"/>
      <c r="G350" s="191">
        <f t="shared" si="3"/>
        <v>0</v>
      </c>
      <c r="H350" s="115"/>
      <c r="I350" s="115"/>
      <c r="J350" s="115"/>
      <c r="K350" s="115"/>
      <c r="L350" s="115"/>
      <c r="M350" s="9"/>
      <c r="N350" s="110"/>
      <c r="O350" s="151"/>
      <c r="P350" s="151"/>
      <c r="Q350" s="151"/>
      <c r="R350" s="99"/>
      <c r="S350" s="99"/>
      <c r="T350" s="99"/>
      <c r="U350" s="99"/>
      <c r="V350" s="99"/>
      <c r="W350" s="99"/>
      <c r="X350" s="99"/>
      <c r="Y350" s="99"/>
      <c r="Z350" s="99"/>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0"/>
      <c r="BK350" s="210"/>
    </row>
    <row r="351" spans="1:63" outlineLevel="1">
      <c r="A351" s="9"/>
      <c r="B351" s="45"/>
      <c r="C351" s="128" t="str">
        <f>Asset10</f>
        <v>Other</v>
      </c>
      <c r="D351" s="9"/>
      <c r="E351" s="9"/>
      <c r="F351" s="140"/>
      <c r="G351" s="191">
        <f t="shared" si="3"/>
        <v>0</v>
      </c>
      <c r="H351" s="115"/>
      <c r="I351" s="115"/>
      <c r="J351" s="115"/>
      <c r="K351" s="115"/>
      <c r="L351" s="115"/>
      <c r="M351" s="9"/>
      <c r="N351" s="110"/>
      <c r="O351" s="151"/>
      <c r="P351" s="151"/>
      <c r="Q351" s="151"/>
      <c r="R351" s="99"/>
      <c r="S351" s="99"/>
      <c r="T351" s="99"/>
      <c r="U351" s="99"/>
      <c r="V351" s="99"/>
      <c r="W351" s="99"/>
      <c r="X351" s="99"/>
      <c r="Y351" s="99"/>
      <c r="Z351" s="99"/>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0"/>
      <c r="BK351" s="210"/>
    </row>
    <row r="352" spans="1:63" outlineLevel="1">
      <c r="A352" s="9"/>
      <c r="B352" s="45"/>
      <c r="C352" s="128" t="str">
        <f>Asset11</f>
        <v>Non-System Capex</v>
      </c>
      <c r="D352" s="9"/>
      <c r="E352" s="9"/>
      <c r="F352" s="140"/>
      <c r="G352" s="191">
        <f t="shared" si="3"/>
        <v>0</v>
      </c>
      <c r="H352" s="115"/>
      <c r="I352" s="115"/>
      <c r="J352" s="115"/>
      <c r="K352" s="115"/>
      <c r="L352" s="115"/>
      <c r="M352" s="9"/>
      <c r="N352" s="110"/>
      <c r="O352" s="151"/>
      <c r="P352" s="151"/>
      <c r="Q352" s="151"/>
      <c r="R352" s="99"/>
      <c r="S352" s="99"/>
      <c r="T352" s="99"/>
      <c r="U352" s="99"/>
      <c r="V352" s="99"/>
      <c r="W352" s="99"/>
      <c r="X352" s="99"/>
      <c r="Y352" s="99"/>
      <c r="Z352" s="99"/>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0"/>
      <c r="BK352" s="210"/>
    </row>
    <row r="353" spans="1:63" outlineLevel="1">
      <c r="A353" s="9"/>
      <c r="B353" s="45"/>
      <c r="C353" s="128" t="str">
        <f>Asset12</f>
        <v>Non-network—IT and Communications Capex</v>
      </c>
      <c r="D353" s="9"/>
      <c r="E353" s="9"/>
      <c r="F353" s="140"/>
      <c r="G353" s="191">
        <f t="shared" si="3"/>
        <v>0</v>
      </c>
      <c r="H353" s="115"/>
      <c r="I353" s="115"/>
      <c r="J353" s="115"/>
      <c r="K353" s="115"/>
      <c r="L353" s="115"/>
      <c r="M353" s="9"/>
      <c r="N353" s="110"/>
      <c r="O353" s="151"/>
      <c r="P353" s="151"/>
      <c r="Q353" s="151"/>
      <c r="R353" s="99"/>
      <c r="S353" s="99"/>
      <c r="T353" s="99"/>
      <c r="U353" s="99"/>
      <c r="V353" s="99"/>
      <c r="W353" s="99"/>
      <c r="X353" s="99"/>
      <c r="Y353" s="99"/>
      <c r="Z353" s="99"/>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0"/>
      <c r="BK353" s="210"/>
    </row>
    <row r="354" spans="1:63" outlineLevel="1">
      <c r="A354" s="9"/>
      <c r="B354" s="45"/>
      <c r="C354" s="128" t="str">
        <f>Asset13</f>
        <v>Non-network—Motor Vehicles Capex</v>
      </c>
      <c r="D354" s="9"/>
      <c r="E354" s="9"/>
      <c r="F354" s="140"/>
      <c r="G354" s="191">
        <f t="shared" si="3"/>
        <v>0</v>
      </c>
      <c r="H354" s="115"/>
      <c r="I354" s="115"/>
      <c r="J354" s="115"/>
      <c r="K354" s="115"/>
      <c r="L354" s="115"/>
      <c r="M354" s="9"/>
      <c r="N354" s="110"/>
      <c r="O354" s="151"/>
      <c r="P354" s="151"/>
      <c r="Q354" s="151"/>
      <c r="R354" s="99"/>
      <c r="S354" s="99"/>
      <c r="T354" s="99"/>
      <c r="U354" s="99"/>
      <c r="V354" s="99"/>
      <c r="W354" s="99"/>
      <c r="X354" s="99"/>
      <c r="Y354" s="99"/>
      <c r="Z354" s="99"/>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0"/>
      <c r="BK354" s="210"/>
    </row>
    <row r="355" spans="1:63" outlineLevel="1">
      <c r="A355" s="9"/>
      <c r="B355" s="45"/>
      <c r="C355" s="128" t="str">
        <f>Asset14</f>
        <v>Non-network—Property Capex</v>
      </c>
      <c r="D355" s="9"/>
      <c r="E355" s="9"/>
      <c r="F355" s="140"/>
      <c r="G355" s="191">
        <f t="shared" si="3"/>
        <v>0</v>
      </c>
      <c r="H355" s="115"/>
      <c r="I355" s="115"/>
      <c r="J355" s="115"/>
      <c r="K355" s="115"/>
      <c r="L355" s="115"/>
      <c r="M355" s="9"/>
      <c r="N355" s="110"/>
      <c r="O355" s="151"/>
      <c r="P355" s="151"/>
      <c r="Q355" s="151"/>
      <c r="R355" s="99"/>
      <c r="S355" s="99"/>
      <c r="T355" s="99"/>
      <c r="U355" s="99"/>
      <c r="V355" s="99"/>
      <c r="W355" s="99"/>
      <c r="X355" s="99"/>
      <c r="Y355" s="99"/>
      <c r="Z355" s="99"/>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0"/>
      <c r="BK355" s="210"/>
    </row>
    <row r="356" spans="1:63" outlineLevel="1">
      <c r="A356" s="9"/>
      <c r="B356" s="45"/>
      <c r="C356" s="128" t="str">
        <f>Asset15</f>
        <v>Non-network—Plant &amp; Equipment Capex</v>
      </c>
      <c r="D356" s="9"/>
      <c r="E356" s="9"/>
      <c r="F356" s="140"/>
      <c r="G356" s="191">
        <f t="shared" si="3"/>
        <v>0</v>
      </c>
      <c r="H356" s="115"/>
      <c r="I356" s="115"/>
      <c r="J356" s="115"/>
      <c r="K356" s="115"/>
      <c r="L356" s="115"/>
      <c r="M356" s="9"/>
      <c r="N356" s="110"/>
      <c r="O356" s="151"/>
      <c r="P356" s="151"/>
      <c r="Q356" s="151"/>
      <c r="R356" s="99"/>
      <c r="S356" s="99"/>
      <c r="T356" s="99"/>
      <c r="U356" s="99"/>
      <c r="V356" s="99"/>
      <c r="W356" s="99"/>
      <c r="X356" s="99"/>
      <c r="Y356" s="99"/>
      <c r="Z356" s="99"/>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0"/>
      <c r="BK356" s="210"/>
    </row>
    <row r="357" spans="1:63" outlineLevel="1">
      <c r="A357" s="9"/>
      <c r="B357" s="45"/>
      <c r="C357" s="128" t="str">
        <f>Asset16</f>
        <v>Non-network—Other capex</v>
      </c>
      <c r="D357" s="9"/>
      <c r="E357" s="9"/>
      <c r="F357" s="140"/>
      <c r="G357" s="191">
        <f t="shared" si="3"/>
        <v>0</v>
      </c>
      <c r="H357" s="115"/>
      <c r="I357" s="115"/>
      <c r="J357" s="115"/>
      <c r="K357" s="115"/>
      <c r="L357" s="115"/>
      <c r="M357" s="9"/>
      <c r="N357" s="110"/>
      <c r="O357" s="151"/>
      <c r="P357" s="151"/>
      <c r="Q357" s="151"/>
      <c r="R357" s="99"/>
      <c r="S357" s="99"/>
      <c r="T357" s="99"/>
      <c r="U357" s="99"/>
      <c r="V357" s="99"/>
      <c r="W357" s="99"/>
      <c r="X357" s="99"/>
      <c r="Y357" s="99"/>
      <c r="Z357" s="99"/>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0"/>
      <c r="BK357" s="210"/>
    </row>
    <row r="358" spans="1:63" hidden="1" outlineLevel="1">
      <c r="A358" s="9"/>
      <c r="B358" s="45"/>
      <c r="C358" s="128">
        <f>Asset17</f>
        <v>0</v>
      </c>
      <c r="D358" s="9"/>
      <c r="E358" s="9"/>
      <c r="F358" s="140"/>
      <c r="G358" s="191">
        <f t="shared" si="3"/>
        <v>0</v>
      </c>
      <c r="H358" s="115"/>
      <c r="I358" s="115"/>
      <c r="J358" s="115"/>
      <c r="K358" s="115"/>
      <c r="L358" s="115"/>
      <c r="M358" s="9"/>
      <c r="N358" s="110"/>
      <c r="O358" s="151"/>
      <c r="P358" s="151"/>
      <c r="Q358" s="151"/>
      <c r="R358" s="99"/>
      <c r="S358" s="99"/>
      <c r="T358" s="99"/>
      <c r="U358" s="99"/>
      <c r="V358" s="99"/>
      <c r="W358" s="99"/>
      <c r="X358" s="99"/>
      <c r="Y358" s="99"/>
      <c r="Z358" s="99"/>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0"/>
      <c r="BK358" s="210"/>
    </row>
    <row r="359" spans="1:63" hidden="1" outlineLevel="1">
      <c r="A359" s="9"/>
      <c r="B359" s="45"/>
      <c r="C359" s="128">
        <f>Asset18</f>
        <v>0</v>
      </c>
      <c r="D359" s="9"/>
      <c r="E359" s="9"/>
      <c r="F359" s="140"/>
      <c r="G359" s="191">
        <f t="shared" si="3"/>
        <v>0</v>
      </c>
      <c r="H359" s="115"/>
      <c r="I359" s="115"/>
      <c r="J359" s="115"/>
      <c r="K359" s="115"/>
      <c r="L359" s="115"/>
      <c r="M359" s="9"/>
      <c r="N359" s="110"/>
      <c r="O359" s="151"/>
      <c r="P359" s="151"/>
      <c r="Q359" s="151"/>
      <c r="R359" s="99"/>
      <c r="S359" s="99"/>
      <c r="T359" s="99"/>
      <c r="U359" s="99"/>
      <c r="V359" s="99"/>
      <c r="W359" s="99"/>
      <c r="X359" s="99"/>
      <c r="Y359" s="99"/>
      <c r="Z359" s="99"/>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0"/>
      <c r="BK359" s="210"/>
    </row>
    <row r="360" spans="1:63" hidden="1" outlineLevel="1">
      <c r="A360" s="9"/>
      <c r="B360" s="45"/>
      <c r="C360" s="128">
        <f>Asset19</f>
        <v>0</v>
      </c>
      <c r="D360" s="9"/>
      <c r="E360" s="9"/>
      <c r="F360" s="140"/>
      <c r="G360" s="191">
        <f t="shared" si="3"/>
        <v>0</v>
      </c>
      <c r="H360" s="115"/>
      <c r="I360" s="115"/>
      <c r="J360" s="115"/>
      <c r="K360" s="115"/>
      <c r="L360" s="115"/>
      <c r="M360" s="9"/>
      <c r="N360" s="110"/>
      <c r="O360" s="151"/>
      <c r="P360" s="151"/>
      <c r="Q360" s="151"/>
      <c r="R360" s="99"/>
      <c r="S360" s="99"/>
      <c r="T360" s="99"/>
      <c r="U360" s="99"/>
      <c r="V360" s="99"/>
      <c r="W360" s="99"/>
      <c r="X360" s="99"/>
      <c r="Y360" s="99"/>
      <c r="Z360" s="99"/>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0"/>
      <c r="BK360" s="210"/>
    </row>
    <row r="361" spans="1:63" hidden="1" outlineLevel="1">
      <c r="A361" s="9"/>
      <c r="B361" s="45"/>
      <c r="C361" s="128">
        <f>Asset20</f>
        <v>0</v>
      </c>
      <c r="D361" s="9"/>
      <c r="E361" s="9"/>
      <c r="F361" s="140"/>
      <c r="G361" s="191">
        <f t="shared" si="3"/>
        <v>0</v>
      </c>
      <c r="H361" s="115"/>
      <c r="I361" s="115"/>
      <c r="J361" s="115"/>
      <c r="K361" s="115"/>
      <c r="L361" s="115"/>
      <c r="M361" s="9"/>
      <c r="N361" s="110"/>
      <c r="O361" s="151"/>
      <c r="P361" s="151"/>
      <c r="Q361" s="151"/>
      <c r="R361" s="99"/>
      <c r="S361" s="99"/>
      <c r="T361" s="99"/>
      <c r="U361" s="99"/>
      <c r="V361" s="99"/>
      <c r="W361" s="99"/>
      <c r="X361" s="99"/>
      <c r="Y361" s="99"/>
      <c r="Z361" s="99"/>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0"/>
      <c r="BK361" s="210"/>
    </row>
    <row r="362" spans="1:63" hidden="1" outlineLevel="1">
      <c r="A362" s="9"/>
      <c r="B362" s="45"/>
      <c r="C362" s="128">
        <f>Asset21</f>
        <v>0</v>
      </c>
      <c r="D362" s="9"/>
      <c r="E362" s="9"/>
      <c r="F362" s="140"/>
      <c r="G362" s="191">
        <f t="shared" si="3"/>
        <v>0</v>
      </c>
      <c r="H362" s="115"/>
      <c r="I362" s="115"/>
      <c r="J362" s="115"/>
      <c r="K362" s="115"/>
      <c r="L362" s="115"/>
      <c r="M362" s="9"/>
      <c r="N362" s="110"/>
      <c r="O362" s="151"/>
      <c r="P362" s="151"/>
      <c r="Q362" s="151"/>
      <c r="R362" s="99"/>
      <c r="S362" s="99"/>
      <c r="T362" s="99"/>
      <c r="U362" s="99"/>
      <c r="V362" s="99"/>
      <c r="W362" s="99"/>
      <c r="X362" s="99"/>
      <c r="Y362" s="99"/>
      <c r="Z362" s="99"/>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0"/>
      <c r="BK362" s="210"/>
    </row>
    <row r="363" spans="1:63" hidden="1" outlineLevel="1">
      <c r="A363" s="9"/>
      <c r="B363" s="45"/>
      <c r="C363" s="128">
        <f>Asset22</f>
        <v>0</v>
      </c>
      <c r="D363" s="9"/>
      <c r="E363" s="9"/>
      <c r="F363" s="140"/>
      <c r="G363" s="191">
        <f t="shared" si="3"/>
        <v>0</v>
      </c>
      <c r="H363" s="115"/>
      <c r="I363" s="115"/>
      <c r="J363" s="115"/>
      <c r="K363" s="115"/>
      <c r="L363" s="115"/>
      <c r="M363" s="9"/>
      <c r="N363" s="110"/>
      <c r="O363" s="151"/>
      <c r="P363" s="151"/>
      <c r="Q363" s="151"/>
      <c r="R363" s="99"/>
      <c r="S363" s="99"/>
      <c r="T363" s="99"/>
      <c r="U363" s="99"/>
      <c r="V363" s="99"/>
      <c r="W363" s="99"/>
      <c r="X363" s="99"/>
      <c r="Y363" s="99"/>
      <c r="Z363" s="99"/>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0"/>
      <c r="BK363" s="210"/>
    </row>
    <row r="364" spans="1:63" hidden="1" outlineLevel="1">
      <c r="A364" s="9"/>
      <c r="B364" s="45"/>
      <c r="C364" s="128">
        <f>Asset23</f>
        <v>0</v>
      </c>
      <c r="D364" s="9"/>
      <c r="E364" s="9"/>
      <c r="F364" s="140"/>
      <c r="G364" s="191">
        <f t="shared" si="3"/>
        <v>0</v>
      </c>
      <c r="H364" s="115"/>
      <c r="I364" s="115"/>
      <c r="J364" s="115"/>
      <c r="K364" s="115"/>
      <c r="L364" s="115"/>
      <c r="M364" s="9"/>
      <c r="N364" s="110"/>
      <c r="O364" s="151"/>
      <c r="P364" s="151"/>
      <c r="Q364" s="151"/>
      <c r="R364" s="99"/>
      <c r="S364" s="99"/>
      <c r="T364" s="99"/>
      <c r="U364" s="99"/>
      <c r="V364" s="99"/>
      <c r="W364" s="99"/>
      <c r="X364" s="99"/>
      <c r="Y364" s="99"/>
      <c r="Z364" s="99"/>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0"/>
      <c r="BK364" s="210"/>
    </row>
    <row r="365" spans="1:63" hidden="1" outlineLevel="1">
      <c r="A365" s="9"/>
      <c r="B365" s="45"/>
      <c r="C365" s="128">
        <f>Asset24</f>
        <v>0</v>
      </c>
      <c r="D365" s="9"/>
      <c r="E365" s="9"/>
      <c r="F365" s="140"/>
      <c r="G365" s="191">
        <f t="shared" si="3"/>
        <v>0</v>
      </c>
      <c r="H365" s="115"/>
      <c r="I365" s="115"/>
      <c r="J365" s="115"/>
      <c r="K365" s="115"/>
      <c r="L365" s="115"/>
      <c r="M365" s="9"/>
      <c r="N365" s="110"/>
      <c r="O365" s="151"/>
      <c r="P365" s="151"/>
      <c r="Q365" s="151"/>
      <c r="R365" s="99"/>
      <c r="S365" s="99"/>
      <c r="T365" s="99"/>
      <c r="U365" s="99"/>
      <c r="V365" s="99"/>
      <c r="W365" s="99"/>
      <c r="X365" s="99"/>
      <c r="Y365" s="99"/>
      <c r="Z365" s="99"/>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0"/>
      <c r="BK365" s="210"/>
    </row>
    <row r="366" spans="1:63" hidden="1" outlineLevel="1">
      <c r="A366" s="9"/>
      <c r="B366" s="45"/>
      <c r="C366" s="128">
        <f>Asset25</f>
        <v>0</v>
      </c>
      <c r="D366" s="9"/>
      <c r="E366" s="9"/>
      <c r="F366" s="140"/>
      <c r="G366" s="191">
        <f t="shared" si="3"/>
        <v>0</v>
      </c>
      <c r="H366" s="115"/>
      <c r="I366" s="115"/>
      <c r="J366" s="115"/>
      <c r="K366" s="115"/>
      <c r="L366" s="115"/>
      <c r="M366" s="9"/>
      <c r="N366" s="110"/>
      <c r="O366" s="151"/>
      <c r="P366" s="151"/>
      <c r="Q366" s="151"/>
      <c r="R366" s="99"/>
      <c r="S366" s="99"/>
      <c r="T366" s="99"/>
      <c r="U366" s="99"/>
      <c r="V366" s="99"/>
      <c r="W366" s="99"/>
      <c r="X366" s="99"/>
      <c r="Y366" s="99"/>
      <c r="Z366" s="99"/>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0"/>
      <c r="BK366" s="210"/>
    </row>
    <row r="367" spans="1:63" hidden="1" outlineLevel="1">
      <c r="A367" s="9"/>
      <c r="B367" s="45"/>
      <c r="C367" s="128">
        <f>Asset26</f>
        <v>0</v>
      </c>
      <c r="D367" s="9"/>
      <c r="E367" s="9"/>
      <c r="F367" s="140"/>
      <c r="G367" s="191">
        <f t="shared" si="3"/>
        <v>0</v>
      </c>
      <c r="H367" s="115"/>
      <c r="I367" s="115"/>
      <c r="J367" s="115"/>
      <c r="K367" s="115"/>
      <c r="L367" s="115"/>
      <c r="M367" s="9"/>
      <c r="N367" s="110"/>
      <c r="O367" s="151"/>
      <c r="P367" s="151"/>
      <c r="Q367" s="151"/>
      <c r="R367" s="99"/>
      <c r="S367" s="99"/>
      <c r="T367" s="99"/>
      <c r="U367" s="99"/>
      <c r="V367" s="99"/>
      <c r="W367" s="99"/>
      <c r="X367" s="99"/>
      <c r="Y367" s="99"/>
      <c r="Z367" s="99"/>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0"/>
      <c r="BK367" s="210"/>
    </row>
    <row r="368" spans="1:63" hidden="1" outlineLevel="1">
      <c r="A368" s="9"/>
      <c r="B368" s="45"/>
      <c r="C368" s="128">
        <f>Asset27</f>
        <v>0</v>
      </c>
      <c r="D368" s="9"/>
      <c r="E368" s="9"/>
      <c r="F368" s="140"/>
      <c r="G368" s="191">
        <f t="shared" si="3"/>
        <v>0</v>
      </c>
      <c r="H368" s="115"/>
      <c r="I368" s="115"/>
      <c r="J368" s="115"/>
      <c r="K368" s="115"/>
      <c r="L368" s="115"/>
      <c r="M368" s="9"/>
      <c r="N368" s="110"/>
      <c r="O368" s="151"/>
      <c r="P368" s="151"/>
      <c r="Q368" s="151"/>
      <c r="R368" s="99"/>
      <c r="S368" s="99"/>
      <c r="T368" s="99"/>
      <c r="U368" s="99"/>
      <c r="V368" s="99"/>
      <c r="W368" s="99"/>
      <c r="X368" s="99"/>
      <c r="Y368" s="99"/>
      <c r="Z368" s="99"/>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0"/>
      <c r="BK368" s="210"/>
    </row>
    <row r="369" spans="1:63" hidden="1" outlineLevel="1">
      <c r="A369" s="9"/>
      <c r="B369" s="45"/>
      <c r="C369" s="128">
        <f>Asset28</f>
        <v>0</v>
      </c>
      <c r="D369" s="9"/>
      <c r="E369" s="9"/>
      <c r="F369" s="140"/>
      <c r="G369" s="191">
        <f t="shared" si="3"/>
        <v>0</v>
      </c>
      <c r="H369" s="115"/>
      <c r="I369" s="115"/>
      <c r="J369" s="115"/>
      <c r="K369" s="115"/>
      <c r="L369" s="115"/>
      <c r="M369" s="9"/>
      <c r="N369" s="110"/>
      <c r="O369" s="151"/>
      <c r="P369" s="151"/>
      <c r="Q369" s="151"/>
      <c r="R369" s="99"/>
      <c r="S369" s="99"/>
      <c r="T369" s="99"/>
      <c r="U369" s="99"/>
      <c r="V369" s="99"/>
      <c r="W369" s="99"/>
      <c r="X369" s="99"/>
      <c r="Y369" s="99"/>
      <c r="Z369" s="99"/>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0"/>
      <c r="BK369" s="210"/>
    </row>
    <row r="370" spans="1:63" hidden="1" outlineLevel="1">
      <c r="A370" s="9"/>
      <c r="B370" s="45"/>
      <c r="C370" s="128">
        <f>Asset29</f>
        <v>0</v>
      </c>
      <c r="D370" s="9"/>
      <c r="E370" s="9"/>
      <c r="F370" s="140"/>
      <c r="G370" s="191">
        <f t="shared" si="3"/>
        <v>0</v>
      </c>
      <c r="H370" s="115"/>
      <c r="I370" s="115"/>
      <c r="J370" s="115"/>
      <c r="K370" s="115"/>
      <c r="L370" s="115"/>
      <c r="M370" s="9"/>
      <c r="N370" s="110"/>
      <c r="O370" s="151"/>
      <c r="P370" s="151"/>
      <c r="Q370" s="151"/>
      <c r="R370" s="99"/>
      <c r="S370" s="99"/>
      <c r="T370" s="99"/>
      <c r="U370" s="99"/>
      <c r="V370" s="99"/>
      <c r="W370" s="99"/>
      <c r="X370" s="99"/>
      <c r="Y370" s="99"/>
      <c r="Z370" s="99"/>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0"/>
      <c r="BK370" s="210"/>
    </row>
    <row r="371" spans="1:63" hidden="1" outlineLevel="1">
      <c r="A371" s="9"/>
      <c r="B371" s="45"/>
      <c r="C371" s="128">
        <f>Asset30</f>
        <v>0</v>
      </c>
      <c r="D371" s="9"/>
      <c r="E371" s="9"/>
      <c r="F371" s="140"/>
      <c r="G371" s="191">
        <f t="shared" si="3"/>
        <v>0</v>
      </c>
      <c r="H371" s="115"/>
      <c r="I371" s="115"/>
      <c r="J371" s="115"/>
      <c r="K371" s="115"/>
      <c r="L371" s="115"/>
      <c r="M371" s="9"/>
      <c r="N371" s="110"/>
      <c r="O371" s="151"/>
      <c r="P371" s="151"/>
      <c r="Q371" s="151"/>
      <c r="R371" s="99"/>
      <c r="S371" s="99"/>
      <c r="T371" s="99"/>
      <c r="U371" s="99"/>
      <c r="V371" s="99"/>
      <c r="W371" s="99"/>
      <c r="X371" s="99"/>
      <c r="Y371" s="99"/>
      <c r="Z371" s="99"/>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0"/>
      <c r="BK371" s="210"/>
    </row>
    <row r="372" spans="1:63" hidden="1" outlineLevel="1">
      <c r="A372" s="9"/>
      <c r="B372" s="45"/>
      <c r="C372" s="128">
        <f>Asset31</f>
        <v>0</v>
      </c>
      <c r="D372" s="9"/>
      <c r="E372" s="9"/>
      <c r="F372" s="140"/>
      <c r="G372" s="191">
        <f t="shared" ref="G372:G386" si="4">G325-G278</f>
        <v>0</v>
      </c>
      <c r="H372" s="115"/>
      <c r="I372" s="115"/>
      <c r="J372" s="115"/>
      <c r="K372" s="115"/>
      <c r="L372" s="115"/>
      <c r="M372" s="9"/>
      <c r="N372" s="110"/>
      <c r="O372" s="151"/>
      <c r="P372" s="151"/>
      <c r="Q372" s="151"/>
      <c r="R372" s="99"/>
      <c r="S372" s="99"/>
      <c r="T372" s="99"/>
      <c r="U372" s="99"/>
      <c r="V372" s="99"/>
      <c r="W372" s="99"/>
      <c r="X372" s="99"/>
      <c r="Y372" s="99"/>
      <c r="Z372" s="99"/>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0"/>
      <c r="BK372" s="210"/>
    </row>
    <row r="373" spans="1:63" hidden="1" outlineLevel="1">
      <c r="A373" s="9"/>
      <c r="B373" s="45"/>
      <c r="C373" s="128">
        <f>Asset32</f>
        <v>0</v>
      </c>
      <c r="D373" s="9"/>
      <c r="E373" s="9"/>
      <c r="F373" s="140"/>
      <c r="G373" s="191">
        <f t="shared" si="4"/>
        <v>0</v>
      </c>
      <c r="H373" s="115"/>
      <c r="I373" s="115"/>
      <c r="J373" s="115"/>
      <c r="K373" s="115"/>
      <c r="L373" s="115"/>
      <c r="M373" s="9"/>
      <c r="N373" s="110"/>
      <c r="O373" s="151"/>
      <c r="P373" s="151"/>
      <c r="Q373" s="151"/>
      <c r="R373" s="99"/>
      <c r="S373" s="99"/>
      <c r="T373" s="99"/>
      <c r="U373" s="99"/>
      <c r="V373" s="99"/>
      <c r="W373" s="99"/>
      <c r="X373" s="99"/>
      <c r="Y373" s="99"/>
      <c r="Z373" s="99"/>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0"/>
      <c r="BK373" s="210"/>
    </row>
    <row r="374" spans="1:63" hidden="1" outlineLevel="1">
      <c r="A374" s="9"/>
      <c r="B374" s="45"/>
      <c r="C374" s="128">
        <f>Asset33</f>
        <v>0</v>
      </c>
      <c r="D374" s="9"/>
      <c r="E374" s="9"/>
      <c r="F374" s="140"/>
      <c r="G374" s="191">
        <f t="shared" si="4"/>
        <v>0</v>
      </c>
      <c r="H374" s="115"/>
      <c r="I374" s="115"/>
      <c r="J374" s="115"/>
      <c r="K374" s="115"/>
      <c r="L374" s="115"/>
      <c r="M374" s="9"/>
      <c r="N374" s="110"/>
      <c r="O374" s="151"/>
      <c r="P374" s="151"/>
      <c r="Q374" s="151"/>
      <c r="R374" s="99"/>
      <c r="S374" s="99"/>
      <c r="T374" s="99"/>
      <c r="U374" s="99"/>
      <c r="V374" s="99"/>
      <c r="W374" s="99"/>
      <c r="X374" s="99"/>
      <c r="Y374" s="99"/>
      <c r="Z374" s="99"/>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0"/>
      <c r="BK374" s="210"/>
    </row>
    <row r="375" spans="1:63" hidden="1" outlineLevel="1">
      <c r="A375" s="9"/>
      <c r="B375" s="45"/>
      <c r="C375" s="128">
        <f>Asset34</f>
        <v>0</v>
      </c>
      <c r="D375" s="9"/>
      <c r="E375" s="9"/>
      <c r="F375" s="140"/>
      <c r="G375" s="191">
        <f t="shared" si="4"/>
        <v>0</v>
      </c>
      <c r="H375" s="115"/>
      <c r="I375" s="115"/>
      <c r="J375" s="115"/>
      <c r="K375" s="115"/>
      <c r="L375" s="115"/>
      <c r="M375" s="9"/>
      <c r="N375" s="110"/>
      <c r="O375" s="151"/>
      <c r="P375" s="151"/>
      <c r="Q375" s="151"/>
      <c r="R375" s="99"/>
      <c r="S375" s="99"/>
      <c r="T375" s="99"/>
      <c r="U375" s="99"/>
      <c r="V375" s="99"/>
      <c r="W375" s="99"/>
      <c r="X375" s="99"/>
      <c r="Y375" s="99"/>
      <c r="Z375" s="99"/>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0"/>
      <c r="BK375" s="210"/>
    </row>
    <row r="376" spans="1:63" hidden="1" outlineLevel="1">
      <c r="A376" s="9"/>
      <c r="B376" s="45"/>
      <c r="C376" s="128">
        <f>Asset35</f>
        <v>0</v>
      </c>
      <c r="D376" s="9"/>
      <c r="E376" s="9"/>
      <c r="F376" s="140"/>
      <c r="G376" s="191">
        <f t="shared" si="4"/>
        <v>0</v>
      </c>
      <c r="H376" s="115"/>
      <c r="I376" s="115"/>
      <c r="J376" s="115"/>
      <c r="K376" s="115"/>
      <c r="L376" s="115"/>
      <c r="M376" s="9"/>
      <c r="N376" s="110"/>
      <c r="O376" s="151"/>
      <c r="P376" s="151"/>
      <c r="Q376" s="151"/>
      <c r="R376" s="99"/>
      <c r="S376" s="99"/>
      <c r="T376" s="99"/>
      <c r="U376" s="99"/>
      <c r="V376" s="99"/>
      <c r="W376" s="99"/>
      <c r="X376" s="99"/>
      <c r="Y376" s="99"/>
      <c r="Z376" s="99"/>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0"/>
      <c r="BK376" s="210"/>
    </row>
    <row r="377" spans="1:63" hidden="1" outlineLevel="1">
      <c r="A377" s="9"/>
      <c r="B377" s="45"/>
      <c r="C377" s="128">
        <f>Asset36</f>
        <v>0</v>
      </c>
      <c r="D377" s="9"/>
      <c r="E377" s="9"/>
      <c r="F377" s="140"/>
      <c r="G377" s="191">
        <f t="shared" si="4"/>
        <v>0</v>
      </c>
      <c r="H377" s="115"/>
      <c r="I377" s="115"/>
      <c r="J377" s="115"/>
      <c r="K377" s="115"/>
      <c r="L377" s="115"/>
      <c r="M377" s="9"/>
      <c r="N377" s="110"/>
      <c r="O377" s="151"/>
      <c r="P377" s="151"/>
      <c r="Q377" s="151"/>
      <c r="R377" s="99"/>
      <c r="S377" s="99"/>
      <c r="T377" s="99"/>
      <c r="U377" s="99"/>
      <c r="V377" s="99"/>
      <c r="W377" s="99"/>
      <c r="X377" s="99"/>
      <c r="Y377" s="99"/>
      <c r="Z377" s="99"/>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0"/>
      <c r="BK377" s="210"/>
    </row>
    <row r="378" spans="1:63" hidden="1" outlineLevel="1">
      <c r="A378" s="9"/>
      <c r="B378" s="45"/>
      <c r="C378" s="128">
        <f>Asset37</f>
        <v>0</v>
      </c>
      <c r="D378" s="9"/>
      <c r="E378" s="9"/>
      <c r="F378" s="140"/>
      <c r="G378" s="191">
        <f t="shared" si="4"/>
        <v>0</v>
      </c>
      <c r="H378" s="115"/>
      <c r="I378" s="115"/>
      <c r="J378" s="115"/>
      <c r="K378" s="115"/>
      <c r="L378" s="115"/>
      <c r="M378" s="9"/>
      <c r="N378" s="110"/>
      <c r="O378" s="151"/>
      <c r="P378" s="151"/>
      <c r="Q378" s="151"/>
      <c r="R378" s="99"/>
      <c r="S378" s="99"/>
      <c r="T378" s="99"/>
      <c r="U378" s="99"/>
      <c r="V378" s="99"/>
      <c r="W378" s="99"/>
      <c r="X378" s="99"/>
      <c r="Y378" s="99"/>
      <c r="Z378" s="99"/>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0"/>
      <c r="BK378" s="210"/>
    </row>
    <row r="379" spans="1:63" hidden="1" outlineLevel="1">
      <c r="A379" s="9"/>
      <c r="B379" s="45"/>
      <c r="C379" s="128">
        <f>Asset38</f>
        <v>0</v>
      </c>
      <c r="D379" s="9"/>
      <c r="E379" s="9"/>
      <c r="F379" s="140"/>
      <c r="G379" s="191">
        <f t="shared" si="4"/>
        <v>0</v>
      </c>
      <c r="H379" s="115"/>
      <c r="I379" s="115"/>
      <c r="J379" s="115"/>
      <c r="K379" s="115"/>
      <c r="L379" s="115"/>
      <c r="M379" s="9"/>
      <c r="N379" s="110"/>
      <c r="O379" s="151"/>
      <c r="P379" s="151"/>
      <c r="Q379" s="151"/>
      <c r="R379" s="99"/>
      <c r="S379" s="99"/>
      <c r="T379" s="99"/>
      <c r="U379" s="99"/>
      <c r="V379" s="99"/>
      <c r="W379" s="99"/>
      <c r="X379" s="99"/>
      <c r="Y379" s="99"/>
      <c r="Z379" s="99"/>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0"/>
      <c r="BK379" s="210"/>
    </row>
    <row r="380" spans="1:63" hidden="1" outlineLevel="1">
      <c r="A380" s="9"/>
      <c r="B380" s="45"/>
      <c r="C380" s="128">
        <f>Asset39</f>
        <v>0</v>
      </c>
      <c r="D380" s="9"/>
      <c r="E380" s="9"/>
      <c r="F380" s="140"/>
      <c r="G380" s="191">
        <f t="shared" si="4"/>
        <v>0</v>
      </c>
      <c r="H380" s="115"/>
      <c r="I380" s="115"/>
      <c r="J380" s="115"/>
      <c r="K380" s="115"/>
      <c r="L380" s="115"/>
      <c r="M380" s="9"/>
      <c r="N380" s="110"/>
      <c r="O380" s="151"/>
      <c r="P380" s="151"/>
      <c r="Q380" s="151"/>
      <c r="R380" s="99"/>
      <c r="S380" s="99"/>
      <c r="T380" s="99"/>
      <c r="U380" s="99"/>
      <c r="V380" s="99"/>
      <c r="W380" s="99"/>
      <c r="X380" s="99"/>
      <c r="Y380" s="99"/>
      <c r="Z380" s="99"/>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0"/>
      <c r="BK380" s="210"/>
    </row>
    <row r="381" spans="1:63" hidden="1" outlineLevel="1">
      <c r="A381" s="9"/>
      <c r="B381" s="45"/>
      <c r="C381" s="128">
        <f>Asset40</f>
        <v>0</v>
      </c>
      <c r="D381" s="9"/>
      <c r="E381" s="9"/>
      <c r="F381" s="140"/>
      <c r="G381" s="191">
        <f t="shared" si="4"/>
        <v>0</v>
      </c>
      <c r="H381" s="115"/>
      <c r="I381" s="115"/>
      <c r="J381" s="115"/>
      <c r="K381" s="115"/>
      <c r="L381" s="115"/>
      <c r="M381" s="9"/>
      <c r="N381" s="110"/>
      <c r="O381" s="151"/>
      <c r="P381" s="151"/>
      <c r="Q381" s="151"/>
      <c r="R381" s="99"/>
      <c r="S381" s="99"/>
      <c r="T381" s="99"/>
      <c r="U381" s="99"/>
      <c r="V381" s="99"/>
      <c r="W381" s="99"/>
      <c r="X381" s="99"/>
      <c r="Y381" s="99"/>
      <c r="Z381" s="99"/>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0"/>
      <c r="BK381" s="210"/>
    </row>
    <row r="382" spans="1:63" hidden="1" outlineLevel="1">
      <c r="A382" s="9"/>
      <c r="B382" s="45"/>
      <c r="C382" s="128">
        <f>Asset41</f>
        <v>0</v>
      </c>
      <c r="D382" s="9"/>
      <c r="E382" s="9"/>
      <c r="F382" s="140"/>
      <c r="G382" s="191">
        <f t="shared" si="4"/>
        <v>0</v>
      </c>
      <c r="H382" s="115"/>
      <c r="I382" s="115"/>
      <c r="J382" s="115"/>
      <c r="K382" s="115"/>
      <c r="L382" s="115"/>
      <c r="M382" s="9"/>
      <c r="N382" s="110"/>
      <c r="O382" s="151"/>
      <c r="P382" s="151"/>
      <c r="Q382" s="151"/>
      <c r="R382" s="99"/>
      <c r="S382" s="99"/>
      <c r="T382" s="99"/>
      <c r="U382" s="99"/>
      <c r="V382" s="99"/>
      <c r="W382" s="99"/>
      <c r="X382" s="99"/>
      <c r="Y382" s="99"/>
      <c r="Z382" s="99"/>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0"/>
      <c r="BK382" s="210"/>
    </row>
    <row r="383" spans="1:63" hidden="1" outlineLevel="1">
      <c r="A383" s="9"/>
      <c r="B383" s="45"/>
      <c r="C383" s="128">
        <f>Asset42</f>
        <v>0</v>
      </c>
      <c r="D383" s="9"/>
      <c r="E383" s="9"/>
      <c r="F383" s="140"/>
      <c r="G383" s="191">
        <f t="shared" si="4"/>
        <v>0</v>
      </c>
      <c r="H383" s="115"/>
      <c r="I383" s="115"/>
      <c r="J383" s="115"/>
      <c r="K383" s="115"/>
      <c r="L383" s="115"/>
      <c r="M383" s="9"/>
      <c r="N383" s="110"/>
      <c r="O383" s="151"/>
      <c r="P383" s="151"/>
      <c r="Q383" s="151"/>
      <c r="R383" s="99"/>
      <c r="S383" s="99"/>
      <c r="T383" s="99"/>
      <c r="U383" s="99"/>
      <c r="V383" s="99"/>
      <c r="W383" s="99"/>
      <c r="X383" s="99"/>
      <c r="Y383" s="99"/>
      <c r="Z383" s="99"/>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0"/>
      <c r="BK383" s="210"/>
    </row>
    <row r="384" spans="1:63" hidden="1" outlineLevel="1">
      <c r="A384" s="9"/>
      <c r="B384" s="45"/>
      <c r="C384" s="128">
        <f>Asset43</f>
        <v>0</v>
      </c>
      <c r="D384" s="9"/>
      <c r="E384" s="9"/>
      <c r="F384" s="140"/>
      <c r="G384" s="191">
        <f t="shared" si="4"/>
        <v>0</v>
      </c>
      <c r="H384" s="115"/>
      <c r="I384" s="115"/>
      <c r="J384" s="115"/>
      <c r="K384" s="115"/>
      <c r="L384" s="115"/>
      <c r="M384" s="9"/>
      <c r="N384" s="110"/>
      <c r="O384" s="151"/>
      <c r="P384" s="151"/>
      <c r="Q384" s="151"/>
      <c r="R384" s="99"/>
      <c r="S384" s="99"/>
      <c r="T384" s="99"/>
      <c r="U384" s="99"/>
      <c r="V384" s="99"/>
      <c r="W384" s="99"/>
      <c r="X384" s="99"/>
      <c r="Y384" s="99"/>
      <c r="Z384" s="99"/>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0"/>
      <c r="BK384" s="210"/>
    </row>
    <row r="385" spans="1:63" hidden="1" outlineLevel="1">
      <c r="A385" s="9"/>
      <c r="B385" s="45"/>
      <c r="C385" s="128">
        <f>Asset44</f>
        <v>0</v>
      </c>
      <c r="D385" s="9"/>
      <c r="E385" s="9"/>
      <c r="F385" s="140"/>
      <c r="G385" s="191">
        <f t="shared" si="4"/>
        <v>0</v>
      </c>
      <c r="H385" s="115"/>
      <c r="I385" s="115"/>
      <c r="J385" s="115"/>
      <c r="K385" s="115"/>
      <c r="L385" s="115"/>
      <c r="M385" s="9"/>
      <c r="N385" s="110"/>
      <c r="O385" s="151"/>
      <c r="P385" s="151"/>
      <c r="Q385" s="151"/>
      <c r="R385" s="99"/>
      <c r="S385" s="99"/>
      <c r="T385" s="99"/>
      <c r="U385" s="99"/>
      <c r="V385" s="99"/>
      <c r="W385" s="99"/>
      <c r="X385" s="99"/>
      <c r="Y385" s="99"/>
      <c r="Z385" s="99"/>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0"/>
      <c r="BK385" s="210"/>
    </row>
    <row r="386" spans="1:63" hidden="1" outlineLevel="1">
      <c r="A386" s="9"/>
      <c r="B386" s="45"/>
      <c r="C386" s="128">
        <f>Asset45</f>
        <v>0</v>
      </c>
      <c r="D386" s="9"/>
      <c r="E386" s="9"/>
      <c r="F386" s="140"/>
      <c r="G386" s="191">
        <f t="shared" si="4"/>
        <v>0</v>
      </c>
      <c r="H386" s="115"/>
      <c r="I386" s="115"/>
      <c r="J386" s="115"/>
      <c r="K386" s="115"/>
      <c r="L386" s="115"/>
      <c r="M386" s="9"/>
      <c r="N386" s="110"/>
      <c r="O386" s="151"/>
      <c r="P386" s="151"/>
      <c r="Q386" s="151"/>
      <c r="R386" s="99"/>
      <c r="S386" s="99"/>
      <c r="T386" s="99"/>
      <c r="U386" s="99"/>
      <c r="V386" s="99"/>
      <c r="W386" s="99"/>
      <c r="X386" s="99"/>
      <c r="Y386" s="99"/>
      <c r="Z386" s="99"/>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0"/>
      <c r="BK386" s="210"/>
    </row>
    <row r="387" spans="1:63" collapsed="1">
      <c r="A387" s="9"/>
      <c r="B387" s="152"/>
      <c r="C387" s="25"/>
      <c r="D387" s="9"/>
      <c r="E387" s="9"/>
      <c r="F387" s="140"/>
      <c r="G387" s="193"/>
      <c r="H387" s="115"/>
      <c r="I387" s="115"/>
      <c r="J387" s="115"/>
      <c r="K387" s="115"/>
      <c r="L387" s="115"/>
      <c r="M387" s="9"/>
      <c r="N387" s="110"/>
      <c r="O387" s="151"/>
      <c r="P387" s="151"/>
      <c r="Q387" s="151"/>
      <c r="R387" s="99"/>
      <c r="S387" s="99"/>
      <c r="T387" s="99"/>
      <c r="U387" s="99"/>
      <c r="V387" s="99"/>
      <c r="W387" s="99"/>
      <c r="X387" s="99"/>
      <c r="Y387" s="99"/>
      <c r="Z387" s="99"/>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0"/>
      <c r="BK387" s="210"/>
    </row>
    <row r="388" spans="1:63" s="187" customFormat="1">
      <c r="B388" s="246" t="s">
        <v>62</v>
      </c>
      <c r="C388" s="247"/>
      <c r="F388" s="248"/>
      <c r="G388" s="249"/>
      <c r="H388" s="250">
        <f t="shared" ref="H388:Q388" si="5">H389+H391+H393+H395+H397+H399+H401+H403+H405+H407+H409+H411+H413+H415+H417+H419+H421+H423+H425+H427+H429+H431+H433+H435+H437+H439+H441+H443+H445+H447+H449+H451+H453+H455+H457+H459+H461+H463+H465+H467+H469+H471+H473+H475+H477</f>
        <v>0</v>
      </c>
      <c r="I388" s="250">
        <f t="shared" si="5"/>
        <v>0</v>
      </c>
      <c r="J388" s="250">
        <f t="shared" si="5"/>
        <v>0</v>
      </c>
      <c r="K388" s="250">
        <f t="shared" si="5"/>
        <v>0</v>
      </c>
      <c r="L388" s="250">
        <f t="shared" si="5"/>
        <v>0</v>
      </c>
      <c r="M388" s="250">
        <f t="shared" si="5"/>
        <v>0</v>
      </c>
      <c r="N388" s="250">
        <f t="shared" si="5"/>
        <v>0</v>
      </c>
      <c r="O388" s="250">
        <f t="shared" si="5"/>
        <v>0</v>
      </c>
      <c r="P388" s="250">
        <f t="shared" si="5"/>
        <v>0</v>
      </c>
      <c r="Q388" s="250">
        <f t="shared" si="5"/>
        <v>0</v>
      </c>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0"/>
      <c r="BK388" s="210"/>
    </row>
    <row r="389" spans="1:63" hidden="1" outlineLevel="1">
      <c r="A389" s="9"/>
      <c r="B389" s="45"/>
      <c r="C389" s="128" t="str">
        <f>Asset1</f>
        <v>System Capex</v>
      </c>
      <c r="D389" s="9"/>
      <c r="E389" s="9"/>
      <c r="F389" s="140"/>
      <c r="G389" s="193"/>
      <c r="H389" s="110">
        <f>($G342+(SUM($G389:G389)))*H$7</f>
        <v>0</v>
      </c>
      <c r="I389" s="110">
        <f>($G342+(SUM($G389:H389)))*I$7</f>
        <v>0</v>
      </c>
      <c r="J389" s="110">
        <f>($G342+(SUM($G389:I389)))*J$7</f>
        <v>0</v>
      </c>
      <c r="K389" s="110">
        <f>($G342+(SUM($G389:J389)))*K$7</f>
        <v>0</v>
      </c>
      <c r="L389" s="110">
        <f>($G342+(SUM($G389:K389)))*L$7</f>
        <v>0</v>
      </c>
      <c r="M389" s="110">
        <f>($G342+(SUM($G389:L389)))*M$7</f>
        <v>0</v>
      </c>
      <c r="N389" s="110">
        <f>($G342+(SUM($G389:M389)))*N$7</f>
        <v>0</v>
      </c>
      <c r="O389" s="110">
        <f>($G342+(SUM($G389:N389)))*O$7</f>
        <v>0</v>
      </c>
      <c r="P389" s="110">
        <f>($G342+(SUM($G389:O389)))*P$7</f>
        <v>0</v>
      </c>
      <c r="Q389" s="110">
        <f>($G342+(SUM($G389:P389)))*Q$7</f>
        <v>0</v>
      </c>
      <c r="R389" s="99"/>
      <c r="S389" s="99"/>
      <c r="T389" s="99"/>
      <c r="U389" s="99"/>
      <c r="V389" s="99"/>
      <c r="W389" s="99"/>
      <c r="X389" s="99"/>
      <c r="Y389" s="99"/>
      <c r="Z389" s="99"/>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0"/>
      <c r="BK389" s="210"/>
    </row>
    <row r="390" spans="1:63" hidden="1" outlineLevel="1">
      <c r="A390" s="9"/>
      <c r="B390" s="45"/>
      <c r="C390" s="153" t="s">
        <v>28</v>
      </c>
      <c r="D390" s="9"/>
      <c r="E390" s="9"/>
      <c r="F390" s="140"/>
      <c r="G390" s="193"/>
      <c r="H390" s="110"/>
      <c r="I390" s="110"/>
      <c r="J390" s="110"/>
      <c r="K390" s="110"/>
      <c r="L390" s="110">
        <f>IF(M389=0, SUM($G389:L389), 0)</f>
        <v>0</v>
      </c>
      <c r="M390" s="110">
        <f>IF(N389=0, IF(M389=0, 0, SUM($G389:M389)), 0)</f>
        <v>0</v>
      </c>
      <c r="N390" s="110">
        <f>IF(O389=0, IF(N389=0, 0, SUM($G389:N389)), 0)</f>
        <v>0</v>
      </c>
      <c r="O390" s="110">
        <f>IF(P389=0, IF(O389=0, 0, SUM($G389:O389)), 0)</f>
        <v>0</v>
      </c>
      <c r="P390" s="110">
        <f>IF(Q389=0, IF(P389=0, 0, SUM($G389:P389)), 0)</f>
        <v>0</v>
      </c>
      <c r="Q390" s="110">
        <f>IF(R389=0, IF(Q389=0, 0, SUM($G389:Q389)), 0)</f>
        <v>0</v>
      </c>
      <c r="R390" s="99"/>
      <c r="S390" s="99"/>
      <c r="T390" s="99"/>
      <c r="U390" s="99"/>
      <c r="V390" s="99"/>
      <c r="W390" s="99"/>
      <c r="X390" s="99"/>
      <c r="Y390" s="99"/>
      <c r="Z390" s="99"/>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0"/>
      <c r="BK390" s="210"/>
    </row>
    <row r="391" spans="1:63" hidden="1" outlineLevel="1">
      <c r="A391" s="9"/>
      <c r="B391" s="45"/>
      <c r="C391" s="128" t="str">
        <f>Asset2</f>
        <v>Transmission terminal station</v>
      </c>
      <c r="D391" s="9"/>
      <c r="E391" s="9"/>
      <c r="F391" s="140"/>
      <c r="G391" s="193"/>
      <c r="H391" s="110">
        <f>($G343+(SUM($G391:G391)))*H$7</f>
        <v>0</v>
      </c>
      <c r="I391" s="110">
        <f>($G343+(SUM($G391:H391)))*I$7</f>
        <v>0</v>
      </c>
      <c r="J391" s="110">
        <f>($G343+(SUM($G391:I391)))*J$7</f>
        <v>0</v>
      </c>
      <c r="K391" s="110">
        <f>($G343+(SUM($G391:J391)))*K$7</f>
        <v>0</v>
      </c>
      <c r="L391" s="110">
        <f>($G343+(SUM($G391:K391)))*L$7</f>
        <v>0</v>
      </c>
      <c r="M391" s="110">
        <f>($G343+(SUM($G391:L391)))*M$7</f>
        <v>0</v>
      </c>
      <c r="N391" s="110">
        <f>($G343+(SUM($G391:M391)))*N$7</f>
        <v>0</v>
      </c>
      <c r="O391" s="110">
        <f>($G343+(SUM($G391:N391)))*O$7</f>
        <v>0</v>
      </c>
      <c r="P391" s="110">
        <f>($G343+(SUM($G391:O391)))*P$7</f>
        <v>0</v>
      </c>
      <c r="Q391" s="110">
        <f>($G343+(SUM($G391:P391)))*Q$7</f>
        <v>0</v>
      </c>
      <c r="R391" s="99"/>
      <c r="S391" s="99"/>
      <c r="T391" s="99"/>
      <c r="U391" s="99"/>
      <c r="V391" s="99"/>
      <c r="W391" s="99"/>
      <c r="X391" s="99"/>
      <c r="Y391" s="99"/>
      <c r="Z391" s="99"/>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0"/>
      <c r="BK391" s="210"/>
    </row>
    <row r="392" spans="1:63" hidden="1" outlineLevel="1">
      <c r="A392" s="9"/>
      <c r="B392" s="45"/>
      <c r="C392" s="153" t="s">
        <v>28</v>
      </c>
      <c r="D392" s="9"/>
      <c r="E392" s="9"/>
      <c r="F392" s="140"/>
      <c r="G392" s="193"/>
      <c r="H392" s="110"/>
      <c r="I392" s="110"/>
      <c r="J392" s="110"/>
      <c r="K392" s="110"/>
      <c r="L392" s="110">
        <f>IF(M391=0, SUM($G391:L391), 0)</f>
        <v>0</v>
      </c>
      <c r="M392" s="110">
        <f>IF(N391=0, IF(M391=0, 0, SUM($G391:M391)), 0)</f>
        <v>0</v>
      </c>
      <c r="N392" s="110">
        <f>IF(O391=0, IF(N391=0, 0, SUM($G391:N391)), 0)</f>
        <v>0</v>
      </c>
      <c r="O392" s="110">
        <f>IF(P391=0, IF(O391=0, 0, SUM($G391:O391)), 0)</f>
        <v>0</v>
      </c>
      <c r="P392" s="110">
        <f>IF(Q391=0, IF(P391=0, 0, SUM($G391:P391)), 0)</f>
        <v>0</v>
      </c>
      <c r="Q392" s="110">
        <f>IF(R391=0, IF(Q391=0, 0, SUM($G391:Q391)), 0)</f>
        <v>0</v>
      </c>
      <c r="R392" s="99"/>
      <c r="S392" s="99"/>
      <c r="T392" s="99"/>
      <c r="U392" s="99"/>
      <c r="V392" s="99"/>
      <c r="W392" s="99"/>
      <c r="X392" s="99"/>
      <c r="Y392" s="99"/>
      <c r="Z392" s="99"/>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0"/>
      <c r="BK392" s="210"/>
    </row>
    <row r="393" spans="1:63" hidden="1" outlineLevel="1">
      <c r="A393" s="9"/>
      <c r="B393" s="45"/>
      <c r="C393" s="128" t="str">
        <f>Asset3</f>
        <v>Zone substations</v>
      </c>
      <c r="D393" s="9"/>
      <c r="E393" s="9"/>
      <c r="F393" s="140"/>
      <c r="G393" s="193"/>
      <c r="H393" s="110">
        <f>($G344+(SUM($G393:G393)))*H$7</f>
        <v>0</v>
      </c>
      <c r="I393" s="110">
        <f>($G344+(SUM($G393:H393)))*I$7</f>
        <v>0</v>
      </c>
      <c r="J393" s="110">
        <f>($G344+(SUM($G393:I393)))*J$7</f>
        <v>0</v>
      </c>
      <c r="K393" s="110">
        <f>($G344+(SUM($G393:J393)))*K$7</f>
        <v>0</v>
      </c>
      <c r="L393" s="110">
        <f>($G344+(SUM($G393:K393)))*L$7</f>
        <v>0</v>
      </c>
      <c r="M393" s="110">
        <f>($G344+(SUM($G393:L393)))*M$7</f>
        <v>0</v>
      </c>
      <c r="N393" s="110">
        <f>($G344+(SUM($G393:M393)))*N$7</f>
        <v>0</v>
      </c>
      <c r="O393" s="110">
        <f>($G344+(SUM($G393:N393)))*O$7</f>
        <v>0</v>
      </c>
      <c r="P393" s="110">
        <f>($G344+(SUM($G393:O393)))*P$7</f>
        <v>0</v>
      </c>
      <c r="Q393" s="110">
        <f>($G344+(SUM($G393:P393)))*Q$7</f>
        <v>0</v>
      </c>
      <c r="R393" s="99"/>
      <c r="S393" s="99"/>
      <c r="T393" s="99"/>
      <c r="U393" s="99"/>
      <c r="V393" s="99"/>
      <c r="W393" s="99"/>
      <c r="X393" s="99"/>
      <c r="Y393" s="99"/>
      <c r="Z393" s="99"/>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0"/>
      <c r="BK393" s="210"/>
    </row>
    <row r="394" spans="1:63" hidden="1" outlineLevel="1">
      <c r="A394" s="9"/>
      <c r="B394" s="45"/>
      <c r="C394" s="153" t="s">
        <v>28</v>
      </c>
      <c r="D394" s="9"/>
      <c r="E394" s="9"/>
      <c r="F394" s="140"/>
      <c r="G394" s="193"/>
      <c r="H394" s="110"/>
      <c r="I394" s="110"/>
      <c r="J394" s="110"/>
      <c r="K394" s="110"/>
      <c r="L394" s="110">
        <f>IF(M393=0, SUM($G393:L393), 0)</f>
        <v>0</v>
      </c>
      <c r="M394" s="110">
        <f>IF(N393=0, IF(M393=0, 0, SUM($G393:M393)), 0)</f>
        <v>0</v>
      </c>
      <c r="N394" s="110">
        <f>IF(O393=0, IF(N393=0, 0, SUM($G393:N393)), 0)</f>
        <v>0</v>
      </c>
      <c r="O394" s="110">
        <f>IF(P393=0, IF(O393=0, 0, SUM($G393:O393)), 0)</f>
        <v>0</v>
      </c>
      <c r="P394" s="110">
        <f>IF(Q393=0, IF(P393=0, 0, SUM($G393:P393)), 0)</f>
        <v>0</v>
      </c>
      <c r="Q394" s="110">
        <f>IF(R393=0, IF(Q393=0, 0, SUM($G393:Q393)), 0)</f>
        <v>0</v>
      </c>
      <c r="R394" s="99"/>
      <c r="S394" s="99"/>
      <c r="T394" s="99"/>
      <c r="U394" s="99"/>
      <c r="V394" s="99"/>
      <c r="W394" s="99"/>
      <c r="X394" s="99"/>
      <c r="Y394" s="99"/>
      <c r="Z394" s="99"/>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0"/>
      <c r="BK394" s="210"/>
    </row>
    <row r="395" spans="1:63" hidden="1" outlineLevel="1">
      <c r="A395" s="9"/>
      <c r="B395" s="45"/>
      <c r="C395" s="128" t="str">
        <f>Asset4</f>
        <v>Transmission lines</v>
      </c>
      <c r="D395" s="9"/>
      <c r="E395" s="9"/>
      <c r="F395" s="140"/>
      <c r="G395" s="193"/>
      <c r="H395" s="110">
        <f>($G345+(SUM($G395:G395)))*H$7</f>
        <v>0</v>
      </c>
      <c r="I395" s="110">
        <f>($G345+(SUM($G395:H395)))*I$7</f>
        <v>0</v>
      </c>
      <c r="J395" s="110">
        <f>($G345+(SUM($G395:I395)))*J$7</f>
        <v>0</v>
      </c>
      <c r="K395" s="110">
        <f>($G345+(SUM($G395:J395)))*K$7</f>
        <v>0</v>
      </c>
      <c r="L395" s="110">
        <f>($G345+(SUM($G395:K395)))*L$7</f>
        <v>0</v>
      </c>
      <c r="M395" s="110">
        <f>($G345+(SUM($G395:L395)))*M$7</f>
        <v>0</v>
      </c>
      <c r="N395" s="110">
        <f>($G345+(SUM($G395:M395)))*N$7</f>
        <v>0</v>
      </c>
      <c r="O395" s="110">
        <f>($G345+(SUM($G395:N395)))*O$7</f>
        <v>0</v>
      </c>
      <c r="P395" s="110">
        <f>($G345+(SUM($G395:O395)))*P$7</f>
        <v>0</v>
      </c>
      <c r="Q395" s="110">
        <f>($G345+(SUM($G395:P395)))*Q$7</f>
        <v>0</v>
      </c>
      <c r="R395" s="99"/>
      <c r="S395" s="99"/>
      <c r="T395" s="99"/>
      <c r="U395" s="99"/>
      <c r="V395" s="99"/>
      <c r="W395" s="99"/>
      <c r="X395" s="99"/>
      <c r="Y395" s="99"/>
      <c r="Z395" s="99"/>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0"/>
      <c r="BK395" s="210"/>
    </row>
    <row r="396" spans="1:63" hidden="1" outlineLevel="1">
      <c r="A396" s="9"/>
      <c r="B396" s="45"/>
      <c r="C396" s="153" t="s">
        <v>28</v>
      </c>
      <c r="D396" s="9"/>
      <c r="E396" s="9"/>
      <c r="F396" s="140"/>
      <c r="G396" s="193"/>
      <c r="H396" s="110"/>
      <c r="I396" s="110"/>
      <c r="J396" s="110"/>
      <c r="K396" s="110"/>
      <c r="L396" s="110">
        <f>IF(M395=0, SUM($G395:L395), 0)</f>
        <v>0</v>
      </c>
      <c r="M396" s="110">
        <f>IF(N395=0, IF(M395=0, 0, SUM($G395:M395)), 0)</f>
        <v>0</v>
      </c>
      <c r="N396" s="110">
        <f>IF(O395=0, IF(N395=0, 0, SUM($G395:N395)), 0)</f>
        <v>0</v>
      </c>
      <c r="O396" s="110">
        <f>IF(P395=0, IF(O395=0, 0, SUM($G395:O395)), 0)</f>
        <v>0</v>
      </c>
      <c r="P396" s="110">
        <f>IF(Q395=0, IF(P395=0, 0, SUM($G395:P395)), 0)</f>
        <v>0</v>
      </c>
      <c r="Q396" s="110">
        <f>IF(R395=0, IF(Q395=0, 0, SUM($G395:Q395)), 0)</f>
        <v>0</v>
      </c>
      <c r="R396" s="99"/>
      <c r="S396" s="99"/>
      <c r="T396" s="99"/>
      <c r="U396" s="99"/>
      <c r="V396" s="99"/>
      <c r="W396" s="99"/>
      <c r="X396" s="99"/>
      <c r="Y396" s="99"/>
      <c r="Z396" s="99"/>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0"/>
      <c r="BK396" s="210"/>
    </row>
    <row r="397" spans="1:63" hidden="1" outlineLevel="1">
      <c r="A397" s="9"/>
      <c r="B397" s="45"/>
      <c r="C397" s="128" t="str">
        <f>Asset5</f>
        <v>Distribution mains</v>
      </c>
      <c r="D397" s="9"/>
      <c r="E397" s="9"/>
      <c r="F397" s="140"/>
      <c r="G397" s="193"/>
      <c r="H397" s="110">
        <f>($G346+(SUM($G397:G397)))*H$7</f>
        <v>0</v>
      </c>
      <c r="I397" s="110">
        <f>($G346+(SUM($G397:H397)))*I$7</f>
        <v>0</v>
      </c>
      <c r="J397" s="110">
        <f>($G346+(SUM($G397:I397)))*J$7</f>
        <v>0</v>
      </c>
      <c r="K397" s="110">
        <f>($G346+(SUM($G397:J397)))*K$7</f>
        <v>0</v>
      </c>
      <c r="L397" s="110">
        <f>($G346+(SUM($G397:K397)))*L$7</f>
        <v>0</v>
      </c>
      <c r="M397" s="110">
        <f>($G346+(SUM($G397:L397)))*M$7</f>
        <v>0</v>
      </c>
      <c r="N397" s="110">
        <f>($G346+(SUM($G397:M397)))*N$7</f>
        <v>0</v>
      </c>
      <c r="O397" s="110">
        <f>($G346+(SUM($G397:N397)))*O$7</f>
        <v>0</v>
      </c>
      <c r="P397" s="110">
        <f>($G346+(SUM($G397:O397)))*P$7</f>
        <v>0</v>
      </c>
      <c r="Q397" s="110">
        <f>($G346+(SUM($G397:P397)))*Q$7</f>
        <v>0</v>
      </c>
      <c r="R397" s="99"/>
      <c r="S397" s="99"/>
      <c r="T397" s="99"/>
      <c r="U397" s="99"/>
      <c r="V397" s="99"/>
      <c r="W397" s="99"/>
      <c r="X397" s="99"/>
      <c r="Y397" s="99"/>
      <c r="Z397" s="99"/>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0"/>
      <c r="BK397" s="210"/>
    </row>
    <row r="398" spans="1:63" hidden="1" outlineLevel="1">
      <c r="A398" s="9"/>
      <c r="B398" s="45"/>
      <c r="C398" s="153" t="s">
        <v>28</v>
      </c>
      <c r="D398" s="9"/>
      <c r="E398" s="9"/>
      <c r="F398" s="140"/>
      <c r="G398" s="193"/>
      <c r="H398" s="110"/>
      <c r="I398" s="110"/>
      <c r="J398" s="110"/>
      <c r="K398" s="110"/>
      <c r="L398" s="110">
        <f>IF(M397=0, SUM($G397:L397), 0)</f>
        <v>0</v>
      </c>
      <c r="M398" s="110">
        <f>IF(N397=0, IF(M397=0, 0, SUM($G397:M397)), 0)</f>
        <v>0</v>
      </c>
      <c r="N398" s="110">
        <f>IF(O397=0, IF(N397=0, 0, SUM($G397:N397)), 0)</f>
        <v>0</v>
      </c>
      <c r="O398" s="110">
        <f>IF(P397=0, IF(O397=0, 0, SUM($G397:O397)), 0)</f>
        <v>0</v>
      </c>
      <c r="P398" s="110">
        <f>IF(Q397=0, IF(P397=0, 0, SUM($G397:P397)), 0)</f>
        <v>0</v>
      </c>
      <c r="Q398" s="110">
        <f>IF(R397=0, IF(Q397=0, 0, SUM($G397:Q397)), 0)</f>
        <v>0</v>
      </c>
      <c r="R398" s="99"/>
      <c r="S398" s="99"/>
      <c r="T398" s="99"/>
      <c r="U398" s="99"/>
      <c r="V398" s="99"/>
      <c r="W398" s="99"/>
      <c r="X398" s="99"/>
      <c r="Y398" s="99"/>
      <c r="Z398" s="99"/>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0"/>
      <c r="BK398" s="210"/>
    </row>
    <row r="399" spans="1:63" hidden="1" outlineLevel="1">
      <c r="A399" s="9"/>
      <c r="B399" s="45"/>
      <c r="C399" s="128" t="str">
        <f>Asset6</f>
        <v>Distribution substations</v>
      </c>
      <c r="D399" s="9"/>
      <c r="E399" s="9"/>
      <c r="F399" s="140"/>
      <c r="G399" s="193"/>
      <c r="H399" s="110">
        <f>($G347+(SUM($G399:G399)))*H$7</f>
        <v>0</v>
      </c>
      <c r="I399" s="110">
        <f>($G347+(SUM($G399:H399)))*I$7</f>
        <v>0</v>
      </c>
      <c r="J399" s="110">
        <f>($G347+(SUM($G399:I399)))*J$7</f>
        <v>0</v>
      </c>
      <c r="K399" s="110">
        <f>($G347+(SUM($G399:J399)))*K$7</f>
        <v>0</v>
      </c>
      <c r="L399" s="110">
        <f>($G347+(SUM($G399:K399)))*L$7</f>
        <v>0</v>
      </c>
      <c r="M399" s="110">
        <f>($G347+(SUM($G399:L399)))*M$7</f>
        <v>0</v>
      </c>
      <c r="N399" s="110">
        <f>($G347+(SUM($G399:M399)))*N$7</f>
        <v>0</v>
      </c>
      <c r="O399" s="110">
        <f>($G347+(SUM($G399:N399)))*O$7</f>
        <v>0</v>
      </c>
      <c r="P399" s="110">
        <f>($G347+(SUM($G399:O399)))*P$7</f>
        <v>0</v>
      </c>
      <c r="Q399" s="110">
        <f>($G347+(SUM($G399:P399)))*Q$7</f>
        <v>0</v>
      </c>
      <c r="R399" s="99"/>
      <c r="S399" s="99"/>
      <c r="T399" s="99"/>
      <c r="U399" s="99"/>
      <c r="V399" s="99"/>
      <c r="W399" s="99"/>
      <c r="X399" s="99"/>
      <c r="Y399" s="99"/>
      <c r="Z399" s="99"/>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0"/>
      <c r="BK399" s="210"/>
    </row>
    <row r="400" spans="1:63" hidden="1" outlineLevel="1">
      <c r="A400" s="9"/>
      <c r="B400" s="45"/>
      <c r="C400" s="153" t="s">
        <v>28</v>
      </c>
      <c r="D400" s="9"/>
      <c r="E400" s="9"/>
      <c r="F400" s="140"/>
      <c r="G400" s="193"/>
      <c r="H400" s="110"/>
      <c r="I400" s="110"/>
      <c r="J400" s="110"/>
      <c r="K400" s="110"/>
      <c r="L400" s="110">
        <f>IF(M399=0, SUM($G399:L399), 0)</f>
        <v>0</v>
      </c>
      <c r="M400" s="110">
        <f>IF(N399=0, IF(M399=0, 0, SUM($G399:M399)), 0)</f>
        <v>0</v>
      </c>
      <c r="N400" s="110">
        <f>IF(O399=0, IF(N399=0, 0, SUM($G399:N399)), 0)</f>
        <v>0</v>
      </c>
      <c r="O400" s="110">
        <f>IF(P399=0, IF(O399=0, 0, SUM($G399:O399)), 0)</f>
        <v>0</v>
      </c>
      <c r="P400" s="110">
        <f>IF(Q399=0, IF(P399=0, 0, SUM($G399:P399)), 0)</f>
        <v>0</v>
      </c>
      <c r="Q400" s="110">
        <f>IF(R399=0, IF(Q399=0, 0, SUM($G399:Q399)), 0)</f>
        <v>0</v>
      </c>
      <c r="R400" s="99"/>
      <c r="S400" s="99"/>
      <c r="T400" s="99"/>
      <c r="U400" s="99"/>
      <c r="V400" s="99"/>
      <c r="W400" s="99"/>
      <c r="X400" s="99"/>
      <c r="Y400" s="99"/>
      <c r="Z400" s="99"/>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0"/>
      <c r="BK400" s="210"/>
    </row>
    <row r="401" spans="1:63" hidden="1" outlineLevel="1">
      <c r="A401" s="9"/>
      <c r="B401" s="45"/>
      <c r="C401" s="128" t="str">
        <f>Asset7</f>
        <v>Metering</v>
      </c>
      <c r="D401" s="9"/>
      <c r="E401" s="9"/>
      <c r="F401" s="140"/>
      <c r="G401" s="193"/>
      <c r="H401" s="110">
        <f>($G348+(SUM($G401:G401)))*H$7</f>
        <v>0</v>
      </c>
      <c r="I401" s="110">
        <f>($G348+(SUM($G401:H401)))*I$7</f>
        <v>0</v>
      </c>
      <c r="J401" s="110">
        <f>($G348+(SUM($G401:I401)))*J$7</f>
        <v>0</v>
      </c>
      <c r="K401" s="110">
        <f>($G348+(SUM($G401:J401)))*K$7</f>
        <v>0</v>
      </c>
      <c r="L401" s="110">
        <f>($G348+(SUM($G401:K401)))*L$7</f>
        <v>0</v>
      </c>
      <c r="M401" s="110">
        <f>($G348+(SUM($G401:L401)))*M$7</f>
        <v>0</v>
      </c>
      <c r="N401" s="110">
        <f>($G348+(SUM($G401:M401)))*N$7</f>
        <v>0</v>
      </c>
      <c r="O401" s="110">
        <f>($G348+(SUM($G401:N401)))*O$7</f>
        <v>0</v>
      </c>
      <c r="P401" s="110">
        <f>($G348+(SUM($G401:O401)))*P$7</f>
        <v>0</v>
      </c>
      <c r="Q401" s="110">
        <f>($G348+(SUM($G401:P401)))*Q$7</f>
        <v>0</v>
      </c>
      <c r="R401" s="99"/>
      <c r="S401" s="99"/>
      <c r="T401" s="99"/>
      <c r="U401" s="99"/>
      <c r="V401" s="99"/>
      <c r="W401" s="99"/>
      <c r="X401" s="99"/>
      <c r="Y401" s="99"/>
      <c r="Z401" s="99"/>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0"/>
      <c r="BK401" s="210"/>
    </row>
    <row r="402" spans="1:63" hidden="1" outlineLevel="1">
      <c r="A402" s="9"/>
      <c r="B402" s="45"/>
      <c r="C402" s="153" t="s">
        <v>28</v>
      </c>
      <c r="D402" s="9"/>
      <c r="E402" s="9"/>
      <c r="F402" s="140"/>
      <c r="G402" s="193"/>
      <c r="H402" s="110"/>
      <c r="I402" s="110"/>
      <c r="J402" s="110"/>
      <c r="K402" s="110"/>
      <c r="L402" s="110">
        <f>IF(M401=0, SUM($G401:L401), 0)</f>
        <v>0</v>
      </c>
      <c r="M402" s="110">
        <f>IF(N401=0, IF(M401=0, 0, SUM($G401:M401)), 0)</f>
        <v>0</v>
      </c>
      <c r="N402" s="110">
        <f>IF(O401=0, IF(N401=0, 0, SUM($G401:N401)), 0)</f>
        <v>0</v>
      </c>
      <c r="O402" s="110">
        <f>IF(P401=0, IF(O401=0, 0, SUM($G401:O401)), 0)</f>
        <v>0</v>
      </c>
      <c r="P402" s="110">
        <f>IF(Q401=0, IF(P401=0, 0, SUM($G401:P401)), 0)</f>
        <v>0</v>
      </c>
      <c r="Q402" s="110">
        <f>IF(R401=0, IF(Q401=0, 0, SUM($G401:Q401)), 0)</f>
        <v>0</v>
      </c>
      <c r="R402" s="99"/>
      <c r="S402" s="99"/>
      <c r="T402" s="99"/>
      <c r="U402" s="99"/>
      <c r="V402" s="99"/>
      <c r="W402" s="99"/>
      <c r="X402" s="99"/>
      <c r="Y402" s="99"/>
      <c r="Z402" s="99"/>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0"/>
      <c r="BK402" s="210"/>
    </row>
    <row r="403" spans="1:63" hidden="1" outlineLevel="1">
      <c r="A403" s="9"/>
      <c r="B403" s="45"/>
      <c r="C403" s="128" t="str">
        <f>Asset8</f>
        <v>Land and easements</v>
      </c>
      <c r="D403" s="9"/>
      <c r="E403" s="9"/>
      <c r="F403" s="140"/>
      <c r="G403" s="193"/>
      <c r="H403" s="110">
        <f>($G349+(SUM($G403:G403)))*H$7</f>
        <v>0</v>
      </c>
      <c r="I403" s="110">
        <f>($G349+(SUM($G403:H403)))*I$7</f>
        <v>0</v>
      </c>
      <c r="J403" s="110">
        <f>($G349+(SUM($G403:I403)))*J$7</f>
        <v>0</v>
      </c>
      <c r="K403" s="110">
        <f>($G349+(SUM($G403:J403)))*K$7</f>
        <v>0</v>
      </c>
      <c r="L403" s="110">
        <f>($G349+(SUM($G403:K403)))*L$7</f>
        <v>0</v>
      </c>
      <c r="M403" s="110">
        <f>($G349+(SUM($G403:L403)))*M$7</f>
        <v>0</v>
      </c>
      <c r="N403" s="110">
        <f>($G349+(SUM($G403:M403)))*N$7</f>
        <v>0</v>
      </c>
      <c r="O403" s="110">
        <f>($G349+(SUM($G403:N403)))*O$7</f>
        <v>0</v>
      </c>
      <c r="P403" s="110">
        <f>($G349+(SUM($G403:O403)))*P$7</f>
        <v>0</v>
      </c>
      <c r="Q403" s="110">
        <f>($G349+(SUM($G403:P403)))*Q$7</f>
        <v>0</v>
      </c>
      <c r="R403" s="99"/>
      <c r="S403" s="99"/>
      <c r="T403" s="99"/>
      <c r="U403" s="99"/>
      <c r="V403" s="99"/>
      <c r="W403" s="99"/>
      <c r="X403" s="99"/>
      <c r="Y403" s="99"/>
      <c r="Z403" s="99"/>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0"/>
      <c r="BK403" s="210"/>
    </row>
    <row r="404" spans="1:63" hidden="1" outlineLevel="1">
      <c r="A404" s="9"/>
      <c r="B404" s="45"/>
      <c r="C404" s="153" t="s">
        <v>28</v>
      </c>
      <c r="D404" s="9"/>
      <c r="E404" s="9"/>
      <c r="F404" s="140"/>
      <c r="G404" s="193"/>
      <c r="H404" s="110"/>
      <c r="I404" s="110"/>
      <c r="J404" s="110"/>
      <c r="K404" s="110"/>
      <c r="L404" s="110">
        <f>IF(M403=0, SUM($G403:L403), 0)</f>
        <v>0</v>
      </c>
      <c r="M404" s="110">
        <f>IF(N403=0, IF(M403=0, 0, SUM($G403:M403)), 0)</f>
        <v>0</v>
      </c>
      <c r="N404" s="110">
        <f>IF(O403=0, IF(N403=0, 0, SUM($G403:N403)), 0)</f>
        <v>0</v>
      </c>
      <c r="O404" s="110">
        <f>IF(P403=0, IF(O403=0, 0, SUM($G403:O403)), 0)</f>
        <v>0</v>
      </c>
      <c r="P404" s="110">
        <f>IF(Q403=0, IF(P403=0, 0, SUM($G403:P403)), 0)</f>
        <v>0</v>
      </c>
      <c r="Q404" s="110">
        <f>IF(R403=0, IF(Q403=0, 0, SUM($G403:Q403)), 0)</f>
        <v>0</v>
      </c>
      <c r="R404" s="99"/>
      <c r="S404" s="99"/>
      <c r="T404" s="99"/>
      <c r="U404" s="99"/>
      <c r="V404" s="99"/>
      <c r="W404" s="99"/>
      <c r="X404" s="99"/>
      <c r="Y404" s="99"/>
      <c r="Z404" s="99"/>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0"/>
      <c r="BK404" s="210"/>
    </row>
    <row r="405" spans="1:63" hidden="1" outlineLevel="1">
      <c r="A405" s="9"/>
      <c r="B405" s="45"/>
      <c r="C405" s="128" t="str">
        <f>Asset9</f>
        <v>Secondary systems - Control, communications &amp; Protection</v>
      </c>
      <c r="D405" s="9"/>
      <c r="E405" s="9"/>
      <c r="F405" s="140"/>
      <c r="G405" s="193"/>
      <c r="H405" s="110">
        <f>($G350+(SUM($G405:G405)))*H$7</f>
        <v>0</v>
      </c>
      <c r="I405" s="110">
        <f>($G350+(SUM($G405:H405)))*I$7</f>
        <v>0</v>
      </c>
      <c r="J405" s="110">
        <f>($G350+(SUM($G405:I405)))*J$7</f>
        <v>0</v>
      </c>
      <c r="K405" s="110">
        <f>($G350+(SUM($G405:J405)))*K$7</f>
        <v>0</v>
      </c>
      <c r="L405" s="110">
        <f>($G350+(SUM($G405:K405)))*L$7</f>
        <v>0</v>
      </c>
      <c r="M405" s="110">
        <f>($G350+(SUM($G405:L405)))*M$7</f>
        <v>0</v>
      </c>
      <c r="N405" s="110">
        <f>($G350+(SUM($G405:M405)))*N$7</f>
        <v>0</v>
      </c>
      <c r="O405" s="110">
        <f>($G350+(SUM($G405:N405)))*O$7</f>
        <v>0</v>
      </c>
      <c r="P405" s="110">
        <f>($G350+(SUM($G405:O405)))*P$7</f>
        <v>0</v>
      </c>
      <c r="Q405" s="110">
        <f>($G350+(SUM($G405:P405)))*Q$7</f>
        <v>0</v>
      </c>
      <c r="R405" s="99"/>
      <c r="S405" s="99"/>
      <c r="T405" s="99"/>
      <c r="U405" s="99"/>
      <c r="V405" s="99"/>
      <c r="W405" s="99"/>
      <c r="X405" s="99"/>
      <c r="Y405" s="99"/>
      <c r="Z405" s="99"/>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0"/>
      <c r="BK405" s="210"/>
    </row>
    <row r="406" spans="1:63" hidden="1" outlineLevel="1">
      <c r="A406" s="9"/>
      <c r="B406" s="45"/>
      <c r="C406" s="153" t="s">
        <v>28</v>
      </c>
      <c r="D406" s="9"/>
      <c r="E406" s="9"/>
      <c r="F406" s="140"/>
      <c r="G406" s="193"/>
      <c r="H406" s="110"/>
      <c r="I406" s="110"/>
      <c r="J406" s="110"/>
      <c r="K406" s="110"/>
      <c r="L406" s="110">
        <f>IF(M405=0, SUM($G405:L405), 0)</f>
        <v>0</v>
      </c>
      <c r="M406" s="110">
        <f>IF(N405=0, IF(M405=0, 0, SUM($G405:M405)), 0)</f>
        <v>0</v>
      </c>
      <c r="N406" s="110">
        <f>IF(O405=0, IF(N405=0, 0, SUM($G405:N405)), 0)</f>
        <v>0</v>
      </c>
      <c r="O406" s="110">
        <f>IF(P405=0, IF(O405=0, 0, SUM($G405:O405)), 0)</f>
        <v>0</v>
      </c>
      <c r="P406" s="110">
        <f>IF(Q405=0, IF(P405=0, 0, SUM($G405:P405)), 0)</f>
        <v>0</v>
      </c>
      <c r="Q406" s="110">
        <f>IF(R405=0, IF(Q405=0, 0, SUM($G405:Q405)), 0)</f>
        <v>0</v>
      </c>
      <c r="R406" s="99"/>
      <c r="S406" s="99"/>
      <c r="T406" s="99"/>
      <c r="U406" s="99"/>
      <c r="V406" s="99"/>
      <c r="W406" s="99"/>
      <c r="X406" s="99"/>
      <c r="Y406" s="99"/>
      <c r="Z406" s="99"/>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0"/>
      <c r="BK406" s="210"/>
    </row>
    <row r="407" spans="1:63" hidden="1" outlineLevel="1">
      <c r="A407" s="9"/>
      <c r="B407" s="45"/>
      <c r="C407" s="128" t="str">
        <f>Asset10</f>
        <v>Other</v>
      </c>
      <c r="D407" s="9"/>
      <c r="E407" s="9"/>
      <c r="F407" s="140"/>
      <c r="G407" s="193"/>
      <c r="H407" s="110">
        <f>($G351+(SUM($G407:G407)))*H$7</f>
        <v>0</v>
      </c>
      <c r="I407" s="110">
        <f>($G351+(SUM($G407:H407)))*I$7</f>
        <v>0</v>
      </c>
      <c r="J407" s="110">
        <f>($G351+(SUM($G407:I407)))*J$7</f>
        <v>0</v>
      </c>
      <c r="K407" s="110">
        <f>($G351+(SUM($G407:J407)))*K$7</f>
        <v>0</v>
      </c>
      <c r="L407" s="110">
        <f>($G351+(SUM($G407:K407)))*L$7</f>
        <v>0</v>
      </c>
      <c r="M407" s="110">
        <f>($G351+(SUM($G407:L407)))*M$7</f>
        <v>0</v>
      </c>
      <c r="N407" s="110">
        <f>($G351+(SUM($G407:M407)))*N$7</f>
        <v>0</v>
      </c>
      <c r="O407" s="110">
        <f>($G351+(SUM($G407:N407)))*O$7</f>
        <v>0</v>
      </c>
      <c r="P407" s="110">
        <f>($G351+(SUM($G407:O407)))*P$7</f>
        <v>0</v>
      </c>
      <c r="Q407" s="110">
        <f>($G351+(SUM($G407:P407)))*Q$7</f>
        <v>0</v>
      </c>
      <c r="R407" s="99"/>
      <c r="S407" s="99"/>
      <c r="T407" s="99"/>
      <c r="U407" s="99"/>
      <c r="V407" s="99"/>
      <c r="W407" s="99"/>
      <c r="X407" s="99"/>
      <c r="Y407" s="99"/>
      <c r="Z407" s="99"/>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0"/>
      <c r="BK407" s="210"/>
    </row>
    <row r="408" spans="1:63" hidden="1" outlineLevel="1">
      <c r="A408" s="9"/>
      <c r="B408" s="45"/>
      <c r="C408" s="153" t="s">
        <v>28</v>
      </c>
      <c r="D408" s="9"/>
      <c r="E408" s="9"/>
      <c r="F408" s="140"/>
      <c r="G408" s="193"/>
      <c r="H408" s="110"/>
      <c r="I408" s="110"/>
      <c r="J408" s="110"/>
      <c r="K408" s="110"/>
      <c r="L408" s="110">
        <f>IF(M407=0, SUM($G407:L407), 0)</f>
        <v>0</v>
      </c>
      <c r="M408" s="110">
        <f>IF(N407=0, IF(M407=0, 0, SUM($G407:M407)), 0)</f>
        <v>0</v>
      </c>
      <c r="N408" s="110">
        <f>IF(O407=0, IF(N407=0, 0, SUM($G407:N407)), 0)</f>
        <v>0</v>
      </c>
      <c r="O408" s="110">
        <f>IF(P407=0, IF(O407=0, 0, SUM($G407:O407)), 0)</f>
        <v>0</v>
      </c>
      <c r="P408" s="110">
        <f>IF(Q407=0, IF(P407=0, 0, SUM($G407:P407)), 0)</f>
        <v>0</v>
      </c>
      <c r="Q408" s="110">
        <f>IF(R407=0, IF(Q407=0, 0, SUM($G407:Q407)), 0)</f>
        <v>0</v>
      </c>
      <c r="R408" s="99"/>
      <c r="S408" s="99"/>
      <c r="T408" s="99"/>
      <c r="U408" s="99"/>
      <c r="V408" s="99"/>
      <c r="W408" s="99"/>
      <c r="X408" s="99"/>
      <c r="Y408" s="99"/>
      <c r="Z408" s="99"/>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0"/>
      <c r="BK408" s="210"/>
    </row>
    <row r="409" spans="1:63" hidden="1" outlineLevel="1">
      <c r="A409" s="9"/>
      <c r="B409" s="45"/>
      <c r="C409" s="128" t="str">
        <f>Asset11</f>
        <v>Non-System Capex</v>
      </c>
      <c r="D409" s="9"/>
      <c r="E409" s="9"/>
      <c r="F409" s="140"/>
      <c r="G409" s="193"/>
      <c r="H409" s="110">
        <f>($G352+(SUM($G409:G409)))*H$7</f>
        <v>0</v>
      </c>
      <c r="I409" s="110">
        <f>($G352+(SUM($G409:H409)))*I$7</f>
        <v>0</v>
      </c>
      <c r="J409" s="110">
        <f>($G352+(SUM($G409:I409)))*J$7</f>
        <v>0</v>
      </c>
      <c r="K409" s="110">
        <f>($G352+(SUM($G409:J409)))*K$7</f>
        <v>0</v>
      </c>
      <c r="L409" s="110">
        <f>($G352+(SUM($G409:K409)))*L$7</f>
        <v>0</v>
      </c>
      <c r="M409" s="110">
        <f>($G352+(SUM($G409:L409)))*M$7</f>
        <v>0</v>
      </c>
      <c r="N409" s="110">
        <f>($G352+(SUM($G409:M409)))*N$7</f>
        <v>0</v>
      </c>
      <c r="O409" s="110">
        <f>($G352+(SUM($G409:N409)))*O$7</f>
        <v>0</v>
      </c>
      <c r="P409" s="110">
        <f>($G352+(SUM($G409:O409)))*P$7</f>
        <v>0</v>
      </c>
      <c r="Q409" s="110">
        <f>($G352+(SUM($G409:P409)))*Q$7</f>
        <v>0</v>
      </c>
      <c r="R409" s="99"/>
      <c r="S409" s="99"/>
      <c r="T409" s="99"/>
      <c r="U409" s="99"/>
      <c r="V409" s="99"/>
      <c r="W409" s="99"/>
      <c r="X409" s="99"/>
      <c r="Y409" s="99"/>
      <c r="Z409" s="99"/>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0"/>
      <c r="BK409" s="210"/>
    </row>
    <row r="410" spans="1:63" hidden="1" outlineLevel="1">
      <c r="A410" s="9"/>
      <c r="B410" s="45"/>
      <c r="C410" s="153" t="s">
        <v>28</v>
      </c>
      <c r="D410" s="9"/>
      <c r="E410" s="9"/>
      <c r="F410" s="140"/>
      <c r="G410" s="193"/>
      <c r="H410" s="110"/>
      <c r="I410" s="110"/>
      <c r="J410" s="110"/>
      <c r="K410" s="110"/>
      <c r="L410" s="110">
        <f>IF(M409=0, SUM($G409:L409), 0)</f>
        <v>0</v>
      </c>
      <c r="M410" s="110">
        <f>IF(N409=0, IF(M409=0, 0, SUM($G409:M409)), 0)</f>
        <v>0</v>
      </c>
      <c r="N410" s="110">
        <f>IF(O409=0, IF(N409=0, 0, SUM($G409:N409)), 0)</f>
        <v>0</v>
      </c>
      <c r="O410" s="110">
        <f>IF(P409=0, IF(O409=0, 0, SUM($G409:O409)), 0)</f>
        <v>0</v>
      </c>
      <c r="P410" s="110">
        <f>IF(Q409=0, IF(P409=0, 0, SUM($G409:P409)), 0)</f>
        <v>0</v>
      </c>
      <c r="Q410" s="110">
        <f>IF(R409=0, IF(Q409=0, 0, SUM($G409:Q409)), 0)</f>
        <v>0</v>
      </c>
      <c r="R410" s="99"/>
      <c r="S410" s="99"/>
      <c r="T410" s="99"/>
      <c r="U410" s="99"/>
      <c r="V410" s="99"/>
      <c r="W410" s="99"/>
      <c r="X410" s="99"/>
      <c r="Y410" s="99"/>
      <c r="Z410" s="99"/>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0"/>
      <c r="BK410" s="210"/>
    </row>
    <row r="411" spans="1:63" hidden="1" outlineLevel="1">
      <c r="A411" s="9"/>
      <c r="B411" s="45"/>
      <c r="C411" s="128" t="str">
        <f>Asset12</f>
        <v>Non-network—IT and Communications Capex</v>
      </c>
      <c r="D411" s="9"/>
      <c r="E411" s="9"/>
      <c r="F411" s="140"/>
      <c r="G411" s="193"/>
      <c r="H411" s="110">
        <f>($G353+(SUM($G411:G411)))*H$7</f>
        <v>0</v>
      </c>
      <c r="I411" s="110">
        <f>($G353+(SUM($G411:H411)))*I$7</f>
        <v>0</v>
      </c>
      <c r="J411" s="110">
        <f>($G353+(SUM($G411:I411)))*J$7</f>
        <v>0</v>
      </c>
      <c r="K411" s="110">
        <f>($G353+(SUM($G411:J411)))*K$7</f>
        <v>0</v>
      </c>
      <c r="L411" s="110">
        <f>($G353+(SUM($G411:K411)))*L$7</f>
        <v>0</v>
      </c>
      <c r="M411" s="110">
        <f>($G353+(SUM($G411:L411)))*M$7</f>
        <v>0</v>
      </c>
      <c r="N411" s="110">
        <f>($G353+(SUM($G411:M411)))*N$7</f>
        <v>0</v>
      </c>
      <c r="O411" s="110">
        <f>($G353+(SUM($G411:N411)))*O$7</f>
        <v>0</v>
      </c>
      <c r="P411" s="110">
        <f>($G353+(SUM($G411:O411)))*P$7</f>
        <v>0</v>
      </c>
      <c r="Q411" s="110">
        <f>($G353+(SUM($G411:P411)))*Q$7</f>
        <v>0</v>
      </c>
      <c r="R411" s="99"/>
      <c r="S411" s="99"/>
      <c r="T411" s="99"/>
      <c r="U411" s="99"/>
      <c r="V411" s="99"/>
      <c r="W411" s="99"/>
      <c r="X411" s="99"/>
      <c r="Y411" s="99"/>
      <c r="Z411" s="99"/>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0"/>
      <c r="BK411" s="210"/>
    </row>
    <row r="412" spans="1:63" hidden="1" outlineLevel="1">
      <c r="A412" s="9"/>
      <c r="B412" s="45"/>
      <c r="C412" s="153" t="s">
        <v>28</v>
      </c>
      <c r="D412" s="9"/>
      <c r="E412" s="9"/>
      <c r="F412" s="140"/>
      <c r="G412" s="193"/>
      <c r="H412" s="110"/>
      <c r="I412" s="110"/>
      <c r="J412" s="110"/>
      <c r="K412" s="110"/>
      <c r="L412" s="110">
        <f>IF(M411=0, SUM($G411:L411), 0)</f>
        <v>0</v>
      </c>
      <c r="M412" s="110">
        <f>IF(N411=0, IF(M411=0, 0, SUM($G411:M411)), 0)</f>
        <v>0</v>
      </c>
      <c r="N412" s="110">
        <f>IF(O411=0, IF(N411=0, 0, SUM($G411:N411)), 0)</f>
        <v>0</v>
      </c>
      <c r="O412" s="110">
        <f>IF(P411=0, IF(O411=0, 0, SUM($G411:O411)), 0)</f>
        <v>0</v>
      </c>
      <c r="P412" s="110">
        <f>IF(Q411=0, IF(P411=0, 0, SUM($G411:P411)), 0)</f>
        <v>0</v>
      </c>
      <c r="Q412" s="110">
        <f>IF(R411=0, IF(Q411=0, 0, SUM($G411:Q411)), 0)</f>
        <v>0</v>
      </c>
      <c r="R412" s="99"/>
      <c r="S412" s="99"/>
      <c r="T412" s="99"/>
      <c r="U412" s="99"/>
      <c r="V412" s="99"/>
      <c r="W412" s="99"/>
      <c r="X412" s="99"/>
      <c r="Y412" s="99"/>
      <c r="Z412" s="99"/>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0"/>
      <c r="BK412" s="210"/>
    </row>
    <row r="413" spans="1:63" hidden="1" outlineLevel="1">
      <c r="A413" s="9"/>
      <c r="B413" s="45"/>
      <c r="C413" s="128" t="str">
        <f>Asset13</f>
        <v>Non-network—Motor Vehicles Capex</v>
      </c>
      <c r="D413" s="9"/>
      <c r="E413" s="9"/>
      <c r="F413" s="140"/>
      <c r="G413" s="193"/>
      <c r="H413" s="110">
        <f>($G354+(SUM($G413:G413)))*H$7</f>
        <v>0</v>
      </c>
      <c r="I413" s="110">
        <f>($G354+(SUM($G413:H413)))*I$7</f>
        <v>0</v>
      </c>
      <c r="J413" s="110">
        <f>($G354+(SUM($G413:I413)))*J$7</f>
        <v>0</v>
      </c>
      <c r="K413" s="110">
        <f>($G354+(SUM($G413:J413)))*K$7</f>
        <v>0</v>
      </c>
      <c r="L413" s="110">
        <f>($G354+(SUM($G413:K413)))*L$7</f>
        <v>0</v>
      </c>
      <c r="M413" s="110">
        <f>($G354+(SUM($G413:L413)))*M$7</f>
        <v>0</v>
      </c>
      <c r="N413" s="110">
        <f>($G354+(SUM($G413:M413)))*N$7</f>
        <v>0</v>
      </c>
      <c r="O413" s="110">
        <f>($G354+(SUM($G413:N413)))*O$7</f>
        <v>0</v>
      </c>
      <c r="P413" s="110">
        <f>($G354+(SUM($G413:O413)))*P$7</f>
        <v>0</v>
      </c>
      <c r="Q413" s="110">
        <f>($G354+(SUM($G413:P413)))*Q$7</f>
        <v>0</v>
      </c>
      <c r="R413" s="99"/>
      <c r="S413" s="99"/>
      <c r="T413" s="99"/>
      <c r="U413" s="99"/>
      <c r="V413" s="99"/>
      <c r="W413" s="99"/>
      <c r="X413" s="99"/>
      <c r="Y413" s="99"/>
      <c r="Z413" s="99"/>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0"/>
      <c r="BK413" s="210"/>
    </row>
    <row r="414" spans="1:63" hidden="1" outlineLevel="1">
      <c r="A414" s="9"/>
      <c r="B414" s="45"/>
      <c r="C414" s="153" t="s">
        <v>28</v>
      </c>
      <c r="D414" s="9"/>
      <c r="E414" s="9"/>
      <c r="F414" s="140"/>
      <c r="G414" s="193"/>
      <c r="H414" s="110"/>
      <c r="I414" s="110"/>
      <c r="J414" s="110"/>
      <c r="K414" s="110"/>
      <c r="L414" s="110">
        <f>IF(M413=0, SUM($G413:L413), 0)</f>
        <v>0</v>
      </c>
      <c r="M414" s="110">
        <f>IF(N413=0, IF(M413=0, 0, SUM($G413:M413)), 0)</f>
        <v>0</v>
      </c>
      <c r="N414" s="110">
        <f>IF(O413=0, IF(N413=0, 0, SUM($G413:N413)), 0)</f>
        <v>0</v>
      </c>
      <c r="O414" s="110">
        <f>IF(P413=0, IF(O413=0, 0, SUM($G413:O413)), 0)</f>
        <v>0</v>
      </c>
      <c r="P414" s="110">
        <f>IF(Q413=0, IF(P413=0, 0, SUM($G413:P413)), 0)</f>
        <v>0</v>
      </c>
      <c r="Q414" s="110">
        <f>IF(R413=0, IF(Q413=0, 0, SUM($G413:Q413)), 0)</f>
        <v>0</v>
      </c>
      <c r="R414" s="99"/>
      <c r="S414" s="99"/>
      <c r="T414" s="99"/>
      <c r="U414" s="99"/>
      <c r="V414" s="99"/>
      <c r="W414" s="99"/>
      <c r="X414" s="99"/>
      <c r="Y414" s="99"/>
      <c r="Z414" s="99"/>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0"/>
      <c r="BK414" s="210"/>
    </row>
    <row r="415" spans="1:63" hidden="1" outlineLevel="1">
      <c r="A415" s="9"/>
      <c r="B415" s="45"/>
      <c r="C415" s="128" t="str">
        <f>Asset14</f>
        <v>Non-network—Property Capex</v>
      </c>
      <c r="D415" s="9"/>
      <c r="E415" s="9"/>
      <c r="F415" s="140"/>
      <c r="G415" s="193"/>
      <c r="H415" s="110">
        <f>($G355+(SUM($G415:G415)))*H$7</f>
        <v>0</v>
      </c>
      <c r="I415" s="110">
        <f>($G355+(SUM($G415:H415)))*I$7</f>
        <v>0</v>
      </c>
      <c r="J415" s="110">
        <f>($G355+(SUM($G415:I415)))*J$7</f>
        <v>0</v>
      </c>
      <c r="K415" s="110">
        <f>($G355+(SUM($G415:J415)))*K$7</f>
        <v>0</v>
      </c>
      <c r="L415" s="110">
        <f>($G355+(SUM($G415:K415)))*L$7</f>
        <v>0</v>
      </c>
      <c r="M415" s="110">
        <f>($G355+(SUM($G415:L415)))*M$7</f>
        <v>0</v>
      </c>
      <c r="N415" s="110">
        <f>($G355+(SUM($G415:M415)))*N$7</f>
        <v>0</v>
      </c>
      <c r="O415" s="110">
        <f>($G355+(SUM($G415:N415)))*O$7</f>
        <v>0</v>
      </c>
      <c r="P415" s="110">
        <f>($G355+(SUM($G415:O415)))*P$7</f>
        <v>0</v>
      </c>
      <c r="Q415" s="110">
        <f>($G355+(SUM($G415:P415)))*Q$7</f>
        <v>0</v>
      </c>
      <c r="R415" s="99"/>
      <c r="S415" s="99"/>
      <c r="T415" s="99"/>
      <c r="U415" s="99"/>
      <c r="V415" s="99"/>
      <c r="W415" s="99"/>
      <c r="X415" s="99"/>
      <c r="Y415" s="99"/>
      <c r="Z415" s="99"/>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0"/>
      <c r="BK415" s="210"/>
    </row>
    <row r="416" spans="1:63" hidden="1" outlineLevel="1">
      <c r="A416" s="9"/>
      <c r="B416" s="45"/>
      <c r="C416" s="153" t="s">
        <v>28</v>
      </c>
      <c r="D416" s="9"/>
      <c r="E416" s="9"/>
      <c r="F416" s="140"/>
      <c r="G416" s="193"/>
      <c r="H416" s="110"/>
      <c r="I416" s="110"/>
      <c r="J416" s="110"/>
      <c r="K416" s="110"/>
      <c r="L416" s="110">
        <f>IF(M415=0, SUM($G415:L415), 0)</f>
        <v>0</v>
      </c>
      <c r="M416" s="110">
        <f>IF(N415=0, IF(M415=0, 0, SUM($G415:M415)), 0)</f>
        <v>0</v>
      </c>
      <c r="N416" s="110">
        <f>IF(O415=0, IF(N415=0, 0, SUM($G415:N415)), 0)</f>
        <v>0</v>
      </c>
      <c r="O416" s="110">
        <f>IF(P415=0, IF(O415=0, 0, SUM($G415:O415)), 0)</f>
        <v>0</v>
      </c>
      <c r="P416" s="110">
        <f>IF(Q415=0, IF(P415=0, 0, SUM($G415:P415)), 0)</f>
        <v>0</v>
      </c>
      <c r="Q416" s="110">
        <f>IF(R415=0, IF(Q415=0, 0, SUM($G415:Q415)), 0)</f>
        <v>0</v>
      </c>
      <c r="R416" s="99"/>
      <c r="S416" s="99"/>
      <c r="T416" s="99"/>
      <c r="U416" s="99"/>
      <c r="V416" s="99"/>
      <c r="W416" s="99"/>
      <c r="X416" s="99"/>
      <c r="Y416" s="99"/>
      <c r="Z416" s="99"/>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0"/>
      <c r="BK416" s="210"/>
    </row>
    <row r="417" spans="1:63" hidden="1" outlineLevel="1">
      <c r="A417" s="9"/>
      <c r="B417" s="45"/>
      <c r="C417" s="128" t="str">
        <f>Asset15</f>
        <v>Non-network—Plant &amp; Equipment Capex</v>
      </c>
      <c r="D417" s="9"/>
      <c r="E417" s="9"/>
      <c r="F417" s="140"/>
      <c r="G417" s="193"/>
      <c r="H417" s="110">
        <f>($G356+(SUM($G417:G417)))*H$7</f>
        <v>0</v>
      </c>
      <c r="I417" s="110">
        <f>($G356+(SUM($G417:H417)))*I$7</f>
        <v>0</v>
      </c>
      <c r="J417" s="110">
        <f>($G356+(SUM($G417:I417)))*J$7</f>
        <v>0</v>
      </c>
      <c r="K417" s="110">
        <f>($G356+(SUM($G417:J417)))*K$7</f>
        <v>0</v>
      </c>
      <c r="L417" s="110">
        <f>($G356+(SUM($G417:K417)))*L$7</f>
        <v>0</v>
      </c>
      <c r="M417" s="110">
        <f>($G356+(SUM($G417:L417)))*M$7</f>
        <v>0</v>
      </c>
      <c r="N417" s="110">
        <f>($G356+(SUM($G417:M417)))*N$7</f>
        <v>0</v>
      </c>
      <c r="O417" s="110">
        <f>($G356+(SUM($G417:N417)))*O$7</f>
        <v>0</v>
      </c>
      <c r="P417" s="110">
        <f>($G356+(SUM($G417:O417)))*P$7</f>
        <v>0</v>
      </c>
      <c r="Q417" s="110">
        <f>($G356+(SUM($G417:P417)))*Q$7</f>
        <v>0</v>
      </c>
      <c r="R417" s="99"/>
      <c r="S417" s="99"/>
      <c r="T417" s="99"/>
      <c r="U417" s="99"/>
      <c r="V417" s="99"/>
      <c r="W417" s="99"/>
      <c r="X417" s="99"/>
      <c r="Y417" s="99"/>
      <c r="Z417" s="99"/>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0"/>
      <c r="BK417" s="210"/>
    </row>
    <row r="418" spans="1:63" hidden="1" outlineLevel="1">
      <c r="A418" s="9"/>
      <c r="B418" s="45"/>
      <c r="C418" s="153" t="s">
        <v>28</v>
      </c>
      <c r="D418" s="9"/>
      <c r="E418" s="9"/>
      <c r="F418" s="140"/>
      <c r="G418" s="193"/>
      <c r="H418" s="110"/>
      <c r="I418" s="110"/>
      <c r="J418" s="110"/>
      <c r="K418" s="110"/>
      <c r="L418" s="110">
        <f>IF(M417=0, SUM($G417:L417), 0)</f>
        <v>0</v>
      </c>
      <c r="M418" s="110">
        <f>IF(N417=0, IF(M417=0, 0, SUM($G417:M417)), 0)</f>
        <v>0</v>
      </c>
      <c r="N418" s="110">
        <f>IF(O417=0, IF(N417=0, 0, SUM($G417:N417)), 0)</f>
        <v>0</v>
      </c>
      <c r="O418" s="110">
        <f>IF(P417=0, IF(O417=0, 0, SUM($G417:O417)), 0)</f>
        <v>0</v>
      </c>
      <c r="P418" s="110">
        <f>IF(Q417=0, IF(P417=0, 0, SUM($G417:P417)), 0)</f>
        <v>0</v>
      </c>
      <c r="Q418" s="110">
        <f>IF(R417=0, IF(Q417=0, 0, SUM($G417:Q417)), 0)</f>
        <v>0</v>
      </c>
      <c r="R418" s="99"/>
      <c r="S418" s="99"/>
      <c r="T418" s="99"/>
      <c r="U418" s="99"/>
      <c r="V418" s="99"/>
      <c r="W418" s="99"/>
      <c r="X418" s="99"/>
      <c r="Y418" s="99"/>
      <c r="Z418" s="99"/>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0"/>
      <c r="BK418" s="210"/>
    </row>
    <row r="419" spans="1:63" hidden="1" outlineLevel="1">
      <c r="A419" s="9"/>
      <c r="B419" s="45"/>
      <c r="C419" s="128" t="str">
        <f>Asset16</f>
        <v>Non-network—Other capex</v>
      </c>
      <c r="D419" s="9"/>
      <c r="E419" s="9"/>
      <c r="F419" s="140"/>
      <c r="G419" s="193"/>
      <c r="H419" s="110">
        <f>($G357+(SUM($G419:G419)))*H$7</f>
        <v>0</v>
      </c>
      <c r="I419" s="110">
        <f>($G357+(SUM($G419:H419)))*I$7</f>
        <v>0</v>
      </c>
      <c r="J419" s="110">
        <f>($G357+(SUM($G419:I419)))*J$7</f>
        <v>0</v>
      </c>
      <c r="K419" s="110">
        <f>($G357+(SUM($G419:J419)))*K$7</f>
        <v>0</v>
      </c>
      <c r="L419" s="110">
        <f>($G357+(SUM($G419:K419)))*L$7</f>
        <v>0</v>
      </c>
      <c r="M419" s="110">
        <f>($G357+(SUM($G419:L419)))*M$7</f>
        <v>0</v>
      </c>
      <c r="N419" s="110">
        <f>($G357+(SUM($G419:M419)))*N$7</f>
        <v>0</v>
      </c>
      <c r="O419" s="110">
        <f>($G357+(SUM($G419:N419)))*O$7</f>
        <v>0</v>
      </c>
      <c r="P419" s="110">
        <f>($G357+(SUM($G419:O419)))*P$7</f>
        <v>0</v>
      </c>
      <c r="Q419" s="110">
        <f>($G357+(SUM($G419:P419)))*Q$7</f>
        <v>0</v>
      </c>
      <c r="R419" s="99"/>
      <c r="S419" s="99"/>
      <c r="T419" s="99"/>
      <c r="U419" s="99"/>
      <c r="V419" s="99"/>
      <c r="W419" s="99"/>
      <c r="X419" s="99"/>
      <c r="Y419" s="99"/>
      <c r="Z419" s="99"/>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0"/>
      <c r="BK419" s="210"/>
    </row>
    <row r="420" spans="1:63" hidden="1" outlineLevel="1">
      <c r="A420" s="9"/>
      <c r="B420" s="45"/>
      <c r="C420" s="153" t="s">
        <v>28</v>
      </c>
      <c r="D420" s="9"/>
      <c r="E420" s="9"/>
      <c r="F420" s="140"/>
      <c r="G420" s="193"/>
      <c r="H420" s="110"/>
      <c r="I420" s="110"/>
      <c r="J420" s="110"/>
      <c r="K420" s="110"/>
      <c r="L420" s="110">
        <f>IF(M419=0, SUM($G419:L419), 0)</f>
        <v>0</v>
      </c>
      <c r="M420" s="110">
        <f>IF(N419=0, IF(M419=0, 0, SUM($G419:M419)), 0)</f>
        <v>0</v>
      </c>
      <c r="N420" s="110">
        <f>IF(O419=0, IF(N419=0, 0, SUM($G419:N419)), 0)</f>
        <v>0</v>
      </c>
      <c r="O420" s="110">
        <f>IF(P419=0, IF(O419=0, 0, SUM($G419:O419)), 0)</f>
        <v>0</v>
      </c>
      <c r="P420" s="110">
        <f>IF(Q419=0, IF(P419=0, 0, SUM($G419:P419)), 0)</f>
        <v>0</v>
      </c>
      <c r="Q420" s="110">
        <f>IF(R419=0, IF(Q419=0, 0, SUM($G419:Q419)), 0)</f>
        <v>0</v>
      </c>
      <c r="R420" s="99"/>
      <c r="S420" s="99"/>
      <c r="T420" s="99"/>
      <c r="U420" s="99"/>
      <c r="V420" s="99"/>
      <c r="W420" s="99"/>
      <c r="X420" s="99"/>
      <c r="Y420" s="99"/>
      <c r="Z420" s="99"/>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0"/>
      <c r="BK420" s="210"/>
    </row>
    <row r="421" spans="1:63" hidden="1" outlineLevel="1">
      <c r="A421" s="9"/>
      <c r="B421" s="45"/>
      <c r="C421" s="128">
        <f>Asset17</f>
        <v>0</v>
      </c>
      <c r="D421" s="9"/>
      <c r="E421" s="9"/>
      <c r="F421" s="140"/>
      <c r="G421" s="193"/>
      <c r="H421" s="110">
        <f>($G358+(SUM($G421:G421)))*H$7</f>
        <v>0</v>
      </c>
      <c r="I421" s="110">
        <f>($G358+(SUM($G421:H421)))*I$7</f>
        <v>0</v>
      </c>
      <c r="J421" s="110">
        <f>($G358+(SUM($G421:I421)))*J$7</f>
        <v>0</v>
      </c>
      <c r="K421" s="110">
        <f>($G358+(SUM($G421:J421)))*K$7</f>
        <v>0</v>
      </c>
      <c r="L421" s="110">
        <f>($G358+(SUM($G421:K421)))*L$7</f>
        <v>0</v>
      </c>
      <c r="M421" s="110">
        <f>($G358+(SUM($G421:L421)))*M$7</f>
        <v>0</v>
      </c>
      <c r="N421" s="110">
        <f>($G358+(SUM($G421:M421)))*N$7</f>
        <v>0</v>
      </c>
      <c r="O421" s="110">
        <f>($G358+(SUM($G421:N421)))*O$7</f>
        <v>0</v>
      </c>
      <c r="P421" s="110">
        <f>($G358+(SUM($G421:O421)))*P$7</f>
        <v>0</v>
      </c>
      <c r="Q421" s="110">
        <f>($G358+(SUM($G421:P421)))*Q$7</f>
        <v>0</v>
      </c>
      <c r="R421" s="99"/>
      <c r="S421" s="99"/>
      <c r="T421" s="99"/>
      <c r="U421" s="99"/>
      <c r="V421" s="99"/>
      <c r="W421" s="99"/>
      <c r="X421" s="99"/>
      <c r="Y421" s="99"/>
      <c r="Z421" s="99"/>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0"/>
      <c r="BK421" s="210"/>
    </row>
    <row r="422" spans="1:63" hidden="1" outlineLevel="1">
      <c r="A422" s="9"/>
      <c r="B422" s="45"/>
      <c r="C422" s="153" t="s">
        <v>28</v>
      </c>
      <c r="D422" s="9"/>
      <c r="E422" s="9"/>
      <c r="F422" s="140"/>
      <c r="G422" s="193"/>
      <c r="H422" s="110"/>
      <c r="I422" s="110"/>
      <c r="J422" s="110"/>
      <c r="K422" s="110"/>
      <c r="L422" s="110">
        <f>IF(M421=0, SUM($G421:L421), 0)</f>
        <v>0</v>
      </c>
      <c r="M422" s="110">
        <f>IF(N421=0, IF(M421=0, 0, SUM($G421:M421)), 0)</f>
        <v>0</v>
      </c>
      <c r="N422" s="110">
        <f>IF(O421=0, IF(N421=0, 0, SUM($G421:N421)), 0)</f>
        <v>0</v>
      </c>
      <c r="O422" s="110">
        <f>IF(P421=0, IF(O421=0, 0, SUM($G421:O421)), 0)</f>
        <v>0</v>
      </c>
      <c r="P422" s="110">
        <f>IF(Q421=0, IF(P421=0, 0, SUM($G421:P421)), 0)</f>
        <v>0</v>
      </c>
      <c r="Q422" s="110">
        <f>IF(R421=0, IF(Q421=0, 0, SUM($G421:Q421)), 0)</f>
        <v>0</v>
      </c>
      <c r="R422" s="99"/>
      <c r="S422" s="99"/>
      <c r="T422" s="99"/>
      <c r="U422" s="99"/>
      <c r="V422" s="99"/>
      <c r="W422" s="99"/>
      <c r="X422" s="99"/>
      <c r="Y422" s="99"/>
      <c r="Z422" s="99"/>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0"/>
      <c r="BK422" s="210"/>
    </row>
    <row r="423" spans="1:63" hidden="1" outlineLevel="1">
      <c r="A423" s="9"/>
      <c r="B423" s="45"/>
      <c r="C423" s="128">
        <f>Asset18</f>
        <v>0</v>
      </c>
      <c r="D423" s="9"/>
      <c r="E423" s="9"/>
      <c r="F423" s="140"/>
      <c r="G423" s="193"/>
      <c r="H423" s="110">
        <f>($G359+(SUM($G423:G423)))*H$7</f>
        <v>0</v>
      </c>
      <c r="I423" s="110">
        <f>($G359+(SUM($G423:H423)))*I$7</f>
        <v>0</v>
      </c>
      <c r="J423" s="110">
        <f>($G359+(SUM($G423:I423)))*J$7</f>
        <v>0</v>
      </c>
      <c r="K423" s="110">
        <f>($G359+(SUM($G423:J423)))*K$7</f>
        <v>0</v>
      </c>
      <c r="L423" s="110">
        <f>($G359+(SUM($G423:K423)))*L$7</f>
        <v>0</v>
      </c>
      <c r="M423" s="110">
        <f>($G359+(SUM($G423:L423)))*M$7</f>
        <v>0</v>
      </c>
      <c r="N423" s="110">
        <f>($G359+(SUM($G423:M423)))*N$7</f>
        <v>0</v>
      </c>
      <c r="O423" s="110">
        <f>($G359+(SUM($G423:N423)))*O$7</f>
        <v>0</v>
      </c>
      <c r="P423" s="110">
        <f>($G359+(SUM($G423:O423)))*P$7</f>
        <v>0</v>
      </c>
      <c r="Q423" s="110">
        <f>($G359+(SUM($G423:P423)))*Q$7</f>
        <v>0</v>
      </c>
      <c r="R423" s="99"/>
      <c r="S423" s="99"/>
      <c r="T423" s="99"/>
      <c r="U423" s="99"/>
      <c r="V423" s="99"/>
      <c r="W423" s="99"/>
      <c r="X423" s="99"/>
      <c r="Y423" s="99"/>
      <c r="Z423" s="99"/>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0"/>
      <c r="BK423" s="210"/>
    </row>
    <row r="424" spans="1:63" hidden="1" outlineLevel="1">
      <c r="A424" s="9"/>
      <c r="B424" s="45"/>
      <c r="C424" s="153" t="s">
        <v>28</v>
      </c>
      <c r="D424" s="9"/>
      <c r="E424" s="9"/>
      <c r="F424" s="140"/>
      <c r="G424" s="193"/>
      <c r="H424" s="110"/>
      <c r="I424" s="110"/>
      <c r="J424" s="110"/>
      <c r="K424" s="110"/>
      <c r="L424" s="110">
        <f>IF(M423=0, SUM($G423:L423), 0)</f>
        <v>0</v>
      </c>
      <c r="M424" s="110">
        <f>IF(N423=0, IF(M423=0, 0, SUM($G423:M423)), 0)</f>
        <v>0</v>
      </c>
      <c r="N424" s="110">
        <f>IF(O423=0, IF(N423=0, 0, SUM($G423:N423)), 0)</f>
        <v>0</v>
      </c>
      <c r="O424" s="110">
        <f>IF(P423=0, IF(O423=0, 0, SUM($G423:O423)), 0)</f>
        <v>0</v>
      </c>
      <c r="P424" s="110">
        <f>IF(Q423=0, IF(P423=0, 0, SUM($G423:P423)), 0)</f>
        <v>0</v>
      </c>
      <c r="Q424" s="110">
        <f>IF(R423=0, IF(Q423=0, 0, SUM($G423:Q423)), 0)</f>
        <v>0</v>
      </c>
      <c r="R424" s="99"/>
      <c r="S424" s="99"/>
      <c r="T424" s="99"/>
      <c r="U424" s="99"/>
      <c r="V424" s="99"/>
      <c r="W424" s="99"/>
      <c r="X424" s="99"/>
      <c r="Y424" s="99"/>
      <c r="Z424" s="99"/>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0"/>
      <c r="BK424" s="210"/>
    </row>
    <row r="425" spans="1:63" hidden="1" outlineLevel="1">
      <c r="A425" s="9"/>
      <c r="B425" s="45"/>
      <c r="C425" s="128">
        <f>Asset19</f>
        <v>0</v>
      </c>
      <c r="D425" s="9"/>
      <c r="E425" s="9"/>
      <c r="F425" s="140"/>
      <c r="G425" s="193"/>
      <c r="H425" s="110">
        <f>($G360+(SUM($G425:G425)))*H$7</f>
        <v>0</v>
      </c>
      <c r="I425" s="110">
        <f>($G360+(SUM($G425:H425)))*I$7</f>
        <v>0</v>
      </c>
      <c r="J425" s="110">
        <f>($G360+(SUM($G425:I425)))*J$7</f>
        <v>0</v>
      </c>
      <c r="K425" s="110">
        <f>($G360+(SUM($G425:J425)))*K$7</f>
        <v>0</v>
      </c>
      <c r="L425" s="110">
        <f>($G360+(SUM($G425:K425)))*L$7</f>
        <v>0</v>
      </c>
      <c r="M425" s="110">
        <f>($G360+(SUM($G425:L425)))*M$7</f>
        <v>0</v>
      </c>
      <c r="N425" s="110">
        <f>($G360+(SUM($G425:M425)))*N$7</f>
        <v>0</v>
      </c>
      <c r="O425" s="110">
        <f>($G360+(SUM($G425:N425)))*O$7</f>
        <v>0</v>
      </c>
      <c r="P425" s="110">
        <f>($G360+(SUM($G425:O425)))*P$7</f>
        <v>0</v>
      </c>
      <c r="Q425" s="110">
        <f>($G360+(SUM($G425:P425)))*Q$7</f>
        <v>0</v>
      </c>
      <c r="R425" s="99"/>
      <c r="S425" s="99"/>
      <c r="T425" s="99"/>
      <c r="U425" s="99"/>
      <c r="V425" s="99"/>
      <c r="W425" s="99"/>
      <c r="X425" s="99"/>
      <c r="Y425" s="99"/>
      <c r="Z425" s="99"/>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0"/>
      <c r="BK425" s="210"/>
    </row>
    <row r="426" spans="1:63" hidden="1" outlineLevel="1">
      <c r="A426" s="9"/>
      <c r="B426" s="45"/>
      <c r="C426" s="153" t="s">
        <v>28</v>
      </c>
      <c r="D426" s="9"/>
      <c r="E426" s="9"/>
      <c r="F426" s="140"/>
      <c r="G426" s="193"/>
      <c r="H426" s="110"/>
      <c r="I426" s="110"/>
      <c r="J426" s="110"/>
      <c r="K426" s="110"/>
      <c r="L426" s="110">
        <f>IF(M425=0, SUM($G425:L425), 0)</f>
        <v>0</v>
      </c>
      <c r="M426" s="110">
        <f>IF(N425=0, IF(M425=0, 0, SUM($G425:M425)), 0)</f>
        <v>0</v>
      </c>
      <c r="N426" s="110">
        <f>IF(O425=0, IF(N425=0, 0, SUM($G425:N425)), 0)</f>
        <v>0</v>
      </c>
      <c r="O426" s="110">
        <f>IF(P425=0, IF(O425=0, 0, SUM($G425:O425)), 0)</f>
        <v>0</v>
      </c>
      <c r="P426" s="110">
        <f>IF(Q425=0, IF(P425=0, 0, SUM($G425:P425)), 0)</f>
        <v>0</v>
      </c>
      <c r="Q426" s="110">
        <f>IF(R425=0, IF(Q425=0, 0, SUM($G425:Q425)), 0)</f>
        <v>0</v>
      </c>
      <c r="R426" s="99"/>
      <c r="S426" s="99"/>
      <c r="T426" s="99"/>
      <c r="U426" s="99"/>
      <c r="V426" s="99"/>
      <c r="W426" s="99"/>
      <c r="X426" s="99"/>
      <c r="Y426" s="99"/>
      <c r="Z426" s="99"/>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0"/>
      <c r="BK426" s="210"/>
    </row>
    <row r="427" spans="1:63" hidden="1" outlineLevel="1">
      <c r="A427" s="9"/>
      <c r="B427" s="45"/>
      <c r="C427" s="128">
        <f>Asset20</f>
        <v>0</v>
      </c>
      <c r="D427" s="9"/>
      <c r="E427" s="9"/>
      <c r="F427" s="140"/>
      <c r="G427" s="193"/>
      <c r="H427" s="110">
        <f>($G361+(SUM($G427:G427)))*H$7</f>
        <v>0</v>
      </c>
      <c r="I427" s="110">
        <f>($G361+(SUM($G427:H427)))*I$7</f>
        <v>0</v>
      </c>
      <c r="J427" s="110">
        <f>($G361+(SUM($G427:I427)))*J$7</f>
        <v>0</v>
      </c>
      <c r="K427" s="110">
        <f>($G361+(SUM($G427:J427)))*K$7</f>
        <v>0</v>
      </c>
      <c r="L427" s="110">
        <f>($G361+(SUM($G427:K427)))*L$7</f>
        <v>0</v>
      </c>
      <c r="M427" s="110">
        <f>($G361+(SUM($G427:L427)))*M$7</f>
        <v>0</v>
      </c>
      <c r="N427" s="110">
        <f>($G361+(SUM($G427:M427)))*N$7</f>
        <v>0</v>
      </c>
      <c r="O427" s="110">
        <f>($G361+(SUM($G427:N427)))*O$7</f>
        <v>0</v>
      </c>
      <c r="P427" s="110">
        <f>($G361+(SUM($G427:O427)))*P$7</f>
        <v>0</v>
      </c>
      <c r="Q427" s="110">
        <f>($G361+(SUM($G427:P427)))*Q$7</f>
        <v>0</v>
      </c>
      <c r="R427" s="99"/>
      <c r="S427" s="99"/>
      <c r="T427" s="99"/>
      <c r="U427" s="99"/>
      <c r="V427" s="99"/>
      <c r="W427" s="99"/>
      <c r="X427" s="99"/>
      <c r="Y427" s="99"/>
      <c r="Z427" s="99"/>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0"/>
      <c r="BK427" s="210"/>
    </row>
    <row r="428" spans="1:63" hidden="1" outlineLevel="1">
      <c r="A428" s="9"/>
      <c r="B428" s="45"/>
      <c r="C428" s="153" t="s">
        <v>28</v>
      </c>
      <c r="D428" s="9"/>
      <c r="E428" s="9"/>
      <c r="F428" s="140"/>
      <c r="G428" s="193"/>
      <c r="H428" s="110"/>
      <c r="I428" s="110"/>
      <c r="J428" s="110"/>
      <c r="K428" s="110"/>
      <c r="L428" s="110">
        <f>IF(M427=0, SUM($G427:L427), 0)</f>
        <v>0</v>
      </c>
      <c r="M428" s="110">
        <f>IF(N427=0, IF(M427=0, 0, SUM($G427:M427)), 0)</f>
        <v>0</v>
      </c>
      <c r="N428" s="110">
        <f>IF(O427=0, IF(N427=0, 0, SUM($G427:N427)), 0)</f>
        <v>0</v>
      </c>
      <c r="O428" s="110">
        <f>IF(P427=0, IF(O427=0, 0, SUM($G427:O427)), 0)</f>
        <v>0</v>
      </c>
      <c r="P428" s="110">
        <f>IF(Q427=0, IF(P427=0, 0, SUM($G427:P427)), 0)</f>
        <v>0</v>
      </c>
      <c r="Q428" s="110">
        <f>IF(R427=0, IF(Q427=0, 0, SUM($G427:Q427)), 0)</f>
        <v>0</v>
      </c>
      <c r="R428" s="99"/>
      <c r="S428" s="99"/>
      <c r="T428" s="99"/>
      <c r="U428" s="99"/>
      <c r="V428" s="99"/>
      <c r="W428" s="99"/>
      <c r="X428" s="99"/>
      <c r="Y428" s="99"/>
      <c r="Z428" s="99"/>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0"/>
      <c r="BK428" s="210"/>
    </row>
    <row r="429" spans="1:63" hidden="1" outlineLevel="1">
      <c r="A429" s="9"/>
      <c r="B429" s="45"/>
      <c r="C429" s="128">
        <f>Asset21</f>
        <v>0</v>
      </c>
      <c r="D429" s="9"/>
      <c r="E429" s="9"/>
      <c r="F429" s="140"/>
      <c r="G429" s="191"/>
      <c r="H429" s="110">
        <f>($G362+(SUM($G429:G429)))*H$7</f>
        <v>0</v>
      </c>
      <c r="I429" s="110">
        <f>($G362+(SUM($G429:H429)))*I$7</f>
        <v>0</v>
      </c>
      <c r="J429" s="110">
        <f>($G362+(SUM($G429:I429)))*J$7</f>
        <v>0</v>
      </c>
      <c r="K429" s="110">
        <f>($G362+(SUM($G429:J429)))*K$7</f>
        <v>0</v>
      </c>
      <c r="L429" s="110">
        <f>($G362+(SUM($G429:K429)))*L$7</f>
        <v>0</v>
      </c>
      <c r="M429" s="110">
        <f>($G362+(SUM($G429:L429)))*M$7</f>
        <v>0</v>
      </c>
      <c r="N429" s="110">
        <f>($G362+(SUM($G429:M429)))*N$7</f>
        <v>0</v>
      </c>
      <c r="O429" s="110">
        <f>($G362+(SUM($G429:N429)))*O$7</f>
        <v>0</v>
      </c>
      <c r="P429" s="110">
        <f>($G362+(SUM($G429:O429)))*P$7</f>
        <v>0</v>
      </c>
      <c r="Q429" s="110">
        <f>($G362+(SUM($G429:P429)))*Q$7</f>
        <v>0</v>
      </c>
      <c r="R429" s="99"/>
      <c r="S429" s="99"/>
      <c r="T429" s="99"/>
      <c r="U429" s="99"/>
      <c r="V429" s="99"/>
      <c r="W429" s="99"/>
      <c r="X429" s="99"/>
      <c r="Y429" s="99"/>
      <c r="Z429" s="99"/>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0"/>
      <c r="BK429" s="210"/>
    </row>
    <row r="430" spans="1:63" hidden="1" outlineLevel="1">
      <c r="A430" s="9"/>
      <c r="B430" s="45"/>
      <c r="C430" s="153" t="s">
        <v>28</v>
      </c>
      <c r="D430" s="9"/>
      <c r="E430" s="9"/>
      <c r="F430" s="140"/>
      <c r="G430" s="191"/>
      <c r="H430" s="110"/>
      <c r="I430" s="110"/>
      <c r="J430" s="110"/>
      <c r="K430" s="110"/>
      <c r="L430" s="110">
        <f>IF(M429=0, SUM($G429:L429), 0)</f>
        <v>0</v>
      </c>
      <c r="M430" s="110">
        <f>IF(N429=0, IF(M429=0, 0, SUM($G429:M429)), 0)</f>
        <v>0</v>
      </c>
      <c r="N430" s="110">
        <f>IF(O429=0, IF(N429=0, 0, SUM($G429:N429)), 0)</f>
        <v>0</v>
      </c>
      <c r="O430" s="110">
        <f>IF(P429=0, IF(O429=0, 0, SUM($G429:O429)), 0)</f>
        <v>0</v>
      </c>
      <c r="P430" s="110">
        <f>IF(Q429=0, IF(P429=0, 0, SUM($G429:P429)), 0)</f>
        <v>0</v>
      </c>
      <c r="Q430" s="110">
        <f>IF(R429=0, IF(Q429=0, 0, SUM($G429:Q429)), 0)</f>
        <v>0</v>
      </c>
      <c r="R430" s="99"/>
      <c r="S430" s="99"/>
      <c r="T430" s="99"/>
      <c r="U430" s="99"/>
      <c r="V430" s="99"/>
      <c r="W430" s="99"/>
      <c r="X430" s="99"/>
      <c r="Y430" s="99"/>
      <c r="Z430" s="99"/>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0"/>
      <c r="BK430" s="210"/>
    </row>
    <row r="431" spans="1:63" hidden="1" outlineLevel="1">
      <c r="A431" s="9"/>
      <c r="B431" s="45"/>
      <c r="C431" s="128">
        <f>Asset22</f>
        <v>0</v>
      </c>
      <c r="D431" s="9"/>
      <c r="E431" s="9"/>
      <c r="F431" s="140"/>
      <c r="G431" s="191"/>
      <c r="H431" s="110">
        <f>($G363+(SUM($G431:G431)))*H$7</f>
        <v>0</v>
      </c>
      <c r="I431" s="110">
        <f>($G363+(SUM($G431:H431)))*I$7</f>
        <v>0</v>
      </c>
      <c r="J431" s="110">
        <f>($G363+(SUM($G431:I431)))*J$7</f>
        <v>0</v>
      </c>
      <c r="K431" s="110">
        <f>($G363+(SUM($G431:J431)))*K$7</f>
        <v>0</v>
      </c>
      <c r="L431" s="110">
        <f>($G363+(SUM($G431:K431)))*L$7</f>
        <v>0</v>
      </c>
      <c r="M431" s="110">
        <f>($G363+(SUM($G431:L431)))*M$7</f>
        <v>0</v>
      </c>
      <c r="N431" s="110">
        <f>($G363+(SUM($G431:M431)))*N$7</f>
        <v>0</v>
      </c>
      <c r="O431" s="110">
        <f>($G363+(SUM($G431:N431)))*O$7</f>
        <v>0</v>
      </c>
      <c r="P431" s="110">
        <f>($G363+(SUM($G431:O431)))*P$7</f>
        <v>0</v>
      </c>
      <c r="Q431" s="110">
        <f>($G363+(SUM($G431:P431)))*Q$7</f>
        <v>0</v>
      </c>
      <c r="R431" s="99"/>
      <c r="S431" s="99"/>
      <c r="T431" s="99"/>
      <c r="U431" s="99"/>
      <c r="V431" s="99"/>
      <c r="W431" s="99"/>
      <c r="X431" s="99"/>
      <c r="Y431" s="99"/>
      <c r="Z431" s="99"/>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0"/>
      <c r="BK431" s="210"/>
    </row>
    <row r="432" spans="1:63" hidden="1" outlineLevel="1">
      <c r="A432" s="9"/>
      <c r="B432" s="45"/>
      <c r="C432" s="153" t="s">
        <v>28</v>
      </c>
      <c r="D432" s="9"/>
      <c r="E432" s="9"/>
      <c r="F432" s="140"/>
      <c r="G432" s="191"/>
      <c r="H432" s="110"/>
      <c r="I432" s="110"/>
      <c r="J432" s="110"/>
      <c r="K432" s="110"/>
      <c r="L432" s="110">
        <f>IF(M431=0, SUM($G431:L431), 0)</f>
        <v>0</v>
      </c>
      <c r="M432" s="110">
        <f>IF(N431=0, IF(M431=0, 0, SUM($G431:M431)), 0)</f>
        <v>0</v>
      </c>
      <c r="N432" s="110">
        <f>IF(O431=0, IF(N431=0, 0, SUM($G431:N431)), 0)</f>
        <v>0</v>
      </c>
      <c r="O432" s="110">
        <f>IF(P431=0, IF(O431=0, 0, SUM($G431:O431)), 0)</f>
        <v>0</v>
      </c>
      <c r="P432" s="110">
        <f>IF(Q431=0, IF(P431=0, 0, SUM($G431:P431)), 0)</f>
        <v>0</v>
      </c>
      <c r="Q432" s="110">
        <f>IF(R431=0, IF(Q431=0, 0, SUM($G431:Q431)), 0)</f>
        <v>0</v>
      </c>
      <c r="R432" s="99"/>
      <c r="S432" s="99"/>
      <c r="T432" s="99"/>
      <c r="U432" s="99"/>
      <c r="V432" s="99"/>
      <c r="W432" s="99"/>
      <c r="X432" s="99"/>
      <c r="Y432" s="99"/>
      <c r="Z432" s="99"/>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0"/>
      <c r="BK432" s="210"/>
    </row>
    <row r="433" spans="1:63" hidden="1" outlineLevel="1">
      <c r="A433" s="9"/>
      <c r="B433" s="45"/>
      <c r="C433" s="128">
        <f>Asset23</f>
        <v>0</v>
      </c>
      <c r="D433" s="9"/>
      <c r="E433" s="9"/>
      <c r="F433" s="140"/>
      <c r="G433" s="191"/>
      <c r="H433" s="110">
        <f>($G364+(SUM($G433:G433)))*H$7</f>
        <v>0</v>
      </c>
      <c r="I433" s="110">
        <f>($G364+(SUM($G433:H433)))*I$7</f>
        <v>0</v>
      </c>
      <c r="J433" s="110">
        <f>($G364+(SUM($G433:I433)))*J$7</f>
        <v>0</v>
      </c>
      <c r="K433" s="110">
        <f>($G364+(SUM($G433:J433)))*K$7</f>
        <v>0</v>
      </c>
      <c r="L433" s="110">
        <f>($G364+(SUM($G433:K433)))*L$7</f>
        <v>0</v>
      </c>
      <c r="M433" s="110">
        <f>($G364+(SUM($G433:L433)))*M$7</f>
        <v>0</v>
      </c>
      <c r="N433" s="110">
        <f>($G364+(SUM($G433:M433)))*N$7</f>
        <v>0</v>
      </c>
      <c r="O433" s="110">
        <f>($G364+(SUM($G433:N433)))*O$7</f>
        <v>0</v>
      </c>
      <c r="P433" s="110">
        <f>($G364+(SUM($G433:O433)))*P$7</f>
        <v>0</v>
      </c>
      <c r="Q433" s="110">
        <f>($G364+(SUM($G433:P433)))*Q$7</f>
        <v>0</v>
      </c>
      <c r="R433" s="99"/>
      <c r="S433" s="99"/>
      <c r="T433" s="99"/>
      <c r="U433" s="99"/>
      <c r="V433" s="99"/>
      <c r="W433" s="99"/>
      <c r="X433" s="99"/>
      <c r="Y433" s="99"/>
      <c r="Z433" s="99"/>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0"/>
      <c r="BK433" s="210"/>
    </row>
    <row r="434" spans="1:63" hidden="1" outlineLevel="1">
      <c r="A434" s="9"/>
      <c r="B434" s="45"/>
      <c r="C434" s="153" t="s">
        <v>28</v>
      </c>
      <c r="D434" s="9"/>
      <c r="E434" s="9"/>
      <c r="F434" s="140"/>
      <c r="G434" s="191"/>
      <c r="H434" s="110"/>
      <c r="I434" s="110"/>
      <c r="J434" s="110"/>
      <c r="K434" s="110"/>
      <c r="L434" s="110">
        <f>IF(M433=0, SUM($G433:L433), 0)</f>
        <v>0</v>
      </c>
      <c r="M434" s="110">
        <f>IF(N433=0, IF(M433=0, 0, SUM($G433:M433)), 0)</f>
        <v>0</v>
      </c>
      <c r="N434" s="110">
        <f>IF(O433=0, IF(N433=0, 0, SUM($G433:N433)), 0)</f>
        <v>0</v>
      </c>
      <c r="O434" s="110">
        <f>IF(P433=0, IF(O433=0, 0, SUM($G433:O433)), 0)</f>
        <v>0</v>
      </c>
      <c r="P434" s="110">
        <f>IF(Q433=0, IF(P433=0, 0, SUM($G433:P433)), 0)</f>
        <v>0</v>
      </c>
      <c r="Q434" s="110">
        <f>IF(R433=0, IF(Q433=0, 0, SUM($G433:Q433)), 0)</f>
        <v>0</v>
      </c>
      <c r="R434" s="99"/>
      <c r="S434" s="99"/>
      <c r="T434" s="99"/>
      <c r="U434" s="99"/>
      <c r="V434" s="99"/>
      <c r="W434" s="99"/>
      <c r="X434" s="99"/>
      <c r="Y434" s="99"/>
      <c r="Z434" s="99"/>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0"/>
      <c r="BK434" s="210"/>
    </row>
    <row r="435" spans="1:63" hidden="1" outlineLevel="1">
      <c r="A435" s="9"/>
      <c r="B435" s="45"/>
      <c r="C435" s="128">
        <f>Asset24</f>
        <v>0</v>
      </c>
      <c r="D435" s="9"/>
      <c r="E435" s="9"/>
      <c r="F435" s="140"/>
      <c r="G435" s="191"/>
      <c r="H435" s="110">
        <f>($G365+(SUM($G435:G435)))*H$7</f>
        <v>0</v>
      </c>
      <c r="I435" s="110">
        <f>($G365+(SUM($G435:H435)))*I$7</f>
        <v>0</v>
      </c>
      <c r="J435" s="110">
        <f>($G365+(SUM($G435:I435)))*J$7</f>
        <v>0</v>
      </c>
      <c r="K435" s="110">
        <f>($G365+(SUM($G435:J435)))*K$7</f>
        <v>0</v>
      </c>
      <c r="L435" s="110">
        <f>($G365+(SUM($G435:K435)))*L$7</f>
        <v>0</v>
      </c>
      <c r="M435" s="110">
        <f>($G365+(SUM($G435:L435)))*M$7</f>
        <v>0</v>
      </c>
      <c r="N435" s="110">
        <f>($G365+(SUM($G435:M435)))*N$7</f>
        <v>0</v>
      </c>
      <c r="O435" s="110">
        <f>($G365+(SUM($G435:N435)))*O$7</f>
        <v>0</v>
      </c>
      <c r="P435" s="110">
        <f>($G365+(SUM($G435:O435)))*P$7</f>
        <v>0</v>
      </c>
      <c r="Q435" s="110">
        <f>($G365+(SUM($G435:P435)))*Q$7</f>
        <v>0</v>
      </c>
      <c r="R435" s="99"/>
      <c r="S435" s="99"/>
      <c r="T435" s="99"/>
      <c r="U435" s="99"/>
      <c r="V435" s="99"/>
      <c r="W435" s="99"/>
      <c r="X435" s="99"/>
      <c r="Y435" s="99"/>
      <c r="Z435" s="99"/>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0"/>
      <c r="BK435" s="210"/>
    </row>
    <row r="436" spans="1:63" hidden="1" outlineLevel="1">
      <c r="A436" s="9"/>
      <c r="B436" s="45"/>
      <c r="C436" s="153" t="s">
        <v>28</v>
      </c>
      <c r="D436" s="9"/>
      <c r="E436" s="9"/>
      <c r="F436" s="140"/>
      <c r="G436" s="191"/>
      <c r="H436" s="110"/>
      <c r="I436" s="110"/>
      <c r="J436" s="110"/>
      <c r="K436" s="110"/>
      <c r="L436" s="110">
        <f>IF(M435=0, SUM($G435:L435), 0)</f>
        <v>0</v>
      </c>
      <c r="M436" s="110">
        <f>IF(N435=0, IF(M435=0, 0, SUM($G435:M435)), 0)</f>
        <v>0</v>
      </c>
      <c r="N436" s="110">
        <f>IF(O435=0, IF(N435=0, 0, SUM($G435:N435)), 0)</f>
        <v>0</v>
      </c>
      <c r="O436" s="110">
        <f>IF(P435=0, IF(O435=0, 0, SUM($G435:O435)), 0)</f>
        <v>0</v>
      </c>
      <c r="P436" s="110">
        <f>IF(Q435=0, IF(P435=0, 0, SUM($G435:P435)), 0)</f>
        <v>0</v>
      </c>
      <c r="Q436" s="110">
        <f>IF(R435=0, IF(Q435=0, 0, SUM($G435:Q435)), 0)</f>
        <v>0</v>
      </c>
      <c r="R436" s="99"/>
      <c r="S436" s="99"/>
      <c r="T436" s="99"/>
      <c r="U436" s="99"/>
      <c r="V436" s="99"/>
      <c r="W436" s="99"/>
      <c r="X436" s="99"/>
      <c r="Y436" s="99"/>
      <c r="Z436" s="99"/>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0"/>
      <c r="BK436" s="210"/>
    </row>
    <row r="437" spans="1:63" hidden="1" outlineLevel="1">
      <c r="A437" s="9"/>
      <c r="B437" s="45"/>
      <c r="C437" s="128">
        <f>Asset25</f>
        <v>0</v>
      </c>
      <c r="D437" s="9"/>
      <c r="E437" s="9"/>
      <c r="F437" s="140"/>
      <c r="G437" s="191"/>
      <c r="H437" s="110">
        <f>($G366+(SUM($G437:G437)))*H$7</f>
        <v>0</v>
      </c>
      <c r="I437" s="110">
        <f>($G366+(SUM($G437:H437)))*I$7</f>
        <v>0</v>
      </c>
      <c r="J437" s="110">
        <f>($G366+(SUM($G437:I437)))*J$7</f>
        <v>0</v>
      </c>
      <c r="K437" s="110">
        <f>($G366+(SUM($G437:J437)))*K$7</f>
        <v>0</v>
      </c>
      <c r="L437" s="110">
        <f>($G366+(SUM($G437:K437)))*L$7</f>
        <v>0</v>
      </c>
      <c r="M437" s="110">
        <f>($G366+(SUM($G437:L437)))*M$7</f>
        <v>0</v>
      </c>
      <c r="N437" s="110">
        <f>($G366+(SUM($G437:M437)))*N$7</f>
        <v>0</v>
      </c>
      <c r="O437" s="110">
        <f>($G366+(SUM($G437:N437)))*O$7</f>
        <v>0</v>
      </c>
      <c r="P437" s="110">
        <f>($G366+(SUM($G437:O437)))*P$7</f>
        <v>0</v>
      </c>
      <c r="Q437" s="110">
        <f>($G366+(SUM($G437:P437)))*Q$7</f>
        <v>0</v>
      </c>
      <c r="R437" s="99"/>
      <c r="S437" s="99"/>
      <c r="T437" s="99"/>
      <c r="U437" s="99"/>
      <c r="V437" s="99"/>
      <c r="W437" s="99"/>
      <c r="X437" s="99"/>
      <c r="Y437" s="99"/>
      <c r="Z437" s="99"/>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0"/>
      <c r="BK437" s="210"/>
    </row>
    <row r="438" spans="1:63" hidden="1" outlineLevel="1">
      <c r="A438" s="9"/>
      <c r="B438" s="45"/>
      <c r="C438" s="153" t="s">
        <v>28</v>
      </c>
      <c r="D438" s="9"/>
      <c r="E438" s="9"/>
      <c r="F438" s="140"/>
      <c r="G438" s="191"/>
      <c r="H438" s="110"/>
      <c r="I438" s="110"/>
      <c r="J438" s="110"/>
      <c r="K438" s="110"/>
      <c r="L438" s="110">
        <f>IF(M437=0, SUM($G437:L437), 0)</f>
        <v>0</v>
      </c>
      <c r="M438" s="110">
        <f>IF(N437=0, IF(M437=0, 0, SUM($G437:M437)), 0)</f>
        <v>0</v>
      </c>
      <c r="N438" s="110">
        <f>IF(O437=0, IF(N437=0, 0, SUM($G437:N437)), 0)</f>
        <v>0</v>
      </c>
      <c r="O438" s="110">
        <f>IF(P437=0, IF(O437=0, 0, SUM($G437:O437)), 0)</f>
        <v>0</v>
      </c>
      <c r="P438" s="110">
        <f>IF(Q437=0, IF(P437=0, 0, SUM($G437:P437)), 0)</f>
        <v>0</v>
      </c>
      <c r="Q438" s="110">
        <f>IF(R437=0, IF(Q437=0, 0, SUM($G437:Q437)), 0)</f>
        <v>0</v>
      </c>
      <c r="R438" s="99"/>
      <c r="S438" s="99"/>
      <c r="T438" s="99"/>
      <c r="U438" s="99"/>
      <c r="V438" s="99"/>
      <c r="W438" s="99"/>
      <c r="X438" s="99"/>
      <c r="Y438" s="99"/>
      <c r="Z438" s="99"/>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0"/>
      <c r="BK438" s="210"/>
    </row>
    <row r="439" spans="1:63" hidden="1" outlineLevel="1">
      <c r="A439" s="9"/>
      <c r="B439" s="45"/>
      <c r="C439" s="128">
        <f>Asset26</f>
        <v>0</v>
      </c>
      <c r="D439" s="9"/>
      <c r="E439" s="9"/>
      <c r="F439" s="140"/>
      <c r="G439" s="191"/>
      <c r="H439" s="110">
        <f>($G367+(SUM($G439:G439)))*H$7</f>
        <v>0</v>
      </c>
      <c r="I439" s="110">
        <f>($G367+(SUM($G439:H439)))*I$7</f>
        <v>0</v>
      </c>
      <c r="J439" s="110">
        <f>($G367+(SUM($G439:I439)))*J$7</f>
        <v>0</v>
      </c>
      <c r="K439" s="110">
        <f>($G367+(SUM($G439:J439)))*K$7</f>
        <v>0</v>
      </c>
      <c r="L439" s="110">
        <f>($G367+(SUM($G439:K439)))*L$7</f>
        <v>0</v>
      </c>
      <c r="M439" s="110">
        <f>($G367+(SUM($G439:L439)))*M$7</f>
        <v>0</v>
      </c>
      <c r="N439" s="110">
        <f>($G367+(SUM($G439:M439)))*N$7</f>
        <v>0</v>
      </c>
      <c r="O439" s="110">
        <f>($G367+(SUM($G439:N439)))*O$7</f>
        <v>0</v>
      </c>
      <c r="P439" s="110">
        <f>($G367+(SUM($G439:O439)))*P$7</f>
        <v>0</v>
      </c>
      <c r="Q439" s="110">
        <f>($G367+(SUM($G439:P439)))*Q$7</f>
        <v>0</v>
      </c>
      <c r="R439" s="99"/>
      <c r="S439" s="99"/>
      <c r="T439" s="99"/>
      <c r="U439" s="99"/>
      <c r="V439" s="99"/>
      <c r="W439" s="99"/>
      <c r="X439" s="99"/>
      <c r="Y439" s="99"/>
      <c r="Z439" s="99"/>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0"/>
      <c r="BK439" s="210"/>
    </row>
    <row r="440" spans="1:63" hidden="1" outlineLevel="1">
      <c r="A440" s="9"/>
      <c r="B440" s="45"/>
      <c r="C440" s="153" t="s">
        <v>28</v>
      </c>
      <c r="D440" s="9"/>
      <c r="E440" s="9"/>
      <c r="F440" s="140"/>
      <c r="G440" s="191"/>
      <c r="H440" s="110"/>
      <c r="I440" s="110"/>
      <c r="J440" s="110"/>
      <c r="K440" s="110"/>
      <c r="L440" s="110">
        <f>IF(M439=0, SUM($G439:L439), 0)</f>
        <v>0</v>
      </c>
      <c r="M440" s="110">
        <f>IF(N439=0, IF(M439=0, 0, SUM($G439:M439)), 0)</f>
        <v>0</v>
      </c>
      <c r="N440" s="110">
        <f>IF(O439=0, IF(N439=0, 0, SUM($G439:N439)), 0)</f>
        <v>0</v>
      </c>
      <c r="O440" s="110">
        <f>IF(P439=0, IF(O439=0, 0, SUM($G439:O439)), 0)</f>
        <v>0</v>
      </c>
      <c r="P440" s="110">
        <f>IF(Q439=0, IF(P439=0, 0, SUM($G439:P439)), 0)</f>
        <v>0</v>
      </c>
      <c r="Q440" s="110">
        <f>IF(R439=0, IF(Q439=0, 0, SUM($G439:Q439)), 0)</f>
        <v>0</v>
      </c>
      <c r="R440" s="99"/>
      <c r="S440" s="99"/>
      <c r="T440" s="99"/>
      <c r="U440" s="99"/>
      <c r="V440" s="99"/>
      <c r="W440" s="99"/>
      <c r="X440" s="99"/>
      <c r="Y440" s="99"/>
      <c r="Z440" s="99"/>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0"/>
      <c r="BK440" s="210"/>
    </row>
    <row r="441" spans="1:63" hidden="1" outlineLevel="1">
      <c r="A441" s="9"/>
      <c r="B441" s="45"/>
      <c r="C441" s="128">
        <f>Asset27</f>
        <v>0</v>
      </c>
      <c r="D441" s="9"/>
      <c r="E441" s="9"/>
      <c r="F441" s="140"/>
      <c r="G441" s="191"/>
      <c r="H441" s="110">
        <f>($G368+(SUM($G441:G441)))*H$7</f>
        <v>0</v>
      </c>
      <c r="I441" s="110">
        <f>($G368+(SUM($G441:H441)))*I$7</f>
        <v>0</v>
      </c>
      <c r="J441" s="110">
        <f>($G368+(SUM($G441:I441)))*J$7</f>
        <v>0</v>
      </c>
      <c r="K441" s="110">
        <f>($G368+(SUM($G441:J441)))*K$7</f>
        <v>0</v>
      </c>
      <c r="L441" s="110">
        <f>($G368+(SUM($G441:K441)))*L$7</f>
        <v>0</v>
      </c>
      <c r="M441" s="110">
        <f>($G368+(SUM($G441:L441)))*M$7</f>
        <v>0</v>
      </c>
      <c r="N441" s="110">
        <f>($G368+(SUM($G441:M441)))*N$7</f>
        <v>0</v>
      </c>
      <c r="O441" s="110">
        <f>($G368+(SUM($G441:N441)))*O$7</f>
        <v>0</v>
      </c>
      <c r="P441" s="110">
        <f>($G368+(SUM($G441:O441)))*P$7</f>
        <v>0</v>
      </c>
      <c r="Q441" s="110">
        <f>($G368+(SUM($G441:P441)))*Q$7</f>
        <v>0</v>
      </c>
      <c r="R441" s="99"/>
      <c r="S441" s="99"/>
      <c r="T441" s="99"/>
      <c r="U441" s="99"/>
      <c r="V441" s="99"/>
      <c r="W441" s="99"/>
      <c r="X441" s="99"/>
      <c r="Y441" s="99"/>
      <c r="Z441" s="99"/>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0"/>
      <c r="BK441" s="210"/>
    </row>
    <row r="442" spans="1:63" hidden="1" outlineLevel="1">
      <c r="A442" s="9"/>
      <c r="B442" s="45"/>
      <c r="C442" s="153" t="s">
        <v>28</v>
      </c>
      <c r="D442" s="9"/>
      <c r="E442" s="9"/>
      <c r="F442" s="140"/>
      <c r="G442" s="191"/>
      <c r="H442" s="110"/>
      <c r="I442" s="110"/>
      <c r="J442" s="110"/>
      <c r="K442" s="110"/>
      <c r="L442" s="110">
        <f>IF(M441=0, SUM($G441:L441), 0)</f>
        <v>0</v>
      </c>
      <c r="M442" s="110">
        <f>IF(N441=0, IF(M441=0, 0, SUM($G441:M441)), 0)</f>
        <v>0</v>
      </c>
      <c r="N442" s="110">
        <f>IF(O441=0, IF(N441=0, 0, SUM($G441:N441)), 0)</f>
        <v>0</v>
      </c>
      <c r="O442" s="110">
        <f>IF(P441=0, IF(O441=0, 0, SUM($G441:O441)), 0)</f>
        <v>0</v>
      </c>
      <c r="P442" s="110">
        <f>IF(Q441=0, IF(P441=0, 0, SUM($G441:P441)), 0)</f>
        <v>0</v>
      </c>
      <c r="Q442" s="110">
        <f>IF(R441=0, IF(Q441=0, 0, SUM($G441:Q441)), 0)</f>
        <v>0</v>
      </c>
      <c r="R442" s="99"/>
      <c r="S442" s="99"/>
      <c r="T442" s="99"/>
      <c r="U442" s="99"/>
      <c r="V442" s="99"/>
      <c r="W442" s="99"/>
      <c r="X442" s="99"/>
      <c r="Y442" s="99"/>
      <c r="Z442" s="99"/>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0"/>
      <c r="BK442" s="210"/>
    </row>
    <row r="443" spans="1:63" hidden="1" outlineLevel="1">
      <c r="A443" s="9"/>
      <c r="B443" s="45"/>
      <c r="C443" s="128">
        <f>Asset28</f>
        <v>0</v>
      </c>
      <c r="D443" s="9"/>
      <c r="E443" s="9"/>
      <c r="F443" s="140"/>
      <c r="G443" s="191"/>
      <c r="H443" s="110">
        <f>($G369+(SUM($G443:G443)))*H$7</f>
        <v>0</v>
      </c>
      <c r="I443" s="110">
        <f>($G369+(SUM($G443:H443)))*I$7</f>
        <v>0</v>
      </c>
      <c r="J443" s="110">
        <f>($G369+(SUM($G443:I443)))*J$7</f>
        <v>0</v>
      </c>
      <c r="K443" s="110">
        <f>($G369+(SUM($G443:J443)))*K$7</f>
        <v>0</v>
      </c>
      <c r="L443" s="110">
        <f>($G369+(SUM($G443:K443)))*L$7</f>
        <v>0</v>
      </c>
      <c r="M443" s="110">
        <f>($G369+(SUM($G443:L443)))*M$7</f>
        <v>0</v>
      </c>
      <c r="N443" s="110">
        <f>($G369+(SUM($G443:M443)))*N$7</f>
        <v>0</v>
      </c>
      <c r="O443" s="110">
        <f>($G369+(SUM($G443:N443)))*O$7</f>
        <v>0</v>
      </c>
      <c r="P443" s="110">
        <f>($G369+(SUM($G443:O443)))*P$7</f>
        <v>0</v>
      </c>
      <c r="Q443" s="110">
        <f>($G369+(SUM($G443:P443)))*Q$7</f>
        <v>0</v>
      </c>
      <c r="R443" s="99"/>
      <c r="S443" s="99"/>
      <c r="T443" s="99"/>
      <c r="U443" s="99"/>
      <c r="V443" s="99"/>
      <c r="W443" s="99"/>
      <c r="X443" s="99"/>
      <c r="Y443" s="99"/>
      <c r="Z443" s="99"/>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0"/>
      <c r="BK443" s="210"/>
    </row>
    <row r="444" spans="1:63" hidden="1" outlineLevel="1">
      <c r="A444" s="9"/>
      <c r="B444" s="45"/>
      <c r="C444" s="153" t="s">
        <v>28</v>
      </c>
      <c r="D444" s="9"/>
      <c r="E444" s="9"/>
      <c r="F444" s="140"/>
      <c r="G444" s="191"/>
      <c r="H444" s="110"/>
      <c r="I444" s="110"/>
      <c r="J444" s="110"/>
      <c r="K444" s="110"/>
      <c r="L444" s="110">
        <f>IF(M443=0, SUM($G443:L443), 0)</f>
        <v>0</v>
      </c>
      <c r="M444" s="110">
        <f>IF(N443=0, IF(M443=0, 0, SUM($G443:M443)), 0)</f>
        <v>0</v>
      </c>
      <c r="N444" s="110">
        <f>IF(O443=0, IF(N443=0, 0, SUM($G443:N443)), 0)</f>
        <v>0</v>
      </c>
      <c r="O444" s="110">
        <f>IF(P443=0, IF(O443=0, 0, SUM($G443:O443)), 0)</f>
        <v>0</v>
      </c>
      <c r="P444" s="110">
        <f>IF(Q443=0, IF(P443=0, 0, SUM($G443:P443)), 0)</f>
        <v>0</v>
      </c>
      <c r="Q444" s="110">
        <f>IF(R443=0, IF(Q443=0, 0, SUM($G443:Q443)), 0)</f>
        <v>0</v>
      </c>
      <c r="R444" s="99"/>
      <c r="S444" s="99"/>
      <c r="T444" s="99"/>
      <c r="U444" s="99"/>
      <c r="V444" s="99"/>
      <c r="W444" s="99"/>
      <c r="X444" s="99"/>
      <c r="Y444" s="99"/>
      <c r="Z444" s="99"/>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0"/>
      <c r="BK444" s="210"/>
    </row>
    <row r="445" spans="1:63" hidden="1" outlineLevel="1">
      <c r="A445" s="9"/>
      <c r="B445" s="45"/>
      <c r="C445" s="128">
        <f>Asset29</f>
        <v>0</v>
      </c>
      <c r="D445" s="9"/>
      <c r="E445" s="9"/>
      <c r="F445" s="140"/>
      <c r="G445" s="191"/>
      <c r="H445" s="110">
        <f>($G370+(SUM($G445:G445)))*H$7</f>
        <v>0</v>
      </c>
      <c r="I445" s="110">
        <f>($G370+(SUM($G445:H445)))*I$7</f>
        <v>0</v>
      </c>
      <c r="J445" s="110">
        <f>($G370+(SUM($G445:I445)))*J$7</f>
        <v>0</v>
      </c>
      <c r="K445" s="110">
        <f>($G370+(SUM($G445:J445)))*K$7</f>
        <v>0</v>
      </c>
      <c r="L445" s="110">
        <f>($G370+(SUM($G445:K445)))*L$7</f>
        <v>0</v>
      </c>
      <c r="M445" s="110">
        <f>($G370+(SUM($G445:L445)))*M$7</f>
        <v>0</v>
      </c>
      <c r="N445" s="110">
        <f>($G370+(SUM($G445:M445)))*N$7</f>
        <v>0</v>
      </c>
      <c r="O445" s="110">
        <f>($G370+(SUM($G445:N445)))*O$7</f>
        <v>0</v>
      </c>
      <c r="P445" s="110">
        <f>($G370+(SUM($G445:O445)))*P$7</f>
        <v>0</v>
      </c>
      <c r="Q445" s="110">
        <f>($G370+(SUM($G445:P445)))*Q$7</f>
        <v>0</v>
      </c>
      <c r="R445" s="99"/>
      <c r="S445" s="99"/>
      <c r="T445" s="99"/>
      <c r="U445" s="99"/>
      <c r="V445" s="99"/>
      <c r="W445" s="99"/>
      <c r="X445" s="99"/>
      <c r="Y445" s="99"/>
      <c r="Z445" s="99"/>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0"/>
      <c r="BK445" s="210"/>
    </row>
    <row r="446" spans="1:63" hidden="1" outlineLevel="1">
      <c r="A446" s="9"/>
      <c r="B446" s="45"/>
      <c r="C446" s="153" t="s">
        <v>28</v>
      </c>
      <c r="D446" s="9"/>
      <c r="E446" s="9"/>
      <c r="F446" s="140"/>
      <c r="G446" s="191"/>
      <c r="H446" s="110"/>
      <c r="I446" s="110"/>
      <c r="J446" s="110"/>
      <c r="K446" s="110"/>
      <c r="L446" s="110">
        <f>IF(M445=0, SUM($G445:L445), 0)</f>
        <v>0</v>
      </c>
      <c r="M446" s="110">
        <f>IF(N445=0, IF(M445=0, 0, SUM($G445:M445)), 0)</f>
        <v>0</v>
      </c>
      <c r="N446" s="110">
        <f>IF(O445=0, IF(N445=0, 0, SUM($G445:N445)), 0)</f>
        <v>0</v>
      </c>
      <c r="O446" s="110">
        <f>IF(P445=0, IF(O445=0, 0, SUM($G445:O445)), 0)</f>
        <v>0</v>
      </c>
      <c r="P446" s="110">
        <f>IF(Q445=0, IF(P445=0, 0, SUM($G445:P445)), 0)</f>
        <v>0</v>
      </c>
      <c r="Q446" s="110">
        <f>IF(R445=0, IF(Q445=0, 0, SUM($G445:Q445)), 0)</f>
        <v>0</v>
      </c>
      <c r="R446" s="99"/>
      <c r="S446" s="99"/>
      <c r="T446" s="99"/>
      <c r="U446" s="99"/>
      <c r="V446" s="99"/>
      <c r="W446" s="99"/>
      <c r="X446" s="99"/>
      <c r="Y446" s="99"/>
      <c r="Z446" s="99"/>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0"/>
      <c r="BK446" s="210"/>
    </row>
    <row r="447" spans="1:63" hidden="1" outlineLevel="1">
      <c r="A447" s="9"/>
      <c r="B447" s="45"/>
      <c r="C447" s="128">
        <f>Asset30</f>
        <v>0</v>
      </c>
      <c r="D447" s="9"/>
      <c r="E447" s="9"/>
      <c r="F447" s="140"/>
      <c r="G447" s="191"/>
      <c r="H447" s="110">
        <f>($G371+(SUM($G447:G447)))*H$7</f>
        <v>0</v>
      </c>
      <c r="I447" s="110">
        <f>($G371+(SUM($G447:H447)))*I$7</f>
        <v>0</v>
      </c>
      <c r="J447" s="110">
        <f>($G371+(SUM($G447:I447)))*J$7</f>
        <v>0</v>
      </c>
      <c r="K447" s="110">
        <f>($G371+(SUM($G447:J447)))*K$7</f>
        <v>0</v>
      </c>
      <c r="L447" s="110">
        <f>($G371+(SUM($G447:K447)))*L$7</f>
        <v>0</v>
      </c>
      <c r="M447" s="110">
        <f>($G371+(SUM($G447:L447)))*M$7</f>
        <v>0</v>
      </c>
      <c r="N447" s="110">
        <f>($G371+(SUM($G447:M447)))*N$7</f>
        <v>0</v>
      </c>
      <c r="O447" s="110">
        <f>($G371+(SUM($G447:N447)))*O$7</f>
        <v>0</v>
      </c>
      <c r="P447" s="110">
        <f>($G371+(SUM($G447:O447)))*P$7</f>
        <v>0</v>
      </c>
      <c r="Q447" s="110">
        <f>($G371+(SUM($G447:P447)))*Q$7</f>
        <v>0</v>
      </c>
      <c r="R447" s="99"/>
      <c r="S447" s="99"/>
      <c r="T447" s="99"/>
      <c r="U447" s="99"/>
      <c r="V447" s="99"/>
      <c r="W447" s="99"/>
      <c r="X447" s="99"/>
      <c r="Y447" s="99"/>
      <c r="Z447" s="99"/>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0"/>
      <c r="BK447" s="210"/>
    </row>
    <row r="448" spans="1:63" hidden="1" outlineLevel="1">
      <c r="A448" s="9"/>
      <c r="B448" s="45"/>
      <c r="C448" s="153" t="s">
        <v>28</v>
      </c>
      <c r="D448" s="9"/>
      <c r="E448" s="9"/>
      <c r="F448" s="140"/>
      <c r="G448" s="191"/>
      <c r="H448" s="110"/>
      <c r="I448" s="110"/>
      <c r="J448" s="110"/>
      <c r="K448" s="110"/>
      <c r="L448" s="110">
        <f>IF(M447=0, SUM($G447:L447), 0)</f>
        <v>0</v>
      </c>
      <c r="M448" s="110">
        <f>IF(N447=0, IF(M447=0, 0, SUM($G447:M447)), 0)</f>
        <v>0</v>
      </c>
      <c r="N448" s="110">
        <f>IF(O447=0, IF(N447=0, 0, SUM($G447:N447)), 0)</f>
        <v>0</v>
      </c>
      <c r="O448" s="110">
        <f>IF(P447=0, IF(O447=0, 0, SUM($G447:O447)), 0)</f>
        <v>0</v>
      </c>
      <c r="P448" s="110">
        <f>IF(Q447=0, IF(P447=0, 0, SUM($G447:P447)), 0)</f>
        <v>0</v>
      </c>
      <c r="Q448" s="110">
        <f>IF(R447=0, IF(Q447=0, 0, SUM($G447:Q447)), 0)</f>
        <v>0</v>
      </c>
      <c r="R448" s="99"/>
      <c r="S448" s="99"/>
      <c r="T448" s="99"/>
      <c r="U448" s="99"/>
      <c r="V448" s="99"/>
      <c r="W448" s="99"/>
      <c r="X448" s="99"/>
      <c r="Y448" s="99"/>
      <c r="Z448" s="99"/>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0"/>
      <c r="BK448" s="210"/>
    </row>
    <row r="449" spans="1:63" hidden="1" outlineLevel="1">
      <c r="A449" s="9"/>
      <c r="B449" s="45"/>
      <c r="C449" s="128">
        <f>Asset31</f>
        <v>0</v>
      </c>
      <c r="D449" s="9"/>
      <c r="E449" s="9"/>
      <c r="F449" s="140"/>
      <c r="G449" s="191"/>
      <c r="H449" s="110">
        <f>($G372+(SUM($G449:G449)))*H$7</f>
        <v>0</v>
      </c>
      <c r="I449" s="110">
        <f>($G372+(SUM($G449:H449)))*I$7</f>
        <v>0</v>
      </c>
      <c r="J449" s="110">
        <f>($G372+(SUM($G449:I449)))*J$7</f>
        <v>0</v>
      </c>
      <c r="K449" s="110">
        <f>($G372+(SUM($G449:J449)))*K$7</f>
        <v>0</v>
      </c>
      <c r="L449" s="110">
        <f>($G372+(SUM($G449:K449)))*L$7</f>
        <v>0</v>
      </c>
      <c r="M449" s="110">
        <f>($G372+(SUM($G449:L449)))*M$7</f>
        <v>0</v>
      </c>
      <c r="N449" s="110">
        <f>($G372+(SUM($G449:M449)))*N$7</f>
        <v>0</v>
      </c>
      <c r="O449" s="110">
        <f>($G372+(SUM($G449:N449)))*O$7</f>
        <v>0</v>
      </c>
      <c r="P449" s="110">
        <f>($G372+(SUM($G449:O449)))*P$7</f>
        <v>0</v>
      </c>
      <c r="Q449" s="110">
        <f>($G372+(SUM($G449:P449)))*Q$7</f>
        <v>0</v>
      </c>
      <c r="R449" s="99"/>
      <c r="S449" s="99"/>
      <c r="T449" s="99"/>
      <c r="U449" s="99"/>
      <c r="V449" s="99"/>
      <c r="W449" s="99"/>
      <c r="X449" s="99"/>
      <c r="Y449" s="99"/>
      <c r="Z449" s="99"/>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0"/>
      <c r="BK449" s="210"/>
    </row>
    <row r="450" spans="1:63" hidden="1" outlineLevel="1">
      <c r="A450" s="9"/>
      <c r="B450" s="45"/>
      <c r="C450" s="153" t="s">
        <v>28</v>
      </c>
      <c r="D450" s="9"/>
      <c r="E450" s="9"/>
      <c r="F450" s="140"/>
      <c r="G450" s="191"/>
      <c r="H450" s="110"/>
      <c r="I450" s="110"/>
      <c r="J450" s="110"/>
      <c r="K450" s="110"/>
      <c r="L450" s="110">
        <f>IF(M449=0, SUM($G449:L449), 0)</f>
        <v>0</v>
      </c>
      <c r="M450" s="110">
        <f>IF(N449=0, IF(M449=0, 0, SUM($G449:M449)), 0)</f>
        <v>0</v>
      </c>
      <c r="N450" s="110">
        <f>IF(O449=0, IF(N449=0, 0, SUM($G449:N449)), 0)</f>
        <v>0</v>
      </c>
      <c r="O450" s="110">
        <f>IF(P449=0, IF(O449=0, 0, SUM($G449:O449)), 0)</f>
        <v>0</v>
      </c>
      <c r="P450" s="110">
        <f>IF(Q449=0, IF(P449=0, 0, SUM($G449:P449)), 0)</f>
        <v>0</v>
      </c>
      <c r="Q450" s="110">
        <f>IF(R449=0, IF(Q449=0, 0, SUM($G449:Q449)), 0)</f>
        <v>0</v>
      </c>
      <c r="R450" s="99"/>
      <c r="S450" s="99"/>
      <c r="T450" s="99"/>
      <c r="U450" s="99"/>
      <c r="V450" s="99"/>
      <c r="W450" s="99"/>
      <c r="X450" s="99"/>
      <c r="Y450" s="99"/>
      <c r="Z450" s="99"/>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0"/>
      <c r="BK450" s="210"/>
    </row>
    <row r="451" spans="1:63" hidden="1" outlineLevel="1">
      <c r="A451" s="9"/>
      <c r="B451" s="45"/>
      <c r="C451" s="128">
        <f>Asset32</f>
        <v>0</v>
      </c>
      <c r="D451" s="9"/>
      <c r="E451" s="9"/>
      <c r="F451" s="140"/>
      <c r="G451" s="191"/>
      <c r="H451" s="110">
        <f>($G373+(SUM($G451:G451)))*H$7</f>
        <v>0</v>
      </c>
      <c r="I451" s="110">
        <f>($G373+(SUM($G451:H451)))*I$7</f>
        <v>0</v>
      </c>
      <c r="J451" s="110">
        <f>($G373+(SUM($G451:I451)))*J$7</f>
        <v>0</v>
      </c>
      <c r="K451" s="110">
        <f>($G373+(SUM($G451:J451)))*K$7</f>
        <v>0</v>
      </c>
      <c r="L451" s="110">
        <f>($G373+(SUM($G451:K451)))*L$7</f>
        <v>0</v>
      </c>
      <c r="M451" s="110">
        <f>($G373+(SUM($G451:L451)))*M$7</f>
        <v>0</v>
      </c>
      <c r="N451" s="110">
        <f>($G373+(SUM($G451:M451)))*N$7</f>
        <v>0</v>
      </c>
      <c r="O451" s="110">
        <f>($G373+(SUM($G451:N451)))*O$7</f>
        <v>0</v>
      </c>
      <c r="P451" s="110">
        <f>($G373+(SUM($G451:O451)))*P$7</f>
        <v>0</v>
      </c>
      <c r="Q451" s="110">
        <f>($G373+(SUM($G451:P451)))*Q$7</f>
        <v>0</v>
      </c>
      <c r="R451" s="99"/>
      <c r="S451" s="99"/>
      <c r="T451" s="99"/>
      <c r="U451" s="99"/>
      <c r="V451" s="99"/>
      <c r="W451" s="99"/>
      <c r="X451" s="99"/>
      <c r="Y451" s="99"/>
      <c r="Z451" s="99"/>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0"/>
      <c r="BK451" s="210"/>
    </row>
    <row r="452" spans="1:63" hidden="1" outlineLevel="1">
      <c r="A452" s="9"/>
      <c r="B452" s="45"/>
      <c r="C452" s="153" t="s">
        <v>28</v>
      </c>
      <c r="D452" s="9"/>
      <c r="E452" s="9"/>
      <c r="F452" s="140"/>
      <c r="G452" s="191"/>
      <c r="H452" s="110"/>
      <c r="I452" s="110"/>
      <c r="J452" s="110"/>
      <c r="K452" s="110"/>
      <c r="L452" s="110">
        <f>IF(M451=0, SUM($G451:L451), 0)</f>
        <v>0</v>
      </c>
      <c r="M452" s="110">
        <f>IF(N451=0, IF(M451=0, 0, SUM($G451:M451)), 0)</f>
        <v>0</v>
      </c>
      <c r="N452" s="110">
        <f>IF(O451=0, IF(N451=0, 0, SUM($G451:N451)), 0)</f>
        <v>0</v>
      </c>
      <c r="O452" s="110">
        <f>IF(P451=0, IF(O451=0, 0, SUM($G451:O451)), 0)</f>
        <v>0</v>
      </c>
      <c r="P452" s="110">
        <f>IF(Q451=0, IF(P451=0, 0, SUM($G451:P451)), 0)</f>
        <v>0</v>
      </c>
      <c r="Q452" s="110">
        <f>IF(R451=0, IF(Q451=0, 0, SUM($G451:Q451)), 0)</f>
        <v>0</v>
      </c>
      <c r="R452" s="99"/>
      <c r="S452" s="99"/>
      <c r="T452" s="99"/>
      <c r="U452" s="99"/>
      <c r="V452" s="99"/>
      <c r="W452" s="99"/>
      <c r="X452" s="99"/>
      <c r="Y452" s="99"/>
      <c r="Z452" s="99"/>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0"/>
      <c r="BK452" s="210"/>
    </row>
    <row r="453" spans="1:63" hidden="1" outlineLevel="1">
      <c r="A453" s="9"/>
      <c r="B453" s="45"/>
      <c r="C453" s="128">
        <f>Asset33</f>
        <v>0</v>
      </c>
      <c r="D453" s="9"/>
      <c r="E453" s="9"/>
      <c r="F453" s="140"/>
      <c r="G453" s="191"/>
      <c r="H453" s="110">
        <f>($G374+(SUM($G453:G453)))*H$7</f>
        <v>0</v>
      </c>
      <c r="I453" s="110">
        <f>($G374+(SUM($G453:H453)))*I$7</f>
        <v>0</v>
      </c>
      <c r="J453" s="110">
        <f>($G374+(SUM($G453:I453)))*J$7</f>
        <v>0</v>
      </c>
      <c r="K453" s="110">
        <f>($G374+(SUM($G453:J453)))*K$7</f>
        <v>0</v>
      </c>
      <c r="L453" s="110">
        <f>($G374+(SUM($G453:K453)))*L$7</f>
        <v>0</v>
      </c>
      <c r="M453" s="110">
        <f>($G374+(SUM($G453:L453)))*M$7</f>
        <v>0</v>
      </c>
      <c r="N453" s="110">
        <f>($G374+(SUM($G453:M453)))*N$7</f>
        <v>0</v>
      </c>
      <c r="O453" s="110">
        <f>($G374+(SUM($G453:N453)))*O$7</f>
        <v>0</v>
      </c>
      <c r="P453" s="110">
        <f>($G374+(SUM($G453:O453)))*P$7</f>
        <v>0</v>
      </c>
      <c r="Q453" s="110">
        <f>($G374+(SUM($G453:P453)))*Q$7</f>
        <v>0</v>
      </c>
      <c r="R453" s="99"/>
      <c r="S453" s="99"/>
      <c r="T453" s="99"/>
      <c r="U453" s="99"/>
      <c r="V453" s="99"/>
      <c r="W453" s="99"/>
      <c r="X453" s="99"/>
      <c r="Y453" s="99"/>
      <c r="Z453" s="99"/>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0"/>
      <c r="BK453" s="210"/>
    </row>
    <row r="454" spans="1:63" hidden="1" outlineLevel="1">
      <c r="A454" s="9"/>
      <c r="B454" s="45"/>
      <c r="C454" s="153" t="s">
        <v>28</v>
      </c>
      <c r="D454" s="9"/>
      <c r="E454" s="9"/>
      <c r="F454" s="140"/>
      <c r="G454" s="191"/>
      <c r="H454" s="110"/>
      <c r="I454" s="110"/>
      <c r="J454" s="110"/>
      <c r="K454" s="110"/>
      <c r="L454" s="110">
        <f>IF(M453=0, SUM($G453:L453), 0)</f>
        <v>0</v>
      </c>
      <c r="M454" s="110">
        <f>IF(N453=0, IF(M453=0, 0, SUM($G453:M453)), 0)</f>
        <v>0</v>
      </c>
      <c r="N454" s="110">
        <f>IF(O453=0, IF(N453=0, 0, SUM($G453:N453)), 0)</f>
        <v>0</v>
      </c>
      <c r="O454" s="110">
        <f>IF(P453=0, IF(O453=0, 0, SUM($G453:O453)), 0)</f>
        <v>0</v>
      </c>
      <c r="P454" s="110">
        <f>IF(Q453=0, IF(P453=0, 0, SUM($G453:P453)), 0)</f>
        <v>0</v>
      </c>
      <c r="Q454" s="110">
        <f>IF(R453=0, IF(Q453=0, 0, SUM($G453:Q453)), 0)</f>
        <v>0</v>
      </c>
      <c r="R454" s="99"/>
      <c r="S454" s="99"/>
      <c r="T454" s="99"/>
      <c r="U454" s="99"/>
      <c r="V454" s="99"/>
      <c r="W454" s="99"/>
      <c r="X454" s="99"/>
      <c r="Y454" s="99"/>
      <c r="Z454" s="99"/>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0"/>
      <c r="BK454" s="210"/>
    </row>
    <row r="455" spans="1:63" hidden="1" outlineLevel="1">
      <c r="A455" s="9"/>
      <c r="B455" s="45"/>
      <c r="C455" s="128">
        <f>Asset34</f>
        <v>0</v>
      </c>
      <c r="D455" s="9"/>
      <c r="E455" s="9"/>
      <c r="F455" s="140"/>
      <c r="G455" s="191"/>
      <c r="H455" s="110">
        <f>($G375+(SUM($G455:G455)))*H$7</f>
        <v>0</v>
      </c>
      <c r="I455" s="110">
        <f>($G375+(SUM($G455:H455)))*I$7</f>
        <v>0</v>
      </c>
      <c r="J455" s="110">
        <f>($G375+(SUM($G455:I455)))*J$7</f>
        <v>0</v>
      </c>
      <c r="K455" s="110">
        <f>($G375+(SUM($G455:J455)))*K$7</f>
        <v>0</v>
      </c>
      <c r="L455" s="110">
        <f>($G375+(SUM($G455:K455)))*L$7</f>
        <v>0</v>
      </c>
      <c r="M455" s="110">
        <f>($G375+(SUM($G455:L455)))*M$7</f>
        <v>0</v>
      </c>
      <c r="N455" s="110">
        <f>($G375+(SUM($G455:M455)))*N$7</f>
        <v>0</v>
      </c>
      <c r="O455" s="110">
        <f>($G375+(SUM($G455:N455)))*O$7</f>
        <v>0</v>
      </c>
      <c r="P455" s="110">
        <f>($G375+(SUM($G455:O455)))*P$7</f>
        <v>0</v>
      </c>
      <c r="Q455" s="110">
        <f>($G375+(SUM($G455:P455)))*Q$7</f>
        <v>0</v>
      </c>
      <c r="R455" s="99"/>
      <c r="S455" s="99"/>
      <c r="T455" s="99"/>
      <c r="U455" s="99"/>
      <c r="V455" s="99"/>
      <c r="W455" s="99"/>
      <c r="X455" s="99"/>
      <c r="Y455" s="99"/>
      <c r="Z455" s="99"/>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0"/>
      <c r="BK455" s="210"/>
    </row>
    <row r="456" spans="1:63" hidden="1" outlineLevel="1">
      <c r="A456" s="9"/>
      <c r="B456" s="45"/>
      <c r="C456" s="153" t="s">
        <v>28</v>
      </c>
      <c r="D456" s="9"/>
      <c r="E456" s="9"/>
      <c r="F456" s="140"/>
      <c r="G456" s="191"/>
      <c r="H456" s="110"/>
      <c r="I456" s="110"/>
      <c r="J456" s="110"/>
      <c r="K456" s="110"/>
      <c r="L456" s="110">
        <f>IF(M455=0, SUM($G455:L455), 0)</f>
        <v>0</v>
      </c>
      <c r="M456" s="110">
        <f>IF(N455=0, IF(M455=0, 0, SUM($G455:M455)), 0)</f>
        <v>0</v>
      </c>
      <c r="N456" s="110">
        <f>IF(O455=0, IF(N455=0, 0, SUM($G455:N455)), 0)</f>
        <v>0</v>
      </c>
      <c r="O456" s="110">
        <f>IF(P455=0, IF(O455=0, 0, SUM($G455:O455)), 0)</f>
        <v>0</v>
      </c>
      <c r="P456" s="110">
        <f>IF(Q455=0, IF(P455=0, 0, SUM($G455:P455)), 0)</f>
        <v>0</v>
      </c>
      <c r="Q456" s="110">
        <f>IF(R455=0, IF(Q455=0, 0, SUM($G455:Q455)), 0)</f>
        <v>0</v>
      </c>
      <c r="R456" s="99"/>
      <c r="S456" s="99"/>
      <c r="T456" s="99"/>
      <c r="U456" s="99"/>
      <c r="V456" s="99"/>
      <c r="W456" s="99"/>
      <c r="X456" s="99"/>
      <c r="Y456" s="99"/>
      <c r="Z456" s="99"/>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0"/>
      <c r="BK456" s="210"/>
    </row>
    <row r="457" spans="1:63" hidden="1" outlineLevel="1">
      <c r="A457" s="9"/>
      <c r="B457" s="45"/>
      <c r="C457" s="128">
        <f>Asset35</f>
        <v>0</v>
      </c>
      <c r="D457" s="9"/>
      <c r="E457" s="9"/>
      <c r="F457" s="140"/>
      <c r="G457" s="191"/>
      <c r="H457" s="110">
        <f>($G376+(SUM($G457:G457)))*H$7</f>
        <v>0</v>
      </c>
      <c r="I457" s="110">
        <f>($G376+(SUM($G457:H457)))*I$7</f>
        <v>0</v>
      </c>
      <c r="J457" s="110">
        <f>($G376+(SUM($G457:I457)))*J$7</f>
        <v>0</v>
      </c>
      <c r="K457" s="110">
        <f>($G376+(SUM($G457:J457)))*K$7</f>
        <v>0</v>
      </c>
      <c r="L457" s="110">
        <f>($G376+(SUM($G457:K457)))*L$7</f>
        <v>0</v>
      </c>
      <c r="M457" s="110">
        <f>($G376+(SUM($G457:L457)))*M$7</f>
        <v>0</v>
      </c>
      <c r="N457" s="110">
        <f>($G376+(SUM($G457:M457)))*N$7</f>
        <v>0</v>
      </c>
      <c r="O457" s="110">
        <f>($G376+(SUM($G457:N457)))*O$7</f>
        <v>0</v>
      </c>
      <c r="P457" s="110">
        <f>($G376+(SUM($G457:O457)))*P$7</f>
        <v>0</v>
      </c>
      <c r="Q457" s="110">
        <f>($G376+(SUM($G457:P457)))*Q$7</f>
        <v>0</v>
      </c>
      <c r="R457" s="99"/>
      <c r="S457" s="99"/>
      <c r="T457" s="99"/>
      <c r="U457" s="99"/>
      <c r="V457" s="99"/>
      <c r="W457" s="99"/>
      <c r="X457" s="99"/>
      <c r="Y457" s="99"/>
      <c r="Z457" s="99"/>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0"/>
      <c r="BK457" s="210"/>
    </row>
    <row r="458" spans="1:63" hidden="1" outlineLevel="1">
      <c r="A458" s="9"/>
      <c r="B458" s="45"/>
      <c r="C458" s="153" t="s">
        <v>28</v>
      </c>
      <c r="D458" s="9"/>
      <c r="E458" s="9"/>
      <c r="F458" s="140"/>
      <c r="G458" s="191"/>
      <c r="H458" s="110"/>
      <c r="I458" s="110"/>
      <c r="J458" s="110"/>
      <c r="K458" s="110"/>
      <c r="L458" s="110">
        <f>IF(M457=0, SUM($G457:L457), 0)</f>
        <v>0</v>
      </c>
      <c r="M458" s="110">
        <f>IF(N457=0, IF(M457=0, 0, SUM($G457:M457)), 0)</f>
        <v>0</v>
      </c>
      <c r="N458" s="110">
        <f>IF(O457=0, IF(N457=0, 0, SUM($G457:N457)), 0)</f>
        <v>0</v>
      </c>
      <c r="O458" s="110">
        <f>IF(P457=0, IF(O457=0, 0, SUM($G457:O457)), 0)</f>
        <v>0</v>
      </c>
      <c r="P458" s="110">
        <f>IF(Q457=0, IF(P457=0, 0, SUM($G457:P457)), 0)</f>
        <v>0</v>
      </c>
      <c r="Q458" s="110">
        <f>IF(R457=0, IF(Q457=0, 0, SUM($G457:Q457)), 0)</f>
        <v>0</v>
      </c>
      <c r="R458" s="99"/>
      <c r="S458" s="99"/>
      <c r="T458" s="99"/>
      <c r="U458" s="99"/>
      <c r="V458" s="99"/>
      <c r="W458" s="99"/>
      <c r="X458" s="99"/>
      <c r="Y458" s="99"/>
      <c r="Z458" s="99"/>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0"/>
      <c r="BK458" s="210"/>
    </row>
    <row r="459" spans="1:63" hidden="1" outlineLevel="1">
      <c r="A459" s="9"/>
      <c r="B459" s="45"/>
      <c r="C459" s="128">
        <f>Asset36</f>
        <v>0</v>
      </c>
      <c r="D459" s="9"/>
      <c r="E459" s="9"/>
      <c r="F459" s="140"/>
      <c r="G459" s="191"/>
      <c r="H459" s="110">
        <f>($G377+(SUM($G459:G459)))*H$7</f>
        <v>0</v>
      </c>
      <c r="I459" s="110">
        <f>($G377+(SUM($G459:H459)))*I$7</f>
        <v>0</v>
      </c>
      <c r="J459" s="110">
        <f>($G377+(SUM($G459:I459)))*J$7</f>
        <v>0</v>
      </c>
      <c r="K459" s="110">
        <f>($G377+(SUM($G459:J459)))*K$7</f>
        <v>0</v>
      </c>
      <c r="L459" s="110">
        <f>($G377+(SUM($G459:K459)))*L$7</f>
        <v>0</v>
      </c>
      <c r="M459" s="110">
        <f>($G377+(SUM($G459:L459)))*M$7</f>
        <v>0</v>
      </c>
      <c r="N459" s="110">
        <f>($G377+(SUM($G459:M459)))*N$7</f>
        <v>0</v>
      </c>
      <c r="O459" s="110">
        <f>($G377+(SUM($G459:N459)))*O$7</f>
        <v>0</v>
      </c>
      <c r="P459" s="110">
        <f>($G377+(SUM($G459:O459)))*P$7</f>
        <v>0</v>
      </c>
      <c r="Q459" s="110">
        <f>($G377+(SUM($G459:P459)))*Q$7</f>
        <v>0</v>
      </c>
      <c r="R459" s="99"/>
      <c r="S459" s="99"/>
      <c r="T459" s="99"/>
      <c r="U459" s="99"/>
      <c r="V459" s="99"/>
      <c r="W459" s="99"/>
      <c r="X459" s="99"/>
      <c r="Y459" s="99"/>
      <c r="Z459" s="99"/>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0"/>
      <c r="BK459" s="210"/>
    </row>
    <row r="460" spans="1:63" hidden="1" outlineLevel="1">
      <c r="A460" s="9"/>
      <c r="B460" s="45"/>
      <c r="C460" s="153" t="s">
        <v>28</v>
      </c>
      <c r="D460" s="9"/>
      <c r="E460" s="9"/>
      <c r="F460" s="140"/>
      <c r="G460" s="191"/>
      <c r="H460" s="110"/>
      <c r="I460" s="110"/>
      <c r="J460" s="110"/>
      <c r="K460" s="110"/>
      <c r="L460" s="110">
        <f>IF(M459=0, SUM($G459:L459), 0)</f>
        <v>0</v>
      </c>
      <c r="M460" s="110">
        <f>IF(N459=0, IF(M459=0, 0, SUM($G459:M459)), 0)</f>
        <v>0</v>
      </c>
      <c r="N460" s="110">
        <f>IF(O459=0, IF(N459=0, 0, SUM($G459:N459)), 0)</f>
        <v>0</v>
      </c>
      <c r="O460" s="110">
        <f>IF(P459=0, IF(O459=0, 0, SUM($G459:O459)), 0)</f>
        <v>0</v>
      </c>
      <c r="P460" s="110">
        <f>IF(Q459=0, IF(P459=0, 0, SUM($G459:P459)), 0)</f>
        <v>0</v>
      </c>
      <c r="Q460" s="110">
        <f>IF(R459=0, IF(Q459=0, 0, SUM($G459:Q459)), 0)</f>
        <v>0</v>
      </c>
      <c r="R460" s="99"/>
      <c r="S460" s="99"/>
      <c r="T460" s="99"/>
      <c r="U460" s="99"/>
      <c r="V460" s="99"/>
      <c r="W460" s="99"/>
      <c r="X460" s="99"/>
      <c r="Y460" s="99"/>
      <c r="Z460" s="99"/>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0"/>
      <c r="BK460" s="210"/>
    </row>
    <row r="461" spans="1:63" hidden="1" outlineLevel="1">
      <c r="A461" s="9"/>
      <c r="B461" s="45"/>
      <c r="C461" s="128">
        <f>Asset37</f>
        <v>0</v>
      </c>
      <c r="D461" s="9"/>
      <c r="E461" s="9"/>
      <c r="F461" s="140"/>
      <c r="G461" s="191"/>
      <c r="H461" s="110">
        <f>($G378+(SUM($G461:G461)))*H$7</f>
        <v>0</v>
      </c>
      <c r="I461" s="110">
        <f>($G378+(SUM($G461:H461)))*I$7</f>
        <v>0</v>
      </c>
      <c r="J461" s="110">
        <f>($G378+(SUM($G461:I461)))*J$7</f>
        <v>0</v>
      </c>
      <c r="K461" s="110">
        <f>($G378+(SUM($G461:J461)))*K$7</f>
        <v>0</v>
      </c>
      <c r="L461" s="110">
        <f>($G378+(SUM($G461:K461)))*L$7</f>
        <v>0</v>
      </c>
      <c r="M461" s="110">
        <f>($G378+(SUM($G461:L461)))*M$7</f>
        <v>0</v>
      </c>
      <c r="N461" s="110">
        <f>($G378+(SUM($G461:M461)))*N$7</f>
        <v>0</v>
      </c>
      <c r="O461" s="110">
        <f>($G378+(SUM($G461:N461)))*O$7</f>
        <v>0</v>
      </c>
      <c r="P461" s="110">
        <f>($G378+(SUM($G461:O461)))*P$7</f>
        <v>0</v>
      </c>
      <c r="Q461" s="110">
        <f>($G378+(SUM($G461:P461)))*Q$7</f>
        <v>0</v>
      </c>
      <c r="R461" s="99"/>
      <c r="S461" s="99"/>
      <c r="T461" s="99"/>
      <c r="U461" s="99"/>
      <c r="V461" s="99"/>
      <c r="W461" s="99"/>
      <c r="X461" s="99"/>
      <c r="Y461" s="99"/>
      <c r="Z461" s="99"/>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0"/>
      <c r="BK461" s="210"/>
    </row>
    <row r="462" spans="1:63" hidden="1" outlineLevel="1">
      <c r="A462" s="9"/>
      <c r="B462" s="45"/>
      <c r="C462" s="153" t="s">
        <v>28</v>
      </c>
      <c r="D462" s="9"/>
      <c r="E462" s="9"/>
      <c r="F462" s="140"/>
      <c r="G462" s="191"/>
      <c r="H462" s="110"/>
      <c r="I462" s="110"/>
      <c r="J462" s="110"/>
      <c r="K462" s="110"/>
      <c r="L462" s="110">
        <f>IF(M461=0, SUM($G461:L461), 0)</f>
        <v>0</v>
      </c>
      <c r="M462" s="110">
        <f>IF(N461=0, IF(M461=0, 0, SUM($G461:M461)), 0)</f>
        <v>0</v>
      </c>
      <c r="N462" s="110">
        <f>IF(O461=0, IF(N461=0, 0, SUM($G461:N461)), 0)</f>
        <v>0</v>
      </c>
      <c r="O462" s="110">
        <f>IF(P461=0, IF(O461=0, 0, SUM($G461:O461)), 0)</f>
        <v>0</v>
      </c>
      <c r="P462" s="110">
        <f>IF(Q461=0, IF(P461=0, 0, SUM($G461:P461)), 0)</f>
        <v>0</v>
      </c>
      <c r="Q462" s="110">
        <f>IF(R461=0, IF(Q461=0, 0, SUM($G461:Q461)), 0)</f>
        <v>0</v>
      </c>
      <c r="R462" s="99"/>
      <c r="S462" s="99"/>
      <c r="T462" s="99"/>
      <c r="U462" s="99"/>
      <c r="V462" s="99"/>
      <c r="W462" s="99"/>
      <c r="X462" s="99"/>
      <c r="Y462" s="99"/>
      <c r="Z462" s="99"/>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0"/>
      <c r="BK462" s="210"/>
    </row>
    <row r="463" spans="1:63" hidden="1" outlineLevel="1">
      <c r="A463" s="9"/>
      <c r="B463" s="45"/>
      <c r="C463" s="128">
        <f>Asset38</f>
        <v>0</v>
      </c>
      <c r="D463" s="9"/>
      <c r="E463" s="9"/>
      <c r="F463" s="140"/>
      <c r="G463" s="191"/>
      <c r="H463" s="110">
        <f>($G379+(SUM($G463:G463)))*H$7</f>
        <v>0</v>
      </c>
      <c r="I463" s="110">
        <f>($G379+(SUM($G463:H463)))*I$7</f>
        <v>0</v>
      </c>
      <c r="J463" s="110">
        <f>($G379+(SUM($G463:I463)))*J$7</f>
        <v>0</v>
      </c>
      <c r="K463" s="110">
        <f>($G379+(SUM($G463:J463)))*K$7</f>
        <v>0</v>
      </c>
      <c r="L463" s="110">
        <f>($G379+(SUM($G463:K463)))*L$7</f>
        <v>0</v>
      </c>
      <c r="M463" s="110">
        <f>($G379+(SUM($G463:L463)))*M$7</f>
        <v>0</v>
      </c>
      <c r="N463" s="110">
        <f>($G379+(SUM($G463:M463)))*N$7</f>
        <v>0</v>
      </c>
      <c r="O463" s="110">
        <f>($G379+(SUM($G463:N463)))*O$7</f>
        <v>0</v>
      </c>
      <c r="P463" s="110">
        <f>($G379+(SUM($G463:O463)))*P$7</f>
        <v>0</v>
      </c>
      <c r="Q463" s="110">
        <f>($G379+(SUM($G463:P463)))*Q$7</f>
        <v>0</v>
      </c>
      <c r="R463" s="99"/>
      <c r="S463" s="99"/>
      <c r="T463" s="99"/>
      <c r="U463" s="99"/>
      <c r="V463" s="99"/>
      <c r="W463" s="99"/>
      <c r="X463" s="99"/>
      <c r="Y463" s="99"/>
      <c r="Z463" s="99"/>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0"/>
      <c r="BK463" s="210"/>
    </row>
    <row r="464" spans="1:63" hidden="1" outlineLevel="1">
      <c r="A464" s="9"/>
      <c r="B464" s="45"/>
      <c r="C464" s="153" t="s">
        <v>28</v>
      </c>
      <c r="D464" s="9"/>
      <c r="E464" s="9"/>
      <c r="F464" s="140"/>
      <c r="G464" s="191"/>
      <c r="H464" s="110"/>
      <c r="I464" s="110"/>
      <c r="J464" s="110"/>
      <c r="K464" s="110"/>
      <c r="L464" s="110">
        <f>IF(M463=0, SUM($G463:L463), 0)</f>
        <v>0</v>
      </c>
      <c r="M464" s="110">
        <f>IF(N463=0, IF(M463=0, 0, SUM($G463:M463)), 0)</f>
        <v>0</v>
      </c>
      <c r="N464" s="110">
        <f>IF(O463=0, IF(N463=0, 0, SUM($G463:N463)), 0)</f>
        <v>0</v>
      </c>
      <c r="O464" s="110">
        <f>IF(P463=0, IF(O463=0, 0, SUM($G463:O463)), 0)</f>
        <v>0</v>
      </c>
      <c r="P464" s="110">
        <f>IF(Q463=0, IF(P463=0, 0, SUM($G463:P463)), 0)</f>
        <v>0</v>
      </c>
      <c r="Q464" s="110">
        <f>IF(R463=0, IF(Q463=0, 0, SUM($G463:Q463)), 0)</f>
        <v>0</v>
      </c>
      <c r="R464" s="99"/>
      <c r="S464" s="99"/>
      <c r="T464" s="99"/>
      <c r="U464" s="99"/>
      <c r="V464" s="99"/>
      <c r="W464" s="99"/>
      <c r="X464" s="99"/>
      <c r="Y464" s="99"/>
      <c r="Z464" s="99"/>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0"/>
      <c r="BK464" s="210"/>
    </row>
    <row r="465" spans="1:63" hidden="1" outlineLevel="1">
      <c r="A465" s="9"/>
      <c r="B465" s="45"/>
      <c r="C465" s="128">
        <f>Asset39</f>
        <v>0</v>
      </c>
      <c r="D465" s="9"/>
      <c r="E465" s="9"/>
      <c r="F465" s="140"/>
      <c r="G465" s="191"/>
      <c r="H465" s="110">
        <f>($G380+(SUM($G465:G465)))*H$7</f>
        <v>0</v>
      </c>
      <c r="I465" s="110">
        <f>($G380+(SUM($G465:H465)))*I$7</f>
        <v>0</v>
      </c>
      <c r="J465" s="110">
        <f>($G380+(SUM($G465:I465)))*J$7</f>
        <v>0</v>
      </c>
      <c r="K465" s="110">
        <f>($G380+(SUM($G465:J465)))*K$7</f>
        <v>0</v>
      </c>
      <c r="L465" s="110">
        <f>($G380+(SUM($G465:K465)))*L$7</f>
        <v>0</v>
      </c>
      <c r="M465" s="110">
        <f>($G380+(SUM($G465:L465)))*M$7</f>
        <v>0</v>
      </c>
      <c r="N465" s="110">
        <f>($G380+(SUM($G465:M465)))*N$7</f>
        <v>0</v>
      </c>
      <c r="O465" s="110">
        <f>($G380+(SUM($G465:N465)))*O$7</f>
        <v>0</v>
      </c>
      <c r="P465" s="110">
        <f>($G380+(SUM($G465:O465)))*P$7</f>
        <v>0</v>
      </c>
      <c r="Q465" s="110">
        <f>($G380+(SUM($G465:P465)))*Q$7</f>
        <v>0</v>
      </c>
      <c r="R465" s="99"/>
      <c r="S465" s="99"/>
      <c r="T465" s="99"/>
      <c r="U465" s="99"/>
      <c r="V465" s="99"/>
      <c r="W465" s="99"/>
      <c r="X465" s="99"/>
      <c r="Y465" s="99"/>
      <c r="Z465" s="99"/>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0"/>
      <c r="BK465" s="210"/>
    </row>
    <row r="466" spans="1:63" hidden="1" outlineLevel="1">
      <c r="A466" s="9"/>
      <c r="B466" s="45"/>
      <c r="C466" s="153" t="s">
        <v>28</v>
      </c>
      <c r="D466" s="9"/>
      <c r="E466" s="9"/>
      <c r="F466" s="140"/>
      <c r="G466" s="191"/>
      <c r="H466" s="110"/>
      <c r="I466" s="110"/>
      <c r="J466" s="110"/>
      <c r="K466" s="110"/>
      <c r="L466" s="110">
        <f>IF(M465=0, SUM($G465:L465), 0)</f>
        <v>0</v>
      </c>
      <c r="M466" s="110">
        <f>IF(N465=0, IF(M465=0, 0, SUM($G465:M465)), 0)</f>
        <v>0</v>
      </c>
      <c r="N466" s="110">
        <f>IF(O465=0, IF(N465=0, 0, SUM($G465:N465)), 0)</f>
        <v>0</v>
      </c>
      <c r="O466" s="110">
        <f>IF(P465=0, IF(O465=0, 0, SUM($G465:O465)), 0)</f>
        <v>0</v>
      </c>
      <c r="P466" s="110">
        <f>IF(Q465=0, IF(P465=0, 0, SUM($G465:P465)), 0)</f>
        <v>0</v>
      </c>
      <c r="Q466" s="110">
        <f>IF(R465=0, IF(Q465=0, 0, SUM($G465:Q465)), 0)</f>
        <v>0</v>
      </c>
      <c r="R466" s="99"/>
      <c r="S466" s="99"/>
      <c r="T466" s="99"/>
      <c r="U466" s="99"/>
      <c r="V466" s="99"/>
      <c r="W466" s="99"/>
      <c r="X466" s="99"/>
      <c r="Y466" s="99"/>
      <c r="Z466" s="99"/>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0"/>
      <c r="BK466" s="210"/>
    </row>
    <row r="467" spans="1:63" hidden="1" outlineLevel="1">
      <c r="A467" s="9"/>
      <c r="B467" s="45"/>
      <c r="C467" s="128">
        <f>Asset40</f>
        <v>0</v>
      </c>
      <c r="D467" s="9"/>
      <c r="E467" s="9"/>
      <c r="F467" s="140"/>
      <c r="G467" s="191"/>
      <c r="H467" s="110">
        <f>($G381+(SUM($G467:G467)))*H$7</f>
        <v>0</v>
      </c>
      <c r="I467" s="110">
        <f>($G381+(SUM($G467:H467)))*I$7</f>
        <v>0</v>
      </c>
      <c r="J467" s="110">
        <f>($G381+(SUM($G467:I467)))*J$7</f>
        <v>0</v>
      </c>
      <c r="K467" s="110">
        <f>($G381+(SUM($G467:J467)))*K$7</f>
        <v>0</v>
      </c>
      <c r="L467" s="110">
        <f>($G381+(SUM($G467:K467)))*L$7</f>
        <v>0</v>
      </c>
      <c r="M467" s="110">
        <f>($G381+(SUM($G467:L467)))*M$7</f>
        <v>0</v>
      </c>
      <c r="N467" s="110">
        <f>($G381+(SUM($G467:M467)))*N$7</f>
        <v>0</v>
      </c>
      <c r="O467" s="110">
        <f>($G381+(SUM($G467:N467)))*O$7</f>
        <v>0</v>
      </c>
      <c r="P467" s="110">
        <f>($G381+(SUM($G467:O467)))*P$7</f>
        <v>0</v>
      </c>
      <c r="Q467" s="110">
        <f>($G381+(SUM($G467:P467)))*Q$7</f>
        <v>0</v>
      </c>
      <c r="R467" s="99"/>
      <c r="S467" s="99"/>
      <c r="T467" s="99"/>
      <c r="U467" s="99"/>
      <c r="V467" s="99"/>
      <c r="W467" s="99"/>
      <c r="X467" s="99"/>
      <c r="Y467" s="99"/>
      <c r="Z467" s="99"/>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0"/>
      <c r="BK467" s="210"/>
    </row>
    <row r="468" spans="1:63" hidden="1" outlineLevel="1">
      <c r="A468" s="9"/>
      <c r="B468" s="45"/>
      <c r="C468" s="153" t="s">
        <v>28</v>
      </c>
      <c r="D468" s="9"/>
      <c r="E468" s="9"/>
      <c r="F468" s="140"/>
      <c r="G468" s="191"/>
      <c r="H468" s="110"/>
      <c r="I468" s="110"/>
      <c r="J468" s="110"/>
      <c r="K468" s="110"/>
      <c r="L468" s="110">
        <f>IF(M467=0, SUM($G467:L467), 0)</f>
        <v>0</v>
      </c>
      <c r="M468" s="110">
        <f>IF(N467=0, IF(M467=0, 0, SUM($G467:M467)), 0)</f>
        <v>0</v>
      </c>
      <c r="N468" s="110">
        <f>IF(O467=0, IF(N467=0, 0, SUM($G467:N467)), 0)</f>
        <v>0</v>
      </c>
      <c r="O468" s="110">
        <f>IF(P467=0, IF(O467=0, 0, SUM($G467:O467)), 0)</f>
        <v>0</v>
      </c>
      <c r="P468" s="110">
        <f>IF(Q467=0, IF(P467=0, 0, SUM($G467:P467)), 0)</f>
        <v>0</v>
      </c>
      <c r="Q468" s="110">
        <f>IF(R467=0, IF(Q467=0, 0, SUM($G467:Q467)), 0)</f>
        <v>0</v>
      </c>
      <c r="R468" s="99"/>
      <c r="S468" s="99"/>
      <c r="T468" s="99"/>
      <c r="U468" s="99"/>
      <c r="V468" s="99"/>
      <c r="W468" s="99"/>
      <c r="X468" s="99"/>
      <c r="Y468" s="99"/>
      <c r="Z468" s="99"/>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0"/>
      <c r="BK468" s="210"/>
    </row>
    <row r="469" spans="1:63" hidden="1" outlineLevel="1">
      <c r="A469" s="9"/>
      <c r="B469" s="45"/>
      <c r="C469" s="128">
        <f>Asset41</f>
        <v>0</v>
      </c>
      <c r="D469" s="9"/>
      <c r="E469" s="9"/>
      <c r="F469" s="140"/>
      <c r="G469" s="191"/>
      <c r="H469" s="110">
        <f>($G382+(SUM($G469:G469)))*H$7</f>
        <v>0</v>
      </c>
      <c r="I469" s="110">
        <f>($G382+(SUM($G469:H469)))*I$7</f>
        <v>0</v>
      </c>
      <c r="J469" s="110">
        <f>($G382+(SUM($G469:I469)))*J$7</f>
        <v>0</v>
      </c>
      <c r="K469" s="110">
        <f>($G382+(SUM($G469:J469)))*K$7</f>
        <v>0</v>
      </c>
      <c r="L469" s="110">
        <f>($G382+(SUM($G469:K469)))*L$7</f>
        <v>0</v>
      </c>
      <c r="M469" s="110">
        <f>($G382+(SUM($G469:L469)))*M$7</f>
        <v>0</v>
      </c>
      <c r="N469" s="110">
        <f>($G382+(SUM($G469:M469)))*N$7</f>
        <v>0</v>
      </c>
      <c r="O469" s="110">
        <f>($G382+(SUM($G469:N469)))*O$7</f>
        <v>0</v>
      </c>
      <c r="P469" s="110">
        <f>($G382+(SUM($G469:O469)))*P$7</f>
        <v>0</v>
      </c>
      <c r="Q469" s="110">
        <f>($G382+(SUM($G469:P469)))*Q$7</f>
        <v>0</v>
      </c>
      <c r="R469" s="99"/>
      <c r="S469" s="99"/>
      <c r="T469" s="99"/>
      <c r="U469" s="99"/>
      <c r="V469" s="99"/>
      <c r="W469" s="99"/>
      <c r="X469" s="99"/>
      <c r="Y469" s="99"/>
      <c r="Z469" s="99"/>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0"/>
      <c r="BK469" s="210"/>
    </row>
    <row r="470" spans="1:63" hidden="1" outlineLevel="1">
      <c r="A470" s="9"/>
      <c r="B470" s="45"/>
      <c r="C470" s="153" t="s">
        <v>28</v>
      </c>
      <c r="D470" s="9"/>
      <c r="E470" s="9"/>
      <c r="F470" s="140"/>
      <c r="G470" s="191"/>
      <c r="H470" s="110"/>
      <c r="I470" s="110"/>
      <c r="J470" s="110"/>
      <c r="K470" s="110"/>
      <c r="L470" s="110">
        <f>IF(M469=0, SUM($G469:L469), 0)</f>
        <v>0</v>
      </c>
      <c r="M470" s="110">
        <f>IF(N469=0, IF(M469=0, 0, SUM($G469:M469)), 0)</f>
        <v>0</v>
      </c>
      <c r="N470" s="110">
        <f>IF(O469=0, IF(N469=0, 0, SUM($G469:N469)), 0)</f>
        <v>0</v>
      </c>
      <c r="O470" s="110">
        <f>IF(P469=0, IF(O469=0, 0, SUM($G469:O469)), 0)</f>
        <v>0</v>
      </c>
      <c r="P470" s="110">
        <f>IF(Q469=0, IF(P469=0, 0, SUM($G469:P469)), 0)</f>
        <v>0</v>
      </c>
      <c r="Q470" s="110">
        <f>IF(R469=0, IF(Q469=0, 0, SUM($G469:Q469)), 0)</f>
        <v>0</v>
      </c>
      <c r="R470" s="99"/>
      <c r="S470" s="99"/>
      <c r="T470" s="99"/>
      <c r="U470" s="99"/>
      <c r="V470" s="99"/>
      <c r="W470" s="99"/>
      <c r="X470" s="99"/>
      <c r="Y470" s="99"/>
      <c r="Z470" s="99"/>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0"/>
      <c r="BK470" s="210"/>
    </row>
    <row r="471" spans="1:63" hidden="1" outlineLevel="1">
      <c r="A471" s="9"/>
      <c r="B471" s="45"/>
      <c r="C471" s="128">
        <f>Asset42</f>
        <v>0</v>
      </c>
      <c r="D471" s="9"/>
      <c r="E471" s="9"/>
      <c r="F471" s="140"/>
      <c r="G471" s="191"/>
      <c r="H471" s="110">
        <f>($G383+(SUM($G471:G471)))*H$7</f>
        <v>0</v>
      </c>
      <c r="I471" s="110">
        <f>($G383+(SUM($G471:H471)))*I$7</f>
        <v>0</v>
      </c>
      <c r="J471" s="110">
        <f>($G383+(SUM($G471:I471)))*J$7</f>
        <v>0</v>
      </c>
      <c r="K471" s="110">
        <f>($G383+(SUM($G471:J471)))*K$7</f>
        <v>0</v>
      </c>
      <c r="L471" s="110">
        <f>($G383+(SUM($G471:K471)))*L$7</f>
        <v>0</v>
      </c>
      <c r="M471" s="110">
        <f>($G383+(SUM($G471:L471)))*M$7</f>
        <v>0</v>
      </c>
      <c r="N471" s="110">
        <f>($G383+(SUM($G471:M471)))*N$7</f>
        <v>0</v>
      </c>
      <c r="O471" s="110">
        <f>($G383+(SUM($G471:N471)))*O$7</f>
        <v>0</v>
      </c>
      <c r="P471" s="110">
        <f>($G383+(SUM($G471:O471)))*P$7</f>
        <v>0</v>
      </c>
      <c r="Q471" s="110">
        <f>($G383+(SUM($G471:P471)))*Q$7</f>
        <v>0</v>
      </c>
      <c r="R471" s="99"/>
      <c r="S471" s="99"/>
      <c r="T471" s="99"/>
      <c r="U471" s="99"/>
      <c r="V471" s="99"/>
      <c r="W471" s="99"/>
      <c r="X471" s="99"/>
      <c r="Y471" s="99"/>
      <c r="Z471" s="99"/>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0"/>
      <c r="BK471" s="210"/>
    </row>
    <row r="472" spans="1:63" hidden="1" outlineLevel="1">
      <c r="A472" s="9"/>
      <c r="B472" s="45"/>
      <c r="C472" s="153" t="s">
        <v>28</v>
      </c>
      <c r="D472" s="9"/>
      <c r="E472" s="9"/>
      <c r="F472" s="140"/>
      <c r="G472" s="191"/>
      <c r="H472" s="110"/>
      <c r="I472" s="110"/>
      <c r="J472" s="110"/>
      <c r="K472" s="110"/>
      <c r="L472" s="110">
        <f>IF(M471=0, SUM($G471:L471), 0)</f>
        <v>0</v>
      </c>
      <c r="M472" s="110">
        <f>IF(N471=0, IF(M471=0, 0, SUM($G471:M471)), 0)</f>
        <v>0</v>
      </c>
      <c r="N472" s="110">
        <f>IF(O471=0, IF(N471=0, 0, SUM($G471:N471)), 0)</f>
        <v>0</v>
      </c>
      <c r="O472" s="110">
        <f>IF(P471=0, IF(O471=0, 0, SUM($G471:O471)), 0)</f>
        <v>0</v>
      </c>
      <c r="P472" s="110">
        <f>IF(Q471=0, IF(P471=0, 0, SUM($G471:P471)), 0)</f>
        <v>0</v>
      </c>
      <c r="Q472" s="110">
        <f>IF(R471=0, IF(Q471=0, 0, SUM($G471:Q471)), 0)</f>
        <v>0</v>
      </c>
      <c r="R472" s="99"/>
      <c r="S472" s="99"/>
      <c r="T472" s="99"/>
      <c r="U472" s="99"/>
      <c r="V472" s="99"/>
      <c r="W472" s="99"/>
      <c r="X472" s="99"/>
      <c r="Y472" s="99"/>
      <c r="Z472" s="99"/>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0"/>
      <c r="BK472" s="210"/>
    </row>
    <row r="473" spans="1:63" hidden="1" outlineLevel="1">
      <c r="A473" s="9"/>
      <c r="B473" s="45"/>
      <c r="C473" s="128">
        <f>Asset43</f>
        <v>0</v>
      </c>
      <c r="D473" s="9"/>
      <c r="E473" s="9"/>
      <c r="F473" s="140"/>
      <c r="G473" s="191"/>
      <c r="H473" s="110">
        <f>($G384+(SUM($G473:G473)))*H$7</f>
        <v>0</v>
      </c>
      <c r="I473" s="110">
        <f>($G384+(SUM($G473:H473)))*I$7</f>
        <v>0</v>
      </c>
      <c r="J473" s="110">
        <f>($G384+(SUM($G473:I473)))*J$7</f>
        <v>0</v>
      </c>
      <c r="K473" s="110">
        <f>($G384+(SUM($G473:J473)))*K$7</f>
        <v>0</v>
      </c>
      <c r="L473" s="110">
        <f>($G384+(SUM($G473:K473)))*L$7</f>
        <v>0</v>
      </c>
      <c r="M473" s="110">
        <f>($G384+(SUM($G473:L473)))*M$7</f>
        <v>0</v>
      </c>
      <c r="N473" s="110">
        <f>($G384+(SUM($G473:M473)))*N$7</f>
        <v>0</v>
      </c>
      <c r="O473" s="110">
        <f>($G384+(SUM($G473:N473)))*O$7</f>
        <v>0</v>
      </c>
      <c r="P473" s="110">
        <f>($G384+(SUM($G473:O473)))*P$7</f>
        <v>0</v>
      </c>
      <c r="Q473" s="110">
        <f>($G384+(SUM($G473:P473)))*Q$7</f>
        <v>0</v>
      </c>
      <c r="R473" s="99"/>
      <c r="S473" s="99"/>
      <c r="T473" s="99"/>
      <c r="U473" s="99"/>
      <c r="V473" s="99"/>
      <c r="W473" s="99"/>
      <c r="X473" s="99"/>
      <c r="Y473" s="99"/>
      <c r="Z473" s="99"/>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0"/>
      <c r="BK473" s="210"/>
    </row>
    <row r="474" spans="1:63" hidden="1" outlineLevel="1">
      <c r="A474" s="9"/>
      <c r="B474" s="45"/>
      <c r="C474" s="153" t="s">
        <v>28</v>
      </c>
      <c r="D474" s="9"/>
      <c r="E474" s="9"/>
      <c r="F474" s="140"/>
      <c r="G474" s="191"/>
      <c r="H474" s="110"/>
      <c r="I474" s="110"/>
      <c r="J474" s="110"/>
      <c r="K474" s="110"/>
      <c r="L474" s="110">
        <f>IF(M473=0, SUM($G473:L473), 0)</f>
        <v>0</v>
      </c>
      <c r="M474" s="110">
        <f>IF(N473=0, IF(M473=0, 0, SUM($G473:M473)), 0)</f>
        <v>0</v>
      </c>
      <c r="N474" s="110">
        <f>IF(O473=0, IF(N473=0, 0, SUM($G473:N473)), 0)</f>
        <v>0</v>
      </c>
      <c r="O474" s="110">
        <f>IF(P473=0, IF(O473=0, 0, SUM($G473:O473)), 0)</f>
        <v>0</v>
      </c>
      <c r="P474" s="110">
        <f>IF(Q473=0, IF(P473=0, 0, SUM($G473:P473)), 0)</f>
        <v>0</v>
      </c>
      <c r="Q474" s="110">
        <f>IF(R473=0, IF(Q473=0, 0, SUM($G473:Q473)), 0)</f>
        <v>0</v>
      </c>
      <c r="R474" s="99"/>
      <c r="S474" s="99"/>
      <c r="T474" s="99"/>
      <c r="U474" s="99"/>
      <c r="V474" s="99"/>
      <c r="W474" s="99"/>
      <c r="X474" s="99"/>
      <c r="Y474" s="99"/>
      <c r="Z474" s="99"/>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0"/>
      <c r="BK474" s="210"/>
    </row>
    <row r="475" spans="1:63" hidden="1" outlineLevel="1">
      <c r="A475" s="9"/>
      <c r="B475" s="45"/>
      <c r="C475" s="128">
        <f>Asset44</f>
        <v>0</v>
      </c>
      <c r="D475" s="9"/>
      <c r="E475" s="9"/>
      <c r="F475" s="140"/>
      <c r="G475" s="191"/>
      <c r="H475" s="110">
        <f>($G385+(SUM($G475:G475)))*H$7</f>
        <v>0</v>
      </c>
      <c r="I475" s="110">
        <f>($G385+(SUM($G475:H475)))*I$7</f>
        <v>0</v>
      </c>
      <c r="J475" s="110">
        <f>($G385+(SUM($G475:I475)))*J$7</f>
        <v>0</v>
      </c>
      <c r="K475" s="110">
        <f>($G385+(SUM($G475:J475)))*K$7</f>
        <v>0</v>
      </c>
      <c r="L475" s="110">
        <f>($G385+(SUM($G475:K475)))*L$7</f>
        <v>0</v>
      </c>
      <c r="M475" s="110">
        <f>($G385+(SUM($G475:L475)))*M$7</f>
        <v>0</v>
      </c>
      <c r="N475" s="110">
        <f>($G385+(SUM($G475:M475)))*N$7</f>
        <v>0</v>
      </c>
      <c r="O475" s="110">
        <f>($G385+(SUM($G475:N475)))*O$7</f>
        <v>0</v>
      </c>
      <c r="P475" s="110">
        <f>($G385+(SUM($G475:O475)))*P$7</f>
        <v>0</v>
      </c>
      <c r="Q475" s="110">
        <f>($G385+(SUM($G475:P475)))*Q$7</f>
        <v>0</v>
      </c>
      <c r="R475" s="99"/>
      <c r="S475" s="99"/>
      <c r="T475" s="99"/>
      <c r="U475" s="99"/>
      <c r="V475" s="99"/>
      <c r="W475" s="99"/>
      <c r="X475" s="99"/>
      <c r="Y475" s="99"/>
      <c r="Z475" s="99"/>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0"/>
      <c r="BK475" s="210"/>
    </row>
    <row r="476" spans="1:63" hidden="1" outlineLevel="1">
      <c r="A476" s="9"/>
      <c r="B476" s="45"/>
      <c r="C476" s="153" t="s">
        <v>28</v>
      </c>
      <c r="D476" s="9"/>
      <c r="E476" s="9"/>
      <c r="F476" s="140"/>
      <c r="G476" s="191"/>
      <c r="H476" s="110"/>
      <c r="I476" s="110"/>
      <c r="J476" s="110"/>
      <c r="K476" s="110"/>
      <c r="L476" s="110">
        <f>IF(M475=0, SUM($G475:L475), 0)</f>
        <v>0</v>
      </c>
      <c r="M476" s="110">
        <f>IF(N475=0, IF(M475=0, 0, SUM($G475:M475)), 0)</f>
        <v>0</v>
      </c>
      <c r="N476" s="110">
        <f>IF(O475=0, IF(N475=0, 0, SUM($G475:N475)), 0)</f>
        <v>0</v>
      </c>
      <c r="O476" s="110">
        <f>IF(P475=0, IF(O475=0, 0, SUM($G475:O475)), 0)</f>
        <v>0</v>
      </c>
      <c r="P476" s="110">
        <f>IF(Q475=0, IF(P475=0, 0, SUM($G475:P475)), 0)</f>
        <v>0</v>
      </c>
      <c r="Q476" s="110">
        <f>IF(R475=0, IF(Q475=0, 0, SUM($G475:Q475)), 0)</f>
        <v>0</v>
      </c>
      <c r="R476" s="99"/>
      <c r="S476" s="99"/>
      <c r="T476" s="99"/>
      <c r="U476" s="99"/>
      <c r="V476" s="99"/>
      <c r="W476" s="99"/>
      <c r="X476" s="99"/>
      <c r="Y476" s="99"/>
      <c r="Z476" s="99"/>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0"/>
      <c r="BK476" s="210"/>
    </row>
    <row r="477" spans="1:63" hidden="1" outlineLevel="1">
      <c r="A477" s="9"/>
      <c r="B477" s="45"/>
      <c r="C477" s="128">
        <f>Asset45</f>
        <v>0</v>
      </c>
      <c r="D477" s="9"/>
      <c r="E477" s="9"/>
      <c r="F477" s="140"/>
      <c r="G477" s="191"/>
      <c r="H477" s="110">
        <f>($G386+(SUM($G477:G477)))*H$7</f>
        <v>0</v>
      </c>
      <c r="I477" s="110">
        <f>($G386+(SUM($G477:H477)))*I$7</f>
        <v>0</v>
      </c>
      <c r="J477" s="110">
        <f>($G386+(SUM($G477:I477)))*J$7</f>
        <v>0</v>
      </c>
      <c r="K477" s="110">
        <f>($G386+(SUM($G477:J477)))*K$7</f>
        <v>0</v>
      </c>
      <c r="L477" s="110">
        <f>($G386+(SUM($G477:K477)))*L$7</f>
        <v>0</v>
      </c>
      <c r="M477" s="110">
        <f>($G386+(SUM($G477:L477)))*M$7</f>
        <v>0</v>
      </c>
      <c r="N477" s="110">
        <f>($G386+(SUM($G477:M477)))*N$7</f>
        <v>0</v>
      </c>
      <c r="O477" s="110">
        <f>($G386+(SUM($G477:N477)))*O$7</f>
        <v>0</v>
      </c>
      <c r="P477" s="110">
        <f>($G386+(SUM($G477:O477)))*P$7</f>
        <v>0</v>
      </c>
      <c r="Q477" s="110">
        <f>($G386+(SUM($G477:P477)))*Q$7</f>
        <v>0</v>
      </c>
      <c r="R477" s="99"/>
      <c r="S477" s="99"/>
      <c r="T477" s="99"/>
      <c r="U477" s="99"/>
      <c r="V477" s="99"/>
      <c r="W477" s="99"/>
      <c r="X477" s="99"/>
      <c r="Y477" s="99"/>
      <c r="Z477" s="99"/>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0"/>
      <c r="BK477" s="210"/>
    </row>
    <row r="478" spans="1:63" hidden="1" outlineLevel="1">
      <c r="A478" s="9"/>
      <c r="B478" s="45"/>
      <c r="C478" s="153" t="s">
        <v>28</v>
      </c>
      <c r="D478" s="9"/>
      <c r="E478" s="9"/>
      <c r="F478" s="140"/>
      <c r="G478" s="191"/>
      <c r="H478" s="110"/>
      <c r="I478" s="110"/>
      <c r="J478" s="110"/>
      <c r="K478" s="110"/>
      <c r="L478" s="110">
        <f>IF(M477=0, SUM($G477:L477), 0)</f>
        <v>0</v>
      </c>
      <c r="M478" s="110">
        <f>IF(N477=0, IF(M477=0, 0, SUM($G477:M477)), 0)</f>
        <v>0</v>
      </c>
      <c r="N478" s="110">
        <f>IF(O477=0, IF(N477=0, 0, SUM($G477:N477)), 0)</f>
        <v>0</v>
      </c>
      <c r="O478" s="110">
        <f>IF(P477=0, IF(O477=0, 0, SUM($G477:O477)), 0)</f>
        <v>0</v>
      </c>
      <c r="P478" s="110">
        <f>IF(Q477=0, IF(P477=0, 0, SUM($G477:P477)), 0)</f>
        <v>0</v>
      </c>
      <c r="Q478" s="110">
        <f>IF(R477=0, IF(Q477=0, 0, SUM($G477:Q477)), 0)</f>
        <v>0</v>
      </c>
      <c r="R478" s="99"/>
      <c r="S478" s="99"/>
      <c r="T478" s="99"/>
      <c r="U478" s="99"/>
      <c r="V478" s="99"/>
      <c r="W478" s="99"/>
      <c r="X478" s="99"/>
      <c r="Y478" s="99"/>
      <c r="Z478" s="99"/>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0"/>
      <c r="BK478" s="210"/>
    </row>
    <row r="479" spans="1:63" collapsed="1">
      <c r="A479" s="9"/>
      <c r="B479" s="184" t="s">
        <v>43</v>
      </c>
      <c r="D479" s="9"/>
      <c r="E479" s="9"/>
      <c r="F479" s="140"/>
      <c r="G479" s="193"/>
      <c r="H479" s="115"/>
      <c r="I479" s="115"/>
      <c r="J479" s="115"/>
      <c r="K479" s="115"/>
      <c r="L479" s="115">
        <f>IF(M388=0, SUM($G388:L388), 0)</f>
        <v>0</v>
      </c>
      <c r="M479" s="115">
        <f>IF(N388=0, IF(M388=0, 0, SUM($G388:M388)), 0)</f>
        <v>0</v>
      </c>
      <c r="N479" s="115">
        <f>IF(O388=0, IF(N388=0, 0, SUM($G388:N388)), 0)</f>
        <v>0</v>
      </c>
      <c r="O479" s="115">
        <f>IF(P388=0, IF(O388=0, 0, SUM($G388:O388)), 0)</f>
        <v>0</v>
      </c>
      <c r="P479" s="115">
        <f>IF(Q388=0, IF(P388=0, 0, SUM($G388:P388)), 0)</f>
        <v>0</v>
      </c>
      <c r="Q479" s="115">
        <f>IF(R388=0, IF(Q388=0, 0, SUM($G388:Q388)), 0)</f>
        <v>0</v>
      </c>
      <c r="R479" s="99"/>
      <c r="S479" s="99"/>
      <c r="T479" s="99"/>
      <c r="U479" s="99"/>
      <c r="V479" s="99"/>
      <c r="W479" s="99"/>
      <c r="X479" s="99"/>
      <c r="Y479" s="99"/>
      <c r="Z479" s="99"/>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0"/>
      <c r="BK479" s="210"/>
    </row>
    <row r="480" spans="1:63">
      <c r="A480" s="9"/>
      <c r="B480" s="152"/>
      <c r="C480" s="25"/>
      <c r="D480" s="9"/>
      <c r="E480" s="9"/>
      <c r="F480" s="140"/>
      <c r="G480" s="115"/>
      <c r="H480" s="115"/>
      <c r="I480" s="115"/>
      <c r="J480" s="115"/>
      <c r="K480" s="115"/>
      <c r="L480" s="115"/>
      <c r="M480" s="9"/>
      <c r="N480" s="110"/>
      <c r="O480" s="151"/>
      <c r="P480" s="151"/>
      <c r="Q480" s="151"/>
      <c r="R480" s="99"/>
      <c r="S480" s="99"/>
      <c r="T480" s="99"/>
      <c r="U480" s="99"/>
      <c r="V480" s="99"/>
      <c r="W480" s="99"/>
      <c r="X480" s="99"/>
      <c r="Y480" s="99"/>
      <c r="Z480" s="99"/>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0"/>
      <c r="BK480" s="210"/>
    </row>
    <row r="481" spans="1:63">
      <c r="A481" s="79"/>
      <c r="B481" s="79" t="s">
        <v>80</v>
      </c>
      <c r="C481" s="108"/>
      <c r="D481" s="108"/>
      <c r="E481" s="108"/>
      <c r="F481" s="108"/>
      <c r="G481" s="108"/>
      <c r="H481" s="108"/>
      <c r="I481" s="108"/>
      <c r="J481" s="108"/>
      <c r="K481" s="108"/>
      <c r="L481" s="108"/>
      <c r="M481" s="108"/>
      <c r="N481" s="108"/>
      <c r="O481" s="108"/>
      <c r="P481" s="108"/>
      <c r="Q481" s="108"/>
      <c r="R481" s="108"/>
      <c r="S481" s="99"/>
      <c r="T481" s="105"/>
      <c r="U481" s="105"/>
      <c r="V481" s="105"/>
      <c r="W481" s="105"/>
      <c r="X481" s="105"/>
      <c r="Y481" s="105"/>
      <c r="Z481" s="105"/>
      <c r="AA481" s="207"/>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c r="BI481" s="207"/>
      <c r="BJ481" s="210"/>
      <c r="BK481" s="210"/>
    </row>
    <row r="482" spans="1:63">
      <c r="A482" s="16"/>
      <c r="B482" s="16"/>
      <c r="C482" s="121"/>
      <c r="D482" s="121"/>
      <c r="E482" s="121"/>
      <c r="F482" s="121"/>
      <c r="G482" s="121"/>
      <c r="H482" s="110"/>
      <c r="I482" s="110"/>
      <c r="J482" s="110"/>
      <c r="K482" s="110"/>
      <c r="L482" s="110"/>
      <c r="M482" s="110"/>
      <c r="N482" s="110"/>
      <c r="O482" s="105"/>
      <c r="P482" s="105"/>
      <c r="Q482" s="105"/>
      <c r="R482" s="105"/>
      <c r="S482" s="99"/>
      <c r="T482" s="105"/>
      <c r="U482" s="105"/>
      <c r="V482" s="105"/>
      <c r="W482" s="105"/>
      <c r="X482" s="105"/>
      <c r="Y482" s="105"/>
      <c r="Z482" s="105"/>
      <c r="AA482" s="207"/>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c r="BI482" s="207"/>
      <c r="BJ482" s="210"/>
      <c r="BK482" s="210"/>
    </row>
    <row r="483" spans="1:63">
      <c r="A483" s="9"/>
      <c r="B483" s="45" t="s">
        <v>45</v>
      </c>
      <c r="C483" s="9"/>
      <c r="D483" s="9"/>
      <c r="E483" s="9"/>
      <c r="F483" s="9"/>
      <c r="G483" s="190">
        <f>SUM(G484:G528)</f>
        <v>856.18233252764799</v>
      </c>
      <c r="H483" s="139">
        <f>SUM(H484:H528)</f>
        <v>856.18233252764799</v>
      </c>
      <c r="I483" s="110"/>
      <c r="J483" s="110"/>
      <c r="K483" s="110"/>
      <c r="L483" s="110"/>
      <c r="M483" s="110"/>
      <c r="N483" s="110"/>
      <c r="O483" s="105"/>
      <c r="P483" s="105"/>
      <c r="Q483" s="105"/>
      <c r="R483" s="105"/>
      <c r="S483" s="99"/>
      <c r="T483" s="105"/>
      <c r="U483" s="105"/>
      <c r="V483" s="105"/>
      <c r="W483" s="105"/>
      <c r="X483" s="105"/>
      <c r="Y483" s="105"/>
      <c r="Z483" s="105"/>
      <c r="AA483" s="207"/>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c r="BI483" s="207"/>
      <c r="BJ483" s="210"/>
      <c r="BK483" s="210"/>
    </row>
    <row r="484" spans="1:63" ht="12.75" customHeight="1" outlineLevel="1">
      <c r="A484" s="9"/>
      <c r="B484" s="9"/>
      <c r="C484" s="128" t="str">
        <f>Asset1</f>
        <v>System Capex</v>
      </c>
      <c r="D484" s="9"/>
      <c r="E484" s="9"/>
      <c r="F484" s="9"/>
      <c r="G484" s="191">
        <f>Input!J7</f>
        <v>0</v>
      </c>
      <c r="H484" s="110">
        <f t="shared" ref="H484:H513" si="6">G484+G531+G578+G625+G672+G719</f>
        <v>0</v>
      </c>
      <c r="I484" s="110"/>
      <c r="J484" s="110"/>
      <c r="K484" s="110"/>
      <c r="L484" s="110"/>
      <c r="M484" s="110"/>
      <c r="N484" s="110"/>
      <c r="O484" s="105"/>
      <c r="P484" s="105"/>
      <c r="Q484" s="105"/>
      <c r="R484" s="105"/>
      <c r="S484" s="99"/>
      <c r="T484" s="105"/>
      <c r="U484" s="105"/>
      <c r="V484" s="105"/>
      <c r="W484" s="105"/>
      <c r="X484" s="105"/>
      <c r="Y484" s="105"/>
      <c r="Z484" s="105"/>
      <c r="AA484" s="207"/>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10"/>
      <c r="BK484" s="210"/>
    </row>
    <row r="485" spans="1:63" ht="12.75" customHeight="1" outlineLevel="1">
      <c r="A485" s="9"/>
      <c r="B485" s="45"/>
      <c r="C485" s="128" t="str">
        <f>Asset2</f>
        <v>Transmission terminal station</v>
      </c>
      <c r="D485" s="9"/>
      <c r="E485" s="9"/>
      <c r="F485" s="140"/>
      <c r="G485" s="191">
        <f>Input!J8</f>
        <v>38.758794316308595</v>
      </c>
      <c r="H485" s="110">
        <f>G485+G532+G579+G626+G673+G720</f>
        <v>38.758794316308595</v>
      </c>
      <c r="I485" s="110"/>
      <c r="J485" s="110"/>
      <c r="K485" s="110"/>
      <c r="L485" s="110"/>
      <c r="M485" s="110"/>
      <c r="N485" s="110"/>
      <c r="O485" s="105"/>
      <c r="P485" s="105"/>
      <c r="Q485" s="105"/>
      <c r="R485" s="105"/>
      <c r="S485" s="99"/>
      <c r="T485" s="105"/>
      <c r="U485" s="105"/>
      <c r="V485" s="105"/>
      <c r="W485" s="105"/>
      <c r="X485" s="105"/>
      <c r="Y485" s="105"/>
      <c r="Z485" s="105"/>
      <c r="AA485" s="207"/>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10"/>
      <c r="BK485" s="210"/>
    </row>
    <row r="486" spans="1:63" ht="12.75" customHeight="1" outlineLevel="1">
      <c r="A486" s="9"/>
      <c r="B486" s="45"/>
      <c r="C486" s="128" t="str">
        <f>Asset3</f>
        <v>Zone substations</v>
      </c>
      <c r="D486" s="9"/>
      <c r="E486" s="9"/>
      <c r="F486" s="140"/>
      <c r="G486" s="191">
        <f>Input!J9</f>
        <v>212.84658529720397</v>
      </c>
      <c r="H486" s="110">
        <f t="shared" si="6"/>
        <v>212.84658529720397</v>
      </c>
      <c r="I486" s="110"/>
      <c r="J486" s="110"/>
      <c r="K486" s="110"/>
      <c r="L486" s="110"/>
      <c r="M486" s="110"/>
      <c r="N486" s="110"/>
      <c r="O486" s="105"/>
      <c r="P486" s="105"/>
      <c r="Q486" s="105"/>
      <c r="R486" s="105"/>
      <c r="S486" s="99"/>
      <c r="T486" s="105"/>
      <c r="U486" s="105"/>
      <c r="V486" s="105"/>
      <c r="W486" s="105"/>
      <c r="X486" s="105"/>
      <c r="Y486" s="105"/>
      <c r="Z486" s="105"/>
      <c r="AA486" s="207"/>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10"/>
      <c r="BK486" s="210"/>
    </row>
    <row r="487" spans="1:63" ht="12.75" customHeight="1" outlineLevel="1">
      <c r="A487" s="9"/>
      <c r="B487" s="45"/>
      <c r="C487" s="128" t="str">
        <f>Asset4</f>
        <v>Transmission lines</v>
      </c>
      <c r="D487" s="9"/>
      <c r="E487" s="9"/>
      <c r="F487" s="140"/>
      <c r="G487" s="191">
        <f>Input!J10</f>
        <v>163.46548551118596</v>
      </c>
      <c r="H487" s="110">
        <f t="shared" si="6"/>
        <v>163.46548551118596</v>
      </c>
      <c r="I487" s="110"/>
      <c r="J487" s="110"/>
      <c r="K487" s="110"/>
      <c r="L487" s="110"/>
      <c r="M487" s="110"/>
      <c r="N487" s="110"/>
      <c r="O487" s="105"/>
      <c r="P487" s="105"/>
      <c r="Q487" s="105"/>
      <c r="R487" s="105"/>
      <c r="S487" s="99"/>
      <c r="T487" s="105"/>
      <c r="U487" s="105"/>
      <c r="V487" s="105"/>
      <c r="W487" s="105"/>
      <c r="X487" s="105"/>
      <c r="Y487" s="105"/>
      <c r="Z487" s="105"/>
      <c r="AA487" s="207"/>
      <c r="AB487" s="207"/>
      <c r="AC487" s="207"/>
      <c r="AD487" s="207"/>
      <c r="AE487" s="207"/>
      <c r="AF487" s="207"/>
      <c r="AG487" s="207"/>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c r="BI487" s="207"/>
      <c r="BJ487" s="210"/>
      <c r="BK487" s="210"/>
    </row>
    <row r="488" spans="1:63" ht="12.75" customHeight="1" outlineLevel="1">
      <c r="A488" s="9"/>
      <c r="B488" s="45"/>
      <c r="C488" s="128" t="str">
        <f>Asset5</f>
        <v>Distribution mains</v>
      </c>
      <c r="D488" s="9"/>
      <c r="E488" s="9"/>
      <c r="F488" s="140"/>
      <c r="G488" s="191">
        <f>Input!J11</f>
        <v>297.90070318009396</v>
      </c>
      <c r="H488" s="110">
        <f t="shared" si="6"/>
        <v>297.90070318009396</v>
      </c>
      <c r="I488" s="110"/>
      <c r="J488" s="110"/>
      <c r="K488" s="110"/>
      <c r="L488" s="110"/>
      <c r="M488" s="110"/>
      <c r="N488" s="110"/>
      <c r="O488" s="105"/>
      <c r="P488" s="105"/>
      <c r="Q488" s="105"/>
      <c r="R488" s="105"/>
      <c r="S488" s="99"/>
      <c r="T488" s="105"/>
      <c r="U488" s="105"/>
      <c r="V488" s="105"/>
      <c r="W488" s="105"/>
      <c r="X488" s="105"/>
      <c r="Y488" s="105"/>
      <c r="Z488" s="105"/>
      <c r="AA488" s="207"/>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10"/>
      <c r="BK488" s="210"/>
    </row>
    <row r="489" spans="1:63" ht="12.75" customHeight="1" outlineLevel="1">
      <c r="A489" s="9"/>
      <c r="B489" s="45"/>
      <c r="C489" s="128" t="str">
        <f>Asset6</f>
        <v>Distribution substations</v>
      </c>
      <c r="D489" s="9"/>
      <c r="E489" s="9"/>
      <c r="F489" s="140"/>
      <c r="G489" s="191">
        <f>Input!J12</f>
        <v>81.285129758049223</v>
      </c>
      <c r="H489" s="110">
        <f t="shared" si="6"/>
        <v>81.285129758049223</v>
      </c>
      <c r="I489" s="110"/>
      <c r="J489" s="110"/>
      <c r="K489" s="110"/>
      <c r="L489" s="110"/>
      <c r="M489" s="110"/>
      <c r="N489" s="110"/>
      <c r="O489" s="105"/>
      <c r="P489" s="105"/>
      <c r="Q489" s="105"/>
      <c r="R489" s="105"/>
      <c r="S489" s="99"/>
      <c r="T489" s="105"/>
      <c r="U489" s="105"/>
      <c r="V489" s="105"/>
      <c r="W489" s="105"/>
      <c r="X489" s="105"/>
      <c r="Y489" s="105"/>
      <c r="Z489" s="105"/>
      <c r="AA489" s="207"/>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c r="BI489" s="207"/>
      <c r="BJ489" s="210"/>
      <c r="BK489" s="210"/>
    </row>
    <row r="490" spans="1:63" ht="12.75" customHeight="1" outlineLevel="1">
      <c r="A490" s="9"/>
      <c r="B490" s="45"/>
      <c r="C490" s="128" t="str">
        <f>Asset7</f>
        <v>Metering</v>
      </c>
      <c r="D490" s="9"/>
      <c r="E490" s="9"/>
      <c r="F490" s="140"/>
      <c r="G490" s="191">
        <f>Input!J13</f>
        <v>7.7116749726852056</v>
      </c>
      <c r="H490" s="110">
        <f t="shared" si="6"/>
        <v>7.7116749726852056</v>
      </c>
      <c r="I490" s="110"/>
      <c r="J490" s="110"/>
      <c r="K490" s="110"/>
      <c r="L490" s="110"/>
      <c r="M490" s="110"/>
      <c r="N490" s="110"/>
      <c r="O490" s="105"/>
      <c r="P490" s="105"/>
      <c r="Q490" s="105"/>
      <c r="R490" s="105"/>
      <c r="S490" s="99"/>
      <c r="T490" s="105"/>
      <c r="U490" s="105"/>
      <c r="V490" s="105"/>
      <c r="W490" s="105"/>
      <c r="X490" s="105"/>
      <c r="Y490" s="105"/>
      <c r="Z490" s="105"/>
      <c r="AA490" s="207"/>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c r="BI490" s="207"/>
      <c r="BJ490" s="210"/>
      <c r="BK490" s="210"/>
    </row>
    <row r="491" spans="1:63" ht="12.75" customHeight="1" outlineLevel="1">
      <c r="A491" s="9"/>
      <c r="B491" s="45"/>
      <c r="C491" s="128" t="str">
        <f>Asset8</f>
        <v>Land and easements</v>
      </c>
      <c r="D491" s="9"/>
      <c r="E491" s="9"/>
      <c r="F491" s="140"/>
      <c r="G491" s="191">
        <f>Input!J14</f>
        <v>33.024999999999999</v>
      </c>
      <c r="H491" s="110">
        <f t="shared" si="6"/>
        <v>33.024999999999999</v>
      </c>
      <c r="I491" s="110"/>
      <c r="J491" s="110"/>
      <c r="K491" s="110"/>
      <c r="L491" s="110"/>
      <c r="M491" s="110"/>
      <c r="N491" s="110"/>
      <c r="O491" s="105"/>
      <c r="P491" s="105"/>
      <c r="Q491" s="105"/>
      <c r="R491" s="105"/>
      <c r="S491" s="99"/>
      <c r="T491" s="105"/>
      <c r="U491" s="105"/>
      <c r="V491" s="105"/>
      <c r="W491" s="105"/>
      <c r="X491" s="105"/>
      <c r="Y491" s="105"/>
      <c r="Z491" s="105"/>
      <c r="AA491" s="207"/>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c r="BI491" s="207"/>
      <c r="BJ491" s="210"/>
      <c r="BK491" s="210"/>
    </row>
    <row r="492" spans="1:63" ht="12.75" customHeight="1" outlineLevel="1">
      <c r="A492" s="9"/>
      <c r="B492" s="45"/>
      <c r="C492" s="128" t="str">
        <f>Asset9</f>
        <v>Secondary systems - Control, communications &amp; Protection</v>
      </c>
      <c r="D492" s="9"/>
      <c r="E492" s="9"/>
      <c r="F492" s="140"/>
      <c r="G492" s="191">
        <f>Input!J15</f>
        <v>9.5818416884428945</v>
      </c>
      <c r="H492" s="110">
        <f t="shared" si="6"/>
        <v>9.5818416884428945</v>
      </c>
      <c r="I492" s="110"/>
      <c r="J492" s="110"/>
      <c r="K492" s="110"/>
      <c r="L492" s="110"/>
      <c r="M492" s="110"/>
      <c r="N492" s="110"/>
      <c r="O492" s="105"/>
      <c r="P492" s="105"/>
      <c r="Q492" s="105"/>
      <c r="R492" s="105"/>
      <c r="S492" s="99"/>
      <c r="T492" s="105"/>
      <c r="U492" s="105"/>
      <c r="V492" s="105"/>
      <c r="W492" s="105"/>
      <c r="X492" s="105"/>
      <c r="Y492" s="105"/>
      <c r="Z492" s="105"/>
      <c r="AA492" s="207"/>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10"/>
      <c r="BK492" s="210"/>
    </row>
    <row r="493" spans="1:63" ht="12.75" customHeight="1" outlineLevel="1">
      <c r="A493" s="9"/>
      <c r="B493" s="45"/>
      <c r="C493" s="128" t="str">
        <f>Asset10</f>
        <v>Other</v>
      </c>
      <c r="D493" s="9"/>
      <c r="E493" s="9"/>
      <c r="F493" s="140"/>
      <c r="G493" s="191">
        <f>Input!J16</f>
        <v>0</v>
      </c>
      <c r="H493" s="110">
        <f t="shared" si="6"/>
        <v>0</v>
      </c>
      <c r="I493" s="110"/>
      <c r="J493" s="110"/>
      <c r="K493" s="110"/>
      <c r="L493" s="110"/>
      <c r="M493" s="110"/>
      <c r="N493" s="110"/>
      <c r="O493" s="105"/>
      <c r="P493" s="105"/>
      <c r="Q493" s="105"/>
      <c r="R493" s="105"/>
      <c r="S493" s="99"/>
      <c r="T493" s="105"/>
      <c r="U493" s="105"/>
      <c r="V493" s="105"/>
      <c r="W493" s="105"/>
      <c r="X493" s="105"/>
      <c r="Y493" s="105"/>
      <c r="Z493" s="105"/>
      <c r="AA493" s="207"/>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c r="BI493" s="207"/>
      <c r="BJ493" s="210"/>
      <c r="BK493" s="210"/>
    </row>
    <row r="494" spans="1:63" ht="12.75" customHeight="1" outlineLevel="1">
      <c r="A494" s="9"/>
      <c r="B494" s="45"/>
      <c r="C494" s="128" t="str">
        <f>Asset11</f>
        <v>Non-System Capex</v>
      </c>
      <c r="D494" s="9"/>
      <c r="E494" s="9"/>
      <c r="F494" s="140"/>
      <c r="G494" s="191">
        <f>Input!J17</f>
        <v>0</v>
      </c>
      <c r="H494" s="110">
        <f t="shared" si="6"/>
        <v>0</v>
      </c>
      <c r="I494" s="110"/>
      <c r="J494" s="110"/>
      <c r="K494" s="110"/>
      <c r="L494" s="110"/>
      <c r="M494" s="110"/>
      <c r="N494" s="110"/>
      <c r="O494" s="105"/>
      <c r="P494" s="105"/>
      <c r="Q494" s="105"/>
      <c r="R494" s="105"/>
      <c r="S494" s="99"/>
      <c r="T494" s="105"/>
      <c r="U494" s="105"/>
      <c r="V494" s="105"/>
      <c r="W494" s="105"/>
      <c r="X494" s="105"/>
      <c r="Y494" s="105"/>
      <c r="Z494" s="105"/>
      <c r="AA494" s="207"/>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c r="BI494" s="207"/>
      <c r="BJ494" s="210"/>
      <c r="BK494" s="210"/>
    </row>
    <row r="495" spans="1:63" ht="12.75" customHeight="1" outlineLevel="1">
      <c r="A495" s="9"/>
      <c r="B495" s="45"/>
      <c r="C495" s="128" t="str">
        <f>Asset12</f>
        <v>Non-network—IT and Communications Capex</v>
      </c>
      <c r="D495" s="9"/>
      <c r="E495" s="9"/>
      <c r="F495" s="140"/>
      <c r="G495" s="191">
        <f>Input!J18</f>
        <v>3.4454864862258332</v>
      </c>
      <c r="H495" s="110">
        <f t="shared" si="6"/>
        <v>3.4454864862258332</v>
      </c>
      <c r="I495" s="110"/>
      <c r="J495" s="110"/>
      <c r="K495" s="110"/>
      <c r="L495" s="110"/>
      <c r="M495" s="110"/>
      <c r="N495" s="110"/>
      <c r="O495" s="105"/>
      <c r="P495" s="105"/>
      <c r="Q495" s="105"/>
      <c r="R495" s="105"/>
      <c r="S495" s="99"/>
      <c r="T495" s="105"/>
      <c r="U495" s="105"/>
      <c r="V495" s="105"/>
      <c r="W495" s="105"/>
      <c r="X495" s="105"/>
      <c r="Y495" s="105"/>
      <c r="Z495" s="105"/>
      <c r="AA495" s="207"/>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c r="BI495" s="207"/>
      <c r="BJ495" s="210"/>
      <c r="BK495" s="210"/>
    </row>
    <row r="496" spans="1:63" ht="12.75" customHeight="1" outlineLevel="1">
      <c r="A496" s="9"/>
      <c r="B496" s="45"/>
      <c r="C496" s="128" t="str">
        <f>Asset13</f>
        <v>Non-network—Motor Vehicles Capex</v>
      </c>
      <c r="D496" s="9"/>
      <c r="E496" s="9"/>
      <c r="F496" s="140"/>
      <c r="G496" s="191">
        <f>Input!J19</f>
        <v>0</v>
      </c>
      <c r="H496" s="110">
        <f t="shared" si="6"/>
        <v>0</v>
      </c>
      <c r="I496" s="110"/>
      <c r="J496" s="110"/>
      <c r="K496" s="110"/>
      <c r="L496" s="110"/>
      <c r="M496" s="110"/>
      <c r="N496" s="110"/>
      <c r="O496" s="105"/>
      <c r="P496" s="105"/>
      <c r="Q496" s="105"/>
      <c r="R496" s="105"/>
      <c r="S496" s="99"/>
      <c r="T496" s="105"/>
      <c r="U496" s="105"/>
      <c r="V496" s="105"/>
      <c r="W496" s="105"/>
      <c r="X496" s="105"/>
      <c r="Y496" s="105"/>
      <c r="Z496" s="105"/>
      <c r="AA496" s="207"/>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10"/>
      <c r="BK496" s="210"/>
    </row>
    <row r="497" spans="1:63" ht="12.75" customHeight="1" outlineLevel="1">
      <c r="A497" s="9"/>
      <c r="B497" s="45"/>
      <c r="C497" s="128" t="str">
        <f>Asset14</f>
        <v>Non-network—Property Capex</v>
      </c>
      <c r="D497" s="9"/>
      <c r="E497" s="9"/>
      <c r="F497" s="140"/>
      <c r="G497" s="191">
        <f>Input!J20</f>
        <v>0</v>
      </c>
      <c r="H497" s="110">
        <f t="shared" si="6"/>
        <v>0</v>
      </c>
      <c r="I497" s="110"/>
      <c r="J497" s="110"/>
      <c r="K497" s="110"/>
      <c r="L497" s="110"/>
      <c r="M497" s="110"/>
      <c r="N497" s="110"/>
      <c r="O497" s="105"/>
      <c r="P497" s="105"/>
      <c r="Q497" s="105"/>
      <c r="R497" s="105"/>
      <c r="S497" s="99"/>
      <c r="T497" s="105"/>
      <c r="U497" s="105"/>
      <c r="V497" s="105"/>
      <c r="W497" s="105"/>
      <c r="X497" s="105"/>
      <c r="Y497" s="105"/>
      <c r="Z497" s="105"/>
      <c r="AA497" s="207"/>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c r="BI497" s="207"/>
      <c r="BJ497" s="210"/>
      <c r="BK497" s="210"/>
    </row>
    <row r="498" spans="1:63" ht="12.75" customHeight="1" outlineLevel="1">
      <c r="A498" s="9"/>
      <c r="B498" s="45"/>
      <c r="C498" s="128" t="str">
        <f>Asset15</f>
        <v>Non-network—Plant &amp; Equipment Capex</v>
      </c>
      <c r="D498" s="9"/>
      <c r="E498" s="9"/>
      <c r="F498" s="140"/>
      <c r="G498" s="191">
        <f>Input!J21</f>
        <v>8.1616313174523825</v>
      </c>
      <c r="H498" s="110">
        <f t="shared" si="6"/>
        <v>8.1616313174523825</v>
      </c>
      <c r="I498" s="110"/>
      <c r="J498" s="110"/>
      <c r="K498" s="110"/>
      <c r="L498" s="110"/>
      <c r="M498" s="110"/>
      <c r="N498" s="110"/>
      <c r="O498" s="105"/>
      <c r="P498" s="105"/>
      <c r="Q498" s="105"/>
      <c r="R498" s="105"/>
      <c r="S498" s="99"/>
      <c r="T498" s="105"/>
      <c r="U498" s="105"/>
      <c r="V498" s="105"/>
      <c r="W498" s="105"/>
      <c r="X498" s="105"/>
      <c r="Y498" s="105"/>
      <c r="Z498" s="105"/>
      <c r="AA498" s="207"/>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c r="BI498" s="207"/>
      <c r="BJ498" s="210"/>
      <c r="BK498" s="210"/>
    </row>
    <row r="499" spans="1:63" ht="12.75" customHeight="1" outlineLevel="1">
      <c r="A499" s="9"/>
      <c r="B499" s="45"/>
      <c r="C499" s="128" t="str">
        <f>Asset16</f>
        <v>Non-network—Other capex</v>
      </c>
      <c r="D499" s="9"/>
      <c r="E499" s="9"/>
      <c r="F499" s="140"/>
      <c r="G499" s="191">
        <f>Input!J22</f>
        <v>0</v>
      </c>
      <c r="H499" s="110">
        <f t="shared" si="6"/>
        <v>0</v>
      </c>
      <c r="I499" s="110"/>
      <c r="J499" s="110"/>
      <c r="K499" s="110"/>
      <c r="L499" s="110"/>
      <c r="M499" s="110"/>
      <c r="N499" s="110"/>
      <c r="O499" s="105"/>
      <c r="P499" s="105"/>
      <c r="Q499" s="105"/>
      <c r="R499" s="105"/>
      <c r="S499" s="99"/>
      <c r="T499" s="105"/>
      <c r="U499" s="105"/>
      <c r="V499" s="105"/>
      <c r="W499" s="105"/>
      <c r="X499" s="105"/>
      <c r="Y499" s="105"/>
      <c r="Z499" s="105"/>
      <c r="AA499" s="207"/>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c r="BI499" s="207"/>
      <c r="BJ499" s="210"/>
      <c r="BK499" s="210"/>
    </row>
    <row r="500" spans="1:63" ht="12.75" hidden="1" customHeight="1" outlineLevel="1">
      <c r="A500" s="9"/>
      <c r="B500" s="45"/>
      <c r="C500" s="128">
        <f>Asset17</f>
        <v>0</v>
      </c>
      <c r="D500" s="9"/>
      <c r="E500" s="9"/>
      <c r="F500" s="140"/>
      <c r="G500" s="191">
        <f>Input!J23</f>
        <v>0</v>
      </c>
      <c r="H500" s="110">
        <f t="shared" si="6"/>
        <v>0</v>
      </c>
      <c r="I500" s="110"/>
      <c r="J500" s="110"/>
      <c r="K500" s="110"/>
      <c r="L500" s="110"/>
      <c r="M500" s="110"/>
      <c r="N500" s="110"/>
      <c r="O500" s="105"/>
      <c r="P500" s="105"/>
      <c r="Q500" s="105"/>
      <c r="R500" s="105"/>
      <c r="S500" s="99"/>
      <c r="T500" s="105"/>
      <c r="U500" s="105"/>
      <c r="V500" s="105"/>
      <c r="W500" s="105"/>
      <c r="X500" s="105"/>
      <c r="Y500" s="105"/>
      <c r="Z500" s="105"/>
      <c r="AA500" s="207"/>
      <c r="AB500" s="207"/>
      <c r="AC500" s="207"/>
      <c r="AD500" s="207"/>
      <c r="AE500" s="207"/>
      <c r="AF500" s="207"/>
      <c r="AG500" s="207"/>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10"/>
      <c r="BK500" s="210"/>
    </row>
    <row r="501" spans="1:63" ht="12.75" hidden="1" customHeight="1" outlineLevel="1">
      <c r="A501" s="9"/>
      <c r="B501" s="45"/>
      <c r="C501" s="128">
        <f>Asset18</f>
        <v>0</v>
      </c>
      <c r="D501" s="9"/>
      <c r="E501" s="9"/>
      <c r="F501" s="140"/>
      <c r="G501" s="191">
        <f>Input!J24</f>
        <v>0</v>
      </c>
      <c r="H501" s="110">
        <f t="shared" si="6"/>
        <v>0</v>
      </c>
      <c r="I501" s="110"/>
      <c r="J501" s="110"/>
      <c r="K501" s="110"/>
      <c r="L501" s="110"/>
      <c r="M501" s="110"/>
      <c r="N501" s="110"/>
      <c r="O501" s="105"/>
      <c r="P501" s="105"/>
      <c r="Q501" s="105"/>
      <c r="R501" s="105"/>
      <c r="S501" s="99"/>
      <c r="T501" s="105"/>
      <c r="U501" s="105"/>
      <c r="V501" s="105"/>
      <c r="W501" s="105"/>
      <c r="X501" s="105"/>
      <c r="Y501" s="105"/>
      <c r="Z501" s="105"/>
      <c r="AA501" s="207"/>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c r="BI501" s="207"/>
      <c r="BJ501" s="210"/>
      <c r="BK501" s="210"/>
    </row>
    <row r="502" spans="1:63" ht="12.75" hidden="1" customHeight="1" outlineLevel="1">
      <c r="A502" s="9"/>
      <c r="B502" s="45"/>
      <c r="C502" s="128">
        <f>Asset19</f>
        <v>0</v>
      </c>
      <c r="D502" s="9"/>
      <c r="E502" s="9"/>
      <c r="F502" s="140"/>
      <c r="G502" s="191">
        <f>Input!J25</f>
        <v>0</v>
      </c>
      <c r="H502" s="110">
        <f t="shared" si="6"/>
        <v>0</v>
      </c>
      <c r="I502" s="119"/>
      <c r="J502" s="119"/>
      <c r="K502" s="119"/>
      <c r="L502" s="119"/>
      <c r="M502" s="105"/>
      <c r="N502" s="105"/>
      <c r="O502" s="105"/>
      <c r="P502" s="105"/>
      <c r="Q502" s="105"/>
      <c r="R502" s="105"/>
      <c r="S502" s="99"/>
      <c r="T502" s="105"/>
      <c r="U502" s="105"/>
      <c r="V502" s="105"/>
      <c r="W502" s="105"/>
      <c r="X502" s="105"/>
      <c r="Y502" s="105"/>
      <c r="Z502" s="105"/>
      <c r="AA502" s="207"/>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c r="BI502" s="207"/>
      <c r="BJ502" s="210"/>
      <c r="BK502" s="210"/>
    </row>
    <row r="503" spans="1:63" ht="12.75" hidden="1" customHeight="1" outlineLevel="1">
      <c r="A503" s="9"/>
      <c r="B503" s="45"/>
      <c r="C503" s="128">
        <f>Asset20</f>
        <v>0</v>
      </c>
      <c r="D503" s="9"/>
      <c r="E503" s="9"/>
      <c r="F503" s="140"/>
      <c r="G503" s="191">
        <f>Input!J26</f>
        <v>0</v>
      </c>
      <c r="H503" s="110">
        <f t="shared" si="6"/>
        <v>0</v>
      </c>
      <c r="I503" s="119"/>
      <c r="J503" s="119"/>
      <c r="K503" s="119"/>
      <c r="L503" s="119"/>
      <c r="M503" s="105"/>
      <c r="N503" s="105"/>
      <c r="O503" s="105"/>
      <c r="P503" s="105"/>
      <c r="Q503" s="105"/>
      <c r="R503" s="105"/>
      <c r="S503" s="99"/>
      <c r="T503" s="105"/>
      <c r="U503" s="105"/>
      <c r="V503" s="105"/>
      <c r="W503" s="105"/>
      <c r="X503" s="105"/>
      <c r="Y503" s="105"/>
      <c r="Z503" s="105"/>
      <c r="AA503" s="207"/>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c r="BI503" s="207"/>
      <c r="BJ503" s="210"/>
      <c r="BK503" s="210"/>
    </row>
    <row r="504" spans="1:63" ht="12.75" hidden="1" customHeight="1" outlineLevel="1">
      <c r="A504" s="9"/>
      <c r="B504" s="45"/>
      <c r="C504" s="128">
        <f>Asset21</f>
        <v>0</v>
      </c>
      <c r="D504" s="9"/>
      <c r="E504" s="9"/>
      <c r="F504" s="140"/>
      <c r="G504" s="191">
        <f>Input!J27</f>
        <v>0</v>
      </c>
      <c r="H504" s="110">
        <f t="shared" si="6"/>
        <v>0</v>
      </c>
      <c r="I504" s="119"/>
      <c r="J504" s="119"/>
      <c r="K504" s="119"/>
      <c r="L504" s="119"/>
      <c r="M504" s="105"/>
      <c r="N504" s="105"/>
      <c r="O504" s="105"/>
      <c r="P504" s="105"/>
      <c r="Q504" s="105"/>
      <c r="R504" s="105"/>
      <c r="S504" s="99"/>
      <c r="T504" s="105"/>
      <c r="U504" s="105"/>
      <c r="V504" s="105"/>
      <c r="W504" s="105"/>
      <c r="X504" s="105"/>
      <c r="Y504" s="105"/>
      <c r="Z504" s="105"/>
      <c r="AA504" s="207"/>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10"/>
      <c r="BK504" s="210"/>
    </row>
    <row r="505" spans="1:63" ht="12.75" hidden="1" customHeight="1" outlineLevel="1">
      <c r="A505" s="9"/>
      <c r="B505" s="45"/>
      <c r="C505" s="128">
        <f>Asset22</f>
        <v>0</v>
      </c>
      <c r="D505" s="9"/>
      <c r="E505" s="9"/>
      <c r="F505" s="140"/>
      <c r="G505" s="191">
        <f>Input!J28</f>
        <v>0</v>
      </c>
      <c r="H505" s="110">
        <f t="shared" si="6"/>
        <v>0</v>
      </c>
      <c r="I505" s="119"/>
      <c r="J505" s="119"/>
      <c r="K505" s="119"/>
      <c r="L505" s="119"/>
      <c r="M505" s="105"/>
      <c r="N505" s="105"/>
      <c r="O505" s="105"/>
      <c r="P505" s="105"/>
      <c r="Q505" s="105"/>
      <c r="R505" s="105"/>
      <c r="S505" s="99"/>
      <c r="T505" s="105"/>
      <c r="U505" s="105"/>
      <c r="V505" s="105"/>
      <c r="W505" s="105"/>
      <c r="X505" s="105"/>
      <c r="Y505" s="105"/>
      <c r="Z505" s="105"/>
      <c r="AA505" s="207"/>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c r="BI505" s="207"/>
      <c r="BJ505" s="210"/>
      <c r="BK505" s="210"/>
    </row>
    <row r="506" spans="1:63" ht="12.75" hidden="1" customHeight="1" outlineLevel="1">
      <c r="A506" s="9"/>
      <c r="B506" s="45"/>
      <c r="C506" s="128">
        <f>Asset23</f>
        <v>0</v>
      </c>
      <c r="D506" s="9"/>
      <c r="E506" s="9"/>
      <c r="F506" s="140"/>
      <c r="G506" s="191">
        <f>Input!J29</f>
        <v>0</v>
      </c>
      <c r="H506" s="110">
        <f t="shared" si="6"/>
        <v>0</v>
      </c>
      <c r="I506" s="119"/>
      <c r="J506" s="119"/>
      <c r="K506" s="119"/>
      <c r="L506" s="119"/>
      <c r="M506" s="105"/>
      <c r="N506" s="105"/>
      <c r="O506" s="105"/>
      <c r="P506" s="105"/>
      <c r="Q506" s="105"/>
      <c r="R506" s="105"/>
      <c r="S506" s="99"/>
      <c r="T506" s="105"/>
      <c r="U506" s="105"/>
      <c r="V506" s="105"/>
      <c r="W506" s="105"/>
      <c r="X506" s="105"/>
      <c r="Y506" s="105"/>
      <c r="Z506" s="105"/>
      <c r="AA506" s="207"/>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c r="BI506" s="207"/>
      <c r="BJ506" s="210"/>
      <c r="BK506" s="210"/>
    </row>
    <row r="507" spans="1:63" ht="12.75" hidden="1" customHeight="1" outlineLevel="1">
      <c r="A507" s="9"/>
      <c r="B507" s="45"/>
      <c r="C507" s="128">
        <f>Asset24</f>
        <v>0</v>
      </c>
      <c r="D507" s="9"/>
      <c r="E507" s="9"/>
      <c r="F507" s="140"/>
      <c r="G507" s="191">
        <f>Input!J30</f>
        <v>0</v>
      </c>
      <c r="H507" s="110">
        <f t="shared" si="6"/>
        <v>0</v>
      </c>
      <c r="I507" s="119"/>
      <c r="J507" s="119"/>
      <c r="K507" s="119"/>
      <c r="L507" s="119"/>
      <c r="M507" s="105"/>
      <c r="N507" s="105"/>
      <c r="O507" s="105"/>
      <c r="P507" s="105"/>
      <c r="Q507" s="105"/>
      <c r="R507" s="105"/>
      <c r="S507" s="99"/>
      <c r="T507" s="105"/>
      <c r="U507" s="105"/>
      <c r="V507" s="105"/>
      <c r="W507" s="105"/>
      <c r="X507" s="105"/>
      <c r="Y507" s="105"/>
      <c r="Z507" s="105"/>
      <c r="AA507" s="207"/>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c r="BI507" s="207"/>
      <c r="BJ507" s="210"/>
      <c r="BK507" s="210"/>
    </row>
    <row r="508" spans="1:63" ht="12.75" hidden="1" customHeight="1" outlineLevel="1">
      <c r="A508" s="9"/>
      <c r="B508" s="45"/>
      <c r="C508" s="128">
        <f>Asset25</f>
        <v>0</v>
      </c>
      <c r="D508" s="9"/>
      <c r="E508" s="9"/>
      <c r="F508" s="140"/>
      <c r="G508" s="191">
        <f>Input!J31</f>
        <v>0</v>
      </c>
      <c r="H508" s="110">
        <f t="shared" si="6"/>
        <v>0</v>
      </c>
      <c r="I508" s="119"/>
      <c r="J508" s="119"/>
      <c r="K508" s="119"/>
      <c r="L508" s="119"/>
      <c r="M508" s="105"/>
      <c r="N508" s="105"/>
      <c r="O508" s="105"/>
      <c r="P508" s="105"/>
      <c r="Q508" s="105"/>
      <c r="R508" s="105"/>
      <c r="S508" s="99"/>
      <c r="T508" s="105"/>
      <c r="U508" s="105"/>
      <c r="V508" s="105"/>
      <c r="W508" s="105"/>
      <c r="X508" s="105"/>
      <c r="Y508" s="105"/>
      <c r="Z508" s="105"/>
      <c r="AA508" s="207"/>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10"/>
      <c r="BK508" s="210"/>
    </row>
    <row r="509" spans="1:63" ht="12.75" hidden="1" customHeight="1" outlineLevel="1">
      <c r="A509" s="9"/>
      <c r="B509" s="45"/>
      <c r="C509" s="128">
        <f>Asset26</f>
        <v>0</v>
      </c>
      <c r="D509" s="9"/>
      <c r="E509" s="9"/>
      <c r="F509" s="140"/>
      <c r="G509" s="191">
        <f>Input!J32</f>
        <v>0</v>
      </c>
      <c r="H509" s="110">
        <f t="shared" si="6"/>
        <v>0</v>
      </c>
      <c r="I509" s="119"/>
      <c r="J509" s="119"/>
      <c r="K509" s="119"/>
      <c r="L509" s="119"/>
      <c r="M509" s="105"/>
      <c r="N509" s="105"/>
      <c r="O509" s="105"/>
      <c r="P509" s="105"/>
      <c r="Q509" s="105"/>
      <c r="R509" s="105"/>
      <c r="S509" s="99"/>
      <c r="T509" s="105"/>
      <c r="U509" s="105"/>
      <c r="V509" s="105"/>
      <c r="W509" s="105"/>
      <c r="X509" s="105"/>
      <c r="Y509" s="105"/>
      <c r="Z509" s="105"/>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c r="BI509" s="207"/>
      <c r="BJ509" s="210"/>
      <c r="BK509" s="210"/>
    </row>
    <row r="510" spans="1:63" ht="12.75" hidden="1" customHeight="1" outlineLevel="1">
      <c r="A510" s="9"/>
      <c r="B510" s="45"/>
      <c r="C510" s="128">
        <f>Asset27</f>
        <v>0</v>
      </c>
      <c r="D510" s="9"/>
      <c r="E510" s="9"/>
      <c r="F510" s="140"/>
      <c r="G510" s="191">
        <f>Input!J33</f>
        <v>0</v>
      </c>
      <c r="H510" s="110">
        <f t="shared" si="6"/>
        <v>0</v>
      </c>
      <c r="I510" s="119"/>
      <c r="J510" s="119"/>
      <c r="K510" s="119"/>
      <c r="L510" s="119"/>
      <c r="M510" s="105"/>
      <c r="N510" s="105"/>
      <c r="O510" s="105"/>
      <c r="P510" s="105"/>
      <c r="Q510" s="105"/>
      <c r="R510" s="105"/>
      <c r="S510" s="99"/>
      <c r="T510" s="105"/>
      <c r="U510" s="105"/>
      <c r="V510" s="105"/>
      <c r="W510" s="105"/>
      <c r="X510" s="105"/>
      <c r="Y510" s="105"/>
      <c r="Z510" s="105"/>
      <c r="AA510" s="207"/>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c r="BI510" s="207"/>
      <c r="BJ510" s="210"/>
      <c r="BK510" s="210"/>
    </row>
    <row r="511" spans="1:63" ht="12.75" hidden="1" customHeight="1" outlineLevel="1">
      <c r="A511" s="9"/>
      <c r="B511" s="45"/>
      <c r="C511" s="128">
        <f>Asset28</f>
        <v>0</v>
      </c>
      <c r="D511" s="9"/>
      <c r="E511" s="9"/>
      <c r="F511" s="140"/>
      <c r="G511" s="191">
        <f>Input!J34</f>
        <v>0</v>
      </c>
      <c r="H511" s="110">
        <f t="shared" si="6"/>
        <v>0</v>
      </c>
      <c r="I511" s="119"/>
      <c r="J511" s="119"/>
      <c r="K511" s="119"/>
      <c r="L511" s="119"/>
      <c r="M511" s="105"/>
      <c r="N511" s="105"/>
      <c r="O511" s="105"/>
      <c r="P511" s="105"/>
      <c r="Q511" s="105"/>
      <c r="R511" s="105"/>
      <c r="S511" s="99"/>
      <c r="T511" s="105"/>
      <c r="U511" s="105"/>
      <c r="V511" s="105"/>
      <c r="W511" s="105"/>
      <c r="X511" s="105"/>
      <c r="Y511" s="105"/>
      <c r="Z511" s="105"/>
      <c r="AA511" s="207"/>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c r="BI511" s="207"/>
      <c r="BJ511" s="210"/>
      <c r="BK511" s="210"/>
    </row>
    <row r="512" spans="1:63" ht="12.75" hidden="1" customHeight="1" outlineLevel="1">
      <c r="A512" s="9"/>
      <c r="B512" s="45"/>
      <c r="C512" s="128">
        <f>Asset29</f>
        <v>0</v>
      </c>
      <c r="D512" s="9"/>
      <c r="E512" s="9"/>
      <c r="F512" s="140"/>
      <c r="G512" s="191">
        <f>Input!J35</f>
        <v>0</v>
      </c>
      <c r="H512" s="110">
        <f t="shared" si="6"/>
        <v>0</v>
      </c>
      <c r="I512" s="119"/>
      <c r="J512" s="119"/>
      <c r="K512" s="119"/>
      <c r="L512" s="119"/>
      <c r="M512" s="105"/>
      <c r="N512" s="105"/>
      <c r="O512" s="105"/>
      <c r="P512" s="105"/>
      <c r="Q512" s="105"/>
      <c r="R512" s="105"/>
      <c r="S512" s="99"/>
      <c r="T512" s="105"/>
      <c r="U512" s="105"/>
      <c r="V512" s="105"/>
      <c r="W512" s="105"/>
      <c r="X512" s="105"/>
      <c r="Y512" s="105"/>
      <c r="Z512" s="105"/>
      <c r="AA512" s="207"/>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c r="BI512" s="207"/>
      <c r="BJ512" s="210"/>
      <c r="BK512" s="210"/>
    </row>
    <row r="513" spans="1:63" ht="12.75" hidden="1" customHeight="1" outlineLevel="1">
      <c r="A513" s="9"/>
      <c r="B513" s="45"/>
      <c r="C513" s="128">
        <f>Asset30</f>
        <v>0</v>
      </c>
      <c r="D513" s="9"/>
      <c r="E513" s="9"/>
      <c r="F513" s="140"/>
      <c r="G513" s="191">
        <f>Input!J36</f>
        <v>0</v>
      </c>
      <c r="H513" s="110">
        <f t="shared" si="6"/>
        <v>0</v>
      </c>
      <c r="I513" s="119"/>
      <c r="J513" s="119"/>
      <c r="K513" s="119"/>
      <c r="L513" s="119"/>
      <c r="M513" s="105"/>
      <c r="N513" s="105"/>
      <c r="O513" s="105"/>
      <c r="P513" s="105"/>
      <c r="Q513" s="105"/>
      <c r="R513" s="105"/>
      <c r="S513" s="99"/>
      <c r="T513" s="105"/>
      <c r="U513" s="105"/>
      <c r="V513" s="105"/>
      <c r="W513" s="105"/>
      <c r="X513" s="105"/>
      <c r="Y513" s="105"/>
      <c r="Z513" s="105"/>
      <c r="AA513" s="207"/>
      <c r="AB513" s="207"/>
      <c r="AC513" s="207"/>
      <c r="AD513" s="207"/>
      <c r="AE513" s="207"/>
      <c r="AF513" s="207"/>
      <c r="AG513" s="207"/>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c r="BI513" s="207"/>
      <c r="BJ513" s="210"/>
      <c r="BK513" s="210"/>
    </row>
    <row r="514" spans="1:63" ht="12.75" hidden="1" customHeight="1" outlineLevel="1">
      <c r="A514" s="9"/>
      <c r="B514" s="45"/>
      <c r="C514" s="128">
        <f>Asset31</f>
        <v>0</v>
      </c>
      <c r="D514" s="9"/>
      <c r="E514" s="9"/>
      <c r="F514" s="140"/>
      <c r="G514" s="191">
        <f>Input!J37</f>
        <v>0</v>
      </c>
      <c r="H514" s="110">
        <f t="shared" ref="H514:H528" si="7">G514+G561+G608+G655+G702+G749</f>
        <v>0</v>
      </c>
      <c r="I514" s="119"/>
      <c r="J514" s="119"/>
      <c r="K514" s="119"/>
      <c r="L514" s="119"/>
      <c r="M514" s="105"/>
      <c r="N514" s="105"/>
      <c r="O514" s="105"/>
      <c r="P514" s="105"/>
      <c r="Q514" s="105"/>
      <c r="R514" s="105"/>
      <c r="S514" s="99"/>
      <c r="T514" s="105"/>
      <c r="U514" s="105"/>
      <c r="V514" s="105"/>
      <c r="W514" s="105"/>
      <c r="X514" s="105"/>
      <c r="Y514" s="105"/>
      <c r="Z514" s="105"/>
      <c r="AA514" s="207"/>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c r="BI514" s="207"/>
      <c r="BJ514" s="210"/>
      <c r="BK514" s="210"/>
    </row>
    <row r="515" spans="1:63" ht="12.75" hidden="1" customHeight="1" outlineLevel="1">
      <c r="A515" s="9"/>
      <c r="B515" s="45"/>
      <c r="C515" s="128">
        <f>Asset32</f>
        <v>0</v>
      </c>
      <c r="D515" s="9"/>
      <c r="E515" s="9"/>
      <c r="F515" s="140"/>
      <c r="G515" s="191">
        <f>Input!J38</f>
        <v>0</v>
      </c>
      <c r="H515" s="110">
        <f t="shared" si="7"/>
        <v>0</v>
      </c>
      <c r="I515" s="119"/>
      <c r="J515" s="119"/>
      <c r="K515" s="119"/>
      <c r="L515" s="119"/>
      <c r="M515" s="105"/>
      <c r="N515" s="105"/>
      <c r="O515" s="105"/>
      <c r="P515" s="105"/>
      <c r="Q515" s="105"/>
      <c r="R515" s="105"/>
      <c r="S515" s="99"/>
      <c r="T515" s="105"/>
      <c r="U515" s="105"/>
      <c r="V515" s="105"/>
      <c r="W515" s="105"/>
      <c r="X515" s="105"/>
      <c r="Y515" s="105"/>
      <c r="Z515" s="105"/>
      <c r="AA515" s="207"/>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c r="BI515" s="207"/>
      <c r="BJ515" s="210"/>
      <c r="BK515" s="210"/>
    </row>
    <row r="516" spans="1:63" ht="12.75" hidden="1" customHeight="1" outlineLevel="1">
      <c r="A516" s="9"/>
      <c r="B516" s="45"/>
      <c r="C516" s="128">
        <f>Asset33</f>
        <v>0</v>
      </c>
      <c r="D516" s="9"/>
      <c r="E516" s="9"/>
      <c r="F516" s="140"/>
      <c r="G516" s="191">
        <f>Input!J39</f>
        <v>0</v>
      </c>
      <c r="H516" s="110">
        <f t="shared" si="7"/>
        <v>0</v>
      </c>
      <c r="I516" s="119"/>
      <c r="J516" s="119"/>
      <c r="K516" s="119"/>
      <c r="L516" s="119"/>
      <c r="M516" s="105"/>
      <c r="N516" s="105"/>
      <c r="O516" s="105"/>
      <c r="P516" s="105"/>
      <c r="Q516" s="105"/>
      <c r="R516" s="105"/>
      <c r="S516" s="99"/>
      <c r="T516" s="105"/>
      <c r="U516" s="105"/>
      <c r="V516" s="105"/>
      <c r="W516" s="105"/>
      <c r="X516" s="105"/>
      <c r="Y516" s="105"/>
      <c r="Z516" s="105"/>
      <c r="AA516" s="207"/>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c r="BI516" s="207"/>
      <c r="BJ516" s="210"/>
      <c r="BK516" s="210"/>
    </row>
    <row r="517" spans="1:63" ht="12.75" hidden="1" customHeight="1" outlineLevel="1">
      <c r="A517" s="9"/>
      <c r="B517" s="45"/>
      <c r="C517" s="128">
        <f>Asset34</f>
        <v>0</v>
      </c>
      <c r="D517" s="9"/>
      <c r="E517" s="9"/>
      <c r="F517" s="140"/>
      <c r="G517" s="191">
        <f>Input!J40</f>
        <v>0</v>
      </c>
      <c r="H517" s="110">
        <f t="shared" si="7"/>
        <v>0</v>
      </c>
      <c r="I517" s="119"/>
      <c r="J517" s="119"/>
      <c r="K517" s="119"/>
      <c r="L517" s="119"/>
      <c r="M517" s="105"/>
      <c r="N517" s="105"/>
      <c r="O517" s="105"/>
      <c r="P517" s="105"/>
      <c r="Q517" s="105"/>
      <c r="R517" s="105"/>
      <c r="S517" s="99"/>
      <c r="T517" s="105"/>
      <c r="U517" s="105"/>
      <c r="V517" s="105"/>
      <c r="W517" s="105"/>
      <c r="X517" s="105"/>
      <c r="Y517" s="105"/>
      <c r="Z517" s="105"/>
      <c r="AA517" s="207"/>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c r="BI517" s="207"/>
      <c r="BJ517" s="210"/>
      <c r="BK517" s="210"/>
    </row>
    <row r="518" spans="1:63" ht="12.75" hidden="1" customHeight="1" outlineLevel="1">
      <c r="A518" s="9"/>
      <c r="B518" s="45"/>
      <c r="C518" s="128">
        <f>Asset35</f>
        <v>0</v>
      </c>
      <c r="D518" s="9"/>
      <c r="E518" s="9"/>
      <c r="F518" s="140"/>
      <c r="G518" s="191">
        <f>Input!J41</f>
        <v>0</v>
      </c>
      <c r="H518" s="110">
        <f t="shared" si="7"/>
        <v>0</v>
      </c>
      <c r="I518" s="119"/>
      <c r="J518" s="119"/>
      <c r="K518" s="119"/>
      <c r="L518" s="119"/>
      <c r="M518" s="105"/>
      <c r="N518" s="105"/>
      <c r="O518" s="105"/>
      <c r="P518" s="105"/>
      <c r="Q518" s="105"/>
      <c r="R518" s="105"/>
      <c r="S518" s="99"/>
      <c r="T518" s="105"/>
      <c r="U518" s="105"/>
      <c r="V518" s="105"/>
      <c r="W518" s="105"/>
      <c r="X518" s="105"/>
      <c r="Y518" s="105"/>
      <c r="Z518" s="105"/>
      <c r="AA518" s="207"/>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c r="BI518" s="207"/>
      <c r="BJ518" s="210"/>
      <c r="BK518" s="210"/>
    </row>
    <row r="519" spans="1:63" ht="12.75" hidden="1" customHeight="1" outlineLevel="1">
      <c r="A519" s="9"/>
      <c r="B519" s="45"/>
      <c r="C519" s="128">
        <f>Asset36</f>
        <v>0</v>
      </c>
      <c r="D519" s="9"/>
      <c r="E519" s="9"/>
      <c r="F519" s="140"/>
      <c r="G519" s="191">
        <f>Input!J42</f>
        <v>0</v>
      </c>
      <c r="H519" s="110">
        <f t="shared" si="7"/>
        <v>0</v>
      </c>
      <c r="I519" s="119"/>
      <c r="J519" s="119"/>
      <c r="K519" s="119"/>
      <c r="L519" s="119"/>
      <c r="M519" s="105"/>
      <c r="N519" s="105"/>
      <c r="O519" s="105"/>
      <c r="P519" s="105"/>
      <c r="Q519" s="105"/>
      <c r="R519" s="105"/>
      <c r="S519" s="99"/>
      <c r="T519" s="105"/>
      <c r="U519" s="105"/>
      <c r="V519" s="105"/>
      <c r="W519" s="105"/>
      <c r="X519" s="105"/>
      <c r="Y519" s="105"/>
      <c r="Z519" s="105"/>
      <c r="AA519" s="207"/>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c r="BI519" s="207"/>
      <c r="BJ519" s="210"/>
      <c r="BK519" s="210"/>
    </row>
    <row r="520" spans="1:63" ht="12.75" hidden="1" customHeight="1" outlineLevel="1">
      <c r="A520" s="9"/>
      <c r="B520" s="45"/>
      <c r="C520" s="128">
        <f>Asset37</f>
        <v>0</v>
      </c>
      <c r="D520" s="9"/>
      <c r="E520" s="9"/>
      <c r="F520" s="140"/>
      <c r="G520" s="191">
        <f>Input!J43</f>
        <v>0</v>
      </c>
      <c r="H520" s="110">
        <f t="shared" si="7"/>
        <v>0</v>
      </c>
      <c r="I520" s="119"/>
      <c r="J520" s="119"/>
      <c r="K520" s="119"/>
      <c r="L520" s="119"/>
      <c r="M520" s="105"/>
      <c r="N520" s="105"/>
      <c r="O520" s="105"/>
      <c r="P520" s="105"/>
      <c r="Q520" s="105"/>
      <c r="R520" s="105"/>
      <c r="S520" s="99"/>
      <c r="T520" s="105"/>
      <c r="U520" s="105"/>
      <c r="V520" s="105"/>
      <c r="W520" s="105"/>
      <c r="X520" s="105"/>
      <c r="Y520" s="105"/>
      <c r="Z520" s="105"/>
      <c r="AA520" s="207"/>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c r="BI520" s="207"/>
      <c r="BJ520" s="210"/>
      <c r="BK520" s="210"/>
    </row>
    <row r="521" spans="1:63" ht="12.75" hidden="1" customHeight="1" outlineLevel="1">
      <c r="A521" s="9"/>
      <c r="B521" s="45"/>
      <c r="C521" s="128">
        <f>Asset38</f>
        <v>0</v>
      </c>
      <c r="D521" s="9"/>
      <c r="E521" s="9"/>
      <c r="F521" s="140"/>
      <c r="G521" s="191">
        <f>Input!J44</f>
        <v>0</v>
      </c>
      <c r="H521" s="110">
        <f t="shared" si="7"/>
        <v>0</v>
      </c>
      <c r="I521" s="119"/>
      <c r="J521" s="119"/>
      <c r="K521" s="119"/>
      <c r="L521" s="119"/>
      <c r="M521" s="105"/>
      <c r="N521" s="105"/>
      <c r="O521" s="105"/>
      <c r="P521" s="105"/>
      <c r="Q521" s="105"/>
      <c r="R521" s="105"/>
      <c r="S521" s="99"/>
      <c r="T521" s="105"/>
      <c r="U521" s="105"/>
      <c r="V521" s="105"/>
      <c r="W521" s="105"/>
      <c r="X521" s="105"/>
      <c r="Y521" s="105"/>
      <c r="Z521" s="105"/>
      <c r="AA521" s="207"/>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c r="BI521" s="207"/>
      <c r="BJ521" s="210"/>
      <c r="BK521" s="210"/>
    </row>
    <row r="522" spans="1:63" ht="12.75" hidden="1" customHeight="1" outlineLevel="1">
      <c r="A522" s="9"/>
      <c r="B522" s="45"/>
      <c r="C522" s="128">
        <f>Asset39</f>
        <v>0</v>
      </c>
      <c r="D522" s="9"/>
      <c r="E522" s="9"/>
      <c r="F522" s="140"/>
      <c r="G522" s="191">
        <f>Input!J45</f>
        <v>0</v>
      </c>
      <c r="H522" s="110">
        <f t="shared" si="7"/>
        <v>0</v>
      </c>
      <c r="I522" s="119"/>
      <c r="J522" s="119"/>
      <c r="K522" s="119"/>
      <c r="L522" s="119"/>
      <c r="M522" s="105"/>
      <c r="N522" s="105"/>
      <c r="O522" s="105"/>
      <c r="P522" s="105"/>
      <c r="Q522" s="105"/>
      <c r="R522" s="105"/>
      <c r="S522" s="99"/>
      <c r="T522" s="105"/>
      <c r="U522" s="105"/>
      <c r="V522" s="105"/>
      <c r="W522" s="105"/>
      <c r="X522" s="105"/>
      <c r="Y522" s="105"/>
      <c r="Z522" s="105"/>
      <c r="AA522" s="207"/>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c r="BI522" s="207"/>
      <c r="BJ522" s="210"/>
      <c r="BK522" s="210"/>
    </row>
    <row r="523" spans="1:63" ht="12.75" hidden="1" customHeight="1" outlineLevel="1">
      <c r="A523" s="9"/>
      <c r="B523" s="45"/>
      <c r="C523" s="128">
        <f>Asset40</f>
        <v>0</v>
      </c>
      <c r="D523" s="9"/>
      <c r="E523" s="9"/>
      <c r="F523" s="140"/>
      <c r="G523" s="191">
        <f>Input!J46</f>
        <v>0</v>
      </c>
      <c r="H523" s="110">
        <f t="shared" si="7"/>
        <v>0</v>
      </c>
      <c r="I523" s="119"/>
      <c r="J523" s="119"/>
      <c r="K523" s="119"/>
      <c r="L523" s="119"/>
      <c r="M523" s="105"/>
      <c r="N523" s="105"/>
      <c r="O523" s="105"/>
      <c r="P523" s="105"/>
      <c r="Q523" s="105"/>
      <c r="R523" s="105"/>
      <c r="S523" s="99"/>
      <c r="T523" s="105"/>
      <c r="U523" s="105"/>
      <c r="V523" s="105"/>
      <c r="W523" s="105"/>
      <c r="X523" s="105"/>
      <c r="Y523" s="105"/>
      <c r="Z523" s="105"/>
      <c r="AA523" s="207"/>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c r="BI523" s="207"/>
      <c r="BJ523" s="210"/>
      <c r="BK523" s="210"/>
    </row>
    <row r="524" spans="1:63" ht="12.75" hidden="1" customHeight="1" outlineLevel="1">
      <c r="A524" s="9"/>
      <c r="B524" s="45"/>
      <c r="C524" s="128">
        <f>Asset41</f>
        <v>0</v>
      </c>
      <c r="D524" s="9"/>
      <c r="E524" s="9"/>
      <c r="F524" s="140"/>
      <c r="G524" s="191">
        <f>Input!J47</f>
        <v>0</v>
      </c>
      <c r="H524" s="110">
        <f t="shared" si="7"/>
        <v>0</v>
      </c>
      <c r="I524" s="119"/>
      <c r="J524" s="119"/>
      <c r="K524" s="119"/>
      <c r="L524" s="119"/>
      <c r="M524" s="105"/>
      <c r="N524" s="105"/>
      <c r="O524" s="105"/>
      <c r="P524" s="105"/>
      <c r="Q524" s="105"/>
      <c r="R524" s="105"/>
      <c r="S524" s="99"/>
      <c r="T524" s="105"/>
      <c r="U524" s="105"/>
      <c r="V524" s="105"/>
      <c r="W524" s="105"/>
      <c r="X524" s="105"/>
      <c r="Y524" s="105"/>
      <c r="Z524" s="105"/>
      <c r="AA524" s="207"/>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c r="BI524" s="207"/>
      <c r="BJ524" s="210"/>
      <c r="BK524" s="210"/>
    </row>
    <row r="525" spans="1:63" ht="12.75" hidden="1" customHeight="1" outlineLevel="1">
      <c r="A525" s="9"/>
      <c r="B525" s="45"/>
      <c r="C525" s="128">
        <f>Asset42</f>
        <v>0</v>
      </c>
      <c r="D525" s="9"/>
      <c r="E525" s="9"/>
      <c r="F525" s="140"/>
      <c r="G525" s="191">
        <f>Input!J48</f>
        <v>0</v>
      </c>
      <c r="H525" s="110">
        <f t="shared" si="7"/>
        <v>0</v>
      </c>
      <c r="I525" s="119"/>
      <c r="J525" s="119"/>
      <c r="K525" s="119"/>
      <c r="L525" s="119"/>
      <c r="M525" s="105"/>
      <c r="N525" s="105"/>
      <c r="O525" s="105"/>
      <c r="P525" s="105"/>
      <c r="Q525" s="105"/>
      <c r="R525" s="105"/>
      <c r="S525" s="99"/>
      <c r="T525" s="105"/>
      <c r="U525" s="105"/>
      <c r="V525" s="105"/>
      <c r="W525" s="105"/>
      <c r="X525" s="105"/>
      <c r="Y525" s="105"/>
      <c r="Z525" s="105"/>
      <c r="AA525" s="207"/>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c r="BI525" s="207"/>
      <c r="BJ525" s="210"/>
      <c r="BK525" s="210"/>
    </row>
    <row r="526" spans="1:63" ht="12.75" hidden="1" customHeight="1" outlineLevel="1">
      <c r="A526" s="9"/>
      <c r="B526" s="45"/>
      <c r="C526" s="128">
        <f>Asset43</f>
        <v>0</v>
      </c>
      <c r="D526" s="9"/>
      <c r="E526" s="9"/>
      <c r="F526" s="140"/>
      <c r="G526" s="191">
        <f>Input!J49</f>
        <v>0</v>
      </c>
      <c r="H526" s="110">
        <f t="shared" si="7"/>
        <v>0</v>
      </c>
      <c r="I526" s="119"/>
      <c r="J526" s="119"/>
      <c r="K526" s="119"/>
      <c r="L526" s="119"/>
      <c r="M526" s="105"/>
      <c r="N526" s="105"/>
      <c r="O526" s="105"/>
      <c r="P526" s="105"/>
      <c r="Q526" s="105"/>
      <c r="R526" s="105"/>
      <c r="S526" s="99"/>
      <c r="T526" s="105"/>
      <c r="U526" s="105"/>
      <c r="V526" s="105"/>
      <c r="W526" s="105"/>
      <c r="X526" s="105"/>
      <c r="Y526" s="105"/>
      <c r="Z526" s="105"/>
      <c r="AA526" s="207"/>
      <c r="AB526" s="207"/>
      <c r="AC526" s="207"/>
      <c r="AD526" s="207"/>
      <c r="AE526" s="207"/>
      <c r="AF526" s="207"/>
      <c r="AG526" s="207"/>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c r="BI526" s="207"/>
      <c r="BJ526" s="210"/>
      <c r="BK526" s="210"/>
    </row>
    <row r="527" spans="1:63" ht="12.75" hidden="1" customHeight="1" outlineLevel="1">
      <c r="A527" s="9"/>
      <c r="B527" s="45"/>
      <c r="C527" s="128">
        <f>Asset44</f>
        <v>0</v>
      </c>
      <c r="D527" s="9"/>
      <c r="E527" s="9"/>
      <c r="F527" s="140"/>
      <c r="G527" s="191">
        <f>Input!J50</f>
        <v>0</v>
      </c>
      <c r="H527" s="110">
        <f t="shared" si="7"/>
        <v>0</v>
      </c>
      <c r="I527" s="119"/>
      <c r="J527" s="119"/>
      <c r="K527" s="119"/>
      <c r="L527" s="119"/>
      <c r="M527" s="105"/>
      <c r="N527" s="105"/>
      <c r="O527" s="105"/>
      <c r="P527" s="105"/>
      <c r="Q527" s="105"/>
      <c r="R527" s="105"/>
      <c r="S527" s="99"/>
      <c r="T527" s="105"/>
      <c r="U527" s="105"/>
      <c r="V527" s="105"/>
      <c r="W527" s="105"/>
      <c r="X527" s="105"/>
      <c r="Y527" s="105"/>
      <c r="Z527" s="105"/>
      <c r="AA527" s="207"/>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c r="BI527" s="207"/>
      <c r="BJ527" s="210"/>
      <c r="BK527" s="210"/>
    </row>
    <row r="528" spans="1:63" ht="12.75" hidden="1" customHeight="1" outlineLevel="1">
      <c r="A528" s="9"/>
      <c r="B528" s="45"/>
      <c r="C528" s="128">
        <f>Asset45</f>
        <v>0</v>
      </c>
      <c r="D528" s="9"/>
      <c r="E528" s="9"/>
      <c r="F528" s="140"/>
      <c r="G528" s="191">
        <f>Input!J51</f>
        <v>0</v>
      </c>
      <c r="H528" s="110">
        <f t="shared" si="7"/>
        <v>0</v>
      </c>
      <c r="I528" s="119"/>
      <c r="J528" s="119"/>
      <c r="K528" s="119"/>
      <c r="L528" s="119"/>
      <c r="M528" s="105"/>
      <c r="N528" s="105"/>
      <c r="O528" s="105"/>
      <c r="P528" s="105"/>
      <c r="Q528" s="105"/>
      <c r="R528" s="105"/>
      <c r="S528" s="99"/>
      <c r="T528" s="105"/>
      <c r="U528" s="105"/>
      <c r="V528" s="105"/>
      <c r="W528" s="105"/>
      <c r="X528" s="105"/>
      <c r="Y528" s="105"/>
      <c r="Z528" s="105"/>
      <c r="AA528" s="207"/>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c r="BI528" s="207"/>
      <c r="BJ528" s="210"/>
      <c r="BK528" s="210"/>
    </row>
    <row r="529" spans="1:63" collapsed="1">
      <c r="A529" s="9"/>
      <c r="B529" s="45"/>
      <c r="C529" s="128"/>
      <c r="D529" s="9"/>
      <c r="E529" s="9"/>
      <c r="F529" s="140"/>
      <c r="G529" s="191"/>
      <c r="H529" s="119"/>
      <c r="I529" s="119"/>
      <c r="J529" s="119"/>
      <c r="K529" s="119"/>
      <c r="L529" s="119"/>
      <c r="M529" s="105"/>
      <c r="N529" s="105"/>
      <c r="O529" s="105"/>
      <c r="P529" s="105"/>
      <c r="Q529" s="105"/>
      <c r="R529" s="105"/>
      <c r="S529" s="99"/>
      <c r="T529" s="105"/>
      <c r="U529" s="105"/>
      <c r="V529" s="105"/>
      <c r="W529" s="105"/>
      <c r="X529" s="105"/>
      <c r="Y529" s="105"/>
      <c r="Z529" s="105"/>
      <c r="AA529" s="207"/>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c r="BI529" s="207"/>
      <c r="BJ529" s="210"/>
      <c r="BK529" s="210"/>
    </row>
    <row r="530" spans="1:63">
      <c r="A530" s="9"/>
      <c r="B530" s="45" t="s">
        <v>44</v>
      </c>
      <c r="C530" s="9"/>
      <c r="D530" s="9"/>
      <c r="E530" s="9"/>
      <c r="F530" s="9"/>
      <c r="G530" s="192">
        <f>SUM(G531:G575)</f>
        <v>0</v>
      </c>
      <c r="H530" s="119"/>
      <c r="I530" s="119"/>
      <c r="J530" s="119"/>
      <c r="K530" s="119"/>
      <c r="L530" s="119"/>
      <c r="M530" s="105"/>
      <c r="N530" s="105"/>
      <c r="O530" s="105"/>
      <c r="P530" s="105"/>
      <c r="Q530" s="105"/>
      <c r="R530" s="105"/>
      <c r="S530" s="99"/>
      <c r="T530" s="105"/>
      <c r="U530" s="105"/>
      <c r="V530" s="105"/>
      <c r="W530" s="105"/>
      <c r="X530" s="105"/>
      <c r="Y530" s="105"/>
      <c r="Z530" s="105"/>
      <c r="AA530" s="207"/>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c r="BI530" s="207"/>
      <c r="BJ530" s="210"/>
      <c r="BK530" s="210"/>
    </row>
    <row r="531" spans="1:63" outlineLevel="1">
      <c r="A531" s="9"/>
      <c r="B531" s="45"/>
      <c r="C531" s="128" t="str">
        <f>Asset1</f>
        <v>System Capex</v>
      </c>
      <c r="D531" s="9"/>
      <c r="E531" s="9"/>
      <c r="F531" s="9"/>
      <c r="G531" s="194">
        <f>Input!M7</f>
        <v>0</v>
      </c>
      <c r="H531" s="119"/>
      <c r="I531" s="119"/>
      <c r="J531" s="119"/>
      <c r="K531" s="119"/>
      <c r="L531" s="119"/>
      <c r="M531" s="105"/>
      <c r="N531" s="105"/>
      <c r="O531" s="105"/>
      <c r="P531" s="105"/>
      <c r="Q531" s="105"/>
      <c r="R531" s="105"/>
      <c r="S531" s="99"/>
      <c r="T531" s="105"/>
      <c r="U531" s="105"/>
      <c r="V531" s="105"/>
      <c r="W531" s="105"/>
      <c r="X531" s="105"/>
      <c r="Y531" s="105"/>
      <c r="Z531" s="105"/>
      <c r="AA531" s="207"/>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c r="BI531" s="207"/>
      <c r="BJ531" s="210"/>
      <c r="BK531" s="210"/>
    </row>
    <row r="532" spans="1:63" outlineLevel="1">
      <c r="A532" s="9"/>
      <c r="B532" s="45"/>
      <c r="C532" s="128" t="str">
        <f>Asset2</f>
        <v>Transmission terminal station</v>
      </c>
      <c r="D532" s="9"/>
      <c r="E532" s="9"/>
      <c r="F532" s="9"/>
      <c r="G532" s="194">
        <f>Input!M8</f>
        <v>0</v>
      </c>
      <c r="H532" s="119"/>
      <c r="I532" s="119"/>
      <c r="J532" s="119"/>
      <c r="K532" s="119"/>
      <c r="L532" s="119"/>
      <c r="M532" s="105"/>
      <c r="N532" s="105"/>
      <c r="O532" s="105"/>
      <c r="P532" s="105"/>
      <c r="Q532" s="105"/>
      <c r="R532" s="105"/>
      <c r="S532" s="99"/>
      <c r="T532" s="105"/>
      <c r="U532" s="105"/>
      <c r="V532" s="105"/>
      <c r="W532" s="105"/>
      <c r="X532" s="105"/>
      <c r="Y532" s="105"/>
      <c r="Z532" s="105"/>
      <c r="AA532" s="207"/>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c r="BI532" s="207"/>
      <c r="BJ532" s="210"/>
      <c r="BK532" s="210"/>
    </row>
    <row r="533" spans="1:63" outlineLevel="1">
      <c r="A533" s="9"/>
      <c r="B533" s="45"/>
      <c r="C533" s="128" t="str">
        <f>Asset3</f>
        <v>Zone substations</v>
      </c>
      <c r="D533" s="9"/>
      <c r="E533" s="9"/>
      <c r="F533" s="9"/>
      <c r="G533" s="194">
        <f>Input!M9</f>
        <v>0</v>
      </c>
      <c r="H533" s="119"/>
      <c r="I533" s="119"/>
      <c r="J533" s="119"/>
      <c r="K533" s="119"/>
      <c r="L533" s="119"/>
      <c r="M533" s="105"/>
      <c r="N533" s="105"/>
      <c r="O533" s="105"/>
      <c r="P533" s="105"/>
      <c r="Q533" s="105"/>
      <c r="R533" s="105"/>
      <c r="S533" s="99"/>
      <c r="T533" s="105"/>
      <c r="U533" s="105"/>
      <c r="V533" s="105"/>
      <c r="W533" s="105"/>
      <c r="X533" s="105"/>
      <c r="Y533" s="105"/>
      <c r="Z533" s="105"/>
      <c r="AA533" s="207"/>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c r="BI533" s="207"/>
      <c r="BJ533" s="210"/>
      <c r="BK533" s="210"/>
    </row>
    <row r="534" spans="1:63" outlineLevel="1">
      <c r="A534" s="9"/>
      <c r="B534" s="45"/>
      <c r="C534" s="128" t="str">
        <f>Asset4</f>
        <v>Transmission lines</v>
      </c>
      <c r="D534" s="9"/>
      <c r="E534" s="9"/>
      <c r="F534" s="9"/>
      <c r="G534" s="194">
        <f>Input!M10</f>
        <v>0</v>
      </c>
      <c r="H534" s="119"/>
      <c r="I534" s="119"/>
      <c r="J534" s="119"/>
      <c r="K534" s="119"/>
      <c r="L534" s="119"/>
      <c r="M534" s="105"/>
      <c r="N534" s="105"/>
      <c r="O534" s="105"/>
      <c r="P534" s="105"/>
      <c r="Q534" s="105"/>
      <c r="R534" s="105"/>
      <c r="S534" s="99"/>
      <c r="T534" s="105"/>
      <c r="U534" s="105"/>
      <c r="V534" s="105"/>
      <c r="W534" s="105"/>
      <c r="X534" s="105"/>
      <c r="Y534" s="105"/>
      <c r="Z534" s="105"/>
      <c r="AA534" s="207"/>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c r="BI534" s="207"/>
      <c r="BJ534" s="210"/>
      <c r="BK534" s="210"/>
    </row>
    <row r="535" spans="1:63" outlineLevel="1">
      <c r="A535" s="9"/>
      <c r="B535" s="45"/>
      <c r="C535" s="128" t="str">
        <f>Asset5</f>
        <v>Distribution mains</v>
      </c>
      <c r="D535" s="9"/>
      <c r="E535" s="9"/>
      <c r="F535" s="9"/>
      <c r="G535" s="194">
        <f>Input!M11</f>
        <v>0</v>
      </c>
      <c r="H535" s="119"/>
      <c r="I535" s="119"/>
      <c r="J535" s="119"/>
      <c r="K535" s="119"/>
      <c r="L535" s="119"/>
      <c r="M535" s="105"/>
      <c r="N535" s="105"/>
      <c r="O535" s="105"/>
      <c r="P535" s="105"/>
      <c r="Q535" s="105"/>
      <c r="R535" s="105"/>
      <c r="S535" s="99"/>
      <c r="T535" s="105"/>
      <c r="U535" s="105"/>
      <c r="V535" s="105"/>
      <c r="W535" s="105"/>
      <c r="X535" s="105"/>
      <c r="Y535" s="105"/>
      <c r="Z535" s="105"/>
      <c r="AA535" s="207"/>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c r="BI535" s="207"/>
      <c r="BJ535" s="210"/>
      <c r="BK535" s="210"/>
    </row>
    <row r="536" spans="1:63" outlineLevel="1">
      <c r="A536" s="9"/>
      <c r="B536" s="45"/>
      <c r="C536" s="128" t="str">
        <f>Asset6</f>
        <v>Distribution substations</v>
      </c>
      <c r="D536" s="9"/>
      <c r="E536" s="9"/>
      <c r="F536" s="9"/>
      <c r="G536" s="194">
        <f>Input!M12</f>
        <v>0</v>
      </c>
      <c r="H536" s="119"/>
      <c r="I536" s="119"/>
      <c r="J536" s="119"/>
      <c r="K536" s="119"/>
      <c r="L536" s="119"/>
      <c r="M536" s="105"/>
      <c r="N536" s="105"/>
      <c r="O536" s="105"/>
      <c r="P536" s="105"/>
      <c r="Q536" s="105"/>
      <c r="R536" s="105"/>
      <c r="S536" s="99"/>
      <c r="T536" s="105"/>
      <c r="U536" s="105"/>
      <c r="V536" s="105"/>
      <c r="W536" s="105"/>
      <c r="X536" s="105"/>
      <c r="Y536" s="105"/>
      <c r="Z536" s="105"/>
      <c r="AA536" s="207"/>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c r="BI536" s="207"/>
      <c r="BJ536" s="210"/>
      <c r="BK536" s="210"/>
    </row>
    <row r="537" spans="1:63" outlineLevel="1">
      <c r="A537" s="9"/>
      <c r="B537" s="45"/>
      <c r="C537" s="128" t="str">
        <f>Asset7</f>
        <v>Metering</v>
      </c>
      <c r="D537" s="9"/>
      <c r="E537" s="9"/>
      <c r="F537" s="9"/>
      <c r="G537" s="194">
        <f>Input!M13</f>
        <v>0</v>
      </c>
      <c r="H537" s="119"/>
      <c r="I537" s="119"/>
      <c r="J537" s="119"/>
      <c r="K537" s="119"/>
      <c r="L537" s="119"/>
      <c r="M537" s="105"/>
      <c r="N537" s="105"/>
      <c r="O537" s="105"/>
      <c r="P537" s="105"/>
      <c r="Q537" s="105"/>
      <c r="R537" s="105"/>
      <c r="S537" s="99"/>
      <c r="T537" s="105"/>
      <c r="U537" s="105"/>
      <c r="V537" s="105"/>
      <c r="W537" s="105"/>
      <c r="X537" s="105"/>
      <c r="Y537" s="105"/>
      <c r="Z537" s="105"/>
      <c r="AA537" s="207"/>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c r="BI537" s="207"/>
      <c r="BJ537" s="210"/>
      <c r="BK537" s="210"/>
    </row>
    <row r="538" spans="1:63" outlineLevel="1">
      <c r="A538" s="9"/>
      <c r="B538" s="45"/>
      <c r="C538" s="128" t="str">
        <f>Asset8</f>
        <v>Land and easements</v>
      </c>
      <c r="D538" s="9"/>
      <c r="E538" s="9"/>
      <c r="F538" s="9"/>
      <c r="G538" s="194">
        <f>Input!M14</f>
        <v>0</v>
      </c>
      <c r="H538" s="119"/>
      <c r="I538" s="119"/>
      <c r="J538" s="119"/>
      <c r="K538" s="119"/>
      <c r="L538" s="119"/>
      <c r="M538" s="105"/>
      <c r="N538" s="105"/>
      <c r="O538" s="105"/>
      <c r="P538" s="105"/>
      <c r="Q538" s="105"/>
      <c r="R538" s="105"/>
      <c r="S538" s="99"/>
      <c r="T538" s="105"/>
      <c r="U538" s="105"/>
      <c r="V538" s="105"/>
      <c r="W538" s="105"/>
      <c r="X538" s="105"/>
      <c r="Y538" s="105"/>
      <c r="Z538" s="105"/>
      <c r="AA538" s="207"/>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c r="BI538" s="207"/>
      <c r="BJ538" s="210"/>
      <c r="BK538" s="210"/>
    </row>
    <row r="539" spans="1:63" outlineLevel="1">
      <c r="A539" s="9"/>
      <c r="B539" s="45"/>
      <c r="C539" s="128" t="str">
        <f>Asset9</f>
        <v>Secondary systems - Control, communications &amp; Protection</v>
      </c>
      <c r="D539" s="9"/>
      <c r="E539" s="9"/>
      <c r="F539" s="9"/>
      <c r="G539" s="194">
        <f>Input!M15</f>
        <v>0</v>
      </c>
      <c r="H539" s="119"/>
      <c r="I539" s="119"/>
      <c r="J539" s="119"/>
      <c r="K539" s="119"/>
      <c r="L539" s="119"/>
      <c r="M539" s="105"/>
      <c r="N539" s="105"/>
      <c r="O539" s="105"/>
      <c r="P539" s="105"/>
      <c r="Q539" s="105"/>
      <c r="R539" s="105"/>
      <c r="S539" s="99"/>
      <c r="T539" s="105"/>
      <c r="U539" s="105"/>
      <c r="V539" s="105"/>
      <c r="W539" s="105"/>
      <c r="X539" s="105"/>
      <c r="Y539" s="105"/>
      <c r="Z539" s="105"/>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c r="BI539" s="207"/>
      <c r="BJ539" s="210"/>
      <c r="BK539" s="210"/>
    </row>
    <row r="540" spans="1:63" outlineLevel="1">
      <c r="A540" s="9"/>
      <c r="B540" s="45"/>
      <c r="C540" s="128" t="str">
        <f>Asset10</f>
        <v>Other</v>
      </c>
      <c r="D540" s="9"/>
      <c r="E540" s="9"/>
      <c r="F540" s="9"/>
      <c r="G540" s="194">
        <f>Input!M16</f>
        <v>0</v>
      </c>
      <c r="H540" s="119"/>
      <c r="I540" s="119"/>
      <c r="J540" s="119"/>
      <c r="K540" s="119"/>
      <c r="L540" s="119"/>
      <c r="M540" s="105"/>
      <c r="N540" s="105"/>
      <c r="O540" s="105"/>
      <c r="P540" s="105"/>
      <c r="Q540" s="105"/>
      <c r="R540" s="105"/>
      <c r="S540" s="99"/>
      <c r="T540" s="105"/>
      <c r="U540" s="105"/>
      <c r="V540" s="105"/>
      <c r="W540" s="105"/>
      <c r="X540" s="105"/>
      <c r="Y540" s="105"/>
      <c r="Z540" s="105"/>
      <c r="AA540" s="207"/>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c r="BI540" s="207"/>
      <c r="BJ540" s="210"/>
      <c r="BK540" s="210"/>
    </row>
    <row r="541" spans="1:63" outlineLevel="1">
      <c r="A541" s="9"/>
      <c r="B541" s="45"/>
      <c r="C541" s="128" t="str">
        <f>Asset11</f>
        <v>Non-System Capex</v>
      </c>
      <c r="D541" s="9"/>
      <c r="E541" s="9"/>
      <c r="F541" s="9"/>
      <c r="G541" s="194">
        <f>Input!M17</f>
        <v>0</v>
      </c>
      <c r="H541" s="119"/>
      <c r="I541" s="119"/>
      <c r="J541" s="119"/>
      <c r="K541" s="119"/>
      <c r="L541" s="119"/>
      <c r="M541" s="105"/>
      <c r="N541" s="105"/>
      <c r="O541" s="105"/>
      <c r="P541" s="105"/>
      <c r="Q541" s="105"/>
      <c r="R541" s="105"/>
      <c r="S541" s="99"/>
      <c r="T541" s="105"/>
      <c r="U541" s="105"/>
      <c r="V541" s="105"/>
      <c r="W541" s="105"/>
      <c r="X541" s="105"/>
      <c r="Y541" s="105"/>
      <c r="Z541" s="105"/>
      <c r="AA541" s="207"/>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c r="BI541" s="207"/>
      <c r="BJ541" s="210"/>
      <c r="BK541" s="210"/>
    </row>
    <row r="542" spans="1:63" outlineLevel="1">
      <c r="A542" s="9"/>
      <c r="B542" s="45"/>
      <c r="C542" s="128" t="str">
        <f>Asset12</f>
        <v>Non-network—IT and Communications Capex</v>
      </c>
      <c r="D542" s="9"/>
      <c r="E542" s="9"/>
      <c r="F542" s="9"/>
      <c r="G542" s="194">
        <f>Input!M18</f>
        <v>0</v>
      </c>
      <c r="H542" s="119"/>
      <c r="I542" s="119"/>
      <c r="J542" s="119"/>
      <c r="K542" s="119"/>
      <c r="L542" s="119"/>
      <c r="M542" s="105"/>
      <c r="N542" s="105"/>
      <c r="O542" s="105"/>
      <c r="P542" s="105"/>
      <c r="Q542" s="105"/>
      <c r="R542" s="105"/>
      <c r="S542" s="99"/>
      <c r="T542" s="105"/>
      <c r="U542" s="105"/>
      <c r="V542" s="105"/>
      <c r="W542" s="105"/>
      <c r="X542" s="105"/>
      <c r="Y542" s="105"/>
      <c r="Z542" s="105"/>
      <c r="AA542" s="207"/>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c r="BI542" s="207"/>
      <c r="BJ542" s="210"/>
      <c r="BK542" s="210"/>
    </row>
    <row r="543" spans="1:63" outlineLevel="1">
      <c r="A543" s="9"/>
      <c r="B543" s="45"/>
      <c r="C543" s="128" t="str">
        <f>Asset13</f>
        <v>Non-network—Motor Vehicles Capex</v>
      </c>
      <c r="D543" s="9"/>
      <c r="E543" s="9"/>
      <c r="F543" s="9"/>
      <c r="G543" s="194">
        <f>Input!M19</f>
        <v>0</v>
      </c>
      <c r="H543" s="119"/>
      <c r="I543" s="119"/>
      <c r="J543" s="119"/>
      <c r="K543" s="119"/>
      <c r="L543" s="119"/>
      <c r="M543" s="105"/>
      <c r="N543" s="105"/>
      <c r="O543" s="105"/>
      <c r="P543" s="105"/>
      <c r="Q543" s="105"/>
      <c r="R543" s="105"/>
      <c r="S543" s="99"/>
      <c r="T543" s="105"/>
      <c r="U543" s="105"/>
      <c r="V543" s="105"/>
      <c r="W543" s="105"/>
      <c r="X543" s="105"/>
      <c r="Y543" s="105"/>
      <c r="Z543" s="105"/>
      <c r="AA543" s="207"/>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c r="BI543" s="207"/>
      <c r="BJ543" s="210"/>
      <c r="BK543" s="210"/>
    </row>
    <row r="544" spans="1:63" outlineLevel="1">
      <c r="A544" s="9"/>
      <c r="B544" s="45"/>
      <c r="C544" s="128" t="str">
        <f>Asset14</f>
        <v>Non-network—Property Capex</v>
      </c>
      <c r="D544" s="9"/>
      <c r="E544" s="9"/>
      <c r="F544" s="9"/>
      <c r="G544" s="194">
        <f>Input!M20</f>
        <v>0</v>
      </c>
      <c r="H544" s="119"/>
      <c r="I544" s="119"/>
      <c r="J544" s="119"/>
      <c r="K544" s="119"/>
      <c r="L544" s="119"/>
      <c r="M544" s="105"/>
      <c r="N544" s="105"/>
      <c r="O544" s="105"/>
      <c r="P544" s="105"/>
      <c r="Q544" s="105"/>
      <c r="R544" s="105"/>
      <c r="S544" s="99"/>
      <c r="T544" s="105"/>
      <c r="U544" s="105"/>
      <c r="V544" s="105"/>
      <c r="W544" s="105"/>
      <c r="X544" s="105"/>
      <c r="Y544" s="105"/>
      <c r="Z544" s="105"/>
      <c r="AA544" s="207"/>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10"/>
      <c r="BK544" s="210"/>
    </row>
    <row r="545" spans="1:63" outlineLevel="1">
      <c r="A545" s="9"/>
      <c r="B545" s="45"/>
      <c r="C545" s="128" t="str">
        <f>Asset15</f>
        <v>Non-network—Plant &amp; Equipment Capex</v>
      </c>
      <c r="D545" s="9"/>
      <c r="E545" s="9"/>
      <c r="F545" s="9"/>
      <c r="G545" s="194">
        <f>Input!M21</f>
        <v>0</v>
      </c>
      <c r="H545" s="119"/>
      <c r="I545" s="119"/>
      <c r="J545" s="119"/>
      <c r="K545" s="119"/>
      <c r="L545" s="119"/>
      <c r="M545" s="105"/>
      <c r="N545" s="105"/>
      <c r="O545" s="105"/>
      <c r="P545" s="105"/>
      <c r="Q545" s="105"/>
      <c r="R545" s="105"/>
      <c r="S545" s="99"/>
      <c r="T545" s="105"/>
      <c r="U545" s="105"/>
      <c r="V545" s="105"/>
      <c r="W545" s="105"/>
      <c r="X545" s="105"/>
      <c r="Y545" s="105"/>
      <c r="Z545" s="105"/>
      <c r="AA545" s="207"/>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c r="BI545" s="207"/>
      <c r="BJ545" s="210"/>
      <c r="BK545" s="210"/>
    </row>
    <row r="546" spans="1:63" outlineLevel="1">
      <c r="A546" s="9"/>
      <c r="B546" s="45"/>
      <c r="C546" s="128" t="str">
        <f>Asset16</f>
        <v>Non-network—Other capex</v>
      </c>
      <c r="D546" s="9"/>
      <c r="E546" s="9"/>
      <c r="F546" s="9"/>
      <c r="G546" s="194">
        <f>Input!M22</f>
        <v>0</v>
      </c>
      <c r="H546" s="119"/>
      <c r="I546" s="119"/>
      <c r="J546" s="119"/>
      <c r="K546" s="119"/>
      <c r="L546" s="119"/>
      <c r="M546" s="105"/>
      <c r="N546" s="105"/>
      <c r="O546" s="105"/>
      <c r="P546" s="105"/>
      <c r="Q546" s="105"/>
      <c r="R546" s="105"/>
      <c r="S546" s="99"/>
      <c r="T546" s="105"/>
      <c r="U546" s="105"/>
      <c r="V546" s="105"/>
      <c r="W546" s="105"/>
      <c r="X546" s="105"/>
      <c r="Y546" s="105"/>
      <c r="Z546" s="105"/>
      <c r="AA546" s="207"/>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c r="BI546" s="207"/>
      <c r="BJ546" s="210"/>
      <c r="BK546" s="210"/>
    </row>
    <row r="547" spans="1:63" hidden="1" outlineLevel="1">
      <c r="A547" s="9"/>
      <c r="B547" s="45"/>
      <c r="C547" s="128">
        <f>Asset17</f>
        <v>0</v>
      </c>
      <c r="D547" s="9"/>
      <c r="E547" s="9"/>
      <c r="F547" s="9"/>
      <c r="G547" s="194">
        <f>Input!M23</f>
        <v>0</v>
      </c>
      <c r="H547" s="119"/>
      <c r="I547" s="119"/>
      <c r="J547" s="119"/>
      <c r="K547" s="119"/>
      <c r="L547" s="119"/>
      <c r="M547" s="105"/>
      <c r="N547" s="105"/>
      <c r="O547" s="105"/>
      <c r="P547" s="105"/>
      <c r="Q547" s="105"/>
      <c r="R547" s="105"/>
      <c r="S547" s="99"/>
      <c r="T547" s="105"/>
      <c r="U547" s="105"/>
      <c r="V547" s="105"/>
      <c r="W547" s="105"/>
      <c r="X547" s="105"/>
      <c r="Y547" s="105"/>
      <c r="Z547" s="105"/>
      <c r="AA547" s="207"/>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c r="BI547" s="207"/>
      <c r="BJ547" s="210"/>
      <c r="BK547" s="210"/>
    </row>
    <row r="548" spans="1:63" hidden="1" outlineLevel="1">
      <c r="A548" s="9"/>
      <c r="B548" s="45"/>
      <c r="C548" s="128">
        <f>Asset18</f>
        <v>0</v>
      </c>
      <c r="D548" s="9"/>
      <c r="E548" s="9"/>
      <c r="F548" s="9"/>
      <c r="G548" s="194">
        <f>Input!M24</f>
        <v>0</v>
      </c>
      <c r="H548" s="119"/>
      <c r="I548" s="119"/>
      <c r="J548" s="119"/>
      <c r="K548" s="119"/>
      <c r="L548" s="119"/>
      <c r="M548" s="105"/>
      <c r="N548" s="105"/>
      <c r="O548" s="105"/>
      <c r="P548" s="105"/>
      <c r="Q548" s="105"/>
      <c r="R548" s="105"/>
      <c r="S548" s="99"/>
      <c r="T548" s="105"/>
      <c r="U548" s="105"/>
      <c r="V548" s="105"/>
      <c r="W548" s="105"/>
      <c r="X548" s="105"/>
      <c r="Y548" s="105"/>
      <c r="Z548" s="105"/>
      <c r="AA548" s="207"/>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10"/>
      <c r="BK548" s="210"/>
    </row>
    <row r="549" spans="1:63" hidden="1" outlineLevel="1">
      <c r="A549" s="9"/>
      <c r="B549" s="45"/>
      <c r="C549" s="128">
        <f>Asset19</f>
        <v>0</v>
      </c>
      <c r="D549" s="9"/>
      <c r="E549" s="9"/>
      <c r="F549" s="9"/>
      <c r="G549" s="194">
        <f>Input!M25</f>
        <v>0</v>
      </c>
      <c r="H549" s="119"/>
      <c r="I549" s="119"/>
      <c r="J549" s="119"/>
      <c r="K549" s="119"/>
      <c r="L549" s="119"/>
      <c r="M549" s="105"/>
      <c r="N549" s="105"/>
      <c r="O549" s="105"/>
      <c r="P549" s="105"/>
      <c r="Q549" s="105"/>
      <c r="R549" s="105"/>
      <c r="S549" s="99"/>
      <c r="T549" s="105"/>
      <c r="U549" s="105"/>
      <c r="V549" s="105"/>
      <c r="W549" s="105"/>
      <c r="X549" s="105"/>
      <c r="Y549" s="105"/>
      <c r="Z549" s="105"/>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c r="BI549" s="207"/>
      <c r="BJ549" s="210"/>
      <c r="BK549" s="210"/>
    </row>
    <row r="550" spans="1:63" hidden="1" outlineLevel="1">
      <c r="A550" s="9"/>
      <c r="B550" s="45"/>
      <c r="C550" s="128">
        <f>Asset20</f>
        <v>0</v>
      </c>
      <c r="D550" s="9"/>
      <c r="E550" s="9"/>
      <c r="F550" s="9"/>
      <c r="G550" s="194">
        <f>Input!M26</f>
        <v>0</v>
      </c>
      <c r="H550" s="119"/>
      <c r="I550" s="119"/>
      <c r="J550" s="119"/>
      <c r="K550" s="119"/>
      <c r="L550" s="119"/>
      <c r="M550" s="105"/>
      <c r="N550" s="105"/>
      <c r="O550" s="105"/>
      <c r="P550" s="105"/>
      <c r="Q550" s="105"/>
      <c r="R550" s="105"/>
      <c r="S550" s="99"/>
      <c r="T550" s="105"/>
      <c r="U550" s="105"/>
      <c r="V550" s="105"/>
      <c r="W550" s="105"/>
      <c r="X550" s="105"/>
      <c r="Y550" s="105"/>
      <c r="Z550" s="105"/>
      <c r="AA550" s="207"/>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c r="BI550" s="207"/>
      <c r="BJ550" s="210"/>
      <c r="BK550" s="210"/>
    </row>
    <row r="551" spans="1:63" hidden="1" outlineLevel="1">
      <c r="A551" s="9"/>
      <c r="B551" s="45"/>
      <c r="C551" s="128">
        <f>Asset21</f>
        <v>0</v>
      </c>
      <c r="D551" s="9"/>
      <c r="E551" s="9"/>
      <c r="F551" s="9"/>
      <c r="G551" s="194">
        <f>Input!M27</f>
        <v>0</v>
      </c>
      <c r="H551" s="119"/>
      <c r="I551" s="119"/>
      <c r="J551" s="119"/>
      <c r="K551" s="119"/>
      <c r="L551" s="119"/>
      <c r="M551" s="105"/>
      <c r="N551" s="105"/>
      <c r="O551" s="105"/>
      <c r="P551" s="105"/>
      <c r="Q551" s="105"/>
      <c r="R551" s="105"/>
      <c r="S551" s="99"/>
      <c r="T551" s="105"/>
      <c r="U551" s="105"/>
      <c r="V551" s="105"/>
      <c r="W551" s="105"/>
      <c r="X551" s="105"/>
      <c r="Y551" s="105"/>
      <c r="Z551" s="105"/>
      <c r="AA551" s="207"/>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c r="BI551" s="207"/>
      <c r="BJ551" s="210"/>
      <c r="BK551" s="210"/>
    </row>
    <row r="552" spans="1:63" hidden="1" outlineLevel="1">
      <c r="A552" s="9"/>
      <c r="B552" s="45"/>
      <c r="C552" s="128">
        <f>Asset22</f>
        <v>0</v>
      </c>
      <c r="D552" s="9"/>
      <c r="E552" s="9"/>
      <c r="F552" s="9"/>
      <c r="G552" s="194">
        <f>Input!M28</f>
        <v>0</v>
      </c>
      <c r="H552" s="119"/>
      <c r="I552" s="119"/>
      <c r="J552" s="119"/>
      <c r="K552" s="119"/>
      <c r="L552" s="119"/>
      <c r="M552" s="105"/>
      <c r="N552" s="105"/>
      <c r="O552" s="105"/>
      <c r="P552" s="105"/>
      <c r="Q552" s="105"/>
      <c r="R552" s="105"/>
      <c r="S552" s="99"/>
      <c r="T552" s="105"/>
      <c r="U552" s="105"/>
      <c r="V552" s="105"/>
      <c r="W552" s="105"/>
      <c r="X552" s="105"/>
      <c r="Y552" s="105"/>
      <c r="Z552" s="105"/>
      <c r="AA552" s="207"/>
      <c r="AB552" s="207"/>
      <c r="AC552" s="207"/>
      <c r="AD552" s="207"/>
      <c r="AE552" s="207"/>
      <c r="AF552" s="207"/>
      <c r="AG552" s="207"/>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10"/>
      <c r="BK552" s="210"/>
    </row>
    <row r="553" spans="1:63" hidden="1" outlineLevel="1">
      <c r="A553" s="9"/>
      <c r="B553" s="45"/>
      <c r="C553" s="128">
        <f>Asset23</f>
        <v>0</v>
      </c>
      <c r="D553" s="9"/>
      <c r="E553" s="9"/>
      <c r="F553" s="9"/>
      <c r="G553" s="194">
        <f>Input!M29</f>
        <v>0</v>
      </c>
      <c r="H553" s="119"/>
      <c r="I553" s="119"/>
      <c r="J553" s="119"/>
      <c r="K553" s="119"/>
      <c r="L553" s="119"/>
      <c r="M553" s="105"/>
      <c r="N553" s="105"/>
      <c r="O553" s="105"/>
      <c r="P553" s="105"/>
      <c r="Q553" s="105"/>
      <c r="R553" s="105"/>
      <c r="S553" s="99"/>
      <c r="T553" s="105"/>
      <c r="U553" s="105"/>
      <c r="V553" s="105"/>
      <c r="W553" s="105"/>
      <c r="X553" s="105"/>
      <c r="Y553" s="105"/>
      <c r="Z553" s="105"/>
      <c r="AA553" s="207"/>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10"/>
      <c r="BK553" s="210"/>
    </row>
    <row r="554" spans="1:63" hidden="1" outlineLevel="1">
      <c r="A554" s="9"/>
      <c r="B554" s="45"/>
      <c r="C554" s="128">
        <f>Asset24</f>
        <v>0</v>
      </c>
      <c r="D554" s="9"/>
      <c r="E554" s="9"/>
      <c r="F554" s="9"/>
      <c r="G554" s="194">
        <f>Input!M30</f>
        <v>0</v>
      </c>
      <c r="H554" s="119"/>
      <c r="I554" s="119"/>
      <c r="J554" s="119"/>
      <c r="K554" s="119"/>
      <c r="L554" s="119"/>
      <c r="M554" s="105"/>
      <c r="N554" s="105"/>
      <c r="O554" s="105"/>
      <c r="P554" s="105"/>
      <c r="Q554" s="105"/>
      <c r="R554" s="105"/>
      <c r="S554" s="99"/>
      <c r="T554" s="105"/>
      <c r="U554" s="105"/>
      <c r="V554" s="105"/>
      <c r="W554" s="105"/>
      <c r="X554" s="105"/>
      <c r="Y554" s="105"/>
      <c r="Z554" s="105"/>
      <c r="AA554" s="207"/>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c r="BI554" s="207"/>
      <c r="BJ554" s="210"/>
      <c r="BK554" s="210"/>
    </row>
    <row r="555" spans="1:63" hidden="1" outlineLevel="1">
      <c r="A555" s="9"/>
      <c r="B555" s="45"/>
      <c r="C555" s="128">
        <f>Asset25</f>
        <v>0</v>
      </c>
      <c r="D555" s="9"/>
      <c r="E555" s="9"/>
      <c r="F555" s="9"/>
      <c r="G555" s="194">
        <f>Input!M31</f>
        <v>0</v>
      </c>
      <c r="H555" s="119"/>
      <c r="I555" s="119"/>
      <c r="J555" s="119"/>
      <c r="K555" s="119"/>
      <c r="L555" s="119"/>
      <c r="M555" s="105"/>
      <c r="N555" s="105"/>
      <c r="O555" s="105"/>
      <c r="P555" s="105"/>
      <c r="Q555" s="105"/>
      <c r="R555" s="105"/>
      <c r="S555" s="99"/>
      <c r="T555" s="105"/>
      <c r="U555" s="105"/>
      <c r="V555" s="105"/>
      <c r="W555" s="105"/>
      <c r="X555" s="105"/>
      <c r="Y555" s="105"/>
      <c r="Z555" s="105"/>
      <c r="AA555" s="207"/>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c r="BI555" s="207"/>
      <c r="BJ555" s="210"/>
      <c r="BK555" s="210"/>
    </row>
    <row r="556" spans="1:63" hidden="1" outlineLevel="1">
      <c r="A556" s="9"/>
      <c r="B556" s="45"/>
      <c r="C556" s="128">
        <f>Asset26</f>
        <v>0</v>
      </c>
      <c r="D556" s="9"/>
      <c r="E556" s="9"/>
      <c r="F556" s="9"/>
      <c r="G556" s="194">
        <f>Input!M32</f>
        <v>0</v>
      </c>
      <c r="H556" s="119"/>
      <c r="I556" s="119"/>
      <c r="J556" s="119"/>
      <c r="K556" s="119"/>
      <c r="L556" s="119"/>
      <c r="M556" s="105"/>
      <c r="N556" s="105"/>
      <c r="O556" s="105"/>
      <c r="P556" s="105"/>
      <c r="Q556" s="105"/>
      <c r="R556" s="105"/>
      <c r="S556" s="99"/>
      <c r="T556" s="105"/>
      <c r="U556" s="105"/>
      <c r="V556" s="105"/>
      <c r="W556" s="105"/>
      <c r="X556" s="105"/>
      <c r="Y556" s="105"/>
      <c r="Z556" s="105"/>
      <c r="AA556" s="207"/>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10"/>
      <c r="BK556" s="210"/>
    </row>
    <row r="557" spans="1:63" hidden="1" outlineLevel="1">
      <c r="A557" s="9"/>
      <c r="B557" s="45"/>
      <c r="C557" s="128">
        <f>Asset27</f>
        <v>0</v>
      </c>
      <c r="D557" s="9"/>
      <c r="E557" s="9"/>
      <c r="F557" s="9"/>
      <c r="G557" s="194">
        <f>Input!M33</f>
        <v>0</v>
      </c>
      <c r="H557" s="119"/>
      <c r="I557" s="119"/>
      <c r="J557" s="119"/>
      <c r="K557" s="119"/>
      <c r="L557" s="119"/>
      <c r="M557" s="105"/>
      <c r="N557" s="105"/>
      <c r="O557" s="105"/>
      <c r="P557" s="105"/>
      <c r="Q557" s="105"/>
      <c r="R557" s="105"/>
      <c r="S557" s="99"/>
      <c r="T557" s="105"/>
      <c r="U557" s="105"/>
      <c r="V557" s="105"/>
      <c r="W557" s="105"/>
      <c r="X557" s="105"/>
      <c r="Y557" s="105"/>
      <c r="Z557" s="105"/>
      <c r="AA557" s="207"/>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c r="BI557" s="207"/>
      <c r="BJ557" s="210"/>
      <c r="BK557" s="210"/>
    </row>
    <row r="558" spans="1:63" hidden="1" outlineLevel="1">
      <c r="A558" s="9"/>
      <c r="B558" s="45"/>
      <c r="C558" s="128">
        <f>Asset28</f>
        <v>0</v>
      </c>
      <c r="D558" s="9"/>
      <c r="E558" s="9"/>
      <c r="F558" s="9"/>
      <c r="G558" s="194">
        <f>Input!M34</f>
        <v>0</v>
      </c>
      <c r="H558" s="119"/>
      <c r="I558" s="119"/>
      <c r="J558" s="119"/>
      <c r="K558" s="119"/>
      <c r="L558" s="119"/>
      <c r="M558" s="105"/>
      <c r="N558" s="105"/>
      <c r="O558" s="105"/>
      <c r="P558" s="105"/>
      <c r="Q558" s="105"/>
      <c r="R558" s="105"/>
      <c r="S558" s="99"/>
      <c r="T558" s="105"/>
      <c r="U558" s="105"/>
      <c r="V558" s="105"/>
      <c r="W558" s="105"/>
      <c r="X558" s="105"/>
      <c r="Y558" s="105"/>
      <c r="Z558" s="105"/>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10"/>
      <c r="BK558" s="210"/>
    </row>
    <row r="559" spans="1:63" hidden="1" outlineLevel="1">
      <c r="A559" s="9"/>
      <c r="B559" s="45"/>
      <c r="C559" s="128">
        <f>Asset29</f>
        <v>0</v>
      </c>
      <c r="D559" s="9"/>
      <c r="E559" s="9"/>
      <c r="F559" s="9"/>
      <c r="G559" s="194">
        <f>Input!M35</f>
        <v>0</v>
      </c>
      <c r="H559" s="119"/>
      <c r="I559" s="119"/>
      <c r="J559" s="119"/>
      <c r="K559" s="119"/>
      <c r="L559" s="119"/>
      <c r="M559" s="105"/>
      <c r="N559" s="105"/>
      <c r="O559" s="105"/>
      <c r="P559" s="105"/>
      <c r="Q559" s="105"/>
      <c r="R559" s="105"/>
      <c r="S559" s="99"/>
      <c r="T559" s="105"/>
      <c r="U559" s="105"/>
      <c r="V559" s="105"/>
      <c r="W559" s="105"/>
      <c r="X559" s="105"/>
      <c r="Y559" s="105"/>
      <c r="Z559" s="105"/>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10"/>
      <c r="BK559" s="210"/>
    </row>
    <row r="560" spans="1:63" hidden="1" outlineLevel="1">
      <c r="A560" s="9"/>
      <c r="B560" s="45"/>
      <c r="C560" s="128">
        <f>Asset30</f>
        <v>0</v>
      </c>
      <c r="D560" s="9"/>
      <c r="E560" s="9"/>
      <c r="F560" s="9"/>
      <c r="G560" s="194">
        <f>Input!M36</f>
        <v>0</v>
      </c>
      <c r="H560" s="119"/>
      <c r="I560" s="119"/>
      <c r="J560" s="119"/>
      <c r="K560" s="119"/>
      <c r="L560" s="119"/>
      <c r="M560" s="105"/>
      <c r="N560" s="105"/>
      <c r="O560" s="105"/>
      <c r="P560" s="105"/>
      <c r="Q560" s="105"/>
      <c r="R560" s="105"/>
      <c r="S560" s="99"/>
      <c r="T560" s="105"/>
      <c r="U560" s="105"/>
      <c r="V560" s="105"/>
      <c r="W560" s="105"/>
      <c r="X560" s="105"/>
      <c r="Y560" s="105"/>
      <c r="Z560" s="105"/>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10"/>
      <c r="BK560" s="210"/>
    </row>
    <row r="561" spans="1:63" hidden="1" outlineLevel="1">
      <c r="A561" s="9"/>
      <c r="B561" s="45"/>
      <c r="C561" s="128">
        <f>Asset31</f>
        <v>0</v>
      </c>
      <c r="D561" s="9"/>
      <c r="E561" s="9"/>
      <c r="F561" s="9"/>
      <c r="G561" s="194">
        <f>Input!M37</f>
        <v>0</v>
      </c>
      <c r="H561" s="119"/>
      <c r="I561" s="119"/>
      <c r="J561" s="119"/>
      <c r="K561" s="119"/>
      <c r="L561" s="119"/>
      <c r="M561" s="105"/>
      <c r="N561" s="105"/>
      <c r="O561" s="105"/>
      <c r="P561" s="105"/>
      <c r="Q561" s="105"/>
      <c r="R561" s="105"/>
      <c r="S561" s="99"/>
      <c r="T561" s="105"/>
      <c r="U561" s="105"/>
      <c r="V561" s="105"/>
      <c r="W561" s="105"/>
      <c r="X561" s="105"/>
      <c r="Y561" s="105"/>
      <c r="Z561" s="105"/>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10"/>
      <c r="BK561" s="210"/>
    </row>
    <row r="562" spans="1:63" hidden="1" outlineLevel="1">
      <c r="A562" s="9"/>
      <c r="B562" s="45"/>
      <c r="C562" s="128">
        <f>Asset32</f>
        <v>0</v>
      </c>
      <c r="D562" s="9"/>
      <c r="E562" s="9"/>
      <c r="F562" s="9"/>
      <c r="G562" s="194">
        <f>Input!M38</f>
        <v>0</v>
      </c>
      <c r="H562" s="119"/>
      <c r="I562" s="119"/>
      <c r="J562" s="119"/>
      <c r="K562" s="119"/>
      <c r="L562" s="119"/>
      <c r="M562" s="105"/>
      <c r="N562" s="105"/>
      <c r="O562" s="105"/>
      <c r="P562" s="105"/>
      <c r="Q562" s="105"/>
      <c r="R562" s="105"/>
      <c r="S562" s="99"/>
      <c r="T562" s="105"/>
      <c r="U562" s="105"/>
      <c r="V562" s="105"/>
      <c r="W562" s="105"/>
      <c r="X562" s="105"/>
      <c r="Y562" s="105"/>
      <c r="Z562" s="105"/>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10"/>
      <c r="BK562" s="210"/>
    </row>
    <row r="563" spans="1:63" hidden="1" outlineLevel="1">
      <c r="A563" s="9"/>
      <c r="B563" s="45"/>
      <c r="C563" s="128">
        <f>Asset33</f>
        <v>0</v>
      </c>
      <c r="D563" s="9"/>
      <c r="E563" s="9"/>
      <c r="F563" s="9"/>
      <c r="G563" s="194">
        <f>Input!M39</f>
        <v>0</v>
      </c>
      <c r="H563" s="119"/>
      <c r="I563" s="119"/>
      <c r="J563" s="119"/>
      <c r="K563" s="119"/>
      <c r="L563" s="119"/>
      <c r="M563" s="105"/>
      <c r="N563" s="105"/>
      <c r="O563" s="105"/>
      <c r="P563" s="105"/>
      <c r="Q563" s="105"/>
      <c r="R563" s="105"/>
      <c r="S563" s="99"/>
      <c r="T563" s="105"/>
      <c r="U563" s="105"/>
      <c r="V563" s="105"/>
      <c r="W563" s="105"/>
      <c r="X563" s="105"/>
      <c r="Y563" s="105"/>
      <c r="Z563" s="105"/>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10"/>
      <c r="BK563" s="210"/>
    </row>
    <row r="564" spans="1:63" hidden="1" outlineLevel="1">
      <c r="A564" s="9"/>
      <c r="B564" s="45"/>
      <c r="C564" s="128">
        <f>Asset34</f>
        <v>0</v>
      </c>
      <c r="D564" s="9"/>
      <c r="E564" s="9"/>
      <c r="F564" s="9"/>
      <c r="G564" s="194">
        <f>Input!M40</f>
        <v>0</v>
      </c>
      <c r="H564" s="119"/>
      <c r="I564" s="119"/>
      <c r="J564" s="119"/>
      <c r="K564" s="119"/>
      <c r="L564" s="119"/>
      <c r="M564" s="105"/>
      <c r="N564" s="105"/>
      <c r="O564" s="105"/>
      <c r="P564" s="105"/>
      <c r="Q564" s="105"/>
      <c r="R564" s="105"/>
      <c r="S564" s="99"/>
      <c r="T564" s="105"/>
      <c r="U564" s="105"/>
      <c r="V564" s="105"/>
      <c r="W564" s="105"/>
      <c r="X564" s="105"/>
      <c r="Y564" s="105"/>
      <c r="Z564" s="105"/>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10"/>
      <c r="BK564" s="210"/>
    </row>
    <row r="565" spans="1:63" hidden="1" outlineLevel="1">
      <c r="A565" s="9"/>
      <c r="B565" s="45"/>
      <c r="C565" s="128">
        <f>Asset35</f>
        <v>0</v>
      </c>
      <c r="D565" s="9"/>
      <c r="E565" s="9"/>
      <c r="F565" s="9"/>
      <c r="G565" s="194">
        <f>Input!M41</f>
        <v>0</v>
      </c>
      <c r="H565" s="119"/>
      <c r="I565" s="119"/>
      <c r="J565" s="119"/>
      <c r="K565" s="119"/>
      <c r="L565" s="119"/>
      <c r="M565" s="105"/>
      <c r="N565" s="105"/>
      <c r="O565" s="105"/>
      <c r="P565" s="105"/>
      <c r="Q565" s="105"/>
      <c r="R565" s="105"/>
      <c r="S565" s="99"/>
      <c r="T565" s="105"/>
      <c r="U565" s="105"/>
      <c r="V565" s="105"/>
      <c r="W565" s="105"/>
      <c r="X565" s="105"/>
      <c r="Y565" s="105"/>
      <c r="Z565" s="105"/>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10"/>
      <c r="BK565" s="210"/>
    </row>
    <row r="566" spans="1:63" hidden="1" outlineLevel="1">
      <c r="A566" s="9"/>
      <c r="B566" s="45"/>
      <c r="C566" s="128">
        <f>Asset36</f>
        <v>0</v>
      </c>
      <c r="D566" s="9"/>
      <c r="E566" s="9"/>
      <c r="F566" s="9"/>
      <c r="G566" s="194">
        <f>Input!M42</f>
        <v>0</v>
      </c>
      <c r="H566" s="119"/>
      <c r="I566" s="119"/>
      <c r="J566" s="119"/>
      <c r="K566" s="119"/>
      <c r="L566" s="119"/>
      <c r="M566" s="105"/>
      <c r="N566" s="105"/>
      <c r="O566" s="105"/>
      <c r="P566" s="105"/>
      <c r="Q566" s="105"/>
      <c r="R566" s="105"/>
      <c r="S566" s="99"/>
      <c r="T566" s="105"/>
      <c r="U566" s="105"/>
      <c r="V566" s="105"/>
      <c r="W566" s="105"/>
      <c r="X566" s="105"/>
      <c r="Y566" s="105"/>
      <c r="Z566" s="105"/>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10"/>
      <c r="BK566" s="210"/>
    </row>
    <row r="567" spans="1:63" hidden="1" outlineLevel="1">
      <c r="A567" s="9"/>
      <c r="B567" s="45"/>
      <c r="C567" s="128">
        <f>Asset37</f>
        <v>0</v>
      </c>
      <c r="D567" s="9"/>
      <c r="E567" s="9"/>
      <c r="F567" s="9"/>
      <c r="G567" s="194">
        <f>Input!M43</f>
        <v>0</v>
      </c>
      <c r="H567" s="119"/>
      <c r="I567" s="119"/>
      <c r="J567" s="119"/>
      <c r="K567" s="119"/>
      <c r="L567" s="119"/>
      <c r="M567" s="105"/>
      <c r="N567" s="105"/>
      <c r="O567" s="105"/>
      <c r="P567" s="105"/>
      <c r="Q567" s="105"/>
      <c r="R567" s="105"/>
      <c r="S567" s="99"/>
      <c r="T567" s="105"/>
      <c r="U567" s="105"/>
      <c r="V567" s="105"/>
      <c r="W567" s="105"/>
      <c r="X567" s="105"/>
      <c r="Y567" s="105"/>
      <c r="Z567" s="105"/>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10"/>
      <c r="BK567" s="210"/>
    </row>
    <row r="568" spans="1:63" hidden="1" outlineLevel="1">
      <c r="A568" s="9"/>
      <c r="B568" s="45"/>
      <c r="C568" s="128">
        <f>Asset38</f>
        <v>0</v>
      </c>
      <c r="D568" s="9"/>
      <c r="E568" s="9"/>
      <c r="F568" s="9"/>
      <c r="G568" s="194">
        <f>Input!M44</f>
        <v>0</v>
      </c>
      <c r="H568" s="119"/>
      <c r="I568" s="119"/>
      <c r="J568" s="119"/>
      <c r="K568" s="119"/>
      <c r="L568" s="119"/>
      <c r="M568" s="105"/>
      <c r="N568" s="105"/>
      <c r="O568" s="105"/>
      <c r="P568" s="105"/>
      <c r="Q568" s="105"/>
      <c r="R568" s="105"/>
      <c r="S568" s="99"/>
      <c r="T568" s="105"/>
      <c r="U568" s="105"/>
      <c r="V568" s="105"/>
      <c r="W568" s="105"/>
      <c r="X568" s="105"/>
      <c r="Y568" s="105"/>
      <c r="Z568" s="105"/>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10"/>
      <c r="BK568" s="210"/>
    </row>
    <row r="569" spans="1:63" hidden="1" outlineLevel="1">
      <c r="A569" s="9"/>
      <c r="B569" s="45"/>
      <c r="C569" s="128">
        <f>Asset39</f>
        <v>0</v>
      </c>
      <c r="D569" s="9"/>
      <c r="E569" s="9"/>
      <c r="F569" s="9"/>
      <c r="G569" s="194">
        <f>Input!M45</f>
        <v>0</v>
      </c>
      <c r="H569" s="119"/>
      <c r="I569" s="119"/>
      <c r="J569" s="119"/>
      <c r="K569" s="119"/>
      <c r="L569" s="119"/>
      <c r="M569" s="105"/>
      <c r="N569" s="105"/>
      <c r="O569" s="105"/>
      <c r="P569" s="105"/>
      <c r="Q569" s="105"/>
      <c r="R569" s="105"/>
      <c r="S569" s="99"/>
      <c r="T569" s="105"/>
      <c r="U569" s="105"/>
      <c r="V569" s="105"/>
      <c r="W569" s="105"/>
      <c r="X569" s="105"/>
      <c r="Y569" s="105"/>
      <c r="Z569" s="105"/>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10"/>
      <c r="BK569" s="210"/>
    </row>
    <row r="570" spans="1:63" hidden="1" outlineLevel="1">
      <c r="A570" s="9"/>
      <c r="B570" s="45"/>
      <c r="C570" s="128">
        <f>Asset40</f>
        <v>0</v>
      </c>
      <c r="D570" s="9"/>
      <c r="E570" s="9"/>
      <c r="F570" s="9"/>
      <c r="G570" s="194">
        <f>Input!M46</f>
        <v>0</v>
      </c>
      <c r="H570" s="119"/>
      <c r="I570" s="119"/>
      <c r="J570" s="119"/>
      <c r="K570" s="119"/>
      <c r="L570" s="119"/>
      <c r="M570" s="105"/>
      <c r="N570" s="105"/>
      <c r="O570" s="105"/>
      <c r="P570" s="105"/>
      <c r="Q570" s="105"/>
      <c r="R570" s="105"/>
      <c r="S570" s="99"/>
      <c r="T570" s="105"/>
      <c r="U570" s="105"/>
      <c r="V570" s="105"/>
      <c r="W570" s="105"/>
      <c r="X570" s="105"/>
      <c r="Y570" s="105"/>
      <c r="Z570" s="105"/>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10"/>
      <c r="BK570" s="210"/>
    </row>
    <row r="571" spans="1:63" hidden="1" outlineLevel="1">
      <c r="A571" s="9"/>
      <c r="B571" s="45"/>
      <c r="C571" s="128">
        <f>Asset41</f>
        <v>0</v>
      </c>
      <c r="D571" s="9"/>
      <c r="E571" s="9"/>
      <c r="F571" s="9"/>
      <c r="G571" s="194">
        <f>Input!M47</f>
        <v>0</v>
      </c>
      <c r="H571" s="119"/>
      <c r="I571" s="119"/>
      <c r="J571" s="119"/>
      <c r="K571" s="119"/>
      <c r="L571" s="119"/>
      <c r="M571" s="105"/>
      <c r="N571" s="105"/>
      <c r="O571" s="105"/>
      <c r="P571" s="105"/>
      <c r="Q571" s="105"/>
      <c r="R571" s="105"/>
      <c r="S571" s="99"/>
      <c r="T571" s="105"/>
      <c r="U571" s="105"/>
      <c r="V571" s="105"/>
      <c r="W571" s="105"/>
      <c r="X571" s="105"/>
      <c r="Y571" s="105"/>
      <c r="Z571" s="105"/>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10"/>
      <c r="BK571" s="210"/>
    </row>
    <row r="572" spans="1:63" hidden="1" outlineLevel="1">
      <c r="A572" s="9"/>
      <c r="B572" s="45"/>
      <c r="C572" s="128">
        <f>Asset42</f>
        <v>0</v>
      </c>
      <c r="D572" s="9"/>
      <c r="E572" s="9"/>
      <c r="F572" s="9"/>
      <c r="G572" s="194">
        <f>Input!M48</f>
        <v>0</v>
      </c>
      <c r="H572" s="119"/>
      <c r="I572" s="119"/>
      <c r="J572" s="119"/>
      <c r="K572" s="119"/>
      <c r="L572" s="119"/>
      <c r="M572" s="105"/>
      <c r="N572" s="105"/>
      <c r="O572" s="105"/>
      <c r="P572" s="105"/>
      <c r="Q572" s="105"/>
      <c r="R572" s="105"/>
      <c r="S572" s="99"/>
      <c r="T572" s="105"/>
      <c r="U572" s="105"/>
      <c r="V572" s="105"/>
      <c r="W572" s="105"/>
      <c r="X572" s="105"/>
      <c r="Y572" s="105"/>
      <c r="Z572" s="105"/>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10"/>
      <c r="BK572" s="210"/>
    </row>
    <row r="573" spans="1:63" hidden="1" outlineLevel="1">
      <c r="A573" s="9"/>
      <c r="B573" s="45"/>
      <c r="C573" s="128">
        <f>Asset43</f>
        <v>0</v>
      </c>
      <c r="D573" s="9"/>
      <c r="E573" s="9"/>
      <c r="F573" s="9"/>
      <c r="G573" s="194">
        <f>Input!M49</f>
        <v>0</v>
      </c>
      <c r="H573" s="119"/>
      <c r="I573" s="119"/>
      <c r="J573" s="119"/>
      <c r="K573" s="119"/>
      <c r="L573" s="119"/>
      <c r="M573" s="105"/>
      <c r="N573" s="105"/>
      <c r="O573" s="105"/>
      <c r="P573" s="105"/>
      <c r="Q573" s="105"/>
      <c r="R573" s="105"/>
      <c r="S573" s="99"/>
      <c r="T573" s="105"/>
      <c r="U573" s="105"/>
      <c r="V573" s="105"/>
      <c r="W573" s="105"/>
      <c r="X573" s="105"/>
      <c r="Y573" s="105"/>
      <c r="Z573" s="105"/>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10"/>
      <c r="BK573" s="210"/>
    </row>
    <row r="574" spans="1:63" hidden="1" outlineLevel="1">
      <c r="A574" s="9"/>
      <c r="B574" s="45"/>
      <c r="C574" s="128">
        <f>Asset44</f>
        <v>0</v>
      </c>
      <c r="D574" s="9"/>
      <c r="E574" s="9"/>
      <c r="F574" s="9"/>
      <c r="G574" s="194">
        <f>Input!M50</f>
        <v>0</v>
      </c>
      <c r="H574" s="119"/>
      <c r="I574" s="119"/>
      <c r="J574" s="119"/>
      <c r="K574" s="119"/>
      <c r="L574" s="119"/>
      <c r="M574" s="105"/>
      <c r="N574" s="105"/>
      <c r="O574" s="105"/>
      <c r="P574" s="105"/>
      <c r="Q574" s="105"/>
      <c r="R574" s="105"/>
      <c r="S574" s="99"/>
      <c r="T574" s="105"/>
      <c r="U574" s="105"/>
      <c r="V574" s="105"/>
      <c r="W574" s="105"/>
      <c r="X574" s="105"/>
      <c r="Y574" s="105"/>
      <c r="Z574" s="105"/>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10"/>
      <c r="BK574" s="210"/>
    </row>
    <row r="575" spans="1:63" hidden="1" outlineLevel="1">
      <c r="A575" s="9"/>
      <c r="B575" s="45"/>
      <c r="C575" s="128">
        <f>Asset45</f>
        <v>0</v>
      </c>
      <c r="D575" s="9"/>
      <c r="E575" s="9"/>
      <c r="F575" s="9"/>
      <c r="G575" s="194">
        <f>Input!M51</f>
        <v>0</v>
      </c>
      <c r="H575" s="119"/>
      <c r="I575" s="119"/>
      <c r="J575" s="119"/>
      <c r="K575" s="119"/>
      <c r="L575" s="119"/>
      <c r="M575" s="105"/>
      <c r="N575" s="105"/>
      <c r="O575" s="105"/>
      <c r="P575" s="105"/>
      <c r="Q575" s="105"/>
      <c r="R575" s="105"/>
      <c r="S575" s="99"/>
      <c r="T575" s="105"/>
      <c r="U575" s="105"/>
      <c r="V575" s="105"/>
      <c r="W575" s="105"/>
      <c r="X575" s="105"/>
      <c r="Y575" s="105"/>
      <c r="Z575" s="105"/>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10"/>
      <c r="BK575" s="210"/>
    </row>
    <row r="576" spans="1:63" collapsed="1">
      <c r="A576" s="9"/>
      <c r="B576" s="45"/>
      <c r="C576" s="112"/>
      <c r="D576" s="9"/>
      <c r="E576" s="9"/>
      <c r="F576" s="27"/>
      <c r="G576" s="195"/>
      <c r="H576" s="119"/>
      <c r="I576" s="119"/>
      <c r="J576" s="119"/>
      <c r="K576" s="119"/>
      <c r="L576" s="119"/>
      <c r="M576" s="105"/>
      <c r="N576" s="105"/>
      <c r="O576" s="105"/>
      <c r="P576" s="105"/>
      <c r="Q576" s="105"/>
      <c r="R576" s="105"/>
      <c r="S576" s="105"/>
      <c r="T576" s="105"/>
      <c r="U576" s="105"/>
      <c r="V576" s="105"/>
      <c r="W576" s="105"/>
      <c r="X576" s="105"/>
      <c r="Y576" s="105"/>
      <c r="Z576" s="105"/>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10"/>
      <c r="BK576" s="210"/>
    </row>
    <row r="577" spans="1:63">
      <c r="A577" s="9"/>
      <c r="B577" s="88" t="s">
        <v>71</v>
      </c>
      <c r="C577" s="11"/>
      <c r="D577" s="9"/>
      <c r="E577" s="9"/>
      <c r="F577" s="9"/>
      <c r="G577" s="192">
        <f>SUM(G578:G622)</f>
        <v>0</v>
      </c>
      <c r="H577" s="119"/>
      <c r="I577" s="119"/>
      <c r="J577" s="119"/>
      <c r="K577" s="119"/>
      <c r="L577" s="119"/>
      <c r="M577" s="105"/>
      <c r="N577" s="105"/>
      <c r="O577" s="105"/>
      <c r="P577" s="105"/>
      <c r="Q577" s="105"/>
      <c r="R577" s="105"/>
      <c r="S577" s="105"/>
      <c r="T577" s="105"/>
      <c r="U577" s="105"/>
      <c r="V577" s="105"/>
      <c r="W577" s="105"/>
      <c r="X577" s="105"/>
      <c r="Y577" s="105"/>
      <c r="Z577" s="105"/>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10"/>
      <c r="BK577" s="210"/>
    </row>
    <row r="578" spans="1:63" ht="12.75" customHeight="1" outlineLevel="1">
      <c r="A578" s="9"/>
      <c r="B578" s="45"/>
      <c r="C578" s="128" t="str">
        <f>Asset1</f>
        <v>System Capex</v>
      </c>
      <c r="D578" s="9"/>
      <c r="E578" s="9"/>
      <c r="F578" s="27"/>
      <c r="G578" s="194">
        <f>-Input!N7</f>
        <v>0</v>
      </c>
      <c r="H578" s="119"/>
      <c r="I578" s="119"/>
      <c r="J578" s="119"/>
      <c r="K578" s="119"/>
      <c r="L578" s="119"/>
      <c r="M578" s="105"/>
      <c r="N578" s="105"/>
      <c r="O578" s="105"/>
      <c r="P578" s="105"/>
      <c r="Q578" s="105"/>
      <c r="R578" s="105"/>
      <c r="S578" s="105"/>
      <c r="T578" s="105"/>
      <c r="U578" s="105"/>
      <c r="V578" s="105"/>
      <c r="W578" s="105"/>
      <c r="X578" s="105"/>
      <c r="Y578" s="105"/>
      <c r="Z578" s="105"/>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10"/>
      <c r="BK578" s="210"/>
    </row>
    <row r="579" spans="1:63" ht="12.75" customHeight="1" outlineLevel="1">
      <c r="A579" s="9"/>
      <c r="B579" s="45"/>
      <c r="C579" s="128" t="str">
        <f>Asset2</f>
        <v>Transmission terminal station</v>
      </c>
      <c r="D579" s="9"/>
      <c r="E579" s="9"/>
      <c r="F579" s="27"/>
      <c r="G579" s="194">
        <f>-Input!N8</f>
        <v>0</v>
      </c>
      <c r="H579" s="119"/>
      <c r="I579" s="119"/>
      <c r="J579" s="119"/>
      <c r="K579" s="119"/>
      <c r="L579" s="119"/>
      <c r="M579" s="105"/>
      <c r="N579" s="105"/>
      <c r="O579" s="105"/>
      <c r="P579" s="105"/>
      <c r="Q579" s="105"/>
      <c r="R579" s="105"/>
      <c r="S579" s="105"/>
      <c r="T579" s="105"/>
      <c r="U579" s="105"/>
      <c r="V579" s="105"/>
      <c r="W579" s="105"/>
      <c r="X579" s="105"/>
      <c r="Y579" s="105"/>
      <c r="Z579" s="105"/>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10"/>
      <c r="BK579" s="210"/>
    </row>
    <row r="580" spans="1:63" ht="12.75" customHeight="1" outlineLevel="1">
      <c r="A580" s="9"/>
      <c r="B580" s="45"/>
      <c r="C580" s="128" t="str">
        <f>Asset3</f>
        <v>Zone substations</v>
      </c>
      <c r="D580" s="9"/>
      <c r="E580" s="9"/>
      <c r="F580" s="27"/>
      <c r="G580" s="194">
        <f>-Input!N9</f>
        <v>0</v>
      </c>
      <c r="H580" s="119"/>
      <c r="I580" s="119"/>
      <c r="J580" s="119"/>
      <c r="K580" s="119"/>
      <c r="L580" s="119"/>
      <c r="M580" s="105"/>
      <c r="N580" s="105"/>
      <c r="O580" s="105"/>
      <c r="P580" s="105"/>
      <c r="Q580" s="105"/>
      <c r="R580" s="105"/>
      <c r="S580" s="105"/>
      <c r="T580" s="105"/>
      <c r="U580" s="105"/>
      <c r="V580" s="105"/>
      <c r="W580" s="105"/>
      <c r="X580" s="105"/>
      <c r="Y580" s="105"/>
      <c r="Z580" s="105"/>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10"/>
      <c r="BK580" s="210"/>
    </row>
    <row r="581" spans="1:63" ht="12.75" customHeight="1" outlineLevel="1">
      <c r="A581" s="9"/>
      <c r="B581" s="45"/>
      <c r="C581" s="128" t="str">
        <f>Asset4</f>
        <v>Transmission lines</v>
      </c>
      <c r="D581" s="9"/>
      <c r="E581" s="9"/>
      <c r="F581" s="27"/>
      <c r="G581" s="194">
        <f>-Input!N10</f>
        <v>0</v>
      </c>
      <c r="H581" s="119"/>
      <c r="I581" s="119"/>
      <c r="J581" s="119"/>
      <c r="K581" s="119"/>
      <c r="L581" s="119"/>
      <c r="M581" s="105"/>
      <c r="N581" s="105"/>
      <c r="O581" s="105"/>
      <c r="P581" s="105"/>
      <c r="Q581" s="105"/>
      <c r="R581" s="105"/>
      <c r="S581" s="105"/>
      <c r="T581" s="105"/>
      <c r="U581" s="105"/>
      <c r="V581" s="105"/>
      <c r="W581" s="105"/>
      <c r="X581" s="105"/>
      <c r="Y581" s="105"/>
      <c r="Z581" s="105"/>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10"/>
      <c r="BK581" s="210"/>
    </row>
    <row r="582" spans="1:63" ht="12.75" customHeight="1" outlineLevel="1">
      <c r="A582" s="9"/>
      <c r="B582" s="45"/>
      <c r="C582" s="128" t="str">
        <f>Asset5</f>
        <v>Distribution mains</v>
      </c>
      <c r="D582" s="9"/>
      <c r="E582" s="9"/>
      <c r="F582" s="27"/>
      <c r="G582" s="194">
        <f>-Input!N11</f>
        <v>0</v>
      </c>
      <c r="H582" s="119"/>
      <c r="I582" s="119"/>
      <c r="J582" s="119"/>
      <c r="K582" s="119"/>
      <c r="L582" s="119"/>
      <c r="M582" s="105"/>
      <c r="N582" s="105"/>
      <c r="O582" s="105"/>
      <c r="P582" s="105"/>
      <c r="Q582" s="105"/>
      <c r="R582" s="105"/>
      <c r="S582" s="105"/>
      <c r="T582" s="105"/>
      <c r="U582" s="105"/>
      <c r="V582" s="105"/>
      <c r="W582" s="105"/>
      <c r="X582" s="105"/>
      <c r="Y582" s="105"/>
      <c r="Z582" s="105"/>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10"/>
      <c r="BK582" s="210"/>
    </row>
    <row r="583" spans="1:63" ht="12.75" customHeight="1" outlineLevel="1">
      <c r="A583" s="9"/>
      <c r="B583" s="45"/>
      <c r="C583" s="128" t="str">
        <f>Asset6</f>
        <v>Distribution substations</v>
      </c>
      <c r="D583" s="9"/>
      <c r="E583" s="9"/>
      <c r="F583" s="27"/>
      <c r="G583" s="194">
        <f>-Input!N12</f>
        <v>0</v>
      </c>
      <c r="H583" s="119"/>
      <c r="I583" s="119"/>
      <c r="J583" s="119"/>
      <c r="K583" s="119"/>
      <c r="L583" s="119"/>
      <c r="M583" s="105"/>
      <c r="N583" s="105"/>
      <c r="O583" s="105"/>
      <c r="P583" s="105"/>
      <c r="Q583" s="105"/>
      <c r="R583" s="105"/>
      <c r="S583" s="105"/>
      <c r="T583" s="105"/>
      <c r="U583" s="105"/>
      <c r="V583" s="105"/>
      <c r="W583" s="105"/>
      <c r="X583" s="105"/>
      <c r="Y583" s="105"/>
      <c r="Z583" s="105"/>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10"/>
      <c r="BK583" s="210"/>
    </row>
    <row r="584" spans="1:63" ht="12.75" customHeight="1" outlineLevel="1">
      <c r="A584" s="9"/>
      <c r="B584" s="45"/>
      <c r="C584" s="128" t="str">
        <f>Asset7</f>
        <v>Metering</v>
      </c>
      <c r="D584" s="9"/>
      <c r="E584" s="9"/>
      <c r="F584" s="27"/>
      <c r="G584" s="194">
        <f>-Input!N13</f>
        <v>0</v>
      </c>
      <c r="H584" s="119"/>
      <c r="I584" s="119"/>
      <c r="J584" s="119"/>
      <c r="K584" s="119"/>
      <c r="L584" s="119"/>
      <c r="M584" s="105"/>
      <c r="N584" s="105"/>
      <c r="O584" s="105"/>
      <c r="P584" s="105"/>
      <c r="Q584" s="105"/>
      <c r="R584" s="105"/>
      <c r="S584" s="105"/>
      <c r="T584" s="105"/>
      <c r="U584" s="105"/>
      <c r="V584" s="105"/>
      <c r="W584" s="105"/>
      <c r="X584" s="105"/>
      <c r="Y584" s="105"/>
      <c r="Z584" s="105"/>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10"/>
      <c r="BK584" s="210"/>
    </row>
    <row r="585" spans="1:63" ht="12.75" customHeight="1" outlineLevel="1">
      <c r="A585" s="9"/>
      <c r="B585" s="45"/>
      <c r="C585" s="128" t="str">
        <f>Asset8</f>
        <v>Land and easements</v>
      </c>
      <c r="D585" s="9"/>
      <c r="E585" s="9"/>
      <c r="F585" s="27"/>
      <c r="G585" s="194">
        <f>-Input!N14</f>
        <v>0</v>
      </c>
      <c r="H585" s="119"/>
      <c r="I585" s="119"/>
      <c r="J585" s="119"/>
      <c r="K585" s="119"/>
      <c r="L585" s="119"/>
      <c r="M585" s="105"/>
      <c r="N585" s="105"/>
      <c r="O585" s="105"/>
      <c r="P585" s="105"/>
      <c r="Q585" s="105"/>
      <c r="R585" s="105"/>
      <c r="S585" s="105"/>
      <c r="T585" s="105"/>
      <c r="U585" s="105"/>
      <c r="V585" s="105"/>
      <c r="W585" s="105"/>
      <c r="X585" s="105"/>
      <c r="Y585" s="105"/>
      <c r="Z585" s="105"/>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10"/>
      <c r="BK585" s="210"/>
    </row>
    <row r="586" spans="1:63" ht="12.75" customHeight="1" outlineLevel="1">
      <c r="A586" s="9"/>
      <c r="B586" s="45"/>
      <c r="C586" s="128" t="str">
        <f>Asset9</f>
        <v>Secondary systems - Control, communications &amp; Protection</v>
      </c>
      <c r="D586" s="9"/>
      <c r="E586" s="9"/>
      <c r="F586" s="27"/>
      <c r="G586" s="194">
        <f>-Input!N15</f>
        <v>0</v>
      </c>
      <c r="H586" s="119"/>
      <c r="I586" s="119"/>
      <c r="J586" s="119"/>
      <c r="K586" s="119"/>
      <c r="L586" s="119"/>
      <c r="M586" s="105"/>
      <c r="N586" s="105"/>
      <c r="O586" s="105"/>
      <c r="P586" s="105"/>
      <c r="Q586" s="105"/>
      <c r="R586" s="105"/>
      <c r="S586" s="105"/>
      <c r="T586" s="105"/>
      <c r="U586" s="105"/>
      <c r="V586" s="105"/>
      <c r="W586" s="105"/>
      <c r="X586" s="105"/>
      <c r="Y586" s="105"/>
      <c r="Z586" s="105"/>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10"/>
      <c r="BK586" s="210"/>
    </row>
    <row r="587" spans="1:63" ht="12.75" customHeight="1" outlineLevel="1">
      <c r="A587" s="9"/>
      <c r="B587" s="45"/>
      <c r="C587" s="128" t="str">
        <f>Asset10</f>
        <v>Other</v>
      </c>
      <c r="D587" s="9"/>
      <c r="E587" s="9"/>
      <c r="F587" s="27"/>
      <c r="G587" s="194">
        <f>-Input!N16</f>
        <v>0</v>
      </c>
      <c r="H587" s="119"/>
      <c r="I587" s="119"/>
      <c r="J587" s="119"/>
      <c r="K587" s="119"/>
      <c r="L587" s="119"/>
      <c r="M587" s="105"/>
      <c r="N587" s="105"/>
      <c r="O587" s="105"/>
      <c r="P587" s="105"/>
      <c r="Q587" s="105"/>
      <c r="R587" s="105"/>
      <c r="S587" s="105"/>
      <c r="T587" s="105"/>
      <c r="U587" s="105"/>
      <c r="V587" s="105"/>
      <c r="W587" s="105"/>
      <c r="X587" s="105"/>
      <c r="Y587" s="105"/>
      <c r="Z587" s="105"/>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10"/>
      <c r="BK587" s="210"/>
    </row>
    <row r="588" spans="1:63" ht="12.75" customHeight="1" outlineLevel="1">
      <c r="A588" s="9"/>
      <c r="B588" s="45"/>
      <c r="C588" s="128" t="str">
        <f>Asset11</f>
        <v>Non-System Capex</v>
      </c>
      <c r="D588" s="9"/>
      <c r="E588" s="9"/>
      <c r="F588" s="27"/>
      <c r="G588" s="194">
        <f>-Input!N17</f>
        <v>0</v>
      </c>
      <c r="H588" s="119"/>
      <c r="I588" s="119"/>
      <c r="J588" s="119"/>
      <c r="K588" s="119"/>
      <c r="L588" s="119"/>
      <c r="M588" s="105"/>
      <c r="N588" s="105"/>
      <c r="O588" s="105"/>
      <c r="P588" s="105"/>
      <c r="Q588" s="105"/>
      <c r="R588" s="105"/>
      <c r="S588" s="105"/>
      <c r="T588" s="105"/>
      <c r="U588" s="105"/>
      <c r="V588" s="105"/>
      <c r="W588" s="105"/>
      <c r="X588" s="105"/>
      <c r="Y588" s="105"/>
      <c r="Z588" s="105"/>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10"/>
      <c r="BK588" s="210"/>
    </row>
    <row r="589" spans="1:63" ht="12.75" customHeight="1" outlineLevel="1">
      <c r="A589" s="9"/>
      <c r="B589" s="45"/>
      <c r="C589" s="128" t="str">
        <f>Asset12</f>
        <v>Non-network—IT and Communications Capex</v>
      </c>
      <c r="D589" s="9"/>
      <c r="E589" s="9"/>
      <c r="F589" s="27"/>
      <c r="G589" s="194">
        <f>-Input!N18</f>
        <v>0</v>
      </c>
      <c r="H589" s="119"/>
      <c r="I589" s="119"/>
      <c r="J589" s="119"/>
      <c r="K589" s="119"/>
      <c r="L589" s="119"/>
      <c r="M589" s="105"/>
      <c r="N589" s="105"/>
      <c r="O589" s="105"/>
      <c r="P589" s="105"/>
      <c r="Q589" s="105"/>
      <c r="R589" s="105"/>
      <c r="S589" s="105"/>
      <c r="T589" s="105"/>
      <c r="U589" s="105"/>
      <c r="V589" s="105"/>
      <c r="W589" s="105"/>
      <c r="X589" s="105"/>
      <c r="Y589" s="105"/>
      <c r="Z589" s="105"/>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10"/>
      <c r="BK589" s="210"/>
    </row>
    <row r="590" spans="1:63" ht="12.75" customHeight="1" outlineLevel="1">
      <c r="A590" s="9"/>
      <c r="B590" s="45"/>
      <c r="C590" s="128" t="str">
        <f>Asset13</f>
        <v>Non-network—Motor Vehicles Capex</v>
      </c>
      <c r="D590" s="9"/>
      <c r="E590" s="9"/>
      <c r="F590" s="27"/>
      <c r="G590" s="194">
        <f>-Input!N19</f>
        <v>0</v>
      </c>
      <c r="H590" s="119"/>
      <c r="I590" s="119"/>
      <c r="J590" s="119"/>
      <c r="K590" s="119"/>
      <c r="L590" s="119"/>
      <c r="M590" s="105"/>
      <c r="N590" s="105"/>
      <c r="O590" s="105"/>
      <c r="P590" s="105"/>
      <c r="Q590" s="105"/>
      <c r="R590" s="105"/>
      <c r="S590" s="105"/>
      <c r="T590" s="105"/>
      <c r="U590" s="105"/>
      <c r="V590" s="105"/>
      <c r="W590" s="105"/>
      <c r="X590" s="105"/>
      <c r="Y590" s="105"/>
      <c r="Z590" s="105"/>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10"/>
      <c r="BK590" s="210"/>
    </row>
    <row r="591" spans="1:63" ht="12.75" customHeight="1" outlineLevel="1">
      <c r="A591" s="9"/>
      <c r="B591" s="45"/>
      <c r="C591" s="128" t="str">
        <f>Asset14</f>
        <v>Non-network—Property Capex</v>
      </c>
      <c r="D591" s="9"/>
      <c r="E591" s="9"/>
      <c r="F591" s="27"/>
      <c r="G591" s="194">
        <f>-Input!N20</f>
        <v>0</v>
      </c>
      <c r="H591" s="119"/>
      <c r="I591" s="119"/>
      <c r="J591" s="119"/>
      <c r="K591" s="119"/>
      <c r="L591" s="119"/>
      <c r="M591" s="105"/>
      <c r="N591" s="105"/>
      <c r="O591" s="105"/>
      <c r="P591" s="105"/>
      <c r="Q591" s="105"/>
      <c r="R591" s="105"/>
      <c r="S591" s="105"/>
      <c r="T591" s="105"/>
      <c r="U591" s="105"/>
      <c r="V591" s="105"/>
      <c r="W591" s="105"/>
      <c r="X591" s="105"/>
      <c r="Y591" s="105"/>
      <c r="Z591" s="105"/>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10"/>
      <c r="BK591" s="210"/>
    </row>
    <row r="592" spans="1:63" ht="12.75" customHeight="1" outlineLevel="1">
      <c r="A592" s="9"/>
      <c r="B592" s="45"/>
      <c r="C592" s="128" t="str">
        <f>Asset15</f>
        <v>Non-network—Plant &amp; Equipment Capex</v>
      </c>
      <c r="D592" s="9"/>
      <c r="E592" s="9"/>
      <c r="F592" s="27"/>
      <c r="G592" s="194">
        <f>-Input!N21</f>
        <v>0</v>
      </c>
      <c r="H592" s="119"/>
      <c r="I592" s="119"/>
      <c r="J592" s="119"/>
      <c r="K592" s="119"/>
      <c r="L592" s="119"/>
      <c r="M592" s="105"/>
      <c r="N592" s="105"/>
      <c r="O592" s="105"/>
      <c r="P592" s="105"/>
      <c r="Q592" s="105"/>
      <c r="R592" s="105"/>
      <c r="S592" s="105"/>
      <c r="T592" s="105"/>
      <c r="U592" s="105"/>
      <c r="V592" s="105"/>
      <c r="W592" s="105"/>
      <c r="X592" s="105"/>
      <c r="Y592" s="105"/>
      <c r="Z592" s="105"/>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10"/>
      <c r="BK592" s="210"/>
    </row>
    <row r="593" spans="1:63" ht="12.75" customHeight="1" outlineLevel="1">
      <c r="A593" s="9"/>
      <c r="B593" s="45"/>
      <c r="C593" s="128" t="str">
        <f>Asset16</f>
        <v>Non-network—Other capex</v>
      </c>
      <c r="D593" s="9"/>
      <c r="E593" s="9"/>
      <c r="F593" s="27"/>
      <c r="G593" s="194">
        <f>-Input!N22</f>
        <v>0</v>
      </c>
      <c r="H593" s="119"/>
      <c r="I593" s="119"/>
      <c r="J593" s="119"/>
      <c r="K593" s="119"/>
      <c r="L593" s="119"/>
      <c r="M593" s="105"/>
      <c r="N593" s="105"/>
      <c r="O593" s="105"/>
      <c r="P593" s="105"/>
      <c r="Q593" s="105"/>
      <c r="R593" s="105"/>
      <c r="S593" s="105"/>
      <c r="T593" s="105"/>
      <c r="U593" s="105"/>
      <c r="V593" s="105"/>
      <c r="W593" s="105"/>
      <c r="X593" s="105"/>
      <c r="Y593" s="105"/>
      <c r="Z593" s="105"/>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10"/>
      <c r="BK593" s="210"/>
    </row>
    <row r="594" spans="1:63" ht="12.75" hidden="1" customHeight="1" outlineLevel="1">
      <c r="A594" s="9"/>
      <c r="B594" s="45"/>
      <c r="C594" s="128">
        <f>Asset17</f>
        <v>0</v>
      </c>
      <c r="D594" s="9"/>
      <c r="E594" s="9"/>
      <c r="F594" s="27"/>
      <c r="G594" s="194">
        <f>-Input!N23</f>
        <v>0</v>
      </c>
      <c r="H594" s="119"/>
      <c r="I594" s="119"/>
      <c r="J594" s="119"/>
      <c r="K594" s="119"/>
      <c r="L594" s="119"/>
      <c r="M594" s="105"/>
      <c r="N594" s="105"/>
      <c r="O594" s="105"/>
      <c r="P594" s="105"/>
      <c r="Q594" s="105"/>
      <c r="R594" s="105"/>
      <c r="S594" s="105"/>
      <c r="T594" s="105"/>
      <c r="U594" s="105"/>
      <c r="V594" s="105"/>
      <c r="W594" s="105"/>
      <c r="X594" s="105"/>
      <c r="Y594" s="105"/>
      <c r="Z594" s="105"/>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10"/>
      <c r="BK594" s="210"/>
    </row>
    <row r="595" spans="1:63" ht="12.75" hidden="1" customHeight="1" outlineLevel="1">
      <c r="A595" s="9"/>
      <c r="B595" s="45"/>
      <c r="C595" s="128">
        <f>Asset18</f>
        <v>0</v>
      </c>
      <c r="D595" s="9"/>
      <c r="E595" s="9"/>
      <c r="F595" s="27"/>
      <c r="G595" s="194">
        <f>-Input!N24</f>
        <v>0</v>
      </c>
      <c r="H595" s="119"/>
      <c r="I595" s="119"/>
      <c r="J595" s="119"/>
      <c r="K595" s="119"/>
      <c r="L595" s="119"/>
      <c r="M595" s="105"/>
      <c r="N595" s="105"/>
      <c r="O595" s="105"/>
      <c r="P595" s="105"/>
      <c r="Q595" s="105"/>
      <c r="R595" s="105"/>
      <c r="S595" s="105"/>
      <c r="T595" s="105"/>
      <c r="U595" s="105"/>
      <c r="V595" s="105"/>
      <c r="W595" s="105"/>
      <c r="X595" s="105"/>
      <c r="Y595" s="105"/>
      <c r="Z595" s="105"/>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10"/>
      <c r="BK595" s="210"/>
    </row>
    <row r="596" spans="1:63" ht="12.75" hidden="1" customHeight="1" outlineLevel="1">
      <c r="A596" s="9"/>
      <c r="B596" s="45"/>
      <c r="C596" s="128">
        <f>Asset19</f>
        <v>0</v>
      </c>
      <c r="D596" s="9"/>
      <c r="E596" s="9"/>
      <c r="F596" s="27"/>
      <c r="G596" s="194">
        <f>-Input!N25</f>
        <v>0</v>
      </c>
      <c r="H596" s="119"/>
      <c r="I596" s="119"/>
      <c r="J596" s="119"/>
      <c r="K596" s="119"/>
      <c r="L596" s="119"/>
      <c r="M596" s="105"/>
      <c r="N596" s="105"/>
      <c r="O596" s="105"/>
      <c r="P596" s="105"/>
      <c r="Q596" s="105"/>
      <c r="R596" s="105"/>
      <c r="S596" s="105"/>
      <c r="T596" s="105"/>
      <c r="U596" s="105"/>
      <c r="V596" s="105"/>
      <c r="W596" s="105"/>
      <c r="X596" s="105"/>
      <c r="Y596" s="105"/>
      <c r="Z596" s="105"/>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10"/>
      <c r="BK596" s="210"/>
    </row>
    <row r="597" spans="1:63" ht="12.75" hidden="1" customHeight="1" outlineLevel="1">
      <c r="A597" s="9"/>
      <c r="B597" s="45"/>
      <c r="C597" s="128">
        <f>Asset20</f>
        <v>0</v>
      </c>
      <c r="D597" s="9"/>
      <c r="E597" s="9"/>
      <c r="F597" s="27"/>
      <c r="G597" s="194">
        <f>-Input!N26</f>
        <v>0</v>
      </c>
      <c r="H597" s="119"/>
      <c r="I597" s="119"/>
      <c r="J597" s="119"/>
      <c r="K597" s="119"/>
      <c r="L597" s="119"/>
      <c r="M597" s="105"/>
      <c r="N597" s="105"/>
      <c r="O597" s="105"/>
      <c r="P597" s="105"/>
      <c r="Q597" s="105"/>
      <c r="R597" s="105"/>
      <c r="S597" s="105"/>
      <c r="T597" s="105"/>
      <c r="U597" s="105"/>
      <c r="V597" s="105"/>
      <c r="W597" s="105"/>
      <c r="X597" s="105"/>
      <c r="Y597" s="105"/>
      <c r="Z597" s="105"/>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10"/>
      <c r="BK597" s="210"/>
    </row>
    <row r="598" spans="1:63" ht="12.75" hidden="1" customHeight="1" outlineLevel="1">
      <c r="A598" s="9"/>
      <c r="B598" s="45"/>
      <c r="C598" s="128">
        <f>Asset21</f>
        <v>0</v>
      </c>
      <c r="D598" s="9"/>
      <c r="E598" s="9"/>
      <c r="F598" s="27"/>
      <c r="G598" s="194">
        <f>-Input!N27</f>
        <v>0</v>
      </c>
      <c r="H598" s="119"/>
      <c r="I598" s="119"/>
      <c r="J598" s="119"/>
      <c r="K598" s="119"/>
      <c r="L598" s="119"/>
      <c r="M598" s="105"/>
      <c r="N598" s="105"/>
      <c r="O598" s="105"/>
      <c r="P598" s="105"/>
      <c r="Q598" s="105"/>
      <c r="R598" s="105"/>
      <c r="S598" s="105"/>
      <c r="T598" s="105"/>
      <c r="U598" s="105"/>
      <c r="V598" s="105"/>
      <c r="W598" s="105"/>
      <c r="X598" s="105"/>
      <c r="Y598" s="105"/>
      <c r="Z598" s="105"/>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10"/>
      <c r="BK598" s="210"/>
    </row>
    <row r="599" spans="1:63" ht="12.75" hidden="1" customHeight="1" outlineLevel="1">
      <c r="A599" s="9"/>
      <c r="B599" s="45"/>
      <c r="C599" s="128">
        <f>Asset22</f>
        <v>0</v>
      </c>
      <c r="D599" s="9"/>
      <c r="E599" s="9"/>
      <c r="F599" s="27"/>
      <c r="G599" s="194">
        <f>-Input!N28</f>
        <v>0</v>
      </c>
      <c r="H599" s="119"/>
      <c r="I599" s="119"/>
      <c r="J599" s="119"/>
      <c r="K599" s="119"/>
      <c r="L599" s="119"/>
      <c r="M599" s="105"/>
      <c r="N599" s="105"/>
      <c r="O599" s="105"/>
      <c r="P599" s="105"/>
      <c r="Q599" s="105"/>
      <c r="R599" s="105"/>
      <c r="S599" s="105"/>
      <c r="T599" s="105"/>
      <c r="U599" s="105"/>
      <c r="V599" s="105"/>
      <c r="W599" s="105"/>
      <c r="X599" s="105"/>
      <c r="Y599" s="105"/>
      <c r="Z599" s="105"/>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10"/>
      <c r="BK599" s="210"/>
    </row>
    <row r="600" spans="1:63" ht="12.75" hidden="1" customHeight="1" outlineLevel="1">
      <c r="A600" s="9"/>
      <c r="B600" s="45"/>
      <c r="C600" s="128">
        <f>Asset23</f>
        <v>0</v>
      </c>
      <c r="D600" s="9"/>
      <c r="E600" s="9"/>
      <c r="F600" s="27"/>
      <c r="G600" s="194">
        <f>-Input!N29</f>
        <v>0</v>
      </c>
      <c r="H600" s="119"/>
      <c r="I600" s="119"/>
      <c r="J600" s="119"/>
      <c r="K600" s="119"/>
      <c r="L600" s="119"/>
      <c r="M600" s="105"/>
      <c r="N600" s="105"/>
      <c r="O600" s="105"/>
      <c r="P600" s="105"/>
      <c r="Q600" s="105"/>
      <c r="R600" s="105"/>
      <c r="S600" s="105"/>
      <c r="T600" s="105"/>
      <c r="U600" s="105"/>
      <c r="V600" s="105"/>
      <c r="W600" s="105"/>
      <c r="X600" s="105"/>
      <c r="Y600" s="105"/>
      <c r="Z600" s="105"/>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10"/>
      <c r="BK600" s="210"/>
    </row>
    <row r="601" spans="1:63" ht="12.75" hidden="1" customHeight="1" outlineLevel="1">
      <c r="A601" s="9"/>
      <c r="B601" s="45"/>
      <c r="C601" s="128">
        <f>Asset24</f>
        <v>0</v>
      </c>
      <c r="D601" s="9"/>
      <c r="E601" s="9"/>
      <c r="F601" s="27"/>
      <c r="G601" s="194">
        <f>-Input!N30</f>
        <v>0</v>
      </c>
      <c r="H601" s="119"/>
      <c r="I601" s="119"/>
      <c r="J601" s="119"/>
      <c r="K601" s="119"/>
      <c r="L601" s="119"/>
      <c r="M601" s="105"/>
      <c r="N601" s="105"/>
      <c r="O601" s="105"/>
      <c r="P601" s="105"/>
      <c r="Q601" s="105"/>
      <c r="R601" s="105"/>
      <c r="S601" s="105"/>
      <c r="T601" s="105"/>
      <c r="U601" s="105"/>
      <c r="V601" s="105"/>
      <c r="W601" s="105"/>
      <c r="X601" s="105"/>
      <c r="Y601" s="105"/>
      <c r="Z601" s="105"/>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10"/>
      <c r="BK601" s="210"/>
    </row>
    <row r="602" spans="1:63" ht="12.75" hidden="1" customHeight="1" outlineLevel="1">
      <c r="A602" s="9"/>
      <c r="B602" s="45"/>
      <c r="C602" s="128">
        <f>Asset25</f>
        <v>0</v>
      </c>
      <c r="D602" s="9"/>
      <c r="E602" s="9"/>
      <c r="F602" s="27"/>
      <c r="G602" s="194">
        <f>-Input!N31</f>
        <v>0</v>
      </c>
      <c r="H602" s="119"/>
      <c r="I602" s="119"/>
      <c r="J602" s="119"/>
      <c r="K602" s="119"/>
      <c r="L602" s="119"/>
      <c r="M602" s="105"/>
      <c r="N602" s="105"/>
      <c r="O602" s="105"/>
      <c r="P602" s="105"/>
      <c r="Q602" s="105"/>
      <c r="R602" s="105"/>
      <c r="S602" s="105"/>
      <c r="T602" s="105"/>
      <c r="U602" s="105"/>
      <c r="V602" s="105"/>
      <c r="W602" s="105"/>
      <c r="X602" s="105"/>
      <c r="Y602" s="105"/>
      <c r="Z602" s="105"/>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10"/>
      <c r="BK602" s="210"/>
    </row>
    <row r="603" spans="1:63" ht="12.75" hidden="1" customHeight="1" outlineLevel="1">
      <c r="A603" s="9"/>
      <c r="B603" s="45"/>
      <c r="C603" s="128">
        <f>Asset26</f>
        <v>0</v>
      </c>
      <c r="D603" s="9"/>
      <c r="E603" s="9"/>
      <c r="F603" s="27"/>
      <c r="G603" s="194">
        <f>-Input!N32</f>
        <v>0</v>
      </c>
      <c r="H603" s="119"/>
      <c r="I603" s="119"/>
      <c r="J603" s="119"/>
      <c r="K603" s="119"/>
      <c r="L603" s="119"/>
      <c r="M603" s="105"/>
      <c r="N603" s="105"/>
      <c r="O603" s="105"/>
      <c r="P603" s="105"/>
      <c r="Q603" s="105"/>
      <c r="R603" s="105"/>
      <c r="S603" s="105"/>
      <c r="T603" s="105"/>
      <c r="U603" s="105"/>
      <c r="V603" s="105"/>
      <c r="W603" s="105"/>
      <c r="X603" s="105"/>
      <c r="Y603" s="105"/>
      <c r="Z603" s="105"/>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10"/>
      <c r="BK603" s="210"/>
    </row>
    <row r="604" spans="1:63" ht="12.75" hidden="1" customHeight="1" outlineLevel="1">
      <c r="A604" s="9"/>
      <c r="B604" s="45"/>
      <c r="C604" s="128">
        <f>Asset27</f>
        <v>0</v>
      </c>
      <c r="D604" s="9"/>
      <c r="E604" s="9"/>
      <c r="F604" s="27"/>
      <c r="G604" s="194">
        <f>-Input!N33</f>
        <v>0</v>
      </c>
      <c r="H604" s="119"/>
      <c r="I604" s="119"/>
      <c r="J604" s="119"/>
      <c r="K604" s="119"/>
      <c r="L604" s="119"/>
      <c r="M604" s="105"/>
      <c r="N604" s="105"/>
      <c r="O604" s="105"/>
      <c r="P604" s="105"/>
      <c r="Q604" s="105"/>
      <c r="R604" s="105"/>
      <c r="S604" s="105"/>
      <c r="T604" s="105"/>
      <c r="U604" s="105"/>
      <c r="V604" s="105"/>
      <c r="W604" s="105"/>
      <c r="X604" s="105"/>
      <c r="Y604" s="105"/>
      <c r="Z604" s="105"/>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10"/>
      <c r="BK604" s="210"/>
    </row>
    <row r="605" spans="1:63" ht="12.75" hidden="1" customHeight="1" outlineLevel="1">
      <c r="A605" s="9"/>
      <c r="B605" s="45"/>
      <c r="C605" s="128">
        <f>Asset28</f>
        <v>0</v>
      </c>
      <c r="D605" s="9"/>
      <c r="E605" s="9"/>
      <c r="F605" s="27"/>
      <c r="G605" s="194">
        <f>-Input!N34</f>
        <v>0</v>
      </c>
      <c r="H605" s="119"/>
      <c r="I605" s="119"/>
      <c r="J605" s="119"/>
      <c r="K605" s="119"/>
      <c r="L605" s="119"/>
      <c r="M605" s="105"/>
      <c r="N605" s="105"/>
      <c r="O605" s="105"/>
      <c r="P605" s="105"/>
      <c r="Q605" s="105"/>
      <c r="R605" s="105"/>
      <c r="S605" s="105"/>
      <c r="T605" s="105"/>
      <c r="U605" s="105"/>
      <c r="V605" s="105"/>
      <c r="W605" s="105"/>
      <c r="X605" s="105"/>
      <c r="Y605" s="105"/>
      <c r="Z605" s="105"/>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10"/>
      <c r="BK605" s="210"/>
    </row>
    <row r="606" spans="1:63" ht="12.75" hidden="1" customHeight="1" outlineLevel="1">
      <c r="A606" s="9"/>
      <c r="B606" s="45"/>
      <c r="C606" s="128">
        <f>Asset29</f>
        <v>0</v>
      </c>
      <c r="D606" s="9"/>
      <c r="E606" s="9"/>
      <c r="F606" s="27"/>
      <c r="G606" s="194">
        <f>-Input!N35</f>
        <v>0</v>
      </c>
      <c r="H606" s="119"/>
      <c r="I606" s="119"/>
      <c r="J606" s="119"/>
      <c r="K606" s="119"/>
      <c r="L606" s="119"/>
      <c r="M606" s="105"/>
      <c r="N606" s="105"/>
      <c r="O606" s="105"/>
      <c r="P606" s="105"/>
      <c r="Q606" s="105"/>
      <c r="R606" s="105"/>
      <c r="S606" s="105"/>
      <c r="T606" s="105"/>
      <c r="U606" s="105"/>
      <c r="V606" s="105"/>
      <c r="W606" s="105"/>
      <c r="X606" s="105"/>
      <c r="Y606" s="105"/>
      <c r="Z606" s="105"/>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10"/>
      <c r="BK606" s="210"/>
    </row>
    <row r="607" spans="1:63" ht="12.75" hidden="1" customHeight="1" outlineLevel="1">
      <c r="A607" s="9"/>
      <c r="B607" s="45"/>
      <c r="C607" s="128">
        <f>Asset30</f>
        <v>0</v>
      </c>
      <c r="D607" s="9"/>
      <c r="E607" s="9"/>
      <c r="F607" s="27"/>
      <c r="G607" s="194">
        <f>-Input!N36</f>
        <v>0</v>
      </c>
      <c r="H607" s="119"/>
      <c r="I607" s="119"/>
      <c r="J607" s="119"/>
      <c r="K607" s="119"/>
      <c r="L607" s="119"/>
      <c r="M607" s="105"/>
      <c r="N607" s="105"/>
      <c r="O607" s="105"/>
      <c r="P607" s="105"/>
      <c r="Q607" s="105"/>
      <c r="R607" s="105"/>
      <c r="S607" s="105"/>
      <c r="T607" s="105"/>
      <c r="U607" s="105"/>
      <c r="V607" s="105"/>
      <c r="W607" s="105"/>
      <c r="X607" s="105"/>
      <c r="Y607" s="105"/>
      <c r="Z607" s="105"/>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10"/>
      <c r="BK607" s="210"/>
    </row>
    <row r="608" spans="1:63" ht="12.75" hidden="1" customHeight="1" outlineLevel="1">
      <c r="A608" s="9"/>
      <c r="B608" s="45"/>
      <c r="C608" s="128">
        <f>Asset31</f>
        <v>0</v>
      </c>
      <c r="D608" s="9"/>
      <c r="E608" s="9"/>
      <c r="F608" s="27"/>
      <c r="G608" s="194">
        <f>-Input!N37</f>
        <v>0</v>
      </c>
      <c r="H608" s="119"/>
      <c r="I608" s="119"/>
      <c r="J608" s="119"/>
      <c r="K608" s="119"/>
      <c r="L608" s="119"/>
      <c r="M608" s="105"/>
      <c r="N608" s="105"/>
      <c r="O608" s="105"/>
      <c r="P608" s="105"/>
      <c r="Q608" s="105"/>
      <c r="R608" s="105"/>
      <c r="S608" s="105"/>
      <c r="T608" s="105"/>
      <c r="U608" s="105"/>
      <c r="V608" s="105"/>
      <c r="W608" s="105"/>
      <c r="X608" s="105"/>
      <c r="Y608" s="105"/>
      <c r="Z608" s="105"/>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10"/>
      <c r="BK608" s="210"/>
    </row>
    <row r="609" spans="1:63" ht="12.75" hidden="1" customHeight="1" outlineLevel="1">
      <c r="A609" s="9"/>
      <c r="B609" s="45"/>
      <c r="C609" s="128">
        <f>Asset32</f>
        <v>0</v>
      </c>
      <c r="D609" s="9"/>
      <c r="E609" s="9"/>
      <c r="F609" s="27"/>
      <c r="G609" s="194">
        <f>-Input!N38</f>
        <v>0</v>
      </c>
      <c r="H609" s="119"/>
      <c r="I609" s="119"/>
      <c r="J609" s="119"/>
      <c r="K609" s="119"/>
      <c r="L609" s="119"/>
      <c r="M609" s="105"/>
      <c r="N609" s="105"/>
      <c r="O609" s="105"/>
      <c r="P609" s="105"/>
      <c r="Q609" s="105"/>
      <c r="R609" s="105"/>
      <c r="S609" s="105"/>
      <c r="T609" s="105"/>
      <c r="U609" s="105"/>
      <c r="V609" s="105"/>
      <c r="W609" s="105"/>
      <c r="X609" s="105"/>
      <c r="Y609" s="105"/>
      <c r="Z609" s="105"/>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10"/>
      <c r="BK609" s="210"/>
    </row>
    <row r="610" spans="1:63" ht="12.75" hidden="1" customHeight="1" outlineLevel="1">
      <c r="A610" s="9"/>
      <c r="B610" s="45"/>
      <c r="C610" s="128">
        <f>Asset33</f>
        <v>0</v>
      </c>
      <c r="D610" s="9"/>
      <c r="E610" s="9"/>
      <c r="F610" s="27"/>
      <c r="G610" s="194">
        <f>-Input!N39</f>
        <v>0</v>
      </c>
      <c r="H610" s="119"/>
      <c r="I610" s="119"/>
      <c r="J610" s="119"/>
      <c r="K610" s="119"/>
      <c r="L610" s="119"/>
      <c r="M610" s="105"/>
      <c r="N610" s="105"/>
      <c r="O610" s="105"/>
      <c r="P610" s="105"/>
      <c r="Q610" s="105"/>
      <c r="R610" s="105"/>
      <c r="S610" s="105"/>
      <c r="T610" s="105"/>
      <c r="U610" s="105"/>
      <c r="V610" s="105"/>
      <c r="W610" s="105"/>
      <c r="X610" s="105"/>
      <c r="Y610" s="105"/>
      <c r="Z610" s="105"/>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10"/>
      <c r="BK610" s="210"/>
    </row>
    <row r="611" spans="1:63" ht="12.75" hidden="1" customHeight="1" outlineLevel="1">
      <c r="A611" s="9"/>
      <c r="B611" s="45"/>
      <c r="C611" s="128">
        <f>Asset34</f>
        <v>0</v>
      </c>
      <c r="D611" s="9"/>
      <c r="E611" s="9"/>
      <c r="F611" s="27"/>
      <c r="G611" s="194">
        <f>-Input!N40</f>
        <v>0</v>
      </c>
      <c r="H611" s="119"/>
      <c r="I611" s="119"/>
      <c r="J611" s="119"/>
      <c r="K611" s="119"/>
      <c r="L611" s="119"/>
      <c r="M611" s="105"/>
      <c r="N611" s="105"/>
      <c r="O611" s="105"/>
      <c r="P611" s="105"/>
      <c r="Q611" s="105"/>
      <c r="R611" s="105"/>
      <c r="S611" s="105"/>
      <c r="T611" s="105"/>
      <c r="U611" s="105"/>
      <c r="V611" s="105"/>
      <c r="W611" s="105"/>
      <c r="X611" s="105"/>
      <c r="Y611" s="105"/>
      <c r="Z611" s="105"/>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10"/>
      <c r="BK611" s="210"/>
    </row>
    <row r="612" spans="1:63" ht="12.75" hidden="1" customHeight="1" outlineLevel="1">
      <c r="A612" s="9"/>
      <c r="B612" s="45"/>
      <c r="C612" s="128">
        <f>Asset35</f>
        <v>0</v>
      </c>
      <c r="D612" s="9"/>
      <c r="E612" s="9"/>
      <c r="F612" s="27"/>
      <c r="G612" s="194">
        <f>-Input!N41</f>
        <v>0</v>
      </c>
      <c r="H612" s="119"/>
      <c r="I612" s="119"/>
      <c r="J612" s="119"/>
      <c r="K612" s="119"/>
      <c r="L612" s="119"/>
      <c r="M612" s="105"/>
      <c r="N612" s="105"/>
      <c r="O612" s="105"/>
      <c r="P612" s="105"/>
      <c r="Q612" s="105"/>
      <c r="R612" s="105"/>
      <c r="S612" s="105"/>
      <c r="T612" s="105"/>
      <c r="U612" s="105"/>
      <c r="V612" s="105"/>
      <c r="W612" s="105"/>
      <c r="X612" s="105"/>
      <c r="Y612" s="105"/>
      <c r="Z612" s="105"/>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10"/>
      <c r="BK612" s="210"/>
    </row>
    <row r="613" spans="1:63" ht="12.75" hidden="1" customHeight="1" outlineLevel="1">
      <c r="A613" s="9"/>
      <c r="B613" s="45"/>
      <c r="C613" s="128">
        <f>Asset36</f>
        <v>0</v>
      </c>
      <c r="D613" s="9"/>
      <c r="E613" s="9"/>
      <c r="F613" s="27"/>
      <c r="G613" s="194">
        <f>-Input!N42</f>
        <v>0</v>
      </c>
      <c r="H613" s="119"/>
      <c r="I613" s="119"/>
      <c r="J613" s="119"/>
      <c r="K613" s="119"/>
      <c r="L613" s="119"/>
      <c r="M613" s="105"/>
      <c r="N613" s="105"/>
      <c r="O613" s="105"/>
      <c r="P613" s="105"/>
      <c r="Q613" s="105"/>
      <c r="R613" s="105"/>
      <c r="S613" s="105"/>
      <c r="T613" s="105"/>
      <c r="U613" s="105"/>
      <c r="V613" s="105"/>
      <c r="W613" s="105"/>
      <c r="X613" s="105"/>
      <c r="Y613" s="105"/>
      <c r="Z613" s="105"/>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10"/>
      <c r="BK613" s="210"/>
    </row>
    <row r="614" spans="1:63" ht="12.75" hidden="1" customHeight="1" outlineLevel="1">
      <c r="A614" s="9"/>
      <c r="B614" s="45"/>
      <c r="C614" s="128">
        <f>Asset37</f>
        <v>0</v>
      </c>
      <c r="D614" s="9"/>
      <c r="E614" s="9"/>
      <c r="F614" s="27"/>
      <c r="G614" s="194">
        <f>-Input!N43</f>
        <v>0</v>
      </c>
      <c r="H614" s="119"/>
      <c r="I614" s="119"/>
      <c r="J614" s="119"/>
      <c r="K614" s="119"/>
      <c r="L614" s="119"/>
      <c r="M614" s="105"/>
      <c r="N614" s="105"/>
      <c r="O614" s="105"/>
      <c r="P614" s="105"/>
      <c r="Q614" s="105"/>
      <c r="R614" s="105"/>
      <c r="S614" s="105"/>
      <c r="T614" s="105"/>
      <c r="U614" s="105"/>
      <c r="V614" s="105"/>
      <c r="W614" s="105"/>
      <c r="X614" s="105"/>
      <c r="Y614" s="105"/>
      <c r="Z614" s="105"/>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10"/>
      <c r="BK614" s="210"/>
    </row>
    <row r="615" spans="1:63" ht="12.75" hidden="1" customHeight="1" outlineLevel="1">
      <c r="A615" s="9"/>
      <c r="B615" s="45"/>
      <c r="C615" s="128">
        <f>Asset38</f>
        <v>0</v>
      </c>
      <c r="D615" s="9"/>
      <c r="E615" s="9"/>
      <c r="F615" s="27"/>
      <c r="G615" s="194">
        <f>-Input!N44</f>
        <v>0</v>
      </c>
      <c r="H615" s="119"/>
      <c r="I615" s="119"/>
      <c r="J615" s="119"/>
      <c r="K615" s="119"/>
      <c r="L615" s="119"/>
      <c r="M615" s="105"/>
      <c r="N615" s="105"/>
      <c r="O615" s="105"/>
      <c r="P615" s="105"/>
      <c r="Q615" s="105"/>
      <c r="R615" s="105"/>
      <c r="S615" s="105"/>
      <c r="T615" s="105"/>
      <c r="U615" s="105"/>
      <c r="V615" s="105"/>
      <c r="W615" s="105"/>
      <c r="X615" s="105"/>
      <c r="Y615" s="105"/>
      <c r="Z615" s="105"/>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10"/>
      <c r="BK615" s="210"/>
    </row>
    <row r="616" spans="1:63" ht="12.75" hidden="1" customHeight="1" outlineLevel="1">
      <c r="A616" s="9"/>
      <c r="B616" s="45"/>
      <c r="C616" s="128">
        <f>Asset39</f>
        <v>0</v>
      </c>
      <c r="D616" s="9"/>
      <c r="E616" s="9"/>
      <c r="F616" s="27"/>
      <c r="G616" s="194">
        <f>-Input!N45</f>
        <v>0</v>
      </c>
      <c r="H616" s="119"/>
      <c r="I616" s="119"/>
      <c r="J616" s="119"/>
      <c r="K616" s="119"/>
      <c r="L616" s="119"/>
      <c r="M616" s="105"/>
      <c r="N616" s="105"/>
      <c r="O616" s="105"/>
      <c r="P616" s="105"/>
      <c r="Q616" s="105"/>
      <c r="R616" s="105"/>
      <c r="S616" s="105"/>
      <c r="T616" s="105"/>
      <c r="U616" s="105"/>
      <c r="V616" s="105"/>
      <c r="W616" s="105"/>
      <c r="X616" s="105"/>
      <c r="Y616" s="105"/>
      <c r="Z616" s="105"/>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10"/>
      <c r="BK616" s="210"/>
    </row>
    <row r="617" spans="1:63" ht="12.75" hidden="1" customHeight="1" outlineLevel="1">
      <c r="A617" s="9"/>
      <c r="B617" s="45"/>
      <c r="C617" s="128">
        <f>Asset40</f>
        <v>0</v>
      </c>
      <c r="D617" s="9"/>
      <c r="E617" s="9"/>
      <c r="F617" s="27"/>
      <c r="G617" s="194">
        <f>-Input!N46</f>
        <v>0</v>
      </c>
      <c r="H617" s="119"/>
      <c r="I617" s="119"/>
      <c r="J617" s="119"/>
      <c r="K617" s="119"/>
      <c r="L617" s="119"/>
      <c r="M617" s="105"/>
      <c r="N617" s="105"/>
      <c r="O617" s="105"/>
      <c r="P617" s="105"/>
      <c r="Q617" s="105"/>
      <c r="R617" s="105"/>
      <c r="S617" s="105"/>
      <c r="T617" s="105"/>
      <c r="U617" s="105"/>
      <c r="V617" s="105"/>
      <c r="W617" s="105"/>
      <c r="X617" s="105"/>
      <c r="Y617" s="105"/>
      <c r="Z617" s="105"/>
      <c r="AA617" s="207"/>
      <c r="AB617" s="207"/>
      <c r="AC617" s="207"/>
      <c r="AD617" s="207"/>
      <c r="AE617" s="207"/>
      <c r="AF617" s="207"/>
      <c r="AG617" s="207"/>
      <c r="AH617" s="207"/>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c r="BI617" s="207"/>
      <c r="BJ617" s="210"/>
      <c r="BK617" s="210"/>
    </row>
    <row r="618" spans="1:63" ht="12.75" hidden="1" customHeight="1" outlineLevel="1">
      <c r="A618" s="9"/>
      <c r="B618" s="45"/>
      <c r="C618" s="128">
        <f>Asset41</f>
        <v>0</v>
      </c>
      <c r="D618" s="9"/>
      <c r="E618" s="9"/>
      <c r="F618" s="27"/>
      <c r="G618" s="194">
        <f>-Input!N47</f>
        <v>0</v>
      </c>
      <c r="H618" s="119"/>
      <c r="I618" s="119"/>
      <c r="J618" s="119"/>
      <c r="K618" s="119"/>
      <c r="L618" s="119"/>
      <c r="M618" s="105"/>
      <c r="N618" s="105"/>
      <c r="O618" s="105"/>
      <c r="P618" s="105"/>
      <c r="Q618" s="105"/>
      <c r="R618" s="105"/>
      <c r="S618" s="105"/>
      <c r="T618" s="105"/>
      <c r="U618" s="105"/>
      <c r="V618" s="105"/>
      <c r="W618" s="105"/>
      <c r="X618" s="105"/>
      <c r="Y618" s="105"/>
      <c r="Z618" s="105"/>
      <c r="AA618" s="207"/>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c r="BI618" s="207"/>
      <c r="BJ618" s="210"/>
      <c r="BK618" s="210"/>
    </row>
    <row r="619" spans="1:63" ht="12.75" hidden="1" customHeight="1" outlineLevel="1">
      <c r="A619" s="9"/>
      <c r="B619" s="45"/>
      <c r="C619" s="128">
        <f>Asset42</f>
        <v>0</v>
      </c>
      <c r="D619" s="9"/>
      <c r="E619" s="9"/>
      <c r="F619" s="27"/>
      <c r="G619" s="194">
        <f>-Input!N48</f>
        <v>0</v>
      </c>
      <c r="H619" s="119"/>
      <c r="I619" s="119"/>
      <c r="J619" s="119"/>
      <c r="K619" s="119"/>
      <c r="L619" s="119"/>
      <c r="M619" s="105"/>
      <c r="N619" s="105"/>
      <c r="O619" s="105"/>
      <c r="P619" s="105"/>
      <c r="Q619" s="105"/>
      <c r="R619" s="105"/>
      <c r="S619" s="105"/>
      <c r="T619" s="105"/>
      <c r="U619" s="105"/>
      <c r="V619" s="105"/>
      <c r="W619" s="105"/>
      <c r="X619" s="105"/>
      <c r="Y619" s="105"/>
      <c r="Z619" s="105"/>
      <c r="AA619" s="207"/>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10"/>
      <c r="BK619" s="210"/>
    </row>
    <row r="620" spans="1:63" ht="12.75" hidden="1" customHeight="1" outlineLevel="1">
      <c r="A620" s="9"/>
      <c r="B620" s="45"/>
      <c r="C620" s="128">
        <f>Asset43</f>
        <v>0</v>
      </c>
      <c r="D620" s="9"/>
      <c r="E620" s="9"/>
      <c r="F620" s="27"/>
      <c r="G620" s="194">
        <f>-Input!N49</f>
        <v>0</v>
      </c>
      <c r="H620" s="119"/>
      <c r="I620" s="119"/>
      <c r="J620" s="119"/>
      <c r="K620" s="119"/>
      <c r="L620" s="119"/>
      <c r="M620" s="105"/>
      <c r="N620" s="105"/>
      <c r="O620" s="105"/>
      <c r="P620" s="105"/>
      <c r="Q620" s="105"/>
      <c r="R620" s="105"/>
      <c r="S620" s="105"/>
      <c r="T620" s="105"/>
      <c r="U620" s="105"/>
      <c r="V620" s="105"/>
      <c r="W620" s="105"/>
      <c r="X620" s="105"/>
      <c r="Y620" s="105"/>
      <c r="Z620" s="105"/>
      <c r="AA620" s="207"/>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10"/>
      <c r="BK620" s="210"/>
    </row>
    <row r="621" spans="1:63" ht="12.75" hidden="1" customHeight="1" outlineLevel="1">
      <c r="A621" s="9"/>
      <c r="B621" s="45"/>
      <c r="C621" s="128">
        <f>Asset44</f>
        <v>0</v>
      </c>
      <c r="D621" s="9"/>
      <c r="E621" s="9"/>
      <c r="F621" s="27"/>
      <c r="G621" s="194">
        <f>-Input!N50</f>
        <v>0</v>
      </c>
      <c r="H621" s="119"/>
      <c r="I621" s="119"/>
      <c r="J621" s="119"/>
      <c r="K621" s="119"/>
      <c r="L621" s="119"/>
      <c r="M621" s="105"/>
      <c r="N621" s="105"/>
      <c r="O621" s="105"/>
      <c r="P621" s="105"/>
      <c r="Q621" s="105"/>
      <c r="R621" s="105"/>
      <c r="S621" s="105"/>
      <c r="T621" s="105"/>
      <c r="U621" s="105"/>
      <c r="V621" s="105"/>
      <c r="W621" s="105"/>
      <c r="X621" s="105"/>
      <c r="Y621" s="105"/>
      <c r="Z621" s="105"/>
      <c r="AA621" s="207"/>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c r="BI621" s="207"/>
      <c r="BJ621" s="210"/>
      <c r="BK621" s="210"/>
    </row>
    <row r="622" spans="1:63" ht="12.75" hidden="1" customHeight="1" outlineLevel="1">
      <c r="A622" s="9"/>
      <c r="B622" s="45"/>
      <c r="C622" s="128">
        <f>Asset45</f>
        <v>0</v>
      </c>
      <c r="D622" s="9"/>
      <c r="E622" s="9"/>
      <c r="F622" s="27"/>
      <c r="G622" s="194">
        <f>-Input!N51</f>
        <v>0</v>
      </c>
      <c r="H622" s="119"/>
      <c r="I622" s="119"/>
      <c r="J622" s="119"/>
      <c r="K622" s="119"/>
      <c r="L622" s="119"/>
      <c r="M622" s="105"/>
      <c r="N622" s="105"/>
      <c r="O622" s="105"/>
      <c r="P622" s="105"/>
      <c r="Q622" s="105"/>
      <c r="R622" s="105"/>
      <c r="S622" s="105"/>
      <c r="T622" s="105"/>
      <c r="U622" s="105"/>
      <c r="V622" s="105"/>
      <c r="W622" s="105"/>
      <c r="X622" s="105"/>
      <c r="Y622" s="105"/>
      <c r="Z622" s="105"/>
      <c r="AA622" s="207"/>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c r="BI622" s="207"/>
      <c r="BJ622" s="210"/>
      <c r="BK622" s="210"/>
    </row>
    <row r="623" spans="1:63" collapsed="1">
      <c r="A623" s="9"/>
      <c r="B623" s="45"/>
      <c r="C623" s="128"/>
      <c r="D623" s="9"/>
      <c r="E623" s="9"/>
      <c r="F623" s="27"/>
      <c r="G623" s="195"/>
      <c r="H623" s="119"/>
      <c r="I623" s="119"/>
      <c r="J623" s="119"/>
      <c r="K623" s="119"/>
      <c r="L623" s="119"/>
      <c r="M623" s="105"/>
      <c r="N623" s="105"/>
      <c r="O623" s="105"/>
      <c r="P623" s="105"/>
      <c r="Q623" s="105"/>
      <c r="R623" s="105"/>
      <c r="S623" s="105"/>
      <c r="T623" s="105"/>
      <c r="U623" s="105"/>
      <c r="V623" s="105"/>
      <c r="W623" s="105"/>
      <c r="X623" s="105"/>
      <c r="Y623" s="105"/>
      <c r="Z623" s="105"/>
      <c r="AA623" s="207"/>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c r="BI623" s="207"/>
      <c r="BJ623" s="210"/>
      <c r="BK623" s="210"/>
    </row>
    <row r="624" spans="1:63">
      <c r="A624" s="9"/>
      <c r="B624" s="45" t="s">
        <v>52</v>
      </c>
      <c r="C624" s="128"/>
      <c r="D624" s="9"/>
      <c r="E624" s="9"/>
      <c r="F624" s="140"/>
      <c r="G624" s="193">
        <f>SUM(G625:G669)</f>
        <v>0</v>
      </c>
      <c r="H624" s="119"/>
      <c r="I624" s="119"/>
      <c r="J624" s="119"/>
      <c r="K624" s="119"/>
      <c r="L624" s="119"/>
      <c r="M624" s="105"/>
      <c r="N624" s="105"/>
      <c r="O624" s="105"/>
      <c r="P624" s="105"/>
      <c r="Q624" s="105"/>
      <c r="R624" s="105"/>
      <c r="S624" s="105"/>
      <c r="T624" s="105"/>
      <c r="U624" s="105"/>
      <c r="V624" s="105"/>
      <c r="W624" s="105"/>
      <c r="X624" s="105"/>
      <c r="Y624" s="105"/>
      <c r="Z624" s="105"/>
      <c r="AA624" s="207"/>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10"/>
      <c r="BK624" s="210"/>
    </row>
    <row r="625" spans="1:63" outlineLevel="1">
      <c r="A625" s="9"/>
      <c r="B625" s="9"/>
      <c r="C625" s="128" t="str">
        <f>Asset1</f>
        <v>System Capex</v>
      </c>
      <c r="D625" s="9"/>
      <c r="E625" s="9"/>
      <c r="F625" s="140"/>
      <c r="G625" s="191">
        <f>Input!O7</f>
        <v>0</v>
      </c>
      <c r="H625" s="119"/>
      <c r="I625" s="119"/>
      <c r="J625" s="119"/>
      <c r="K625" s="119"/>
      <c r="L625" s="119"/>
      <c r="M625" s="105"/>
      <c r="N625" s="105"/>
      <c r="O625" s="105"/>
      <c r="P625" s="105"/>
      <c r="Q625" s="105"/>
      <c r="R625" s="105"/>
      <c r="S625" s="105"/>
      <c r="T625" s="105"/>
      <c r="U625" s="105"/>
      <c r="V625" s="105"/>
      <c r="W625" s="105"/>
      <c r="X625" s="105"/>
      <c r="Y625" s="105"/>
      <c r="Z625" s="105"/>
      <c r="AA625" s="207"/>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c r="BI625" s="207"/>
      <c r="BJ625" s="210"/>
      <c r="BK625" s="210"/>
    </row>
    <row r="626" spans="1:63" outlineLevel="1">
      <c r="A626" s="9"/>
      <c r="B626" s="45"/>
      <c r="C626" s="128" t="str">
        <f>Asset2</f>
        <v>Transmission terminal station</v>
      </c>
      <c r="D626" s="9"/>
      <c r="E626" s="9"/>
      <c r="F626" s="140"/>
      <c r="G626" s="191">
        <f>Input!O8</f>
        <v>0</v>
      </c>
      <c r="H626" s="119"/>
      <c r="I626" s="119"/>
      <c r="J626" s="119"/>
      <c r="K626" s="119"/>
      <c r="L626" s="119"/>
      <c r="M626" s="105"/>
      <c r="N626" s="105"/>
      <c r="O626" s="105"/>
      <c r="P626" s="105"/>
      <c r="Q626" s="105"/>
      <c r="R626" s="105"/>
      <c r="S626" s="105"/>
      <c r="T626" s="105"/>
      <c r="U626" s="105"/>
      <c r="V626" s="105"/>
      <c r="W626" s="105"/>
      <c r="X626" s="105"/>
      <c r="Y626" s="105"/>
      <c r="Z626" s="105"/>
      <c r="AA626" s="207"/>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c r="BI626" s="207"/>
      <c r="BJ626" s="210"/>
      <c r="BK626" s="210"/>
    </row>
    <row r="627" spans="1:63" outlineLevel="1">
      <c r="A627" s="9"/>
      <c r="B627" s="45"/>
      <c r="C627" s="128" t="str">
        <f>Asset3</f>
        <v>Zone substations</v>
      </c>
      <c r="D627" s="9"/>
      <c r="E627" s="9"/>
      <c r="F627" s="140"/>
      <c r="G627" s="191">
        <f>Input!O9</f>
        <v>0</v>
      </c>
      <c r="H627" s="119"/>
      <c r="I627" s="119"/>
      <c r="J627" s="119"/>
      <c r="K627" s="119"/>
      <c r="L627" s="119"/>
      <c r="M627" s="105"/>
      <c r="N627" s="105"/>
      <c r="O627" s="105"/>
      <c r="P627" s="105"/>
      <c r="Q627" s="105"/>
      <c r="R627" s="105"/>
      <c r="S627" s="105"/>
      <c r="T627" s="105"/>
      <c r="U627" s="105"/>
      <c r="V627" s="105"/>
      <c r="W627" s="105"/>
      <c r="X627" s="105"/>
      <c r="Y627" s="105"/>
      <c r="Z627" s="105"/>
      <c r="AA627" s="207"/>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c r="BI627" s="207"/>
      <c r="BJ627" s="210"/>
      <c r="BK627" s="210"/>
    </row>
    <row r="628" spans="1:63" outlineLevel="1">
      <c r="A628" s="9"/>
      <c r="B628" s="45"/>
      <c r="C628" s="128" t="str">
        <f>Asset4</f>
        <v>Transmission lines</v>
      </c>
      <c r="D628" s="9"/>
      <c r="E628" s="9"/>
      <c r="F628" s="140"/>
      <c r="G628" s="191">
        <f>Input!O10</f>
        <v>0</v>
      </c>
      <c r="H628" s="119"/>
      <c r="I628" s="119"/>
      <c r="J628" s="119"/>
      <c r="K628" s="119"/>
      <c r="L628" s="119"/>
      <c r="M628" s="105"/>
      <c r="N628" s="105"/>
      <c r="O628" s="105"/>
      <c r="P628" s="105"/>
      <c r="Q628" s="105"/>
      <c r="R628" s="105"/>
      <c r="S628" s="105"/>
      <c r="T628" s="105"/>
      <c r="U628" s="105"/>
      <c r="V628" s="105"/>
      <c r="W628" s="105"/>
      <c r="X628" s="105"/>
      <c r="Y628" s="105"/>
      <c r="Z628" s="105"/>
      <c r="AA628" s="207"/>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10"/>
      <c r="BK628" s="210"/>
    </row>
    <row r="629" spans="1:63" outlineLevel="1">
      <c r="A629" s="9"/>
      <c r="B629" s="45"/>
      <c r="C629" s="128" t="str">
        <f>Asset5</f>
        <v>Distribution mains</v>
      </c>
      <c r="D629" s="9"/>
      <c r="E629" s="9"/>
      <c r="F629" s="140"/>
      <c r="G629" s="191">
        <f>Input!O11</f>
        <v>0</v>
      </c>
      <c r="H629" s="119"/>
      <c r="I629" s="119"/>
      <c r="J629" s="119"/>
      <c r="K629" s="119"/>
      <c r="L629" s="119"/>
      <c r="M629" s="105"/>
      <c r="N629" s="105"/>
      <c r="O629" s="105"/>
      <c r="P629" s="105"/>
      <c r="Q629" s="105"/>
      <c r="R629" s="105"/>
      <c r="S629" s="105"/>
      <c r="T629" s="105"/>
      <c r="U629" s="105"/>
      <c r="V629" s="105"/>
      <c r="W629" s="105"/>
      <c r="X629" s="105"/>
      <c r="Y629" s="105"/>
      <c r="Z629" s="105"/>
      <c r="AA629" s="207"/>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c r="BI629" s="207"/>
      <c r="BJ629" s="210"/>
      <c r="BK629" s="210"/>
    </row>
    <row r="630" spans="1:63" outlineLevel="1">
      <c r="A630" s="9"/>
      <c r="B630" s="45"/>
      <c r="C630" s="128" t="str">
        <f>Asset6</f>
        <v>Distribution substations</v>
      </c>
      <c r="D630" s="9"/>
      <c r="E630" s="9"/>
      <c r="F630" s="140"/>
      <c r="G630" s="191">
        <f>Input!O12</f>
        <v>0</v>
      </c>
      <c r="H630" s="119"/>
      <c r="I630" s="119"/>
      <c r="J630" s="119"/>
      <c r="K630" s="119"/>
      <c r="L630" s="119"/>
      <c r="M630" s="105"/>
      <c r="N630" s="105"/>
      <c r="O630" s="105"/>
      <c r="P630" s="105"/>
      <c r="Q630" s="105"/>
      <c r="R630" s="105"/>
      <c r="S630" s="105"/>
      <c r="T630" s="105"/>
      <c r="U630" s="105"/>
      <c r="V630" s="105"/>
      <c r="W630" s="105"/>
      <c r="X630" s="105"/>
      <c r="Y630" s="105"/>
      <c r="Z630" s="105"/>
      <c r="AA630" s="207"/>
      <c r="AB630" s="207"/>
      <c r="AC630" s="207"/>
      <c r="AD630" s="207"/>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c r="BI630" s="207"/>
      <c r="BJ630" s="210"/>
      <c r="BK630" s="210"/>
    </row>
    <row r="631" spans="1:63" outlineLevel="1">
      <c r="A631" s="9"/>
      <c r="B631" s="45"/>
      <c r="C631" s="128" t="str">
        <f>Asset7</f>
        <v>Metering</v>
      </c>
      <c r="D631" s="9"/>
      <c r="E631" s="9"/>
      <c r="F631" s="140"/>
      <c r="G631" s="191">
        <f>Input!O13</f>
        <v>0</v>
      </c>
      <c r="H631" s="119"/>
      <c r="I631" s="119"/>
      <c r="J631" s="119"/>
      <c r="K631" s="119"/>
      <c r="L631" s="119"/>
      <c r="M631" s="105"/>
      <c r="N631" s="105"/>
      <c r="O631" s="105"/>
      <c r="P631" s="105"/>
      <c r="Q631" s="105"/>
      <c r="R631" s="105"/>
      <c r="S631" s="105"/>
      <c r="T631" s="105"/>
      <c r="U631" s="105"/>
      <c r="V631" s="105"/>
      <c r="W631" s="105"/>
      <c r="X631" s="105"/>
      <c r="Y631" s="105"/>
      <c r="Z631" s="105"/>
      <c r="AA631" s="207"/>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c r="BI631" s="207"/>
      <c r="BJ631" s="210"/>
      <c r="BK631" s="210"/>
    </row>
    <row r="632" spans="1:63" outlineLevel="1">
      <c r="A632" s="9"/>
      <c r="B632" s="45"/>
      <c r="C632" s="128" t="str">
        <f>Asset8</f>
        <v>Land and easements</v>
      </c>
      <c r="D632" s="9"/>
      <c r="E632" s="9"/>
      <c r="F632" s="140"/>
      <c r="G632" s="191">
        <f>Input!O14</f>
        <v>0</v>
      </c>
      <c r="H632" s="119"/>
      <c r="I632" s="119"/>
      <c r="J632" s="119"/>
      <c r="K632" s="119"/>
      <c r="L632" s="119"/>
      <c r="M632" s="105"/>
      <c r="N632" s="105"/>
      <c r="O632" s="105"/>
      <c r="P632" s="105"/>
      <c r="Q632" s="105"/>
      <c r="R632" s="105"/>
      <c r="S632" s="105"/>
      <c r="T632" s="105"/>
      <c r="U632" s="105"/>
      <c r="V632" s="105"/>
      <c r="W632" s="105"/>
      <c r="X632" s="105"/>
      <c r="Y632" s="105"/>
      <c r="Z632" s="105"/>
      <c r="AA632" s="207"/>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10"/>
      <c r="BK632" s="210"/>
    </row>
    <row r="633" spans="1:63" outlineLevel="1">
      <c r="A633" s="9"/>
      <c r="B633" s="45"/>
      <c r="C633" s="128" t="str">
        <f>Asset9</f>
        <v>Secondary systems - Control, communications &amp; Protection</v>
      </c>
      <c r="D633" s="9"/>
      <c r="E633" s="9"/>
      <c r="F633" s="140"/>
      <c r="G633" s="191">
        <f>Input!O15</f>
        <v>0</v>
      </c>
      <c r="H633" s="119"/>
      <c r="I633" s="119"/>
      <c r="J633" s="119"/>
      <c r="K633" s="119"/>
      <c r="L633" s="119"/>
      <c r="M633" s="105"/>
      <c r="N633" s="105"/>
      <c r="O633" s="105"/>
      <c r="P633" s="105"/>
      <c r="Q633" s="105"/>
      <c r="R633" s="105"/>
      <c r="S633" s="105"/>
      <c r="T633" s="105"/>
      <c r="U633" s="105"/>
      <c r="V633" s="105"/>
      <c r="W633" s="105"/>
      <c r="X633" s="105"/>
      <c r="Y633" s="105"/>
      <c r="Z633" s="105"/>
      <c r="AA633" s="207"/>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c r="BI633" s="207"/>
      <c r="BJ633" s="210"/>
      <c r="BK633" s="210"/>
    </row>
    <row r="634" spans="1:63" outlineLevel="1">
      <c r="A634" s="9"/>
      <c r="B634" s="45"/>
      <c r="C634" s="128" t="str">
        <f>Asset10</f>
        <v>Other</v>
      </c>
      <c r="D634" s="9"/>
      <c r="E634" s="9"/>
      <c r="F634" s="140"/>
      <c r="G634" s="191">
        <f>Input!O16</f>
        <v>0</v>
      </c>
      <c r="H634" s="119"/>
      <c r="I634" s="119"/>
      <c r="J634" s="119"/>
      <c r="K634" s="119"/>
      <c r="L634" s="119"/>
      <c r="M634" s="105"/>
      <c r="N634" s="105"/>
      <c r="O634" s="105"/>
      <c r="P634" s="105"/>
      <c r="Q634" s="105"/>
      <c r="R634" s="105"/>
      <c r="S634" s="105"/>
      <c r="T634" s="105"/>
      <c r="U634" s="105"/>
      <c r="V634" s="105"/>
      <c r="W634" s="105"/>
      <c r="X634" s="105"/>
      <c r="Y634" s="105"/>
      <c r="Z634" s="105"/>
      <c r="AA634" s="207"/>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c r="BI634" s="207"/>
      <c r="BJ634" s="210"/>
      <c r="BK634" s="210"/>
    </row>
    <row r="635" spans="1:63" outlineLevel="1">
      <c r="A635" s="9"/>
      <c r="B635" s="45"/>
      <c r="C635" s="128" t="str">
        <f>Asset11</f>
        <v>Non-System Capex</v>
      </c>
      <c r="D635" s="9"/>
      <c r="E635" s="9"/>
      <c r="F635" s="140"/>
      <c r="G635" s="191">
        <f>Input!O17</f>
        <v>0</v>
      </c>
      <c r="H635" s="119"/>
      <c r="I635" s="119"/>
      <c r="J635" s="119"/>
      <c r="K635" s="119"/>
      <c r="L635" s="119"/>
      <c r="M635" s="105"/>
      <c r="N635" s="105"/>
      <c r="O635" s="105"/>
      <c r="P635" s="105"/>
      <c r="Q635" s="105"/>
      <c r="R635" s="105"/>
      <c r="S635" s="105"/>
      <c r="T635" s="105"/>
      <c r="U635" s="105"/>
      <c r="V635" s="105"/>
      <c r="W635" s="105"/>
      <c r="X635" s="105"/>
      <c r="Y635" s="105"/>
      <c r="Z635" s="105"/>
      <c r="AA635" s="207"/>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c r="BI635" s="207"/>
      <c r="BJ635" s="210"/>
      <c r="BK635" s="210"/>
    </row>
    <row r="636" spans="1:63" outlineLevel="1">
      <c r="A636" s="9"/>
      <c r="B636" s="45"/>
      <c r="C636" s="128" t="str">
        <f>Asset12</f>
        <v>Non-network—IT and Communications Capex</v>
      </c>
      <c r="D636" s="9"/>
      <c r="E636" s="9"/>
      <c r="F636" s="140"/>
      <c r="G636" s="191">
        <f>Input!O18</f>
        <v>0</v>
      </c>
      <c r="H636" s="119"/>
      <c r="I636" s="119"/>
      <c r="J636" s="119"/>
      <c r="K636" s="119"/>
      <c r="L636" s="119"/>
      <c r="M636" s="105"/>
      <c r="N636" s="105"/>
      <c r="O636" s="105"/>
      <c r="P636" s="105"/>
      <c r="Q636" s="105"/>
      <c r="R636" s="105"/>
      <c r="S636" s="105"/>
      <c r="T636" s="105"/>
      <c r="U636" s="105"/>
      <c r="V636" s="105"/>
      <c r="W636" s="105"/>
      <c r="X636" s="105"/>
      <c r="Y636" s="105"/>
      <c r="Z636" s="105"/>
      <c r="AA636" s="207"/>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10"/>
      <c r="BK636" s="210"/>
    </row>
    <row r="637" spans="1:63" outlineLevel="1">
      <c r="A637" s="9"/>
      <c r="B637" s="45"/>
      <c r="C637" s="128" t="str">
        <f>Asset13</f>
        <v>Non-network—Motor Vehicles Capex</v>
      </c>
      <c r="D637" s="9"/>
      <c r="E637" s="9"/>
      <c r="F637" s="140"/>
      <c r="G637" s="191">
        <f>Input!O19</f>
        <v>0</v>
      </c>
      <c r="H637" s="119"/>
      <c r="I637" s="119"/>
      <c r="J637" s="119"/>
      <c r="K637" s="119"/>
      <c r="L637" s="119"/>
      <c r="M637" s="105"/>
      <c r="N637" s="105"/>
      <c r="O637" s="105"/>
      <c r="P637" s="105"/>
      <c r="Q637" s="105"/>
      <c r="R637" s="105"/>
      <c r="S637" s="105"/>
      <c r="T637" s="105"/>
      <c r="U637" s="105"/>
      <c r="V637" s="105"/>
      <c r="W637" s="105"/>
      <c r="X637" s="105"/>
      <c r="Y637" s="105"/>
      <c r="Z637" s="105"/>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c r="BI637" s="207"/>
      <c r="BJ637" s="210"/>
      <c r="BK637" s="210"/>
    </row>
    <row r="638" spans="1:63" outlineLevel="1">
      <c r="A638" s="9"/>
      <c r="B638" s="45"/>
      <c r="C638" s="128" t="str">
        <f>Asset14</f>
        <v>Non-network—Property Capex</v>
      </c>
      <c r="D638" s="9"/>
      <c r="E638" s="9"/>
      <c r="F638" s="140"/>
      <c r="G638" s="191">
        <f>Input!O20</f>
        <v>0</v>
      </c>
      <c r="H638" s="119"/>
      <c r="I638" s="119"/>
      <c r="J638" s="119"/>
      <c r="K638" s="119"/>
      <c r="L638" s="119"/>
      <c r="M638" s="105"/>
      <c r="N638" s="105"/>
      <c r="O638" s="105"/>
      <c r="P638" s="105"/>
      <c r="Q638" s="105"/>
      <c r="R638" s="105"/>
      <c r="S638" s="105"/>
      <c r="T638" s="105"/>
      <c r="U638" s="105"/>
      <c r="V638" s="105"/>
      <c r="W638" s="105"/>
      <c r="X638" s="105"/>
      <c r="Y638" s="105"/>
      <c r="Z638" s="105"/>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10"/>
      <c r="BK638" s="210"/>
    </row>
    <row r="639" spans="1:63" outlineLevel="1">
      <c r="A639" s="9"/>
      <c r="B639" s="45"/>
      <c r="C639" s="128" t="str">
        <f>Asset15</f>
        <v>Non-network—Plant &amp; Equipment Capex</v>
      </c>
      <c r="D639" s="9"/>
      <c r="E639" s="9"/>
      <c r="F639" s="140"/>
      <c r="G639" s="191">
        <f>Input!O21</f>
        <v>0</v>
      </c>
      <c r="H639" s="119"/>
      <c r="I639" s="119"/>
      <c r="J639" s="119"/>
      <c r="K639" s="119"/>
      <c r="L639" s="119"/>
      <c r="M639" s="105"/>
      <c r="N639" s="105"/>
      <c r="O639" s="105"/>
      <c r="P639" s="105"/>
      <c r="Q639" s="105"/>
      <c r="R639" s="105"/>
      <c r="S639" s="105"/>
      <c r="T639" s="105"/>
      <c r="U639" s="105"/>
      <c r="V639" s="105"/>
      <c r="W639" s="105"/>
      <c r="X639" s="105"/>
      <c r="Y639" s="105"/>
      <c r="Z639" s="105"/>
      <c r="AA639" s="207"/>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10"/>
      <c r="BK639" s="210"/>
    </row>
    <row r="640" spans="1:63" outlineLevel="1">
      <c r="A640" s="9"/>
      <c r="B640" s="45"/>
      <c r="C640" s="128" t="str">
        <f>Asset16</f>
        <v>Non-network—Other capex</v>
      </c>
      <c r="D640" s="9"/>
      <c r="E640" s="9"/>
      <c r="F640" s="140"/>
      <c r="G640" s="191">
        <f>Input!O22</f>
        <v>0</v>
      </c>
      <c r="H640" s="119"/>
      <c r="I640" s="119"/>
      <c r="J640" s="119"/>
      <c r="K640" s="119"/>
      <c r="L640" s="119"/>
      <c r="M640" s="105"/>
      <c r="N640" s="105"/>
      <c r="O640" s="105"/>
      <c r="P640" s="105"/>
      <c r="Q640" s="105"/>
      <c r="R640" s="105"/>
      <c r="S640" s="105"/>
      <c r="T640" s="105"/>
      <c r="U640" s="105"/>
      <c r="V640" s="105"/>
      <c r="W640" s="105"/>
      <c r="X640" s="105"/>
      <c r="Y640" s="105"/>
      <c r="Z640" s="105"/>
      <c r="AA640" s="207"/>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10"/>
      <c r="BK640" s="210"/>
    </row>
    <row r="641" spans="1:63" hidden="1" outlineLevel="1">
      <c r="A641" s="9"/>
      <c r="B641" s="45"/>
      <c r="C641" s="128">
        <f>Asset17</f>
        <v>0</v>
      </c>
      <c r="D641" s="9"/>
      <c r="E641" s="9"/>
      <c r="F641" s="140"/>
      <c r="G641" s="191">
        <f>Input!O23</f>
        <v>0</v>
      </c>
      <c r="H641" s="119"/>
      <c r="I641" s="119"/>
      <c r="J641" s="119"/>
      <c r="K641" s="119"/>
      <c r="L641" s="119"/>
      <c r="M641" s="105"/>
      <c r="N641" s="105"/>
      <c r="O641" s="105"/>
      <c r="P641" s="105"/>
      <c r="Q641" s="105"/>
      <c r="R641" s="105"/>
      <c r="S641" s="105"/>
      <c r="T641" s="105"/>
      <c r="U641" s="105"/>
      <c r="V641" s="105"/>
      <c r="W641" s="105"/>
      <c r="X641" s="105"/>
      <c r="Y641" s="105"/>
      <c r="Z641" s="105"/>
      <c r="AA641" s="207"/>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c r="BI641" s="207"/>
      <c r="BJ641" s="210"/>
      <c r="BK641" s="210"/>
    </row>
    <row r="642" spans="1:63" hidden="1" outlineLevel="1">
      <c r="A642" s="9"/>
      <c r="B642" s="45"/>
      <c r="C642" s="128">
        <f>Asset18</f>
        <v>0</v>
      </c>
      <c r="D642" s="9"/>
      <c r="E642" s="9"/>
      <c r="F642" s="140"/>
      <c r="G642" s="191">
        <f>Input!O24</f>
        <v>0</v>
      </c>
      <c r="H642" s="119"/>
      <c r="I642" s="119"/>
      <c r="J642" s="119"/>
      <c r="K642" s="119"/>
      <c r="L642" s="119"/>
      <c r="M642" s="105"/>
      <c r="N642" s="105"/>
      <c r="O642" s="105"/>
      <c r="P642" s="105"/>
      <c r="Q642" s="105"/>
      <c r="R642" s="105"/>
      <c r="S642" s="105"/>
      <c r="T642" s="105"/>
      <c r="U642" s="105"/>
      <c r="V642" s="105"/>
      <c r="W642" s="105"/>
      <c r="X642" s="105"/>
      <c r="Y642" s="105"/>
      <c r="Z642" s="105"/>
      <c r="AA642" s="207"/>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c r="BI642" s="207"/>
      <c r="BJ642" s="210"/>
      <c r="BK642" s="210"/>
    </row>
    <row r="643" spans="1:63" hidden="1" outlineLevel="1">
      <c r="A643" s="9"/>
      <c r="B643" s="45"/>
      <c r="C643" s="128">
        <f>Asset19</f>
        <v>0</v>
      </c>
      <c r="D643" s="9"/>
      <c r="E643" s="9"/>
      <c r="F643" s="140"/>
      <c r="G643" s="191">
        <f>Input!O25</f>
        <v>0</v>
      </c>
      <c r="H643" s="119"/>
      <c r="I643" s="119"/>
      <c r="J643" s="119"/>
      <c r="K643" s="119"/>
      <c r="L643" s="119"/>
      <c r="M643" s="105"/>
      <c r="N643" s="105"/>
      <c r="O643" s="105"/>
      <c r="P643" s="105"/>
      <c r="Q643" s="105"/>
      <c r="R643" s="105"/>
      <c r="S643" s="105"/>
      <c r="T643" s="105"/>
      <c r="U643" s="105"/>
      <c r="V643" s="105"/>
      <c r="W643" s="105"/>
      <c r="X643" s="105"/>
      <c r="Y643" s="105"/>
      <c r="Z643" s="105"/>
      <c r="AA643" s="207"/>
      <c r="AB643" s="207"/>
      <c r="AC643" s="207"/>
      <c r="AD643" s="207"/>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c r="BI643" s="207"/>
      <c r="BJ643" s="210"/>
      <c r="BK643" s="210"/>
    </row>
    <row r="644" spans="1:63" hidden="1" outlineLevel="1">
      <c r="A644" s="9"/>
      <c r="B644" s="45"/>
      <c r="C644" s="128">
        <f>Asset20</f>
        <v>0</v>
      </c>
      <c r="D644" s="9"/>
      <c r="E644" s="9"/>
      <c r="F644" s="140"/>
      <c r="G644" s="191">
        <f>Input!O26</f>
        <v>0</v>
      </c>
      <c r="H644" s="119"/>
      <c r="I644" s="119"/>
      <c r="J644" s="119"/>
      <c r="K644" s="119"/>
      <c r="L644" s="119"/>
      <c r="M644" s="105"/>
      <c r="N644" s="105"/>
      <c r="O644" s="105"/>
      <c r="P644" s="105"/>
      <c r="Q644" s="105"/>
      <c r="R644" s="105"/>
      <c r="S644" s="105"/>
      <c r="T644" s="105"/>
      <c r="U644" s="105"/>
      <c r="V644" s="105"/>
      <c r="W644" s="105"/>
      <c r="X644" s="105"/>
      <c r="Y644" s="105"/>
      <c r="Z644" s="105"/>
      <c r="AA644" s="207"/>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10"/>
      <c r="BK644" s="210"/>
    </row>
    <row r="645" spans="1:63" hidden="1" outlineLevel="1">
      <c r="A645" s="9"/>
      <c r="B645" s="45"/>
      <c r="C645" s="128">
        <f>Asset21</f>
        <v>0</v>
      </c>
      <c r="D645" s="9"/>
      <c r="E645" s="9"/>
      <c r="F645" s="140"/>
      <c r="G645" s="191">
        <f>Input!O27</f>
        <v>0</v>
      </c>
      <c r="H645" s="119"/>
      <c r="I645" s="119"/>
      <c r="J645" s="119"/>
      <c r="K645" s="119"/>
      <c r="L645" s="119"/>
      <c r="M645" s="105"/>
      <c r="N645" s="105"/>
      <c r="O645" s="105"/>
      <c r="P645" s="105"/>
      <c r="Q645" s="105"/>
      <c r="R645" s="105"/>
      <c r="S645" s="105"/>
      <c r="T645" s="105"/>
      <c r="U645" s="105"/>
      <c r="V645" s="105"/>
      <c r="W645" s="105"/>
      <c r="X645" s="105"/>
      <c r="Y645" s="105"/>
      <c r="Z645" s="105"/>
      <c r="AA645" s="207"/>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c r="BI645" s="207"/>
      <c r="BJ645" s="210"/>
      <c r="BK645" s="210"/>
    </row>
    <row r="646" spans="1:63" hidden="1" outlineLevel="1">
      <c r="A646" s="9"/>
      <c r="B646" s="45"/>
      <c r="C646" s="128">
        <f>Asset22</f>
        <v>0</v>
      </c>
      <c r="D646" s="9"/>
      <c r="E646" s="9"/>
      <c r="F646" s="140"/>
      <c r="G646" s="191">
        <f>Input!O28</f>
        <v>0</v>
      </c>
      <c r="H646" s="119"/>
      <c r="I646" s="119"/>
      <c r="J646" s="119"/>
      <c r="K646" s="119"/>
      <c r="L646" s="119"/>
      <c r="M646" s="105"/>
      <c r="N646" s="105"/>
      <c r="O646" s="105"/>
      <c r="P646" s="105"/>
      <c r="Q646" s="105"/>
      <c r="R646" s="105"/>
      <c r="S646" s="105"/>
      <c r="T646" s="105"/>
      <c r="U646" s="105"/>
      <c r="V646" s="105"/>
      <c r="W646" s="105"/>
      <c r="X646" s="105"/>
      <c r="Y646" s="105"/>
      <c r="Z646" s="105"/>
      <c r="AA646" s="207"/>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c r="BI646" s="207"/>
      <c r="BJ646" s="210"/>
      <c r="BK646" s="210"/>
    </row>
    <row r="647" spans="1:63" hidden="1" outlineLevel="1">
      <c r="A647" s="9"/>
      <c r="B647" s="45"/>
      <c r="C647" s="128">
        <f>Asset23</f>
        <v>0</v>
      </c>
      <c r="D647" s="9"/>
      <c r="E647" s="9"/>
      <c r="F647" s="140"/>
      <c r="G647" s="191">
        <f>Input!O29</f>
        <v>0</v>
      </c>
      <c r="H647" s="119"/>
      <c r="I647" s="119"/>
      <c r="J647" s="119"/>
      <c r="K647" s="119"/>
      <c r="L647" s="119"/>
      <c r="M647" s="105"/>
      <c r="N647" s="105"/>
      <c r="O647" s="105"/>
      <c r="P647" s="105"/>
      <c r="Q647" s="105"/>
      <c r="R647" s="105"/>
      <c r="S647" s="105"/>
      <c r="T647" s="105"/>
      <c r="U647" s="105"/>
      <c r="V647" s="105"/>
      <c r="W647" s="105"/>
      <c r="X647" s="105"/>
      <c r="Y647" s="105"/>
      <c r="Z647" s="105"/>
      <c r="AA647" s="207"/>
      <c r="AB647" s="207"/>
      <c r="AC647" s="207"/>
      <c r="AD647" s="207"/>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c r="BI647" s="207"/>
      <c r="BJ647" s="210"/>
      <c r="BK647" s="210"/>
    </row>
    <row r="648" spans="1:63" hidden="1" outlineLevel="1">
      <c r="A648" s="9"/>
      <c r="B648" s="45"/>
      <c r="C648" s="128">
        <f>Asset24</f>
        <v>0</v>
      </c>
      <c r="D648" s="9"/>
      <c r="E648" s="9"/>
      <c r="F648" s="140"/>
      <c r="G648" s="191">
        <f>Input!O30</f>
        <v>0</v>
      </c>
      <c r="H648" s="119"/>
      <c r="I648" s="119"/>
      <c r="J648" s="119"/>
      <c r="K648" s="119"/>
      <c r="L648" s="119"/>
      <c r="M648" s="105"/>
      <c r="N648" s="105"/>
      <c r="O648" s="105"/>
      <c r="P648" s="105"/>
      <c r="Q648" s="105"/>
      <c r="R648" s="105"/>
      <c r="S648" s="105"/>
      <c r="T648" s="105"/>
      <c r="U648" s="105"/>
      <c r="V648" s="105"/>
      <c r="W648" s="105"/>
      <c r="X648" s="105"/>
      <c r="Y648" s="105"/>
      <c r="Z648" s="105"/>
      <c r="AA648" s="207"/>
      <c r="AB648" s="207"/>
      <c r="AC648" s="207"/>
      <c r="AD648" s="207"/>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10"/>
      <c r="BK648" s="210"/>
    </row>
    <row r="649" spans="1:63" hidden="1" outlineLevel="1">
      <c r="A649" s="9"/>
      <c r="B649" s="45"/>
      <c r="C649" s="128">
        <f>Asset25</f>
        <v>0</v>
      </c>
      <c r="D649" s="9"/>
      <c r="E649" s="9"/>
      <c r="F649" s="140"/>
      <c r="G649" s="191">
        <f>Input!O31</f>
        <v>0</v>
      </c>
      <c r="H649" s="119"/>
      <c r="I649" s="119"/>
      <c r="J649" s="119"/>
      <c r="K649" s="119"/>
      <c r="L649" s="119"/>
      <c r="M649" s="105"/>
      <c r="N649" s="105"/>
      <c r="O649" s="105"/>
      <c r="P649" s="105"/>
      <c r="Q649" s="105"/>
      <c r="R649" s="105"/>
      <c r="S649" s="105"/>
      <c r="T649" s="105"/>
      <c r="U649" s="105"/>
      <c r="V649" s="105"/>
      <c r="W649" s="105"/>
      <c r="X649" s="105"/>
      <c r="Y649" s="105"/>
      <c r="Z649" s="105"/>
      <c r="AA649" s="207"/>
      <c r="AB649" s="207"/>
      <c r="AC649" s="207"/>
      <c r="AD649" s="207"/>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c r="BI649" s="207"/>
      <c r="BJ649" s="210"/>
      <c r="BK649" s="210"/>
    </row>
    <row r="650" spans="1:63" hidden="1" outlineLevel="1">
      <c r="A650" s="9"/>
      <c r="B650" s="45"/>
      <c r="C650" s="128">
        <f>Asset26</f>
        <v>0</v>
      </c>
      <c r="D650" s="9"/>
      <c r="E650" s="9"/>
      <c r="F650" s="140"/>
      <c r="G650" s="191">
        <f>Input!O32</f>
        <v>0</v>
      </c>
      <c r="H650" s="119"/>
      <c r="I650" s="119"/>
      <c r="J650" s="119"/>
      <c r="K650" s="119"/>
      <c r="L650" s="119"/>
      <c r="M650" s="105"/>
      <c r="N650" s="105"/>
      <c r="O650" s="105"/>
      <c r="P650" s="105"/>
      <c r="Q650" s="105"/>
      <c r="R650" s="105"/>
      <c r="S650" s="105"/>
      <c r="T650" s="105"/>
      <c r="U650" s="105"/>
      <c r="V650" s="105"/>
      <c r="W650" s="105"/>
      <c r="X650" s="105"/>
      <c r="Y650" s="105"/>
      <c r="Z650" s="105"/>
      <c r="AA650" s="207"/>
      <c r="AB650" s="207"/>
      <c r="AC650" s="207"/>
      <c r="AD650" s="207"/>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c r="BI650" s="207"/>
      <c r="BJ650" s="210"/>
      <c r="BK650" s="210"/>
    </row>
    <row r="651" spans="1:63" hidden="1" outlineLevel="1">
      <c r="A651" s="9"/>
      <c r="B651" s="45"/>
      <c r="C651" s="128">
        <f>Asset27</f>
        <v>0</v>
      </c>
      <c r="D651" s="9"/>
      <c r="E651" s="9"/>
      <c r="F651" s="140"/>
      <c r="G651" s="191">
        <f>Input!O33</f>
        <v>0</v>
      </c>
      <c r="H651" s="119"/>
      <c r="I651" s="119"/>
      <c r="J651" s="119"/>
      <c r="K651" s="119"/>
      <c r="L651" s="119"/>
      <c r="M651" s="105"/>
      <c r="N651" s="105"/>
      <c r="O651" s="105"/>
      <c r="P651" s="105"/>
      <c r="Q651" s="105"/>
      <c r="R651" s="105"/>
      <c r="S651" s="105"/>
      <c r="T651" s="105"/>
      <c r="U651" s="105"/>
      <c r="V651" s="105"/>
      <c r="W651" s="105"/>
      <c r="X651" s="105"/>
      <c r="Y651" s="105"/>
      <c r="Z651" s="105"/>
      <c r="AA651" s="207"/>
      <c r="AB651" s="207"/>
      <c r="AC651" s="207"/>
      <c r="AD651" s="207"/>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c r="BI651" s="207"/>
      <c r="BJ651" s="210"/>
      <c r="BK651" s="210"/>
    </row>
    <row r="652" spans="1:63" hidden="1" outlineLevel="1">
      <c r="A652" s="9"/>
      <c r="B652" s="45"/>
      <c r="C652" s="128">
        <f>Asset28</f>
        <v>0</v>
      </c>
      <c r="D652" s="9"/>
      <c r="E652" s="9"/>
      <c r="F652" s="140"/>
      <c r="G652" s="191">
        <f>Input!O34</f>
        <v>0</v>
      </c>
      <c r="H652" s="119"/>
      <c r="I652" s="119"/>
      <c r="J652" s="119"/>
      <c r="K652" s="119"/>
      <c r="L652" s="119"/>
      <c r="M652" s="105"/>
      <c r="N652" s="105"/>
      <c r="O652" s="105"/>
      <c r="P652" s="105"/>
      <c r="Q652" s="105"/>
      <c r="R652" s="105"/>
      <c r="S652" s="105"/>
      <c r="T652" s="105"/>
      <c r="U652" s="105"/>
      <c r="V652" s="105"/>
      <c r="W652" s="105"/>
      <c r="X652" s="105"/>
      <c r="Y652" s="105"/>
      <c r="Z652" s="105"/>
      <c r="AA652" s="207"/>
      <c r="AB652" s="207"/>
      <c r="AC652" s="207"/>
      <c r="AD652" s="207"/>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10"/>
      <c r="BK652" s="210"/>
    </row>
    <row r="653" spans="1:63" hidden="1" outlineLevel="1">
      <c r="A653" s="9"/>
      <c r="B653" s="45"/>
      <c r="C653" s="128">
        <f>Asset29</f>
        <v>0</v>
      </c>
      <c r="D653" s="9"/>
      <c r="E653" s="9"/>
      <c r="F653" s="140"/>
      <c r="G653" s="191">
        <f>Input!O35</f>
        <v>0</v>
      </c>
      <c r="H653" s="119"/>
      <c r="I653" s="119"/>
      <c r="J653" s="119"/>
      <c r="K653" s="119"/>
      <c r="L653" s="119"/>
      <c r="M653" s="105"/>
      <c r="N653" s="105"/>
      <c r="O653" s="105"/>
      <c r="P653" s="105"/>
      <c r="Q653" s="105"/>
      <c r="R653" s="105"/>
      <c r="S653" s="105"/>
      <c r="T653" s="105"/>
      <c r="U653" s="105"/>
      <c r="V653" s="105"/>
      <c r="W653" s="105"/>
      <c r="X653" s="105"/>
      <c r="Y653" s="105"/>
      <c r="Z653" s="105"/>
      <c r="AA653" s="207"/>
      <c r="AB653" s="207"/>
      <c r="AC653" s="207"/>
      <c r="AD653" s="207"/>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c r="BI653" s="207"/>
      <c r="BJ653" s="210"/>
      <c r="BK653" s="210"/>
    </row>
    <row r="654" spans="1:63" hidden="1" outlineLevel="1">
      <c r="A654" s="9"/>
      <c r="B654" s="45"/>
      <c r="C654" s="128">
        <f>Asset30</f>
        <v>0</v>
      </c>
      <c r="D654" s="9"/>
      <c r="E654" s="9"/>
      <c r="F654" s="140"/>
      <c r="G654" s="191">
        <f>Input!O36</f>
        <v>0</v>
      </c>
      <c r="H654" s="119"/>
      <c r="I654" s="119"/>
      <c r="J654" s="119"/>
      <c r="K654" s="119"/>
      <c r="L654" s="119"/>
      <c r="M654" s="105"/>
      <c r="N654" s="105"/>
      <c r="O654" s="105"/>
      <c r="P654" s="105"/>
      <c r="Q654" s="105"/>
      <c r="R654" s="105"/>
      <c r="S654" s="105"/>
      <c r="T654" s="105"/>
      <c r="U654" s="105"/>
      <c r="V654" s="105"/>
      <c r="W654" s="105"/>
      <c r="X654" s="105"/>
      <c r="Y654" s="105"/>
      <c r="Z654" s="105"/>
      <c r="AA654" s="207"/>
      <c r="AB654" s="207"/>
      <c r="AC654" s="207"/>
      <c r="AD654" s="207"/>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c r="BI654" s="207"/>
      <c r="BJ654" s="210"/>
      <c r="BK654" s="210"/>
    </row>
    <row r="655" spans="1:63" hidden="1" outlineLevel="1">
      <c r="A655" s="9"/>
      <c r="B655" s="45"/>
      <c r="C655" s="128">
        <f>Asset31</f>
        <v>0</v>
      </c>
      <c r="D655" s="9"/>
      <c r="E655" s="9"/>
      <c r="F655" s="140"/>
      <c r="G655" s="191">
        <f>Input!O37</f>
        <v>0</v>
      </c>
      <c r="H655" s="119"/>
      <c r="I655" s="119"/>
      <c r="J655" s="119"/>
      <c r="K655" s="119"/>
      <c r="L655" s="119"/>
      <c r="M655" s="105"/>
      <c r="N655" s="105"/>
      <c r="O655" s="105"/>
      <c r="P655" s="105"/>
      <c r="Q655" s="105"/>
      <c r="R655" s="105"/>
      <c r="S655" s="105"/>
      <c r="T655" s="105"/>
      <c r="U655" s="105"/>
      <c r="V655" s="105"/>
      <c r="W655" s="105"/>
      <c r="X655" s="105"/>
      <c r="Y655" s="105"/>
      <c r="Z655" s="105"/>
      <c r="AA655" s="207"/>
      <c r="AB655" s="207"/>
      <c r="AC655" s="207"/>
      <c r="AD655" s="207"/>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c r="BI655" s="207"/>
      <c r="BJ655" s="210"/>
      <c r="BK655" s="210"/>
    </row>
    <row r="656" spans="1:63" hidden="1" outlineLevel="1">
      <c r="A656" s="9"/>
      <c r="B656" s="45"/>
      <c r="C656" s="128">
        <f>Asset32</f>
        <v>0</v>
      </c>
      <c r="D656" s="9"/>
      <c r="E656" s="9"/>
      <c r="F656" s="140"/>
      <c r="G656" s="191">
        <f>Input!O38</f>
        <v>0</v>
      </c>
      <c r="H656" s="119"/>
      <c r="I656" s="119"/>
      <c r="J656" s="119"/>
      <c r="K656" s="119"/>
      <c r="L656" s="119"/>
      <c r="M656" s="105"/>
      <c r="N656" s="105"/>
      <c r="O656" s="105"/>
      <c r="P656" s="105"/>
      <c r="Q656" s="105"/>
      <c r="R656" s="105"/>
      <c r="S656" s="105"/>
      <c r="T656" s="105"/>
      <c r="U656" s="105"/>
      <c r="V656" s="105"/>
      <c r="W656" s="105"/>
      <c r="X656" s="105"/>
      <c r="Y656" s="105"/>
      <c r="Z656" s="105"/>
      <c r="AA656" s="207"/>
      <c r="AB656" s="207"/>
      <c r="AC656" s="207"/>
      <c r="AD656" s="207"/>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c r="BI656" s="207"/>
      <c r="BJ656" s="210"/>
      <c r="BK656" s="210"/>
    </row>
    <row r="657" spans="1:63" hidden="1" outlineLevel="1">
      <c r="A657" s="9"/>
      <c r="B657" s="45"/>
      <c r="C657" s="128">
        <f>Asset33</f>
        <v>0</v>
      </c>
      <c r="D657" s="9"/>
      <c r="E657" s="9"/>
      <c r="F657" s="140"/>
      <c r="G657" s="191">
        <f>Input!O39</f>
        <v>0</v>
      </c>
      <c r="H657" s="119"/>
      <c r="I657" s="119"/>
      <c r="J657" s="119"/>
      <c r="K657" s="119"/>
      <c r="L657" s="119"/>
      <c r="M657" s="105"/>
      <c r="N657" s="105"/>
      <c r="O657" s="105"/>
      <c r="P657" s="105"/>
      <c r="Q657" s="105"/>
      <c r="R657" s="105"/>
      <c r="S657" s="105"/>
      <c r="T657" s="105"/>
      <c r="U657" s="105"/>
      <c r="V657" s="105"/>
      <c r="W657" s="105"/>
      <c r="X657" s="105"/>
      <c r="Y657" s="105"/>
      <c r="Z657" s="105"/>
      <c r="AA657" s="207"/>
      <c r="AB657" s="207"/>
      <c r="AC657" s="207"/>
      <c r="AD657" s="207"/>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c r="BI657" s="207"/>
      <c r="BJ657" s="210"/>
      <c r="BK657" s="210"/>
    </row>
    <row r="658" spans="1:63" hidden="1" outlineLevel="1">
      <c r="A658" s="9"/>
      <c r="B658" s="45"/>
      <c r="C658" s="128">
        <f>Asset34</f>
        <v>0</v>
      </c>
      <c r="D658" s="9"/>
      <c r="E658" s="9"/>
      <c r="F658" s="140"/>
      <c r="G658" s="191">
        <f>Input!O40</f>
        <v>0</v>
      </c>
      <c r="H658" s="119"/>
      <c r="I658" s="119"/>
      <c r="J658" s="119"/>
      <c r="K658" s="119"/>
      <c r="L658" s="119"/>
      <c r="M658" s="105"/>
      <c r="N658" s="105"/>
      <c r="O658" s="105"/>
      <c r="P658" s="105"/>
      <c r="Q658" s="105"/>
      <c r="R658" s="105"/>
      <c r="S658" s="105"/>
      <c r="T658" s="105"/>
      <c r="U658" s="105"/>
      <c r="V658" s="105"/>
      <c r="W658" s="105"/>
      <c r="X658" s="105"/>
      <c r="Y658" s="105"/>
      <c r="Z658" s="105"/>
      <c r="AA658" s="207"/>
      <c r="AB658" s="207"/>
      <c r="AC658" s="207"/>
      <c r="AD658" s="207"/>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c r="BI658" s="207"/>
      <c r="BJ658" s="210"/>
      <c r="BK658" s="210"/>
    </row>
    <row r="659" spans="1:63" hidden="1" outlineLevel="1">
      <c r="A659" s="9"/>
      <c r="B659" s="45"/>
      <c r="C659" s="128">
        <f>Asset35</f>
        <v>0</v>
      </c>
      <c r="D659" s="9"/>
      <c r="E659" s="9"/>
      <c r="F659" s="140"/>
      <c r="G659" s="191">
        <f>Input!O41</f>
        <v>0</v>
      </c>
      <c r="H659" s="119"/>
      <c r="I659" s="119"/>
      <c r="J659" s="119"/>
      <c r="K659" s="119"/>
      <c r="L659" s="119"/>
      <c r="M659" s="105"/>
      <c r="N659" s="105"/>
      <c r="O659" s="105"/>
      <c r="P659" s="105"/>
      <c r="Q659" s="105"/>
      <c r="R659" s="105"/>
      <c r="S659" s="105"/>
      <c r="T659" s="105"/>
      <c r="U659" s="105"/>
      <c r="V659" s="105"/>
      <c r="W659" s="105"/>
      <c r="X659" s="105"/>
      <c r="Y659" s="105"/>
      <c r="Z659" s="105"/>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c r="BI659" s="207"/>
      <c r="BJ659" s="210"/>
      <c r="BK659" s="210"/>
    </row>
    <row r="660" spans="1:63" hidden="1" outlineLevel="1">
      <c r="A660" s="9"/>
      <c r="B660" s="45"/>
      <c r="C660" s="128">
        <f>Asset36</f>
        <v>0</v>
      </c>
      <c r="D660" s="9"/>
      <c r="E660" s="9"/>
      <c r="F660" s="140"/>
      <c r="G660" s="191">
        <f>Input!O42</f>
        <v>0</v>
      </c>
      <c r="H660" s="119"/>
      <c r="I660" s="119"/>
      <c r="J660" s="119"/>
      <c r="K660" s="119"/>
      <c r="L660" s="119"/>
      <c r="M660" s="105"/>
      <c r="N660" s="105"/>
      <c r="O660" s="105"/>
      <c r="P660" s="105"/>
      <c r="Q660" s="105"/>
      <c r="R660" s="105"/>
      <c r="S660" s="105"/>
      <c r="T660" s="105"/>
      <c r="U660" s="105"/>
      <c r="V660" s="105"/>
      <c r="W660" s="105"/>
      <c r="X660" s="105"/>
      <c r="Y660" s="105"/>
      <c r="Z660" s="105"/>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c r="BI660" s="207"/>
      <c r="BJ660" s="210"/>
      <c r="BK660" s="210"/>
    </row>
    <row r="661" spans="1:63" hidden="1" outlineLevel="1">
      <c r="A661" s="9"/>
      <c r="B661" s="45"/>
      <c r="C661" s="128">
        <f>Asset37</f>
        <v>0</v>
      </c>
      <c r="D661" s="9"/>
      <c r="E661" s="9"/>
      <c r="F661" s="140"/>
      <c r="G661" s="191">
        <f>Input!O43</f>
        <v>0</v>
      </c>
      <c r="H661" s="119"/>
      <c r="I661" s="119"/>
      <c r="J661" s="119"/>
      <c r="K661" s="119"/>
      <c r="L661" s="119"/>
      <c r="M661" s="105"/>
      <c r="N661" s="105"/>
      <c r="O661" s="105"/>
      <c r="P661" s="105"/>
      <c r="Q661" s="105"/>
      <c r="R661" s="105"/>
      <c r="S661" s="105"/>
      <c r="T661" s="105"/>
      <c r="U661" s="105"/>
      <c r="V661" s="105"/>
      <c r="W661" s="105"/>
      <c r="X661" s="105"/>
      <c r="Y661" s="105"/>
      <c r="Z661" s="105"/>
      <c r="AA661" s="207"/>
      <c r="AB661" s="207"/>
      <c r="AC661" s="207"/>
      <c r="AD661" s="207"/>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c r="BI661" s="207"/>
      <c r="BJ661" s="210"/>
      <c r="BK661" s="210"/>
    </row>
    <row r="662" spans="1:63" hidden="1" outlineLevel="1">
      <c r="A662" s="9"/>
      <c r="B662" s="45"/>
      <c r="C662" s="128">
        <f>Asset38</f>
        <v>0</v>
      </c>
      <c r="D662" s="9"/>
      <c r="E662" s="9"/>
      <c r="F662" s="140"/>
      <c r="G662" s="191">
        <f>Input!O44</f>
        <v>0</v>
      </c>
      <c r="H662" s="119"/>
      <c r="I662" s="119"/>
      <c r="J662" s="119"/>
      <c r="K662" s="119"/>
      <c r="L662" s="119"/>
      <c r="M662" s="105"/>
      <c r="N662" s="105"/>
      <c r="O662" s="105"/>
      <c r="P662" s="105"/>
      <c r="Q662" s="105"/>
      <c r="R662" s="105"/>
      <c r="S662" s="105"/>
      <c r="T662" s="105"/>
      <c r="U662" s="105"/>
      <c r="V662" s="105"/>
      <c r="W662" s="105"/>
      <c r="X662" s="105"/>
      <c r="Y662" s="105"/>
      <c r="Z662" s="105"/>
      <c r="AA662" s="207"/>
      <c r="AB662" s="207"/>
      <c r="AC662" s="207"/>
      <c r="AD662" s="207"/>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c r="BI662" s="207"/>
      <c r="BJ662" s="210"/>
      <c r="BK662" s="210"/>
    </row>
    <row r="663" spans="1:63" hidden="1" outlineLevel="1">
      <c r="A663" s="9"/>
      <c r="B663" s="45"/>
      <c r="C663" s="128">
        <f>Asset39</f>
        <v>0</v>
      </c>
      <c r="D663" s="9"/>
      <c r="E663" s="9"/>
      <c r="F663" s="140"/>
      <c r="G663" s="191">
        <f>Input!O45</f>
        <v>0</v>
      </c>
      <c r="H663" s="119"/>
      <c r="I663" s="119"/>
      <c r="J663" s="119"/>
      <c r="K663" s="119"/>
      <c r="L663" s="119"/>
      <c r="M663" s="105"/>
      <c r="N663" s="105"/>
      <c r="O663" s="105"/>
      <c r="P663" s="105"/>
      <c r="Q663" s="105"/>
      <c r="R663" s="105"/>
      <c r="S663" s="105"/>
      <c r="T663" s="105"/>
      <c r="U663" s="105"/>
      <c r="V663" s="105"/>
      <c r="W663" s="105"/>
      <c r="X663" s="105"/>
      <c r="Y663" s="105"/>
      <c r="Z663" s="105"/>
      <c r="AA663" s="207"/>
      <c r="AB663" s="207"/>
      <c r="AC663" s="207"/>
      <c r="AD663" s="207"/>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c r="BI663" s="207"/>
      <c r="BJ663" s="210"/>
      <c r="BK663" s="210"/>
    </row>
    <row r="664" spans="1:63" hidden="1" outlineLevel="1">
      <c r="A664" s="9"/>
      <c r="B664" s="45"/>
      <c r="C664" s="128">
        <f>Asset40</f>
        <v>0</v>
      </c>
      <c r="D664" s="9"/>
      <c r="E664" s="9"/>
      <c r="F664" s="140"/>
      <c r="G664" s="191">
        <f>Input!O46</f>
        <v>0</v>
      </c>
      <c r="H664" s="119"/>
      <c r="I664" s="119"/>
      <c r="J664" s="119"/>
      <c r="K664" s="119"/>
      <c r="L664" s="119"/>
      <c r="M664" s="105"/>
      <c r="N664" s="105"/>
      <c r="O664" s="105"/>
      <c r="P664" s="105"/>
      <c r="Q664" s="105"/>
      <c r="R664" s="105"/>
      <c r="S664" s="105"/>
      <c r="T664" s="105"/>
      <c r="U664" s="105"/>
      <c r="V664" s="105"/>
      <c r="W664" s="105"/>
      <c r="X664" s="105"/>
      <c r="Y664" s="105"/>
      <c r="Z664" s="105"/>
      <c r="AA664" s="207"/>
      <c r="AB664" s="207"/>
      <c r="AC664" s="207"/>
      <c r="AD664" s="207"/>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c r="BI664" s="207"/>
      <c r="BJ664" s="210"/>
      <c r="BK664" s="210"/>
    </row>
    <row r="665" spans="1:63" hidden="1" outlineLevel="1">
      <c r="A665" s="9"/>
      <c r="B665" s="45"/>
      <c r="C665" s="128">
        <f>Asset41</f>
        <v>0</v>
      </c>
      <c r="D665" s="9"/>
      <c r="E665" s="9"/>
      <c r="F665" s="140"/>
      <c r="G665" s="191">
        <f>Input!O47</f>
        <v>0</v>
      </c>
      <c r="H665" s="119"/>
      <c r="I665" s="119"/>
      <c r="J665" s="119"/>
      <c r="K665" s="119"/>
      <c r="L665" s="119"/>
      <c r="M665" s="105"/>
      <c r="N665" s="105"/>
      <c r="O665" s="105"/>
      <c r="P665" s="105"/>
      <c r="Q665" s="105"/>
      <c r="R665" s="105"/>
      <c r="S665" s="105"/>
      <c r="T665" s="105"/>
      <c r="U665" s="105"/>
      <c r="V665" s="105"/>
      <c r="W665" s="105"/>
      <c r="X665" s="105"/>
      <c r="Y665" s="105"/>
      <c r="Z665" s="105"/>
      <c r="AA665" s="207"/>
      <c r="AB665" s="207"/>
      <c r="AC665" s="207"/>
      <c r="AD665" s="207"/>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c r="BI665" s="207"/>
      <c r="BJ665" s="210"/>
      <c r="BK665" s="210"/>
    </row>
    <row r="666" spans="1:63" hidden="1" outlineLevel="1">
      <c r="A666" s="9"/>
      <c r="B666" s="45"/>
      <c r="C666" s="128">
        <f>Asset42</f>
        <v>0</v>
      </c>
      <c r="D666" s="9"/>
      <c r="E666" s="9"/>
      <c r="F666" s="140"/>
      <c r="G666" s="191">
        <f>Input!O48</f>
        <v>0</v>
      </c>
      <c r="H666" s="119"/>
      <c r="I666" s="119"/>
      <c r="J666" s="119"/>
      <c r="K666" s="119"/>
      <c r="L666" s="119"/>
      <c r="M666" s="105"/>
      <c r="N666" s="105"/>
      <c r="O666" s="105"/>
      <c r="P666" s="105"/>
      <c r="Q666" s="105"/>
      <c r="R666" s="105"/>
      <c r="S666" s="105"/>
      <c r="T666" s="105"/>
      <c r="U666" s="105"/>
      <c r="V666" s="105"/>
      <c r="W666" s="105"/>
      <c r="X666" s="105"/>
      <c r="Y666" s="105"/>
      <c r="Z666" s="105"/>
      <c r="AA666" s="207"/>
      <c r="AB666" s="207"/>
      <c r="AC666" s="207"/>
      <c r="AD666" s="207"/>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c r="BI666" s="207"/>
      <c r="BJ666" s="210"/>
      <c r="BK666" s="210"/>
    </row>
    <row r="667" spans="1:63" hidden="1" outlineLevel="1">
      <c r="A667" s="9"/>
      <c r="B667" s="45"/>
      <c r="C667" s="128">
        <f>Asset43</f>
        <v>0</v>
      </c>
      <c r="D667" s="9"/>
      <c r="E667" s="9"/>
      <c r="F667" s="140"/>
      <c r="G667" s="191">
        <f>Input!O49</f>
        <v>0</v>
      </c>
      <c r="H667" s="119"/>
      <c r="I667" s="119"/>
      <c r="J667" s="119"/>
      <c r="K667" s="119"/>
      <c r="L667" s="119"/>
      <c r="M667" s="105"/>
      <c r="N667" s="105"/>
      <c r="O667" s="105"/>
      <c r="P667" s="105"/>
      <c r="Q667" s="105"/>
      <c r="R667" s="105"/>
      <c r="S667" s="105"/>
      <c r="T667" s="105"/>
      <c r="U667" s="105"/>
      <c r="V667" s="105"/>
      <c r="W667" s="105"/>
      <c r="X667" s="105"/>
      <c r="Y667" s="105"/>
      <c r="Z667" s="105"/>
      <c r="AA667" s="207"/>
      <c r="AB667" s="207"/>
      <c r="AC667" s="207"/>
      <c r="AD667" s="207"/>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c r="BI667" s="207"/>
      <c r="BJ667" s="210"/>
      <c r="BK667" s="210"/>
    </row>
    <row r="668" spans="1:63" hidden="1" outlineLevel="1">
      <c r="A668" s="9"/>
      <c r="B668" s="45"/>
      <c r="C668" s="128">
        <f>Asset44</f>
        <v>0</v>
      </c>
      <c r="D668" s="9"/>
      <c r="E668" s="9"/>
      <c r="F668" s="140"/>
      <c r="G668" s="191">
        <f>Input!O50</f>
        <v>0</v>
      </c>
      <c r="H668" s="119"/>
      <c r="I668" s="119"/>
      <c r="J668" s="119"/>
      <c r="K668" s="119"/>
      <c r="L668" s="119"/>
      <c r="M668" s="105"/>
      <c r="N668" s="105"/>
      <c r="O668" s="105"/>
      <c r="P668" s="105"/>
      <c r="Q668" s="105"/>
      <c r="R668" s="105"/>
      <c r="S668" s="105"/>
      <c r="T668" s="105"/>
      <c r="U668" s="105"/>
      <c r="V668" s="105"/>
      <c r="W668" s="105"/>
      <c r="X668" s="105"/>
      <c r="Y668" s="105"/>
      <c r="Z668" s="105"/>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c r="BI668" s="207"/>
      <c r="BJ668" s="210"/>
      <c r="BK668" s="210"/>
    </row>
    <row r="669" spans="1:63" hidden="1" outlineLevel="1">
      <c r="A669" s="9"/>
      <c r="B669" s="45"/>
      <c r="C669" s="128">
        <f>Asset45</f>
        <v>0</v>
      </c>
      <c r="D669" s="9"/>
      <c r="E669" s="9"/>
      <c r="F669" s="140"/>
      <c r="G669" s="191">
        <f>Input!O51</f>
        <v>0</v>
      </c>
      <c r="H669" s="119"/>
      <c r="I669" s="119"/>
      <c r="J669" s="119"/>
      <c r="K669" s="119"/>
      <c r="L669" s="119"/>
      <c r="M669" s="105"/>
      <c r="N669" s="105"/>
      <c r="O669" s="105"/>
      <c r="P669" s="105"/>
      <c r="Q669" s="105"/>
      <c r="R669" s="105"/>
      <c r="S669" s="105"/>
      <c r="T669" s="105"/>
      <c r="U669" s="105"/>
      <c r="V669" s="105"/>
      <c r="W669" s="105"/>
      <c r="X669" s="105"/>
      <c r="Y669" s="105"/>
      <c r="Z669" s="105"/>
      <c r="AA669" s="207"/>
      <c r="AB669" s="207"/>
      <c r="AC669" s="207"/>
      <c r="AD669" s="207"/>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c r="BI669" s="207"/>
      <c r="BJ669" s="210"/>
      <c r="BK669" s="210"/>
    </row>
    <row r="670" spans="1:63" collapsed="1">
      <c r="A670" s="9"/>
      <c r="B670" s="45"/>
      <c r="C670" s="128"/>
      <c r="D670" s="9"/>
      <c r="E670" s="9"/>
      <c r="F670" s="140"/>
      <c r="G670" s="191"/>
      <c r="H670" s="119"/>
      <c r="I670" s="119"/>
      <c r="J670" s="119"/>
      <c r="K670" s="119"/>
      <c r="L670" s="119"/>
      <c r="M670" s="105"/>
      <c r="N670" s="105"/>
      <c r="O670" s="105"/>
      <c r="P670" s="105"/>
      <c r="Q670" s="105"/>
      <c r="R670" s="105"/>
      <c r="S670" s="105"/>
      <c r="T670" s="105"/>
      <c r="U670" s="105"/>
      <c r="V670" s="105"/>
      <c r="W670" s="105"/>
      <c r="X670" s="105"/>
      <c r="Y670" s="105"/>
      <c r="Z670" s="105"/>
      <c r="AA670" s="207"/>
      <c r="AB670" s="207"/>
      <c r="AC670" s="207"/>
      <c r="AD670" s="207"/>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c r="BI670" s="207"/>
      <c r="BJ670" s="210"/>
      <c r="BK670" s="210"/>
    </row>
    <row r="671" spans="1:63">
      <c r="A671" s="9"/>
      <c r="B671" s="45" t="s">
        <v>64</v>
      </c>
      <c r="C671" s="128"/>
      <c r="D671" s="9"/>
      <c r="E671" s="9"/>
      <c r="F671" s="140"/>
      <c r="G671" s="193">
        <f>SUM(G672:G716)</f>
        <v>0</v>
      </c>
      <c r="H671" s="119"/>
      <c r="I671" s="119"/>
      <c r="J671" s="119"/>
      <c r="K671" s="119"/>
      <c r="L671" s="119"/>
      <c r="M671" s="105"/>
      <c r="N671" s="105"/>
      <c r="O671" s="105"/>
      <c r="P671" s="105"/>
      <c r="Q671" s="105"/>
      <c r="R671" s="105"/>
      <c r="S671" s="105"/>
      <c r="T671" s="105"/>
      <c r="U671" s="105"/>
      <c r="V671" s="105"/>
      <c r="W671" s="105"/>
      <c r="X671" s="105"/>
      <c r="Y671" s="105"/>
      <c r="Z671" s="105"/>
      <c r="AA671" s="207"/>
      <c r="AB671" s="207"/>
      <c r="AC671" s="207"/>
      <c r="AD671" s="207"/>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c r="BI671" s="207"/>
      <c r="BJ671" s="210"/>
      <c r="BK671" s="210"/>
    </row>
    <row r="672" spans="1:63" ht="12.75" customHeight="1" outlineLevel="1">
      <c r="A672" s="9"/>
      <c r="B672" s="9"/>
      <c r="C672" s="128" t="str">
        <f>Asset1</f>
        <v>System Capex</v>
      </c>
      <c r="D672" s="9"/>
      <c r="E672" s="9"/>
      <c r="F672" s="140"/>
      <c r="G672" s="191">
        <f>Input!P7</f>
        <v>0</v>
      </c>
      <c r="H672" s="119"/>
      <c r="I672" s="119"/>
      <c r="J672" s="119"/>
      <c r="K672" s="119"/>
      <c r="L672" s="119"/>
      <c r="M672" s="105"/>
      <c r="N672" s="105"/>
      <c r="O672" s="105"/>
      <c r="P672" s="105"/>
      <c r="Q672" s="105"/>
      <c r="R672" s="105"/>
      <c r="S672" s="105"/>
      <c r="T672" s="105"/>
      <c r="U672" s="105"/>
      <c r="V672" s="105"/>
      <c r="W672" s="105"/>
      <c r="X672" s="105"/>
      <c r="Y672" s="105"/>
      <c r="Z672" s="105"/>
      <c r="AA672" s="207"/>
      <c r="AB672" s="207"/>
      <c r="AC672" s="207"/>
      <c r="AD672" s="207"/>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c r="BI672" s="207"/>
      <c r="BJ672" s="210"/>
      <c r="BK672" s="210"/>
    </row>
    <row r="673" spans="1:63" ht="12.75" customHeight="1" outlineLevel="1">
      <c r="A673" s="9"/>
      <c r="B673" s="45"/>
      <c r="C673" s="128" t="str">
        <f>Asset2</f>
        <v>Transmission terminal station</v>
      </c>
      <c r="D673" s="9"/>
      <c r="E673" s="9"/>
      <c r="F673" s="140"/>
      <c r="G673" s="191">
        <f>Input!P8</f>
        <v>0</v>
      </c>
      <c r="H673" s="119"/>
      <c r="I673" s="119"/>
      <c r="J673" s="119"/>
      <c r="K673" s="119"/>
      <c r="L673" s="119"/>
      <c r="M673" s="105"/>
      <c r="N673" s="105"/>
      <c r="O673" s="105"/>
      <c r="P673" s="105"/>
      <c r="Q673" s="105"/>
      <c r="R673" s="105"/>
      <c r="S673" s="105"/>
      <c r="T673" s="105"/>
      <c r="U673" s="105"/>
      <c r="V673" s="105"/>
      <c r="W673" s="105"/>
      <c r="X673" s="105"/>
      <c r="Y673" s="105"/>
      <c r="Z673" s="105"/>
      <c r="AA673" s="207"/>
      <c r="AB673" s="207"/>
      <c r="AC673" s="207"/>
      <c r="AD673" s="207"/>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c r="BI673" s="207"/>
      <c r="BJ673" s="210"/>
      <c r="BK673" s="210"/>
    </row>
    <row r="674" spans="1:63" ht="12.75" customHeight="1" outlineLevel="1">
      <c r="A674" s="9"/>
      <c r="B674" s="45"/>
      <c r="C674" s="128" t="str">
        <f>Asset3</f>
        <v>Zone substations</v>
      </c>
      <c r="D674" s="9"/>
      <c r="E674" s="9"/>
      <c r="F674" s="140"/>
      <c r="G674" s="191">
        <f>Input!P9</f>
        <v>0</v>
      </c>
      <c r="H674" s="119"/>
      <c r="I674" s="119"/>
      <c r="J674" s="119"/>
      <c r="K674" s="119"/>
      <c r="L674" s="119"/>
      <c r="M674" s="105"/>
      <c r="N674" s="105"/>
      <c r="O674" s="105"/>
      <c r="P674" s="105"/>
      <c r="Q674" s="105"/>
      <c r="R674" s="105"/>
      <c r="S674" s="105"/>
      <c r="T674" s="105"/>
      <c r="U674" s="105"/>
      <c r="V674" s="105"/>
      <c r="W674" s="105"/>
      <c r="X674" s="105"/>
      <c r="Y674" s="105"/>
      <c r="Z674" s="105"/>
      <c r="AA674" s="207"/>
      <c r="AB674" s="207"/>
      <c r="AC674" s="207"/>
      <c r="AD674" s="207"/>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c r="BI674" s="207"/>
      <c r="BJ674" s="210"/>
      <c r="BK674" s="210"/>
    </row>
    <row r="675" spans="1:63" ht="12.75" customHeight="1" outlineLevel="1">
      <c r="A675" s="9"/>
      <c r="B675" s="45"/>
      <c r="C675" s="128" t="str">
        <f>Asset4</f>
        <v>Transmission lines</v>
      </c>
      <c r="D675" s="9"/>
      <c r="E675" s="9"/>
      <c r="F675" s="140"/>
      <c r="G675" s="191">
        <f>Input!P10</f>
        <v>0</v>
      </c>
      <c r="H675" s="119"/>
      <c r="I675" s="119"/>
      <c r="J675" s="119"/>
      <c r="K675" s="119"/>
      <c r="L675" s="119"/>
      <c r="M675" s="105"/>
      <c r="N675" s="105"/>
      <c r="O675" s="105"/>
      <c r="P675" s="105"/>
      <c r="Q675" s="105"/>
      <c r="R675" s="105"/>
      <c r="S675" s="105"/>
      <c r="T675" s="105"/>
      <c r="U675" s="105"/>
      <c r="V675" s="105"/>
      <c r="W675" s="105"/>
      <c r="X675" s="105"/>
      <c r="Y675" s="105"/>
      <c r="Z675" s="105"/>
      <c r="AA675" s="207"/>
      <c r="AB675" s="207"/>
      <c r="AC675" s="207"/>
      <c r="AD675" s="207"/>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c r="BI675" s="207"/>
      <c r="BJ675" s="210"/>
      <c r="BK675" s="210"/>
    </row>
    <row r="676" spans="1:63" ht="12.75" customHeight="1" outlineLevel="1">
      <c r="A676" s="9"/>
      <c r="B676" s="45"/>
      <c r="C676" s="128" t="str">
        <f>Asset5</f>
        <v>Distribution mains</v>
      </c>
      <c r="D676" s="9"/>
      <c r="E676" s="9"/>
      <c r="F676" s="140"/>
      <c r="G676" s="191">
        <f>Input!P11</f>
        <v>0</v>
      </c>
      <c r="H676" s="119"/>
      <c r="I676" s="119"/>
      <c r="J676" s="119"/>
      <c r="K676" s="119"/>
      <c r="L676" s="119"/>
      <c r="M676" s="105"/>
      <c r="N676" s="105"/>
      <c r="O676" s="105"/>
      <c r="P676" s="105"/>
      <c r="Q676" s="105"/>
      <c r="R676" s="105"/>
      <c r="S676" s="105"/>
      <c r="T676" s="105"/>
      <c r="U676" s="105"/>
      <c r="V676" s="105"/>
      <c r="W676" s="105"/>
      <c r="X676" s="105"/>
      <c r="Y676" s="105"/>
      <c r="Z676" s="105"/>
      <c r="AA676" s="207"/>
      <c r="AB676" s="207"/>
      <c r="AC676" s="207"/>
      <c r="AD676" s="207"/>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c r="BI676" s="207"/>
      <c r="BJ676" s="210"/>
      <c r="BK676" s="210"/>
    </row>
    <row r="677" spans="1:63" ht="12.75" customHeight="1" outlineLevel="1">
      <c r="A677" s="9"/>
      <c r="B677" s="45"/>
      <c r="C677" s="128" t="str">
        <f>Asset6</f>
        <v>Distribution substations</v>
      </c>
      <c r="D677" s="9"/>
      <c r="E677" s="9"/>
      <c r="F677" s="140"/>
      <c r="G677" s="191">
        <f>Input!P12</f>
        <v>0</v>
      </c>
      <c r="H677" s="119"/>
      <c r="I677" s="119"/>
      <c r="J677" s="119"/>
      <c r="K677" s="119"/>
      <c r="L677" s="119"/>
      <c r="M677" s="105"/>
      <c r="N677" s="105"/>
      <c r="O677" s="105"/>
      <c r="P677" s="105"/>
      <c r="Q677" s="105"/>
      <c r="R677" s="105"/>
      <c r="S677" s="105"/>
      <c r="T677" s="105"/>
      <c r="U677" s="105"/>
      <c r="V677" s="105"/>
      <c r="W677" s="105"/>
      <c r="X677" s="105"/>
      <c r="Y677" s="105"/>
      <c r="Z677" s="105"/>
      <c r="AA677" s="207"/>
      <c r="AB677" s="207"/>
      <c r="AC677" s="207"/>
      <c r="AD677" s="207"/>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c r="BI677" s="207"/>
      <c r="BJ677" s="210"/>
      <c r="BK677" s="210"/>
    </row>
    <row r="678" spans="1:63" ht="12.75" customHeight="1" outlineLevel="1">
      <c r="A678" s="9"/>
      <c r="B678" s="45"/>
      <c r="C678" s="128" t="str">
        <f>Asset7</f>
        <v>Metering</v>
      </c>
      <c r="D678" s="9"/>
      <c r="E678" s="9"/>
      <c r="F678" s="140"/>
      <c r="G678" s="191">
        <f>Input!P13</f>
        <v>0</v>
      </c>
      <c r="H678" s="119"/>
      <c r="I678" s="119"/>
      <c r="J678" s="119"/>
      <c r="K678" s="119"/>
      <c r="L678" s="119"/>
      <c r="M678" s="105"/>
      <c r="N678" s="105"/>
      <c r="O678" s="105"/>
      <c r="P678" s="105"/>
      <c r="Q678" s="105"/>
      <c r="R678" s="105"/>
      <c r="S678" s="105"/>
      <c r="T678" s="105"/>
      <c r="U678" s="105"/>
      <c r="V678" s="105"/>
      <c r="W678" s="105"/>
      <c r="X678" s="105"/>
      <c r="Y678" s="105"/>
      <c r="Z678" s="105"/>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c r="BI678" s="207"/>
      <c r="BJ678" s="210"/>
      <c r="BK678" s="210"/>
    </row>
    <row r="679" spans="1:63" ht="12.75" customHeight="1" outlineLevel="1">
      <c r="A679" s="9"/>
      <c r="B679" s="45"/>
      <c r="C679" s="128" t="str">
        <f>Asset8</f>
        <v>Land and easements</v>
      </c>
      <c r="D679" s="9"/>
      <c r="E679" s="9"/>
      <c r="F679" s="140"/>
      <c r="G679" s="191">
        <f>Input!P14</f>
        <v>0</v>
      </c>
      <c r="H679" s="119"/>
      <c r="I679" s="119"/>
      <c r="J679" s="119"/>
      <c r="K679" s="119"/>
      <c r="L679" s="119"/>
      <c r="M679" s="105"/>
      <c r="N679" s="105"/>
      <c r="O679" s="105"/>
      <c r="P679" s="105"/>
      <c r="Q679" s="105"/>
      <c r="R679" s="105"/>
      <c r="S679" s="105"/>
      <c r="T679" s="105"/>
      <c r="U679" s="105"/>
      <c r="V679" s="105"/>
      <c r="W679" s="105"/>
      <c r="X679" s="105"/>
      <c r="Y679" s="105"/>
      <c r="Z679" s="105"/>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c r="BI679" s="207"/>
      <c r="BJ679" s="210"/>
      <c r="BK679" s="210"/>
    </row>
    <row r="680" spans="1:63" ht="12.75" customHeight="1" outlineLevel="1">
      <c r="A680" s="9"/>
      <c r="B680" s="45"/>
      <c r="C680" s="128" t="str">
        <f>Asset9</f>
        <v>Secondary systems - Control, communications &amp; Protection</v>
      </c>
      <c r="D680" s="9"/>
      <c r="E680" s="9"/>
      <c r="F680" s="140"/>
      <c r="G680" s="191">
        <f>Input!P15</f>
        <v>0</v>
      </c>
      <c r="H680" s="119"/>
      <c r="I680" s="119"/>
      <c r="J680" s="119"/>
      <c r="K680" s="119"/>
      <c r="L680" s="119"/>
      <c r="M680" s="105"/>
      <c r="N680" s="105"/>
      <c r="O680" s="105"/>
      <c r="P680" s="105"/>
      <c r="Q680" s="105"/>
      <c r="R680" s="105"/>
      <c r="S680" s="105"/>
      <c r="T680" s="105"/>
      <c r="U680" s="105"/>
      <c r="V680" s="105"/>
      <c r="W680" s="105"/>
      <c r="X680" s="105"/>
      <c r="Y680" s="105"/>
      <c r="Z680" s="105"/>
      <c r="AA680" s="207"/>
      <c r="AB680" s="207"/>
      <c r="AC680" s="207"/>
      <c r="AD680" s="20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c r="BI680" s="207"/>
      <c r="BJ680" s="210"/>
      <c r="BK680" s="210"/>
    </row>
    <row r="681" spans="1:63" ht="12.75" customHeight="1" outlineLevel="1">
      <c r="A681" s="9"/>
      <c r="B681" s="45"/>
      <c r="C681" s="128" t="str">
        <f>Asset10</f>
        <v>Other</v>
      </c>
      <c r="D681" s="9"/>
      <c r="E681" s="9"/>
      <c r="F681" s="140"/>
      <c r="G681" s="191">
        <f>Input!P16</f>
        <v>0</v>
      </c>
      <c r="H681" s="119"/>
      <c r="I681" s="119"/>
      <c r="J681" s="119"/>
      <c r="K681" s="119"/>
      <c r="L681" s="119"/>
      <c r="M681" s="105"/>
      <c r="N681" s="105"/>
      <c r="O681" s="105"/>
      <c r="P681" s="105"/>
      <c r="Q681" s="105"/>
      <c r="R681" s="105"/>
      <c r="S681" s="105"/>
      <c r="T681" s="105"/>
      <c r="U681" s="105"/>
      <c r="V681" s="105"/>
      <c r="W681" s="105"/>
      <c r="X681" s="105"/>
      <c r="Y681" s="105"/>
      <c r="Z681" s="105"/>
      <c r="AA681" s="207"/>
      <c r="AB681" s="207"/>
      <c r="AC681" s="207"/>
      <c r="AD681" s="20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c r="BI681" s="207"/>
      <c r="BJ681" s="210"/>
      <c r="BK681" s="210"/>
    </row>
    <row r="682" spans="1:63" ht="12.75" customHeight="1" outlineLevel="1">
      <c r="A682" s="9"/>
      <c r="B682" s="45"/>
      <c r="C682" s="128" t="str">
        <f>Asset11</f>
        <v>Non-System Capex</v>
      </c>
      <c r="D682" s="9"/>
      <c r="E682" s="9"/>
      <c r="F682" s="140"/>
      <c r="G682" s="191">
        <f>Input!P17</f>
        <v>0</v>
      </c>
      <c r="H682" s="119"/>
      <c r="I682" s="119"/>
      <c r="J682" s="119"/>
      <c r="K682" s="119"/>
      <c r="L682" s="119"/>
      <c r="M682" s="105"/>
      <c r="N682" s="105"/>
      <c r="O682" s="105"/>
      <c r="P682" s="105"/>
      <c r="Q682" s="105"/>
      <c r="R682" s="105"/>
      <c r="S682" s="105"/>
      <c r="T682" s="105"/>
      <c r="U682" s="105"/>
      <c r="V682" s="105"/>
      <c r="W682" s="105"/>
      <c r="X682" s="105"/>
      <c r="Y682" s="105"/>
      <c r="Z682" s="105"/>
      <c r="AA682" s="207"/>
      <c r="AB682" s="207"/>
      <c r="AC682" s="207"/>
      <c r="AD682" s="20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c r="BI682" s="207"/>
      <c r="BJ682" s="210"/>
      <c r="BK682" s="210"/>
    </row>
    <row r="683" spans="1:63" ht="12.75" customHeight="1" outlineLevel="1">
      <c r="A683" s="9"/>
      <c r="B683" s="45"/>
      <c r="C683" s="128" t="str">
        <f>Asset12</f>
        <v>Non-network—IT and Communications Capex</v>
      </c>
      <c r="D683" s="9"/>
      <c r="E683" s="9"/>
      <c r="F683" s="140"/>
      <c r="G683" s="191">
        <f>Input!P18</f>
        <v>0</v>
      </c>
      <c r="H683" s="119"/>
      <c r="I683" s="119"/>
      <c r="J683" s="119"/>
      <c r="K683" s="119"/>
      <c r="L683" s="119"/>
      <c r="M683" s="105"/>
      <c r="N683" s="105"/>
      <c r="O683" s="105"/>
      <c r="P683" s="105"/>
      <c r="Q683" s="105"/>
      <c r="R683" s="105"/>
      <c r="S683" s="105"/>
      <c r="T683" s="105"/>
      <c r="U683" s="105"/>
      <c r="V683" s="105"/>
      <c r="W683" s="105"/>
      <c r="X683" s="105"/>
      <c r="Y683" s="105"/>
      <c r="Z683" s="105"/>
      <c r="AA683" s="207"/>
      <c r="AB683" s="207"/>
      <c r="AC683" s="207"/>
      <c r="AD683" s="20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c r="BI683" s="207"/>
      <c r="BJ683" s="210"/>
      <c r="BK683" s="210"/>
    </row>
    <row r="684" spans="1:63" ht="12.75" customHeight="1" outlineLevel="1">
      <c r="A684" s="9"/>
      <c r="B684" s="45"/>
      <c r="C684" s="128" t="str">
        <f>Asset13</f>
        <v>Non-network—Motor Vehicles Capex</v>
      </c>
      <c r="D684" s="9"/>
      <c r="E684" s="9"/>
      <c r="F684" s="140"/>
      <c r="G684" s="191">
        <f>Input!P19</f>
        <v>0</v>
      </c>
      <c r="H684" s="119"/>
      <c r="I684" s="119"/>
      <c r="J684" s="119"/>
      <c r="K684" s="119"/>
      <c r="L684" s="119"/>
      <c r="M684" s="105"/>
      <c r="N684" s="105"/>
      <c r="O684" s="105"/>
      <c r="P684" s="105"/>
      <c r="Q684" s="105"/>
      <c r="R684" s="105"/>
      <c r="S684" s="105"/>
      <c r="T684" s="105"/>
      <c r="U684" s="105"/>
      <c r="V684" s="105"/>
      <c r="W684" s="105"/>
      <c r="X684" s="105"/>
      <c r="Y684" s="105"/>
      <c r="Z684" s="105"/>
      <c r="AA684" s="207"/>
      <c r="AB684" s="207"/>
      <c r="AC684" s="207"/>
      <c r="AD684" s="20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c r="BI684" s="207"/>
      <c r="BJ684" s="210"/>
      <c r="BK684" s="210"/>
    </row>
    <row r="685" spans="1:63" ht="12.75" customHeight="1" outlineLevel="1">
      <c r="A685" s="9"/>
      <c r="B685" s="45"/>
      <c r="C685" s="128" t="str">
        <f>Asset14</f>
        <v>Non-network—Property Capex</v>
      </c>
      <c r="D685" s="9"/>
      <c r="E685" s="9"/>
      <c r="F685" s="140"/>
      <c r="G685" s="191">
        <f>Input!P20</f>
        <v>0</v>
      </c>
      <c r="H685" s="119"/>
      <c r="I685" s="119"/>
      <c r="J685" s="119"/>
      <c r="K685" s="119"/>
      <c r="L685" s="119"/>
      <c r="M685" s="105"/>
      <c r="N685" s="105"/>
      <c r="O685" s="105"/>
      <c r="P685" s="105"/>
      <c r="Q685" s="105"/>
      <c r="R685" s="105"/>
      <c r="S685" s="105"/>
      <c r="T685" s="105"/>
      <c r="U685" s="105"/>
      <c r="V685" s="105"/>
      <c r="W685" s="105"/>
      <c r="X685" s="105"/>
      <c r="Y685" s="105"/>
      <c r="Z685" s="105"/>
      <c r="AA685" s="207"/>
      <c r="AB685" s="207"/>
      <c r="AC685" s="207"/>
      <c r="AD685" s="20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c r="BI685" s="207"/>
      <c r="BJ685" s="210"/>
      <c r="BK685" s="210"/>
    </row>
    <row r="686" spans="1:63" ht="12.75" customHeight="1" outlineLevel="1">
      <c r="A686" s="9"/>
      <c r="B686" s="45"/>
      <c r="C686" s="128" t="str">
        <f>Asset15</f>
        <v>Non-network—Plant &amp; Equipment Capex</v>
      </c>
      <c r="D686" s="9"/>
      <c r="E686" s="9"/>
      <c r="F686" s="140"/>
      <c r="G686" s="191">
        <f>Input!P21</f>
        <v>0</v>
      </c>
      <c r="H686" s="119"/>
      <c r="I686" s="119"/>
      <c r="J686" s="119"/>
      <c r="K686" s="119"/>
      <c r="L686" s="119"/>
      <c r="M686" s="105"/>
      <c r="N686" s="105"/>
      <c r="O686" s="105"/>
      <c r="P686" s="105"/>
      <c r="Q686" s="105"/>
      <c r="R686" s="105"/>
      <c r="S686" s="105"/>
      <c r="T686" s="105"/>
      <c r="U686" s="105"/>
      <c r="V686" s="105"/>
      <c r="W686" s="105"/>
      <c r="X686" s="105"/>
      <c r="Y686" s="105"/>
      <c r="Z686" s="105"/>
      <c r="AA686" s="207"/>
      <c r="AB686" s="207"/>
      <c r="AC686" s="207"/>
      <c r="AD686" s="20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c r="BI686" s="207"/>
      <c r="BJ686" s="210"/>
      <c r="BK686" s="210"/>
    </row>
    <row r="687" spans="1:63" ht="12.75" customHeight="1" outlineLevel="1">
      <c r="A687" s="9"/>
      <c r="B687" s="45"/>
      <c r="C687" s="128" t="str">
        <f>Asset16</f>
        <v>Non-network—Other capex</v>
      </c>
      <c r="D687" s="9"/>
      <c r="E687" s="9"/>
      <c r="F687" s="140"/>
      <c r="G687" s="191">
        <f>Input!P22</f>
        <v>0</v>
      </c>
      <c r="H687" s="119"/>
      <c r="I687" s="119"/>
      <c r="J687" s="119"/>
      <c r="K687" s="119"/>
      <c r="L687" s="119"/>
      <c r="M687" s="105"/>
      <c r="N687" s="105"/>
      <c r="O687" s="105"/>
      <c r="P687" s="105"/>
      <c r="Q687" s="105"/>
      <c r="R687" s="105"/>
      <c r="S687" s="105"/>
      <c r="T687" s="105"/>
      <c r="U687" s="105"/>
      <c r="V687" s="105"/>
      <c r="W687" s="105"/>
      <c r="X687" s="105"/>
      <c r="Y687" s="105"/>
      <c r="Z687" s="105"/>
      <c r="AA687" s="207"/>
      <c r="AB687" s="207"/>
      <c r="AC687" s="207"/>
      <c r="AD687" s="20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c r="BI687" s="207"/>
      <c r="BJ687" s="210"/>
      <c r="BK687" s="210"/>
    </row>
    <row r="688" spans="1:63" ht="12.75" hidden="1" customHeight="1" outlineLevel="1">
      <c r="A688" s="9"/>
      <c r="B688" s="45"/>
      <c r="C688" s="128">
        <f>Asset17</f>
        <v>0</v>
      </c>
      <c r="D688" s="9"/>
      <c r="E688" s="9"/>
      <c r="F688" s="140"/>
      <c r="G688" s="191">
        <f>Input!P23</f>
        <v>0</v>
      </c>
      <c r="H688" s="119"/>
      <c r="I688" s="119"/>
      <c r="J688" s="119"/>
      <c r="K688" s="119"/>
      <c r="L688" s="119"/>
      <c r="M688" s="105"/>
      <c r="N688" s="105"/>
      <c r="O688" s="105"/>
      <c r="P688" s="105"/>
      <c r="Q688" s="105"/>
      <c r="R688" s="105"/>
      <c r="S688" s="105"/>
      <c r="T688" s="105"/>
      <c r="U688" s="105"/>
      <c r="V688" s="105"/>
      <c r="W688" s="105"/>
      <c r="X688" s="105"/>
      <c r="Y688" s="105"/>
      <c r="Z688" s="105"/>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10"/>
      <c r="BK688" s="210"/>
    </row>
    <row r="689" spans="1:63" ht="12.75" hidden="1" customHeight="1" outlineLevel="1">
      <c r="A689" s="9"/>
      <c r="B689" s="45"/>
      <c r="C689" s="128">
        <f>Asset18</f>
        <v>0</v>
      </c>
      <c r="D689" s="9"/>
      <c r="E689" s="9"/>
      <c r="F689" s="140"/>
      <c r="G689" s="191">
        <f>Input!P24</f>
        <v>0</v>
      </c>
      <c r="H689" s="119"/>
      <c r="I689" s="119"/>
      <c r="J689" s="119"/>
      <c r="K689" s="119"/>
      <c r="L689" s="119"/>
      <c r="M689" s="105"/>
      <c r="N689" s="105"/>
      <c r="O689" s="105"/>
      <c r="P689" s="105"/>
      <c r="Q689" s="105"/>
      <c r="R689" s="105"/>
      <c r="S689" s="105"/>
      <c r="T689" s="105"/>
      <c r="U689" s="105"/>
      <c r="V689" s="105"/>
      <c r="W689" s="105"/>
      <c r="X689" s="105"/>
      <c r="Y689" s="105"/>
      <c r="Z689" s="105"/>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10"/>
      <c r="BK689" s="210"/>
    </row>
    <row r="690" spans="1:63" ht="12.75" hidden="1" customHeight="1" outlineLevel="1">
      <c r="A690" s="9"/>
      <c r="B690" s="45"/>
      <c r="C690" s="128">
        <f>Asset19</f>
        <v>0</v>
      </c>
      <c r="D690" s="9"/>
      <c r="E690" s="9"/>
      <c r="F690" s="140"/>
      <c r="G690" s="191">
        <f>Input!P25</f>
        <v>0</v>
      </c>
      <c r="H690" s="119"/>
      <c r="I690" s="119"/>
      <c r="J690" s="119"/>
      <c r="K690" s="119"/>
      <c r="L690" s="119"/>
      <c r="M690" s="105"/>
      <c r="N690" s="105"/>
      <c r="O690" s="105"/>
      <c r="P690" s="105"/>
      <c r="Q690" s="105"/>
      <c r="R690" s="105"/>
      <c r="S690" s="105"/>
      <c r="T690" s="105"/>
      <c r="U690" s="105"/>
      <c r="V690" s="105"/>
      <c r="W690" s="105"/>
      <c r="X690" s="105"/>
      <c r="Y690" s="105"/>
      <c r="Z690" s="105"/>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10"/>
      <c r="BK690" s="210"/>
    </row>
    <row r="691" spans="1:63" ht="12.75" hidden="1" customHeight="1" outlineLevel="1">
      <c r="A691" s="9"/>
      <c r="B691" s="45"/>
      <c r="C691" s="128">
        <f>Asset20</f>
        <v>0</v>
      </c>
      <c r="D691" s="9"/>
      <c r="E691" s="9"/>
      <c r="F691" s="140"/>
      <c r="G691" s="191">
        <f>Input!P26</f>
        <v>0</v>
      </c>
      <c r="H691" s="119"/>
      <c r="I691" s="119"/>
      <c r="J691" s="119"/>
      <c r="K691" s="119"/>
      <c r="L691" s="119"/>
      <c r="M691" s="105"/>
      <c r="N691" s="105"/>
      <c r="O691" s="105"/>
      <c r="P691" s="105"/>
      <c r="Q691" s="105"/>
      <c r="R691" s="105"/>
      <c r="S691" s="105"/>
      <c r="T691" s="105"/>
      <c r="U691" s="105"/>
      <c r="V691" s="105"/>
      <c r="W691" s="105"/>
      <c r="X691" s="105"/>
      <c r="Y691" s="105"/>
      <c r="Z691" s="105"/>
      <c r="AA691" s="207"/>
      <c r="AB691" s="207"/>
      <c r="AC691" s="207"/>
      <c r="AD691" s="20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c r="BI691" s="207"/>
      <c r="BJ691" s="210"/>
      <c r="BK691" s="210"/>
    </row>
    <row r="692" spans="1:63" ht="12.75" hidden="1" customHeight="1" outlineLevel="1">
      <c r="A692" s="9"/>
      <c r="B692" s="45"/>
      <c r="C692" s="128">
        <f>Asset21</f>
        <v>0</v>
      </c>
      <c r="D692" s="9"/>
      <c r="E692" s="9"/>
      <c r="F692" s="140"/>
      <c r="G692" s="191">
        <f>Input!P27</f>
        <v>0</v>
      </c>
      <c r="H692" s="119"/>
      <c r="I692" s="119"/>
      <c r="J692" s="119"/>
      <c r="K692" s="119"/>
      <c r="L692" s="119"/>
      <c r="M692" s="105"/>
      <c r="N692" s="105"/>
      <c r="O692" s="105"/>
      <c r="P692" s="105"/>
      <c r="Q692" s="105"/>
      <c r="R692" s="105"/>
      <c r="S692" s="105"/>
      <c r="T692" s="105"/>
      <c r="U692" s="105"/>
      <c r="V692" s="105"/>
      <c r="W692" s="105"/>
      <c r="X692" s="105"/>
      <c r="Y692" s="105"/>
      <c r="Z692" s="105"/>
      <c r="AA692" s="207"/>
      <c r="AB692" s="207"/>
      <c r="AC692" s="207"/>
      <c r="AD692" s="20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10"/>
      <c r="BK692" s="210"/>
    </row>
    <row r="693" spans="1:63" ht="12.75" hidden="1" customHeight="1" outlineLevel="1">
      <c r="A693" s="9"/>
      <c r="B693" s="45"/>
      <c r="C693" s="128">
        <f>Asset22</f>
        <v>0</v>
      </c>
      <c r="D693" s="9"/>
      <c r="E693" s="9"/>
      <c r="F693" s="140"/>
      <c r="G693" s="191">
        <f>Input!P28</f>
        <v>0</v>
      </c>
      <c r="H693" s="119"/>
      <c r="I693" s="119"/>
      <c r="J693" s="119"/>
      <c r="K693" s="119"/>
      <c r="L693" s="119"/>
      <c r="M693" s="105"/>
      <c r="N693" s="105"/>
      <c r="O693" s="105"/>
      <c r="P693" s="105"/>
      <c r="Q693" s="105"/>
      <c r="R693" s="105"/>
      <c r="S693" s="105"/>
      <c r="T693" s="105"/>
      <c r="U693" s="105"/>
      <c r="V693" s="105"/>
      <c r="W693" s="105"/>
      <c r="X693" s="105"/>
      <c r="Y693" s="105"/>
      <c r="Z693" s="105"/>
      <c r="AA693" s="207"/>
      <c r="AB693" s="207"/>
      <c r="AC693" s="207"/>
      <c r="AD693" s="20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c r="BI693" s="207"/>
      <c r="BJ693" s="210"/>
      <c r="BK693" s="210"/>
    </row>
    <row r="694" spans="1:63" ht="12.75" hidden="1" customHeight="1" outlineLevel="1">
      <c r="A694" s="9"/>
      <c r="B694" s="45"/>
      <c r="C694" s="128">
        <f>Asset23</f>
        <v>0</v>
      </c>
      <c r="D694" s="9"/>
      <c r="E694" s="9"/>
      <c r="F694" s="140"/>
      <c r="G694" s="191">
        <f>Input!P29</f>
        <v>0</v>
      </c>
      <c r="H694" s="119"/>
      <c r="I694" s="119"/>
      <c r="J694" s="119"/>
      <c r="K694" s="119"/>
      <c r="L694" s="119"/>
      <c r="M694" s="105"/>
      <c r="N694" s="105"/>
      <c r="O694" s="105"/>
      <c r="P694" s="105"/>
      <c r="Q694" s="105"/>
      <c r="R694" s="105"/>
      <c r="S694" s="105"/>
      <c r="T694" s="105"/>
      <c r="U694" s="105"/>
      <c r="V694" s="105"/>
      <c r="W694" s="105"/>
      <c r="X694" s="105"/>
      <c r="Y694" s="105"/>
      <c r="Z694" s="105"/>
      <c r="AA694" s="207"/>
      <c r="AB694" s="207"/>
      <c r="AC694" s="207"/>
      <c r="AD694" s="20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c r="BI694" s="207"/>
      <c r="BJ694" s="210"/>
      <c r="BK694" s="210"/>
    </row>
    <row r="695" spans="1:63" ht="12.75" hidden="1" customHeight="1" outlineLevel="1">
      <c r="A695" s="9"/>
      <c r="B695" s="45"/>
      <c r="C695" s="128">
        <f>Asset24</f>
        <v>0</v>
      </c>
      <c r="D695" s="9"/>
      <c r="E695" s="9"/>
      <c r="F695" s="140"/>
      <c r="G695" s="191">
        <f>Input!P30</f>
        <v>0</v>
      </c>
      <c r="H695" s="119"/>
      <c r="I695" s="119"/>
      <c r="J695" s="119"/>
      <c r="K695" s="119"/>
      <c r="L695" s="119"/>
      <c r="M695" s="105"/>
      <c r="N695" s="105"/>
      <c r="O695" s="105"/>
      <c r="P695" s="105"/>
      <c r="Q695" s="105"/>
      <c r="R695" s="105"/>
      <c r="S695" s="105"/>
      <c r="T695" s="105"/>
      <c r="U695" s="105"/>
      <c r="V695" s="105"/>
      <c r="W695" s="105"/>
      <c r="X695" s="105"/>
      <c r="Y695" s="105"/>
      <c r="Z695" s="105"/>
      <c r="AA695" s="207"/>
      <c r="AB695" s="207"/>
      <c r="AC695" s="207"/>
      <c r="AD695" s="20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c r="BI695" s="207"/>
      <c r="BJ695" s="210"/>
      <c r="BK695" s="210"/>
    </row>
    <row r="696" spans="1:63" ht="12.75" hidden="1" customHeight="1" outlineLevel="1">
      <c r="A696" s="9"/>
      <c r="B696" s="45"/>
      <c r="C696" s="128">
        <f>Asset25</f>
        <v>0</v>
      </c>
      <c r="D696" s="9"/>
      <c r="E696" s="9"/>
      <c r="F696" s="140"/>
      <c r="G696" s="191">
        <f>Input!P31</f>
        <v>0</v>
      </c>
      <c r="H696" s="119"/>
      <c r="I696" s="119"/>
      <c r="J696" s="119"/>
      <c r="K696" s="119"/>
      <c r="L696" s="119"/>
      <c r="M696" s="105"/>
      <c r="N696" s="105"/>
      <c r="O696" s="105"/>
      <c r="P696" s="105"/>
      <c r="Q696" s="105"/>
      <c r="R696" s="105"/>
      <c r="S696" s="105"/>
      <c r="T696" s="105"/>
      <c r="U696" s="105"/>
      <c r="V696" s="105"/>
      <c r="W696" s="105"/>
      <c r="X696" s="105"/>
      <c r="Y696" s="105"/>
      <c r="Z696" s="105"/>
      <c r="AA696" s="207"/>
      <c r="AB696" s="207"/>
      <c r="AC696" s="207"/>
      <c r="AD696" s="20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c r="BI696" s="207"/>
      <c r="BJ696" s="210"/>
      <c r="BK696" s="210"/>
    </row>
    <row r="697" spans="1:63" ht="12.75" hidden="1" customHeight="1" outlineLevel="1">
      <c r="A697" s="9"/>
      <c r="B697" s="45"/>
      <c r="C697" s="128">
        <f>Asset26</f>
        <v>0</v>
      </c>
      <c r="D697" s="9"/>
      <c r="E697" s="9"/>
      <c r="F697" s="140"/>
      <c r="G697" s="191">
        <f>Input!P32</f>
        <v>0</v>
      </c>
      <c r="H697" s="119"/>
      <c r="I697" s="119"/>
      <c r="J697" s="119"/>
      <c r="K697" s="119"/>
      <c r="L697" s="119"/>
      <c r="M697" s="105"/>
      <c r="N697" s="105"/>
      <c r="O697" s="105"/>
      <c r="P697" s="105"/>
      <c r="Q697" s="105"/>
      <c r="R697" s="105"/>
      <c r="S697" s="105"/>
      <c r="T697" s="105"/>
      <c r="U697" s="105"/>
      <c r="V697" s="105"/>
      <c r="W697" s="105"/>
      <c r="X697" s="105"/>
      <c r="Y697" s="105"/>
      <c r="Z697" s="105"/>
      <c r="AA697" s="207"/>
      <c r="AB697" s="207"/>
      <c r="AC697" s="207"/>
      <c r="AD697" s="20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c r="BI697" s="207"/>
      <c r="BJ697" s="210"/>
      <c r="BK697" s="210"/>
    </row>
    <row r="698" spans="1:63" ht="12.75" hidden="1" customHeight="1" outlineLevel="1">
      <c r="A698" s="9"/>
      <c r="B698" s="45"/>
      <c r="C698" s="128">
        <f>Asset27</f>
        <v>0</v>
      </c>
      <c r="D698" s="9"/>
      <c r="E698" s="9"/>
      <c r="F698" s="140"/>
      <c r="G698" s="191">
        <f>Input!P33</f>
        <v>0</v>
      </c>
      <c r="H698" s="119"/>
      <c r="I698" s="119"/>
      <c r="J698" s="119"/>
      <c r="K698" s="119"/>
      <c r="L698" s="119"/>
      <c r="M698" s="105"/>
      <c r="N698" s="105"/>
      <c r="O698" s="105"/>
      <c r="P698" s="105"/>
      <c r="Q698" s="105"/>
      <c r="R698" s="105"/>
      <c r="S698" s="105"/>
      <c r="T698" s="105"/>
      <c r="U698" s="105"/>
      <c r="V698" s="105"/>
      <c r="W698" s="105"/>
      <c r="X698" s="105"/>
      <c r="Y698" s="105"/>
      <c r="Z698" s="105"/>
      <c r="AA698" s="207"/>
      <c r="AB698" s="207"/>
      <c r="AC698" s="207"/>
      <c r="AD698" s="20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c r="BI698" s="207"/>
      <c r="BJ698" s="210"/>
      <c r="BK698" s="210"/>
    </row>
    <row r="699" spans="1:63" ht="12.75" hidden="1" customHeight="1" outlineLevel="1">
      <c r="A699" s="9"/>
      <c r="B699" s="45"/>
      <c r="C699" s="128">
        <f>Asset28</f>
        <v>0</v>
      </c>
      <c r="D699" s="9"/>
      <c r="E699" s="9"/>
      <c r="F699" s="140"/>
      <c r="G699" s="191">
        <f>Input!P34</f>
        <v>0</v>
      </c>
      <c r="H699" s="119"/>
      <c r="I699" s="119"/>
      <c r="J699" s="119"/>
      <c r="K699" s="119"/>
      <c r="L699" s="119"/>
      <c r="M699" s="105"/>
      <c r="N699" s="105"/>
      <c r="O699" s="105"/>
      <c r="P699" s="105"/>
      <c r="Q699" s="105"/>
      <c r="R699" s="105"/>
      <c r="S699" s="105"/>
      <c r="T699" s="105"/>
      <c r="U699" s="105"/>
      <c r="V699" s="105"/>
      <c r="W699" s="105"/>
      <c r="X699" s="105"/>
      <c r="Y699" s="105"/>
      <c r="Z699" s="105"/>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c r="BI699" s="207"/>
      <c r="BJ699" s="210"/>
      <c r="BK699" s="210"/>
    </row>
    <row r="700" spans="1:63" ht="12.75" hidden="1" customHeight="1" outlineLevel="1">
      <c r="A700" s="9"/>
      <c r="B700" s="45"/>
      <c r="C700" s="128">
        <f>Asset29</f>
        <v>0</v>
      </c>
      <c r="D700" s="9"/>
      <c r="E700" s="9"/>
      <c r="F700" s="140"/>
      <c r="G700" s="191">
        <f>Input!P35</f>
        <v>0</v>
      </c>
      <c r="H700" s="119"/>
      <c r="I700" s="119"/>
      <c r="J700" s="119"/>
      <c r="K700" s="119"/>
      <c r="L700" s="119"/>
      <c r="M700" s="105"/>
      <c r="N700" s="105"/>
      <c r="O700" s="105"/>
      <c r="P700" s="105"/>
      <c r="Q700" s="105"/>
      <c r="R700" s="105"/>
      <c r="S700" s="105"/>
      <c r="T700" s="105"/>
      <c r="U700" s="105"/>
      <c r="V700" s="105"/>
      <c r="W700" s="105"/>
      <c r="X700" s="105"/>
      <c r="Y700" s="105"/>
      <c r="Z700" s="105"/>
      <c r="AA700" s="207"/>
      <c r="AB700" s="207"/>
      <c r="AC700" s="207"/>
      <c r="AD700" s="20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c r="BI700" s="207"/>
      <c r="BJ700" s="210"/>
      <c r="BK700" s="210"/>
    </row>
    <row r="701" spans="1:63" ht="12.75" hidden="1" customHeight="1" outlineLevel="1">
      <c r="A701" s="9"/>
      <c r="B701" s="45"/>
      <c r="C701" s="128">
        <f>Asset30</f>
        <v>0</v>
      </c>
      <c r="D701" s="9"/>
      <c r="E701" s="9"/>
      <c r="F701" s="140"/>
      <c r="G701" s="191">
        <f>Input!P36</f>
        <v>0</v>
      </c>
      <c r="H701" s="119"/>
      <c r="I701" s="119"/>
      <c r="J701" s="119"/>
      <c r="K701" s="119"/>
      <c r="L701" s="119"/>
      <c r="M701" s="105"/>
      <c r="N701" s="105"/>
      <c r="O701" s="105"/>
      <c r="P701" s="105"/>
      <c r="Q701" s="105"/>
      <c r="R701" s="105"/>
      <c r="S701" s="105"/>
      <c r="T701" s="105"/>
      <c r="U701" s="105"/>
      <c r="V701" s="105"/>
      <c r="W701" s="105"/>
      <c r="X701" s="105"/>
      <c r="Y701" s="105"/>
      <c r="Z701" s="105"/>
      <c r="AA701" s="207"/>
      <c r="AB701" s="207"/>
      <c r="AC701" s="207"/>
      <c r="AD701" s="20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c r="BI701" s="207"/>
      <c r="BJ701" s="210"/>
      <c r="BK701" s="210"/>
    </row>
    <row r="702" spans="1:63" ht="12.75" hidden="1" customHeight="1" outlineLevel="1">
      <c r="A702" s="9"/>
      <c r="B702" s="45"/>
      <c r="C702" s="128">
        <f>Asset31</f>
        <v>0</v>
      </c>
      <c r="D702" s="9"/>
      <c r="E702" s="9"/>
      <c r="F702" s="140"/>
      <c r="G702" s="191">
        <f>Input!P37</f>
        <v>0</v>
      </c>
      <c r="H702" s="119"/>
      <c r="I702" s="119"/>
      <c r="J702" s="119"/>
      <c r="K702" s="119"/>
      <c r="L702" s="119"/>
      <c r="M702" s="105"/>
      <c r="N702" s="105"/>
      <c r="O702" s="105"/>
      <c r="P702" s="105"/>
      <c r="Q702" s="105"/>
      <c r="R702" s="105"/>
      <c r="S702" s="105"/>
      <c r="T702" s="105"/>
      <c r="U702" s="105"/>
      <c r="V702" s="105"/>
      <c r="W702" s="105"/>
      <c r="X702" s="105"/>
      <c r="Y702" s="105"/>
      <c r="Z702" s="105"/>
      <c r="AA702" s="207"/>
      <c r="AB702" s="207"/>
      <c r="AC702" s="207"/>
      <c r="AD702" s="20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c r="BI702" s="207"/>
      <c r="BJ702" s="210"/>
      <c r="BK702" s="210"/>
    </row>
    <row r="703" spans="1:63" ht="12.75" hidden="1" customHeight="1" outlineLevel="1">
      <c r="A703" s="9"/>
      <c r="B703" s="45"/>
      <c r="C703" s="128">
        <f>Asset32</f>
        <v>0</v>
      </c>
      <c r="D703" s="9"/>
      <c r="E703" s="9"/>
      <c r="F703" s="140"/>
      <c r="G703" s="191">
        <f>Input!P38</f>
        <v>0</v>
      </c>
      <c r="H703" s="119"/>
      <c r="I703" s="119"/>
      <c r="J703" s="119"/>
      <c r="K703" s="119"/>
      <c r="L703" s="119"/>
      <c r="M703" s="105"/>
      <c r="N703" s="105"/>
      <c r="O703" s="105"/>
      <c r="P703" s="105"/>
      <c r="Q703" s="105"/>
      <c r="R703" s="105"/>
      <c r="S703" s="105"/>
      <c r="T703" s="105"/>
      <c r="U703" s="105"/>
      <c r="V703" s="105"/>
      <c r="W703" s="105"/>
      <c r="X703" s="105"/>
      <c r="Y703" s="105"/>
      <c r="Z703" s="105"/>
      <c r="AA703" s="207"/>
      <c r="AB703" s="207"/>
      <c r="AC703" s="207"/>
      <c r="AD703" s="20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c r="BI703" s="207"/>
      <c r="BJ703" s="210"/>
      <c r="BK703" s="210"/>
    </row>
    <row r="704" spans="1:63" ht="12.75" hidden="1" customHeight="1" outlineLevel="1">
      <c r="A704" s="9"/>
      <c r="B704" s="45"/>
      <c r="C704" s="128">
        <f>Asset33</f>
        <v>0</v>
      </c>
      <c r="D704" s="9"/>
      <c r="E704" s="9"/>
      <c r="F704" s="140"/>
      <c r="G704" s="191">
        <f>Input!P39</f>
        <v>0</v>
      </c>
      <c r="H704" s="119"/>
      <c r="I704" s="119"/>
      <c r="J704" s="119"/>
      <c r="K704" s="119"/>
      <c r="L704" s="119"/>
      <c r="M704" s="105"/>
      <c r="N704" s="105"/>
      <c r="O704" s="105"/>
      <c r="P704" s="105"/>
      <c r="Q704" s="105"/>
      <c r="R704" s="105"/>
      <c r="S704" s="105"/>
      <c r="T704" s="105"/>
      <c r="U704" s="105"/>
      <c r="V704" s="105"/>
      <c r="W704" s="105"/>
      <c r="X704" s="105"/>
      <c r="Y704" s="105"/>
      <c r="Z704" s="105"/>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c r="BI704" s="207"/>
      <c r="BJ704" s="210"/>
      <c r="BK704" s="210"/>
    </row>
    <row r="705" spans="1:63" ht="12.75" hidden="1" customHeight="1" outlineLevel="1">
      <c r="A705" s="9"/>
      <c r="B705" s="45"/>
      <c r="C705" s="128">
        <f>Asset34</f>
        <v>0</v>
      </c>
      <c r="D705" s="9"/>
      <c r="E705" s="9"/>
      <c r="F705" s="140"/>
      <c r="G705" s="191">
        <f>Input!P40</f>
        <v>0</v>
      </c>
      <c r="H705" s="119"/>
      <c r="I705" s="119"/>
      <c r="J705" s="119"/>
      <c r="K705" s="119"/>
      <c r="L705" s="119"/>
      <c r="M705" s="105"/>
      <c r="N705" s="105"/>
      <c r="O705" s="105"/>
      <c r="P705" s="105"/>
      <c r="Q705" s="105"/>
      <c r="R705" s="105"/>
      <c r="S705" s="105"/>
      <c r="T705" s="105"/>
      <c r="U705" s="105"/>
      <c r="V705" s="105"/>
      <c r="W705" s="105"/>
      <c r="X705" s="105"/>
      <c r="Y705" s="105"/>
      <c r="Z705" s="105"/>
      <c r="AA705" s="207"/>
      <c r="AB705" s="207"/>
      <c r="AC705" s="207"/>
      <c r="AD705" s="20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c r="BI705" s="207"/>
      <c r="BJ705" s="210"/>
      <c r="BK705" s="210"/>
    </row>
    <row r="706" spans="1:63" ht="12.75" hidden="1" customHeight="1" outlineLevel="1">
      <c r="A706" s="9"/>
      <c r="B706" s="45"/>
      <c r="C706" s="128">
        <f>Asset35</f>
        <v>0</v>
      </c>
      <c r="D706" s="9"/>
      <c r="E706" s="9"/>
      <c r="F706" s="140"/>
      <c r="G706" s="191">
        <f>Input!P41</f>
        <v>0</v>
      </c>
      <c r="H706" s="119"/>
      <c r="I706" s="119"/>
      <c r="J706" s="119"/>
      <c r="K706" s="119"/>
      <c r="L706" s="119"/>
      <c r="M706" s="105"/>
      <c r="N706" s="105"/>
      <c r="O706" s="105"/>
      <c r="P706" s="105"/>
      <c r="Q706" s="105"/>
      <c r="R706" s="105"/>
      <c r="S706" s="105"/>
      <c r="T706" s="105"/>
      <c r="U706" s="105"/>
      <c r="V706" s="105"/>
      <c r="W706" s="105"/>
      <c r="X706" s="105"/>
      <c r="Y706" s="105"/>
      <c r="Z706" s="105"/>
      <c r="AA706" s="207"/>
      <c r="AB706" s="207"/>
      <c r="AC706" s="207"/>
      <c r="AD706" s="20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c r="BI706" s="207"/>
      <c r="BJ706" s="210"/>
      <c r="BK706" s="210"/>
    </row>
    <row r="707" spans="1:63" ht="12.75" hidden="1" customHeight="1" outlineLevel="1">
      <c r="A707" s="9"/>
      <c r="B707" s="45"/>
      <c r="C707" s="128">
        <f>Asset36</f>
        <v>0</v>
      </c>
      <c r="D707" s="9"/>
      <c r="E707" s="9"/>
      <c r="F707" s="140"/>
      <c r="G707" s="191">
        <f>Input!P42</f>
        <v>0</v>
      </c>
      <c r="H707" s="119"/>
      <c r="I707" s="119"/>
      <c r="J707" s="119"/>
      <c r="K707" s="119"/>
      <c r="L707" s="119"/>
      <c r="M707" s="105"/>
      <c r="N707" s="105"/>
      <c r="O707" s="105"/>
      <c r="P707" s="105"/>
      <c r="Q707" s="105"/>
      <c r="R707" s="105"/>
      <c r="S707" s="105"/>
      <c r="T707" s="105"/>
      <c r="U707" s="105"/>
      <c r="V707" s="105"/>
      <c r="W707" s="105"/>
      <c r="X707" s="105"/>
      <c r="Y707" s="105"/>
      <c r="Z707" s="105"/>
      <c r="AA707" s="207"/>
      <c r="AB707" s="207"/>
      <c r="AC707" s="207"/>
      <c r="AD707" s="20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c r="BI707" s="207"/>
      <c r="BJ707" s="210"/>
      <c r="BK707" s="210"/>
    </row>
    <row r="708" spans="1:63" ht="12.75" hidden="1" customHeight="1" outlineLevel="1">
      <c r="A708" s="9"/>
      <c r="B708" s="45"/>
      <c r="C708" s="128">
        <f>Asset37</f>
        <v>0</v>
      </c>
      <c r="D708" s="9"/>
      <c r="E708" s="9"/>
      <c r="F708" s="140"/>
      <c r="G708" s="191">
        <f>Input!P43</f>
        <v>0</v>
      </c>
      <c r="H708" s="119"/>
      <c r="I708" s="119"/>
      <c r="J708" s="119"/>
      <c r="K708" s="119"/>
      <c r="L708" s="119"/>
      <c r="M708" s="105"/>
      <c r="N708" s="105"/>
      <c r="O708" s="105"/>
      <c r="P708" s="105"/>
      <c r="Q708" s="105"/>
      <c r="R708" s="105"/>
      <c r="S708" s="105"/>
      <c r="T708" s="105"/>
      <c r="U708" s="105"/>
      <c r="V708" s="105"/>
      <c r="W708" s="105"/>
      <c r="X708" s="105"/>
      <c r="Y708" s="105"/>
      <c r="Z708" s="105"/>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c r="BI708" s="207"/>
      <c r="BJ708" s="210"/>
      <c r="BK708" s="210"/>
    </row>
    <row r="709" spans="1:63" ht="12.75" hidden="1" customHeight="1" outlineLevel="1">
      <c r="A709" s="9"/>
      <c r="B709" s="45"/>
      <c r="C709" s="128">
        <f>Asset38</f>
        <v>0</v>
      </c>
      <c r="D709" s="9"/>
      <c r="E709" s="9"/>
      <c r="F709" s="140"/>
      <c r="G709" s="191">
        <f>Input!P44</f>
        <v>0</v>
      </c>
      <c r="H709" s="119"/>
      <c r="I709" s="119"/>
      <c r="J709" s="119"/>
      <c r="K709" s="119"/>
      <c r="L709" s="119"/>
      <c r="M709" s="105"/>
      <c r="N709" s="105"/>
      <c r="O709" s="105"/>
      <c r="P709" s="105"/>
      <c r="Q709" s="105"/>
      <c r="R709" s="105"/>
      <c r="S709" s="105"/>
      <c r="T709" s="105"/>
      <c r="U709" s="105"/>
      <c r="V709" s="105"/>
      <c r="W709" s="105"/>
      <c r="X709" s="105"/>
      <c r="Y709" s="105"/>
      <c r="Z709" s="105"/>
      <c r="AA709" s="207"/>
      <c r="AB709" s="207"/>
      <c r="AC709" s="207"/>
      <c r="AD709" s="20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c r="BI709" s="207"/>
      <c r="BJ709" s="210"/>
      <c r="BK709" s="210"/>
    </row>
    <row r="710" spans="1:63" ht="12.75" hidden="1" customHeight="1" outlineLevel="1">
      <c r="A710" s="9"/>
      <c r="B710" s="45"/>
      <c r="C710" s="128">
        <f>Asset39</f>
        <v>0</v>
      </c>
      <c r="D710" s="9"/>
      <c r="E710" s="9"/>
      <c r="F710" s="140"/>
      <c r="G710" s="191">
        <f>Input!P45</f>
        <v>0</v>
      </c>
      <c r="H710" s="119"/>
      <c r="I710" s="119"/>
      <c r="J710" s="119"/>
      <c r="K710" s="119"/>
      <c r="L710" s="119"/>
      <c r="M710" s="105"/>
      <c r="N710" s="105"/>
      <c r="O710" s="105"/>
      <c r="P710" s="105"/>
      <c r="Q710" s="105"/>
      <c r="R710" s="105"/>
      <c r="S710" s="105"/>
      <c r="T710" s="105"/>
      <c r="U710" s="105"/>
      <c r="V710" s="105"/>
      <c r="W710" s="105"/>
      <c r="X710" s="105"/>
      <c r="Y710" s="105"/>
      <c r="Z710" s="105"/>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c r="BI710" s="207"/>
      <c r="BJ710" s="210"/>
      <c r="BK710" s="210"/>
    </row>
    <row r="711" spans="1:63" ht="12.75" hidden="1" customHeight="1" outlineLevel="1">
      <c r="A711" s="9"/>
      <c r="B711" s="45"/>
      <c r="C711" s="128">
        <f>Asset40</f>
        <v>0</v>
      </c>
      <c r="D711" s="9"/>
      <c r="E711" s="9"/>
      <c r="F711" s="140"/>
      <c r="G711" s="191">
        <f>Input!P46</f>
        <v>0</v>
      </c>
      <c r="H711" s="119"/>
      <c r="I711" s="119"/>
      <c r="J711" s="119"/>
      <c r="K711" s="119"/>
      <c r="L711" s="119"/>
      <c r="M711" s="105"/>
      <c r="N711" s="105"/>
      <c r="O711" s="105"/>
      <c r="P711" s="105"/>
      <c r="Q711" s="105"/>
      <c r="R711" s="105"/>
      <c r="S711" s="105"/>
      <c r="T711" s="105"/>
      <c r="U711" s="105"/>
      <c r="V711" s="105"/>
      <c r="W711" s="105"/>
      <c r="X711" s="105"/>
      <c r="Y711" s="105"/>
      <c r="Z711" s="105"/>
      <c r="AA711" s="207"/>
      <c r="AB711" s="207"/>
      <c r="AC711" s="207"/>
      <c r="AD711" s="20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c r="BG711" s="207"/>
      <c r="BH711" s="207"/>
      <c r="BI711" s="207"/>
      <c r="BJ711" s="210"/>
      <c r="BK711" s="210"/>
    </row>
    <row r="712" spans="1:63" ht="12.75" hidden="1" customHeight="1" outlineLevel="1">
      <c r="A712" s="9"/>
      <c r="B712" s="45"/>
      <c r="C712" s="128">
        <f>Asset41</f>
        <v>0</v>
      </c>
      <c r="D712" s="9"/>
      <c r="E712" s="9"/>
      <c r="F712" s="140"/>
      <c r="G712" s="191">
        <f>Input!P47</f>
        <v>0</v>
      </c>
      <c r="H712" s="119"/>
      <c r="I712" s="119"/>
      <c r="J712" s="119"/>
      <c r="K712" s="119"/>
      <c r="L712" s="119"/>
      <c r="M712" s="105"/>
      <c r="N712" s="105"/>
      <c r="O712" s="105"/>
      <c r="P712" s="105"/>
      <c r="Q712" s="105"/>
      <c r="R712" s="105"/>
      <c r="S712" s="105"/>
      <c r="T712" s="105"/>
      <c r="U712" s="105"/>
      <c r="V712" s="105"/>
      <c r="W712" s="105"/>
      <c r="X712" s="105"/>
      <c r="Y712" s="105"/>
      <c r="Z712" s="105"/>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c r="BI712" s="207"/>
      <c r="BJ712" s="210"/>
      <c r="BK712" s="210"/>
    </row>
    <row r="713" spans="1:63" ht="12.75" hidden="1" customHeight="1" outlineLevel="1">
      <c r="A713" s="9"/>
      <c r="B713" s="45"/>
      <c r="C713" s="128">
        <f>Asset42</f>
        <v>0</v>
      </c>
      <c r="D713" s="9"/>
      <c r="E713" s="9"/>
      <c r="F713" s="140"/>
      <c r="G713" s="191">
        <f>Input!P48</f>
        <v>0</v>
      </c>
      <c r="H713" s="119"/>
      <c r="I713" s="119"/>
      <c r="J713" s="119"/>
      <c r="K713" s="119"/>
      <c r="L713" s="119"/>
      <c r="M713" s="105"/>
      <c r="N713" s="105"/>
      <c r="O713" s="105"/>
      <c r="P713" s="105"/>
      <c r="Q713" s="105"/>
      <c r="R713" s="105"/>
      <c r="S713" s="105"/>
      <c r="T713" s="105"/>
      <c r="U713" s="105"/>
      <c r="V713" s="105"/>
      <c r="W713" s="105"/>
      <c r="X713" s="105"/>
      <c r="Y713" s="105"/>
      <c r="Z713" s="105"/>
      <c r="AA713" s="207"/>
      <c r="AB713" s="207"/>
      <c r="AC713" s="207"/>
      <c r="AD713" s="20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c r="BI713" s="207"/>
      <c r="BJ713" s="210"/>
      <c r="BK713" s="210"/>
    </row>
    <row r="714" spans="1:63" ht="12.75" hidden="1" customHeight="1" outlineLevel="1">
      <c r="A714" s="9"/>
      <c r="B714" s="45"/>
      <c r="C714" s="128">
        <f>Asset43</f>
        <v>0</v>
      </c>
      <c r="D714" s="9"/>
      <c r="E714" s="9"/>
      <c r="F714" s="140"/>
      <c r="G714" s="191">
        <f>Input!P49</f>
        <v>0</v>
      </c>
      <c r="H714" s="119"/>
      <c r="I714" s="119"/>
      <c r="J714" s="119"/>
      <c r="K714" s="119"/>
      <c r="L714" s="119"/>
      <c r="M714" s="105"/>
      <c r="N714" s="105"/>
      <c r="O714" s="105"/>
      <c r="P714" s="105"/>
      <c r="Q714" s="105"/>
      <c r="R714" s="105"/>
      <c r="S714" s="105"/>
      <c r="T714" s="105"/>
      <c r="U714" s="105"/>
      <c r="V714" s="105"/>
      <c r="W714" s="105"/>
      <c r="X714" s="105"/>
      <c r="Y714" s="105"/>
      <c r="Z714" s="105"/>
      <c r="AA714" s="207"/>
      <c r="AB714" s="207"/>
      <c r="AC714" s="207"/>
      <c r="AD714" s="20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c r="BG714" s="207"/>
      <c r="BH714" s="207"/>
      <c r="BI714" s="207"/>
      <c r="BJ714" s="210"/>
      <c r="BK714" s="210"/>
    </row>
    <row r="715" spans="1:63" ht="12.75" hidden="1" customHeight="1" outlineLevel="1">
      <c r="A715" s="9"/>
      <c r="B715" s="45"/>
      <c r="C715" s="128">
        <f>Asset44</f>
        <v>0</v>
      </c>
      <c r="D715" s="9"/>
      <c r="E715" s="9"/>
      <c r="F715" s="140"/>
      <c r="G715" s="191">
        <f>Input!P50</f>
        <v>0</v>
      </c>
      <c r="H715" s="119"/>
      <c r="I715" s="119"/>
      <c r="J715" s="119"/>
      <c r="K715" s="119"/>
      <c r="L715" s="119"/>
      <c r="M715" s="105"/>
      <c r="N715" s="105"/>
      <c r="O715" s="105"/>
      <c r="P715" s="105"/>
      <c r="Q715" s="105"/>
      <c r="R715" s="105"/>
      <c r="S715" s="105"/>
      <c r="T715" s="105"/>
      <c r="U715" s="105"/>
      <c r="V715" s="105"/>
      <c r="W715" s="105"/>
      <c r="X715" s="105"/>
      <c r="Y715" s="105"/>
      <c r="Z715" s="105"/>
      <c r="AA715" s="207"/>
      <c r="AB715" s="207"/>
      <c r="AC715" s="207"/>
      <c r="AD715" s="20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c r="BI715" s="207"/>
      <c r="BJ715" s="210"/>
      <c r="BK715" s="210"/>
    </row>
    <row r="716" spans="1:63" ht="12.75" hidden="1" customHeight="1" outlineLevel="1">
      <c r="A716" s="9"/>
      <c r="B716" s="45"/>
      <c r="C716" s="128">
        <f>Asset45</f>
        <v>0</v>
      </c>
      <c r="D716" s="9"/>
      <c r="E716" s="9"/>
      <c r="F716" s="140"/>
      <c r="G716" s="191">
        <f>Input!P51</f>
        <v>0</v>
      </c>
      <c r="H716" s="119"/>
      <c r="I716" s="119"/>
      <c r="J716" s="119"/>
      <c r="K716" s="119"/>
      <c r="L716" s="119"/>
      <c r="M716" s="105"/>
      <c r="N716" s="105"/>
      <c r="O716" s="105"/>
      <c r="P716" s="105"/>
      <c r="Q716" s="105"/>
      <c r="R716" s="105"/>
      <c r="S716" s="105"/>
      <c r="T716" s="105"/>
      <c r="U716" s="105"/>
      <c r="V716" s="105"/>
      <c r="W716" s="105"/>
      <c r="X716" s="105"/>
      <c r="Y716" s="105"/>
      <c r="Z716" s="105"/>
      <c r="AA716" s="207"/>
      <c r="AB716" s="207"/>
      <c r="AC716" s="207"/>
      <c r="AD716" s="20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c r="BI716" s="207"/>
      <c r="BJ716" s="210"/>
      <c r="BK716" s="210"/>
    </row>
    <row r="717" spans="1:63" collapsed="1">
      <c r="A717" s="9"/>
      <c r="B717" s="45"/>
      <c r="C717" s="128"/>
      <c r="D717" s="9"/>
      <c r="E717" s="9"/>
      <c r="F717" s="140"/>
      <c r="G717" s="191"/>
      <c r="H717" s="119"/>
      <c r="I717" s="119"/>
      <c r="J717" s="119"/>
      <c r="K717" s="119"/>
      <c r="L717" s="119"/>
      <c r="M717" s="105"/>
      <c r="N717" s="105"/>
      <c r="O717" s="105"/>
      <c r="P717" s="105"/>
      <c r="Q717" s="105"/>
      <c r="R717" s="105"/>
      <c r="S717" s="105"/>
      <c r="T717" s="105"/>
      <c r="U717" s="105"/>
      <c r="V717" s="105"/>
      <c r="W717" s="105"/>
      <c r="X717" s="105"/>
      <c r="Y717" s="105"/>
      <c r="Z717" s="105"/>
      <c r="AA717" s="207"/>
      <c r="AB717" s="207"/>
      <c r="AC717" s="207"/>
      <c r="AD717" s="20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c r="BI717" s="207"/>
      <c r="BJ717" s="210"/>
      <c r="BK717" s="210"/>
    </row>
    <row r="718" spans="1:63">
      <c r="A718" s="9"/>
      <c r="B718" s="45" t="s">
        <v>61</v>
      </c>
      <c r="C718" s="128"/>
      <c r="D718" s="9"/>
      <c r="E718" s="9"/>
      <c r="F718" s="27"/>
      <c r="G718" s="195">
        <f>SUM(G719:G763)</f>
        <v>0</v>
      </c>
      <c r="H718" s="119"/>
      <c r="I718" s="119"/>
      <c r="J718" s="119"/>
      <c r="K718" s="119"/>
      <c r="L718" s="119"/>
      <c r="M718" s="105"/>
      <c r="N718" s="105"/>
      <c r="O718" s="105"/>
      <c r="P718" s="105"/>
      <c r="Q718" s="105"/>
      <c r="R718" s="105"/>
      <c r="S718" s="105"/>
      <c r="T718" s="105"/>
      <c r="U718" s="105"/>
      <c r="V718" s="105"/>
      <c r="W718" s="105"/>
      <c r="X718" s="105"/>
      <c r="Y718" s="105"/>
      <c r="Z718" s="105"/>
      <c r="AA718" s="207"/>
      <c r="AB718" s="207"/>
      <c r="AC718" s="207"/>
      <c r="AD718" s="20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c r="BI718" s="207"/>
      <c r="BJ718" s="210"/>
      <c r="BK718" s="210"/>
    </row>
    <row r="719" spans="1:63" ht="12.75" customHeight="1" outlineLevel="1">
      <c r="A719" s="9"/>
      <c r="B719" s="45"/>
      <c r="C719" s="128" t="str">
        <f>Asset1</f>
        <v>System Capex</v>
      </c>
      <c r="D719" s="9"/>
      <c r="E719" s="9"/>
      <c r="F719" s="27"/>
      <c r="G719" s="194">
        <f>Input!Q7</f>
        <v>0</v>
      </c>
      <c r="H719" s="119"/>
      <c r="I719" s="119"/>
      <c r="J719" s="119"/>
      <c r="K719" s="119"/>
      <c r="L719" s="119"/>
      <c r="M719" s="105"/>
      <c r="N719" s="105"/>
      <c r="O719" s="105"/>
      <c r="P719" s="105"/>
      <c r="Q719" s="105"/>
      <c r="R719" s="105"/>
      <c r="S719" s="105"/>
      <c r="T719" s="105"/>
      <c r="U719" s="105"/>
      <c r="V719" s="105"/>
      <c r="W719" s="105"/>
      <c r="X719" s="105"/>
      <c r="Y719" s="105"/>
      <c r="Z719" s="105"/>
      <c r="AA719" s="207"/>
      <c r="AB719" s="207"/>
      <c r="AC719" s="207"/>
      <c r="AD719" s="20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c r="BI719" s="207"/>
      <c r="BJ719" s="210"/>
      <c r="BK719" s="210"/>
    </row>
    <row r="720" spans="1:63" ht="12.75" customHeight="1" outlineLevel="1">
      <c r="A720" s="9"/>
      <c r="B720" s="45"/>
      <c r="C720" s="128" t="str">
        <f>Asset2</f>
        <v>Transmission terminal station</v>
      </c>
      <c r="D720" s="9"/>
      <c r="E720" s="9"/>
      <c r="F720" s="27"/>
      <c r="G720" s="194">
        <f>Input!Q8</f>
        <v>0</v>
      </c>
      <c r="H720" s="119"/>
      <c r="I720" s="119"/>
      <c r="J720" s="119"/>
      <c r="K720" s="119"/>
      <c r="L720" s="119"/>
      <c r="M720" s="105"/>
      <c r="N720" s="105"/>
      <c r="O720" s="105"/>
      <c r="P720" s="105"/>
      <c r="Q720" s="105"/>
      <c r="R720" s="105"/>
      <c r="S720" s="105"/>
      <c r="T720" s="105"/>
      <c r="U720" s="105"/>
      <c r="V720" s="105"/>
      <c r="W720" s="105"/>
      <c r="X720" s="105"/>
      <c r="Y720" s="105"/>
      <c r="Z720" s="105"/>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10"/>
      <c r="BK720" s="210"/>
    </row>
    <row r="721" spans="1:63" ht="12.75" customHeight="1" outlineLevel="1">
      <c r="A721" s="9"/>
      <c r="B721" s="45"/>
      <c r="C721" s="128" t="str">
        <f>Asset3</f>
        <v>Zone substations</v>
      </c>
      <c r="D721" s="9"/>
      <c r="E721" s="9"/>
      <c r="F721" s="27"/>
      <c r="G721" s="194">
        <f>Input!Q9</f>
        <v>0</v>
      </c>
      <c r="H721" s="119"/>
      <c r="I721" s="119"/>
      <c r="J721" s="119"/>
      <c r="K721" s="119"/>
      <c r="L721" s="119"/>
      <c r="M721" s="105"/>
      <c r="N721" s="105"/>
      <c r="O721" s="105"/>
      <c r="P721" s="105"/>
      <c r="Q721" s="105"/>
      <c r="R721" s="105"/>
      <c r="S721" s="105"/>
      <c r="T721" s="105"/>
      <c r="U721" s="105"/>
      <c r="V721" s="105"/>
      <c r="W721" s="105"/>
      <c r="X721" s="105"/>
      <c r="Y721" s="105"/>
      <c r="Z721" s="105"/>
      <c r="AA721" s="207"/>
      <c r="AB721" s="207"/>
      <c r="AC721" s="207"/>
      <c r="AD721" s="20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c r="BI721" s="207"/>
      <c r="BJ721" s="210"/>
      <c r="BK721" s="210"/>
    </row>
    <row r="722" spans="1:63" ht="12.75" customHeight="1" outlineLevel="1">
      <c r="A722" s="9"/>
      <c r="B722" s="45"/>
      <c r="C722" s="128" t="str">
        <f>Asset4</f>
        <v>Transmission lines</v>
      </c>
      <c r="D722" s="9"/>
      <c r="E722" s="9"/>
      <c r="F722" s="27"/>
      <c r="G722" s="194">
        <f>Input!Q10</f>
        <v>0</v>
      </c>
      <c r="H722" s="119"/>
      <c r="I722" s="119"/>
      <c r="J722" s="119"/>
      <c r="K722" s="119"/>
      <c r="L722" s="119"/>
      <c r="M722" s="105"/>
      <c r="N722" s="105"/>
      <c r="O722" s="105"/>
      <c r="P722" s="105"/>
      <c r="Q722" s="105"/>
      <c r="R722" s="105"/>
      <c r="S722" s="105"/>
      <c r="T722" s="105"/>
      <c r="U722" s="105"/>
      <c r="V722" s="105"/>
      <c r="W722" s="105"/>
      <c r="X722" s="105"/>
      <c r="Y722" s="105"/>
      <c r="Z722" s="105"/>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c r="BI722" s="207"/>
      <c r="BJ722" s="210"/>
      <c r="BK722" s="210"/>
    </row>
    <row r="723" spans="1:63" ht="12.75" customHeight="1" outlineLevel="1">
      <c r="A723" s="9"/>
      <c r="B723" s="45"/>
      <c r="C723" s="128" t="str">
        <f>Asset5</f>
        <v>Distribution mains</v>
      </c>
      <c r="D723" s="9"/>
      <c r="E723" s="9"/>
      <c r="F723" s="27"/>
      <c r="G723" s="194">
        <f>Input!Q11</f>
        <v>0</v>
      </c>
      <c r="H723" s="119"/>
      <c r="I723" s="119"/>
      <c r="J723" s="119"/>
      <c r="K723" s="119"/>
      <c r="L723" s="119"/>
      <c r="M723" s="105"/>
      <c r="N723" s="105"/>
      <c r="O723" s="105"/>
      <c r="P723" s="105"/>
      <c r="Q723" s="105"/>
      <c r="R723" s="105"/>
      <c r="S723" s="105"/>
      <c r="T723" s="105"/>
      <c r="U723" s="105"/>
      <c r="V723" s="105"/>
      <c r="W723" s="105"/>
      <c r="X723" s="105"/>
      <c r="Y723" s="105"/>
      <c r="Z723" s="105"/>
      <c r="AA723" s="207"/>
      <c r="AB723" s="207"/>
      <c r="AC723" s="207"/>
      <c r="AD723" s="20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c r="BI723" s="207"/>
      <c r="BJ723" s="210"/>
      <c r="BK723" s="210"/>
    </row>
    <row r="724" spans="1:63" ht="12.75" customHeight="1" outlineLevel="1">
      <c r="A724" s="9"/>
      <c r="B724" s="45"/>
      <c r="C724" s="128" t="str">
        <f>Asset6</f>
        <v>Distribution substations</v>
      </c>
      <c r="D724" s="9"/>
      <c r="E724" s="9"/>
      <c r="F724" s="27"/>
      <c r="G724" s="194">
        <f>Input!Q12</f>
        <v>0</v>
      </c>
      <c r="H724" s="119"/>
      <c r="I724" s="119"/>
      <c r="J724" s="119"/>
      <c r="K724" s="119"/>
      <c r="L724" s="119"/>
      <c r="M724" s="105"/>
      <c r="N724" s="105"/>
      <c r="O724" s="105"/>
      <c r="P724" s="105"/>
      <c r="Q724" s="105"/>
      <c r="R724" s="105"/>
      <c r="S724" s="105"/>
      <c r="T724" s="105"/>
      <c r="U724" s="105"/>
      <c r="V724" s="105"/>
      <c r="W724" s="105"/>
      <c r="X724" s="105"/>
      <c r="Y724" s="105"/>
      <c r="Z724" s="105"/>
      <c r="AA724" s="207"/>
      <c r="AB724" s="207"/>
      <c r="AC724" s="207"/>
      <c r="AD724" s="20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c r="BI724" s="207"/>
      <c r="BJ724" s="210"/>
      <c r="BK724" s="210"/>
    </row>
    <row r="725" spans="1:63" ht="12.75" customHeight="1" outlineLevel="1">
      <c r="A725" s="9"/>
      <c r="B725" s="45"/>
      <c r="C725" s="128" t="str">
        <f>Asset7</f>
        <v>Metering</v>
      </c>
      <c r="D725" s="9"/>
      <c r="E725" s="9"/>
      <c r="F725" s="27"/>
      <c r="G725" s="194">
        <f>Input!Q13</f>
        <v>0</v>
      </c>
      <c r="H725" s="119"/>
      <c r="I725" s="119"/>
      <c r="J725" s="119"/>
      <c r="K725" s="119"/>
      <c r="L725" s="119"/>
      <c r="M725" s="105"/>
      <c r="N725" s="105"/>
      <c r="O725" s="105"/>
      <c r="P725" s="105"/>
      <c r="Q725" s="105"/>
      <c r="R725" s="105"/>
      <c r="S725" s="105"/>
      <c r="T725" s="105"/>
      <c r="U725" s="105"/>
      <c r="V725" s="105"/>
      <c r="W725" s="105"/>
      <c r="X725" s="105"/>
      <c r="Y725" s="105"/>
      <c r="Z725" s="105"/>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c r="BI725" s="207"/>
      <c r="BJ725" s="210"/>
      <c r="BK725" s="210"/>
    </row>
    <row r="726" spans="1:63" ht="12.75" customHeight="1" outlineLevel="1">
      <c r="A726" s="9"/>
      <c r="B726" s="45"/>
      <c r="C726" s="128" t="str">
        <f>Asset8</f>
        <v>Land and easements</v>
      </c>
      <c r="D726" s="9"/>
      <c r="E726" s="9"/>
      <c r="F726" s="27"/>
      <c r="G726" s="194">
        <f>Input!Q14</f>
        <v>0</v>
      </c>
      <c r="H726" s="119"/>
      <c r="I726" s="119"/>
      <c r="J726" s="119"/>
      <c r="K726" s="119"/>
      <c r="L726" s="119"/>
      <c r="M726" s="105"/>
      <c r="N726" s="105"/>
      <c r="O726" s="105"/>
      <c r="P726" s="105"/>
      <c r="Q726" s="105"/>
      <c r="R726" s="105"/>
      <c r="S726" s="105"/>
      <c r="T726" s="105"/>
      <c r="U726" s="105"/>
      <c r="V726" s="105"/>
      <c r="W726" s="105"/>
      <c r="X726" s="105"/>
      <c r="Y726" s="105"/>
      <c r="Z726" s="105"/>
      <c r="AA726" s="207"/>
      <c r="AB726" s="207"/>
      <c r="AC726" s="207"/>
      <c r="AD726" s="20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c r="BI726" s="207"/>
      <c r="BJ726" s="210"/>
      <c r="BK726" s="210"/>
    </row>
    <row r="727" spans="1:63" ht="12.75" customHeight="1" outlineLevel="1">
      <c r="A727" s="9"/>
      <c r="B727" s="45"/>
      <c r="C727" s="128" t="str">
        <f>Asset9</f>
        <v>Secondary systems - Control, communications &amp; Protection</v>
      </c>
      <c r="D727" s="9"/>
      <c r="E727" s="9"/>
      <c r="F727" s="27"/>
      <c r="G727" s="194">
        <f>Input!Q15</f>
        <v>0</v>
      </c>
      <c r="H727" s="119"/>
      <c r="I727" s="119"/>
      <c r="J727" s="119"/>
      <c r="K727" s="119"/>
      <c r="L727" s="119"/>
      <c r="M727" s="105"/>
      <c r="N727" s="105"/>
      <c r="O727" s="105"/>
      <c r="P727" s="105"/>
      <c r="Q727" s="105"/>
      <c r="R727" s="105"/>
      <c r="S727" s="105"/>
      <c r="T727" s="105"/>
      <c r="U727" s="105"/>
      <c r="V727" s="105"/>
      <c r="W727" s="105"/>
      <c r="X727" s="105"/>
      <c r="Y727" s="105"/>
      <c r="Z727" s="105"/>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c r="BI727" s="207"/>
      <c r="BJ727" s="210"/>
      <c r="BK727" s="210"/>
    </row>
    <row r="728" spans="1:63" ht="12.75" customHeight="1" outlineLevel="1">
      <c r="A728" s="9"/>
      <c r="B728" s="45"/>
      <c r="C728" s="128" t="str">
        <f>Asset10</f>
        <v>Other</v>
      </c>
      <c r="D728" s="9"/>
      <c r="E728" s="9"/>
      <c r="F728" s="27"/>
      <c r="G728" s="194">
        <f>Input!Q16</f>
        <v>0</v>
      </c>
      <c r="H728" s="119"/>
      <c r="I728" s="119"/>
      <c r="J728" s="119"/>
      <c r="K728" s="119"/>
      <c r="L728" s="119"/>
      <c r="M728" s="105"/>
      <c r="N728" s="105"/>
      <c r="O728" s="105"/>
      <c r="P728" s="105"/>
      <c r="Q728" s="105"/>
      <c r="R728" s="105"/>
      <c r="S728" s="105"/>
      <c r="T728" s="105"/>
      <c r="U728" s="105"/>
      <c r="V728" s="105"/>
      <c r="W728" s="105"/>
      <c r="X728" s="105"/>
      <c r="Y728" s="105"/>
      <c r="Z728" s="105"/>
      <c r="AA728" s="207"/>
      <c r="AB728" s="207"/>
      <c r="AC728" s="207"/>
      <c r="AD728" s="207"/>
      <c r="AE728" s="207"/>
      <c r="AF728" s="207"/>
      <c r="AG728" s="207"/>
      <c r="AH728" s="207"/>
      <c r="AI728" s="207"/>
      <c r="AJ728" s="207"/>
      <c r="AK728" s="207"/>
      <c r="AL728" s="207"/>
      <c r="AM728" s="207"/>
      <c r="AN728" s="207"/>
      <c r="AO728" s="207"/>
      <c r="AP728" s="207"/>
      <c r="AQ728" s="207"/>
      <c r="AR728" s="207"/>
      <c r="AS728" s="207"/>
      <c r="AT728" s="207"/>
      <c r="AU728" s="207"/>
      <c r="AV728" s="207"/>
      <c r="AW728" s="207"/>
      <c r="AX728" s="207"/>
      <c r="AY728" s="207"/>
      <c r="AZ728" s="207"/>
      <c r="BA728" s="207"/>
      <c r="BB728" s="207"/>
      <c r="BC728" s="207"/>
      <c r="BD728" s="207"/>
      <c r="BE728" s="207"/>
      <c r="BF728" s="207"/>
      <c r="BG728" s="207"/>
      <c r="BH728" s="207"/>
      <c r="BI728" s="207"/>
      <c r="BJ728" s="210"/>
      <c r="BK728" s="210"/>
    </row>
    <row r="729" spans="1:63" ht="12.75" customHeight="1" outlineLevel="1">
      <c r="A729" s="9"/>
      <c r="B729" s="45"/>
      <c r="C729" s="128" t="str">
        <f>Asset11</f>
        <v>Non-System Capex</v>
      </c>
      <c r="D729" s="9"/>
      <c r="E729" s="9"/>
      <c r="F729" s="27"/>
      <c r="G729" s="194">
        <f>Input!Q17</f>
        <v>0</v>
      </c>
      <c r="H729" s="119"/>
      <c r="I729" s="119"/>
      <c r="J729" s="119"/>
      <c r="K729" s="119"/>
      <c r="L729" s="119"/>
      <c r="M729" s="105"/>
      <c r="N729" s="105"/>
      <c r="O729" s="105"/>
      <c r="P729" s="105"/>
      <c r="Q729" s="105"/>
      <c r="R729" s="105"/>
      <c r="S729" s="105"/>
      <c r="T729" s="105"/>
      <c r="U729" s="105"/>
      <c r="V729" s="105"/>
      <c r="W729" s="105"/>
      <c r="X729" s="105"/>
      <c r="Y729" s="105"/>
      <c r="Z729" s="105"/>
      <c r="AA729" s="207"/>
      <c r="AB729" s="207"/>
      <c r="AC729" s="207"/>
      <c r="AD729" s="207"/>
      <c r="AE729" s="207"/>
      <c r="AF729" s="207"/>
      <c r="AG729" s="207"/>
      <c r="AH729" s="207"/>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207"/>
      <c r="BD729" s="207"/>
      <c r="BE729" s="207"/>
      <c r="BF729" s="207"/>
      <c r="BG729" s="207"/>
      <c r="BH729" s="207"/>
      <c r="BI729" s="207"/>
      <c r="BJ729" s="210"/>
      <c r="BK729" s="210"/>
    </row>
    <row r="730" spans="1:63" ht="12.75" customHeight="1" outlineLevel="1">
      <c r="A730" s="9"/>
      <c r="B730" s="45"/>
      <c r="C730" s="128" t="str">
        <f>Asset12</f>
        <v>Non-network—IT and Communications Capex</v>
      </c>
      <c r="D730" s="9"/>
      <c r="E730" s="9"/>
      <c r="F730" s="27"/>
      <c r="G730" s="194">
        <f>Input!Q18</f>
        <v>0</v>
      </c>
      <c r="H730" s="119"/>
      <c r="I730" s="119"/>
      <c r="J730" s="119"/>
      <c r="K730" s="119"/>
      <c r="L730" s="119"/>
      <c r="M730" s="105"/>
      <c r="N730" s="105"/>
      <c r="O730" s="105"/>
      <c r="P730" s="105"/>
      <c r="Q730" s="105"/>
      <c r="R730" s="105"/>
      <c r="S730" s="105"/>
      <c r="T730" s="105"/>
      <c r="U730" s="105"/>
      <c r="V730" s="105"/>
      <c r="W730" s="105"/>
      <c r="X730" s="105"/>
      <c r="Y730" s="105"/>
      <c r="Z730" s="105"/>
      <c r="AA730" s="207"/>
      <c r="AB730" s="207"/>
      <c r="AC730" s="207"/>
      <c r="AD730" s="207"/>
      <c r="AE730" s="207"/>
      <c r="AF730" s="207"/>
      <c r="AG730" s="207"/>
      <c r="AH730" s="207"/>
      <c r="AI730" s="207"/>
      <c r="AJ730" s="207"/>
      <c r="AK730" s="207"/>
      <c r="AL730" s="207"/>
      <c r="AM730" s="207"/>
      <c r="AN730" s="207"/>
      <c r="AO730" s="207"/>
      <c r="AP730" s="207"/>
      <c r="AQ730" s="207"/>
      <c r="AR730" s="207"/>
      <c r="AS730" s="207"/>
      <c r="AT730" s="207"/>
      <c r="AU730" s="207"/>
      <c r="AV730" s="207"/>
      <c r="AW730" s="207"/>
      <c r="AX730" s="207"/>
      <c r="AY730" s="207"/>
      <c r="AZ730" s="207"/>
      <c r="BA730" s="207"/>
      <c r="BB730" s="207"/>
      <c r="BC730" s="207"/>
      <c r="BD730" s="207"/>
      <c r="BE730" s="207"/>
      <c r="BF730" s="207"/>
      <c r="BG730" s="207"/>
      <c r="BH730" s="207"/>
      <c r="BI730" s="207"/>
      <c r="BJ730" s="210"/>
      <c r="BK730" s="210"/>
    </row>
    <row r="731" spans="1:63" ht="12.75" customHeight="1" outlineLevel="1">
      <c r="A731" s="9"/>
      <c r="B731" s="45"/>
      <c r="C731" s="128" t="str">
        <f>Asset13</f>
        <v>Non-network—Motor Vehicles Capex</v>
      </c>
      <c r="D731" s="9"/>
      <c r="E731" s="9"/>
      <c r="F731" s="27"/>
      <c r="G731" s="194">
        <f>Input!Q19</f>
        <v>0</v>
      </c>
      <c r="H731" s="119"/>
      <c r="I731" s="119"/>
      <c r="J731" s="119"/>
      <c r="K731" s="119"/>
      <c r="L731" s="119"/>
      <c r="M731" s="105"/>
      <c r="N731" s="105"/>
      <c r="O731" s="105"/>
      <c r="P731" s="105"/>
      <c r="Q731" s="105"/>
      <c r="R731" s="105"/>
      <c r="S731" s="105"/>
      <c r="T731" s="105"/>
      <c r="U731" s="105"/>
      <c r="V731" s="105"/>
      <c r="W731" s="105"/>
      <c r="X731" s="105"/>
      <c r="Y731" s="105"/>
      <c r="Z731" s="105"/>
      <c r="AA731" s="207"/>
      <c r="AB731" s="207"/>
      <c r="AC731" s="207"/>
      <c r="AD731" s="207"/>
      <c r="AE731" s="207"/>
      <c r="AF731" s="207"/>
      <c r="AG731" s="207"/>
      <c r="AH731" s="207"/>
      <c r="AI731" s="207"/>
      <c r="AJ731" s="207"/>
      <c r="AK731" s="207"/>
      <c r="AL731" s="207"/>
      <c r="AM731" s="207"/>
      <c r="AN731" s="207"/>
      <c r="AO731" s="207"/>
      <c r="AP731" s="207"/>
      <c r="AQ731" s="207"/>
      <c r="AR731" s="207"/>
      <c r="AS731" s="207"/>
      <c r="AT731" s="207"/>
      <c r="AU731" s="207"/>
      <c r="AV731" s="207"/>
      <c r="AW731" s="207"/>
      <c r="AX731" s="207"/>
      <c r="AY731" s="207"/>
      <c r="AZ731" s="207"/>
      <c r="BA731" s="207"/>
      <c r="BB731" s="207"/>
      <c r="BC731" s="207"/>
      <c r="BD731" s="207"/>
      <c r="BE731" s="207"/>
      <c r="BF731" s="207"/>
      <c r="BG731" s="207"/>
      <c r="BH731" s="207"/>
      <c r="BI731" s="207"/>
      <c r="BJ731" s="210"/>
      <c r="BK731" s="210"/>
    </row>
    <row r="732" spans="1:63" ht="12.75" customHeight="1" outlineLevel="1">
      <c r="A732" s="9"/>
      <c r="B732" s="45"/>
      <c r="C732" s="128" t="str">
        <f>Asset14</f>
        <v>Non-network—Property Capex</v>
      </c>
      <c r="D732" s="9"/>
      <c r="E732" s="9"/>
      <c r="F732" s="27"/>
      <c r="G732" s="194">
        <f>Input!Q20</f>
        <v>0</v>
      </c>
      <c r="H732" s="119"/>
      <c r="I732" s="119"/>
      <c r="J732" s="119"/>
      <c r="K732" s="119"/>
      <c r="L732" s="119"/>
      <c r="M732" s="105"/>
      <c r="N732" s="105"/>
      <c r="O732" s="105"/>
      <c r="P732" s="105"/>
      <c r="Q732" s="105"/>
      <c r="R732" s="105"/>
      <c r="S732" s="105"/>
      <c r="T732" s="105"/>
      <c r="U732" s="105"/>
      <c r="V732" s="105"/>
      <c r="W732" s="105"/>
      <c r="X732" s="105"/>
      <c r="Y732" s="105"/>
      <c r="Z732" s="105"/>
      <c r="AA732" s="207"/>
      <c r="AB732" s="207"/>
      <c r="AC732" s="207"/>
      <c r="AD732" s="207"/>
      <c r="AE732" s="207"/>
      <c r="AF732" s="207"/>
      <c r="AG732" s="207"/>
      <c r="AH732" s="207"/>
      <c r="AI732" s="207"/>
      <c r="AJ732" s="207"/>
      <c r="AK732" s="207"/>
      <c r="AL732" s="207"/>
      <c r="AM732" s="207"/>
      <c r="AN732" s="207"/>
      <c r="AO732" s="207"/>
      <c r="AP732" s="207"/>
      <c r="AQ732" s="207"/>
      <c r="AR732" s="207"/>
      <c r="AS732" s="207"/>
      <c r="AT732" s="207"/>
      <c r="AU732" s="207"/>
      <c r="AV732" s="207"/>
      <c r="AW732" s="207"/>
      <c r="AX732" s="207"/>
      <c r="AY732" s="207"/>
      <c r="AZ732" s="207"/>
      <c r="BA732" s="207"/>
      <c r="BB732" s="207"/>
      <c r="BC732" s="207"/>
      <c r="BD732" s="207"/>
      <c r="BE732" s="207"/>
      <c r="BF732" s="207"/>
      <c r="BG732" s="207"/>
      <c r="BH732" s="207"/>
      <c r="BI732" s="207"/>
      <c r="BJ732" s="210"/>
      <c r="BK732" s="210"/>
    </row>
    <row r="733" spans="1:63" ht="12.75" customHeight="1" outlineLevel="1">
      <c r="A733" s="9"/>
      <c r="B733" s="45"/>
      <c r="C733" s="128" t="str">
        <f>Asset15</f>
        <v>Non-network—Plant &amp; Equipment Capex</v>
      </c>
      <c r="D733" s="9"/>
      <c r="E733" s="9"/>
      <c r="F733" s="27"/>
      <c r="G733" s="194">
        <f>Input!Q21</f>
        <v>0</v>
      </c>
      <c r="H733" s="119"/>
      <c r="I733" s="119"/>
      <c r="J733" s="119"/>
      <c r="K733" s="119"/>
      <c r="L733" s="119"/>
      <c r="M733" s="105"/>
      <c r="N733" s="105"/>
      <c r="O733" s="105"/>
      <c r="P733" s="105"/>
      <c r="Q733" s="105"/>
      <c r="R733" s="105"/>
      <c r="S733" s="105"/>
      <c r="T733" s="105"/>
      <c r="U733" s="105"/>
      <c r="V733" s="105"/>
      <c r="W733" s="105"/>
      <c r="X733" s="105"/>
      <c r="Y733" s="105"/>
      <c r="Z733" s="105"/>
      <c r="AA733" s="207"/>
      <c r="AB733" s="207"/>
      <c r="AC733" s="207"/>
      <c r="AD733" s="207"/>
      <c r="AE733" s="207"/>
      <c r="AF733" s="207"/>
      <c r="AG733" s="207"/>
      <c r="AH733" s="207"/>
      <c r="AI733" s="207"/>
      <c r="AJ733" s="207"/>
      <c r="AK733" s="207"/>
      <c r="AL733" s="207"/>
      <c r="AM733" s="207"/>
      <c r="AN733" s="207"/>
      <c r="AO733" s="207"/>
      <c r="AP733" s="207"/>
      <c r="AQ733" s="207"/>
      <c r="AR733" s="207"/>
      <c r="AS733" s="207"/>
      <c r="AT733" s="207"/>
      <c r="AU733" s="207"/>
      <c r="AV733" s="207"/>
      <c r="AW733" s="207"/>
      <c r="AX733" s="207"/>
      <c r="AY733" s="207"/>
      <c r="AZ733" s="207"/>
      <c r="BA733" s="207"/>
      <c r="BB733" s="207"/>
      <c r="BC733" s="207"/>
      <c r="BD733" s="207"/>
      <c r="BE733" s="207"/>
      <c r="BF733" s="207"/>
      <c r="BG733" s="207"/>
      <c r="BH733" s="207"/>
      <c r="BI733" s="207"/>
      <c r="BJ733" s="210"/>
      <c r="BK733" s="210"/>
    </row>
    <row r="734" spans="1:63" ht="12.75" customHeight="1" outlineLevel="1">
      <c r="A734" s="9"/>
      <c r="B734" s="45"/>
      <c r="C734" s="128" t="str">
        <f>Asset16</f>
        <v>Non-network—Other capex</v>
      </c>
      <c r="D734" s="9"/>
      <c r="E734" s="9"/>
      <c r="F734" s="27"/>
      <c r="G734" s="194">
        <f>Input!Q22</f>
        <v>0</v>
      </c>
      <c r="H734" s="119"/>
      <c r="I734" s="119"/>
      <c r="J734" s="119"/>
      <c r="K734" s="119"/>
      <c r="L734" s="119"/>
      <c r="M734" s="105"/>
      <c r="N734" s="105"/>
      <c r="O734" s="105"/>
      <c r="P734" s="105"/>
      <c r="Q734" s="105"/>
      <c r="R734" s="105"/>
      <c r="S734" s="105"/>
      <c r="T734" s="105"/>
      <c r="U734" s="105"/>
      <c r="V734" s="105"/>
      <c r="W734" s="105"/>
      <c r="X734" s="105"/>
      <c r="Y734" s="105"/>
      <c r="Z734" s="105"/>
      <c r="AA734" s="207"/>
      <c r="AB734" s="207"/>
      <c r="AC734" s="207"/>
      <c r="AD734" s="207"/>
      <c r="AE734" s="207"/>
      <c r="AF734" s="207"/>
      <c r="AG734" s="207"/>
      <c r="AH734" s="207"/>
      <c r="AI734" s="207"/>
      <c r="AJ734" s="207"/>
      <c r="AK734" s="207"/>
      <c r="AL734" s="207"/>
      <c r="AM734" s="207"/>
      <c r="AN734" s="207"/>
      <c r="AO734" s="207"/>
      <c r="AP734" s="207"/>
      <c r="AQ734" s="207"/>
      <c r="AR734" s="207"/>
      <c r="AS734" s="207"/>
      <c r="AT734" s="207"/>
      <c r="AU734" s="207"/>
      <c r="AV734" s="207"/>
      <c r="AW734" s="207"/>
      <c r="AX734" s="207"/>
      <c r="AY734" s="207"/>
      <c r="AZ734" s="207"/>
      <c r="BA734" s="207"/>
      <c r="BB734" s="207"/>
      <c r="BC734" s="207"/>
      <c r="BD734" s="207"/>
      <c r="BE734" s="207"/>
      <c r="BF734" s="207"/>
      <c r="BG734" s="207"/>
      <c r="BH734" s="207"/>
      <c r="BI734" s="207"/>
      <c r="BJ734" s="210"/>
      <c r="BK734" s="210"/>
    </row>
    <row r="735" spans="1:63" ht="12.75" hidden="1" customHeight="1" outlineLevel="1">
      <c r="A735" s="9"/>
      <c r="B735" s="45"/>
      <c r="C735" s="128">
        <f>Asset17</f>
        <v>0</v>
      </c>
      <c r="D735" s="9"/>
      <c r="E735" s="9"/>
      <c r="F735" s="27"/>
      <c r="G735" s="194">
        <f>Input!Q23</f>
        <v>0</v>
      </c>
      <c r="H735" s="119"/>
      <c r="I735" s="119"/>
      <c r="J735" s="119"/>
      <c r="K735" s="119"/>
      <c r="L735" s="119"/>
      <c r="M735" s="105"/>
      <c r="N735" s="105"/>
      <c r="O735" s="105"/>
      <c r="P735" s="105"/>
      <c r="Q735" s="105"/>
      <c r="R735" s="105"/>
      <c r="S735" s="105"/>
      <c r="T735" s="105"/>
      <c r="U735" s="105"/>
      <c r="V735" s="105"/>
      <c r="W735" s="105"/>
      <c r="X735" s="105"/>
      <c r="Y735" s="105"/>
      <c r="Z735" s="105"/>
      <c r="AA735" s="207"/>
      <c r="AB735" s="207"/>
      <c r="AC735" s="207"/>
      <c r="AD735" s="207"/>
      <c r="AE735" s="207"/>
      <c r="AF735" s="207"/>
      <c r="AG735" s="207"/>
      <c r="AH735" s="207"/>
      <c r="AI735" s="207"/>
      <c r="AJ735" s="207"/>
      <c r="AK735" s="207"/>
      <c r="AL735" s="207"/>
      <c r="AM735" s="207"/>
      <c r="AN735" s="207"/>
      <c r="AO735" s="207"/>
      <c r="AP735" s="207"/>
      <c r="AQ735" s="207"/>
      <c r="AR735" s="207"/>
      <c r="AS735" s="207"/>
      <c r="AT735" s="207"/>
      <c r="AU735" s="207"/>
      <c r="AV735" s="207"/>
      <c r="AW735" s="207"/>
      <c r="AX735" s="207"/>
      <c r="AY735" s="207"/>
      <c r="AZ735" s="207"/>
      <c r="BA735" s="207"/>
      <c r="BB735" s="207"/>
      <c r="BC735" s="207"/>
      <c r="BD735" s="207"/>
      <c r="BE735" s="207"/>
      <c r="BF735" s="207"/>
      <c r="BG735" s="207"/>
      <c r="BH735" s="207"/>
      <c r="BI735" s="207"/>
      <c r="BJ735" s="210"/>
      <c r="BK735" s="210"/>
    </row>
    <row r="736" spans="1:63" ht="12.75" hidden="1" customHeight="1" outlineLevel="1">
      <c r="A736" s="9"/>
      <c r="B736" s="45"/>
      <c r="C736" s="128">
        <f>Asset18</f>
        <v>0</v>
      </c>
      <c r="D736" s="9"/>
      <c r="E736" s="9"/>
      <c r="F736" s="27"/>
      <c r="G736" s="194">
        <f>Input!Q24</f>
        <v>0</v>
      </c>
      <c r="H736" s="119"/>
      <c r="I736" s="119"/>
      <c r="J736" s="119"/>
      <c r="K736" s="119"/>
      <c r="L736" s="119"/>
      <c r="M736" s="105"/>
      <c r="N736" s="105"/>
      <c r="O736" s="105"/>
      <c r="P736" s="105"/>
      <c r="Q736" s="105"/>
      <c r="R736" s="105"/>
      <c r="S736" s="105"/>
      <c r="T736" s="105"/>
      <c r="U736" s="105"/>
      <c r="V736" s="105"/>
      <c r="W736" s="105"/>
      <c r="X736" s="105"/>
      <c r="Y736" s="105"/>
      <c r="Z736" s="105"/>
      <c r="AA736" s="207"/>
      <c r="AB736" s="207"/>
      <c r="AC736" s="207"/>
      <c r="AD736" s="207"/>
      <c r="AE736" s="207"/>
      <c r="AF736" s="207"/>
      <c r="AG736" s="207"/>
      <c r="AH736" s="207"/>
      <c r="AI736" s="207"/>
      <c r="AJ736" s="207"/>
      <c r="AK736" s="207"/>
      <c r="AL736" s="207"/>
      <c r="AM736" s="207"/>
      <c r="AN736" s="207"/>
      <c r="AO736" s="207"/>
      <c r="AP736" s="207"/>
      <c r="AQ736" s="207"/>
      <c r="AR736" s="207"/>
      <c r="AS736" s="207"/>
      <c r="AT736" s="207"/>
      <c r="AU736" s="207"/>
      <c r="AV736" s="207"/>
      <c r="AW736" s="207"/>
      <c r="AX736" s="207"/>
      <c r="AY736" s="207"/>
      <c r="AZ736" s="207"/>
      <c r="BA736" s="207"/>
      <c r="BB736" s="207"/>
      <c r="BC736" s="207"/>
      <c r="BD736" s="207"/>
      <c r="BE736" s="207"/>
      <c r="BF736" s="207"/>
      <c r="BG736" s="207"/>
      <c r="BH736" s="207"/>
      <c r="BI736" s="207"/>
      <c r="BJ736" s="210"/>
      <c r="BK736" s="210"/>
    </row>
    <row r="737" spans="1:63" ht="12.75" hidden="1" customHeight="1" outlineLevel="1">
      <c r="A737" s="9"/>
      <c r="B737" s="45"/>
      <c r="C737" s="128">
        <f>Asset19</f>
        <v>0</v>
      </c>
      <c r="D737" s="9"/>
      <c r="E737" s="9"/>
      <c r="F737" s="27"/>
      <c r="G737" s="194">
        <f>Input!Q25</f>
        <v>0</v>
      </c>
      <c r="H737" s="119"/>
      <c r="I737" s="119"/>
      <c r="J737" s="119"/>
      <c r="K737" s="119"/>
      <c r="L737" s="119"/>
      <c r="M737" s="105"/>
      <c r="N737" s="105"/>
      <c r="O737" s="105"/>
      <c r="P737" s="105"/>
      <c r="Q737" s="105"/>
      <c r="R737" s="105"/>
      <c r="S737" s="105"/>
      <c r="T737" s="105"/>
      <c r="U737" s="105"/>
      <c r="V737" s="105"/>
      <c r="W737" s="105"/>
      <c r="X737" s="105"/>
      <c r="Y737" s="105"/>
      <c r="Z737" s="105"/>
      <c r="AA737" s="207"/>
      <c r="AB737" s="207"/>
      <c r="AC737" s="207"/>
      <c r="AD737" s="207"/>
      <c r="AE737" s="207"/>
      <c r="AF737" s="207"/>
      <c r="AG737" s="207"/>
      <c r="AH737" s="207"/>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7"/>
      <c r="BE737" s="207"/>
      <c r="BF737" s="207"/>
      <c r="BG737" s="207"/>
      <c r="BH737" s="207"/>
      <c r="BI737" s="207"/>
      <c r="BJ737" s="210"/>
      <c r="BK737" s="210"/>
    </row>
    <row r="738" spans="1:63" ht="12.75" hidden="1" customHeight="1" outlineLevel="1">
      <c r="A738" s="9"/>
      <c r="B738" s="45"/>
      <c r="C738" s="128">
        <f>Asset20</f>
        <v>0</v>
      </c>
      <c r="D738" s="9"/>
      <c r="E738" s="9"/>
      <c r="F738" s="27"/>
      <c r="G738" s="194">
        <f>Input!Q26</f>
        <v>0</v>
      </c>
      <c r="H738" s="119"/>
      <c r="I738" s="119"/>
      <c r="J738" s="119"/>
      <c r="K738" s="119"/>
      <c r="L738" s="119"/>
      <c r="M738" s="105"/>
      <c r="N738" s="105"/>
      <c r="O738" s="105"/>
      <c r="P738" s="105"/>
      <c r="Q738" s="105"/>
      <c r="R738" s="105"/>
      <c r="S738" s="105"/>
      <c r="T738" s="105"/>
      <c r="U738" s="105"/>
      <c r="V738" s="105"/>
      <c r="W738" s="105"/>
      <c r="X738" s="105"/>
      <c r="Y738" s="105"/>
      <c r="Z738" s="105"/>
      <c r="AA738" s="207"/>
      <c r="AB738" s="207"/>
      <c r="AC738" s="207"/>
      <c r="AD738" s="207"/>
      <c r="AE738" s="207"/>
      <c r="AF738" s="207"/>
      <c r="AG738" s="207"/>
      <c r="AH738" s="207"/>
      <c r="AI738" s="207"/>
      <c r="AJ738" s="207"/>
      <c r="AK738" s="207"/>
      <c r="AL738" s="207"/>
      <c r="AM738" s="207"/>
      <c r="AN738" s="207"/>
      <c r="AO738" s="207"/>
      <c r="AP738" s="207"/>
      <c r="AQ738" s="207"/>
      <c r="AR738" s="207"/>
      <c r="AS738" s="207"/>
      <c r="AT738" s="207"/>
      <c r="AU738" s="207"/>
      <c r="AV738" s="207"/>
      <c r="AW738" s="207"/>
      <c r="AX738" s="207"/>
      <c r="AY738" s="207"/>
      <c r="AZ738" s="207"/>
      <c r="BA738" s="207"/>
      <c r="BB738" s="207"/>
      <c r="BC738" s="207"/>
      <c r="BD738" s="207"/>
      <c r="BE738" s="207"/>
      <c r="BF738" s="207"/>
      <c r="BG738" s="207"/>
      <c r="BH738" s="207"/>
      <c r="BI738" s="207"/>
      <c r="BJ738" s="210"/>
      <c r="BK738" s="210"/>
    </row>
    <row r="739" spans="1:63" ht="12.75" hidden="1" customHeight="1" outlineLevel="1">
      <c r="A739" s="9"/>
      <c r="B739" s="45"/>
      <c r="C739" s="128">
        <f>Asset21</f>
        <v>0</v>
      </c>
      <c r="D739" s="9"/>
      <c r="E739" s="9"/>
      <c r="F739" s="27"/>
      <c r="G739" s="194">
        <f>Input!Q27</f>
        <v>0</v>
      </c>
      <c r="H739" s="119"/>
      <c r="I739" s="119"/>
      <c r="J739" s="119"/>
      <c r="K739" s="119"/>
      <c r="L739" s="119"/>
      <c r="M739" s="105"/>
      <c r="N739" s="105"/>
      <c r="O739" s="105"/>
      <c r="P739" s="105"/>
      <c r="Q739" s="105"/>
      <c r="R739" s="105"/>
      <c r="S739" s="105"/>
      <c r="T739" s="105"/>
      <c r="U739" s="105"/>
      <c r="V739" s="105"/>
      <c r="W739" s="105"/>
      <c r="X739" s="105"/>
      <c r="Y739" s="105"/>
      <c r="Z739" s="105"/>
      <c r="AA739" s="207"/>
      <c r="AB739" s="207"/>
      <c r="AC739" s="207"/>
      <c r="AD739" s="207"/>
      <c r="AE739" s="207"/>
      <c r="AF739" s="207"/>
      <c r="AG739" s="207"/>
      <c r="AH739" s="207"/>
      <c r="AI739" s="207"/>
      <c r="AJ739" s="207"/>
      <c r="AK739" s="207"/>
      <c r="AL739" s="207"/>
      <c r="AM739" s="207"/>
      <c r="AN739" s="207"/>
      <c r="AO739" s="207"/>
      <c r="AP739" s="207"/>
      <c r="AQ739" s="207"/>
      <c r="AR739" s="207"/>
      <c r="AS739" s="207"/>
      <c r="AT739" s="207"/>
      <c r="AU739" s="207"/>
      <c r="AV739" s="207"/>
      <c r="AW739" s="207"/>
      <c r="AX739" s="207"/>
      <c r="AY739" s="207"/>
      <c r="AZ739" s="207"/>
      <c r="BA739" s="207"/>
      <c r="BB739" s="207"/>
      <c r="BC739" s="207"/>
      <c r="BD739" s="207"/>
      <c r="BE739" s="207"/>
      <c r="BF739" s="207"/>
      <c r="BG739" s="207"/>
      <c r="BH739" s="207"/>
      <c r="BI739" s="207"/>
      <c r="BJ739" s="210"/>
      <c r="BK739" s="210"/>
    </row>
    <row r="740" spans="1:63" ht="12.75" hidden="1" customHeight="1" outlineLevel="1">
      <c r="A740" s="9"/>
      <c r="B740" s="45"/>
      <c r="C740" s="128">
        <f>Asset22</f>
        <v>0</v>
      </c>
      <c r="D740" s="9"/>
      <c r="E740" s="9"/>
      <c r="F740" s="27"/>
      <c r="G740" s="194">
        <f>Input!Q28</f>
        <v>0</v>
      </c>
      <c r="H740" s="119"/>
      <c r="I740" s="119"/>
      <c r="J740" s="119"/>
      <c r="K740" s="119"/>
      <c r="L740" s="119"/>
      <c r="M740" s="105"/>
      <c r="N740" s="105"/>
      <c r="O740" s="105"/>
      <c r="P740" s="105"/>
      <c r="Q740" s="105"/>
      <c r="R740" s="105"/>
      <c r="S740" s="105"/>
      <c r="T740" s="105"/>
      <c r="U740" s="105"/>
      <c r="V740" s="105"/>
      <c r="W740" s="105"/>
      <c r="X740" s="105"/>
      <c r="Y740" s="105"/>
      <c r="Z740" s="105"/>
      <c r="AA740" s="207"/>
      <c r="AB740" s="207"/>
      <c r="AC740" s="207"/>
      <c r="AD740" s="207"/>
      <c r="AE740" s="207"/>
      <c r="AF740" s="207"/>
      <c r="AG740" s="207"/>
      <c r="AH740" s="207"/>
      <c r="AI740" s="207"/>
      <c r="AJ740" s="207"/>
      <c r="AK740" s="207"/>
      <c r="AL740" s="207"/>
      <c r="AM740" s="207"/>
      <c r="AN740" s="207"/>
      <c r="AO740" s="207"/>
      <c r="AP740" s="207"/>
      <c r="AQ740" s="207"/>
      <c r="AR740" s="207"/>
      <c r="AS740" s="207"/>
      <c r="AT740" s="207"/>
      <c r="AU740" s="207"/>
      <c r="AV740" s="207"/>
      <c r="AW740" s="207"/>
      <c r="AX740" s="207"/>
      <c r="AY740" s="207"/>
      <c r="AZ740" s="207"/>
      <c r="BA740" s="207"/>
      <c r="BB740" s="207"/>
      <c r="BC740" s="207"/>
      <c r="BD740" s="207"/>
      <c r="BE740" s="207"/>
      <c r="BF740" s="207"/>
      <c r="BG740" s="207"/>
      <c r="BH740" s="207"/>
      <c r="BI740" s="207"/>
      <c r="BJ740" s="210"/>
      <c r="BK740" s="210"/>
    </row>
    <row r="741" spans="1:63" ht="12.75" hidden="1" customHeight="1" outlineLevel="1">
      <c r="A741" s="9"/>
      <c r="B741" s="45"/>
      <c r="C741" s="128">
        <f>Asset23</f>
        <v>0</v>
      </c>
      <c r="D741" s="9"/>
      <c r="E741" s="9"/>
      <c r="F741" s="27"/>
      <c r="G741" s="194">
        <f>Input!Q29</f>
        <v>0</v>
      </c>
      <c r="H741" s="119"/>
      <c r="I741" s="119"/>
      <c r="J741" s="119"/>
      <c r="K741" s="119"/>
      <c r="L741" s="119"/>
      <c r="M741" s="105"/>
      <c r="N741" s="105"/>
      <c r="O741" s="105"/>
      <c r="P741" s="105"/>
      <c r="Q741" s="105"/>
      <c r="R741" s="105"/>
      <c r="S741" s="105"/>
      <c r="T741" s="105"/>
      <c r="U741" s="105"/>
      <c r="V741" s="105"/>
      <c r="W741" s="105"/>
      <c r="X741" s="105"/>
      <c r="Y741" s="105"/>
      <c r="Z741" s="105"/>
      <c r="AA741" s="207"/>
      <c r="AB741" s="207"/>
      <c r="AC741" s="207"/>
      <c r="AD741" s="207"/>
      <c r="AE741" s="207"/>
      <c r="AF741" s="207"/>
      <c r="AG741" s="207"/>
      <c r="AH741" s="207"/>
      <c r="AI741" s="207"/>
      <c r="AJ741" s="207"/>
      <c r="AK741" s="207"/>
      <c r="AL741" s="207"/>
      <c r="AM741" s="207"/>
      <c r="AN741" s="207"/>
      <c r="AO741" s="207"/>
      <c r="AP741" s="207"/>
      <c r="AQ741" s="207"/>
      <c r="AR741" s="207"/>
      <c r="AS741" s="207"/>
      <c r="AT741" s="207"/>
      <c r="AU741" s="207"/>
      <c r="AV741" s="207"/>
      <c r="AW741" s="207"/>
      <c r="AX741" s="207"/>
      <c r="AY741" s="207"/>
      <c r="AZ741" s="207"/>
      <c r="BA741" s="207"/>
      <c r="BB741" s="207"/>
      <c r="BC741" s="207"/>
      <c r="BD741" s="207"/>
      <c r="BE741" s="207"/>
      <c r="BF741" s="207"/>
      <c r="BG741" s="207"/>
      <c r="BH741" s="207"/>
      <c r="BI741" s="207"/>
      <c r="BJ741" s="210"/>
      <c r="BK741" s="210"/>
    </row>
    <row r="742" spans="1:63" ht="12.75" hidden="1" customHeight="1" outlineLevel="1">
      <c r="A742" s="9"/>
      <c r="B742" s="45"/>
      <c r="C742" s="128">
        <f>Asset24</f>
        <v>0</v>
      </c>
      <c r="D742" s="9"/>
      <c r="E742" s="9"/>
      <c r="F742" s="27"/>
      <c r="G742" s="194">
        <f>Input!Q30</f>
        <v>0</v>
      </c>
      <c r="H742" s="119"/>
      <c r="I742" s="119"/>
      <c r="J742" s="119"/>
      <c r="K742" s="119"/>
      <c r="L742" s="119"/>
      <c r="M742" s="105"/>
      <c r="N742" s="105"/>
      <c r="O742" s="105"/>
      <c r="P742" s="105"/>
      <c r="Q742" s="105"/>
      <c r="R742" s="105"/>
      <c r="S742" s="105"/>
      <c r="T742" s="105"/>
      <c r="U742" s="105"/>
      <c r="V742" s="105"/>
      <c r="W742" s="105"/>
      <c r="X742" s="105"/>
      <c r="Y742" s="105"/>
      <c r="Z742" s="105"/>
      <c r="AA742" s="207"/>
      <c r="AB742" s="207"/>
      <c r="AC742" s="207"/>
      <c r="AD742" s="207"/>
      <c r="AE742" s="207"/>
      <c r="AF742" s="207"/>
      <c r="AG742" s="207"/>
      <c r="AH742" s="207"/>
      <c r="AI742" s="207"/>
      <c r="AJ742" s="207"/>
      <c r="AK742" s="207"/>
      <c r="AL742" s="207"/>
      <c r="AM742" s="207"/>
      <c r="AN742" s="207"/>
      <c r="AO742" s="207"/>
      <c r="AP742" s="207"/>
      <c r="AQ742" s="207"/>
      <c r="AR742" s="207"/>
      <c r="AS742" s="207"/>
      <c r="AT742" s="207"/>
      <c r="AU742" s="207"/>
      <c r="AV742" s="207"/>
      <c r="AW742" s="207"/>
      <c r="AX742" s="207"/>
      <c r="AY742" s="207"/>
      <c r="AZ742" s="207"/>
      <c r="BA742" s="207"/>
      <c r="BB742" s="207"/>
      <c r="BC742" s="207"/>
      <c r="BD742" s="207"/>
      <c r="BE742" s="207"/>
      <c r="BF742" s="207"/>
      <c r="BG742" s="207"/>
      <c r="BH742" s="207"/>
      <c r="BI742" s="207"/>
      <c r="BJ742" s="210"/>
      <c r="BK742" s="210"/>
    </row>
    <row r="743" spans="1:63" ht="12.75" hidden="1" customHeight="1" outlineLevel="1">
      <c r="A743" s="9"/>
      <c r="B743" s="45"/>
      <c r="C743" s="128">
        <f>Asset25</f>
        <v>0</v>
      </c>
      <c r="D743" s="9"/>
      <c r="E743" s="9"/>
      <c r="F743" s="27"/>
      <c r="G743" s="194">
        <f>Input!Q31</f>
        <v>0</v>
      </c>
      <c r="H743" s="119"/>
      <c r="I743" s="119"/>
      <c r="J743" s="119"/>
      <c r="K743" s="119"/>
      <c r="L743" s="119"/>
      <c r="M743" s="105"/>
      <c r="N743" s="105"/>
      <c r="O743" s="105"/>
      <c r="P743" s="105"/>
      <c r="Q743" s="105"/>
      <c r="R743" s="105"/>
      <c r="S743" s="105"/>
      <c r="T743" s="105"/>
      <c r="U743" s="105"/>
      <c r="V743" s="105"/>
      <c r="W743" s="105"/>
      <c r="X743" s="105"/>
      <c r="Y743" s="105"/>
      <c r="Z743" s="105"/>
      <c r="AA743" s="207"/>
      <c r="AB743" s="207"/>
      <c r="AC743" s="207"/>
      <c r="AD743" s="207"/>
      <c r="AE743" s="207"/>
      <c r="AF743" s="207"/>
      <c r="AG743" s="207"/>
      <c r="AH743" s="207"/>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7"/>
      <c r="BE743" s="207"/>
      <c r="BF743" s="207"/>
      <c r="BG743" s="207"/>
      <c r="BH743" s="207"/>
      <c r="BI743" s="207"/>
      <c r="BJ743" s="210"/>
      <c r="BK743" s="210"/>
    </row>
    <row r="744" spans="1:63" ht="12.75" hidden="1" customHeight="1" outlineLevel="1">
      <c r="A744" s="9"/>
      <c r="B744" s="45"/>
      <c r="C744" s="128">
        <f>Asset26</f>
        <v>0</v>
      </c>
      <c r="D744" s="9"/>
      <c r="E744" s="9"/>
      <c r="F744" s="27"/>
      <c r="G744" s="194">
        <f>Input!Q32</f>
        <v>0</v>
      </c>
      <c r="H744" s="119"/>
      <c r="I744" s="119"/>
      <c r="J744" s="119"/>
      <c r="K744" s="119"/>
      <c r="L744" s="119"/>
      <c r="M744" s="105"/>
      <c r="N744" s="105"/>
      <c r="O744" s="105"/>
      <c r="P744" s="105"/>
      <c r="Q744" s="105"/>
      <c r="R744" s="105"/>
      <c r="S744" s="105"/>
      <c r="T744" s="105"/>
      <c r="U744" s="105"/>
      <c r="V744" s="105"/>
      <c r="W744" s="105"/>
      <c r="X744" s="105"/>
      <c r="Y744" s="105"/>
      <c r="Z744" s="105"/>
      <c r="AA744" s="207"/>
      <c r="AB744" s="207"/>
      <c r="AC744" s="207"/>
      <c r="AD744" s="207"/>
      <c r="AE744" s="207"/>
      <c r="AF744" s="207"/>
      <c r="AG744" s="207"/>
      <c r="AH744" s="207"/>
      <c r="AI744" s="207"/>
      <c r="AJ744" s="207"/>
      <c r="AK744" s="207"/>
      <c r="AL744" s="207"/>
      <c r="AM744" s="207"/>
      <c r="AN744" s="207"/>
      <c r="AO744" s="207"/>
      <c r="AP744" s="207"/>
      <c r="AQ744" s="207"/>
      <c r="AR744" s="207"/>
      <c r="AS744" s="207"/>
      <c r="AT744" s="207"/>
      <c r="AU744" s="207"/>
      <c r="AV744" s="207"/>
      <c r="AW744" s="207"/>
      <c r="AX744" s="207"/>
      <c r="AY744" s="207"/>
      <c r="AZ744" s="207"/>
      <c r="BA744" s="207"/>
      <c r="BB744" s="207"/>
      <c r="BC744" s="207"/>
      <c r="BD744" s="207"/>
      <c r="BE744" s="207"/>
      <c r="BF744" s="207"/>
      <c r="BG744" s="207"/>
      <c r="BH744" s="207"/>
      <c r="BI744" s="207"/>
      <c r="BJ744" s="210"/>
      <c r="BK744" s="210"/>
    </row>
    <row r="745" spans="1:63" ht="12.75" hidden="1" customHeight="1" outlineLevel="1">
      <c r="A745" s="9"/>
      <c r="B745" s="45"/>
      <c r="C745" s="128">
        <f>Asset27</f>
        <v>0</v>
      </c>
      <c r="D745" s="9"/>
      <c r="E745" s="9"/>
      <c r="F745" s="27"/>
      <c r="G745" s="194">
        <f>Input!Q33</f>
        <v>0</v>
      </c>
      <c r="H745" s="119"/>
      <c r="I745" s="119"/>
      <c r="J745" s="119"/>
      <c r="K745" s="119"/>
      <c r="L745" s="119"/>
      <c r="M745" s="105"/>
      <c r="N745" s="105"/>
      <c r="O745" s="105"/>
      <c r="P745" s="105"/>
      <c r="Q745" s="105"/>
      <c r="R745" s="105"/>
      <c r="S745" s="105"/>
      <c r="T745" s="105"/>
      <c r="U745" s="105"/>
      <c r="V745" s="105"/>
      <c r="W745" s="105"/>
      <c r="X745" s="105"/>
      <c r="Y745" s="105"/>
      <c r="Z745" s="105"/>
      <c r="AA745" s="207"/>
      <c r="AB745" s="207"/>
      <c r="AC745" s="207"/>
      <c r="AD745" s="207"/>
      <c r="AE745" s="207"/>
      <c r="AF745" s="207"/>
      <c r="AG745" s="207"/>
      <c r="AH745" s="207"/>
      <c r="AI745" s="207"/>
      <c r="AJ745" s="207"/>
      <c r="AK745" s="207"/>
      <c r="AL745" s="207"/>
      <c r="AM745" s="207"/>
      <c r="AN745" s="207"/>
      <c r="AO745" s="207"/>
      <c r="AP745" s="207"/>
      <c r="AQ745" s="207"/>
      <c r="AR745" s="207"/>
      <c r="AS745" s="207"/>
      <c r="AT745" s="207"/>
      <c r="AU745" s="207"/>
      <c r="AV745" s="207"/>
      <c r="AW745" s="207"/>
      <c r="AX745" s="207"/>
      <c r="AY745" s="207"/>
      <c r="AZ745" s="207"/>
      <c r="BA745" s="207"/>
      <c r="BB745" s="207"/>
      <c r="BC745" s="207"/>
      <c r="BD745" s="207"/>
      <c r="BE745" s="207"/>
      <c r="BF745" s="207"/>
      <c r="BG745" s="207"/>
      <c r="BH745" s="207"/>
      <c r="BI745" s="207"/>
      <c r="BJ745" s="210"/>
      <c r="BK745" s="210"/>
    </row>
    <row r="746" spans="1:63" ht="12.75" hidden="1" customHeight="1" outlineLevel="1">
      <c r="A746" s="9"/>
      <c r="B746" s="45"/>
      <c r="C746" s="128">
        <f>Asset28</f>
        <v>0</v>
      </c>
      <c r="D746" s="9"/>
      <c r="E746" s="9"/>
      <c r="F746" s="27"/>
      <c r="G746" s="194">
        <f>Input!Q34</f>
        <v>0</v>
      </c>
      <c r="H746" s="119"/>
      <c r="I746" s="119"/>
      <c r="J746" s="119"/>
      <c r="K746" s="119"/>
      <c r="L746" s="119"/>
      <c r="M746" s="105"/>
      <c r="N746" s="105"/>
      <c r="O746" s="105"/>
      <c r="P746" s="105"/>
      <c r="Q746" s="105"/>
      <c r="R746" s="105"/>
      <c r="S746" s="105"/>
      <c r="T746" s="105"/>
      <c r="U746" s="105"/>
      <c r="V746" s="105"/>
      <c r="W746" s="105"/>
      <c r="X746" s="105"/>
      <c r="Y746" s="105"/>
      <c r="Z746" s="105"/>
      <c r="AA746" s="207"/>
      <c r="AB746" s="207"/>
      <c r="AC746" s="207"/>
      <c r="AD746" s="207"/>
      <c r="AE746" s="207"/>
      <c r="AF746" s="207"/>
      <c r="AG746" s="207"/>
      <c r="AH746" s="207"/>
      <c r="AI746" s="207"/>
      <c r="AJ746" s="207"/>
      <c r="AK746" s="207"/>
      <c r="AL746" s="207"/>
      <c r="AM746" s="207"/>
      <c r="AN746" s="207"/>
      <c r="AO746" s="207"/>
      <c r="AP746" s="207"/>
      <c r="AQ746" s="207"/>
      <c r="AR746" s="207"/>
      <c r="AS746" s="207"/>
      <c r="AT746" s="207"/>
      <c r="AU746" s="207"/>
      <c r="AV746" s="207"/>
      <c r="AW746" s="207"/>
      <c r="AX746" s="207"/>
      <c r="AY746" s="207"/>
      <c r="AZ746" s="207"/>
      <c r="BA746" s="207"/>
      <c r="BB746" s="207"/>
      <c r="BC746" s="207"/>
      <c r="BD746" s="207"/>
      <c r="BE746" s="207"/>
      <c r="BF746" s="207"/>
      <c r="BG746" s="207"/>
      <c r="BH746" s="207"/>
      <c r="BI746" s="207"/>
      <c r="BJ746" s="210"/>
      <c r="BK746" s="210"/>
    </row>
    <row r="747" spans="1:63" ht="12.75" hidden="1" customHeight="1" outlineLevel="1">
      <c r="A747" s="9"/>
      <c r="B747" s="45"/>
      <c r="C747" s="128">
        <f>Asset29</f>
        <v>0</v>
      </c>
      <c r="D747" s="9"/>
      <c r="E747" s="9"/>
      <c r="F747" s="27"/>
      <c r="G747" s="194">
        <f>Input!Q35</f>
        <v>0</v>
      </c>
      <c r="H747" s="119"/>
      <c r="I747" s="119"/>
      <c r="J747" s="119"/>
      <c r="K747" s="119"/>
      <c r="L747" s="119"/>
      <c r="M747" s="105"/>
      <c r="N747" s="105"/>
      <c r="O747" s="105"/>
      <c r="P747" s="105"/>
      <c r="Q747" s="105"/>
      <c r="R747" s="105"/>
      <c r="S747" s="105"/>
      <c r="T747" s="105"/>
      <c r="U747" s="105"/>
      <c r="V747" s="105"/>
      <c r="W747" s="105"/>
      <c r="X747" s="105"/>
      <c r="Y747" s="105"/>
      <c r="Z747" s="105"/>
      <c r="AA747" s="207"/>
      <c r="AB747" s="207"/>
      <c r="AC747" s="207"/>
      <c r="AD747" s="207"/>
      <c r="AE747" s="207"/>
      <c r="AF747" s="207"/>
      <c r="AG747" s="207"/>
      <c r="AH747" s="207"/>
      <c r="AI747" s="207"/>
      <c r="AJ747" s="207"/>
      <c r="AK747" s="207"/>
      <c r="AL747" s="207"/>
      <c r="AM747" s="207"/>
      <c r="AN747" s="207"/>
      <c r="AO747" s="207"/>
      <c r="AP747" s="207"/>
      <c r="AQ747" s="207"/>
      <c r="AR747" s="207"/>
      <c r="AS747" s="207"/>
      <c r="AT747" s="207"/>
      <c r="AU747" s="207"/>
      <c r="AV747" s="207"/>
      <c r="AW747" s="207"/>
      <c r="AX747" s="207"/>
      <c r="AY747" s="207"/>
      <c r="AZ747" s="207"/>
      <c r="BA747" s="207"/>
      <c r="BB747" s="207"/>
      <c r="BC747" s="207"/>
      <c r="BD747" s="207"/>
      <c r="BE747" s="207"/>
      <c r="BF747" s="207"/>
      <c r="BG747" s="207"/>
      <c r="BH747" s="207"/>
      <c r="BI747" s="207"/>
      <c r="BJ747" s="210"/>
      <c r="BK747" s="210"/>
    </row>
    <row r="748" spans="1:63" ht="12.75" hidden="1" customHeight="1" outlineLevel="1">
      <c r="A748" s="9"/>
      <c r="B748" s="45"/>
      <c r="C748" s="128">
        <f>Asset30</f>
        <v>0</v>
      </c>
      <c r="D748" s="9"/>
      <c r="E748" s="9"/>
      <c r="F748" s="27"/>
      <c r="G748" s="194">
        <f>Input!Q36</f>
        <v>0</v>
      </c>
      <c r="H748" s="119"/>
      <c r="I748" s="119"/>
      <c r="J748" s="119"/>
      <c r="K748" s="119"/>
      <c r="L748" s="119"/>
      <c r="M748" s="105"/>
      <c r="N748" s="105"/>
      <c r="O748" s="105"/>
      <c r="P748" s="105"/>
      <c r="Q748" s="105"/>
      <c r="R748" s="105"/>
      <c r="S748" s="105"/>
      <c r="T748" s="105"/>
      <c r="U748" s="105"/>
      <c r="V748" s="105"/>
      <c r="W748" s="105"/>
      <c r="X748" s="105"/>
      <c r="Y748" s="105"/>
      <c r="Z748" s="105"/>
      <c r="AA748" s="207"/>
      <c r="AB748" s="207"/>
      <c r="AC748" s="207"/>
      <c r="AD748" s="207"/>
      <c r="AE748" s="207"/>
      <c r="AF748" s="207"/>
      <c r="AG748" s="207"/>
      <c r="AH748" s="207"/>
      <c r="AI748" s="207"/>
      <c r="AJ748" s="207"/>
      <c r="AK748" s="207"/>
      <c r="AL748" s="207"/>
      <c r="AM748" s="207"/>
      <c r="AN748" s="207"/>
      <c r="AO748" s="207"/>
      <c r="AP748" s="207"/>
      <c r="AQ748" s="207"/>
      <c r="AR748" s="207"/>
      <c r="AS748" s="207"/>
      <c r="AT748" s="207"/>
      <c r="AU748" s="207"/>
      <c r="AV748" s="207"/>
      <c r="AW748" s="207"/>
      <c r="AX748" s="207"/>
      <c r="AY748" s="207"/>
      <c r="AZ748" s="207"/>
      <c r="BA748" s="207"/>
      <c r="BB748" s="207"/>
      <c r="BC748" s="207"/>
      <c r="BD748" s="207"/>
      <c r="BE748" s="207"/>
      <c r="BF748" s="207"/>
      <c r="BG748" s="207"/>
      <c r="BH748" s="207"/>
      <c r="BI748" s="207"/>
      <c r="BJ748" s="210"/>
      <c r="BK748" s="210"/>
    </row>
    <row r="749" spans="1:63" ht="12.75" hidden="1" customHeight="1" outlineLevel="1">
      <c r="A749" s="9"/>
      <c r="B749" s="45"/>
      <c r="C749" s="128">
        <f>Asset31</f>
        <v>0</v>
      </c>
      <c r="D749" s="9"/>
      <c r="E749" s="9"/>
      <c r="F749" s="27"/>
      <c r="G749" s="194">
        <f>Input!Q37</f>
        <v>0</v>
      </c>
      <c r="H749" s="119"/>
      <c r="I749" s="119"/>
      <c r="J749" s="119"/>
      <c r="K749" s="119"/>
      <c r="L749" s="119"/>
      <c r="M749" s="105"/>
      <c r="N749" s="105"/>
      <c r="O749" s="105"/>
      <c r="P749" s="105"/>
      <c r="Q749" s="105"/>
      <c r="R749" s="105"/>
      <c r="S749" s="105"/>
      <c r="T749" s="105"/>
      <c r="U749" s="105"/>
      <c r="V749" s="105"/>
      <c r="W749" s="105"/>
      <c r="X749" s="105"/>
      <c r="Y749" s="105"/>
      <c r="Z749" s="105"/>
      <c r="AA749" s="207"/>
      <c r="AB749" s="207"/>
      <c r="AC749" s="207"/>
      <c r="AD749" s="207"/>
      <c r="AE749" s="207"/>
      <c r="AF749" s="207"/>
      <c r="AG749" s="207"/>
      <c r="AH749" s="207"/>
      <c r="AI749" s="207"/>
      <c r="AJ749" s="207"/>
      <c r="AK749" s="207"/>
      <c r="AL749" s="207"/>
      <c r="AM749" s="207"/>
      <c r="AN749" s="207"/>
      <c r="AO749" s="207"/>
      <c r="AP749" s="207"/>
      <c r="AQ749" s="207"/>
      <c r="AR749" s="207"/>
      <c r="AS749" s="207"/>
      <c r="AT749" s="207"/>
      <c r="AU749" s="207"/>
      <c r="AV749" s="207"/>
      <c r="AW749" s="207"/>
      <c r="AX749" s="207"/>
      <c r="AY749" s="207"/>
      <c r="AZ749" s="207"/>
      <c r="BA749" s="207"/>
      <c r="BB749" s="207"/>
      <c r="BC749" s="207"/>
      <c r="BD749" s="207"/>
      <c r="BE749" s="207"/>
      <c r="BF749" s="207"/>
      <c r="BG749" s="207"/>
      <c r="BH749" s="207"/>
      <c r="BI749" s="207"/>
      <c r="BJ749" s="210"/>
      <c r="BK749" s="210"/>
    </row>
    <row r="750" spans="1:63" ht="12.75" hidden="1" customHeight="1" outlineLevel="1">
      <c r="A750" s="9"/>
      <c r="B750" s="45"/>
      <c r="C750" s="128">
        <f>Asset32</f>
        <v>0</v>
      </c>
      <c r="D750" s="9"/>
      <c r="E750" s="9"/>
      <c r="F750" s="27"/>
      <c r="G750" s="194">
        <f>Input!Q38</f>
        <v>0</v>
      </c>
      <c r="H750" s="119"/>
      <c r="I750" s="119"/>
      <c r="J750" s="119"/>
      <c r="K750" s="119"/>
      <c r="L750" s="119"/>
      <c r="M750" s="105"/>
      <c r="N750" s="105"/>
      <c r="O750" s="105"/>
      <c r="P750" s="105"/>
      <c r="Q750" s="105"/>
      <c r="R750" s="105"/>
      <c r="S750" s="105"/>
      <c r="T750" s="105"/>
      <c r="U750" s="105"/>
      <c r="V750" s="105"/>
      <c r="W750" s="105"/>
      <c r="X750" s="105"/>
      <c r="Y750" s="105"/>
      <c r="Z750" s="105"/>
      <c r="AA750" s="207"/>
      <c r="AB750" s="207"/>
      <c r="AC750" s="207"/>
      <c r="AD750" s="207"/>
      <c r="AE750" s="207"/>
      <c r="AF750" s="207"/>
      <c r="AG750" s="207"/>
      <c r="AH750" s="207"/>
      <c r="AI750" s="207"/>
      <c r="AJ750" s="207"/>
      <c r="AK750" s="207"/>
      <c r="AL750" s="207"/>
      <c r="AM750" s="207"/>
      <c r="AN750" s="207"/>
      <c r="AO750" s="207"/>
      <c r="AP750" s="207"/>
      <c r="AQ750" s="207"/>
      <c r="AR750" s="207"/>
      <c r="AS750" s="207"/>
      <c r="AT750" s="207"/>
      <c r="AU750" s="207"/>
      <c r="AV750" s="207"/>
      <c r="AW750" s="207"/>
      <c r="AX750" s="207"/>
      <c r="AY750" s="207"/>
      <c r="AZ750" s="207"/>
      <c r="BA750" s="207"/>
      <c r="BB750" s="207"/>
      <c r="BC750" s="207"/>
      <c r="BD750" s="207"/>
      <c r="BE750" s="207"/>
      <c r="BF750" s="207"/>
      <c r="BG750" s="207"/>
      <c r="BH750" s="207"/>
      <c r="BI750" s="207"/>
      <c r="BJ750" s="210"/>
      <c r="BK750" s="210"/>
    </row>
    <row r="751" spans="1:63" ht="12.75" hidden="1" customHeight="1" outlineLevel="1">
      <c r="A751" s="9"/>
      <c r="B751" s="45"/>
      <c r="C751" s="128">
        <f>Asset33</f>
        <v>0</v>
      </c>
      <c r="D751" s="9"/>
      <c r="E751" s="9"/>
      <c r="F751" s="27"/>
      <c r="G751" s="194">
        <f>Input!Q39</f>
        <v>0</v>
      </c>
      <c r="H751" s="119"/>
      <c r="I751" s="119"/>
      <c r="J751" s="119"/>
      <c r="K751" s="119"/>
      <c r="L751" s="119"/>
      <c r="M751" s="105"/>
      <c r="N751" s="105"/>
      <c r="O751" s="105"/>
      <c r="P751" s="105"/>
      <c r="Q751" s="105"/>
      <c r="R751" s="105"/>
      <c r="S751" s="105"/>
      <c r="T751" s="105"/>
      <c r="U751" s="105"/>
      <c r="V751" s="105"/>
      <c r="W751" s="105"/>
      <c r="X751" s="105"/>
      <c r="Y751" s="105"/>
      <c r="Z751" s="105"/>
      <c r="AA751" s="207"/>
      <c r="AB751" s="207"/>
      <c r="AC751" s="207"/>
      <c r="AD751" s="207"/>
      <c r="AE751" s="207"/>
      <c r="AF751" s="207"/>
      <c r="AG751" s="207"/>
      <c r="AH751" s="207"/>
      <c r="AI751" s="207"/>
      <c r="AJ751" s="207"/>
      <c r="AK751" s="207"/>
      <c r="AL751" s="207"/>
      <c r="AM751" s="207"/>
      <c r="AN751" s="207"/>
      <c r="AO751" s="207"/>
      <c r="AP751" s="207"/>
      <c r="AQ751" s="207"/>
      <c r="AR751" s="207"/>
      <c r="AS751" s="207"/>
      <c r="AT751" s="207"/>
      <c r="AU751" s="207"/>
      <c r="AV751" s="207"/>
      <c r="AW751" s="207"/>
      <c r="AX751" s="207"/>
      <c r="AY751" s="207"/>
      <c r="AZ751" s="207"/>
      <c r="BA751" s="207"/>
      <c r="BB751" s="207"/>
      <c r="BC751" s="207"/>
      <c r="BD751" s="207"/>
      <c r="BE751" s="207"/>
      <c r="BF751" s="207"/>
      <c r="BG751" s="207"/>
      <c r="BH751" s="207"/>
      <c r="BI751" s="207"/>
      <c r="BJ751" s="210"/>
      <c r="BK751" s="210"/>
    </row>
    <row r="752" spans="1:63" ht="12.75" hidden="1" customHeight="1" outlineLevel="1">
      <c r="A752" s="9"/>
      <c r="B752" s="45"/>
      <c r="C752" s="128">
        <f>Asset34</f>
        <v>0</v>
      </c>
      <c r="D752" s="9"/>
      <c r="E752" s="9"/>
      <c r="F752" s="27"/>
      <c r="G752" s="194">
        <f>Input!Q40</f>
        <v>0</v>
      </c>
      <c r="H752" s="119"/>
      <c r="I752" s="119"/>
      <c r="J752" s="119"/>
      <c r="K752" s="119"/>
      <c r="L752" s="119"/>
      <c r="M752" s="105"/>
      <c r="N752" s="105"/>
      <c r="O752" s="105"/>
      <c r="P752" s="105"/>
      <c r="Q752" s="105"/>
      <c r="R752" s="105"/>
      <c r="S752" s="105"/>
      <c r="T752" s="105"/>
      <c r="U752" s="105"/>
      <c r="V752" s="105"/>
      <c r="W752" s="105"/>
      <c r="X752" s="105"/>
      <c r="Y752" s="105"/>
      <c r="Z752" s="105"/>
      <c r="AA752" s="207"/>
      <c r="AB752" s="207"/>
      <c r="AC752" s="207"/>
      <c r="AD752" s="207"/>
      <c r="AE752" s="207"/>
      <c r="AF752" s="207"/>
      <c r="AG752" s="207"/>
      <c r="AH752" s="207"/>
      <c r="AI752" s="207"/>
      <c r="AJ752" s="207"/>
      <c r="AK752" s="207"/>
      <c r="AL752" s="207"/>
      <c r="AM752" s="207"/>
      <c r="AN752" s="207"/>
      <c r="AO752" s="207"/>
      <c r="AP752" s="207"/>
      <c r="AQ752" s="207"/>
      <c r="AR752" s="207"/>
      <c r="AS752" s="207"/>
      <c r="AT752" s="207"/>
      <c r="AU752" s="207"/>
      <c r="AV752" s="207"/>
      <c r="AW752" s="207"/>
      <c r="AX752" s="207"/>
      <c r="AY752" s="207"/>
      <c r="AZ752" s="207"/>
      <c r="BA752" s="207"/>
      <c r="BB752" s="207"/>
      <c r="BC752" s="207"/>
      <c r="BD752" s="207"/>
      <c r="BE752" s="207"/>
      <c r="BF752" s="207"/>
      <c r="BG752" s="207"/>
      <c r="BH752" s="207"/>
      <c r="BI752" s="207"/>
      <c r="BJ752" s="210"/>
      <c r="BK752" s="210"/>
    </row>
    <row r="753" spans="1:63" ht="12.75" hidden="1" customHeight="1" outlineLevel="1">
      <c r="A753" s="9"/>
      <c r="B753" s="45"/>
      <c r="C753" s="128">
        <f>Asset35</f>
        <v>0</v>
      </c>
      <c r="D753" s="9"/>
      <c r="E753" s="9"/>
      <c r="F753" s="27"/>
      <c r="G753" s="194">
        <f>Input!Q41</f>
        <v>0</v>
      </c>
      <c r="H753" s="119"/>
      <c r="I753" s="119"/>
      <c r="J753" s="119"/>
      <c r="K753" s="119"/>
      <c r="L753" s="119"/>
      <c r="M753" s="105"/>
      <c r="N753" s="105"/>
      <c r="O753" s="105"/>
      <c r="P753" s="105"/>
      <c r="Q753" s="105"/>
      <c r="R753" s="105"/>
      <c r="S753" s="105"/>
      <c r="T753" s="105"/>
      <c r="U753" s="105"/>
      <c r="V753" s="105"/>
      <c r="W753" s="105"/>
      <c r="X753" s="105"/>
      <c r="Y753" s="105"/>
      <c r="Z753" s="105"/>
      <c r="AA753" s="207"/>
      <c r="AB753" s="207"/>
      <c r="AC753" s="207"/>
      <c r="AD753" s="207"/>
      <c r="AE753" s="207"/>
      <c r="AF753" s="207"/>
      <c r="AG753" s="207"/>
      <c r="AH753" s="207"/>
      <c r="AI753" s="207"/>
      <c r="AJ753" s="207"/>
      <c r="AK753" s="207"/>
      <c r="AL753" s="207"/>
      <c r="AM753" s="207"/>
      <c r="AN753" s="207"/>
      <c r="AO753" s="207"/>
      <c r="AP753" s="207"/>
      <c r="AQ753" s="207"/>
      <c r="AR753" s="207"/>
      <c r="AS753" s="207"/>
      <c r="AT753" s="207"/>
      <c r="AU753" s="207"/>
      <c r="AV753" s="207"/>
      <c r="AW753" s="207"/>
      <c r="AX753" s="207"/>
      <c r="AY753" s="207"/>
      <c r="AZ753" s="207"/>
      <c r="BA753" s="207"/>
      <c r="BB753" s="207"/>
      <c r="BC753" s="207"/>
      <c r="BD753" s="207"/>
      <c r="BE753" s="207"/>
      <c r="BF753" s="207"/>
      <c r="BG753" s="207"/>
      <c r="BH753" s="207"/>
      <c r="BI753" s="207"/>
      <c r="BJ753" s="210"/>
      <c r="BK753" s="210"/>
    </row>
    <row r="754" spans="1:63" ht="12.75" hidden="1" customHeight="1" outlineLevel="1">
      <c r="A754" s="9"/>
      <c r="B754" s="45"/>
      <c r="C754" s="128">
        <f>Asset36</f>
        <v>0</v>
      </c>
      <c r="D754" s="9"/>
      <c r="E754" s="9"/>
      <c r="F754" s="27"/>
      <c r="G754" s="194">
        <f>Input!Q42</f>
        <v>0</v>
      </c>
      <c r="H754" s="119"/>
      <c r="I754" s="119"/>
      <c r="J754" s="119"/>
      <c r="K754" s="119"/>
      <c r="L754" s="119"/>
      <c r="M754" s="105"/>
      <c r="N754" s="105"/>
      <c r="O754" s="105"/>
      <c r="P754" s="105"/>
      <c r="Q754" s="105"/>
      <c r="R754" s="105"/>
      <c r="S754" s="105"/>
      <c r="T754" s="105"/>
      <c r="U754" s="105"/>
      <c r="V754" s="105"/>
      <c r="W754" s="105"/>
      <c r="X754" s="105"/>
      <c r="Y754" s="105"/>
      <c r="Z754" s="105"/>
      <c r="AA754" s="207"/>
      <c r="AB754" s="207"/>
      <c r="AC754" s="207"/>
      <c r="AD754" s="207"/>
      <c r="AE754" s="207"/>
      <c r="AF754" s="207"/>
      <c r="AG754" s="207"/>
      <c r="AH754" s="207"/>
      <c r="AI754" s="207"/>
      <c r="AJ754" s="207"/>
      <c r="AK754" s="207"/>
      <c r="AL754" s="207"/>
      <c r="AM754" s="207"/>
      <c r="AN754" s="207"/>
      <c r="AO754" s="207"/>
      <c r="AP754" s="207"/>
      <c r="AQ754" s="207"/>
      <c r="AR754" s="207"/>
      <c r="AS754" s="207"/>
      <c r="AT754" s="207"/>
      <c r="AU754" s="207"/>
      <c r="AV754" s="207"/>
      <c r="AW754" s="207"/>
      <c r="AX754" s="207"/>
      <c r="AY754" s="207"/>
      <c r="AZ754" s="207"/>
      <c r="BA754" s="207"/>
      <c r="BB754" s="207"/>
      <c r="BC754" s="207"/>
      <c r="BD754" s="207"/>
      <c r="BE754" s="207"/>
      <c r="BF754" s="207"/>
      <c r="BG754" s="207"/>
      <c r="BH754" s="207"/>
      <c r="BI754" s="207"/>
      <c r="BJ754" s="210"/>
      <c r="BK754" s="210"/>
    </row>
    <row r="755" spans="1:63" ht="12.75" hidden="1" customHeight="1" outlineLevel="1">
      <c r="A755" s="9"/>
      <c r="B755" s="45"/>
      <c r="C755" s="128">
        <f>Asset37</f>
        <v>0</v>
      </c>
      <c r="D755" s="9"/>
      <c r="E755" s="9"/>
      <c r="F755" s="27"/>
      <c r="G755" s="194">
        <f>Input!Q43</f>
        <v>0</v>
      </c>
      <c r="H755" s="119"/>
      <c r="I755" s="119"/>
      <c r="J755" s="119"/>
      <c r="K755" s="119"/>
      <c r="L755" s="119"/>
      <c r="M755" s="105"/>
      <c r="N755" s="105"/>
      <c r="O755" s="105"/>
      <c r="P755" s="105"/>
      <c r="Q755" s="105"/>
      <c r="R755" s="105"/>
      <c r="S755" s="105"/>
      <c r="T755" s="105"/>
      <c r="U755" s="105"/>
      <c r="V755" s="105"/>
      <c r="W755" s="105"/>
      <c r="X755" s="105"/>
      <c r="Y755" s="105"/>
      <c r="Z755" s="105"/>
      <c r="AA755" s="207"/>
      <c r="AB755" s="207"/>
      <c r="AC755" s="207"/>
      <c r="AD755" s="207"/>
      <c r="AE755" s="207"/>
      <c r="AF755" s="207"/>
      <c r="AG755" s="207"/>
      <c r="AH755" s="207"/>
      <c r="AI755" s="207"/>
      <c r="AJ755" s="207"/>
      <c r="AK755" s="207"/>
      <c r="AL755" s="207"/>
      <c r="AM755" s="207"/>
      <c r="AN755" s="207"/>
      <c r="AO755" s="207"/>
      <c r="AP755" s="207"/>
      <c r="AQ755" s="207"/>
      <c r="AR755" s="207"/>
      <c r="AS755" s="207"/>
      <c r="AT755" s="207"/>
      <c r="AU755" s="207"/>
      <c r="AV755" s="207"/>
      <c r="AW755" s="207"/>
      <c r="AX755" s="207"/>
      <c r="AY755" s="207"/>
      <c r="AZ755" s="207"/>
      <c r="BA755" s="207"/>
      <c r="BB755" s="207"/>
      <c r="BC755" s="207"/>
      <c r="BD755" s="207"/>
      <c r="BE755" s="207"/>
      <c r="BF755" s="207"/>
      <c r="BG755" s="207"/>
      <c r="BH755" s="207"/>
      <c r="BI755" s="207"/>
      <c r="BJ755" s="210"/>
      <c r="BK755" s="210"/>
    </row>
    <row r="756" spans="1:63" ht="12.75" hidden="1" customHeight="1" outlineLevel="1">
      <c r="A756" s="9"/>
      <c r="B756" s="45"/>
      <c r="C756" s="128">
        <f>Asset38</f>
        <v>0</v>
      </c>
      <c r="D756" s="9"/>
      <c r="E756" s="9"/>
      <c r="F756" s="27"/>
      <c r="G756" s="194">
        <f>Input!Q44</f>
        <v>0</v>
      </c>
      <c r="H756" s="119"/>
      <c r="I756" s="119"/>
      <c r="J756" s="119"/>
      <c r="K756" s="119"/>
      <c r="L756" s="119"/>
      <c r="M756" s="105"/>
      <c r="N756" s="105"/>
      <c r="O756" s="105"/>
      <c r="P756" s="105"/>
      <c r="Q756" s="105"/>
      <c r="R756" s="105"/>
      <c r="S756" s="105"/>
      <c r="T756" s="105"/>
      <c r="U756" s="105"/>
      <c r="V756" s="105"/>
      <c r="W756" s="105"/>
      <c r="X756" s="105"/>
      <c r="Y756" s="105"/>
      <c r="Z756" s="105"/>
      <c r="AA756" s="207"/>
      <c r="AB756" s="207"/>
      <c r="AC756" s="207"/>
      <c r="AD756" s="207"/>
      <c r="AE756" s="207"/>
      <c r="AF756" s="207"/>
      <c r="AG756" s="207"/>
      <c r="AH756" s="207"/>
      <c r="AI756" s="207"/>
      <c r="AJ756" s="207"/>
      <c r="AK756" s="207"/>
      <c r="AL756" s="207"/>
      <c r="AM756" s="207"/>
      <c r="AN756" s="207"/>
      <c r="AO756" s="207"/>
      <c r="AP756" s="207"/>
      <c r="AQ756" s="207"/>
      <c r="AR756" s="207"/>
      <c r="AS756" s="207"/>
      <c r="AT756" s="207"/>
      <c r="AU756" s="207"/>
      <c r="AV756" s="207"/>
      <c r="AW756" s="207"/>
      <c r="AX756" s="207"/>
      <c r="AY756" s="207"/>
      <c r="AZ756" s="207"/>
      <c r="BA756" s="207"/>
      <c r="BB756" s="207"/>
      <c r="BC756" s="207"/>
      <c r="BD756" s="207"/>
      <c r="BE756" s="207"/>
      <c r="BF756" s="207"/>
      <c r="BG756" s="207"/>
      <c r="BH756" s="207"/>
      <c r="BI756" s="207"/>
      <c r="BJ756" s="210"/>
      <c r="BK756" s="210"/>
    </row>
    <row r="757" spans="1:63" ht="12.75" hidden="1" customHeight="1" outlineLevel="1">
      <c r="A757" s="9"/>
      <c r="B757" s="45"/>
      <c r="C757" s="128">
        <f>Asset39</f>
        <v>0</v>
      </c>
      <c r="D757" s="9"/>
      <c r="E757" s="9"/>
      <c r="F757" s="27"/>
      <c r="G757" s="194">
        <f>Input!Q45</f>
        <v>0</v>
      </c>
      <c r="H757" s="119"/>
      <c r="I757" s="119"/>
      <c r="J757" s="119"/>
      <c r="K757" s="119"/>
      <c r="L757" s="119"/>
      <c r="M757" s="105"/>
      <c r="N757" s="105"/>
      <c r="O757" s="105"/>
      <c r="P757" s="105"/>
      <c r="Q757" s="105"/>
      <c r="R757" s="105"/>
      <c r="S757" s="105"/>
      <c r="T757" s="105"/>
      <c r="U757" s="105"/>
      <c r="V757" s="105"/>
      <c r="W757" s="105"/>
      <c r="X757" s="105"/>
      <c r="Y757" s="105"/>
      <c r="Z757" s="105"/>
      <c r="AA757" s="207"/>
      <c r="AB757" s="207"/>
      <c r="AC757" s="207"/>
      <c r="AD757" s="207"/>
      <c r="AE757" s="207"/>
      <c r="AF757" s="207"/>
      <c r="AG757" s="207"/>
      <c r="AH757" s="207"/>
      <c r="AI757" s="207"/>
      <c r="AJ757" s="207"/>
      <c r="AK757" s="207"/>
      <c r="AL757" s="207"/>
      <c r="AM757" s="207"/>
      <c r="AN757" s="207"/>
      <c r="AO757" s="207"/>
      <c r="AP757" s="207"/>
      <c r="AQ757" s="207"/>
      <c r="AR757" s="207"/>
      <c r="AS757" s="207"/>
      <c r="AT757" s="207"/>
      <c r="AU757" s="207"/>
      <c r="AV757" s="207"/>
      <c r="AW757" s="207"/>
      <c r="AX757" s="207"/>
      <c r="AY757" s="207"/>
      <c r="AZ757" s="207"/>
      <c r="BA757" s="207"/>
      <c r="BB757" s="207"/>
      <c r="BC757" s="207"/>
      <c r="BD757" s="207"/>
      <c r="BE757" s="207"/>
      <c r="BF757" s="207"/>
      <c r="BG757" s="207"/>
      <c r="BH757" s="207"/>
      <c r="BI757" s="207"/>
      <c r="BJ757" s="210"/>
      <c r="BK757" s="210"/>
    </row>
    <row r="758" spans="1:63" ht="12.75" hidden="1" customHeight="1" outlineLevel="1">
      <c r="A758" s="9"/>
      <c r="B758" s="45"/>
      <c r="C758" s="128">
        <f>Asset40</f>
        <v>0</v>
      </c>
      <c r="D758" s="9"/>
      <c r="E758" s="9"/>
      <c r="F758" s="27"/>
      <c r="G758" s="194">
        <f>Input!Q46</f>
        <v>0</v>
      </c>
      <c r="H758" s="119"/>
      <c r="I758" s="119"/>
      <c r="J758" s="119"/>
      <c r="K758" s="119"/>
      <c r="L758" s="119"/>
      <c r="M758" s="105"/>
      <c r="N758" s="105"/>
      <c r="O758" s="105"/>
      <c r="P758" s="105"/>
      <c r="Q758" s="105"/>
      <c r="R758" s="105"/>
      <c r="S758" s="105"/>
      <c r="T758" s="105"/>
      <c r="U758" s="105"/>
      <c r="V758" s="105"/>
      <c r="W758" s="105"/>
      <c r="X758" s="105"/>
      <c r="Y758" s="105"/>
      <c r="Z758" s="105"/>
      <c r="AA758" s="207"/>
      <c r="AB758" s="207"/>
      <c r="AC758" s="207"/>
      <c r="AD758" s="207"/>
      <c r="AE758" s="207"/>
      <c r="AF758" s="207"/>
      <c r="AG758" s="207"/>
      <c r="AH758" s="207"/>
      <c r="AI758" s="207"/>
      <c r="AJ758" s="207"/>
      <c r="AK758" s="207"/>
      <c r="AL758" s="207"/>
      <c r="AM758" s="207"/>
      <c r="AN758" s="207"/>
      <c r="AO758" s="207"/>
      <c r="AP758" s="207"/>
      <c r="AQ758" s="207"/>
      <c r="AR758" s="207"/>
      <c r="AS758" s="207"/>
      <c r="AT758" s="207"/>
      <c r="AU758" s="207"/>
      <c r="AV758" s="207"/>
      <c r="AW758" s="207"/>
      <c r="AX758" s="207"/>
      <c r="AY758" s="207"/>
      <c r="AZ758" s="207"/>
      <c r="BA758" s="207"/>
      <c r="BB758" s="207"/>
      <c r="BC758" s="207"/>
      <c r="BD758" s="207"/>
      <c r="BE758" s="207"/>
      <c r="BF758" s="207"/>
      <c r="BG758" s="207"/>
      <c r="BH758" s="207"/>
      <c r="BI758" s="207"/>
      <c r="BJ758" s="210"/>
      <c r="BK758" s="210"/>
    </row>
    <row r="759" spans="1:63" ht="12.75" hidden="1" customHeight="1" outlineLevel="1">
      <c r="A759" s="9"/>
      <c r="B759" s="45"/>
      <c r="C759" s="128">
        <f>Asset41</f>
        <v>0</v>
      </c>
      <c r="D759" s="9"/>
      <c r="E759" s="9"/>
      <c r="F759" s="27"/>
      <c r="G759" s="194">
        <f>Input!Q47</f>
        <v>0</v>
      </c>
      <c r="H759" s="119"/>
      <c r="I759" s="119"/>
      <c r="J759" s="119"/>
      <c r="K759" s="119"/>
      <c r="L759" s="119"/>
      <c r="M759" s="105"/>
      <c r="N759" s="105"/>
      <c r="O759" s="105"/>
      <c r="P759" s="105"/>
      <c r="Q759" s="105"/>
      <c r="R759" s="105"/>
      <c r="S759" s="105"/>
      <c r="T759" s="105"/>
      <c r="U759" s="105"/>
      <c r="V759" s="105"/>
      <c r="W759" s="105"/>
      <c r="X759" s="105"/>
      <c r="Y759" s="105"/>
      <c r="Z759" s="105"/>
      <c r="AA759" s="207"/>
      <c r="AB759" s="207"/>
      <c r="AC759" s="207"/>
      <c r="AD759" s="207"/>
      <c r="AE759" s="207"/>
      <c r="AF759" s="207"/>
      <c r="AG759" s="207"/>
      <c r="AH759" s="207"/>
      <c r="AI759" s="207"/>
      <c r="AJ759" s="207"/>
      <c r="AK759" s="207"/>
      <c r="AL759" s="207"/>
      <c r="AM759" s="207"/>
      <c r="AN759" s="207"/>
      <c r="AO759" s="207"/>
      <c r="AP759" s="207"/>
      <c r="AQ759" s="207"/>
      <c r="AR759" s="207"/>
      <c r="AS759" s="207"/>
      <c r="AT759" s="207"/>
      <c r="AU759" s="207"/>
      <c r="AV759" s="207"/>
      <c r="AW759" s="207"/>
      <c r="AX759" s="207"/>
      <c r="AY759" s="207"/>
      <c r="AZ759" s="207"/>
      <c r="BA759" s="207"/>
      <c r="BB759" s="207"/>
      <c r="BC759" s="207"/>
      <c r="BD759" s="207"/>
      <c r="BE759" s="207"/>
      <c r="BF759" s="207"/>
      <c r="BG759" s="207"/>
      <c r="BH759" s="207"/>
      <c r="BI759" s="207"/>
      <c r="BJ759" s="210"/>
      <c r="BK759" s="210"/>
    </row>
    <row r="760" spans="1:63" ht="12.75" hidden="1" customHeight="1" outlineLevel="1">
      <c r="A760" s="9"/>
      <c r="B760" s="45"/>
      <c r="C760" s="128">
        <f>Asset42</f>
        <v>0</v>
      </c>
      <c r="D760" s="9"/>
      <c r="E760" s="9"/>
      <c r="F760" s="27"/>
      <c r="G760" s="194">
        <f>Input!Q48</f>
        <v>0</v>
      </c>
      <c r="H760" s="119"/>
      <c r="I760" s="119"/>
      <c r="J760" s="119"/>
      <c r="K760" s="119"/>
      <c r="L760" s="119"/>
      <c r="M760" s="105"/>
      <c r="N760" s="105"/>
      <c r="O760" s="105"/>
      <c r="P760" s="105"/>
      <c r="Q760" s="105"/>
      <c r="R760" s="105"/>
      <c r="S760" s="105"/>
      <c r="T760" s="105"/>
      <c r="U760" s="105"/>
      <c r="V760" s="105"/>
      <c r="W760" s="105"/>
      <c r="X760" s="105"/>
      <c r="Y760" s="105"/>
      <c r="Z760" s="105"/>
      <c r="AA760" s="207"/>
      <c r="AB760" s="207"/>
      <c r="AC760" s="207"/>
      <c r="AD760" s="207"/>
      <c r="AE760" s="207"/>
      <c r="AF760" s="207"/>
      <c r="AG760" s="207"/>
      <c r="AH760" s="207"/>
      <c r="AI760" s="207"/>
      <c r="AJ760" s="207"/>
      <c r="AK760" s="207"/>
      <c r="AL760" s="207"/>
      <c r="AM760" s="207"/>
      <c r="AN760" s="207"/>
      <c r="AO760" s="207"/>
      <c r="AP760" s="207"/>
      <c r="AQ760" s="207"/>
      <c r="AR760" s="207"/>
      <c r="AS760" s="207"/>
      <c r="AT760" s="207"/>
      <c r="AU760" s="207"/>
      <c r="AV760" s="207"/>
      <c r="AW760" s="207"/>
      <c r="AX760" s="207"/>
      <c r="AY760" s="207"/>
      <c r="AZ760" s="207"/>
      <c r="BA760" s="207"/>
      <c r="BB760" s="207"/>
      <c r="BC760" s="207"/>
      <c r="BD760" s="207"/>
      <c r="BE760" s="207"/>
      <c r="BF760" s="207"/>
      <c r="BG760" s="207"/>
      <c r="BH760" s="207"/>
      <c r="BI760" s="207"/>
      <c r="BJ760" s="210"/>
      <c r="BK760" s="210"/>
    </row>
    <row r="761" spans="1:63" ht="12.75" hidden="1" customHeight="1" outlineLevel="1">
      <c r="A761" s="9"/>
      <c r="B761" s="45"/>
      <c r="C761" s="128">
        <f>Asset43</f>
        <v>0</v>
      </c>
      <c r="D761" s="9"/>
      <c r="E761" s="9"/>
      <c r="F761" s="27"/>
      <c r="G761" s="194">
        <f>Input!Q49</f>
        <v>0</v>
      </c>
      <c r="H761" s="119"/>
      <c r="I761" s="119"/>
      <c r="J761" s="119"/>
      <c r="K761" s="119"/>
      <c r="L761" s="119"/>
      <c r="M761" s="105"/>
      <c r="N761" s="105"/>
      <c r="O761" s="105"/>
      <c r="P761" s="105"/>
      <c r="Q761" s="105"/>
      <c r="R761" s="105"/>
      <c r="S761" s="105"/>
      <c r="T761" s="105"/>
      <c r="U761" s="105"/>
      <c r="V761" s="105"/>
      <c r="W761" s="105"/>
      <c r="X761" s="105"/>
      <c r="Y761" s="105"/>
      <c r="Z761" s="105"/>
      <c r="AA761" s="207"/>
      <c r="AB761" s="207"/>
      <c r="AC761" s="207"/>
      <c r="AD761" s="207"/>
      <c r="AE761" s="207"/>
      <c r="AF761" s="207"/>
      <c r="AG761" s="207"/>
      <c r="AH761" s="207"/>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7"/>
      <c r="BE761" s="207"/>
      <c r="BF761" s="207"/>
      <c r="BG761" s="207"/>
      <c r="BH761" s="207"/>
      <c r="BI761" s="207"/>
      <c r="BJ761" s="210"/>
      <c r="BK761" s="210"/>
    </row>
    <row r="762" spans="1:63" ht="12.75" hidden="1" customHeight="1" outlineLevel="1">
      <c r="A762" s="9"/>
      <c r="B762" s="45"/>
      <c r="C762" s="128">
        <f>Asset44</f>
        <v>0</v>
      </c>
      <c r="D762" s="9"/>
      <c r="E762" s="9"/>
      <c r="F762" s="27"/>
      <c r="G762" s="194">
        <f>Input!Q50</f>
        <v>0</v>
      </c>
      <c r="H762" s="119"/>
      <c r="I762" s="119"/>
      <c r="J762" s="119"/>
      <c r="K762" s="119"/>
      <c r="L762" s="119"/>
      <c r="M762" s="105"/>
      <c r="N762" s="105"/>
      <c r="O762" s="105"/>
      <c r="P762" s="105"/>
      <c r="Q762" s="105"/>
      <c r="R762" s="105"/>
      <c r="S762" s="105"/>
      <c r="T762" s="105"/>
      <c r="U762" s="105"/>
      <c r="V762" s="105"/>
      <c r="W762" s="105"/>
      <c r="X762" s="105"/>
      <c r="Y762" s="105"/>
      <c r="Z762" s="105"/>
      <c r="AA762" s="207"/>
      <c r="AB762" s="207"/>
      <c r="AC762" s="207"/>
      <c r="AD762" s="207"/>
      <c r="AE762" s="207"/>
      <c r="AF762" s="207"/>
      <c r="AG762" s="207"/>
      <c r="AH762" s="207"/>
      <c r="AI762" s="207"/>
      <c r="AJ762" s="207"/>
      <c r="AK762" s="207"/>
      <c r="AL762" s="207"/>
      <c r="AM762" s="207"/>
      <c r="AN762" s="207"/>
      <c r="AO762" s="207"/>
      <c r="AP762" s="207"/>
      <c r="AQ762" s="207"/>
      <c r="AR762" s="207"/>
      <c r="AS762" s="207"/>
      <c r="AT762" s="207"/>
      <c r="AU762" s="207"/>
      <c r="AV762" s="207"/>
      <c r="AW762" s="207"/>
      <c r="AX762" s="207"/>
      <c r="AY762" s="207"/>
      <c r="AZ762" s="207"/>
      <c r="BA762" s="207"/>
      <c r="BB762" s="207"/>
      <c r="BC762" s="207"/>
      <c r="BD762" s="207"/>
      <c r="BE762" s="207"/>
      <c r="BF762" s="207"/>
      <c r="BG762" s="207"/>
      <c r="BH762" s="207"/>
      <c r="BI762" s="207"/>
      <c r="BJ762" s="210"/>
      <c r="BK762" s="210"/>
    </row>
    <row r="763" spans="1:63" ht="12.75" hidden="1" customHeight="1" outlineLevel="1">
      <c r="A763" s="9"/>
      <c r="B763" s="45"/>
      <c r="C763" s="128">
        <f>Asset45</f>
        <v>0</v>
      </c>
      <c r="D763" s="9"/>
      <c r="E763" s="9"/>
      <c r="F763" s="27"/>
      <c r="G763" s="194">
        <f>Input!Q51</f>
        <v>0</v>
      </c>
      <c r="H763" s="119"/>
      <c r="I763" s="119"/>
      <c r="J763" s="119"/>
      <c r="K763" s="119"/>
      <c r="L763" s="119"/>
      <c r="M763" s="105"/>
      <c r="N763" s="105"/>
      <c r="O763" s="105"/>
      <c r="P763" s="105"/>
      <c r="Q763" s="105"/>
      <c r="R763" s="105"/>
      <c r="S763" s="105"/>
      <c r="T763" s="105"/>
      <c r="U763" s="105"/>
      <c r="V763" s="105"/>
      <c r="W763" s="105"/>
      <c r="X763" s="105"/>
      <c r="Y763" s="105"/>
      <c r="Z763" s="105"/>
      <c r="AA763" s="207"/>
      <c r="AB763" s="207"/>
      <c r="AC763" s="207"/>
      <c r="AD763" s="207"/>
      <c r="AE763" s="207"/>
      <c r="AF763" s="207"/>
      <c r="AG763" s="207"/>
      <c r="AH763" s="207"/>
      <c r="AI763" s="207"/>
      <c r="AJ763" s="207"/>
      <c r="AK763" s="207"/>
      <c r="AL763" s="207"/>
      <c r="AM763" s="207"/>
      <c r="AN763" s="207"/>
      <c r="AO763" s="207"/>
      <c r="AP763" s="207"/>
      <c r="AQ763" s="207"/>
      <c r="AR763" s="207"/>
      <c r="AS763" s="207"/>
      <c r="AT763" s="207"/>
      <c r="AU763" s="207"/>
      <c r="AV763" s="207"/>
      <c r="AW763" s="207"/>
      <c r="AX763" s="207"/>
      <c r="AY763" s="207"/>
      <c r="AZ763" s="207"/>
      <c r="BA763" s="207"/>
      <c r="BB763" s="207"/>
      <c r="BC763" s="207"/>
      <c r="BD763" s="207"/>
      <c r="BE763" s="207"/>
      <c r="BF763" s="207"/>
      <c r="BG763" s="207"/>
      <c r="BH763" s="207"/>
      <c r="BI763" s="207"/>
      <c r="BJ763" s="210"/>
      <c r="BK763" s="210"/>
    </row>
    <row r="764" spans="1:63" collapsed="1">
      <c r="A764" s="9"/>
      <c r="B764" s="45"/>
      <c r="C764" s="128"/>
      <c r="D764" s="9"/>
      <c r="E764" s="9"/>
      <c r="F764" s="27"/>
      <c r="G764" s="119"/>
      <c r="H764" s="119"/>
      <c r="I764" s="119"/>
      <c r="J764" s="119"/>
      <c r="K764" s="119"/>
      <c r="L764" s="119"/>
      <c r="M764" s="105"/>
      <c r="N764" s="105"/>
      <c r="O764" s="105"/>
      <c r="P764" s="105"/>
      <c r="Q764" s="105"/>
      <c r="R764" s="105"/>
      <c r="S764" s="105"/>
      <c r="T764" s="105"/>
      <c r="U764" s="105"/>
      <c r="V764" s="105"/>
      <c r="W764" s="105"/>
      <c r="X764" s="105"/>
      <c r="Y764" s="105"/>
      <c r="Z764" s="105"/>
      <c r="AA764" s="207"/>
      <c r="AB764" s="207"/>
      <c r="AC764" s="207"/>
      <c r="AD764" s="207"/>
      <c r="AE764" s="207"/>
      <c r="AF764" s="207"/>
      <c r="AG764" s="207"/>
      <c r="AH764" s="207"/>
      <c r="AI764" s="207"/>
      <c r="AJ764" s="207"/>
      <c r="AK764" s="207"/>
      <c r="AL764" s="207"/>
      <c r="AM764" s="207"/>
      <c r="AN764" s="207"/>
      <c r="AO764" s="207"/>
      <c r="AP764" s="207"/>
      <c r="AQ764" s="207"/>
      <c r="AR764" s="207"/>
      <c r="AS764" s="207"/>
      <c r="AT764" s="207"/>
      <c r="AU764" s="207"/>
      <c r="AV764" s="207"/>
      <c r="AW764" s="207"/>
      <c r="AX764" s="207"/>
      <c r="AY764" s="207"/>
      <c r="AZ764" s="207"/>
      <c r="BA764" s="207"/>
      <c r="BB764" s="207"/>
      <c r="BC764" s="207"/>
      <c r="BD764" s="207"/>
      <c r="BE764" s="207"/>
      <c r="BF764" s="207"/>
      <c r="BG764" s="207"/>
      <c r="BH764" s="207"/>
      <c r="BI764" s="207"/>
      <c r="BJ764" s="210"/>
      <c r="BK764" s="210"/>
    </row>
    <row r="765" spans="1:63">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row>
    <row r="766" spans="1:63">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row>
    <row r="767" spans="1:63">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row>
    <row r="768" spans="1:63">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row>
    <row r="769" spans="1:63">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row>
    <row r="770" spans="1:63">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row>
    <row r="771" spans="1:63">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row>
    <row r="772" spans="1:63">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row>
    <row r="773" spans="1:63">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row>
    <row r="774" spans="1:63">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row>
    <row r="775" spans="1:63">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row>
    <row r="776" spans="1:63">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row>
    <row r="777" spans="1:63">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row>
    <row r="778" spans="1:63">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row>
    <row r="779" spans="1:63">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row>
    <row r="780" spans="1:63">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row>
    <row r="781" spans="1:63">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row>
    <row r="782" spans="1:63">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row>
    <row r="783" spans="1:63">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row>
    <row r="784" spans="1:63">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row>
    <row r="785" spans="1:63">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row>
    <row r="786" spans="1:63">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row>
    <row r="787" spans="1:63">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row>
    <row r="788" spans="1:63">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row>
    <row r="789" spans="1:63">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row>
    <row r="790" spans="1:63">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row>
    <row r="791" spans="1:63">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row>
    <row r="792" spans="1:63">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row>
    <row r="793" spans="1:63">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row>
    <row r="794" spans="1:63">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row>
    <row r="795" spans="1:63">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row>
    <row r="796" spans="1:63">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row>
    <row r="797" spans="1:63">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row>
    <row r="798" spans="1:63">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row>
    <row r="799" spans="1:63">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row>
    <row r="800" spans="1:63">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row>
    <row r="801" spans="1:63">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row>
    <row r="802" spans="1:63">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row>
    <row r="803" spans="1:63">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row>
    <row r="804" spans="1:63">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row>
    <row r="805" spans="1:63">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row>
    <row r="806" spans="1:63">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row>
    <row r="807" spans="1:63">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row>
    <row r="808" spans="1:63">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row>
    <row r="809" spans="1:63">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row>
    <row r="810" spans="1:63">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row>
    <row r="811" spans="1:63">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row>
    <row r="812" spans="1:63">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row>
    <row r="813" spans="1:63">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row>
    <row r="814" spans="1:63">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row>
    <row r="815" spans="1:63">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row>
    <row r="816" spans="1:63">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row>
    <row r="817" spans="1:72">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row>
    <row r="818" spans="1:72">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row>
    <row r="819" spans="1:72">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row>
    <row r="820" spans="1:72">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row>
    <row r="821" spans="1:72">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row>
    <row r="822" spans="1:72">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c r="BD822" s="187"/>
      <c r="BE822" s="187"/>
      <c r="BF822" s="187"/>
      <c r="BG822" s="187"/>
      <c r="BH822" s="187"/>
      <c r="BI822" s="187"/>
      <c r="BJ822" s="187"/>
      <c r="BK822" s="187"/>
      <c r="BL822" s="187"/>
      <c r="BM822" s="187"/>
      <c r="BN822" s="187"/>
      <c r="BO822" s="187"/>
      <c r="BP822" s="187"/>
      <c r="BQ822" s="187"/>
      <c r="BR822" s="187"/>
      <c r="BS822" s="187"/>
      <c r="BT822" s="187"/>
    </row>
    <row r="823" spans="1:72">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row>
    <row r="824" spans="1:72">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row>
    <row r="825" spans="1:72">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row>
    <row r="826" spans="1:72">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row>
    <row r="827" spans="1:72">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row>
    <row r="828" spans="1:72">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row>
    <row r="829" spans="1:72">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row>
    <row r="830" spans="1:72">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row>
    <row r="831" spans="1:72">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row>
    <row r="832" spans="1:72">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row>
    <row r="833" spans="1:72">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row>
    <row r="834" spans="1:72">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row>
    <row r="835" spans="1:72">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row>
    <row r="836" spans="1:72">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row>
    <row r="837" spans="1:72">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row>
    <row r="838" spans="1:72">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row>
    <row r="839" spans="1:72">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row>
    <row r="840" spans="1:72">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row>
    <row r="841" spans="1:72">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row>
    <row r="842" spans="1:72">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row>
    <row r="843" spans="1:72">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row>
    <row r="844" spans="1:72">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row>
    <row r="845" spans="1:72">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row>
    <row r="846" spans="1:72">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row>
    <row r="847" spans="1:72">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row>
    <row r="848" spans="1:72">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row>
    <row r="849" spans="1:72">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row>
    <row r="850" spans="1:72">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row>
    <row r="851" spans="1:72">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row>
    <row r="852" spans="1:72">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row>
    <row r="853" spans="1:72">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row>
    <row r="854" spans="1:72">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row>
    <row r="855" spans="1:72">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row>
    <row r="856" spans="1:72">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row>
    <row r="857" spans="1:72">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row>
    <row r="858" spans="1:72">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row>
    <row r="859" spans="1:72">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row>
    <row r="860" spans="1:72">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row>
    <row r="861" spans="1:72">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row>
    <row r="862" spans="1:72">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row>
    <row r="863" spans="1:72">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row>
    <row r="864" spans="1:72">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c r="BD864" s="187"/>
      <c r="BE864" s="187"/>
      <c r="BF864" s="187"/>
      <c r="BG864" s="187"/>
      <c r="BH864" s="187"/>
      <c r="BI864" s="187"/>
      <c r="BJ864" s="187"/>
      <c r="BK864" s="187"/>
      <c r="BL864" s="187"/>
      <c r="BM864" s="187"/>
      <c r="BN864" s="187"/>
      <c r="BO864" s="187"/>
      <c r="BP864" s="187"/>
      <c r="BQ864" s="187"/>
      <c r="BR864" s="187"/>
      <c r="BS864" s="187"/>
      <c r="BT864" s="187"/>
    </row>
    <row r="865" spans="1:72">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row>
    <row r="866" spans="1:72">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row>
    <row r="867" spans="1:72">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row>
    <row r="868" spans="1:72">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row>
    <row r="869" spans="1:72">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row>
    <row r="870" spans="1:72">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row>
    <row r="871" spans="1:72">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row>
    <row r="872" spans="1:72">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row>
    <row r="873" spans="1:72">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row>
    <row r="874" spans="1:72">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row>
    <row r="875" spans="1:72">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row>
    <row r="876" spans="1:72">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row>
    <row r="877" spans="1:72">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row>
    <row r="878" spans="1:72">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row>
    <row r="879" spans="1:72">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row>
    <row r="880" spans="1:72">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row>
    <row r="881" spans="1:72">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row>
    <row r="882" spans="1:72">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row>
    <row r="883" spans="1:72">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row>
    <row r="884" spans="1:72">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row>
    <row r="885" spans="1:72">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row>
    <row r="886" spans="1:72">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row>
    <row r="887" spans="1:72">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row>
    <row r="888" spans="1:72">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row>
    <row r="889" spans="1:72">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row>
    <row r="890" spans="1:72">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row>
    <row r="891" spans="1:72">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row>
    <row r="892" spans="1:72">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row>
    <row r="893" spans="1:72">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row>
    <row r="894" spans="1:72">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row>
    <row r="895" spans="1:72">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row>
    <row r="896" spans="1:72">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row>
    <row r="897" spans="1:72">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row>
    <row r="898" spans="1:72">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row>
    <row r="899" spans="1:72">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row>
    <row r="900" spans="1:72">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row>
    <row r="901" spans="1:72">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row>
    <row r="902" spans="1:72">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row>
    <row r="903" spans="1:72">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row>
    <row r="904" spans="1:72">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row>
    <row r="905" spans="1:72">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row>
    <row r="906" spans="1:72">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c r="BD906" s="187"/>
      <c r="BE906" s="187"/>
      <c r="BF906" s="187"/>
      <c r="BG906" s="187"/>
      <c r="BH906" s="187"/>
      <c r="BI906" s="187"/>
      <c r="BJ906" s="187"/>
      <c r="BK906" s="187"/>
      <c r="BL906" s="187"/>
      <c r="BM906" s="187"/>
      <c r="BN906" s="187"/>
      <c r="BO906" s="187"/>
      <c r="BP906" s="187"/>
      <c r="BQ906" s="187"/>
      <c r="BR906" s="187"/>
      <c r="BS906" s="187"/>
      <c r="BT906" s="187"/>
    </row>
    <row r="907" spans="1:72">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row>
    <row r="908" spans="1:72">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row>
    <row r="909" spans="1:72">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row>
    <row r="910" spans="1:72">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row>
    <row r="911" spans="1:72">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row>
    <row r="912" spans="1:72">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BH912" s="187"/>
      <c r="BI912" s="187"/>
      <c r="BJ912" s="187"/>
      <c r="BK912" s="187"/>
      <c r="BL912" s="187"/>
      <c r="BM912" s="187"/>
      <c r="BN912" s="187"/>
      <c r="BO912" s="187"/>
      <c r="BP912" s="187"/>
      <c r="BQ912" s="187"/>
      <c r="BR912" s="187"/>
      <c r="BS912" s="187"/>
      <c r="BT912" s="187"/>
    </row>
    <row r="913" spans="1:72">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BH913" s="187"/>
      <c r="BI913" s="187"/>
      <c r="BJ913" s="187"/>
      <c r="BK913" s="187"/>
      <c r="BL913" s="187"/>
      <c r="BM913" s="187"/>
      <c r="BN913" s="187"/>
      <c r="BO913" s="187"/>
      <c r="BP913" s="187"/>
      <c r="BQ913" s="187"/>
      <c r="BR913" s="187"/>
      <c r="BS913" s="187"/>
      <c r="BT913" s="187"/>
    </row>
    <row r="914" spans="1:72">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BH914" s="187"/>
      <c r="BI914" s="187"/>
      <c r="BJ914" s="187"/>
      <c r="BK914" s="187"/>
      <c r="BL914" s="187"/>
      <c r="BM914" s="187"/>
      <c r="BN914" s="187"/>
      <c r="BO914" s="187"/>
      <c r="BP914" s="187"/>
      <c r="BQ914" s="187"/>
      <c r="BR914" s="187"/>
      <c r="BS914" s="187"/>
      <c r="BT914" s="187"/>
    </row>
    <row r="915" spans="1:72">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BH915" s="187"/>
      <c r="BI915" s="187"/>
      <c r="BJ915" s="187"/>
      <c r="BK915" s="187"/>
      <c r="BL915" s="187"/>
      <c r="BM915" s="187"/>
      <c r="BN915" s="187"/>
      <c r="BO915" s="187"/>
      <c r="BP915" s="187"/>
      <c r="BQ915" s="187"/>
      <c r="BR915" s="187"/>
      <c r="BS915" s="187"/>
      <c r="BT915" s="187"/>
    </row>
    <row r="916" spans="1:72">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BH916" s="187"/>
      <c r="BI916" s="187"/>
      <c r="BJ916" s="187"/>
      <c r="BK916" s="187"/>
      <c r="BL916" s="187"/>
      <c r="BM916" s="187"/>
      <c r="BN916" s="187"/>
      <c r="BO916" s="187"/>
      <c r="BP916" s="187"/>
      <c r="BQ916" s="187"/>
      <c r="BR916" s="187"/>
      <c r="BS916" s="187"/>
      <c r="BT916" s="187"/>
    </row>
    <row r="917" spans="1:72">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BH917" s="187"/>
      <c r="BI917" s="187"/>
      <c r="BJ917" s="187"/>
      <c r="BK917" s="187"/>
      <c r="BL917" s="187"/>
      <c r="BM917" s="187"/>
      <c r="BN917" s="187"/>
      <c r="BO917" s="187"/>
      <c r="BP917" s="187"/>
      <c r="BQ917" s="187"/>
      <c r="BR917" s="187"/>
      <c r="BS917" s="187"/>
      <c r="BT917" s="187"/>
    </row>
    <row r="918" spans="1:72">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BH918" s="187"/>
      <c r="BI918" s="187"/>
      <c r="BJ918" s="187"/>
      <c r="BK918" s="187"/>
      <c r="BL918" s="187"/>
      <c r="BM918" s="187"/>
      <c r="BN918" s="187"/>
      <c r="BO918" s="187"/>
      <c r="BP918" s="187"/>
      <c r="BQ918" s="187"/>
      <c r="BR918" s="187"/>
      <c r="BS918" s="187"/>
      <c r="BT918" s="187"/>
    </row>
    <row r="919" spans="1:72">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BH919" s="187"/>
      <c r="BI919" s="187"/>
      <c r="BJ919" s="187"/>
      <c r="BK919" s="187"/>
      <c r="BL919" s="187"/>
      <c r="BM919" s="187"/>
      <c r="BN919" s="187"/>
      <c r="BO919" s="187"/>
      <c r="BP919" s="187"/>
      <c r="BQ919" s="187"/>
      <c r="BR919" s="187"/>
      <c r="BS919" s="187"/>
      <c r="BT919" s="187"/>
    </row>
    <row r="920" spans="1:72">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BH920" s="187"/>
      <c r="BI920" s="187"/>
      <c r="BJ920" s="187"/>
      <c r="BK920" s="187"/>
      <c r="BL920" s="187"/>
      <c r="BM920" s="187"/>
      <c r="BN920" s="187"/>
      <c r="BO920" s="187"/>
      <c r="BP920" s="187"/>
      <c r="BQ920" s="187"/>
      <c r="BR920" s="187"/>
      <c r="BS920" s="187"/>
      <c r="BT920" s="187"/>
    </row>
    <row r="921" spans="1:72">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BH921" s="187"/>
      <c r="BI921" s="187"/>
      <c r="BJ921" s="187"/>
      <c r="BK921" s="187"/>
      <c r="BL921" s="187"/>
      <c r="BM921" s="187"/>
      <c r="BN921" s="187"/>
      <c r="BO921" s="187"/>
      <c r="BP921" s="187"/>
      <c r="BQ921" s="187"/>
      <c r="BR921" s="187"/>
      <c r="BS921" s="187"/>
      <c r="BT921" s="187"/>
    </row>
    <row r="922" spans="1:72">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BH922" s="187"/>
      <c r="BI922" s="187"/>
      <c r="BJ922" s="187"/>
      <c r="BK922" s="187"/>
      <c r="BL922" s="187"/>
      <c r="BM922" s="187"/>
      <c r="BN922" s="187"/>
      <c r="BO922" s="187"/>
      <c r="BP922" s="187"/>
      <c r="BQ922" s="187"/>
      <c r="BR922" s="187"/>
      <c r="BS922" s="187"/>
      <c r="BT922" s="187"/>
    </row>
    <row r="923" spans="1:72">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BH923" s="187"/>
      <c r="BI923" s="187"/>
      <c r="BJ923" s="187"/>
      <c r="BK923" s="187"/>
      <c r="BL923" s="187"/>
      <c r="BM923" s="187"/>
      <c r="BN923" s="187"/>
      <c r="BO923" s="187"/>
      <c r="BP923" s="187"/>
      <c r="BQ923" s="187"/>
      <c r="BR923" s="187"/>
      <c r="BS923" s="187"/>
      <c r="BT923" s="187"/>
    </row>
    <row r="924" spans="1:72">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BH924" s="187"/>
      <c r="BI924" s="187"/>
      <c r="BJ924" s="187"/>
      <c r="BK924" s="187"/>
      <c r="BL924" s="187"/>
      <c r="BM924" s="187"/>
      <c r="BN924" s="187"/>
      <c r="BO924" s="187"/>
      <c r="BP924" s="187"/>
      <c r="BQ924" s="187"/>
      <c r="BR924" s="187"/>
      <c r="BS924" s="187"/>
      <c r="BT924" s="187"/>
    </row>
    <row r="925" spans="1:72">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BH925" s="187"/>
      <c r="BI925" s="187"/>
      <c r="BJ925" s="187"/>
      <c r="BK925" s="187"/>
      <c r="BL925" s="187"/>
      <c r="BM925" s="187"/>
      <c r="BN925" s="187"/>
      <c r="BO925" s="187"/>
      <c r="BP925" s="187"/>
      <c r="BQ925" s="187"/>
      <c r="BR925" s="187"/>
      <c r="BS925" s="187"/>
      <c r="BT925" s="187"/>
    </row>
    <row r="926" spans="1:72">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BH926" s="187"/>
      <c r="BI926" s="187"/>
      <c r="BJ926" s="187"/>
      <c r="BK926" s="187"/>
      <c r="BL926" s="187"/>
      <c r="BM926" s="187"/>
      <c r="BN926" s="187"/>
      <c r="BO926" s="187"/>
      <c r="BP926" s="187"/>
      <c r="BQ926" s="187"/>
      <c r="BR926" s="187"/>
      <c r="BS926" s="187"/>
      <c r="BT926" s="187"/>
    </row>
    <row r="927" spans="1:72">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BH927" s="187"/>
      <c r="BI927" s="187"/>
      <c r="BJ927" s="187"/>
      <c r="BK927" s="187"/>
      <c r="BL927" s="187"/>
      <c r="BM927" s="187"/>
      <c r="BN927" s="187"/>
      <c r="BO927" s="187"/>
      <c r="BP927" s="187"/>
      <c r="BQ927" s="187"/>
      <c r="BR927" s="187"/>
      <c r="BS927" s="187"/>
      <c r="BT927" s="187"/>
    </row>
    <row r="928" spans="1:72">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BH928" s="187"/>
      <c r="BI928" s="187"/>
      <c r="BJ928" s="187"/>
      <c r="BK928" s="187"/>
      <c r="BL928" s="187"/>
      <c r="BM928" s="187"/>
      <c r="BN928" s="187"/>
      <c r="BO928" s="187"/>
      <c r="BP928" s="187"/>
      <c r="BQ928" s="187"/>
      <c r="BR928" s="187"/>
      <c r="BS928" s="187"/>
      <c r="BT928" s="187"/>
    </row>
    <row r="929" spans="1:72">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BH929" s="187"/>
      <c r="BI929" s="187"/>
      <c r="BJ929" s="187"/>
      <c r="BK929" s="187"/>
      <c r="BL929" s="187"/>
      <c r="BM929" s="187"/>
      <c r="BN929" s="187"/>
      <c r="BO929" s="187"/>
      <c r="BP929" s="187"/>
      <c r="BQ929" s="187"/>
      <c r="BR929" s="187"/>
      <c r="BS929" s="187"/>
      <c r="BT929" s="187"/>
    </row>
    <row r="930" spans="1:72">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BH930" s="187"/>
      <c r="BI930" s="187"/>
      <c r="BJ930" s="187"/>
      <c r="BK930" s="187"/>
      <c r="BL930" s="187"/>
      <c r="BM930" s="187"/>
      <c r="BN930" s="187"/>
      <c r="BO930" s="187"/>
      <c r="BP930" s="187"/>
      <c r="BQ930" s="187"/>
      <c r="BR930" s="187"/>
      <c r="BS930" s="187"/>
      <c r="BT930" s="187"/>
    </row>
    <row r="931" spans="1:72">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BH931" s="187"/>
      <c r="BI931" s="187"/>
      <c r="BJ931" s="187"/>
      <c r="BK931" s="187"/>
      <c r="BL931" s="187"/>
      <c r="BM931" s="187"/>
      <c r="BN931" s="187"/>
      <c r="BO931" s="187"/>
      <c r="BP931" s="187"/>
      <c r="BQ931" s="187"/>
      <c r="BR931" s="187"/>
      <c r="BS931" s="187"/>
      <c r="BT931" s="187"/>
    </row>
    <row r="932" spans="1:72">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BH932" s="187"/>
      <c r="BI932" s="187"/>
      <c r="BJ932" s="187"/>
      <c r="BK932" s="187"/>
      <c r="BL932" s="187"/>
      <c r="BM932" s="187"/>
      <c r="BN932" s="187"/>
      <c r="BO932" s="187"/>
      <c r="BP932" s="187"/>
      <c r="BQ932" s="187"/>
      <c r="BR932" s="187"/>
      <c r="BS932" s="187"/>
      <c r="BT932" s="187"/>
    </row>
    <row r="933" spans="1:72">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BH933" s="187"/>
      <c r="BI933" s="187"/>
      <c r="BJ933" s="187"/>
      <c r="BK933" s="187"/>
      <c r="BL933" s="187"/>
      <c r="BM933" s="187"/>
      <c r="BN933" s="187"/>
      <c r="BO933" s="187"/>
      <c r="BP933" s="187"/>
      <c r="BQ933" s="187"/>
      <c r="BR933" s="187"/>
      <c r="BS933" s="187"/>
      <c r="BT933" s="187"/>
    </row>
    <row r="934" spans="1:72">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BH934" s="187"/>
      <c r="BI934" s="187"/>
      <c r="BJ934" s="187"/>
      <c r="BK934" s="187"/>
      <c r="BL934" s="187"/>
      <c r="BM934" s="187"/>
      <c r="BN934" s="187"/>
      <c r="BO934" s="187"/>
      <c r="BP934" s="187"/>
      <c r="BQ934" s="187"/>
      <c r="BR934" s="187"/>
      <c r="BS934" s="187"/>
      <c r="BT934" s="187"/>
    </row>
    <row r="935" spans="1:72">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BH935" s="187"/>
      <c r="BI935" s="187"/>
      <c r="BJ935" s="187"/>
      <c r="BK935" s="187"/>
      <c r="BL935" s="187"/>
      <c r="BM935" s="187"/>
      <c r="BN935" s="187"/>
      <c r="BO935" s="187"/>
      <c r="BP935" s="187"/>
      <c r="BQ935" s="187"/>
      <c r="BR935" s="187"/>
      <c r="BS935" s="187"/>
      <c r="BT935" s="187"/>
    </row>
    <row r="936" spans="1:72">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BH936" s="187"/>
      <c r="BI936" s="187"/>
      <c r="BJ936" s="187"/>
      <c r="BK936" s="187"/>
      <c r="BL936" s="187"/>
      <c r="BM936" s="187"/>
      <c r="BN936" s="187"/>
      <c r="BO936" s="187"/>
      <c r="BP936" s="187"/>
      <c r="BQ936" s="187"/>
      <c r="BR936" s="187"/>
      <c r="BS936" s="187"/>
      <c r="BT936" s="187"/>
    </row>
    <row r="937" spans="1:72">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BH937" s="187"/>
      <c r="BI937" s="187"/>
      <c r="BJ937" s="187"/>
      <c r="BK937" s="187"/>
      <c r="BL937" s="187"/>
      <c r="BM937" s="187"/>
      <c r="BN937" s="187"/>
      <c r="BO937" s="187"/>
      <c r="BP937" s="187"/>
      <c r="BQ937" s="187"/>
      <c r="BR937" s="187"/>
      <c r="BS937" s="187"/>
      <c r="BT937" s="187"/>
    </row>
    <row r="938" spans="1:72">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BH938" s="187"/>
      <c r="BI938" s="187"/>
      <c r="BJ938" s="187"/>
      <c r="BK938" s="187"/>
      <c r="BL938" s="187"/>
      <c r="BM938" s="187"/>
      <c r="BN938" s="187"/>
      <c r="BO938" s="187"/>
      <c r="BP938" s="187"/>
      <c r="BQ938" s="187"/>
      <c r="BR938" s="187"/>
      <c r="BS938" s="187"/>
      <c r="BT938" s="187"/>
    </row>
    <row r="939" spans="1:72">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BH939" s="187"/>
      <c r="BI939" s="187"/>
      <c r="BJ939" s="187"/>
      <c r="BK939" s="187"/>
      <c r="BL939" s="187"/>
      <c r="BM939" s="187"/>
      <c r="BN939" s="187"/>
      <c r="BO939" s="187"/>
      <c r="BP939" s="187"/>
      <c r="BQ939" s="187"/>
      <c r="BR939" s="187"/>
      <c r="BS939" s="187"/>
      <c r="BT939" s="187"/>
    </row>
    <row r="940" spans="1:72">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BH940" s="187"/>
      <c r="BI940" s="187"/>
      <c r="BJ940" s="187"/>
      <c r="BK940" s="187"/>
      <c r="BL940" s="187"/>
      <c r="BM940" s="187"/>
      <c r="BN940" s="187"/>
      <c r="BO940" s="187"/>
      <c r="BP940" s="187"/>
      <c r="BQ940" s="187"/>
      <c r="BR940" s="187"/>
      <c r="BS940" s="187"/>
      <c r="BT940" s="187"/>
    </row>
    <row r="941" spans="1:72">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BH941" s="187"/>
      <c r="BI941" s="187"/>
      <c r="BJ941" s="187"/>
      <c r="BK941" s="187"/>
      <c r="BL941" s="187"/>
      <c r="BM941" s="187"/>
      <c r="BN941" s="187"/>
      <c r="BO941" s="187"/>
      <c r="BP941" s="187"/>
      <c r="BQ941" s="187"/>
      <c r="BR941" s="187"/>
      <c r="BS941" s="187"/>
      <c r="BT941" s="187"/>
    </row>
    <row r="942" spans="1:72">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BH942" s="187"/>
      <c r="BI942" s="187"/>
      <c r="BJ942" s="187"/>
      <c r="BK942" s="187"/>
      <c r="BL942" s="187"/>
      <c r="BM942" s="187"/>
      <c r="BN942" s="187"/>
      <c r="BO942" s="187"/>
      <c r="BP942" s="187"/>
      <c r="BQ942" s="187"/>
      <c r="BR942" s="187"/>
      <c r="BS942" s="187"/>
      <c r="BT942" s="187"/>
    </row>
    <row r="943" spans="1:72">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BH943" s="187"/>
      <c r="BI943" s="187"/>
      <c r="BJ943" s="187"/>
      <c r="BK943" s="187"/>
      <c r="BL943" s="187"/>
      <c r="BM943" s="187"/>
      <c r="BN943" s="187"/>
      <c r="BO943" s="187"/>
      <c r="BP943" s="187"/>
      <c r="BQ943" s="187"/>
      <c r="BR943" s="187"/>
      <c r="BS943" s="187"/>
      <c r="BT943" s="187"/>
    </row>
    <row r="944" spans="1:72">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BH944" s="187"/>
      <c r="BI944" s="187"/>
      <c r="BJ944" s="187"/>
      <c r="BK944" s="187"/>
      <c r="BL944" s="187"/>
      <c r="BM944" s="187"/>
      <c r="BN944" s="187"/>
      <c r="BO944" s="187"/>
      <c r="BP944" s="187"/>
      <c r="BQ944" s="187"/>
      <c r="BR944" s="187"/>
      <c r="BS944" s="187"/>
      <c r="BT944" s="187"/>
    </row>
    <row r="945" spans="1:72">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BH945" s="187"/>
      <c r="BI945" s="187"/>
      <c r="BJ945" s="187"/>
      <c r="BK945" s="187"/>
      <c r="BL945" s="187"/>
      <c r="BM945" s="187"/>
      <c r="BN945" s="187"/>
      <c r="BO945" s="187"/>
      <c r="BP945" s="187"/>
      <c r="BQ945" s="187"/>
      <c r="BR945" s="187"/>
      <c r="BS945" s="187"/>
      <c r="BT945" s="187"/>
    </row>
    <row r="946" spans="1:72">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BH946" s="187"/>
      <c r="BI946" s="187"/>
      <c r="BJ946" s="187"/>
      <c r="BK946" s="187"/>
      <c r="BL946" s="187"/>
      <c r="BM946" s="187"/>
      <c r="BN946" s="187"/>
      <c r="BO946" s="187"/>
      <c r="BP946" s="187"/>
      <c r="BQ946" s="187"/>
      <c r="BR946" s="187"/>
      <c r="BS946" s="187"/>
      <c r="BT946" s="187"/>
    </row>
    <row r="947" spans="1:72">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BH947" s="187"/>
      <c r="BI947" s="187"/>
      <c r="BJ947" s="187"/>
      <c r="BK947" s="187"/>
      <c r="BL947" s="187"/>
      <c r="BM947" s="187"/>
      <c r="BN947" s="187"/>
      <c r="BO947" s="187"/>
      <c r="BP947" s="187"/>
      <c r="BQ947" s="187"/>
      <c r="BR947" s="187"/>
      <c r="BS947" s="187"/>
      <c r="BT947" s="187"/>
    </row>
    <row r="948" spans="1:72">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BH948" s="187"/>
      <c r="BI948" s="187"/>
      <c r="BJ948" s="187"/>
      <c r="BK948" s="187"/>
      <c r="BL948" s="187"/>
      <c r="BM948" s="187"/>
      <c r="BN948" s="187"/>
      <c r="BO948" s="187"/>
      <c r="BP948" s="187"/>
      <c r="BQ948" s="187"/>
      <c r="BR948" s="187"/>
      <c r="BS948" s="187"/>
      <c r="BT948" s="187"/>
    </row>
    <row r="949" spans="1:72">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BH949" s="187"/>
      <c r="BI949" s="187"/>
      <c r="BJ949" s="187"/>
      <c r="BK949" s="187"/>
      <c r="BL949" s="187"/>
      <c r="BM949" s="187"/>
      <c r="BN949" s="187"/>
      <c r="BO949" s="187"/>
      <c r="BP949" s="187"/>
      <c r="BQ949" s="187"/>
      <c r="BR949" s="187"/>
      <c r="BS949" s="187"/>
      <c r="BT949" s="187"/>
    </row>
    <row r="950" spans="1:72">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BH950" s="187"/>
      <c r="BI950" s="187"/>
      <c r="BJ950" s="187"/>
      <c r="BK950" s="187"/>
      <c r="BL950" s="187"/>
      <c r="BM950" s="187"/>
      <c r="BN950" s="187"/>
      <c r="BO950" s="187"/>
      <c r="BP950" s="187"/>
      <c r="BQ950" s="187"/>
      <c r="BR950" s="187"/>
      <c r="BS950" s="187"/>
      <c r="BT950" s="187"/>
    </row>
    <row r="951" spans="1:72">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BH951" s="187"/>
      <c r="BI951" s="187"/>
      <c r="BJ951" s="187"/>
      <c r="BK951" s="187"/>
      <c r="BL951" s="187"/>
      <c r="BM951" s="187"/>
      <c r="BN951" s="187"/>
      <c r="BO951" s="187"/>
      <c r="BP951" s="187"/>
      <c r="BQ951" s="187"/>
      <c r="BR951" s="187"/>
      <c r="BS951" s="187"/>
      <c r="BT951" s="187"/>
    </row>
    <row r="952" spans="1:72">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BH952" s="187"/>
      <c r="BI952" s="187"/>
      <c r="BJ952" s="187"/>
      <c r="BK952" s="187"/>
      <c r="BL952" s="187"/>
      <c r="BM952" s="187"/>
      <c r="BN952" s="187"/>
      <c r="BO952" s="187"/>
      <c r="BP952" s="187"/>
      <c r="BQ952" s="187"/>
      <c r="BR952" s="187"/>
      <c r="BS952" s="187"/>
      <c r="BT952" s="187"/>
    </row>
    <row r="953" spans="1:72">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BH953" s="187"/>
      <c r="BI953" s="187"/>
      <c r="BJ953" s="187"/>
      <c r="BK953" s="187"/>
      <c r="BL953" s="187"/>
      <c r="BM953" s="187"/>
      <c r="BN953" s="187"/>
      <c r="BO953" s="187"/>
      <c r="BP953" s="187"/>
      <c r="BQ953" s="187"/>
      <c r="BR953" s="187"/>
      <c r="BS953" s="187"/>
      <c r="BT953" s="187"/>
    </row>
    <row r="954" spans="1:72">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BH954" s="187"/>
      <c r="BI954" s="187"/>
      <c r="BJ954" s="187"/>
      <c r="BK954" s="187"/>
      <c r="BL954" s="187"/>
      <c r="BM954" s="187"/>
      <c r="BN954" s="187"/>
      <c r="BO954" s="187"/>
      <c r="BP954" s="187"/>
      <c r="BQ954" s="187"/>
      <c r="BR954" s="187"/>
      <c r="BS954" s="187"/>
      <c r="BT954" s="187"/>
    </row>
    <row r="955" spans="1:72">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BH955" s="187"/>
      <c r="BI955" s="187"/>
      <c r="BJ955" s="187"/>
      <c r="BK955" s="187"/>
      <c r="BL955" s="187"/>
      <c r="BM955" s="187"/>
      <c r="BN955" s="187"/>
      <c r="BO955" s="187"/>
      <c r="BP955" s="187"/>
      <c r="BQ955" s="187"/>
      <c r="BR955" s="187"/>
      <c r="BS955" s="187"/>
      <c r="BT955" s="187"/>
    </row>
    <row r="956" spans="1:72">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BH956" s="187"/>
      <c r="BI956" s="187"/>
      <c r="BJ956" s="187"/>
      <c r="BK956" s="187"/>
      <c r="BL956" s="187"/>
      <c r="BM956" s="187"/>
      <c r="BN956" s="187"/>
      <c r="BO956" s="187"/>
      <c r="BP956" s="187"/>
      <c r="BQ956" s="187"/>
      <c r="BR956" s="187"/>
      <c r="BS956" s="187"/>
      <c r="BT956" s="187"/>
    </row>
    <row r="957" spans="1:72">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BH957" s="187"/>
      <c r="BI957" s="187"/>
      <c r="BJ957" s="187"/>
      <c r="BK957" s="187"/>
      <c r="BL957" s="187"/>
      <c r="BM957" s="187"/>
      <c r="BN957" s="187"/>
      <c r="BO957" s="187"/>
      <c r="BP957" s="187"/>
      <c r="BQ957" s="187"/>
      <c r="BR957" s="187"/>
      <c r="BS957" s="187"/>
      <c r="BT957" s="187"/>
    </row>
    <row r="958" spans="1:72">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BH958" s="187"/>
      <c r="BI958" s="187"/>
      <c r="BJ958" s="187"/>
      <c r="BK958" s="187"/>
      <c r="BL958" s="187"/>
      <c r="BM958" s="187"/>
      <c r="BN958" s="187"/>
      <c r="BO958" s="187"/>
      <c r="BP958" s="187"/>
      <c r="BQ958" s="187"/>
      <c r="BR958" s="187"/>
      <c r="BS958" s="187"/>
      <c r="BT958" s="187"/>
    </row>
    <row r="959" spans="1:72">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BH959" s="187"/>
      <c r="BI959" s="187"/>
      <c r="BJ959" s="187"/>
      <c r="BK959" s="187"/>
      <c r="BL959" s="187"/>
      <c r="BM959" s="187"/>
      <c r="BN959" s="187"/>
      <c r="BO959" s="187"/>
      <c r="BP959" s="187"/>
      <c r="BQ959" s="187"/>
      <c r="BR959" s="187"/>
      <c r="BS959" s="187"/>
      <c r="BT959" s="187"/>
    </row>
    <row r="960" spans="1:72">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BH960" s="187"/>
      <c r="BI960" s="187"/>
      <c r="BJ960" s="187"/>
      <c r="BK960" s="187"/>
      <c r="BL960" s="187"/>
      <c r="BM960" s="187"/>
      <c r="BN960" s="187"/>
      <c r="BO960" s="187"/>
      <c r="BP960" s="187"/>
      <c r="BQ960" s="187"/>
      <c r="BR960" s="187"/>
      <c r="BS960" s="187"/>
      <c r="BT960" s="187"/>
    </row>
    <row r="961" spans="1:72">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BH961" s="187"/>
      <c r="BI961" s="187"/>
      <c r="BJ961" s="187"/>
      <c r="BK961" s="187"/>
      <c r="BL961" s="187"/>
      <c r="BM961" s="187"/>
      <c r="BN961" s="187"/>
      <c r="BO961" s="187"/>
      <c r="BP961" s="187"/>
      <c r="BQ961" s="187"/>
      <c r="BR961" s="187"/>
      <c r="BS961" s="187"/>
      <c r="BT961" s="187"/>
    </row>
    <row r="962" spans="1:72">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BH962" s="187"/>
      <c r="BI962" s="187"/>
      <c r="BJ962" s="187"/>
      <c r="BK962" s="187"/>
      <c r="BL962" s="187"/>
      <c r="BM962" s="187"/>
      <c r="BN962" s="187"/>
      <c r="BO962" s="187"/>
      <c r="BP962" s="187"/>
      <c r="BQ962" s="187"/>
      <c r="BR962" s="187"/>
      <c r="BS962" s="187"/>
      <c r="BT962" s="187"/>
    </row>
    <row r="963" spans="1:72">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BH963" s="187"/>
      <c r="BI963" s="187"/>
      <c r="BJ963" s="187"/>
      <c r="BK963" s="187"/>
      <c r="BL963" s="187"/>
      <c r="BM963" s="187"/>
      <c r="BN963" s="187"/>
      <c r="BO963" s="187"/>
      <c r="BP963" s="187"/>
      <c r="BQ963" s="187"/>
      <c r="BR963" s="187"/>
      <c r="BS963" s="187"/>
      <c r="BT963" s="187"/>
    </row>
    <row r="964" spans="1:72">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BH964" s="187"/>
      <c r="BI964" s="187"/>
      <c r="BJ964" s="187"/>
      <c r="BK964" s="187"/>
      <c r="BL964" s="187"/>
      <c r="BM964" s="187"/>
      <c r="BN964" s="187"/>
      <c r="BO964" s="187"/>
      <c r="BP964" s="187"/>
      <c r="BQ964" s="187"/>
      <c r="BR964" s="187"/>
      <c r="BS964" s="187"/>
      <c r="BT964" s="187"/>
    </row>
    <row r="965" spans="1:72">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BH965" s="187"/>
      <c r="BI965" s="187"/>
      <c r="BJ965" s="187"/>
      <c r="BK965" s="187"/>
      <c r="BL965" s="187"/>
      <c r="BM965" s="187"/>
      <c r="BN965" s="187"/>
      <c r="BO965" s="187"/>
      <c r="BP965" s="187"/>
      <c r="BQ965" s="187"/>
      <c r="BR965" s="187"/>
      <c r="BS965" s="187"/>
      <c r="BT965" s="187"/>
    </row>
    <row r="966" spans="1:72">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BH966" s="187"/>
      <c r="BI966" s="187"/>
      <c r="BJ966" s="187"/>
      <c r="BK966" s="187"/>
      <c r="BL966" s="187"/>
      <c r="BM966" s="187"/>
      <c r="BN966" s="187"/>
      <c r="BO966" s="187"/>
      <c r="BP966" s="187"/>
      <c r="BQ966" s="187"/>
      <c r="BR966" s="187"/>
      <c r="BS966" s="187"/>
      <c r="BT966" s="187"/>
    </row>
    <row r="967" spans="1:72">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BH967" s="187"/>
      <c r="BI967" s="187"/>
      <c r="BJ967" s="187"/>
      <c r="BK967" s="187"/>
      <c r="BL967" s="187"/>
      <c r="BM967" s="187"/>
      <c r="BN967" s="187"/>
      <c r="BO967" s="187"/>
      <c r="BP967" s="187"/>
      <c r="BQ967" s="187"/>
      <c r="BR967" s="187"/>
      <c r="BS967" s="187"/>
      <c r="BT967" s="187"/>
    </row>
    <row r="968" spans="1:72">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BH968" s="187"/>
      <c r="BI968" s="187"/>
      <c r="BJ968" s="187"/>
      <c r="BK968" s="187"/>
      <c r="BL968" s="187"/>
      <c r="BM968" s="187"/>
      <c r="BN968" s="187"/>
      <c r="BO968" s="187"/>
      <c r="BP968" s="187"/>
      <c r="BQ968" s="187"/>
      <c r="BR968" s="187"/>
      <c r="BS968" s="187"/>
      <c r="BT968" s="187"/>
    </row>
    <row r="969" spans="1:72">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BH969" s="187"/>
      <c r="BI969" s="187"/>
      <c r="BJ969" s="187"/>
      <c r="BK969" s="187"/>
      <c r="BL969" s="187"/>
      <c r="BM969" s="187"/>
      <c r="BN969" s="187"/>
      <c r="BO969" s="187"/>
      <c r="BP969" s="187"/>
      <c r="BQ969" s="187"/>
      <c r="BR969" s="187"/>
      <c r="BS969" s="187"/>
      <c r="BT969" s="187"/>
    </row>
    <row r="970" spans="1:72">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BH970" s="187"/>
      <c r="BI970" s="187"/>
      <c r="BJ970" s="187"/>
      <c r="BK970" s="187"/>
      <c r="BL970" s="187"/>
      <c r="BM970" s="187"/>
      <c r="BN970" s="187"/>
      <c r="BO970" s="187"/>
      <c r="BP970" s="187"/>
      <c r="BQ970" s="187"/>
      <c r="BR970" s="187"/>
      <c r="BS970" s="187"/>
      <c r="BT970" s="187"/>
    </row>
    <row r="971" spans="1:72">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BH971" s="187"/>
      <c r="BI971" s="187"/>
      <c r="BJ971" s="187"/>
      <c r="BK971" s="187"/>
      <c r="BL971" s="187"/>
      <c r="BM971" s="187"/>
      <c r="BN971" s="187"/>
      <c r="BO971" s="187"/>
      <c r="BP971" s="187"/>
      <c r="BQ971" s="187"/>
      <c r="BR971" s="187"/>
      <c r="BS971" s="187"/>
      <c r="BT971" s="187"/>
    </row>
    <row r="972" spans="1:72">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BH972" s="187"/>
      <c r="BI972" s="187"/>
      <c r="BJ972" s="187"/>
      <c r="BK972" s="187"/>
      <c r="BL972" s="187"/>
      <c r="BM972" s="187"/>
      <c r="BN972" s="187"/>
      <c r="BO972" s="187"/>
      <c r="BP972" s="187"/>
      <c r="BQ972" s="187"/>
      <c r="BR972" s="187"/>
      <c r="BS972" s="187"/>
      <c r="BT972" s="187"/>
    </row>
    <row r="973" spans="1:72">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BH973" s="187"/>
      <c r="BI973" s="187"/>
      <c r="BJ973" s="187"/>
      <c r="BK973" s="187"/>
      <c r="BL973" s="187"/>
      <c r="BM973" s="187"/>
      <c r="BN973" s="187"/>
      <c r="BO973" s="187"/>
      <c r="BP973" s="187"/>
      <c r="BQ973" s="187"/>
      <c r="BR973" s="187"/>
      <c r="BS973" s="187"/>
      <c r="BT973" s="187"/>
    </row>
    <row r="974" spans="1:72">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BH974" s="187"/>
      <c r="BI974" s="187"/>
      <c r="BJ974" s="187"/>
      <c r="BK974" s="187"/>
      <c r="BL974" s="187"/>
      <c r="BM974" s="187"/>
      <c r="BN974" s="187"/>
      <c r="BO974" s="187"/>
      <c r="BP974" s="187"/>
      <c r="BQ974" s="187"/>
      <c r="BR974" s="187"/>
      <c r="BS974" s="187"/>
      <c r="BT974" s="187"/>
    </row>
    <row r="975" spans="1:72">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BH975" s="187"/>
      <c r="BI975" s="187"/>
      <c r="BJ975" s="187"/>
      <c r="BK975" s="187"/>
      <c r="BL975" s="187"/>
      <c r="BM975" s="187"/>
      <c r="BN975" s="187"/>
      <c r="BO975" s="187"/>
      <c r="BP975" s="187"/>
      <c r="BQ975" s="187"/>
      <c r="BR975" s="187"/>
      <c r="BS975" s="187"/>
      <c r="BT975" s="187"/>
    </row>
    <row r="976" spans="1:72">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BH976" s="187"/>
      <c r="BI976" s="187"/>
      <c r="BJ976" s="187"/>
      <c r="BK976" s="187"/>
      <c r="BL976" s="187"/>
      <c r="BM976" s="187"/>
      <c r="BN976" s="187"/>
      <c r="BO976" s="187"/>
      <c r="BP976" s="187"/>
      <c r="BQ976" s="187"/>
      <c r="BR976" s="187"/>
      <c r="BS976" s="187"/>
      <c r="BT976" s="187"/>
    </row>
    <row r="977" spans="1:72">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BH977" s="187"/>
      <c r="BI977" s="187"/>
      <c r="BJ977" s="187"/>
      <c r="BK977" s="187"/>
      <c r="BL977" s="187"/>
      <c r="BM977" s="187"/>
      <c r="BN977" s="187"/>
      <c r="BO977" s="187"/>
      <c r="BP977" s="187"/>
      <c r="BQ977" s="187"/>
      <c r="BR977" s="187"/>
      <c r="BS977" s="187"/>
      <c r="BT977" s="187"/>
    </row>
    <row r="978" spans="1:72">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BH978" s="187"/>
      <c r="BI978" s="187"/>
      <c r="BJ978" s="187"/>
      <c r="BK978" s="187"/>
      <c r="BL978" s="187"/>
      <c r="BM978" s="187"/>
      <c r="BN978" s="187"/>
      <c r="BO978" s="187"/>
      <c r="BP978" s="187"/>
      <c r="BQ978" s="187"/>
      <c r="BR978" s="187"/>
      <c r="BS978" s="187"/>
      <c r="BT978" s="187"/>
    </row>
    <row r="979" spans="1:72">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BH979" s="187"/>
      <c r="BI979" s="187"/>
      <c r="BJ979" s="187"/>
      <c r="BK979" s="187"/>
      <c r="BL979" s="187"/>
      <c r="BM979" s="187"/>
      <c r="BN979" s="187"/>
      <c r="BO979" s="187"/>
      <c r="BP979" s="187"/>
      <c r="BQ979" s="187"/>
      <c r="BR979" s="187"/>
      <c r="BS979" s="187"/>
      <c r="BT979" s="187"/>
    </row>
    <row r="980" spans="1:72">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BH980" s="187"/>
      <c r="BI980" s="187"/>
      <c r="BJ980" s="187"/>
      <c r="BK980" s="187"/>
      <c r="BL980" s="187"/>
      <c r="BM980" s="187"/>
      <c r="BN980" s="187"/>
      <c r="BO980" s="187"/>
      <c r="BP980" s="187"/>
      <c r="BQ980" s="187"/>
      <c r="BR980" s="187"/>
      <c r="BS980" s="187"/>
      <c r="BT980" s="187"/>
    </row>
    <row r="981" spans="1:72">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BH981" s="187"/>
      <c r="BI981" s="187"/>
      <c r="BJ981" s="187"/>
      <c r="BK981" s="187"/>
      <c r="BL981" s="187"/>
      <c r="BM981" s="187"/>
      <c r="BN981" s="187"/>
      <c r="BO981" s="187"/>
      <c r="BP981" s="187"/>
      <c r="BQ981" s="187"/>
      <c r="BR981" s="187"/>
      <c r="BS981" s="187"/>
      <c r="BT981" s="187"/>
    </row>
    <row r="982" spans="1:72">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BH982" s="187"/>
      <c r="BI982" s="187"/>
      <c r="BJ982" s="187"/>
      <c r="BK982" s="187"/>
      <c r="BL982" s="187"/>
      <c r="BM982" s="187"/>
      <c r="BN982" s="187"/>
      <c r="BO982" s="187"/>
      <c r="BP982" s="187"/>
      <c r="BQ982" s="187"/>
      <c r="BR982" s="187"/>
      <c r="BS982" s="187"/>
      <c r="BT982" s="187"/>
    </row>
    <row r="983" spans="1:72">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BH983" s="187"/>
      <c r="BI983" s="187"/>
      <c r="BJ983" s="187"/>
      <c r="BK983" s="187"/>
      <c r="BL983" s="187"/>
      <c r="BM983" s="187"/>
      <c r="BN983" s="187"/>
      <c r="BO983" s="187"/>
      <c r="BP983" s="187"/>
      <c r="BQ983" s="187"/>
      <c r="BR983" s="187"/>
      <c r="BS983" s="187"/>
      <c r="BT983" s="187"/>
    </row>
    <row r="984" spans="1:72">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BH984" s="187"/>
      <c r="BI984" s="187"/>
      <c r="BJ984" s="187"/>
      <c r="BK984" s="187"/>
      <c r="BL984" s="187"/>
      <c r="BM984" s="187"/>
      <c r="BN984" s="187"/>
      <c r="BO984" s="187"/>
      <c r="BP984" s="187"/>
      <c r="BQ984" s="187"/>
      <c r="BR984" s="187"/>
      <c r="BS984" s="187"/>
      <c r="BT984" s="187"/>
    </row>
    <row r="985" spans="1:72">
      <c r="BH985" s="187"/>
      <c r="BI985" s="187"/>
      <c r="BJ985" s="187"/>
      <c r="BK985" s="187"/>
      <c r="BL985" s="187"/>
      <c r="BM985" s="187"/>
      <c r="BN985" s="187"/>
      <c r="BO985" s="187"/>
      <c r="BP985" s="187"/>
      <c r="BQ985" s="187"/>
      <c r="BR985" s="187"/>
      <c r="BS985" s="187"/>
      <c r="BT985" s="187"/>
    </row>
    <row r="986" spans="1:72">
      <c r="BH986" s="187"/>
      <c r="BI986" s="187"/>
      <c r="BJ986" s="187"/>
      <c r="BK986" s="187"/>
      <c r="BL986" s="187"/>
      <c r="BM986" s="187"/>
      <c r="BN986" s="187"/>
      <c r="BO986" s="187"/>
      <c r="BP986" s="187"/>
      <c r="BQ986" s="187"/>
      <c r="BR986" s="187"/>
      <c r="BS986" s="187"/>
      <c r="BT986" s="187"/>
    </row>
    <row r="987" spans="1:72">
      <c r="BH987" s="187"/>
      <c r="BI987" s="187"/>
      <c r="BJ987" s="187"/>
      <c r="BK987" s="187"/>
      <c r="BL987" s="187"/>
      <c r="BM987" s="187"/>
      <c r="BN987" s="187"/>
      <c r="BO987" s="187"/>
      <c r="BP987" s="187"/>
      <c r="BQ987" s="187"/>
      <c r="BR987" s="187"/>
      <c r="BS987" s="187"/>
      <c r="BT987" s="187"/>
    </row>
    <row r="988" spans="1:72">
      <c r="BH988" s="187"/>
      <c r="BI988" s="187"/>
      <c r="BJ988" s="187"/>
      <c r="BK988" s="187"/>
      <c r="BL988" s="187"/>
      <c r="BM988" s="187"/>
      <c r="BN988" s="187"/>
      <c r="BO988" s="187"/>
      <c r="BP988" s="187"/>
      <c r="BQ988" s="187"/>
      <c r="BR988" s="187"/>
      <c r="BS988" s="187"/>
      <c r="BT988" s="187"/>
    </row>
    <row r="989" spans="1:72">
      <c r="BH989" s="187"/>
      <c r="BI989" s="187"/>
      <c r="BJ989" s="187"/>
      <c r="BK989" s="187"/>
      <c r="BL989" s="187"/>
      <c r="BM989" s="187"/>
      <c r="BN989" s="187"/>
      <c r="BO989" s="187"/>
      <c r="BP989" s="187"/>
      <c r="BQ989" s="187"/>
      <c r="BR989" s="187"/>
      <c r="BS989" s="187"/>
      <c r="BT989" s="187"/>
    </row>
    <row r="990" spans="1:72">
      <c r="BH990" s="187"/>
      <c r="BI990" s="187"/>
      <c r="BJ990" s="187"/>
      <c r="BK990" s="187"/>
      <c r="BL990" s="187"/>
      <c r="BM990" s="187"/>
      <c r="BN990" s="187"/>
      <c r="BO990" s="187"/>
      <c r="BP990" s="187"/>
      <c r="BQ990" s="187"/>
      <c r="BR990" s="187"/>
      <c r="BS990" s="187"/>
      <c r="BT990" s="187"/>
    </row>
    <row r="991" spans="1:72">
      <c r="BH991" s="187"/>
      <c r="BI991" s="187"/>
      <c r="BJ991" s="187"/>
      <c r="BK991" s="187"/>
      <c r="BL991" s="187"/>
      <c r="BM991" s="187"/>
      <c r="BN991" s="187"/>
      <c r="BO991" s="187"/>
      <c r="BP991" s="187"/>
      <c r="BQ991" s="187"/>
      <c r="BR991" s="187"/>
      <c r="BS991" s="187"/>
      <c r="BT991" s="187"/>
    </row>
    <row r="992" spans="1:72">
      <c r="BH992" s="187"/>
      <c r="BI992" s="187"/>
      <c r="BJ992" s="187"/>
      <c r="BK992" s="187"/>
      <c r="BL992" s="187"/>
      <c r="BM992" s="187"/>
      <c r="BN992" s="187"/>
      <c r="BO992" s="187"/>
      <c r="BP992" s="187"/>
      <c r="BQ992" s="187"/>
      <c r="BR992" s="187"/>
      <c r="BS992" s="187"/>
      <c r="BT992" s="187"/>
    </row>
    <row r="993" spans="60:72">
      <c r="BH993" s="187"/>
      <c r="BI993" s="187"/>
      <c r="BJ993" s="187"/>
      <c r="BK993" s="187"/>
      <c r="BL993" s="187"/>
      <c r="BM993" s="187"/>
      <c r="BN993" s="187"/>
      <c r="BO993" s="187"/>
      <c r="BP993" s="187"/>
      <c r="BQ993" s="187"/>
      <c r="BR993" s="187"/>
      <c r="BS993" s="187"/>
      <c r="BT993" s="187"/>
    </row>
    <row r="994" spans="60:72">
      <c r="BH994" s="187"/>
      <c r="BI994" s="187"/>
      <c r="BJ994" s="187"/>
      <c r="BK994" s="187"/>
      <c r="BL994" s="187"/>
      <c r="BM994" s="187"/>
      <c r="BN994" s="187"/>
      <c r="BO994" s="187"/>
      <c r="BP994" s="187"/>
      <c r="BQ994" s="187"/>
      <c r="BR994" s="187"/>
      <c r="BS994" s="187"/>
      <c r="BT994" s="187"/>
    </row>
    <row r="995" spans="60:72">
      <c r="BH995" s="187"/>
      <c r="BI995" s="187"/>
      <c r="BJ995" s="187"/>
      <c r="BK995" s="187"/>
      <c r="BL995" s="187"/>
      <c r="BM995" s="187"/>
      <c r="BN995" s="187"/>
      <c r="BO995" s="187"/>
      <c r="BP995" s="187"/>
      <c r="BQ995" s="187"/>
      <c r="BR995" s="187"/>
      <c r="BS995" s="187"/>
      <c r="BT995" s="187"/>
    </row>
    <row r="996" spans="60:72">
      <c r="BH996" s="187"/>
      <c r="BI996" s="187"/>
      <c r="BJ996" s="187"/>
      <c r="BK996" s="187"/>
      <c r="BL996" s="187"/>
      <c r="BM996" s="187"/>
      <c r="BN996" s="187"/>
      <c r="BO996" s="187"/>
      <c r="BP996" s="187"/>
      <c r="BQ996" s="187"/>
      <c r="BR996" s="187"/>
      <c r="BS996" s="187"/>
      <c r="BT996" s="187"/>
    </row>
    <row r="997" spans="60:72">
      <c r="BH997" s="187"/>
      <c r="BI997" s="187"/>
      <c r="BJ997" s="187"/>
      <c r="BK997" s="187"/>
      <c r="BL997" s="187"/>
      <c r="BM997" s="187"/>
      <c r="BN997" s="187"/>
      <c r="BO997" s="187"/>
      <c r="BP997" s="187"/>
      <c r="BQ997" s="187"/>
      <c r="BR997" s="187"/>
      <c r="BS997" s="187"/>
      <c r="BT997" s="187"/>
    </row>
    <row r="998" spans="60:72">
      <c r="BH998" s="187"/>
      <c r="BI998" s="187"/>
      <c r="BJ998" s="187"/>
      <c r="BK998" s="187"/>
      <c r="BL998" s="187"/>
      <c r="BM998" s="187"/>
      <c r="BN998" s="187"/>
      <c r="BO998" s="187"/>
      <c r="BP998" s="187"/>
      <c r="BQ998" s="187"/>
      <c r="BR998" s="187"/>
      <c r="BS998" s="187"/>
      <c r="BT998" s="187"/>
    </row>
    <row r="999" spans="60:72">
      <c r="BH999" s="187"/>
      <c r="BI999" s="187"/>
      <c r="BJ999" s="187"/>
      <c r="BK999" s="187"/>
      <c r="BL999" s="187"/>
      <c r="BM999" s="187"/>
      <c r="BN999" s="187"/>
      <c r="BO999" s="187"/>
      <c r="BP999" s="187"/>
      <c r="BQ999" s="187"/>
      <c r="BR999" s="187"/>
      <c r="BS999" s="187"/>
      <c r="BT999" s="187"/>
    </row>
    <row r="1000" spans="60:72">
      <c r="BH1000" s="187"/>
      <c r="BI1000" s="187"/>
      <c r="BJ1000" s="187"/>
      <c r="BK1000" s="187"/>
      <c r="BL1000" s="187"/>
      <c r="BM1000" s="187"/>
      <c r="BN1000" s="187"/>
      <c r="BO1000" s="187"/>
      <c r="BP1000" s="187"/>
      <c r="BQ1000" s="187"/>
      <c r="BR1000" s="187"/>
      <c r="BS1000" s="187"/>
      <c r="BT1000" s="187"/>
    </row>
    <row r="1001" spans="60:72">
      <c r="BH1001" s="187"/>
      <c r="BI1001" s="187"/>
      <c r="BJ1001" s="187"/>
      <c r="BK1001" s="187"/>
      <c r="BL1001" s="187"/>
      <c r="BM1001" s="187"/>
      <c r="BN1001" s="187"/>
      <c r="BO1001" s="187"/>
      <c r="BP1001" s="187"/>
      <c r="BQ1001" s="187"/>
      <c r="BR1001" s="187"/>
      <c r="BS1001" s="187"/>
      <c r="BT1001" s="187"/>
    </row>
    <row r="1002" spans="60:72">
      <c r="BH1002" s="187"/>
      <c r="BI1002" s="187"/>
      <c r="BJ1002" s="187"/>
      <c r="BK1002" s="187"/>
      <c r="BL1002" s="187"/>
      <c r="BM1002" s="187"/>
      <c r="BN1002" s="187"/>
      <c r="BO1002" s="187"/>
      <c r="BP1002" s="187"/>
      <c r="BQ1002" s="187"/>
      <c r="BR1002" s="187"/>
      <c r="BS1002" s="187"/>
      <c r="BT1002" s="187"/>
    </row>
    <row r="1003" spans="60:72">
      <c r="BH1003" s="187"/>
      <c r="BI1003" s="187"/>
      <c r="BJ1003" s="187"/>
      <c r="BK1003" s="187"/>
      <c r="BL1003" s="187"/>
      <c r="BM1003" s="187"/>
      <c r="BN1003" s="187"/>
      <c r="BO1003" s="187"/>
      <c r="BP1003" s="187"/>
      <c r="BQ1003" s="187"/>
      <c r="BR1003" s="187"/>
      <c r="BS1003" s="187"/>
      <c r="BT1003" s="187"/>
    </row>
    <row r="1004" spans="60:72">
      <c r="BH1004" s="187"/>
      <c r="BI1004" s="187"/>
      <c r="BJ1004" s="187"/>
      <c r="BK1004" s="187"/>
      <c r="BL1004" s="187"/>
      <c r="BM1004" s="187"/>
      <c r="BN1004" s="187"/>
      <c r="BO1004" s="187"/>
      <c r="BP1004" s="187"/>
      <c r="BQ1004" s="187"/>
      <c r="BR1004" s="187"/>
      <c r="BS1004" s="187"/>
      <c r="BT1004" s="187"/>
    </row>
    <row r="1005" spans="60:72">
      <c r="BH1005" s="187"/>
      <c r="BI1005" s="187"/>
      <c r="BJ1005" s="187"/>
      <c r="BK1005" s="187"/>
      <c r="BL1005" s="187"/>
      <c r="BM1005" s="187"/>
      <c r="BN1005" s="187"/>
      <c r="BO1005" s="187"/>
      <c r="BP1005" s="187"/>
      <c r="BQ1005" s="187"/>
      <c r="BR1005" s="187"/>
      <c r="BS1005" s="187"/>
      <c r="BT1005" s="187"/>
    </row>
    <row r="1006" spans="60:72">
      <c r="BH1006" s="187"/>
      <c r="BI1006" s="187"/>
      <c r="BJ1006" s="187"/>
      <c r="BK1006" s="187"/>
      <c r="BL1006" s="187"/>
      <c r="BM1006" s="187"/>
      <c r="BN1006" s="187"/>
      <c r="BO1006" s="187"/>
      <c r="BP1006" s="187"/>
      <c r="BQ1006" s="187"/>
      <c r="BR1006" s="187"/>
      <c r="BS1006" s="187"/>
      <c r="BT1006" s="187"/>
    </row>
    <row r="1007" spans="60:72">
      <c r="BH1007" s="187"/>
      <c r="BI1007" s="187"/>
      <c r="BJ1007" s="187"/>
      <c r="BK1007" s="187"/>
      <c r="BL1007" s="187"/>
      <c r="BM1007" s="187"/>
      <c r="BN1007" s="187"/>
      <c r="BO1007" s="187"/>
      <c r="BP1007" s="187"/>
      <c r="BQ1007" s="187"/>
      <c r="BR1007" s="187"/>
      <c r="BS1007" s="187"/>
      <c r="BT1007" s="187"/>
    </row>
    <row r="1008" spans="60:72">
      <c r="BH1008" s="187"/>
      <c r="BI1008" s="187"/>
      <c r="BJ1008" s="187"/>
      <c r="BK1008" s="187"/>
      <c r="BL1008" s="187"/>
      <c r="BM1008" s="187"/>
      <c r="BN1008" s="187"/>
      <c r="BO1008" s="187"/>
      <c r="BP1008" s="187"/>
      <c r="BQ1008" s="187"/>
      <c r="BR1008" s="187"/>
      <c r="BS1008" s="187"/>
      <c r="BT1008" s="187"/>
    </row>
    <row r="1009" spans="60:72">
      <c r="BH1009" s="187"/>
      <c r="BI1009" s="187"/>
      <c r="BJ1009" s="187"/>
      <c r="BK1009" s="187"/>
      <c r="BL1009" s="187"/>
      <c r="BM1009" s="187"/>
      <c r="BN1009" s="187"/>
      <c r="BO1009" s="187"/>
      <c r="BP1009" s="187"/>
      <c r="BQ1009" s="187"/>
      <c r="BR1009" s="187"/>
      <c r="BS1009" s="187"/>
      <c r="BT1009" s="187"/>
    </row>
    <row r="1010" spans="60:72">
      <c r="BH1010" s="187"/>
      <c r="BI1010" s="187"/>
      <c r="BJ1010" s="187"/>
      <c r="BK1010" s="187"/>
      <c r="BL1010" s="187"/>
      <c r="BM1010" s="187"/>
      <c r="BN1010" s="187"/>
      <c r="BO1010" s="187"/>
      <c r="BP1010" s="187"/>
      <c r="BQ1010" s="187"/>
      <c r="BR1010" s="187"/>
      <c r="BS1010" s="187"/>
      <c r="BT1010" s="187"/>
    </row>
    <row r="1011" spans="60:72">
      <c r="BH1011" s="187"/>
      <c r="BI1011" s="187"/>
      <c r="BJ1011" s="187"/>
      <c r="BK1011" s="187"/>
      <c r="BL1011" s="187"/>
      <c r="BM1011" s="187"/>
      <c r="BN1011" s="187"/>
      <c r="BO1011" s="187"/>
      <c r="BP1011" s="187"/>
      <c r="BQ1011" s="187"/>
      <c r="BR1011" s="187"/>
      <c r="BS1011" s="187"/>
      <c r="BT1011" s="187"/>
    </row>
    <row r="1012" spans="60:72">
      <c r="BH1012" s="187"/>
      <c r="BI1012" s="187"/>
      <c r="BJ1012" s="187"/>
      <c r="BK1012" s="187"/>
      <c r="BL1012" s="187"/>
      <c r="BM1012" s="187"/>
      <c r="BN1012" s="187"/>
      <c r="BO1012" s="187"/>
      <c r="BP1012" s="187"/>
      <c r="BQ1012" s="187"/>
      <c r="BR1012" s="187"/>
      <c r="BS1012" s="187"/>
      <c r="BT1012" s="187"/>
    </row>
    <row r="1013" spans="60:72">
      <c r="BH1013" s="187"/>
      <c r="BI1013" s="187"/>
      <c r="BJ1013" s="187"/>
      <c r="BK1013" s="187"/>
      <c r="BL1013" s="187"/>
      <c r="BM1013" s="187"/>
      <c r="BN1013" s="187"/>
      <c r="BO1013" s="187"/>
      <c r="BP1013" s="187"/>
      <c r="BQ1013" s="187"/>
      <c r="BR1013" s="187"/>
      <c r="BS1013" s="187"/>
      <c r="BT1013" s="187"/>
    </row>
    <row r="1014" spans="60:72">
      <c r="BH1014" s="187"/>
      <c r="BI1014" s="187"/>
      <c r="BJ1014" s="187"/>
      <c r="BK1014" s="187"/>
      <c r="BL1014" s="187"/>
      <c r="BM1014" s="187"/>
      <c r="BN1014" s="187"/>
      <c r="BO1014" s="187"/>
      <c r="BP1014" s="187"/>
      <c r="BQ1014" s="187"/>
      <c r="BR1014" s="187"/>
      <c r="BS1014" s="187"/>
      <c r="BT1014" s="187"/>
    </row>
    <row r="1015" spans="60:72">
      <c r="BH1015" s="187"/>
      <c r="BI1015" s="187"/>
      <c r="BJ1015" s="187"/>
      <c r="BK1015" s="187"/>
      <c r="BL1015" s="187"/>
      <c r="BM1015" s="187"/>
      <c r="BN1015" s="187"/>
      <c r="BO1015" s="187"/>
      <c r="BP1015" s="187"/>
      <c r="BQ1015" s="187"/>
      <c r="BR1015" s="187"/>
      <c r="BS1015" s="187"/>
      <c r="BT1015" s="187"/>
    </row>
    <row r="1016" spans="60:72">
      <c r="BH1016" s="187"/>
      <c r="BI1016" s="187"/>
      <c r="BJ1016" s="187"/>
      <c r="BK1016" s="187"/>
      <c r="BL1016" s="187"/>
      <c r="BM1016" s="187"/>
      <c r="BN1016" s="187"/>
      <c r="BO1016" s="187"/>
      <c r="BP1016" s="187"/>
      <c r="BQ1016" s="187"/>
      <c r="BR1016" s="187"/>
      <c r="BS1016" s="187"/>
      <c r="BT1016" s="187"/>
    </row>
    <row r="1017" spans="60:72">
      <c r="BH1017" s="187"/>
      <c r="BI1017" s="187"/>
      <c r="BJ1017" s="187"/>
      <c r="BK1017" s="187"/>
      <c r="BL1017" s="187"/>
      <c r="BM1017" s="187"/>
      <c r="BN1017" s="187"/>
      <c r="BO1017" s="187"/>
      <c r="BP1017" s="187"/>
      <c r="BQ1017" s="187"/>
      <c r="BR1017" s="187"/>
      <c r="BS1017" s="187"/>
      <c r="BT1017" s="187"/>
    </row>
    <row r="1018" spans="60:72">
      <c r="BH1018" s="187"/>
      <c r="BI1018" s="187"/>
      <c r="BJ1018" s="187"/>
      <c r="BK1018" s="187"/>
      <c r="BL1018" s="187"/>
      <c r="BM1018" s="187"/>
      <c r="BN1018" s="187"/>
      <c r="BO1018" s="187"/>
      <c r="BP1018" s="187"/>
      <c r="BQ1018" s="187"/>
      <c r="BR1018" s="187"/>
      <c r="BS1018" s="187"/>
      <c r="BT1018" s="187"/>
    </row>
    <row r="1019" spans="60:72">
      <c r="BH1019" s="187"/>
      <c r="BI1019" s="187"/>
      <c r="BJ1019" s="187"/>
      <c r="BK1019" s="187"/>
      <c r="BL1019" s="187"/>
      <c r="BM1019" s="187"/>
      <c r="BN1019" s="187"/>
      <c r="BO1019" s="187"/>
      <c r="BP1019" s="187"/>
      <c r="BQ1019" s="187"/>
      <c r="BR1019" s="187"/>
      <c r="BS1019" s="187"/>
      <c r="BT1019" s="187"/>
    </row>
    <row r="1020" spans="60:72">
      <c r="BH1020" s="187"/>
      <c r="BI1020" s="187"/>
      <c r="BJ1020" s="187"/>
      <c r="BK1020" s="187"/>
      <c r="BL1020" s="187"/>
      <c r="BM1020" s="187"/>
      <c r="BN1020" s="187"/>
      <c r="BO1020" s="187"/>
      <c r="BP1020" s="187"/>
      <c r="BQ1020" s="187"/>
      <c r="BR1020" s="187"/>
      <c r="BS1020" s="187"/>
      <c r="BT1020" s="187"/>
    </row>
    <row r="1021" spans="60:72">
      <c r="BH1021" s="187"/>
      <c r="BI1021" s="187"/>
      <c r="BJ1021" s="187"/>
      <c r="BK1021" s="187"/>
      <c r="BL1021" s="187"/>
      <c r="BM1021" s="187"/>
      <c r="BN1021" s="187"/>
      <c r="BO1021" s="187"/>
      <c r="BP1021" s="187"/>
      <c r="BQ1021" s="187"/>
      <c r="BR1021" s="187"/>
      <c r="BS1021" s="187"/>
      <c r="BT1021" s="187"/>
    </row>
    <row r="1022" spans="60:72">
      <c r="BH1022" s="187"/>
      <c r="BI1022" s="187"/>
      <c r="BJ1022" s="187"/>
      <c r="BK1022" s="187"/>
      <c r="BL1022" s="187"/>
      <c r="BM1022" s="187"/>
      <c r="BN1022" s="187"/>
      <c r="BO1022" s="187"/>
      <c r="BP1022" s="187"/>
      <c r="BQ1022" s="187"/>
      <c r="BR1022" s="187"/>
      <c r="BS1022" s="187"/>
      <c r="BT1022" s="187"/>
    </row>
    <row r="1023" spans="60:72">
      <c r="BH1023" s="187"/>
      <c r="BI1023" s="187"/>
      <c r="BJ1023" s="187"/>
      <c r="BK1023" s="187"/>
      <c r="BL1023" s="187"/>
      <c r="BM1023" s="187"/>
      <c r="BN1023" s="187"/>
      <c r="BO1023" s="187"/>
      <c r="BP1023" s="187"/>
      <c r="BQ1023" s="187"/>
      <c r="BR1023" s="187"/>
      <c r="BS1023" s="187"/>
      <c r="BT1023" s="187"/>
    </row>
    <row r="1024" spans="60:72">
      <c r="BH1024" s="187"/>
      <c r="BI1024" s="187"/>
      <c r="BJ1024" s="187"/>
      <c r="BK1024" s="187"/>
      <c r="BL1024" s="187"/>
      <c r="BM1024" s="187"/>
      <c r="BN1024" s="187"/>
      <c r="BO1024" s="187"/>
      <c r="BP1024" s="187"/>
      <c r="BQ1024" s="187"/>
      <c r="BR1024" s="187"/>
      <c r="BS1024" s="187"/>
      <c r="BT1024" s="187"/>
    </row>
    <row r="1025" spans="60:72">
      <c r="BH1025" s="187"/>
      <c r="BI1025" s="187"/>
      <c r="BJ1025" s="187"/>
      <c r="BK1025" s="187"/>
      <c r="BL1025" s="187"/>
      <c r="BM1025" s="187"/>
      <c r="BN1025" s="187"/>
      <c r="BO1025" s="187"/>
      <c r="BP1025" s="187"/>
      <c r="BQ1025" s="187"/>
      <c r="BR1025" s="187"/>
      <c r="BS1025" s="187"/>
      <c r="BT1025" s="187"/>
    </row>
    <row r="1026" spans="60:72">
      <c r="BH1026" s="187"/>
      <c r="BI1026" s="187"/>
      <c r="BJ1026" s="187"/>
      <c r="BK1026" s="187"/>
      <c r="BL1026" s="187"/>
      <c r="BM1026" s="187"/>
      <c r="BN1026" s="187"/>
      <c r="BO1026" s="187"/>
      <c r="BP1026" s="187"/>
      <c r="BQ1026" s="187"/>
      <c r="BR1026" s="187"/>
      <c r="BS1026" s="187"/>
      <c r="BT1026" s="187"/>
    </row>
    <row r="1027" spans="60:72">
      <c r="BH1027" s="187"/>
      <c r="BI1027" s="187"/>
      <c r="BJ1027" s="187"/>
      <c r="BK1027" s="187"/>
      <c r="BL1027" s="187"/>
      <c r="BM1027" s="187"/>
      <c r="BN1027" s="187"/>
      <c r="BO1027" s="187"/>
      <c r="BP1027" s="187"/>
      <c r="BQ1027" s="187"/>
      <c r="BR1027" s="187"/>
      <c r="BS1027" s="187"/>
      <c r="BT1027" s="187"/>
    </row>
    <row r="1028" spans="60:72">
      <c r="BH1028" s="187"/>
      <c r="BI1028" s="187"/>
      <c r="BJ1028" s="187"/>
      <c r="BK1028" s="187"/>
      <c r="BL1028" s="187"/>
      <c r="BM1028" s="187"/>
      <c r="BN1028" s="187"/>
      <c r="BO1028" s="187"/>
      <c r="BP1028" s="187"/>
      <c r="BQ1028" s="187"/>
      <c r="BR1028" s="187"/>
      <c r="BS1028" s="187"/>
      <c r="BT1028" s="187"/>
    </row>
    <row r="1029" spans="60:72">
      <c r="BH1029" s="187"/>
      <c r="BI1029" s="187"/>
      <c r="BJ1029" s="187"/>
      <c r="BK1029" s="187"/>
      <c r="BL1029" s="187"/>
      <c r="BM1029" s="187"/>
      <c r="BN1029" s="187"/>
      <c r="BO1029" s="187"/>
      <c r="BP1029" s="187"/>
      <c r="BQ1029" s="187"/>
      <c r="BR1029" s="187"/>
      <c r="BS1029" s="187"/>
      <c r="BT1029" s="187"/>
    </row>
    <row r="1030" spans="60:72">
      <c r="BH1030" s="187"/>
      <c r="BI1030" s="187"/>
      <c r="BJ1030" s="187"/>
      <c r="BK1030" s="187"/>
      <c r="BL1030" s="187"/>
      <c r="BM1030" s="187"/>
      <c r="BN1030" s="187"/>
      <c r="BO1030" s="187"/>
      <c r="BP1030" s="187"/>
      <c r="BQ1030" s="187"/>
      <c r="BR1030" s="187"/>
      <c r="BS1030" s="187"/>
      <c r="BT1030" s="187"/>
    </row>
    <row r="1031" spans="60:72">
      <c r="BH1031" s="187"/>
      <c r="BI1031" s="187"/>
      <c r="BJ1031" s="187"/>
      <c r="BK1031" s="187"/>
      <c r="BL1031" s="187"/>
      <c r="BM1031" s="187"/>
      <c r="BN1031" s="187"/>
      <c r="BO1031" s="187"/>
      <c r="BP1031" s="187"/>
      <c r="BQ1031" s="187"/>
      <c r="BR1031" s="187"/>
      <c r="BS1031" s="187"/>
      <c r="BT1031" s="187"/>
    </row>
    <row r="1032" spans="60:72">
      <c r="BH1032" s="187"/>
      <c r="BI1032" s="187"/>
      <c r="BJ1032" s="187"/>
      <c r="BK1032" s="187"/>
      <c r="BL1032" s="187"/>
      <c r="BM1032" s="187"/>
      <c r="BN1032" s="187"/>
      <c r="BO1032" s="187"/>
      <c r="BP1032" s="187"/>
      <c r="BQ1032" s="187"/>
      <c r="BR1032" s="187"/>
      <c r="BS1032" s="187"/>
      <c r="BT1032" s="187"/>
    </row>
    <row r="1033" spans="60:72">
      <c r="BH1033" s="187"/>
      <c r="BI1033" s="187"/>
      <c r="BJ1033" s="187"/>
      <c r="BK1033" s="187"/>
      <c r="BL1033" s="187"/>
      <c r="BM1033" s="187"/>
      <c r="BN1033" s="187"/>
      <c r="BO1033" s="187"/>
      <c r="BP1033" s="187"/>
      <c r="BQ1033" s="187"/>
      <c r="BR1033" s="187"/>
      <c r="BS1033" s="187"/>
      <c r="BT1033" s="187"/>
    </row>
    <row r="1034" spans="60:72">
      <c r="BH1034" s="187"/>
      <c r="BI1034" s="187"/>
      <c r="BJ1034" s="187"/>
      <c r="BK1034" s="187"/>
      <c r="BL1034" s="187"/>
      <c r="BM1034" s="187"/>
      <c r="BN1034" s="187"/>
      <c r="BO1034" s="187"/>
      <c r="BP1034" s="187"/>
      <c r="BQ1034" s="187"/>
      <c r="BR1034" s="187"/>
      <c r="BS1034" s="187"/>
      <c r="BT1034" s="187"/>
    </row>
    <row r="1035" spans="60:72">
      <c r="BH1035" s="187"/>
      <c r="BI1035" s="187"/>
      <c r="BJ1035" s="187"/>
      <c r="BK1035" s="187"/>
      <c r="BL1035" s="187"/>
      <c r="BM1035" s="187"/>
      <c r="BN1035" s="187"/>
      <c r="BO1035" s="187"/>
      <c r="BP1035" s="187"/>
      <c r="BQ1035" s="187"/>
      <c r="BR1035" s="187"/>
      <c r="BS1035" s="187"/>
      <c r="BT1035" s="187"/>
    </row>
    <row r="1036" spans="60:72">
      <c r="BH1036" s="187"/>
      <c r="BI1036" s="187"/>
      <c r="BJ1036" s="187"/>
      <c r="BK1036" s="187"/>
      <c r="BL1036" s="187"/>
      <c r="BM1036" s="187"/>
      <c r="BN1036" s="187"/>
      <c r="BO1036" s="187"/>
      <c r="BP1036" s="187"/>
      <c r="BQ1036" s="187"/>
      <c r="BR1036" s="187"/>
      <c r="BS1036" s="187"/>
      <c r="BT1036" s="187"/>
    </row>
    <row r="1037" spans="60:72">
      <c r="BH1037" s="187"/>
      <c r="BI1037" s="187"/>
      <c r="BJ1037" s="187"/>
      <c r="BK1037" s="187"/>
      <c r="BL1037" s="187"/>
      <c r="BM1037" s="187"/>
      <c r="BN1037" s="187"/>
      <c r="BO1037" s="187"/>
      <c r="BP1037" s="187"/>
      <c r="BQ1037" s="187"/>
      <c r="BR1037" s="187"/>
      <c r="BS1037" s="187"/>
      <c r="BT1037" s="187"/>
    </row>
    <row r="1038" spans="60:72">
      <c r="BH1038" s="187"/>
      <c r="BI1038" s="187"/>
      <c r="BJ1038" s="187"/>
      <c r="BK1038" s="187"/>
      <c r="BL1038" s="187"/>
      <c r="BM1038" s="187"/>
      <c r="BN1038" s="187"/>
      <c r="BO1038" s="187"/>
      <c r="BP1038" s="187"/>
      <c r="BQ1038" s="187"/>
      <c r="BR1038" s="187"/>
      <c r="BS1038" s="187"/>
      <c r="BT1038" s="187"/>
    </row>
    <row r="1039" spans="60:72">
      <c r="BH1039" s="187"/>
      <c r="BI1039" s="187"/>
      <c r="BJ1039" s="187"/>
      <c r="BK1039" s="187"/>
      <c r="BL1039" s="187"/>
      <c r="BM1039" s="187"/>
      <c r="BN1039" s="187"/>
      <c r="BO1039" s="187"/>
      <c r="BP1039" s="187"/>
      <c r="BQ1039" s="187"/>
      <c r="BR1039" s="187"/>
      <c r="BS1039" s="187"/>
      <c r="BT1039" s="187"/>
    </row>
    <row r="1040" spans="60:72">
      <c r="BH1040" s="187"/>
      <c r="BI1040" s="187"/>
      <c r="BJ1040" s="187"/>
      <c r="BK1040" s="187"/>
      <c r="BL1040" s="187"/>
      <c r="BM1040" s="187"/>
      <c r="BN1040" s="187"/>
      <c r="BO1040" s="187"/>
      <c r="BP1040" s="187"/>
      <c r="BQ1040" s="187"/>
      <c r="BR1040" s="187"/>
      <c r="BS1040" s="187"/>
      <c r="BT1040" s="187"/>
    </row>
  </sheetData>
  <phoneticPr fontId="0" type="noConversion"/>
  <printOptions headings="1"/>
  <pageMargins left="0.75" right="0.75" top="1" bottom="1" header="0.5" footer="0.5"/>
  <pageSetup paperSize="9" orientation="landscape" horizontalDpi="4294967292" r:id="rId1"/>
  <headerFooter alignWithMargins="0"/>
  <ignoredErrors>
    <ignoredError sqref="M391:M424 M157:Q191 L155 M155:Q155 L157 L159 L161 L163 L165 L167 L169 L171 L173 L175 L177 L179 L181 L183 L185 L187 L189 L191 L391 L393 L395 L397 L399 L401 L403 L405 L407 L409 L411 L413 L415 L417 L419 L421 L423 N393:N424 O426:Q426 N426 N391 O391:Q424 M4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1493"/>
  <sheetViews>
    <sheetView zoomScaleNormal="80" workbookViewId="0">
      <selection activeCell="B1" sqref="B1"/>
    </sheetView>
  </sheetViews>
  <sheetFormatPr defaultRowHeight="12.75" outlineLevelRow="2"/>
  <cols>
    <col min="1" max="1" width="2" customWidth="1"/>
    <col min="2" max="2" width="2.28515625" customWidth="1"/>
    <col min="3" max="3" width="47.85546875" customWidth="1"/>
    <col min="4" max="4" width="13.28515625" customWidth="1"/>
    <col min="5" max="5" width="3.42578125" customWidth="1"/>
    <col min="6" max="6" width="9.28515625" customWidth="1"/>
    <col min="7" max="8" width="12.28515625" customWidth="1"/>
    <col min="9" max="13" width="12.28515625" hidden="1" customWidth="1"/>
    <col min="14" max="14" width="10" hidden="1" customWidth="1"/>
    <col min="15" max="18" width="9.5703125" hidden="1" customWidth="1"/>
    <col min="19"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51"/>
      <c r="BE1" s="51"/>
      <c r="BF1" s="51"/>
      <c r="BG1" s="51"/>
      <c r="BH1" s="51"/>
      <c r="BI1" s="51"/>
      <c r="BJ1" s="51"/>
      <c r="BK1" s="11"/>
      <c r="BL1" s="11"/>
    </row>
    <row r="2" spans="1:256" ht="15.75">
      <c r="A2" s="9"/>
      <c r="B2" s="9"/>
      <c r="C2" s="56" t="s">
        <v>126</v>
      </c>
      <c r="D2" s="9"/>
      <c r="E2" s="9"/>
      <c r="F2" s="9"/>
      <c r="G2" s="9"/>
      <c r="H2" s="9"/>
      <c r="I2" s="9"/>
      <c r="J2" s="9"/>
      <c r="K2" s="9"/>
      <c r="L2" s="9"/>
      <c r="M2" s="9"/>
      <c r="N2" s="9"/>
      <c r="O2" s="9"/>
      <c r="P2" s="9"/>
      <c r="Q2" s="9"/>
      <c r="R2" s="9"/>
      <c r="S2" s="11"/>
      <c r="T2" s="11"/>
      <c r="U2" s="11"/>
      <c r="V2" s="11"/>
      <c r="W2" s="11"/>
      <c r="X2" s="11"/>
      <c r="Y2" s="11"/>
      <c r="Z2" s="11"/>
      <c r="AA2" s="11"/>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11"/>
      <c r="BE2" s="11"/>
      <c r="BF2" s="11"/>
      <c r="BG2" s="11"/>
      <c r="BH2" s="11"/>
      <c r="BI2" s="11"/>
      <c r="BJ2" s="11"/>
      <c r="BK2" s="11"/>
      <c r="BL2" s="11"/>
    </row>
    <row r="3" spans="1:256" s="1" customFormat="1">
      <c r="A3" s="57"/>
      <c r="B3" s="57"/>
      <c r="C3" s="58"/>
      <c r="D3" s="57"/>
      <c r="E3" s="57"/>
      <c r="F3" s="57"/>
      <c r="G3" s="274">
        <v>0</v>
      </c>
      <c r="H3" s="274">
        <f t="shared" ref="H3:R3" si="0">G3+1</f>
        <v>1</v>
      </c>
      <c r="I3" s="274">
        <f t="shared" si="0"/>
        <v>2</v>
      </c>
      <c r="J3" s="274">
        <f t="shared" si="0"/>
        <v>3</v>
      </c>
      <c r="K3" s="274">
        <f t="shared" si="0"/>
        <v>4</v>
      </c>
      <c r="L3" s="274">
        <f t="shared" si="0"/>
        <v>5</v>
      </c>
      <c r="M3" s="274">
        <f t="shared" si="0"/>
        <v>6</v>
      </c>
      <c r="N3" s="274">
        <f t="shared" si="0"/>
        <v>7</v>
      </c>
      <c r="O3" s="274">
        <f t="shared" si="0"/>
        <v>8</v>
      </c>
      <c r="P3" s="274">
        <f t="shared" si="0"/>
        <v>9</v>
      </c>
      <c r="Q3" s="274">
        <f t="shared" si="0"/>
        <v>10</v>
      </c>
      <c r="R3" s="274">
        <f t="shared" si="0"/>
        <v>11</v>
      </c>
      <c r="S3" s="15"/>
      <c r="T3" s="15"/>
      <c r="U3" s="15"/>
      <c r="V3" s="15"/>
      <c r="W3" s="15"/>
      <c r="X3" s="15"/>
      <c r="Y3" s="15"/>
      <c r="Z3" s="15"/>
      <c r="AA3" s="15"/>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15"/>
      <c r="BE3" s="15"/>
      <c r="BF3" s="15"/>
      <c r="BG3" s="15"/>
      <c r="BH3" s="15"/>
      <c r="BI3" s="15"/>
      <c r="BJ3" s="15"/>
      <c r="BK3" s="88"/>
      <c r="BL3" s="8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0"/>
      <c r="B4" s="80"/>
      <c r="C4" s="81" t="s">
        <v>4</v>
      </c>
      <c r="D4" s="80"/>
      <c r="E4" s="80"/>
      <c r="F4" s="80" t="str">
        <f>'Adjustment for previous period'!F4</f>
        <v>2011-12</v>
      </c>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t="str">
        <f>CONCATENATE(LEFT(Q4, 4)+1 &amp;"-" &amp;IF(Q4&gt;"2007-08",,"0") &amp;RIGHT(Q4,2)+1)</f>
        <v>2023-24</v>
      </c>
      <c r="S4" s="145"/>
      <c r="T4" s="16"/>
      <c r="U4" s="16"/>
      <c r="V4" s="16"/>
      <c r="W4" s="16"/>
      <c r="X4" s="16"/>
      <c r="Y4" s="16"/>
      <c r="Z4" s="16"/>
      <c r="AA4" s="16"/>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44"/>
      <c r="G6" s="196">
        <f>Input!G252</f>
        <v>1.7600000000000001E-2</v>
      </c>
      <c r="H6" s="20">
        <f>Input!H252</f>
        <v>2.4500000000000001E-2</v>
      </c>
      <c r="I6" s="20">
        <f>Input!I252</f>
        <v>0</v>
      </c>
      <c r="J6" s="20">
        <f>Input!J252</f>
        <v>0</v>
      </c>
      <c r="K6" s="20">
        <f>Input!K252</f>
        <v>0</v>
      </c>
      <c r="L6" s="20">
        <f>Input!L252</f>
        <v>0</v>
      </c>
      <c r="M6" s="20">
        <f>Input!M252</f>
        <v>0</v>
      </c>
      <c r="N6" s="20">
        <f>Input!N252</f>
        <v>0</v>
      </c>
      <c r="O6" s="20">
        <f>Input!O252</f>
        <v>0</v>
      </c>
      <c r="P6" s="20">
        <f>Input!P252</f>
        <v>0</v>
      </c>
      <c r="Q6" s="20">
        <f>Input!Q252</f>
        <v>0</v>
      </c>
      <c r="R6" s="20"/>
      <c r="S6" s="84"/>
      <c r="T6" s="84"/>
      <c r="U6" s="84"/>
      <c r="V6" s="84"/>
      <c r="W6" s="84"/>
      <c r="X6" s="84"/>
      <c r="Y6" s="84"/>
      <c r="Z6" s="84"/>
      <c r="AA6" s="84"/>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84"/>
      <c r="BE6" s="84"/>
      <c r="BF6" s="84"/>
      <c r="BG6" s="84"/>
      <c r="BH6" s="84"/>
      <c r="BI6" s="84"/>
      <c r="BJ6" s="84"/>
      <c r="BK6" s="11"/>
      <c r="BL6" s="11"/>
    </row>
    <row r="7" spans="1:256">
      <c r="A7" s="9"/>
      <c r="B7" s="9"/>
      <c r="C7" s="9" t="s">
        <v>74</v>
      </c>
      <c r="D7" s="9"/>
      <c r="E7" s="9"/>
      <c r="F7" s="9"/>
      <c r="G7" s="197">
        <f>Input!G253</f>
        <v>1</v>
      </c>
      <c r="H7" s="227">
        <f>Input!H253</f>
        <v>1.0176000000000001</v>
      </c>
      <c r="I7" s="228">
        <f>Input!I253</f>
        <v>1.0387308260253121</v>
      </c>
      <c r="J7" s="228">
        <f>Input!J253</f>
        <v>1.0387308260253121</v>
      </c>
      <c r="K7" s="228">
        <f>Input!K253</f>
        <v>1.0387308260253121</v>
      </c>
      <c r="L7" s="228">
        <f>Input!L253</f>
        <v>1.0387308260253121</v>
      </c>
      <c r="M7" s="228">
        <f>Input!M253</f>
        <v>1.0387308260253121</v>
      </c>
      <c r="N7" s="228">
        <f>Input!N253</f>
        <v>1.0387308260253121</v>
      </c>
      <c r="O7" s="228">
        <f>Input!O253</f>
        <v>1.0387308260253121</v>
      </c>
      <c r="P7" s="228">
        <f>Input!P253</f>
        <v>1.0387308260253121</v>
      </c>
      <c r="Q7" s="228">
        <f>Input!Q253</f>
        <v>1.0387308260253121</v>
      </c>
      <c r="R7" s="21"/>
      <c r="S7" s="98"/>
      <c r="T7" s="98"/>
      <c r="U7" s="98"/>
      <c r="V7" s="98"/>
      <c r="W7" s="98"/>
      <c r="X7" s="98"/>
      <c r="Y7" s="98"/>
      <c r="Z7" s="98"/>
      <c r="AA7" s="98"/>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98"/>
      <c r="BE8" s="98"/>
      <c r="BF8" s="98"/>
      <c r="BG8" s="98"/>
      <c r="BH8" s="98"/>
      <c r="BI8" s="98"/>
      <c r="BJ8" s="98"/>
      <c r="BK8" s="11"/>
      <c r="BL8" s="11"/>
    </row>
    <row r="9" spans="1:256">
      <c r="A9" s="79"/>
      <c r="B9" s="79"/>
      <c r="C9" s="79" t="s">
        <v>29</v>
      </c>
      <c r="D9" s="108"/>
      <c r="E9" s="108"/>
      <c r="F9" s="108"/>
      <c r="G9" s="108"/>
      <c r="H9" s="108"/>
      <c r="I9" s="73"/>
      <c r="J9" s="73"/>
      <c r="K9" s="73"/>
      <c r="L9" s="73"/>
      <c r="M9" s="73"/>
      <c r="N9" s="73"/>
      <c r="O9" s="73"/>
      <c r="P9" s="73"/>
      <c r="Q9" s="73"/>
      <c r="R9" s="73"/>
      <c r="S9" s="73"/>
      <c r="T9" s="98"/>
      <c r="U9" s="98"/>
      <c r="V9" s="98"/>
      <c r="W9" s="98"/>
      <c r="X9" s="98"/>
      <c r="Y9" s="98"/>
      <c r="Z9" s="98"/>
      <c r="AA9" s="98"/>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98"/>
      <c r="BE9" s="98"/>
      <c r="BF9" s="98"/>
      <c r="BG9" s="98"/>
      <c r="BH9" s="98"/>
      <c r="BI9" s="98"/>
      <c r="BJ9" s="98"/>
      <c r="BK9" s="11"/>
      <c r="BL9" s="11"/>
    </row>
    <row r="10" spans="1:256">
      <c r="A10" s="9"/>
      <c r="B10" s="16"/>
      <c r="C10" s="16"/>
      <c r="D10" s="121"/>
      <c r="E10" s="121"/>
      <c r="F10" s="121"/>
      <c r="G10" s="121"/>
      <c r="H10" s="121"/>
      <c r="I10" s="11"/>
      <c r="J10" s="11"/>
      <c r="K10" s="11"/>
      <c r="L10" s="11"/>
      <c r="M10" s="11"/>
      <c r="N10" s="11"/>
      <c r="O10" s="11"/>
      <c r="P10" s="11"/>
      <c r="Q10" s="11"/>
      <c r="R10" s="11"/>
      <c r="S10" s="98"/>
      <c r="T10" s="98"/>
      <c r="U10" s="98"/>
      <c r="V10" s="98"/>
      <c r="W10" s="98"/>
      <c r="X10" s="98"/>
      <c r="Y10" s="98"/>
      <c r="Z10" s="98"/>
      <c r="AA10" s="98"/>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98"/>
      <c r="BE10" s="98"/>
      <c r="BF10" s="98"/>
      <c r="BG10" s="98"/>
      <c r="BH10" s="98"/>
      <c r="BI10" s="98"/>
      <c r="BJ10" s="98"/>
      <c r="BK10" s="11"/>
      <c r="BL10" s="11"/>
    </row>
    <row r="11" spans="1:256">
      <c r="A11" s="9"/>
      <c r="B11" s="9"/>
      <c r="C11" s="45" t="s">
        <v>33</v>
      </c>
      <c r="D11" s="9"/>
      <c r="E11" s="9"/>
      <c r="F11" s="9"/>
      <c r="G11" s="36"/>
      <c r="H11" s="36">
        <f>SUM(H12:H56)</f>
        <v>91.354963297466355</v>
      </c>
      <c r="I11" s="36">
        <f t="shared" ref="I11:Q11" si="1">SUM(I12:I56)</f>
        <v>0</v>
      </c>
      <c r="J11" s="36">
        <f t="shared" si="1"/>
        <v>0</v>
      </c>
      <c r="K11" s="36">
        <f t="shared" si="1"/>
        <v>0</v>
      </c>
      <c r="L11" s="36">
        <f t="shared" si="1"/>
        <v>0</v>
      </c>
      <c r="M11" s="36">
        <f t="shared" si="1"/>
        <v>0</v>
      </c>
      <c r="N11" s="36">
        <f t="shared" si="1"/>
        <v>0</v>
      </c>
      <c r="O11" s="36">
        <f t="shared" si="1"/>
        <v>0</v>
      </c>
      <c r="P11" s="36">
        <f t="shared" si="1"/>
        <v>0</v>
      </c>
      <c r="Q11" s="36">
        <f t="shared" si="1"/>
        <v>0</v>
      </c>
      <c r="R11" s="28"/>
      <c r="S11" s="99"/>
      <c r="T11" s="99"/>
      <c r="U11" s="99"/>
      <c r="V11" s="99"/>
      <c r="W11" s="99"/>
      <c r="X11" s="99"/>
      <c r="Y11" s="99"/>
      <c r="Z11" s="99"/>
      <c r="AA11" s="99"/>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99"/>
      <c r="BE11" s="99"/>
      <c r="BF11" s="99"/>
      <c r="BG11" s="99"/>
      <c r="BH11" s="99"/>
      <c r="BI11" s="99"/>
      <c r="BJ11" s="99"/>
      <c r="BK11" s="11"/>
      <c r="BL11" s="11"/>
    </row>
    <row r="12" spans="1:256" outlineLevel="1">
      <c r="A12" s="9"/>
      <c r="B12" s="9"/>
      <c r="C12" s="45"/>
      <c r="D12" s="128" t="str">
        <f>Asset1</f>
        <v>System Capex</v>
      </c>
      <c r="E12" s="9"/>
      <c r="F12" s="9"/>
      <c r="G12" s="122"/>
      <c r="H12" s="110">
        <f>Input!H203*(1+vanilla1)^0.5</f>
        <v>0</v>
      </c>
      <c r="I12" s="110">
        <f>Input!I203*(1+vanilla2)^0.5</f>
        <v>0</v>
      </c>
      <c r="J12" s="110">
        <f>Input!J203*(1+vanilla3)^0.5</f>
        <v>0</v>
      </c>
      <c r="K12" s="110">
        <f>Input!K203*(1+vanilla4)^0.5</f>
        <v>0</v>
      </c>
      <c r="L12" s="110">
        <f>Input!L203*(1+vanilla5)^0.5</f>
        <v>0</v>
      </c>
      <c r="M12" s="110">
        <f>Input!M203*(1+vanilla6)^0.5</f>
        <v>0</v>
      </c>
      <c r="N12" s="110">
        <f>Input!N203*(1+vanilla7)^0.5</f>
        <v>0</v>
      </c>
      <c r="O12" s="110">
        <f>Input!O203*(1+vanilla8)^0.5</f>
        <v>0</v>
      </c>
      <c r="P12" s="110">
        <f>Input!P203*(1+vanilla9)^0.5</f>
        <v>0</v>
      </c>
      <c r="Q12" s="110">
        <f>Input!Q203*(1+vanilla10)^0.5</f>
        <v>0</v>
      </c>
      <c r="R12" s="28"/>
      <c r="S12" s="99"/>
      <c r="T12" s="99"/>
      <c r="U12" s="99"/>
      <c r="V12" s="99"/>
      <c r="W12" s="99"/>
      <c r="X12" s="99"/>
      <c r="Y12" s="99"/>
      <c r="Z12" s="99"/>
      <c r="AA12" s="99"/>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99"/>
      <c r="BE12" s="99"/>
      <c r="BF12" s="99"/>
      <c r="BG12" s="99"/>
      <c r="BH12" s="99"/>
      <c r="BI12" s="99"/>
      <c r="BJ12" s="99"/>
      <c r="BK12" s="11"/>
      <c r="BL12" s="11"/>
    </row>
    <row r="13" spans="1:256" outlineLevel="1">
      <c r="A13" s="9"/>
      <c r="B13" s="9"/>
      <c r="C13" s="45"/>
      <c r="D13" s="128" t="str">
        <f>Asset2</f>
        <v>Transmission terminal station</v>
      </c>
      <c r="E13" s="9"/>
      <c r="F13" s="9"/>
      <c r="G13" s="122"/>
      <c r="H13" s="110">
        <f>Input!H204*(1+vanilla1)^0.5</f>
        <v>0</v>
      </c>
      <c r="I13" s="110">
        <f>Input!I204*(1+vanilla2)^0.5</f>
        <v>0</v>
      </c>
      <c r="J13" s="110">
        <f>Input!J204*(1+vanilla3)^0.5</f>
        <v>0</v>
      </c>
      <c r="K13" s="110">
        <f>Input!K204*(1+vanilla4)^0.5</f>
        <v>0</v>
      </c>
      <c r="L13" s="110">
        <f>Input!L204*(1+vanilla5)^0.5</f>
        <v>0</v>
      </c>
      <c r="M13" s="110">
        <f>Input!M204*(1+vanilla6)^0.5</f>
        <v>0</v>
      </c>
      <c r="N13" s="110">
        <f>Input!N204*(1+vanilla7)^0.5</f>
        <v>0</v>
      </c>
      <c r="O13" s="110">
        <f>Input!O204*(1+vanilla8)^0.5</f>
        <v>0</v>
      </c>
      <c r="P13" s="110">
        <f>Input!P204*(1+vanilla9)^0.5</f>
        <v>0</v>
      </c>
      <c r="Q13" s="110">
        <f>Input!Q204*(1+vanilla10)^0.5</f>
        <v>0</v>
      </c>
      <c r="R13" s="28"/>
      <c r="S13" s="99"/>
      <c r="T13" s="99"/>
      <c r="U13" s="99"/>
      <c r="V13" s="99"/>
      <c r="W13" s="99"/>
      <c r="X13" s="99"/>
      <c r="Y13" s="99"/>
      <c r="Z13" s="99"/>
      <c r="AA13" s="99"/>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99"/>
      <c r="BE13" s="99"/>
      <c r="BF13" s="99"/>
      <c r="BG13" s="99"/>
      <c r="BH13" s="99"/>
      <c r="BI13" s="99"/>
      <c r="BJ13" s="99"/>
      <c r="BK13" s="11"/>
      <c r="BL13" s="11"/>
    </row>
    <row r="14" spans="1:256" outlineLevel="1">
      <c r="A14" s="9"/>
      <c r="B14" s="9"/>
      <c r="C14" s="45"/>
      <c r="D14" s="128" t="str">
        <f>Asset3</f>
        <v>Zone substations</v>
      </c>
      <c r="E14" s="9"/>
      <c r="F14" s="9"/>
      <c r="G14" s="122"/>
      <c r="H14" s="110">
        <f>Input!H205*(1+vanilla1)^0.5</f>
        <v>58.774000828783763</v>
      </c>
      <c r="I14" s="110">
        <f>Input!I205*(1+vanilla2)^0.5</f>
        <v>0</v>
      </c>
      <c r="J14" s="110">
        <f>Input!J205*(1+vanilla3)^0.5</f>
        <v>0</v>
      </c>
      <c r="K14" s="110">
        <f>Input!K205*(1+vanilla4)^0.5</f>
        <v>0</v>
      </c>
      <c r="L14" s="110">
        <f>Input!L205*(1+vanilla5)^0.5</f>
        <v>0</v>
      </c>
      <c r="M14" s="110">
        <f>Input!M205*(1+vanilla6)^0.5</f>
        <v>0</v>
      </c>
      <c r="N14" s="110">
        <f>Input!N205*(1+vanilla7)^0.5</f>
        <v>0</v>
      </c>
      <c r="O14" s="110">
        <f>Input!O205*(1+vanilla8)^0.5</f>
        <v>0</v>
      </c>
      <c r="P14" s="110">
        <f>Input!P205*(1+vanilla9)^0.5</f>
        <v>0</v>
      </c>
      <c r="Q14" s="110">
        <f>Input!Q205*(1+vanilla10)^0.5</f>
        <v>0</v>
      </c>
      <c r="R14" s="28"/>
      <c r="S14" s="99"/>
      <c r="T14" s="99"/>
      <c r="U14" s="99"/>
      <c r="V14" s="99"/>
      <c r="W14" s="99"/>
      <c r="X14" s="99"/>
      <c r="Y14" s="99"/>
      <c r="Z14" s="99"/>
      <c r="AA14" s="99"/>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99"/>
      <c r="BE14" s="99"/>
      <c r="BF14" s="99"/>
      <c r="BG14" s="99"/>
      <c r="BH14" s="99"/>
      <c r="BI14" s="99"/>
      <c r="BJ14" s="99"/>
      <c r="BK14" s="11"/>
      <c r="BL14" s="11"/>
    </row>
    <row r="15" spans="1:256" outlineLevel="1">
      <c r="A15" s="9"/>
      <c r="B15" s="9"/>
      <c r="C15" s="45"/>
      <c r="D15" s="128" t="str">
        <f>Asset4</f>
        <v>Transmission lines</v>
      </c>
      <c r="E15" s="9"/>
      <c r="F15" s="9"/>
      <c r="G15" s="122"/>
      <c r="H15" s="110">
        <f>Input!H206*(1+vanilla1)^0.5</f>
        <v>2.959937472431089</v>
      </c>
      <c r="I15" s="110">
        <f>Input!I206*(1+vanilla2)^0.5</f>
        <v>0</v>
      </c>
      <c r="J15" s="110">
        <f>Input!J206*(1+vanilla3)^0.5</f>
        <v>0</v>
      </c>
      <c r="K15" s="110">
        <f>Input!K206*(1+vanilla4)^0.5</f>
        <v>0</v>
      </c>
      <c r="L15" s="110">
        <f>Input!L206*(1+vanilla5)^0.5</f>
        <v>0</v>
      </c>
      <c r="M15" s="110">
        <f>Input!M206*(1+vanilla6)^0.5</f>
        <v>0</v>
      </c>
      <c r="N15" s="110">
        <f>Input!N206*(1+vanilla7)^0.5</f>
        <v>0</v>
      </c>
      <c r="O15" s="110">
        <f>Input!O206*(1+vanilla8)^0.5</f>
        <v>0</v>
      </c>
      <c r="P15" s="110">
        <f>Input!P206*(1+vanilla9)^0.5</f>
        <v>0</v>
      </c>
      <c r="Q15" s="110">
        <f>Input!Q206*(1+vanilla10)^0.5</f>
        <v>0</v>
      </c>
      <c r="R15" s="28"/>
      <c r="S15" s="99"/>
      <c r="T15" s="99"/>
      <c r="U15" s="99"/>
      <c r="V15" s="99"/>
      <c r="W15" s="99"/>
      <c r="X15" s="99"/>
      <c r="Y15" s="99"/>
      <c r="Z15" s="99"/>
      <c r="AA15" s="99"/>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99"/>
      <c r="BE15" s="99"/>
      <c r="BF15" s="99"/>
      <c r="BG15" s="99"/>
      <c r="BH15" s="99"/>
      <c r="BI15" s="99"/>
      <c r="BJ15" s="99"/>
      <c r="BK15" s="11"/>
      <c r="BL15" s="11"/>
    </row>
    <row r="16" spans="1:256" outlineLevel="1">
      <c r="A16" s="9"/>
      <c r="B16" s="9"/>
      <c r="C16" s="45"/>
      <c r="D16" s="128" t="str">
        <f>Asset5</f>
        <v>Distribution mains</v>
      </c>
      <c r="E16" s="9"/>
      <c r="F16" s="9"/>
      <c r="G16" s="122"/>
      <c r="H16" s="110">
        <f>Input!H207*(1+vanilla1)^0.5</f>
        <v>17.287517195069963</v>
      </c>
      <c r="I16" s="110">
        <f>Input!I207*(1+vanilla2)^0.5</f>
        <v>0</v>
      </c>
      <c r="J16" s="110">
        <f>Input!J207*(1+vanilla3)^0.5</f>
        <v>0</v>
      </c>
      <c r="K16" s="110">
        <f>Input!K207*(1+vanilla4)^0.5</f>
        <v>0</v>
      </c>
      <c r="L16" s="110">
        <f>Input!L207*(1+vanilla5)^0.5</f>
        <v>0</v>
      </c>
      <c r="M16" s="110">
        <f>Input!M207*(1+vanilla6)^0.5</f>
        <v>0</v>
      </c>
      <c r="N16" s="110">
        <f>Input!N207*(1+vanilla7)^0.5</f>
        <v>0</v>
      </c>
      <c r="O16" s="110">
        <f>Input!O207*(1+vanilla8)^0.5</f>
        <v>0</v>
      </c>
      <c r="P16" s="110">
        <f>Input!P207*(1+vanilla9)^0.5</f>
        <v>0</v>
      </c>
      <c r="Q16" s="110">
        <f>Input!Q207*(1+vanilla10)^0.5</f>
        <v>0</v>
      </c>
      <c r="R16" s="28"/>
      <c r="S16" s="99"/>
      <c r="T16" s="99"/>
      <c r="U16" s="99"/>
      <c r="V16" s="99"/>
      <c r="W16" s="99"/>
      <c r="X16" s="99"/>
      <c r="Y16" s="99"/>
      <c r="Z16" s="99"/>
      <c r="AA16" s="99"/>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99"/>
      <c r="BE16" s="99"/>
      <c r="BF16" s="99"/>
      <c r="BG16" s="99"/>
      <c r="BH16" s="99"/>
      <c r="BI16" s="99"/>
      <c r="BJ16" s="99"/>
      <c r="BK16" s="11"/>
      <c r="BL16" s="11"/>
    </row>
    <row r="17" spans="1:64" outlineLevel="1">
      <c r="A17" s="9"/>
      <c r="B17" s="9"/>
      <c r="C17" s="45"/>
      <c r="D17" s="128" t="str">
        <f>Asset6</f>
        <v>Distribution substations</v>
      </c>
      <c r="E17" s="9"/>
      <c r="F17" s="9"/>
      <c r="G17" s="122"/>
      <c r="H17" s="110">
        <f>Input!H208*(1+vanilla1)^0.5</f>
        <v>3.8455443323567784</v>
      </c>
      <c r="I17" s="110">
        <f>Input!I208*(1+vanilla2)^0.5</f>
        <v>0</v>
      </c>
      <c r="J17" s="110">
        <f>Input!J208*(1+vanilla3)^0.5</f>
        <v>0</v>
      </c>
      <c r="K17" s="110">
        <f>Input!K208*(1+vanilla4)^0.5</f>
        <v>0</v>
      </c>
      <c r="L17" s="110">
        <f>Input!L208*(1+vanilla5)^0.5</f>
        <v>0</v>
      </c>
      <c r="M17" s="110">
        <f>Input!M208*(1+vanilla6)^0.5</f>
        <v>0</v>
      </c>
      <c r="N17" s="110">
        <f>Input!N208*(1+vanilla7)^0.5</f>
        <v>0</v>
      </c>
      <c r="O17" s="110">
        <f>Input!O208*(1+vanilla8)^0.5</f>
        <v>0</v>
      </c>
      <c r="P17" s="110">
        <f>Input!P208*(1+vanilla9)^0.5</f>
        <v>0</v>
      </c>
      <c r="Q17" s="110">
        <f>Input!Q208*(1+vanilla10)^0.5</f>
        <v>0</v>
      </c>
      <c r="R17" s="28"/>
      <c r="S17" s="99"/>
      <c r="T17" s="99"/>
      <c r="U17" s="99"/>
      <c r="V17" s="99"/>
      <c r="W17" s="99"/>
      <c r="X17" s="99"/>
      <c r="Y17" s="99"/>
      <c r="Z17" s="99"/>
      <c r="AA17" s="99"/>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99"/>
      <c r="BE17" s="99"/>
      <c r="BF17" s="99"/>
      <c r="BG17" s="99"/>
      <c r="BH17" s="99"/>
      <c r="BI17" s="99"/>
      <c r="BJ17" s="99"/>
      <c r="BK17" s="11"/>
      <c r="BL17" s="11"/>
    </row>
    <row r="18" spans="1:64" outlineLevel="1">
      <c r="A18" s="9"/>
      <c r="B18" s="9"/>
      <c r="C18" s="45"/>
      <c r="D18" s="128" t="str">
        <f>Asset7</f>
        <v>Metering</v>
      </c>
      <c r="E18" s="9"/>
      <c r="F18" s="9"/>
      <c r="G18" s="122"/>
      <c r="H18" s="110">
        <f>Input!H209*(1+vanilla1)^0.5</f>
        <v>0.68608676415527736</v>
      </c>
      <c r="I18" s="110">
        <f>Input!I209*(1+vanilla2)^0.5</f>
        <v>0</v>
      </c>
      <c r="J18" s="110">
        <f>Input!J209*(1+vanilla3)^0.5</f>
        <v>0</v>
      </c>
      <c r="K18" s="110">
        <f>Input!K209*(1+vanilla4)^0.5</f>
        <v>0</v>
      </c>
      <c r="L18" s="110">
        <f>Input!L209*(1+vanilla5)^0.5</f>
        <v>0</v>
      </c>
      <c r="M18" s="110">
        <f>Input!M209*(1+vanilla6)^0.5</f>
        <v>0</v>
      </c>
      <c r="N18" s="110">
        <f>Input!N209*(1+vanilla7)^0.5</f>
        <v>0</v>
      </c>
      <c r="O18" s="110">
        <f>Input!O209*(1+vanilla8)^0.5</f>
        <v>0</v>
      </c>
      <c r="P18" s="110">
        <f>Input!P209*(1+vanilla9)^0.5</f>
        <v>0</v>
      </c>
      <c r="Q18" s="110">
        <f>Input!Q209*(1+vanilla10)^0.5</f>
        <v>0</v>
      </c>
      <c r="R18" s="28"/>
      <c r="S18" s="99"/>
      <c r="T18" s="99"/>
      <c r="U18" s="99"/>
      <c r="V18" s="99"/>
      <c r="W18" s="99"/>
      <c r="X18" s="99"/>
      <c r="Y18" s="99"/>
      <c r="Z18" s="99"/>
      <c r="AA18" s="99"/>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99"/>
      <c r="BE18" s="99"/>
      <c r="BF18" s="99"/>
      <c r="BG18" s="99"/>
      <c r="BH18" s="99"/>
      <c r="BI18" s="99"/>
      <c r="BJ18" s="99"/>
      <c r="BK18" s="11"/>
      <c r="BL18" s="11"/>
    </row>
    <row r="19" spans="1:64" outlineLevel="1">
      <c r="A19" s="9"/>
      <c r="B19" s="9"/>
      <c r="C19" s="45"/>
      <c r="D19" s="128" t="str">
        <f>Asset8</f>
        <v>Land and easements</v>
      </c>
      <c r="E19" s="9"/>
      <c r="F19" s="9"/>
      <c r="G19" s="122"/>
      <c r="H19" s="110">
        <f>Input!H210*(1+vanilla1)^0.5</f>
        <v>0</v>
      </c>
      <c r="I19" s="110">
        <f>Input!I210*(1+vanilla2)^0.5</f>
        <v>0</v>
      </c>
      <c r="J19" s="110">
        <f>Input!J210*(1+vanilla3)^0.5</f>
        <v>0</v>
      </c>
      <c r="K19" s="110">
        <f>Input!K210*(1+vanilla4)^0.5</f>
        <v>0</v>
      </c>
      <c r="L19" s="110">
        <f>Input!L210*(1+vanilla5)^0.5</f>
        <v>0</v>
      </c>
      <c r="M19" s="110">
        <f>Input!M210*(1+vanilla6)^0.5</f>
        <v>0</v>
      </c>
      <c r="N19" s="110">
        <f>Input!N210*(1+vanilla7)^0.5</f>
        <v>0</v>
      </c>
      <c r="O19" s="110">
        <f>Input!O210*(1+vanilla8)^0.5</f>
        <v>0</v>
      </c>
      <c r="P19" s="110">
        <f>Input!P210*(1+vanilla9)^0.5</f>
        <v>0</v>
      </c>
      <c r="Q19" s="110">
        <f>Input!Q210*(1+vanilla10)^0.5</f>
        <v>0</v>
      </c>
      <c r="R19" s="28"/>
      <c r="S19" s="99"/>
      <c r="T19" s="99"/>
      <c r="U19" s="99"/>
      <c r="V19" s="99"/>
      <c r="W19" s="99"/>
      <c r="X19" s="99"/>
      <c r="Y19" s="99"/>
      <c r="Z19" s="99"/>
      <c r="AA19" s="99"/>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99"/>
      <c r="BE19" s="99"/>
      <c r="BF19" s="99"/>
      <c r="BG19" s="99"/>
      <c r="BH19" s="99"/>
      <c r="BI19" s="99"/>
      <c r="BJ19" s="99"/>
      <c r="BK19" s="11"/>
      <c r="BL19" s="11"/>
    </row>
    <row r="20" spans="1:64" outlineLevel="1">
      <c r="A20" s="9"/>
      <c r="B20" s="9"/>
      <c r="C20" s="45"/>
      <c r="D20" s="128" t="str">
        <f>Asset9</f>
        <v>Secondary systems - Control, communications &amp; Protection</v>
      </c>
      <c r="E20" s="9"/>
      <c r="F20" s="9"/>
      <c r="G20" s="122"/>
      <c r="H20" s="110">
        <f>Input!H211*(1+vanilla1)^0.5</f>
        <v>5.3403614799780748</v>
      </c>
      <c r="I20" s="110">
        <f>Input!I211*(1+vanilla2)^0.5</f>
        <v>0</v>
      </c>
      <c r="J20" s="110">
        <f>Input!J211*(1+vanilla3)^0.5</f>
        <v>0</v>
      </c>
      <c r="K20" s="110">
        <f>Input!K211*(1+vanilla4)^0.5</f>
        <v>0</v>
      </c>
      <c r="L20" s="110">
        <f>Input!L211*(1+vanilla5)^0.5</f>
        <v>0</v>
      </c>
      <c r="M20" s="110">
        <f>Input!M211*(1+vanilla6)^0.5</f>
        <v>0</v>
      </c>
      <c r="N20" s="110">
        <f>Input!N211*(1+vanilla7)^0.5</f>
        <v>0</v>
      </c>
      <c r="O20" s="110">
        <f>Input!O211*(1+vanilla8)^0.5</f>
        <v>0</v>
      </c>
      <c r="P20" s="110">
        <f>Input!P211*(1+vanilla9)^0.5</f>
        <v>0</v>
      </c>
      <c r="Q20" s="110">
        <f>Input!Q211*(1+vanilla10)^0.5</f>
        <v>0</v>
      </c>
      <c r="R20" s="28"/>
      <c r="S20" s="99"/>
      <c r="T20" s="99"/>
      <c r="U20" s="99"/>
      <c r="V20" s="99"/>
      <c r="W20" s="99"/>
      <c r="X20" s="99"/>
      <c r="Y20" s="99"/>
      <c r="Z20" s="99"/>
      <c r="AA20" s="99"/>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99"/>
      <c r="BE20" s="99"/>
      <c r="BF20" s="99"/>
      <c r="BG20" s="99"/>
      <c r="BH20" s="99"/>
      <c r="BI20" s="99"/>
      <c r="BJ20" s="99"/>
      <c r="BK20" s="11"/>
      <c r="BL20" s="11"/>
    </row>
    <row r="21" spans="1:64" outlineLevel="1">
      <c r="A21" s="9"/>
      <c r="B21" s="9"/>
      <c r="C21" s="45"/>
      <c r="D21" s="128" t="str">
        <f>Asset10</f>
        <v>Other</v>
      </c>
      <c r="E21" s="9"/>
      <c r="F21" s="9"/>
      <c r="G21" s="122"/>
      <c r="H21" s="110">
        <f>Input!H212*(1+vanilla1)^0.5</f>
        <v>0.42669597317069657</v>
      </c>
      <c r="I21" s="110">
        <f>Input!I212*(1+vanilla2)^0.5</f>
        <v>0</v>
      </c>
      <c r="J21" s="110">
        <f>Input!J212*(1+vanilla3)^0.5</f>
        <v>0</v>
      </c>
      <c r="K21" s="110">
        <f>Input!K212*(1+vanilla4)^0.5</f>
        <v>0</v>
      </c>
      <c r="L21" s="110">
        <f>Input!L212*(1+vanilla5)^0.5</f>
        <v>0</v>
      </c>
      <c r="M21" s="110">
        <f>Input!M212*(1+vanilla6)^0.5</f>
        <v>0</v>
      </c>
      <c r="N21" s="110">
        <f>Input!N212*(1+vanilla7)^0.5</f>
        <v>0</v>
      </c>
      <c r="O21" s="110">
        <f>Input!O212*(1+vanilla8)^0.5</f>
        <v>0</v>
      </c>
      <c r="P21" s="110">
        <f>Input!P212*(1+vanilla9)^0.5</f>
        <v>0</v>
      </c>
      <c r="Q21" s="110">
        <f>Input!Q212*(1+vanilla10)^0.5</f>
        <v>0</v>
      </c>
      <c r="R21" s="28"/>
      <c r="S21" s="99"/>
      <c r="T21" s="99"/>
      <c r="U21" s="99"/>
      <c r="V21" s="99"/>
      <c r="W21" s="99"/>
      <c r="X21" s="99"/>
      <c r="Y21" s="99"/>
      <c r="Z21" s="99"/>
      <c r="AA21" s="99"/>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99"/>
      <c r="BE21" s="99"/>
      <c r="BF21" s="99"/>
      <c r="BG21" s="99"/>
      <c r="BH21" s="99"/>
      <c r="BI21" s="99"/>
      <c r="BJ21" s="99"/>
      <c r="BK21" s="11"/>
      <c r="BL21" s="11"/>
    </row>
    <row r="22" spans="1:64" outlineLevel="1">
      <c r="A22" s="9"/>
      <c r="B22" s="9"/>
      <c r="C22" s="45"/>
      <c r="D22" s="128" t="str">
        <f>Asset11</f>
        <v>Non-System Capex</v>
      </c>
      <c r="E22" s="9"/>
      <c r="F22" s="9"/>
      <c r="G22" s="122"/>
      <c r="H22" s="110">
        <f>Input!H213*(1+vanilla1)^0.5</f>
        <v>0</v>
      </c>
      <c r="I22" s="110">
        <f>Input!I213*(1+vanilla2)^0.5</f>
        <v>0</v>
      </c>
      <c r="J22" s="110">
        <f>Input!J213*(1+vanilla3)^0.5</f>
        <v>0</v>
      </c>
      <c r="K22" s="110">
        <f>Input!K213*(1+vanilla4)^0.5</f>
        <v>0</v>
      </c>
      <c r="L22" s="110">
        <f>Input!L213*(1+vanilla5)^0.5</f>
        <v>0</v>
      </c>
      <c r="M22" s="110">
        <f>Input!M213*(1+vanilla6)^0.5</f>
        <v>0</v>
      </c>
      <c r="N22" s="110">
        <f>Input!N213*(1+vanilla7)^0.5</f>
        <v>0</v>
      </c>
      <c r="O22" s="110">
        <f>Input!O213*(1+vanilla8)^0.5</f>
        <v>0</v>
      </c>
      <c r="P22" s="110">
        <f>Input!P213*(1+vanilla9)^0.5</f>
        <v>0</v>
      </c>
      <c r="Q22" s="110">
        <f>Input!Q213*(1+vanilla10)^0.5</f>
        <v>0</v>
      </c>
      <c r="R22" s="28"/>
      <c r="S22" s="99"/>
      <c r="T22" s="99"/>
      <c r="U22" s="99"/>
      <c r="V22" s="99"/>
      <c r="W22" s="99"/>
      <c r="X22" s="99"/>
      <c r="Y22" s="99"/>
      <c r="Z22" s="99"/>
      <c r="AA22" s="99"/>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99"/>
      <c r="BE22" s="99"/>
      <c r="BF22" s="99"/>
      <c r="BG22" s="99"/>
      <c r="BH22" s="99"/>
      <c r="BI22" s="99"/>
      <c r="BJ22" s="99"/>
      <c r="BK22" s="11"/>
      <c r="BL22" s="11"/>
    </row>
    <row r="23" spans="1:64" outlineLevel="1">
      <c r="A23" s="9"/>
      <c r="B23" s="9"/>
      <c r="C23" s="45"/>
      <c r="D23" s="128" t="str">
        <f>Asset12</f>
        <v>Non-network—IT and Communications Capex</v>
      </c>
      <c r="E23" s="9"/>
      <c r="F23" s="9"/>
      <c r="G23" s="122"/>
      <c r="H23" s="110">
        <f>Input!H214*(1+vanilla1)^0.5</f>
        <v>0</v>
      </c>
      <c r="I23" s="110">
        <f>Input!I214*(1+vanilla2)^0.5</f>
        <v>0</v>
      </c>
      <c r="J23" s="110">
        <f>Input!J214*(1+vanilla3)^0.5</f>
        <v>0</v>
      </c>
      <c r="K23" s="110">
        <f>Input!K214*(1+vanilla4)^0.5</f>
        <v>0</v>
      </c>
      <c r="L23" s="110">
        <f>Input!L214*(1+vanilla5)^0.5</f>
        <v>0</v>
      </c>
      <c r="M23" s="110">
        <f>Input!M214*(1+vanilla6)^0.5</f>
        <v>0</v>
      </c>
      <c r="N23" s="110">
        <f>Input!N214*(1+vanilla7)^0.5</f>
        <v>0</v>
      </c>
      <c r="O23" s="110">
        <f>Input!O214*(1+vanilla8)^0.5</f>
        <v>0</v>
      </c>
      <c r="P23" s="110">
        <f>Input!P214*(1+vanilla9)^0.5</f>
        <v>0</v>
      </c>
      <c r="Q23" s="110">
        <f>Input!Q214*(1+vanilla10)^0.5</f>
        <v>0</v>
      </c>
      <c r="R23" s="28"/>
      <c r="S23" s="99"/>
      <c r="T23" s="99"/>
      <c r="U23" s="99"/>
      <c r="V23" s="99"/>
      <c r="W23" s="99"/>
      <c r="X23" s="99"/>
      <c r="Y23" s="99"/>
      <c r="Z23" s="99"/>
      <c r="AA23" s="99"/>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99"/>
      <c r="BE23" s="99"/>
      <c r="BF23" s="99"/>
      <c r="BG23" s="99"/>
      <c r="BH23" s="99"/>
      <c r="BI23" s="99"/>
      <c r="BJ23" s="99"/>
      <c r="BK23" s="11"/>
      <c r="BL23" s="11"/>
    </row>
    <row r="24" spans="1:64" outlineLevel="1">
      <c r="A24" s="9"/>
      <c r="B24" s="9"/>
      <c r="C24" s="45"/>
      <c r="D24" s="128" t="str">
        <f>Asset13</f>
        <v>Non-network—Motor Vehicles Capex</v>
      </c>
      <c r="E24" s="9"/>
      <c r="F24" s="9"/>
      <c r="G24" s="122"/>
      <c r="H24" s="110">
        <f>Input!H215*(1+vanilla1)^0.5</f>
        <v>0</v>
      </c>
      <c r="I24" s="110">
        <f>Input!I215*(1+vanilla2)^0.5</f>
        <v>0</v>
      </c>
      <c r="J24" s="110">
        <f>Input!J215*(1+vanilla3)^0.5</f>
        <v>0</v>
      </c>
      <c r="K24" s="110">
        <f>Input!K215*(1+vanilla4)^0.5</f>
        <v>0</v>
      </c>
      <c r="L24" s="110">
        <f>Input!L215*(1+vanilla5)^0.5</f>
        <v>0</v>
      </c>
      <c r="M24" s="110">
        <f>Input!M215*(1+vanilla6)^0.5</f>
        <v>0</v>
      </c>
      <c r="N24" s="110">
        <f>Input!N215*(1+vanilla7)^0.5</f>
        <v>0</v>
      </c>
      <c r="O24" s="110">
        <f>Input!O215*(1+vanilla8)^0.5</f>
        <v>0</v>
      </c>
      <c r="P24" s="110">
        <f>Input!P215*(1+vanilla9)^0.5</f>
        <v>0</v>
      </c>
      <c r="Q24" s="110">
        <f>Input!Q215*(1+vanilla10)^0.5</f>
        <v>0</v>
      </c>
      <c r="R24" s="28"/>
      <c r="S24" s="99"/>
      <c r="T24" s="99"/>
      <c r="U24" s="99"/>
      <c r="V24" s="99"/>
      <c r="W24" s="99"/>
      <c r="X24" s="99"/>
      <c r="Y24" s="99"/>
      <c r="Z24" s="99"/>
      <c r="AA24" s="99"/>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99"/>
      <c r="BE24" s="99"/>
      <c r="BF24" s="99"/>
      <c r="BG24" s="99"/>
      <c r="BH24" s="99"/>
      <c r="BI24" s="99"/>
      <c r="BJ24" s="99"/>
      <c r="BK24" s="11"/>
      <c r="BL24" s="11"/>
    </row>
    <row r="25" spans="1:64" outlineLevel="1">
      <c r="A25" s="9"/>
      <c r="B25" s="9"/>
      <c r="C25" s="45"/>
      <c r="D25" s="128" t="str">
        <f>Asset14</f>
        <v>Non-network—Property Capex</v>
      </c>
      <c r="E25" s="9"/>
      <c r="F25" s="9"/>
      <c r="G25" s="122"/>
      <c r="H25" s="110">
        <f>Input!H216*(1+vanilla1)^0.5</f>
        <v>0</v>
      </c>
      <c r="I25" s="110">
        <f>Input!I216*(1+vanilla2)^0.5</f>
        <v>0</v>
      </c>
      <c r="J25" s="110">
        <f>Input!J216*(1+vanilla3)^0.5</f>
        <v>0</v>
      </c>
      <c r="K25" s="110">
        <f>Input!K216*(1+vanilla4)^0.5</f>
        <v>0</v>
      </c>
      <c r="L25" s="110">
        <f>Input!L216*(1+vanilla5)^0.5</f>
        <v>0</v>
      </c>
      <c r="M25" s="110">
        <f>Input!M216*(1+vanilla6)^0.5</f>
        <v>0</v>
      </c>
      <c r="N25" s="110">
        <f>Input!N216*(1+vanilla7)^0.5</f>
        <v>0</v>
      </c>
      <c r="O25" s="110">
        <f>Input!O216*(1+vanilla8)^0.5</f>
        <v>0</v>
      </c>
      <c r="P25" s="110">
        <f>Input!P216*(1+vanilla9)^0.5</f>
        <v>0</v>
      </c>
      <c r="Q25" s="110">
        <f>Input!Q216*(1+vanilla10)^0.5</f>
        <v>0</v>
      </c>
      <c r="R25" s="28"/>
      <c r="S25" s="99"/>
      <c r="T25" s="99"/>
      <c r="U25" s="99"/>
      <c r="V25" s="99"/>
      <c r="W25" s="99"/>
      <c r="X25" s="99"/>
      <c r="Y25" s="99"/>
      <c r="Z25" s="99"/>
      <c r="AA25" s="99"/>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99"/>
      <c r="BE25" s="99"/>
      <c r="BF25" s="99"/>
      <c r="BG25" s="99"/>
      <c r="BH25" s="99"/>
      <c r="BI25" s="99"/>
      <c r="BJ25" s="99"/>
      <c r="BK25" s="11"/>
      <c r="BL25" s="11"/>
    </row>
    <row r="26" spans="1:64" outlineLevel="1">
      <c r="A26" s="9"/>
      <c r="B26" s="9"/>
      <c r="C26" s="45"/>
      <c r="D26" s="128" t="str">
        <f>Asset15</f>
        <v>Non-network—Plant &amp; Equipment Capex</v>
      </c>
      <c r="E26" s="9"/>
      <c r="F26" s="9"/>
      <c r="G26" s="122"/>
      <c r="H26" s="110">
        <f>Input!H217*(1+vanilla1)^0.5</f>
        <v>1.319404408519361</v>
      </c>
      <c r="I26" s="110">
        <f>Input!I217*(1+vanilla2)^0.5</f>
        <v>0</v>
      </c>
      <c r="J26" s="110">
        <f>Input!J217*(1+vanilla3)^0.5</f>
        <v>0</v>
      </c>
      <c r="K26" s="110">
        <f>Input!K217*(1+vanilla4)^0.5</f>
        <v>0</v>
      </c>
      <c r="L26" s="110">
        <f>Input!L217*(1+vanilla5)^0.5</f>
        <v>0</v>
      </c>
      <c r="M26" s="110">
        <f>Input!M217*(1+vanilla6)^0.5</f>
        <v>0</v>
      </c>
      <c r="N26" s="110">
        <f>Input!N217*(1+vanilla7)^0.5</f>
        <v>0</v>
      </c>
      <c r="O26" s="110">
        <f>Input!O217*(1+vanilla8)^0.5</f>
        <v>0</v>
      </c>
      <c r="P26" s="110">
        <f>Input!P217*(1+vanilla9)^0.5</f>
        <v>0</v>
      </c>
      <c r="Q26" s="110">
        <f>Input!Q217*(1+vanilla10)^0.5</f>
        <v>0</v>
      </c>
      <c r="R26" s="28"/>
      <c r="S26" s="99"/>
      <c r="T26" s="99"/>
      <c r="U26" s="99"/>
      <c r="V26" s="99"/>
      <c r="W26" s="99"/>
      <c r="X26" s="99"/>
      <c r="Y26" s="99"/>
      <c r="Z26" s="99"/>
      <c r="AA26" s="99"/>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99"/>
      <c r="BE26" s="99"/>
      <c r="BF26" s="99"/>
      <c r="BG26" s="99"/>
      <c r="BH26" s="99"/>
      <c r="BI26" s="99"/>
      <c r="BJ26" s="99"/>
      <c r="BK26" s="11"/>
      <c r="BL26" s="11"/>
    </row>
    <row r="27" spans="1:64" outlineLevel="1">
      <c r="A27" s="9"/>
      <c r="B27" s="9"/>
      <c r="C27" s="45"/>
      <c r="D27" s="128" t="str">
        <f>Asset16</f>
        <v>Non-network—Other capex</v>
      </c>
      <c r="E27" s="9"/>
      <c r="F27" s="9"/>
      <c r="G27" s="122"/>
      <c r="H27" s="110">
        <f>Input!H218*(1+vanilla1)^0.5</f>
        <v>0.71541484300135572</v>
      </c>
      <c r="I27" s="110">
        <f>Input!I218*(1+vanilla2)^0.5</f>
        <v>0</v>
      </c>
      <c r="J27" s="110">
        <f>Input!J218*(1+vanilla3)^0.5</f>
        <v>0</v>
      </c>
      <c r="K27" s="110">
        <f>Input!K218*(1+vanilla4)^0.5</f>
        <v>0</v>
      </c>
      <c r="L27" s="110">
        <f>Input!L218*(1+vanilla5)^0.5</f>
        <v>0</v>
      </c>
      <c r="M27" s="110">
        <f>Input!M218*(1+vanilla6)^0.5</f>
        <v>0</v>
      </c>
      <c r="N27" s="110">
        <f>Input!N218*(1+vanilla7)^0.5</f>
        <v>0</v>
      </c>
      <c r="O27" s="110">
        <f>Input!O218*(1+vanilla8)^0.5</f>
        <v>0</v>
      </c>
      <c r="P27" s="110">
        <f>Input!P218*(1+vanilla9)^0.5</f>
        <v>0</v>
      </c>
      <c r="Q27" s="110">
        <f>Input!Q218*(1+vanilla10)^0.5</f>
        <v>0</v>
      </c>
      <c r="R27" s="28"/>
      <c r="S27" s="99"/>
      <c r="T27" s="99"/>
      <c r="U27" s="99"/>
      <c r="V27" s="99"/>
      <c r="W27" s="99"/>
      <c r="X27" s="99"/>
      <c r="Y27" s="99"/>
      <c r="Z27" s="99"/>
      <c r="AA27" s="99"/>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99"/>
      <c r="BE27" s="99"/>
      <c r="BF27" s="99"/>
      <c r="BG27" s="99"/>
      <c r="BH27" s="99"/>
      <c r="BI27" s="99"/>
      <c r="BJ27" s="99"/>
      <c r="BK27" s="11"/>
      <c r="BL27" s="11"/>
    </row>
    <row r="28" spans="1:64" hidden="1" outlineLevel="1">
      <c r="A28" s="9"/>
      <c r="B28" s="9"/>
      <c r="C28" s="45"/>
      <c r="D28" s="128">
        <f>Asset17</f>
        <v>0</v>
      </c>
      <c r="E28" s="9"/>
      <c r="F28" s="9"/>
      <c r="G28" s="122"/>
      <c r="H28" s="110">
        <f>Input!H219*(1+vanilla1)^0.5</f>
        <v>0</v>
      </c>
      <c r="I28" s="110">
        <f>Input!I219*(1+vanilla2)^0.5</f>
        <v>0</v>
      </c>
      <c r="J28" s="110">
        <f>Input!J219*(1+vanilla3)^0.5</f>
        <v>0</v>
      </c>
      <c r="K28" s="110">
        <f>Input!K219*(1+vanilla4)^0.5</f>
        <v>0</v>
      </c>
      <c r="L28" s="110">
        <f>Input!L219*(1+vanilla5)^0.5</f>
        <v>0</v>
      </c>
      <c r="M28" s="110">
        <f>Input!M219*(1+vanilla6)^0.5</f>
        <v>0</v>
      </c>
      <c r="N28" s="110">
        <f>Input!N219*(1+vanilla7)^0.5</f>
        <v>0</v>
      </c>
      <c r="O28" s="110">
        <f>Input!O219*(1+vanilla8)^0.5</f>
        <v>0</v>
      </c>
      <c r="P28" s="110">
        <f>Input!P219*(1+vanilla9)^0.5</f>
        <v>0</v>
      </c>
      <c r="Q28" s="110">
        <f>Input!Q219*(1+vanilla10)^0.5</f>
        <v>0</v>
      </c>
      <c r="R28" s="28"/>
      <c r="S28" s="99"/>
      <c r="T28" s="99"/>
      <c r="U28" s="99"/>
      <c r="V28" s="99"/>
      <c r="W28" s="99"/>
      <c r="X28" s="99"/>
      <c r="Y28" s="99"/>
      <c r="Z28" s="99"/>
      <c r="AA28" s="99"/>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99"/>
      <c r="BE28" s="99"/>
      <c r="BF28" s="99"/>
      <c r="BG28" s="99"/>
      <c r="BH28" s="99"/>
      <c r="BI28" s="99"/>
      <c r="BJ28" s="99"/>
      <c r="BK28" s="11"/>
      <c r="BL28" s="11"/>
    </row>
    <row r="29" spans="1:64" hidden="1" outlineLevel="1">
      <c r="A29" s="9"/>
      <c r="B29" s="9"/>
      <c r="C29" s="45"/>
      <c r="D29" s="128">
        <f>Asset18</f>
        <v>0</v>
      </c>
      <c r="E29" s="9"/>
      <c r="F29" s="9"/>
      <c r="G29" s="122"/>
      <c r="H29" s="110">
        <f>Input!H220*(1+vanilla1)^0.5</f>
        <v>0</v>
      </c>
      <c r="I29" s="110">
        <f>Input!I220*(1+vanilla2)^0.5</f>
        <v>0</v>
      </c>
      <c r="J29" s="110">
        <f>Input!J220*(1+vanilla3)^0.5</f>
        <v>0</v>
      </c>
      <c r="K29" s="110">
        <f>Input!K220*(1+vanilla4)^0.5</f>
        <v>0</v>
      </c>
      <c r="L29" s="110">
        <f>Input!L220*(1+vanilla5)^0.5</f>
        <v>0</v>
      </c>
      <c r="M29" s="110">
        <f>Input!M220*(1+vanilla6)^0.5</f>
        <v>0</v>
      </c>
      <c r="N29" s="110">
        <f>Input!N220*(1+vanilla7)^0.5</f>
        <v>0</v>
      </c>
      <c r="O29" s="110">
        <f>Input!O220*(1+vanilla8)^0.5</f>
        <v>0</v>
      </c>
      <c r="P29" s="110">
        <f>Input!P220*(1+vanilla9)^0.5</f>
        <v>0</v>
      </c>
      <c r="Q29" s="110">
        <f>Input!Q220*(1+vanilla10)^0.5</f>
        <v>0</v>
      </c>
      <c r="R29" s="28"/>
      <c r="S29" s="99"/>
      <c r="T29" s="99"/>
      <c r="U29" s="99"/>
      <c r="V29" s="99"/>
      <c r="W29" s="99"/>
      <c r="X29" s="99"/>
      <c r="Y29" s="99"/>
      <c r="Z29" s="99"/>
      <c r="AA29" s="99"/>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99"/>
      <c r="BE29" s="99"/>
      <c r="BF29" s="99"/>
      <c r="BG29" s="99"/>
      <c r="BH29" s="99"/>
      <c r="BI29" s="99"/>
      <c r="BJ29" s="99"/>
      <c r="BK29" s="11"/>
      <c r="BL29" s="11"/>
    </row>
    <row r="30" spans="1:64" hidden="1" outlineLevel="1">
      <c r="A30" s="9"/>
      <c r="B30" s="9"/>
      <c r="C30" s="45"/>
      <c r="D30" s="128">
        <f>Asset19</f>
        <v>0</v>
      </c>
      <c r="E30" s="9"/>
      <c r="F30" s="9"/>
      <c r="G30" s="122"/>
      <c r="H30" s="110">
        <f>Input!H221*(1+vanilla1)^0.5</f>
        <v>0</v>
      </c>
      <c r="I30" s="110">
        <f>Input!I221*(1+vanilla2)^0.5</f>
        <v>0</v>
      </c>
      <c r="J30" s="110">
        <f>Input!J221*(1+vanilla3)^0.5</f>
        <v>0</v>
      </c>
      <c r="K30" s="110">
        <f>Input!K221*(1+vanilla4)^0.5</f>
        <v>0</v>
      </c>
      <c r="L30" s="110">
        <f>Input!L221*(1+vanilla5)^0.5</f>
        <v>0</v>
      </c>
      <c r="M30" s="110">
        <f>Input!M221*(1+vanilla6)^0.5</f>
        <v>0</v>
      </c>
      <c r="N30" s="110">
        <f>Input!N221*(1+vanilla7)^0.5</f>
        <v>0</v>
      </c>
      <c r="O30" s="110">
        <f>Input!O221*(1+vanilla8)^0.5</f>
        <v>0</v>
      </c>
      <c r="P30" s="110">
        <f>Input!P221*(1+vanilla9)^0.5</f>
        <v>0</v>
      </c>
      <c r="Q30" s="110">
        <f>Input!Q221*(1+vanilla10)^0.5</f>
        <v>0</v>
      </c>
      <c r="R30" s="28"/>
      <c r="S30" s="99"/>
      <c r="T30" s="99"/>
      <c r="U30" s="99"/>
      <c r="V30" s="99"/>
      <c r="W30" s="99"/>
      <c r="X30" s="99"/>
      <c r="Y30" s="99"/>
      <c r="Z30" s="99"/>
      <c r="AA30" s="99"/>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99"/>
      <c r="BE30" s="99"/>
      <c r="BF30" s="99"/>
      <c r="BG30" s="99"/>
      <c r="BH30" s="99"/>
      <c r="BI30" s="99"/>
      <c r="BJ30" s="99"/>
      <c r="BK30" s="11"/>
      <c r="BL30" s="11"/>
    </row>
    <row r="31" spans="1:64" hidden="1" outlineLevel="1">
      <c r="A31" s="9"/>
      <c r="B31" s="9"/>
      <c r="C31" s="45"/>
      <c r="D31" s="128">
        <f>Asset20</f>
        <v>0</v>
      </c>
      <c r="E31" s="9"/>
      <c r="F31" s="9"/>
      <c r="G31" s="122"/>
      <c r="H31" s="110">
        <f>Input!H222*(1+vanilla1)^0.5</f>
        <v>0</v>
      </c>
      <c r="I31" s="110">
        <f>Input!I222*(1+vanilla2)^0.5</f>
        <v>0</v>
      </c>
      <c r="J31" s="110">
        <f>Input!J222*(1+vanilla3)^0.5</f>
        <v>0</v>
      </c>
      <c r="K31" s="110">
        <f>Input!K222*(1+vanilla4)^0.5</f>
        <v>0</v>
      </c>
      <c r="L31" s="110">
        <f>Input!L222*(1+vanilla5)^0.5</f>
        <v>0</v>
      </c>
      <c r="M31" s="110">
        <f>Input!M222*(1+vanilla6)^0.5</f>
        <v>0</v>
      </c>
      <c r="N31" s="110">
        <f>Input!N222*(1+vanilla7)^0.5</f>
        <v>0</v>
      </c>
      <c r="O31" s="110">
        <f>Input!O222*(1+vanilla8)^0.5</f>
        <v>0</v>
      </c>
      <c r="P31" s="110">
        <f>Input!P222*(1+vanilla9)^0.5</f>
        <v>0</v>
      </c>
      <c r="Q31" s="110">
        <f>Input!Q222*(1+vanilla10)^0.5</f>
        <v>0</v>
      </c>
      <c r="R31" s="28"/>
      <c r="S31" s="99"/>
      <c r="T31" s="99"/>
      <c r="U31" s="99"/>
      <c r="V31" s="99"/>
      <c r="W31" s="99"/>
      <c r="X31" s="99"/>
      <c r="Y31" s="99"/>
      <c r="Z31" s="99"/>
      <c r="AA31" s="99"/>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99"/>
      <c r="BE31" s="99"/>
      <c r="BF31" s="99"/>
      <c r="BG31" s="99"/>
      <c r="BH31" s="99"/>
      <c r="BI31" s="99"/>
      <c r="BJ31" s="99"/>
      <c r="BK31" s="11"/>
      <c r="BL31" s="11"/>
    </row>
    <row r="32" spans="1:64" hidden="1" outlineLevel="1">
      <c r="A32" s="9"/>
      <c r="B32" s="9"/>
      <c r="C32" s="45"/>
      <c r="D32" s="128">
        <f>Asset21</f>
        <v>0</v>
      </c>
      <c r="E32" s="9"/>
      <c r="F32" s="9"/>
      <c r="G32" s="122"/>
      <c r="H32" s="110">
        <f>Input!H223*(1+vanilla1)^0.5</f>
        <v>0</v>
      </c>
      <c r="I32" s="110">
        <f>Input!I223*(1+vanilla2)^0.5</f>
        <v>0</v>
      </c>
      <c r="J32" s="110">
        <f>Input!J223*(1+vanilla3)^0.5</f>
        <v>0</v>
      </c>
      <c r="K32" s="110">
        <f>Input!K223*(1+vanilla4)^0.5</f>
        <v>0</v>
      </c>
      <c r="L32" s="110">
        <f>Input!L223*(1+vanilla5)^0.5</f>
        <v>0</v>
      </c>
      <c r="M32" s="110">
        <f>Input!M223*(1+vanilla6)^0.5</f>
        <v>0</v>
      </c>
      <c r="N32" s="110">
        <f>Input!N223*(1+vanilla7)^0.5</f>
        <v>0</v>
      </c>
      <c r="O32" s="110">
        <f>Input!O223*(1+vanilla8)^0.5</f>
        <v>0</v>
      </c>
      <c r="P32" s="110">
        <f>Input!P223*(1+vanilla9)^0.5</f>
        <v>0</v>
      </c>
      <c r="Q32" s="110">
        <f>Input!Q223*(1+vanilla10)^0.5</f>
        <v>0</v>
      </c>
      <c r="R32" s="28"/>
      <c r="S32" s="99"/>
      <c r="T32" s="99"/>
      <c r="U32" s="99"/>
      <c r="V32" s="99"/>
      <c r="W32" s="99"/>
      <c r="X32" s="99"/>
      <c r="Y32" s="99"/>
      <c r="Z32" s="99"/>
      <c r="AA32" s="99"/>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99"/>
      <c r="BE32" s="99"/>
      <c r="BF32" s="99"/>
      <c r="BG32" s="99"/>
      <c r="BH32" s="99"/>
      <c r="BI32" s="99"/>
      <c r="BJ32" s="99"/>
      <c r="BK32" s="11"/>
      <c r="BL32" s="11"/>
    </row>
    <row r="33" spans="1:64" hidden="1" outlineLevel="1">
      <c r="A33" s="9"/>
      <c r="B33" s="9"/>
      <c r="C33" s="45"/>
      <c r="D33" s="128">
        <f>Asset22</f>
        <v>0</v>
      </c>
      <c r="E33" s="9"/>
      <c r="F33" s="9"/>
      <c r="G33" s="122"/>
      <c r="H33" s="110">
        <f>Input!H224*(1+vanilla1)^0.5</f>
        <v>0</v>
      </c>
      <c r="I33" s="110">
        <f>Input!I224*(1+vanilla2)^0.5</f>
        <v>0</v>
      </c>
      <c r="J33" s="110">
        <f>Input!J224*(1+vanilla3)^0.5</f>
        <v>0</v>
      </c>
      <c r="K33" s="110">
        <f>Input!K224*(1+vanilla4)^0.5</f>
        <v>0</v>
      </c>
      <c r="L33" s="110">
        <f>Input!L224*(1+vanilla5)^0.5</f>
        <v>0</v>
      </c>
      <c r="M33" s="110">
        <f>Input!M224*(1+vanilla6)^0.5</f>
        <v>0</v>
      </c>
      <c r="N33" s="110">
        <f>Input!N224*(1+vanilla7)^0.5</f>
        <v>0</v>
      </c>
      <c r="O33" s="110">
        <f>Input!O224*(1+vanilla8)^0.5</f>
        <v>0</v>
      </c>
      <c r="P33" s="110">
        <f>Input!P224*(1+vanilla9)^0.5</f>
        <v>0</v>
      </c>
      <c r="Q33" s="110">
        <f>Input!Q224*(1+vanilla10)^0.5</f>
        <v>0</v>
      </c>
      <c r="R33" s="28"/>
      <c r="S33" s="99"/>
      <c r="T33" s="99"/>
      <c r="U33" s="99"/>
      <c r="V33" s="99"/>
      <c r="W33" s="99"/>
      <c r="X33" s="99"/>
      <c r="Y33" s="99"/>
      <c r="Z33" s="99"/>
      <c r="AA33" s="99"/>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99"/>
      <c r="BE33" s="99"/>
      <c r="BF33" s="99"/>
      <c r="BG33" s="99"/>
      <c r="BH33" s="99"/>
      <c r="BI33" s="99"/>
      <c r="BJ33" s="99"/>
      <c r="BK33" s="11"/>
      <c r="BL33" s="11"/>
    </row>
    <row r="34" spans="1:64" hidden="1" outlineLevel="1">
      <c r="A34" s="9"/>
      <c r="B34" s="9"/>
      <c r="C34" s="45"/>
      <c r="D34" s="128">
        <f>Asset23</f>
        <v>0</v>
      </c>
      <c r="E34" s="9"/>
      <c r="F34" s="9"/>
      <c r="G34" s="122"/>
      <c r="H34" s="110">
        <f>Input!H225*(1+vanilla1)^0.5</f>
        <v>0</v>
      </c>
      <c r="I34" s="110">
        <f>Input!I225*(1+vanilla2)^0.5</f>
        <v>0</v>
      </c>
      <c r="J34" s="110">
        <f>Input!J225*(1+vanilla3)^0.5</f>
        <v>0</v>
      </c>
      <c r="K34" s="110">
        <f>Input!K225*(1+vanilla4)^0.5</f>
        <v>0</v>
      </c>
      <c r="L34" s="110">
        <f>Input!L225*(1+vanilla5)^0.5</f>
        <v>0</v>
      </c>
      <c r="M34" s="110">
        <f>Input!M225*(1+vanilla6)^0.5</f>
        <v>0</v>
      </c>
      <c r="N34" s="110">
        <f>Input!N225*(1+vanilla7)^0.5</f>
        <v>0</v>
      </c>
      <c r="O34" s="110">
        <f>Input!O225*(1+vanilla8)^0.5</f>
        <v>0</v>
      </c>
      <c r="P34" s="110">
        <f>Input!P225*(1+vanilla9)^0.5</f>
        <v>0</v>
      </c>
      <c r="Q34" s="110">
        <f>Input!Q225*(1+vanilla10)^0.5</f>
        <v>0</v>
      </c>
      <c r="R34" s="28"/>
      <c r="S34" s="99"/>
      <c r="T34" s="99"/>
      <c r="U34" s="99"/>
      <c r="V34" s="99"/>
      <c r="W34" s="99"/>
      <c r="X34" s="99"/>
      <c r="Y34" s="99"/>
      <c r="Z34" s="99"/>
      <c r="AA34" s="99"/>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99"/>
      <c r="BE34" s="99"/>
      <c r="BF34" s="99"/>
      <c r="BG34" s="99"/>
      <c r="BH34" s="99"/>
      <c r="BI34" s="99"/>
      <c r="BJ34" s="99"/>
      <c r="BK34" s="11"/>
      <c r="BL34" s="11"/>
    </row>
    <row r="35" spans="1:64" hidden="1" outlineLevel="1">
      <c r="A35" s="9"/>
      <c r="B35" s="9"/>
      <c r="C35" s="45"/>
      <c r="D35" s="128">
        <f>Asset24</f>
        <v>0</v>
      </c>
      <c r="E35" s="9"/>
      <c r="F35" s="9"/>
      <c r="G35" s="122"/>
      <c r="H35" s="110">
        <f>Input!H226*(1+vanilla1)^0.5</f>
        <v>0</v>
      </c>
      <c r="I35" s="110">
        <f>Input!I226*(1+vanilla2)^0.5</f>
        <v>0</v>
      </c>
      <c r="J35" s="110">
        <f>Input!J226*(1+vanilla3)^0.5</f>
        <v>0</v>
      </c>
      <c r="K35" s="110">
        <f>Input!K226*(1+vanilla4)^0.5</f>
        <v>0</v>
      </c>
      <c r="L35" s="110">
        <f>Input!L226*(1+vanilla5)^0.5</f>
        <v>0</v>
      </c>
      <c r="M35" s="110">
        <f>Input!M226*(1+vanilla6)^0.5</f>
        <v>0</v>
      </c>
      <c r="N35" s="110">
        <f>Input!N226*(1+vanilla7)^0.5</f>
        <v>0</v>
      </c>
      <c r="O35" s="110">
        <f>Input!O226*(1+vanilla8)^0.5</f>
        <v>0</v>
      </c>
      <c r="P35" s="110">
        <f>Input!P226*(1+vanilla9)^0.5</f>
        <v>0</v>
      </c>
      <c r="Q35" s="110">
        <f>Input!Q226*(1+vanilla10)^0.5</f>
        <v>0</v>
      </c>
      <c r="R35" s="28"/>
      <c r="S35" s="99"/>
      <c r="T35" s="99"/>
      <c r="U35" s="99"/>
      <c r="V35" s="99"/>
      <c r="W35" s="99"/>
      <c r="X35" s="99"/>
      <c r="Y35" s="99"/>
      <c r="Z35" s="99"/>
      <c r="AA35" s="99"/>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99"/>
      <c r="BE35" s="99"/>
      <c r="BF35" s="99"/>
      <c r="BG35" s="99"/>
      <c r="BH35" s="99"/>
      <c r="BI35" s="99"/>
      <c r="BJ35" s="99"/>
      <c r="BK35" s="11"/>
      <c r="BL35" s="11"/>
    </row>
    <row r="36" spans="1:64" hidden="1" outlineLevel="1">
      <c r="A36" s="9"/>
      <c r="B36" s="9"/>
      <c r="C36" s="45"/>
      <c r="D36" s="128">
        <f>Asset25</f>
        <v>0</v>
      </c>
      <c r="E36" s="9"/>
      <c r="F36" s="9"/>
      <c r="G36" s="122"/>
      <c r="H36" s="110">
        <f>Input!H227*(1+vanilla1)^0.5</f>
        <v>0</v>
      </c>
      <c r="I36" s="110">
        <f>Input!I227*(1+vanilla2)^0.5</f>
        <v>0</v>
      </c>
      <c r="J36" s="110">
        <f>Input!J227*(1+vanilla3)^0.5</f>
        <v>0</v>
      </c>
      <c r="K36" s="110">
        <f>Input!K227*(1+vanilla4)^0.5</f>
        <v>0</v>
      </c>
      <c r="L36" s="110">
        <f>Input!L227*(1+vanilla5)^0.5</f>
        <v>0</v>
      </c>
      <c r="M36" s="110">
        <f>Input!M227*(1+vanilla6)^0.5</f>
        <v>0</v>
      </c>
      <c r="N36" s="110">
        <f>Input!N227*(1+vanilla7)^0.5</f>
        <v>0</v>
      </c>
      <c r="O36" s="110">
        <f>Input!O227*(1+vanilla8)^0.5</f>
        <v>0</v>
      </c>
      <c r="P36" s="110">
        <f>Input!P227*(1+vanilla9)^0.5</f>
        <v>0</v>
      </c>
      <c r="Q36" s="110">
        <f>Input!Q227*(1+vanilla10)^0.5</f>
        <v>0</v>
      </c>
      <c r="R36" s="28"/>
      <c r="S36" s="99"/>
      <c r="T36" s="99"/>
      <c r="U36" s="99"/>
      <c r="V36" s="99"/>
      <c r="W36" s="99"/>
      <c r="X36" s="99"/>
      <c r="Y36" s="99"/>
      <c r="Z36" s="99"/>
      <c r="AA36" s="99"/>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99"/>
      <c r="BE36" s="99"/>
      <c r="BF36" s="99"/>
      <c r="BG36" s="99"/>
      <c r="BH36" s="99"/>
      <c r="BI36" s="99"/>
      <c r="BJ36" s="99"/>
      <c r="BK36" s="11"/>
      <c r="BL36" s="11"/>
    </row>
    <row r="37" spans="1:64" hidden="1" outlineLevel="1">
      <c r="A37" s="9"/>
      <c r="B37" s="9"/>
      <c r="C37" s="45"/>
      <c r="D37" s="128">
        <f>Asset26</f>
        <v>0</v>
      </c>
      <c r="E37" s="9"/>
      <c r="F37" s="9"/>
      <c r="G37" s="122"/>
      <c r="H37" s="110">
        <f>Input!H228*(1+vanilla1)^0.5</f>
        <v>0</v>
      </c>
      <c r="I37" s="110">
        <f>Input!I228*(1+vanilla2)^0.5</f>
        <v>0</v>
      </c>
      <c r="J37" s="110">
        <f>Input!J228*(1+vanilla3)^0.5</f>
        <v>0</v>
      </c>
      <c r="K37" s="110">
        <f>Input!K228*(1+vanilla4)^0.5</f>
        <v>0</v>
      </c>
      <c r="L37" s="110">
        <f>Input!L228*(1+vanilla5)^0.5</f>
        <v>0</v>
      </c>
      <c r="M37" s="110">
        <f>Input!M228*(1+vanilla6)^0.5</f>
        <v>0</v>
      </c>
      <c r="N37" s="110">
        <f>Input!N228*(1+vanilla7)^0.5</f>
        <v>0</v>
      </c>
      <c r="O37" s="110">
        <f>Input!O228*(1+vanilla8)^0.5</f>
        <v>0</v>
      </c>
      <c r="P37" s="110">
        <f>Input!P228*(1+vanilla9)^0.5</f>
        <v>0</v>
      </c>
      <c r="Q37" s="110">
        <f>Input!Q228*(1+vanilla10)^0.5</f>
        <v>0</v>
      </c>
      <c r="R37" s="28"/>
      <c r="S37" s="99"/>
      <c r="T37" s="99"/>
      <c r="U37" s="99"/>
      <c r="V37" s="99"/>
      <c r="W37" s="99"/>
      <c r="X37" s="99"/>
      <c r="Y37" s="99"/>
      <c r="Z37" s="99"/>
      <c r="AA37" s="99"/>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99"/>
      <c r="BE37" s="99"/>
      <c r="BF37" s="99"/>
      <c r="BG37" s="99"/>
      <c r="BH37" s="99"/>
      <c r="BI37" s="99"/>
      <c r="BJ37" s="99"/>
      <c r="BK37" s="11"/>
      <c r="BL37" s="11"/>
    </row>
    <row r="38" spans="1:64" hidden="1" outlineLevel="1">
      <c r="A38" s="9"/>
      <c r="B38" s="9"/>
      <c r="C38" s="45"/>
      <c r="D38" s="128">
        <f>Asset27</f>
        <v>0</v>
      </c>
      <c r="E38" s="9"/>
      <c r="F38" s="9"/>
      <c r="G38" s="122"/>
      <c r="H38" s="110">
        <f>Input!H229*(1+vanilla1)^0.5</f>
        <v>0</v>
      </c>
      <c r="I38" s="110">
        <f>Input!I229*(1+vanilla2)^0.5</f>
        <v>0</v>
      </c>
      <c r="J38" s="110">
        <f>Input!J229*(1+vanilla3)^0.5</f>
        <v>0</v>
      </c>
      <c r="K38" s="110">
        <f>Input!K229*(1+vanilla4)^0.5</f>
        <v>0</v>
      </c>
      <c r="L38" s="110">
        <f>Input!L229*(1+vanilla5)^0.5</f>
        <v>0</v>
      </c>
      <c r="M38" s="110">
        <f>Input!M229*(1+vanilla6)^0.5</f>
        <v>0</v>
      </c>
      <c r="N38" s="110">
        <f>Input!N229*(1+vanilla7)^0.5</f>
        <v>0</v>
      </c>
      <c r="O38" s="110">
        <f>Input!O229*(1+vanilla8)^0.5</f>
        <v>0</v>
      </c>
      <c r="P38" s="110">
        <f>Input!P229*(1+vanilla9)^0.5</f>
        <v>0</v>
      </c>
      <c r="Q38" s="110">
        <f>Input!Q229*(1+vanilla10)^0.5</f>
        <v>0</v>
      </c>
      <c r="R38" s="28"/>
      <c r="S38" s="99"/>
      <c r="T38" s="99"/>
      <c r="U38" s="99"/>
      <c r="V38" s="99"/>
      <c r="W38" s="99"/>
      <c r="X38" s="99"/>
      <c r="Y38" s="99"/>
      <c r="Z38" s="99"/>
      <c r="AA38" s="99"/>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99"/>
      <c r="BE38" s="99"/>
      <c r="BF38" s="99"/>
      <c r="BG38" s="99"/>
      <c r="BH38" s="99"/>
      <c r="BI38" s="99"/>
      <c r="BJ38" s="99"/>
      <c r="BK38" s="11"/>
      <c r="BL38" s="11"/>
    </row>
    <row r="39" spans="1:64" hidden="1" outlineLevel="1">
      <c r="A39" s="9"/>
      <c r="B39" s="9"/>
      <c r="C39" s="45"/>
      <c r="D39" s="128">
        <f>Asset28</f>
        <v>0</v>
      </c>
      <c r="E39" s="9"/>
      <c r="F39" s="9"/>
      <c r="G39" s="122"/>
      <c r="H39" s="110">
        <f>Input!H230*(1+vanilla1)^0.5</f>
        <v>0</v>
      </c>
      <c r="I39" s="110">
        <f>Input!I230*(1+vanilla2)^0.5</f>
        <v>0</v>
      </c>
      <c r="J39" s="110">
        <f>Input!J230*(1+vanilla3)^0.5</f>
        <v>0</v>
      </c>
      <c r="K39" s="110">
        <f>Input!K230*(1+vanilla4)^0.5</f>
        <v>0</v>
      </c>
      <c r="L39" s="110">
        <f>Input!L230*(1+vanilla5)^0.5</f>
        <v>0</v>
      </c>
      <c r="M39" s="110">
        <f>Input!M230*(1+vanilla6)^0.5</f>
        <v>0</v>
      </c>
      <c r="N39" s="110">
        <f>Input!N230*(1+vanilla7)^0.5</f>
        <v>0</v>
      </c>
      <c r="O39" s="110">
        <f>Input!O230*(1+vanilla8)^0.5</f>
        <v>0</v>
      </c>
      <c r="P39" s="110">
        <f>Input!P230*(1+vanilla9)^0.5</f>
        <v>0</v>
      </c>
      <c r="Q39" s="110">
        <f>Input!Q230*(1+vanilla10)^0.5</f>
        <v>0</v>
      </c>
      <c r="R39" s="28"/>
      <c r="S39" s="99"/>
      <c r="T39" s="99"/>
      <c r="U39" s="99"/>
      <c r="V39" s="99"/>
      <c r="W39" s="99"/>
      <c r="X39" s="99"/>
      <c r="Y39" s="99"/>
      <c r="Z39" s="99"/>
      <c r="AA39" s="99"/>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99"/>
      <c r="BE39" s="99"/>
      <c r="BF39" s="99"/>
      <c r="BG39" s="99"/>
      <c r="BH39" s="99"/>
      <c r="BI39" s="99"/>
      <c r="BJ39" s="99"/>
      <c r="BK39" s="11"/>
      <c r="BL39" s="11"/>
    </row>
    <row r="40" spans="1:64" hidden="1" outlineLevel="1">
      <c r="A40" s="9"/>
      <c r="B40" s="9"/>
      <c r="C40" s="45"/>
      <c r="D40" s="128">
        <f>Asset29</f>
        <v>0</v>
      </c>
      <c r="E40" s="9"/>
      <c r="F40" s="9"/>
      <c r="G40" s="122"/>
      <c r="H40" s="110">
        <f>Input!H231*(1+vanilla1)^0.5</f>
        <v>0</v>
      </c>
      <c r="I40" s="110">
        <f>Input!I231*(1+vanilla2)^0.5</f>
        <v>0</v>
      </c>
      <c r="J40" s="110">
        <f>Input!J231*(1+vanilla3)^0.5</f>
        <v>0</v>
      </c>
      <c r="K40" s="110">
        <f>Input!K231*(1+vanilla4)^0.5</f>
        <v>0</v>
      </c>
      <c r="L40" s="110">
        <f>Input!L231*(1+vanilla5)^0.5</f>
        <v>0</v>
      </c>
      <c r="M40" s="110">
        <f>Input!M231*(1+vanilla6)^0.5</f>
        <v>0</v>
      </c>
      <c r="N40" s="110">
        <f>Input!N231*(1+vanilla7)^0.5</f>
        <v>0</v>
      </c>
      <c r="O40" s="110">
        <f>Input!O231*(1+vanilla8)^0.5</f>
        <v>0</v>
      </c>
      <c r="P40" s="110">
        <f>Input!P231*(1+vanilla9)^0.5</f>
        <v>0</v>
      </c>
      <c r="Q40" s="110">
        <f>Input!Q231*(1+vanilla10)^0.5</f>
        <v>0</v>
      </c>
      <c r="R40" s="28"/>
      <c r="S40" s="99"/>
      <c r="T40" s="99"/>
      <c r="U40" s="99"/>
      <c r="V40" s="99"/>
      <c r="W40" s="99"/>
      <c r="X40" s="99"/>
      <c r="Y40" s="99"/>
      <c r="Z40" s="99"/>
      <c r="AA40" s="99"/>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99"/>
      <c r="BE40" s="99"/>
      <c r="BF40" s="99"/>
      <c r="BG40" s="99"/>
      <c r="BH40" s="99"/>
      <c r="BI40" s="99"/>
      <c r="BJ40" s="99"/>
      <c r="BK40" s="11"/>
      <c r="BL40" s="11"/>
    </row>
    <row r="41" spans="1:64" hidden="1" outlineLevel="1">
      <c r="A41" s="9"/>
      <c r="B41" s="9"/>
      <c r="C41" s="45"/>
      <c r="D41" s="128">
        <f>Asset30</f>
        <v>0</v>
      </c>
      <c r="E41" s="9"/>
      <c r="F41" s="9"/>
      <c r="G41" s="122"/>
      <c r="H41" s="110">
        <f>Input!H232*(1+vanilla1)^0.5</f>
        <v>0</v>
      </c>
      <c r="I41" s="110">
        <f>Input!I232*(1+vanilla2)^0.5</f>
        <v>0</v>
      </c>
      <c r="J41" s="110">
        <f>Input!J232*(1+vanilla3)^0.5</f>
        <v>0</v>
      </c>
      <c r="K41" s="110">
        <f>Input!K232*(1+vanilla4)^0.5</f>
        <v>0</v>
      </c>
      <c r="L41" s="110">
        <f>Input!L232*(1+vanilla5)^0.5</f>
        <v>0</v>
      </c>
      <c r="M41" s="110">
        <f>Input!M232*(1+vanilla6)^0.5</f>
        <v>0</v>
      </c>
      <c r="N41" s="110">
        <f>Input!N232*(1+vanilla7)^0.5</f>
        <v>0</v>
      </c>
      <c r="O41" s="110">
        <f>Input!O232*(1+vanilla8)^0.5</f>
        <v>0</v>
      </c>
      <c r="P41" s="110">
        <f>Input!P232*(1+vanilla9)^0.5</f>
        <v>0</v>
      </c>
      <c r="Q41" s="110">
        <f>Input!Q232*(1+vanilla10)^0.5</f>
        <v>0</v>
      </c>
      <c r="R41" s="28"/>
      <c r="S41" s="99"/>
      <c r="T41" s="99"/>
      <c r="U41" s="99"/>
      <c r="V41" s="99"/>
      <c r="W41" s="99"/>
      <c r="X41" s="99"/>
      <c r="Y41" s="99"/>
      <c r="Z41" s="99"/>
      <c r="AA41" s="99"/>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99"/>
      <c r="BE41" s="99"/>
      <c r="BF41" s="99"/>
      <c r="BG41" s="99"/>
      <c r="BH41" s="99"/>
      <c r="BI41" s="99"/>
      <c r="BJ41" s="99"/>
      <c r="BK41" s="11"/>
      <c r="BL41" s="11"/>
    </row>
    <row r="42" spans="1:64" hidden="1" outlineLevel="1">
      <c r="A42" s="9"/>
      <c r="B42" s="9"/>
      <c r="C42" s="45"/>
      <c r="D42" s="128">
        <f>Asset31</f>
        <v>0</v>
      </c>
      <c r="E42" s="9"/>
      <c r="F42" s="9"/>
      <c r="G42" s="122"/>
      <c r="H42" s="110">
        <f>Input!H233*(1+vanilla1)^0.5</f>
        <v>0</v>
      </c>
      <c r="I42" s="110">
        <f>Input!I233*(1+vanilla2)^0.5</f>
        <v>0</v>
      </c>
      <c r="J42" s="110">
        <f>Input!J233*(1+vanilla3)^0.5</f>
        <v>0</v>
      </c>
      <c r="K42" s="110">
        <f>Input!K233*(1+vanilla4)^0.5</f>
        <v>0</v>
      </c>
      <c r="L42" s="110">
        <f>Input!L233*(1+vanilla5)^0.5</f>
        <v>0</v>
      </c>
      <c r="M42" s="110">
        <f>Input!M233*(1+vanilla6)^0.5</f>
        <v>0</v>
      </c>
      <c r="N42" s="110">
        <f>Input!N233*(1+vanilla7)^0.5</f>
        <v>0</v>
      </c>
      <c r="O42" s="110">
        <f>Input!O233*(1+vanilla8)^0.5</f>
        <v>0</v>
      </c>
      <c r="P42" s="110">
        <f>Input!P233*(1+vanilla9)^0.5</f>
        <v>0</v>
      </c>
      <c r="Q42" s="110">
        <f>Input!Q233*(1+vanilla10)^0.5</f>
        <v>0</v>
      </c>
      <c r="R42" s="28"/>
      <c r="S42" s="99"/>
      <c r="T42" s="99"/>
      <c r="U42" s="99"/>
      <c r="V42" s="99"/>
      <c r="W42" s="99"/>
      <c r="X42" s="99"/>
      <c r="Y42" s="99"/>
      <c r="Z42" s="99"/>
      <c r="AA42" s="99"/>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99"/>
      <c r="BE42" s="99"/>
      <c r="BF42" s="99"/>
      <c r="BG42" s="99"/>
      <c r="BH42" s="99"/>
      <c r="BI42" s="99"/>
      <c r="BJ42" s="99"/>
      <c r="BK42" s="11"/>
      <c r="BL42" s="11"/>
    </row>
    <row r="43" spans="1:64" hidden="1" outlineLevel="1">
      <c r="A43" s="9"/>
      <c r="B43" s="9"/>
      <c r="C43" s="45"/>
      <c r="D43" s="128">
        <f>Asset32</f>
        <v>0</v>
      </c>
      <c r="E43" s="9"/>
      <c r="F43" s="9"/>
      <c r="G43" s="122"/>
      <c r="H43" s="110">
        <f>Input!H234*(1+vanilla1)^0.5</f>
        <v>0</v>
      </c>
      <c r="I43" s="110">
        <f>Input!I234*(1+vanilla2)^0.5</f>
        <v>0</v>
      </c>
      <c r="J43" s="110">
        <f>Input!J234*(1+vanilla3)^0.5</f>
        <v>0</v>
      </c>
      <c r="K43" s="110">
        <f>Input!K234*(1+vanilla4)^0.5</f>
        <v>0</v>
      </c>
      <c r="L43" s="110">
        <f>Input!L234*(1+vanilla5)^0.5</f>
        <v>0</v>
      </c>
      <c r="M43" s="110">
        <f>Input!M234*(1+vanilla6)^0.5</f>
        <v>0</v>
      </c>
      <c r="N43" s="110">
        <f>Input!N234*(1+vanilla7)^0.5</f>
        <v>0</v>
      </c>
      <c r="O43" s="110">
        <f>Input!O234*(1+vanilla8)^0.5</f>
        <v>0</v>
      </c>
      <c r="P43" s="110">
        <f>Input!P234*(1+vanilla9)^0.5</f>
        <v>0</v>
      </c>
      <c r="Q43" s="110">
        <f>Input!Q234*(1+vanilla10)^0.5</f>
        <v>0</v>
      </c>
      <c r="R43" s="28"/>
      <c r="S43" s="99"/>
      <c r="T43" s="99"/>
      <c r="U43" s="99"/>
      <c r="V43" s="99"/>
      <c r="W43" s="99"/>
      <c r="X43" s="99"/>
      <c r="Y43" s="99"/>
      <c r="Z43" s="99"/>
      <c r="AA43" s="99"/>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99"/>
      <c r="BE43" s="99"/>
      <c r="BF43" s="99"/>
      <c r="BG43" s="99"/>
      <c r="BH43" s="99"/>
      <c r="BI43" s="99"/>
      <c r="BJ43" s="99"/>
      <c r="BK43" s="11"/>
      <c r="BL43" s="11"/>
    </row>
    <row r="44" spans="1:64" hidden="1" outlineLevel="1">
      <c r="A44" s="9"/>
      <c r="B44" s="9"/>
      <c r="C44" s="45"/>
      <c r="D44" s="128">
        <f>Asset33</f>
        <v>0</v>
      </c>
      <c r="E44" s="9"/>
      <c r="F44" s="9"/>
      <c r="G44" s="122"/>
      <c r="H44" s="110">
        <f>Input!H235*(1+vanilla1)^0.5</f>
        <v>0</v>
      </c>
      <c r="I44" s="110">
        <f>Input!I235*(1+vanilla2)^0.5</f>
        <v>0</v>
      </c>
      <c r="J44" s="110">
        <f>Input!J235*(1+vanilla3)^0.5</f>
        <v>0</v>
      </c>
      <c r="K44" s="110">
        <f>Input!K235*(1+vanilla4)^0.5</f>
        <v>0</v>
      </c>
      <c r="L44" s="110">
        <f>Input!L235*(1+vanilla5)^0.5</f>
        <v>0</v>
      </c>
      <c r="M44" s="110">
        <f>Input!M235*(1+vanilla6)^0.5</f>
        <v>0</v>
      </c>
      <c r="N44" s="110">
        <f>Input!N235*(1+vanilla7)^0.5</f>
        <v>0</v>
      </c>
      <c r="O44" s="110">
        <f>Input!O235*(1+vanilla8)^0.5</f>
        <v>0</v>
      </c>
      <c r="P44" s="110">
        <f>Input!P235*(1+vanilla9)^0.5</f>
        <v>0</v>
      </c>
      <c r="Q44" s="110">
        <f>Input!Q235*(1+vanilla10)^0.5</f>
        <v>0</v>
      </c>
      <c r="R44" s="28"/>
      <c r="S44" s="99"/>
      <c r="T44" s="99"/>
      <c r="U44" s="99"/>
      <c r="V44" s="99"/>
      <c r="W44" s="99"/>
      <c r="X44" s="99"/>
      <c r="Y44" s="99"/>
      <c r="Z44" s="99"/>
      <c r="AA44" s="99"/>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99"/>
      <c r="BE44" s="99"/>
      <c r="BF44" s="99"/>
      <c r="BG44" s="99"/>
      <c r="BH44" s="99"/>
      <c r="BI44" s="99"/>
      <c r="BJ44" s="99"/>
      <c r="BK44" s="11"/>
      <c r="BL44" s="11"/>
    </row>
    <row r="45" spans="1:64" hidden="1" outlineLevel="1">
      <c r="A45" s="9"/>
      <c r="B45" s="9"/>
      <c r="C45" s="45"/>
      <c r="D45" s="128">
        <f>Asset34</f>
        <v>0</v>
      </c>
      <c r="E45" s="9"/>
      <c r="F45" s="9"/>
      <c r="G45" s="122"/>
      <c r="H45" s="110">
        <f>Input!H236*(1+vanilla1)^0.5</f>
        <v>0</v>
      </c>
      <c r="I45" s="110">
        <f>Input!I236*(1+vanilla2)^0.5</f>
        <v>0</v>
      </c>
      <c r="J45" s="110">
        <f>Input!J236*(1+vanilla3)^0.5</f>
        <v>0</v>
      </c>
      <c r="K45" s="110">
        <f>Input!K236*(1+vanilla4)^0.5</f>
        <v>0</v>
      </c>
      <c r="L45" s="110">
        <f>Input!L236*(1+vanilla5)^0.5</f>
        <v>0</v>
      </c>
      <c r="M45" s="110">
        <f>Input!M236*(1+vanilla6)^0.5</f>
        <v>0</v>
      </c>
      <c r="N45" s="110">
        <f>Input!N236*(1+vanilla7)^0.5</f>
        <v>0</v>
      </c>
      <c r="O45" s="110">
        <f>Input!O236*(1+vanilla8)^0.5</f>
        <v>0</v>
      </c>
      <c r="P45" s="110">
        <f>Input!P236*(1+vanilla9)^0.5</f>
        <v>0</v>
      </c>
      <c r="Q45" s="110">
        <f>Input!Q236*(1+vanilla10)^0.5</f>
        <v>0</v>
      </c>
      <c r="R45" s="28"/>
      <c r="S45" s="99"/>
      <c r="T45" s="99"/>
      <c r="U45" s="99"/>
      <c r="V45" s="99"/>
      <c r="W45" s="99"/>
      <c r="X45" s="99"/>
      <c r="Y45" s="99"/>
      <c r="Z45" s="99"/>
      <c r="AA45" s="99"/>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99"/>
      <c r="BE45" s="99"/>
      <c r="BF45" s="99"/>
      <c r="BG45" s="99"/>
      <c r="BH45" s="99"/>
      <c r="BI45" s="99"/>
      <c r="BJ45" s="99"/>
      <c r="BK45" s="11"/>
      <c r="BL45" s="11"/>
    </row>
    <row r="46" spans="1:64" hidden="1" outlineLevel="1">
      <c r="A46" s="9"/>
      <c r="B46" s="9"/>
      <c r="C46" s="45"/>
      <c r="D46" s="128">
        <f>Asset35</f>
        <v>0</v>
      </c>
      <c r="E46" s="9"/>
      <c r="F46" s="9"/>
      <c r="G46" s="122"/>
      <c r="H46" s="110">
        <f>Input!H237*(1+vanilla1)^0.5</f>
        <v>0</v>
      </c>
      <c r="I46" s="110">
        <f>Input!I237*(1+vanilla2)^0.5</f>
        <v>0</v>
      </c>
      <c r="J46" s="110">
        <f>Input!J237*(1+vanilla3)^0.5</f>
        <v>0</v>
      </c>
      <c r="K46" s="110">
        <f>Input!K237*(1+vanilla4)^0.5</f>
        <v>0</v>
      </c>
      <c r="L46" s="110">
        <f>Input!L237*(1+vanilla5)^0.5</f>
        <v>0</v>
      </c>
      <c r="M46" s="110">
        <f>Input!M237*(1+vanilla6)^0.5</f>
        <v>0</v>
      </c>
      <c r="N46" s="110">
        <f>Input!N237*(1+vanilla7)^0.5</f>
        <v>0</v>
      </c>
      <c r="O46" s="110">
        <f>Input!O237*(1+vanilla8)^0.5</f>
        <v>0</v>
      </c>
      <c r="P46" s="110">
        <f>Input!P237*(1+vanilla9)^0.5</f>
        <v>0</v>
      </c>
      <c r="Q46" s="110">
        <f>Input!Q237*(1+vanilla10)^0.5</f>
        <v>0</v>
      </c>
      <c r="R46" s="28"/>
      <c r="S46" s="99"/>
      <c r="T46" s="99"/>
      <c r="U46" s="99"/>
      <c r="V46" s="99"/>
      <c r="W46" s="99"/>
      <c r="X46" s="99"/>
      <c r="Y46" s="99"/>
      <c r="Z46" s="99"/>
      <c r="AA46" s="99"/>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99"/>
      <c r="BE46" s="99"/>
      <c r="BF46" s="99"/>
      <c r="BG46" s="99"/>
      <c r="BH46" s="99"/>
      <c r="BI46" s="99"/>
      <c r="BJ46" s="99"/>
      <c r="BK46" s="11"/>
      <c r="BL46" s="11"/>
    </row>
    <row r="47" spans="1:64" hidden="1" outlineLevel="1">
      <c r="A47" s="9"/>
      <c r="B47" s="9"/>
      <c r="C47" s="45"/>
      <c r="D47" s="128">
        <f>Asset36</f>
        <v>0</v>
      </c>
      <c r="E47" s="9"/>
      <c r="F47" s="9"/>
      <c r="G47" s="122"/>
      <c r="H47" s="110">
        <f>Input!H238*(1+vanilla1)^0.5</f>
        <v>0</v>
      </c>
      <c r="I47" s="110">
        <f>Input!I238*(1+vanilla2)^0.5</f>
        <v>0</v>
      </c>
      <c r="J47" s="110">
        <f>Input!J238*(1+vanilla3)^0.5</f>
        <v>0</v>
      </c>
      <c r="K47" s="110">
        <f>Input!K238*(1+vanilla4)^0.5</f>
        <v>0</v>
      </c>
      <c r="L47" s="110">
        <f>Input!L238*(1+vanilla5)^0.5</f>
        <v>0</v>
      </c>
      <c r="M47" s="110">
        <f>Input!M238*(1+vanilla6)^0.5</f>
        <v>0</v>
      </c>
      <c r="N47" s="110">
        <f>Input!N238*(1+vanilla7)^0.5</f>
        <v>0</v>
      </c>
      <c r="O47" s="110">
        <f>Input!O238*(1+vanilla8)^0.5</f>
        <v>0</v>
      </c>
      <c r="P47" s="110">
        <f>Input!P238*(1+vanilla9)^0.5</f>
        <v>0</v>
      </c>
      <c r="Q47" s="110">
        <f>Input!Q238*(1+vanilla10)^0.5</f>
        <v>0</v>
      </c>
      <c r="R47" s="28"/>
      <c r="S47" s="99"/>
      <c r="T47" s="99"/>
      <c r="U47" s="99"/>
      <c r="V47" s="99"/>
      <c r="W47" s="99"/>
      <c r="X47" s="99"/>
      <c r="Y47" s="99"/>
      <c r="Z47" s="99"/>
      <c r="AA47" s="99"/>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99"/>
      <c r="BE47" s="99"/>
      <c r="BF47" s="99"/>
      <c r="BG47" s="99"/>
      <c r="BH47" s="99"/>
      <c r="BI47" s="99"/>
      <c r="BJ47" s="99"/>
      <c r="BK47" s="11"/>
      <c r="BL47" s="11"/>
    </row>
    <row r="48" spans="1:64" hidden="1" outlineLevel="1">
      <c r="A48" s="9"/>
      <c r="B48" s="9"/>
      <c r="C48" s="45"/>
      <c r="D48" s="128">
        <f>Asset37</f>
        <v>0</v>
      </c>
      <c r="E48" s="9"/>
      <c r="F48" s="9"/>
      <c r="G48" s="122"/>
      <c r="H48" s="110">
        <f>Input!H239*(1+vanilla1)^0.5</f>
        <v>0</v>
      </c>
      <c r="I48" s="110">
        <f>Input!I239*(1+vanilla2)^0.5</f>
        <v>0</v>
      </c>
      <c r="J48" s="110">
        <f>Input!J239*(1+vanilla3)^0.5</f>
        <v>0</v>
      </c>
      <c r="K48" s="110">
        <f>Input!K239*(1+vanilla4)^0.5</f>
        <v>0</v>
      </c>
      <c r="L48" s="110">
        <f>Input!L239*(1+vanilla5)^0.5</f>
        <v>0</v>
      </c>
      <c r="M48" s="110">
        <f>Input!M239*(1+vanilla6)^0.5</f>
        <v>0</v>
      </c>
      <c r="N48" s="110">
        <f>Input!N239*(1+vanilla7)^0.5</f>
        <v>0</v>
      </c>
      <c r="O48" s="110">
        <f>Input!O239*(1+vanilla8)^0.5</f>
        <v>0</v>
      </c>
      <c r="P48" s="110">
        <f>Input!P239*(1+vanilla9)^0.5</f>
        <v>0</v>
      </c>
      <c r="Q48" s="110">
        <f>Input!Q239*(1+vanilla10)^0.5</f>
        <v>0</v>
      </c>
      <c r="R48" s="28"/>
      <c r="S48" s="99"/>
      <c r="T48" s="99"/>
      <c r="U48" s="99"/>
      <c r="V48" s="99"/>
      <c r="W48" s="99"/>
      <c r="X48" s="99"/>
      <c r="Y48" s="99"/>
      <c r="Z48" s="99"/>
      <c r="AA48" s="99"/>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99"/>
      <c r="BE48" s="99"/>
      <c r="BF48" s="99"/>
      <c r="BG48" s="99"/>
      <c r="BH48" s="99"/>
      <c r="BI48" s="99"/>
      <c r="BJ48" s="99"/>
      <c r="BK48" s="11"/>
      <c r="BL48" s="11"/>
    </row>
    <row r="49" spans="1:256" hidden="1" outlineLevel="1">
      <c r="A49" s="9"/>
      <c r="B49" s="9"/>
      <c r="C49" s="45"/>
      <c r="D49" s="128">
        <f>Asset38</f>
        <v>0</v>
      </c>
      <c r="E49" s="9"/>
      <c r="F49" s="9"/>
      <c r="G49" s="122"/>
      <c r="H49" s="110">
        <f>Input!H240*(1+vanilla1)^0.5</f>
        <v>0</v>
      </c>
      <c r="I49" s="110">
        <f>Input!I240*(1+vanilla2)^0.5</f>
        <v>0</v>
      </c>
      <c r="J49" s="110">
        <f>Input!J240*(1+vanilla3)^0.5</f>
        <v>0</v>
      </c>
      <c r="K49" s="110">
        <f>Input!K240*(1+vanilla4)^0.5</f>
        <v>0</v>
      </c>
      <c r="L49" s="110">
        <f>Input!L240*(1+vanilla5)^0.5</f>
        <v>0</v>
      </c>
      <c r="M49" s="110">
        <f>Input!M240*(1+vanilla6)^0.5</f>
        <v>0</v>
      </c>
      <c r="N49" s="110">
        <f>Input!N240*(1+vanilla7)^0.5</f>
        <v>0</v>
      </c>
      <c r="O49" s="110">
        <f>Input!O240*(1+vanilla8)^0.5</f>
        <v>0</v>
      </c>
      <c r="P49" s="110">
        <f>Input!P240*(1+vanilla9)^0.5</f>
        <v>0</v>
      </c>
      <c r="Q49" s="110">
        <f>Input!Q240*(1+vanilla10)^0.5</f>
        <v>0</v>
      </c>
      <c r="R49" s="28"/>
      <c r="S49" s="99"/>
      <c r="T49" s="99"/>
      <c r="U49" s="99"/>
      <c r="V49" s="99"/>
      <c r="W49" s="99"/>
      <c r="X49" s="99"/>
      <c r="Y49" s="99"/>
      <c r="Z49" s="99"/>
      <c r="AA49" s="99"/>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99"/>
      <c r="BE49" s="99"/>
      <c r="BF49" s="99"/>
      <c r="BG49" s="99"/>
      <c r="BH49" s="99"/>
      <c r="BI49" s="99"/>
      <c r="BJ49" s="99"/>
      <c r="BK49" s="11"/>
      <c r="BL49" s="11"/>
    </row>
    <row r="50" spans="1:256" hidden="1" outlineLevel="1">
      <c r="A50" s="9"/>
      <c r="B50" s="9"/>
      <c r="C50" s="45"/>
      <c r="D50" s="128">
        <f>Asset39</f>
        <v>0</v>
      </c>
      <c r="E50" s="9"/>
      <c r="F50" s="9"/>
      <c r="G50" s="122"/>
      <c r="H50" s="110">
        <f>Input!H241*(1+vanilla1)^0.5</f>
        <v>0</v>
      </c>
      <c r="I50" s="110">
        <f>Input!I241*(1+vanilla2)^0.5</f>
        <v>0</v>
      </c>
      <c r="J50" s="110">
        <f>Input!J241*(1+vanilla3)^0.5</f>
        <v>0</v>
      </c>
      <c r="K50" s="110">
        <f>Input!K241*(1+vanilla4)^0.5</f>
        <v>0</v>
      </c>
      <c r="L50" s="110">
        <f>Input!L241*(1+vanilla5)^0.5</f>
        <v>0</v>
      </c>
      <c r="M50" s="110">
        <f>Input!M241*(1+vanilla6)^0.5</f>
        <v>0</v>
      </c>
      <c r="N50" s="110">
        <f>Input!N241*(1+vanilla7)^0.5</f>
        <v>0</v>
      </c>
      <c r="O50" s="110">
        <f>Input!O241*(1+vanilla8)^0.5</f>
        <v>0</v>
      </c>
      <c r="P50" s="110">
        <f>Input!P241*(1+vanilla9)^0.5</f>
        <v>0</v>
      </c>
      <c r="Q50" s="110">
        <f>Input!Q241*(1+vanilla10)^0.5</f>
        <v>0</v>
      </c>
      <c r="R50" s="28"/>
      <c r="S50" s="99"/>
      <c r="T50" s="99"/>
      <c r="U50" s="99"/>
      <c r="V50" s="99"/>
      <c r="W50" s="99"/>
      <c r="X50" s="99"/>
      <c r="Y50" s="99"/>
      <c r="Z50" s="99"/>
      <c r="AA50" s="99"/>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99"/>
      <c r="BE50" s="99"/>
      <c r="BF50" s="99"/>
      <c r="BG50" s="99"/>
      <c r="BH50" s="99"/>
      <c r="BI50" s="99"/>
      <c r="BJ50" s="99"/>
      <c r="BK50" s="11"/>
      <c r="BL50" s="11"/>
    </row>
    <row r="51" spans="1:256" hidden="1" outlineLevel="1">
      <c r="A51" s="9"/>
      <c r="B51" s="9"/>
      <c r="C51" s="45"/>
      <c r="D51" s="128">
        <f>Asset40</f>
        <v>0</v>
      </c>
      <c r="E51" s="9"/>
      <c r="F51" s="9"/>
      <c r="G51" s="122"/>
      <c r="H51" s="110">
        <f>Input!H242*(1+vanilla1)^0.5</f>
        <v>0</v>
      </c>
      <c r="I51" s="110">
        <f>Input!I242*(1+vanilla2)^0.5</f>
        <v>0</v>
      </c>
      <c r="J51" s="110">
        <f>Input!J242*(1+vanilla3)^0.5</f>
        <v>0</v>
      </c>
      <c r="K51" s="110">
        <f>Input!K242*(1+vanilla4)^0.5</f>
        <v>0</v>
      </c>
      <c r="L51" s="110">
        <f>Input!L242*(1+vanilla5)^0.5</f>
        <v>0</v>
      </c>
      <c r="M51" s="110">
        <f>Input!M242*(1+vanilla6)^0.5</f>
        <v>0</v>
      </c>
      <c r="N51" s="110">
        <f>Input!N242*(1+vanilla7)^0.5</f>
        <v>0</v>
      </c>
      <c r="O51" s="110">
        <f>Input!O242*(1+vanilla8)^0.5</f>
        <v>0</v>
      </c>
      <c r="P51" s="110">
        <f>Input!P242*(1+vanilla9)^0.5</f>
        <v>0</v>
      </c>
      <c r="Q51" s="110">
        <f>Input!Q242*(1+vanilla10)^0.5</f>
        <v>0</v>
      </c>
      <c r="R51" s="28"/>
      <c r="S51" s="99"/>
      <c r="T51" s="99"/>
      <c r="U51" s="99"/>
      <c r="V51" s="99"/>
      <c r="W51" s="99"/>
      <c r="X51" s="99"/>
      <c r="Y51" s="99"/>
      <c r="Z51" s="99"/>
      <c r="AA51" s="99"/>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99"/>
      <c r="BE51" s="99"/>
      <c r="BF51" s="99"/>
      <c r="BG51" s="99"/>
      <c r="BH51" s="99"/>
      <c r="BI51" s="99"/>
      <c r="BJ51" s="99"/>
      <c r="BK51" s="11"/>
      <c r="BL51" s="11"/>
    </row>
    <row r="52" spans="1:256" hidden="1" outlineLevel="1">
      <c r="A52" s="9"/>
      <c r="B52" s="9"/>
      <c r="C52" s="45"/>
      <c r="D52" s="128">
        <f>Asset41</f>
        <v>0</v>
      </c>
      <c r="E52" s="9"/>
      <c r="F52" s="9"/>
      <c r="G52" s="122"/>
      <c r="H52" s="110">
        <f>Input!H243*(1+vanilla1)^0.5</f>
        <v>0</v>
      </c>
      <c r="I52" s="110">
        <f>Input!I243*(1+vanilla2)^0.5</f>
        <v>0</v>
      </c>
      <c r="J52" s="110">
        <f>Input!J243*(1+vanilla3)^0.5</f>
        <v>0</v>
      </c>
      <c r="K52" s="110">
        <f>Input!K243*(1+vanilla4)^0.5</f>
        <v>0</v>
      </c>
      <c r="L52" s="110">
        <f>Input!L243*(1+vanilla5)^0.5</f>
        <v>0</v>
      </c>
      <c r="M52" s="110">
        <f>Input!M243*(1+vanilla6)^0.5</f>
        <v>0</v>
      </c>
      <c r="N52" s="110">
        <f>Input!N243*(1+vanilla7)^0.5</f>
        <v>0</v>
      </c>
      <c r="O52" s="110">
        <f>Input!O243*(1+vanilla8)^0.5</f>
        <v>0</v>
      </c>
      <c r="P52" s="110">
        <f>Input!P243*(1+vanilla9)^0.5</f>
        <v>0</v>
      </c>
      <c r="Q52" s="110">
        <f>Input!Q243*(1+vanilla10)^0.5</f>
        <v>0</v>
      </c>
      <c r="R52" s="28"/>
      <c r="S52" s="99"/>
      <c r="T52" s="99"/>
      <c r="U52" s="99"/>
      <c r="V52" s="99"/>
      <c r="W52" s="99"/>
      <c r="X52" s="99"/>
      <c r="Y52" s="99"/>
      <c r="Z52" s="99"/>
      <c r="AA52" s="99"/>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99"/>
      <c r="BE52" s="99"/>
      <c r="BF52" s="99"/>
      <c r="BG52" s="99"/>
      <c r="BH52" s="99"/>
      <c r="BI52" s="99"/>
      <c r="BJ52" s="99"/>
      <c r="BK52" s="11"/>
      <c r="BL52" s="11"/>
    </row>
    <row r="53" spans="1:256" hidden="1" outlineLevel="1">
      <c r="A53" s="9"/>
      <c r="B53" s="9"/>
      <c r="C53" s="45"/>
      <c r="D53" s="128">
        <f>Asset42</f>
        <v>0</v>
      </c>
      <c r="E53" s="9"/>
      <c r="F53" s="9"/>
      <c r="G53" s="122"/>
      <c r="H53" s="110">
        <f>Input!H244*(1+vanilla1)^0.5</f>
        <v>0</v>
      </c>
      <c r="I53" s="110">
        <f>Input!I244*(1+vanilla2)^0.5</f>
        <v>0</v>
      </c>
      <c r="J53" s="110">
        <f>Input!J244*(1+vanilla3)^0.5</f>
        <v>0</v>
      </c>
      <c r="K53" s="110">
        <f>Input!K244*(1+vanilla4)^0.5</f>
        <v>0</v>
      </c>
      <c r="L53" s="110">
        <f>Input!L244*(1+vanilla5)^0.5</f>
        <v>0</v>
      </c>
      <c r="M53" s="110">
        <f>Input!M244*(1+vanilla6)^0.5</f>
        <v>0</v>
      </c>
      <c r="N53" s="110">
        <f>Input!N244*(1+vanilla7)^0.5</f>
        <v>0</v>
      </c>
      <c r="O53" s="110">
        <f>Input!O244*(1+vanilla8)^0.5</f>
        <v>0</v>
      </c>
      <c r="P53" s="110">
        <f>Input!P244*(1+vanilla9)^0.5</f>
        <v>0</v>
      </c>
      <c r="Q53" s="110">
        <f>Input!Q244*(1+vanilla10)^0.5</f>
        <v>0</v>
      </c>
      <c r="R53" s="28"/>
      <c r="S53" s="99"/>
      <c r="T53" s="99"/>
      <c r="U53" s="99"/>
      <c r="V53" s="99"/>
      <c r="W53" s="99"/>
      <c r="X53" s="99"/>
      <c r="Y53" s="99"/>
      <c r="Z53" s="99"/>
      <c r="AA53" s="99"/>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99"/>
      <c r="BE53" s="99"/>
      <c r="BF53" s="99"/>
      <c r="BG53" s="99"/>
      <c r="BH53" s="99"/>
      <c r="BI53" s="99"/>
      <c r="BJ53" s="99"/>
      <c r="BK53" s="11"/>
      <c r="BL53" s="11"/>
    </row>
    <row r="54" spans="1:256" hidden="1" outlineLevel="1">
      <c r="A54" s="9"/>
      <c r="B54" s="9"/>
      <c r="C54" s="45"/>
      <c r="D54" s="128">
        <f>Asset43</f>
        <v>0</v>
      </c>
      <c r="E54" s="9"/>
      <c r="F54" s="9"/>
      <c r="G54" s="122"/>
      <c r="H54" s="110">
        <f>Input!H245*(1+vanilla1)^0.5</f>
        <v>0</v>
      </c>
      <c r="I54" s="110">
        <f>Input!I245*(1+vanilla2)^0.5</f>
        <v>0</v>
      </c>
      <c r="J54" s="110">
        <f>Input!J245*(1+vanilla3)^0.5</f>
        <v>0</v>
      </c>
      <c r="K54" s="110">
        <f>Input!K245*(1+vanilla4)^0.5</f>
        <v>0</v>
      </c>
      <c r="L54" s="110">
        <f>Input!L245*(1+vanilla5)^0.5</f>
        <v>0</v>
      </c>
      <c r="M54" s="110">
        <f>Input!M245*(1+vanilla6)^0.5</f>
        <v>0</v>
      </c>
      <c r="N54" s="110">
        <f>Input!N245*(1+vanilla7)^0.5</f>
        <v>0</v>
      </c>
      <c r="O54" s="110">
        <f>Input!O245*(1+vanilla8)^0.5</f>
        <v>0</v>
      </c>
      <c r="P54" s="110">
        <f>Input!P245*(1+vanilla9)^0.5</f>
        <v>0</v>
      </c>
      <c r="Q54" s="110">
        <f>Input!Q245*(1+vanilla10)^0.5</f>
        <v>0</v>
      </c>
      <c r="R54" s="28"/>
      <c r="S54" s="99"/>
      <c r="T54" s="99"/>
      <c r="U54" s="99"/>
      <c r="V54" s="99"/>
      <c r="W54" s="99"/>
      <c r="X54" s="99"/>
      <c r="Y54" s="99"/>
      <c r="Z54" s="99"/>
      <c r="AA54" s="99"/>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99"/>
      <c r="BE54" s="99"/>
      <c r="BF54" s="99"/>
      <c r="BG54" s="99"/>
      <c r="BH54" s="99"/>
      <c r="BI54" s="99"/>
      <c r="BJ54" s="99"/>
      <c r="BK54" s="11"/>
      <c r="BL54" s="11"/>
    </row>
    <row r="55" spans="1:256" hidden="1" outlineLevel="1">
      <c r="A55" s="9"/>
      <c r="B55" s="9"/>
      <c r="C55" s="45"/>
      <c r="D55" s="128">
        <f>Asset44</f>
        <v>0</v>
      </c>
      <c r="E55" s="9"/>
      <c r="F55" s="9"/>
      <c r="G55" s="122"/>
      <c r="H55" s="110">
        <f>Input!H246*(1+vanilla1)^0.5</f>
        <v>0</v>
      </c>
      <c r="I55" s="110">
        <f>Input!I246*(1+vanilla2)^0.5</f>
        <v>0</v>
      </c>
      <c r="J55" s="110">
        <f>Input!J246*(1+vanilla3)^0.5</f>
        <v>0</v>
      </c>
      <c r="K55" s="110">
        <f>Input!K246*(1+vanilla4)^0.5</f>
        <v>0</v>
      </c>
      <c r="L55" s="110">
        <f>Input!L246*(1+vanilla5)^0.5</f>
        <v>0</v>
      </c>
      <c r="M55" s="110">
        <f>Input!M246*(1+vanilla6)^0.5</f>
        <v>0</v>
      </c>
      <c r="N55" s="110">
        <f>Input!N246*(1+vanilla7)^0.5</f>
        <v>0</v>
      </c>
      <c r="O55" s="110">
        <f>Input!O246*(1+vanilla8)^0.5</f>
        <v>0</v>
      </c>
      <c r="P55" s="110">
        <f>Input!P246*(1+vanilla9)^0.5</f>
        <v>0</v>
      </c>
      <c r="Q55" s="110">
        <f>Input!Q246*(1+vanilla10)^0.5</f>
        <v>0</v>
      </c>
      <c r="R55" s="28"/>
      <c r="S55" s="99"/>
      <c r="T55" s="99"/>
      <c r="U55" s="99"/>
      <c r="V55" s="99"/>
      <c r="W55" s="99"/>
      <c r="X55" s="99"/>
      <c r="Y55" s="99"/>
      <c r="Z55" s="99"/>
      <c r="AA55" s="99"/>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99"/>
      <c r="BE55" s="99"/>
      <c r="BF55" s="99"/>
      <c r="BG55" s="99"/>
      <c r="BH55" s="99"/>
      <c r="BI55" s="99"/>
      <c r="BJ55" s="99"/>
      <c r="BK55" s="11"/>
      <c r="BL55" s="11"/>
    </row>
    <row r="56" spans="1:256" hidden="1" outlineLevel="1">
      <c r="A56" s="9"/>
      <c r="B56" s="9"/>
      <c r="C56" s="45"/>
      <c r="D56" s="128">
        <f>Asset45</f>
        <v>0</v>
      </c>
      <c r="E56" s="9"/>
      <c r="F56" s="9"/>
      <c r="G56" s="122"/>
      <c r="H56" s="110">
        <f>Input!H247*(1+vanilla1)^0.5</f>
        <v>0</v>
      </c>
      <c r="I56" s="110">
        <f>Input!I247*(1+vanilla2)^0.5</f>
        <v>0</v>
      </c>
      <c r="J56" s="110">
        <f>Input!J247*(1+vanilla3)^0.5</f>
        <v>0</v>
      </c>
      <c r="K56" s="110">
        <f>Input!K247*(1+vanilla4)^0.5</f>
        <v>0</v>
      </c>
      <c r="L56" s="110">
        <f>Input!L247*(1+vanilla5)^0.5</f>
        <v>0</v>
      </c>
      <c r="M56" s="110">
        <f>Input!M247*(1+vanilla6)^0.5</f>
        <v>0</v>
      </c>
      <c r="N56" s="110">
        <f>Input!N247*(1+vanilla7)^0.5</f>
        <v>0</v>
      </c>
      <c r="O56" s="110">
        <f>Input!O247*(1+vanilla8)^0.5</f>
        <v>0</v>
      </c>
      <c r="P56" s="110">
        <f>Input!P247*(1+vanilla9)^0.5</f>
        <v>0</v>
      </c>
      <c r="Q56" s="110">
        <f>Input!Q247*(1+vanilla10)^0.5</f>
        <v>0</v>
      </c>
      <c r="R56" s="28"/>
      <c r="S56" s="99"/>
      <c r="T56" s="99"/>
      <c r="U56" s="99"/>
      <c r="V56" s="99"/>
      <c r="W56" s="99"/>
      <c r="X56" s="99"/>
      <c r="Y56" s="99"/>
      <c r="Z56" s="99"/>
      <c r="AA56" s="99"/>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99"/>
      <c r="BE56" s="99"/>
      <c r="BF56" s="99"/>
      <c r="BG56" s="99"/>
      <c r="BH56" s="99"/>
      <c r="BI56" s="99"/>
      <c r="BJ56" s="99"/>
      <c r="BK56" s="11"/>
      <c r="BL56" s="11"/>
    </row>
    <row r="57" spans="1:256" collapsed="1">
      <c r="A57" s="9"/>
      <c r="B57" s="9"/>
      <c r="C57" s="45"/>
      <c r="D57" s="112"/>
      <c r="E57" s="9"/>
      <c r="F57" s="9"/>
      <c r="G57" s="27"/>
      <c r="H57" s="36"/>
      <c r="I57" s="36"/>
      <c r="J57" s="36"/>
      <c r="K57" s="36"/>
      <c r="L57" s="36"/>
      <c r="M57" s="36"/>
      <c r="N57" s="109"/>
      <c r="O57" s="28"/>
      <c r="P57" s="28"/>
      <c r="Q57" s="28"/>
      <c r="R57" s="28"/>
      <c r="S57" s="99"/>
      <c r="T57" s="99"/>
      <c r="U57" s="99"/>
      <c r="V57" s="99"/>
      <c r="W57" s="99"/>
      <c r="X57" s="99"/>
      <c r="Y57" s="99"/>
      <c r="Z57" s="99"/>
      <c r="AA57" s="99"/>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99"/>
      <c r="BE57" s="99"/>
      <c r="BF57" s="99"/>
      <c r="BG57" s="99"/>
      <c r="BH57" s="99"/>
      <c r="BI57" s="99"/>
      <c r="BJ57" s="99"/>
      <c r="BK57" s="11"/>
      <c r="BL57" s="11"/>
    </row>
    <row r="58" spans="1:256">
      <c r="A58" s="9"/>
      <c r="B58" s="9"/>
      <c r="C58" s="9" t="s">
        <v>34</v>
      </c>
      <c r="D58" s="9"/>
      <c r="E58" s="9"/>
      <c r="F58" s="9"/>
      <c r="G58" s="115"/>
      <c r="H58" s="115">
        <f>H71+H84+H97+H110+H123+H136+H149+H162+H175+H188+H201+H214+H227+H240+H253+H266+H279+H292+H305+H318+H331+H344+H357+H370+H383+H396+H409+H422+H435+H448+H461+H474+H487+H500+H513+H526+H539+H552+H565+H578+H591+H604+H617+H630+H643</f>
        <v>-41.060109562777448</v>
      </c>
      <c r="I58" s="115">
        <f t="shared" ref="I58:Q58" si="2">I71+I84+I97+I110+I123+I136+I149+I162+I175+I188+I201+I214+I227+I240+I253+I266+I279+I292+I305+I318+I331+I344+I357+I370+I383+I396+I409+I422+I435+I448+I461+I474+I487+I500+I513+I526+I539+I552+I565+I578+I591+I604+I617+I630+I643</f>
        <v>-43.66722007413324</v>
      </c>
      <c r="J58" s="115">
        <f t="shared" si="2"/>
        <v>-43.66722007413324</v>
      </c>
      <c r="K58" s="115">
        <f t="shared" si="2"/>
        <v>-40.473272844652278</v>
      </c>
      <c r="L58" s="115">
        <f t="shared" si="2"/>
        <v>-40.473272844652278</v>
      </c>
      <c r="M58" s="115">
        <f t="shared" si="2"/>
        <v>0</v>
      </c>
      <c r="N58" s="115">
        <f t="shared" si="2"/>
        <v>0</v>
      </c>
      <c r="O58" s="115">
        <f t="shared" si="2"/>
        <v>0</v>
      </c>
      <c r="P58" s="115">
        <f t="shared" si="2"/>
        <v>0</v>
      </c>
      <c r="Q58" s="115">
        <f t="shared" si="2"/>
        <v>0</v>
      </c>
      <c r="R58" s="9"/>
      <c r="S58" s="9"/>
      <c r="T58" s="9"/>
      <c r="U58" s="9"/>
      <c r="V58" s="9"/>
      <c r="W58" s="9"/>
      <c r="X58" s="9"/>
      <c r="Y58" s="9"/>
      <c r="Z58" s="9"/>
      <c r="AA58" s="9"/>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9"/>
      <c r="BE58" s="9"/>
      <c r="BF58" s="9"/>
      <c r="BG58" s="9"/>
      <c r="BH58" s="9"/>
      <c r="BI58" s="9"/>
      <c r="BJ58" s="9"/>
      <c r="BK58" s="9"/>
      <c r="BL58" s="9"/>
    </row>
    <row r="59" spans="1:256" s="5" customFormat="1" ht="12.75" hidden="1" customHeight="1" outlineLevel="2">
      <c r="A59" s="9"/>
      <c r="B59" s="9"/>
      <c r="C59" s="31" t="str">
        <f>Asset1</f>
        <v>System Capex</v>
      </c>
      <c r="D59" s="32"/>
      <c r="E59" s="33" t="s">
        <v>27</v>
      </c>
      <c r="F59" s="32"/>
      <c r="G59" s="34"/>
      <c r="H59" s="67">
        <f>IF(H$3&gt;A1remlife,A1value-SUM($G59:G59),IF(A1remlife="N/A","n/a",A1value/A1remlife))</f>
        <v>0</v>
      </c>
      <c r="I59" s="67">
        <f>IF(I$3&gt;A1remlife,A1value-SUM($G59:H59),IF(A1remlife="N/A","n/a",A1value/A1remlife))</f>
        <v>0</v>
      </c>
      <c r="J59" s="67">
        <f>IF(J$3&gt;A1remlife,A1value-SUM($G59:I59),IF(A1remlife="N/A","n/a",A1value/A1remlife))</f>
        <v>0</v>
      </c>
      <c r="K59" s="67">
        <f>IF(K$3&gt;A1remlife,A1value-SUM($G59:J59),IF(A1remlife="N/A","n/a",A1value/A1remlife))</f>
        <v>0</v>
      </c>
      <c r="L59" s="67">
        <f>IF(L$3&gt;A1remlife,A1value-SUM($G59:K59),IF(A1remlife="N/A","n/a",A1value/A1remlife))</f>
        <v>0</v>
      </c>
      <c r="M59" s="67">
        <f>IF(M$3&gt;A1remlife,A1value-SUM($G59:L59),IF(A1remlife="N/A","n/a",A1value/A1remlife))</f>
        <v>0</v>
      </c>
      <c r="N59" s="67">
        <f>IF(N$3&gt;A1remlife,A1value-SUM($G59:M59),IF(A1remlife="N/A","n/a",A1value/A1remlife))</f>
        <v>0</v>
      </c>
      <c r="O59" s="67">
        <f>IF(O$3&gt;A1remlife,A1value-SUM($G59:N59),IF(A1remlife="N/A","n/a",A1value/A1remlife))</f>
        <v>0</v>
      </c>
      <c r="P59" s="67">
        <f>IF(P$3&gt;A1remlife,A1value-SUM($G59:O59),IF(A1remlife="N/A","n/a",A1value/A1remlife))</f>
        <v>0</v>
      </c>
      <c r="Q59" s="67">
        <f>IF(Q$3&gt;A1remlife,A1value-SUM($G59:P59),IF(A1remlife="N/A","n/a",A1value/A1remlife))</f>
        <v>0</v>
      </c>
      <c r="R59" s="35"/>
      <c r="S59" s="100"/>
      <c r="T59" s="100"/>
      <c r="U59" s="100"/>
      <c r="V59" s="100"/>
      <c r="W59" s="100"/>
      <c r="X59" s="100"/>
      <c r="Y59" s="100"/>
      <c r="Z59" s="100"/>
      <c r="AA59" s="10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0"/>
      <c r="BE59" s="100"/>
      <c r="BF59" s="100"/>
      <c r="BG59" s="100"/>
      <c r="BH59" s="100"/>
      <c r="BI59" s="100"/>
      <c r="BJ59" s="100"/>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25"/>
      <c r="D60" s="24"/>
      <c r="E60" s="362" t="s">
        <v>83</v>
      </c>
      <c r="F60" s="85">
        <v>0</v>
      </c>
      <c r="G60" s="26"/>
      <c r="H60" s="116"/>
      <c r="I60" s="116"/>
      <c r="J60" s="116"/>
      <c r="K60" s="116"/>
      <c r="L60" s="116"/>
      <c r="M60" s="116"/>
      <c r="N60" s="46"/>
      <c r="O60" s="46"/>
      <c r="P60" s="46"/>
      <c r="Q60" s="46"/>
      <c r="R60" s="46"/>
      <c r="S60" s="100"/>
      <c r="T60" s="100"/>
      <c r="U60" s="100"/>
      <c r="V60" s="100"/>
      <c r="W60" s="100"/>
      <c r="X60" s="100"/>
      <c r="Y60" s="100"/>
      <c r="Z60" s="100"/>
      <c r="AA60" s="10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0"/>
      <c r="BE60" s="100"/>
      <c r="BF60" s="100"/>
      <c r="BG60" s="100"/>
      <c r="BH60" s="100"/>
      <c r="BI60" s="100"/>
      <c r="BJ60" s="100"/>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25"/>
      <c r="D61" s="24"/>
      <c r="E61" s="363"/>
      <c r="F61" s="85">
        <v>1</v>
      </c>
      <c r="G61" s="26"/>
      <c r="H61" s="146"/>
      <c r="I61" s="68">
        <f>IF(A1stdlife="n/a","n/a",IF(I$3&gt;(A1stdlife+$F61),(Input!$H$203*(1+vanilla1)^0.5)-SUM($H61:H61),(Input!$H$203*(1+vanilla1)^0.5)/A1stdlife))</f>
        <v>0</v>
      </c>
      <c r="J61" s="68">
        <f>IF(A1stdlife="n/a","n/a",IF(J$3&gt;(A1stdlife+$F61),(Input!$H$203*(1+vanilla1)^0.5)-SUM($H61:I61),(Input!$H$203*(1+vanilla1)^0.5)/A1stdlife))</f>
        <v>0</v>
      </c>
      <c r="K61" s="68">
        <f>IF(A1stdlife="n/a","n/a",IF(K$3&gt;(A1stdlife+$F61),(Input!$H$203*(1+vanilla1)^0.5)-SUM($H61:J61),(Input!$H$203*(1+vanilla1)^0.5)/A1stdlife))</f>
        <v>0</v>
      </c>
      <c r="L61" s="68">
        <f>IF(A1stdlife="n/a","n/a",IF(L$3&gt;(A1stdlife+$F61),(Input!$H$203*(1+vanilla1)^0.5)-SUM($H61:K61),(Input!$H$203*(1+vanilla1)^0.5)/A1stdlife))</f>
        <v>0</v>
      </c>
      <c r="M61" s="68">
        <f>IF(A1stdlife="n/a","n/a",IF(M$3&gt;(A1stdlife+$F61),(Input!$H$203*(1+vanilla1)^0.5)-SUM($H61:L61),(Input!$H$203*(1+vanilla1)^0.5)/A1stdlife))</f>
        <v>0</v>
      </c>
      <c r="N61" s="68">
        <f>IF(A1stdlife="n/a","n/a",IF(N$3&gt;(A1stdlife+$F61),(Input!$H$203*(1+vanilla1)^0.5)-SUM($H61:M61),(Input!$H$203*(1+vanilla1)^0.5)/A1stdlife))</f>
        <v>0</v>
      </c>
      <c r="O61" s="68">
        <f>IF(A1stdlife="n/a","n/a",IF(O$3&gt;(A1stdlife+$F61),(Input!$H$203*(1+vanilla1)^0.5)-SUM($H61:N61),(Input!$H$203*(1+vanilla1)^0.5)/A1stdlife))</f>
        <v>0</v>
      </c>
      <c r="P61" s="68">
        <f>IF(A1stdlife="n/a","n/a",IF(P$3&gt;(A1stdlife+$F61),(Input!$H$203*(1+vanilla1)^0.5)-SUM($H61:O61),(Input!$H$203*(1+vanilla1)^0.5)/A1stdlife))</f>
        <v>0</v>
      </c>
      <c r="Q61" s="68">
        <f>IF(A1stdlife="n/a","n/a",IF(Q$3&gt;(A1stdlife+$F61),(Input!$H$203*(1+vanilla1)^0.5)-SUM($H61:P61),(Input!$H$203*(1+vanilla1)^0.5)/A1stdlife))</f>
        <v>0</v>
      </c>
      <c r="R61" s="29"/>
      <c r="S61" s="100"/>
      <c r="T61" s="100"/>
      <c r="U61" s="100"/>
      <c r="V61" s="100"/>
      <c r="W61" s="100"/>
      <c r="X61" s="100"/>
      <c r="Y61" s="100"/>
      <c r="Z61" s="100"/>
      <c r="AA61" s="10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0"/>
      <c r="BE61" s="100"/>
      <c r="BF61" s="100"/>
      <c r="BG61" s="100"/>
      <c r="BH61" s="100"/>
      <c r="BI61" s="100"/>
      <c r="BJ61" s="100"/>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25"/>
      <c r="D62" s="24"/>
      <c r="E62" s="363"/>
      <c r="F62" s="85">
        <v>2</v>
      </c>
      <c r="G62" s="26"/>
      <c r="H62" s="147"/>
      <c r="I62" s="148"/>
      <c r="J62" s="68">
        <f>IF(A1stdlife="n/a","n/a",IF(J$3&gt;(A1stdlife+$F62),(Input!$I$203*(1+vanilla2)^0.5)-SUM($I62:I62),(Input!$I$203*(1+vanilla2)^0.5)/A1stdlife))</f>
        <v>0</v>
      </c>
      <c r="K62" s="68">
        <f>IF(A1stdlife="n/a","n/a",IF(K$3&gt;(A1stdlife+$F62),(Input!$I$203*(1+vanilla2)^0.5)-SUM($I62:J62),(Input!$I$203*(1+vanilla2)^0.5)/A1stdlife))</f>
        <v>0</v>
      </c>
      <c r="L62" s="68">
        <f>IF(A1stdlife="n/a","n/a",IF(L$3&gt;(A1stdlife+$F62),(Input!$I$203*(1+vanilla2)^0.5)-SUM($I62:K62),(Input!$I$203*(1+vanilla2)^0.5)/A1stdlife))</f>
        <v>0</v>
      </c>
      <c r="M62" s="68">
        <f>IF(A1stdlife="n/a","n/a",IF(M$3&gt;(A1stdlife+$F62),(Input!$I$203*(1+vanilla2)^0.5)-SUM($I62:L62),(Input!$I$203*(1+vanilla2)^0.5)/A1stdlife))</f>
        <v>0</v>
      </c>
      <c r="N62" s="68">
        <f>IF(A1stdlife="n/a","n/a",IF(N$3&gt;(A1stdlife+$F62),(Input!$I$203*(1+vanilla2)^0.5)-SUM($I62:M62),(Input!$I$203*(1+vanilla2)^0.5)/A1stdlife))</f>
        <v>0</v>
      </c>
      <c r="O62" s="68">
        <f>IF(A1stdlife="n/a","n/a",IF(O$3&gt;(A1stdlife+$F62),(Input!$I$203*(1+vanilla2)^0.5)-SUM($I62:N62),(Input!$I$203*(1+vanilla2)^0.5)/A1stdlife))</f>
        <v>0</v>
      </c>
      <c r="P62" s="68">
        <f>IF(A1stdlife="n/a","n/a",IF(P$3&gt;(A1stdlife+$F62),(Input!$I$203*(1+vanilla2)^0.5)-SUM($I62:O62),(Input!$I$203*(1+vanilla2)^0.5)/A1stdlife))</f>
        <v>0</v>
      </c>
      <c r="Q62" s="68">
        <f>IF(A1stdlife="n/a","n/a",IF(Q$3&gt;(A1stdlife+$F62),(Input!$I$203*(1+vanilla2)^0.5)-SUM($I62:P62),(Input!$I$203*(1+vanilla2)^0.5)/A1stdlife))</f>
        <v>0</v>
      </c>
      <c r="R62" s="29"/>
      <c r="S62" s="100"/>
      <c r="T62" s="100"/>
      <c r="U62" s="100"/>
      <c r="V62" s="100"/>
      <c r="W62" s="100"/>
      <c r="X62" s="100"/>
      <c r="Y62" s="100"/>
      <c r="Z62" s="100"/>
      <c r="AA62" s="10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0"/>
      <c r="BE62" s="100"/>
      <c r="BF62" s="100"/>
      <c r="BG62" s="100"/>
      <c r="BH62" s="100"/>
      <c r="BI62" s="100"/>
      <c r="BJ62" s="100"/>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25"/>
      <c r="D63" s="24"/>
      <c r="E63" s="363"/>
      <c r="F63" s="85">
        <v>3</v>
      </c>
      <c r="G63" s="26"/>
      <c r="H63" s="147"/>
      <c r="I63" s="149"/>
      <c r="J63" s="148"/>
      <c r="K63" s="68">
        <f>IF(A1stdlife="n/a","n/a",IF(K$3&gt;(A1stdlife+$F63),(Input!$J$203*(1+vanilla3)^0.5)-SUM($J63:J63),(Input!$J$203*(1+vanilla3)^0.5)/A1stdlife))</f>
        <v>0</v>
      </c>
      <c r="L63" s="68">
        <f>IF(A1stdlife="n/a","n/a",IF(L$3&gt;(A1stdlife+$F63),(Input!$J$203*(1+vanilla3)^0.5)-SUM($J63:K63),(Input!$J$203*(1+vanilla3)^0.5)/A1stdlife))</f>
        <v>0</v>
      </c>
      <c r="M63" s="68">
        <f>IF(A1stdlife="n/a","n/a",IF(M$3&gt;(A1stdlife+$F63),(Input!$J$203*(1+vanilla3)^0.5)-SUM($J63:L63),(Input!$J$203*(1+vanilla3)^0.5)/A1stdlife))</f>
        <v>0</v>
      </c>
      <c r="N63" s="68">
        <f>IF(A1stdlife="n/a","n/a",IF(N$3&gt;(A1stdlife+$F63),(Input!$J$203*(1+vanilla3)^0.5)-SUM($J63:M63),(Input!$J$203*(1+vanilla3)^0.5)/A1stdlife))</f>
        <v>0</v>
      </c>
      <c r="O63" s="68">
        <f>IF(A1stdlife="n/a","n/a",IF(O$3&gt;(A1stdlife+$F63),(Input!$J$203*(1+vanilla3)^0.5)-SUM($J63:N63),(Input!$J$203*(1+vanilla3)^0.5)/A1stdlife))</f>
        <v>0</v>
      </c>
      <c r="P63" s="68">
        <f>IF(A1stdlife="n/a","n/a",IF(P$3&gt;(A1stdlife+$F63),(Input!$J$203*(1+vanilla3)^0.5)-SUM($J63:O63),(Input!$J$203*(1+vanilla3)^0.5)/A1stdlife))</f>
        <v>0</v>
      </c>
      <c r="Q63" s="68">
        <f>IF(A1stdlife="n/a","n/a",IF(Q$3&gt;(A1stdlife+$F63),(Input!$J$203*(1+vanilla3)^0.5)-SUM($J63:P63),(Input!$J$203*(1+vanilla3)^0.5)/A1stdlife))</f>
        <v>0</v>
      </c>
      <c r="R63" s="29"/>
      <c r="S63" s="100"/>
      <c r="T63" s="100"/>
      <c r="U63" s="100"/>
      <c r="V63" s="100"/>
      <c r="W63" s="100"/>
      <c r="X63" s="100"/>
      <c r="Y63" s="100"/>
      <c r="Z63" s="100"/>
      <c r="AA63" s="10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0"/>
      <c r="BE63" s="100"/>
      <c r="BF63" s="100"/>
      <c r="BG63" s="100"/>
      <c r="BH63" s="100"/>
      <c r="BI63" s="100"/>
      <c r="BJ63" s="100"/>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25"/>
      <c r="D64" s="24"/>
      <c r="E64" s="363"/>
      <c r="F64" s="85">
        <v>4</v>
      </c>
      <c r="G64" s="26"/>
      <c r="H64" s="147"/>
      <c r="I64" s="149"/>
      <c r="J64" s="149"/>
      <c r="K64" s="148"/>
      <c r="L64" s="68">
        <f>IF(A1stdlife="n/a","n/a",IF(L$3&gt;(A1stdlife+$F64),(Input!$K$203*(1+vanilla4)^0.5)-SUM($K64:K64),(Input!$K$203*(1+vanilla4)^0.5)/A1stdlife))</f>
        <v>0</v>
      </c>
      <c r="M64" s="68">
        <f>IF(A1stdlife="n/a","n/a",IF(M$3&gt;(A1stdlife+$F64),(Input!$K$203*(1+vanilla4)^0.5)-SUM($K64:L64),(Input!$K$203*(1+vanilla4)^0.5)/A1stdlife))</f>
        <v>0</v>
      </c>
      <c r="N64" s="68">
        <f>IF(A1stdlife="n/a","n/a",IF(N$3&gt;(A1stdlife+$F64),(Input!$K$203*(1+vanilla4)^0.5)-SUM($K64:M64),(Input!$K$203*(1+vanilla4)^0.5)/A1stdlife))</f>
        <v>0</v>
      </c>
      <c r="O64" s="68">
        <f>IF(A1stdlife="n/a","n/a",IF(O$3&gt;(A1stdlife+$F64),(Input!$K$203*(1+vanilla4)^0.5)-SUM($K64:N64),(Input!$K$203*(1+vanilla4)^0.5)/A1stdlife))</f>
        <v>0</v>
      </c>
      <c r="P64" s="68">
        <f>IF(A1stdlife="n/a","n/a",IF(P$3&gt;(A1stdlife+$F64),(Input!$K$203*(1+vanilla4)^0.5)-SUM($K64:O64),(Input!$K$203*(1+vanilla4)^0.5)/A1stdlife))</f>
        <v>0</v>
      </c>
      <c r="Q64" s="68">
        <f>IF(A1stdlife="n/a","n/a",IF(Q$3&gt;(A1stdlife+$F64),(Input!$K$203*(1+vanilla4)^0.5)-SUM($K64:P64),(Input!$K$203*(1+vanilla4)^0.5)/A1stdlife))</f>
        <v>0</v>
      </c>
      <c r="R64" s="29"/>
      <c r="S64" s="100"/>
      <c r="T64" s="100"/>
      <c r="U64" s="100"/>
      <c r="V64" s="100"/>
      <c r="W64" s="100"/>
      <c r="X64" s="100"/>
      <c r="Y64" s="100"/>
      <c r="Z64" s="100"/>
      <c r="AA64" s="10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0"/>
      <c r="BE64" s="100"/>
      <c r="BF64" s="100"/>
      <c r="BG64" s="100"/>
      <c r="BH64" s="100"/>
      <c r="BI64" s="100"/>
      <c r="BJ64" s="100"/>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25"/>
      <c r="D65" s="24"/>
      <c r="E65" s="363"/>
      <c r="F65" s="85">
        <v>5</v>
      </c>
      <c r="G65" s="26"/>
      <c r="H65" s="211"/>
      <c r="I65" s="212"/>
      <c r="J65" s="212"/>
      <c r="K65" s="212"/>
      <c r="L65" s="213"/>
      <c r="M65" s="29">
        <f>IF(A1stdlife="n/a","n/a",IF(M$3&gt;(A1stdlife+$F65),(Input!$L$203*(1+vanilla5)^0.5)-SUM($L65:L65),(Input!$L$203*(1+vanilla5)^0.5)/A1stdlife))</f>
        <v>0</v>
      </c>
      <c r="N65" s="29">
        <f>IF(A1stdlife="n/a","n/a",IF(N$3&gt;(A1stdlife+$F65),(Input!$L$203*(1+vanilla5)^0.5)-SUM($L65:M65),(Input!$L$203*(1+vanilla5)^0.5)/A1stdlife))</f>
        <v>0</v>
      </c>
      <c r="O65" s="29">
        <f>IF(A1stdlife="n/a","n/a",IF(O$3&gt;(A1stdlife+$F65),(Input!$L$203*(1+vanilla5)^0.5)-SUM($L65:N65),(Input!$L$203*(1+vanilla5)^0.5)/A1stdlife))</f>
        <v>0</v>
      </c>
      <c r="P65" s="29">
        <f>IF(A1stdlife="n/a","n/a",IF(P$3&gt;(A1stdlife+$F65),(Input!$L$203*(1+vanilla5)^0.5)-SUM($L65:O65),(Input!$L$203*(1+vanilla5)^0.5)/A1stdlife))</f>
        <v>0</v>
      </c>
      <c r="Q65" s="29">
        <f>IF(A1stdlife="n/a","n/a",IF(Q$3&gt;(A1stdlife+$F65),(Input!$L$203*(1+vanilla5)^0.5)-SUM($L65:P65),(Input!$L$203*(1+vanilla5)^0.5)/A1stdlife))</f>
        <v>0</v>
      </c>
      <c r="R65" s="29"/>
      <c r="S65" s="100"/>
      <c r="T65" s="100"/>
      <c r="U65" s="100"/>
      <c r="V65" s="100"/>
      <c r="W65" s="100"/>
      <c r="X65" s="100"/>
      <c r="Y65" s="100"/>
      <c r="Z65" s="100"/>
      <c r="AA65" s="10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0"/>
      <c r="BE65" s="100"/>
      <c r="BF65" s="100"/>
      <c r="BG65" s="100"/>
      <c r="BH65" s="100"/>
      <c r="BI65" s="100"/>
      <c r="BJ65" s="100"/>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25"/>
      <c r="D66" s="24"/>
      <c r="E66" s="363"/>
      <c r="F66" s="85">
        <v>6</v>
      </c>
      <c r="G66" s="26"/>
      <c r="H66" s="211"/>
      <c r="I66" s="212"/>
      <c r="J66" s="212"/>
      <c r="K66" s="212"/>
      <c r="L66" s="212"/>
      <c r="M66" s="213"/>
      <c r="N66" s="29">
        <f>IF(A1stdlife="n/a","n/a",IF(N$3&gt;(A1stdlife+$F66),(Input!$M$203*(1+vanilla6)^0.5)-SUM($M66:M66),(Input!$M$203*(1+vanilla6)^0.5)/A1stdlife))</f>
        <v>0</v>
      </c>
      <c r="O66" s="29">
        <f>IF(A1stdlife="n/a","n/a",IF(O$3&gt;(A1stdlife+$F66),(Input!$M$203*(1+vanilla6)^0.5)-SUM($M66:N66),(Input!$M$203*(1+vanilla6)^0.5)/A1stdlife))</f>
        <v>0</v>
      </c>
      <c r="P66" s="29">
        <f>IF(A1stdlife="n/a","n/a",IF(P$3&gt;(A1stdlife+$F66),(Input!$M$203*(1+vanilla6)^0.5)-SUM($M66:O66),(Input!$M$203*(1+vanilla6)^0.5)/A1stdlife))</f>
        <v>0</v>
      </c>
      <c r="Q66" s="29">
        <f>IF(A1stdlife="n/a","n/a",IF(Q$3&gt;(A1stdlife+$F66),(Input!$M$203*(1+vanilla6)^0.5)-SUM($M66:P66),(Input!$M$203*(1+vanilla6)^0.5)/A1stdlife))</f>
        <v>0</v>
      </c>
      <c r="R66" s="29"/>
      <c r="S66" s="100"/>
      <c r="T66" s="100"/>
      <c r="U66" s="100"/>
      <c r="V66" s="100"/>
      <c r="W66" s="100"/>
      <c r="X66" s="100"/>
      <c r="Y66" s="100"/>
      <c r="Z66" s="100"/>
      <c r="AA66" s="10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0"/>
      <c r="BE66" s="100"/>
      <c r="BF66" s="100"/>
      <c r="BG66" s="100"/>
      <c r="BH66" s="100"/>
      <c r="BI66" s="100"/>
      <c r="BJ66" s="100"/>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25"/>
      <c r="D67" s="24"/>
      <c r="E67" s="363"/>
      <c r="F67" s="85">
        <v>7</v>
      </c>
      <c r="G67" s="26"/>
      <c r="H67" s="211"/>
      <c r="I67" s="212"/>
      <c r="J67" s="212"/>
      <c r="K67" s="212"/>
      <c r="L67" s="212"/>
      <c r="M67" s="212"/>
      <c r="N67" s="213"/>
      <c r="O67" s="29">
        <f>IF(A1stdlife="n/a","n/a",IF(O$3&gt;(A1stdlife+$F67),(Input!$N$203*(1+vanilla7)^0.5)-SUM($N67:N67),(Input!$N$203*(1+vanilla7)^0.5)/A1stdlife))</f>
        <v>0</v>
      </c>
      <c r="P67" s="29">
        <f>IF(A1stdlife="n/a","n/a",IF(P$3&gt;(A1stdlife+$F67),(Input!$N$203*(1+vanilla7)^0.5)-SUM($N67:O67),(Input!$N$203*(1+vanilla7)^0.5)/A1stdlife))</f>
        <v>0</v>
      </c>
      <c r="Q67" s="29">
        <f>IF(A1stdlife="n/a","n/a",IF(Q$3&gt;(A1stdlife+$F67),(Input!$N$203*(1+vanilla7)^0.5)-SUM($N67:P67),(Input!$N$203*(1+vanilla7)^0.5)/A1stdlife))</f>
        <v>0</v>
      </c>
      <c r="R67" s="29"/>
      <c r="S67" s="100"/>
      <c r="T67" s="100"/>
      <c r="U67" s="100"/>
      <c r="V67" s="100"/>
      <c r="W67" s="100"/>
      <c r="X67" s="100"/>
      <c r="Y67" s="100"/>
      <c r="Z67" s="100"/>
      <c r="AA67" s="10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0"/>
      <c r="BE67" s="100"/>
      <c r="BF67" s="100"/>
      <c r="BG67" s="100"/>
      <c r="BH67" s="100"/>
      <c r="BI67" s="100"/>
      <c r="BJ67" s="100"/>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25"/>
      <c r="D68" s="24"/>
      <c r="E68" s="363"/>
      <c r="F68" s="85">
        <v>8</v>
      </c>
      <c r="G68" s="26"/>
      <c r="H68" s="211"/>
      <c r="I68" s="212"/>
      <c r="J68" s="212"/>
      <c r="K68" s="212"/>
      <c r="L68" s="212"/>
      <c r="M68" s="212"/>
      <c r="N68" s="212"/>
      <c r="O68" s="213"/>
      <c r="P68" s="29">
        <f>IF(A1stdlife="n/a","n/a",IF(P$3&gt;(A1stdlife+$F68),(Input!$O$203*(1+vanilla8)^0.5)-SUM($O68:O68),(Input!$O$203*(1+vanilla8)^0.5)/A1stdlife))</f>
        <v>0</v>
      </c>
      <c r="Q68" s="29">
        <f>IF(A1stdlife="n/a","n/a",IF(Q$3&gt;(A1stdlife+$F68),(Input!$O$203*(1+vanilla8)^0.5)-SUM($O68:P68),(Input!$O$203*(1+vanilla8)^0.5)/A1stdlife))</f>
        <v>0</v>
      </c>
      <c r="R68" s="29"/>
      <c r="S68" s="100"/>
      <c r="T68" s="100"/>
      <c r="U68" s="100"/>
      <c r="V68" s="100"/>
      <c r="W68" s="100"/>
      <c r="X68" s="100"/>
      <c r="Y68" s="100"/>
      <c r="Z68" s="100"/>
      <c r="AA68" s="10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0"/>
      <c r="BE68" s="100"/>
      <c r="BF68" s="100"/>
      <c r="BG68" s="100"/>
      <c r="BH68" s="100"/>
      <c r="BI68" s="100"/>
      <c r="BJ68" s="100"/>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2">
      <c r="A69" s="9"/>
      <c r="B69" s="9"/>
      <c r="C69" s="25"/>
      <c r="D69" s="24"/>
      <c r="E69" s="363"/>
      <c r="F69" s="85">
        <v>9</v>
      </c>
      <c r="G69" s="26"/>
      <c r="H69" s="211"/>
      <c r="I69" s="212"/>
      <c r="J69" s="212"/>
      <c r="K69" s="212"/>
      <c r="L69" s="212"/>
      <c r="M69" s="212"/>
      <c r="N69" s="212"/>
      <c r="O69" s="212"/>
      <c r="P69" s="213"/>
      <c r="Q69" s="29">
        <f>IF(A1stdlife="n/a","n/a",IF(Q$3&gt;(A1stdlife+$F69),(Input!$P$203*(1+vanilla9)^0.5)-SUM($P69:P69),(Input!$P$203*(1+vanilla9)^0.5)/A1stdlife))</f>
        <v>0</v>
      </c>
      <c r="R69" s="29"/>
      <c r="S69" s="100"/>
      <c r="T69" s="100"/>
      <c r="U69" s="100"/>
      <c r="V69" s="100"/>
      <c r="W69" s="100"/>
      <c r="X69" s="100"/>
      <c r="Y69" s="100"/>
      <c r="Z69" s="100"/>
      <c r="AA69" s="10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100"/>
      <c r="BE69" s="100"/>
      <c r="BF69" s="100"/>
      <c r="BG69" s="100"/>
      <c r="BH69" s="100"/>
      <c r="BI69" s="100"/>
      <c r="BJ69" s="100"/>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25"/>
      <c r="D70" s="24"/>
      <c r="E70" s="363"/>
      <c r="F70" s="86">
        <v>10</v>
      </c>
      <c r="G70" s="26"/>
      <c r="H70" s="211"/>
      <c r="I70" s="212"/>
      <c r="J70" s="212"/>
      <c r="K70" s="212"/>
      <c r="L70" s="212"/>
      <c r="M70" s="212"/>
      <c r="N70" s="212"/>
      <c r="O70" s="212"/>
      <c r="P70" s="212"/>
      <c r="Q70" s="213"/>
      <c r="R70" s="29"/>
      <c r="S70" s="100"/>
      <c r="T70" s="100"/>
      <c r="U70" s="100"/>
      <c r="V70" s="100"/>
      <c r="W70" s="100"/>
      <c r="X70" s="100"/>
      <c r="Y70" s="100"/>
      <c r="Z70" s="100"/>
      <c r="AA70" s="10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0"/>
      <c r="BE70" s="100"/>
      <c r="BF70" s="100"/>
      <c r="BG70" s="100"/>
      <c r="BH70" s="100"/>
      <c r="BI70" s="100"/>
      <c r="BJ70" s="100"/>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idden="1" outlineLevel="1" collapsed="1">
      <c r="A71" s="9"/>
      <c r="B71" s="9"/>
      <c r="C71" s="9"/>
      <c r="D71" s="25" t="str">
        <f>Asset1</f>
        <v>System Capex</v>
      </c>
      <c r="E71" s="9"/>
      <c r="F71" s="9"/>
      <c r="G71" s="122"/>
      <c r="H71" s="165">
        <f>-SUM(H59:H70)</f>
        <v>0</v>
      </c>
      <c r="I71" s="165">
        <f>-SUM(I59:I70)</f>
        <v>0</v>
      </c>
      <c r="J71" s="165">
        <f>-SUM(J59:J70)</f>
        <v>0</v>
      </c>
      <c r="K71" s="165">
        <f>-SUM(K59:K70)</f>
        <v>0</v>
      </c>
      <c r="L71" s="165">
        <f>-SUM(L59:L70)</f>
        <v>0</v>
      </c>
      <c r="M71" s="165">
        <f>IF(Input!M248&gt;0, -SUM(M59:M70), 0)</f>
        <v>0</v>
      </c>
      <c r="N71" s="165">
        <f>IF(Input!N248&gt;0, -SUM(N59:N70), 0)</f>
        <v>0</v>
      </c>
      <c r="O71" s="165">
        <f>IF(Input!O248&gt;0, -SUM(O59:O70), 0)</f>
        <v>0</v>
      </c>
      <c r="P71" s="165">
        <f>IF(Input!P248&gt;0, -SUM(P59:P70), 0)</f>
        <v>0</v>
      </c>
      <c r="Q71" s="165">
        <f>IF(Input!Q248&gt;0, -SUM(Q59:Q70), 0)</f>
        <v>0</v>
      </c>
      <c r="R71" s="64"/>
      <c r="S71" s="101"/>
      <c r="T71" s="101"/>
      <c r="U71" s="101"/>
      <c r="V71" s="101"/>
      <c r="W71" s="101"/>
      <c r="X71" s="101"/>
      <c r="Y71" s="101"/>
      <c r="Z71" s="101"/>
      <c r="AA71" s="101"/>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101"/>
      <c r="BE71" s="101"/>
      <c r="BF71" s="101"/>
      <c r="BG71" s="101"/>
      <c r="BH71" s="101"/>
      <c r="BI71" s="101"/>
      <c r="BJ71" s="101"/>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31" t="str">
        <f>Asset2</f>
        <v>Transmission terminal station</v>
      </c>
      <c r="D72" s="162"/>
      <c r="E72" s="33" t="s">
        <v>27</v>
      </c>
      <c r="F72" s="32"/>
      <c r="G72" s="176"/>
      <c r="H72" s="67">
        <f>IF(H$3&gt;A2remlife,A2value-SUM($G72:G72),IF(A2remlife="N/A","n/a",A2value/A2remlife))</f>
        <v>2.1564281078552123</v>
      </c>
      <c r="I72" s="67">
        <f>IF(I$3&gt;A2remlife,A2value-SUM($G72:H72),IF(A2remlife="N/A","n/a",A2value/A2remlife))</f>
        <v>2.1564281078552123</v>
      </c>
      <c r="J72" s="67">
        <f>IF(J$3&gt;A2remlife,A2value-SUM($G72:I72),IF(A2remlife="N/A","n/a",A2value/A2remlife))</f>
        <v>2.1564281078552123</v>
      </c>
      <c r="K72" s="67">
        <f>IF(K$3&gt;A2remlife,A2value-SUM($G72:J72),IF(A2remlife="N/A","n/a",A2value/A2remlife))</f>
        <v>2.1564281078552123</v>
      </c>
      <c r="L72" s="67">
        <f>IF(L$3&gt;A2remlife,A2value-SUM($G72:K72),IF(A2remlife="N/A","n/a",A2value/A2remlife))</f>
        <v>2.1564281078552123</v>
      </c>
      <c r="M72" s="67">
        <f>IF(M$3&gt;A2remlife,A2value-SUM($G72:L72),IF(A2remlife="N/A","n/a",A2value/A2remlife))</f>
        <v>2.1564281078552123</v>
      </c>
      <c r="N72" s="67">
        <f>IF(N$3&gt;A2remlife,A2value-SUM($G72:M72),IF(A2remlife="N/A","n/a",A2value/A2remlife))</f>
        <v>2.1564281078552123</v>
      </c>
      <c r="O72" s="67">
        <f>IF(O$3&gt;A2remlife,A2value-SUM($G72:N72),IF(A2remlife="N/A","n/a",A2value/A2remlife))</f>
        <v>2.1564281078552123</v>
      </c>
      <c r="P72" s="67">
        <f>IF(P$3&gt;A2remlife,A2value-SUM($G72:O72),IF(A2remlife="N/A","n/a",A2value/A2remlife))</f>
        <v>2.1564281078552123</v>
      </c>
      <c r="Q72" s="67">
        <f>IF(Q$3&gt;A2remlife,A2value-SUM($G72:P72),IF(A2remlife="N/A","n/a",A2value/A2remlife))</f>
        <v>2.1564281078552123</v>
      </c>
      <c r="R72" s="67"/>
      <c r="S72" s="102"/>
      <c r="T72" s="102"/>
      <c r="U72" s="102"/>
      <c r="V72" s="102"/>
      <c r="W72" s="102"/>
      <c r="X72" s="102"/>
      <c r="Y72" s="102"/>
      <c r="Z72" s="102"/>
      <c r="AA72" s="102"/>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362" t="s">
        <v>83</v>
      </c>
      <c r="F73" s="85">
        <v>0</v>
      </c>
      <c r="G73" s="122"/>
      <c r="H73" s="68"/>
      <c r="I73" s="68"/>
      <c r="J73" s="68"/>
      <c r="K73" s="68"/>
      <c r="L73" s="68"/>
      <c r="M73" s="164"/>
      <c r="N73" s="111"/>
      <c r="O73" s="68"/>
      <c r="P73" s="68"/>
      <c r="Q73" s="68"/>
      <c r="R73" s="68"/>
      <c r="S73" s="102"/>
      <c r="T73" s="102"/>
      <c r="U73" s="102"/>
      <c r="V73" s="102"/>
      <c r="W73" s="102"/>
      <c r="X73" s="102"/>
      <c r="Y73" s="102"/>
      <c r="Z73" s="102"/>
      <c r="AA73" s="102"/>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5"/>
      <c r="E74" s="363"/>
      <c r="F74" s="85">
        <v>1</v>
      </c>
      <c r="G74" s="122"/>
      <c r="H74" s="146"/>
      <c r="I74" s="68">
        <f>IF(A2stdlife="n/a","n/a",IF(I$3&gt;(A2stdlife+$F74),(Input!$H$204*(1+vanilla1)^0.5)-SUM($H74:H74),(Input!$H$204*(1+vanilla1)^0.5)/A2stdlife))</f>
        <v>0</v>
      </c>
      <c r="J74" s="68">
        <f>IF(A2stdlife="n/a","n/a",IF(J$3&gt;(A2stdlife+$F74),(Input!$H$204*(1+vanilla1)^0.5)-SUM($H74:I74),(Input!$H$204*(1+vanilla1)^0.5)/A2stdlife))</f>
        <v>0</v>
      </c>
      <c r="K74" s="68">
        <f>IF(A2stdlife="n/a","n/a",IF(K$3&gt;(A2stdlife+$F74),(Input!$H$204*(1+vanilla1)^0.5)-SUM($H74:J74),(Input!$H$204*(1+vanilla1)^0.5)/A2stdlife))</f>
        <v>0</v>
      </c>
      <c r="L74" s="68">
        <f>IF(A2stdlife="n/a","n/a",IF(L$3&gt;(A2stdlife+$F74),(Input!$H$204*(1+vanilla1)^0.5)-SUM($H74:K74),(Input!$H$204*(1+vanilla1)^0.5)/A2stdlife))</f>
        <v>0</v>
      </c>
      <c r="M74" s="68">
        <f>IF(A2stdlife="n/a","n/a",IF(M$3&gt;(A2stdlife+$F74),(Input!$H$204*(1+vanilla1)^0.5)-SUM($H74:L74),(Input!$H$204*(1+vanilla1)^0.5)/A2stdlife))</f>
        <v>0</v>
      </c>
      <c r="N74" s="68">
        <f>IF(A2stdlife="n/a","n/a",IF(N$3&gt;(A2stdlife+$F74),(Input!$H$204*(1+vanilla1)^0.5)-SUM($H74:M74),(Input!$H$204*(1+vanilla1)^0.5)/A2stdlife))</f>
        <v>0</v>
      </c>
      <c r="O74" s="68">
        <f>IF(A2stdlife="n/a","n/a",IF(O$3&gt;(A2stdlife+$F74),(Input!$H$204*(1+vanilla1)^0.5)-SUM($H74:N74),(Input!$H$204*(1+vanilla1)^0.5)/A2stdlife))</f>
        <v>0</v>
      </c>
      <c r="P74" s="68">
        <f>IF(A2stdlife="n/a","n/a",IF(P$3&gt;(A2stdlife+$F74),(Input!$H$204*(1+vanilla1)^0.5)-SUM($H74:O74),(Input!$H$204*(1+vanilla1)^0.5)/A2stdlife))</f>
        <v>0</v>
      </c>
      <c r="Q74" s="68">
        <f>IF(A2stdlife="n/a","n/a",IF(Q$3&gt;(A2stdlife+$F74),(Input!$H$204*(1+vanilla1)^0.5)-SUM($H74:P74),(Input!$H$204*(1+vanilla1)^0.5)/A2stdlife))</f>
        <v>0</v>
      </c>
      <c r="R74" s="68"/>
      <c r="S74" s="102"/>
      <c r="T74" s="102"/>
      <c r="U74" s="102"/>
      <c r="V74" s="102"/>
      <c r="W74" s="102"/>
      <c r="X74" s="102"/>
      <c r="Y74" s="102"/>
      <c r="Z74" s="102"/>
      <c r="AA74" s="102"/>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5"/>
      <c r="E75" s="363"/>
      <c r="F75" s="85">
        <v>2</v>
      </c>
      <c r="G75" s="122"/>
      <c r="H75" s="147"/>
      <c r="I75" s="148"/>
      <c r="J75" s="68">
        <f>IF(A2stdlife="n/a","n/a",IF(J$3&gt;(A2stdlife+$F75),(Input!$I$204*(1+vanilla2)^0.5)-SUM($I75:I75),(Input!$I$204*(1+vanilla2)^0.5)/A2stdlife))</f>
        <v>0</v>
      </c>
      <c r="K75" s="68">
        <f>IF(A2stdlife="n/a","n/a",IF(K$3&gt;(A2stdlife+$F75),(Input!$I$204*(1+vanilla2)^0.5)-SUM($I75:J75),(Input!$I$204*(1+vanilla2)^0.5)/A2stdlife))</f>
        <v>0</v>
      </c>
      <c r="L75" s="68">
        <f>IF(A2stdlife="n/a","n/a",IF(L$3&gt;(A2stdlife+$F75),(Input!$I$204*(1+vanilla2)^0.5)-SUM($I75:K75),(Input!$I$204*(1+vanilla2)^0.5)/A2stdlife))</f>
        <v>0</v>
      </c>
      <c r="M75" s="68">
        <f>IF(A2stdlife="n/a","n/a",IF(M$3&gt;(A2stdlife+$F75),(Input!$I$204*(1+vanilla2)^0.5)-SUM($I75:L75),(Input!$I$204*(1+vanilla2)^0.5)/A2stdlife))</f>
        <v>0</v>
      </c>
      <c r="N75" s="68">
        <f>IF(A2stdlife="n/a","n/a",IF(N$3&gt;(A2stdlife+$F75),(Input!$I$204*(1+vanilla2)^0.5)-SUM($I75:M75),(Input!$I$204*(1+vanilla2)^0.5)/A2stdlife))</f>
        <v>0</v>
      </c>
      <c r="O75" s="68">
        <f>IF(A2stdlife="n/a","n/a",IF(O$3&gt;(A2stdlife+$F75),(Input!$I$204*(1+vanilla2)^0.5)-SUM($I75:N75),(Input!$I$204*(1+vanilla2)^0.5)/A2stdlife))</f>
        <v>0</v>
      </c>
      <c r="P75" s="68">
        <f>IF(A2stdlife="n/a","n/a",IF(P$3&gt;(A2stdlife+$F75),(Input!$I$204*(1+vanilla2)^0.5)-SUM($I75:O75),(Input!$I$204*(1+vanilla2)^0.5)/A2stdlife))</f>
        <v>0</v>
      </c>
      <c r="Q75" s="68">
        <f>IF(A2stdlife="n/a","n/a",IF(Q$3&gt;(A2stdlife+$F75),(Input!$I$204*(1+vanilla2)^0.5)-SUM($I75:P75),(Input!$I$204*(1+vanilla2)^0.5)/A2stdlife))</f>
        <v>0</v>
      </c>
      <c r="R75" s="68"/>
      <c r="S75" s="102"/>
      <c r="T75" s="102"/>
      <c r="U75" s="102"/>
      <c r="V75" s="102"/>
      <c r="W75" s="102"/>
      <c r="X75" s="102"/>
      <c r="Y75" s="102"/>
      <c r="Z75" s="102"/>
      <c r="AA75" s="102"/>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5"/>
      <c r="E76" s="363"/>
      <c r="F76" s="85">
        <v>3</v>
      </c>
      <c r="G76" s="122"/>
      <c r="H76" s="147"/>
      <c r="I76" s="149"/>
      <c r="J76" s="148"/>
      <c r="K76" s="68">
        <f>IF(A2stdlife="n/a","n/a",IF(K$3&gt;(A2stdlife+$F76),(Input!$J$204*(1+vanilla3)^0.5)-SUM($J76:J76),(Input!$J$204*(1+vanilla3)^0.5)/A2stdlife))</f>
        <v>0</v>
      </c>
      <c r="L76" s="68">
        <f>IF(A2stdlife="n/a","n/a",IF(L$3&gt;(A2stdlife+$F76),(Input!$J$204*(1+vanilla3)^0.5)-SUM($J76:K76),(Input!$J$204*(1+vanilla3)^0.5)/A2stdlife))</f>
        <v>0</v>
      </c>
      <c r="M76" s="68">
        <f>IF(A2stdlife="n/a","n/a",IF(M$3&gt;(A2stdlife+$F76),(Input!$J$204*(1+vanilla3)^0.5)-SUM($J76:L76),(Input!$J$204*(1+vanilla3)^0.5)/A2stdlife))</f>
        <v>0</v>
      </c>
      <c r="N76" s="68">
        <f>IF(A2stdlife="n/a","n/a",IF(N$3&gt;(A2stdlife+$F76),(Input!$J$204*(1+vanilla3)^0.5)-SUM($J76:M76),(Input!$J$204*(1+vanilla3)^0.5)/A2stdlife))</f>
        <v>0</v>
      </c>
      <c r="O76" s="68">
        <f>IF(A2stdlife="n/a","n/a",IF(O$3&gt;(A2stdlife+$F76),(Input!$J$204*(1+vanilla3)^0.5)-SUM($J76:N76),(Input!$J$204*(1+vanilla3)^0.5)/A2stdlife))</f>
        <v>0</v>
      </c>
      <c r="P76" s="68">
        <f>IF(A2stdlife="n/a","n/a",IF(P$3&gt;(A2stdlife+$F76),(Input!$J$204*(1+vanilla3)^0.5)-SUM($J76:O76),(Input!$J$204*(1+vanilla3)^0.5)/A2stdlife))</f>
        <v>0</v>
      </c>
      <c r="Q76" s="68">
        <f>IF(A2stdlife="n/a","n/a",IF(Q$3&gt;(A2stdlife+$F76),(Input!$J$204*(1+vanilla3)^0.5)-SUM($J76:P76),(Input!$J$204*(1+vanilla3)^0.5)/A2stdlife))</f>
        <v>0</v>
      </c>
      <c r="R76" s="68"/>
      <c r="S76" s="102"/>
      <c r="T76" s="102"/>
      <c r="U76" s="102"/>
      <c r="V76" s="102"/>
      <c r="W76" s="102"/>
      <c r="X76" s="102"/>
      <c r="Y76" s="102"/>
      <c r="Z76" s="102"/>
      <c r="AA76" s="102"/>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5"/>
      <c r="E77" s="363"/>
      <c r="F77" s="85">
        <v>4</v>
      </c>
      <c r="G77" s="122"/>
      <c r="H77" s="147"/>
      <c r="I77" s="149"/>
      <c r="J77" s="149"/>
      <c r="K77" s="148"/>
      <c r="L77" s="68">
        <f>IF(A2stdlife="n/a","n/a",IF(L$3&gt;(A2stdlife+$F77),(Input!$K$204*(1+vanilla4)^0.5)-SUM($K77:K77),(Input!$K$204*(1+vanilla4)^0.5)/A2stdlife))</f>
        <v>0</v>
      </c>
      <c r="M77" s="68">
        <f>IF(A2stdlife="n/a","n/a",IF(M$3&gt;(A2stdlife+$F77),(Input!$K$204*(1+vanilla4)^0.5)-SUM($K77:L77),(Input!$K$204*(1+vanilla4)^0.5)/A2stdlife))</f>
        <v>0</v>
      </c>
      <c r="N77" s="68">
        <f>IF(A2stdlife="n/a","n/a",IF(N$3&gt;(A2stdlife+$F77),(Input!$K$204*(1+vanilla4)^0.5)-SUM($K77:M77),(Input!$K$204*(1+vanilla4)^0.5)/A2stdlife))</f>
        <v>0</v>
      </c>
      <c r="O77" s="68">
        <f>IF(A2stdlife="n/a","n/a",IF(O$3&gt;(A2stdlife+$F77),(Input!$K$204*(1+vanilla4)^0.5)-SUM($K77:N77),(Input!$K$204*(1+vanilla4)^0.5)/A2stdlife))</f>
        <v>0</v>
      </c>
      <c r="P77" s="68">
        <f>IF(A2stdlife="n/a","n/a",IF(P$3&gt;(A2stdlife+$F77),(Input!$K$204*(1+vanilla4)^0.5)-SUM($K77:O77),(Input!$K$204*(1+vanilla4)^0.5)/A2stdlife))</f>
        <v>0</v>
      </c>
      <c r="Q77" s="68">
        <f>IF(A2stdlife="n/a","n/a",IF(Q$3&gt;(A2stdlife+$F77),(Input!$K$204*(1+vanilla4)^0.5)-SUM($K77:P77),(Input!$K$204*(1+vanilla4)^0.5)/A2stdlife))</f>
        <v>0</v>
      </c>
      <c r="R77" s="68"/>
      <c r="S77" s="102"/>
      <c r="T77" s="102"/>
      <c r="U77" s="102"/>
      <c r="V77" s="102"/>
      <c r="W77" s="102"/>
      <c r="X77" s="102"/>
      <c r="Y77" s="102"/>
      <c r="Z77" s="102"/>
      <c r="AA77" s="102"/>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5"/>
      <c r="E78" s="363"/>
      <c r="F78" s="85">
        <v>5</v>
      </c>
      <c r="G78" s="122"/>
      <c r="H78" s="147"/>
      <c r="I78" s="149"/>
      <c r="J78" s="149"/>
      <c r="K78" s="149"/>
      <c r="L78" s="148"/>
      <c r="M78" s="68">
        <f>IF(A2stdlife="n/a","n/a",IF(M$3&gt;(A2stdlife+$F78),(Input!$L$204*(1+vanilla5)^0.5)-SUM($L78:L78),(Input!$L$204*(1+vanilla5)^0.5)/A2stdlife))</f>
        <v>0</v>
      </c>
      <c r="N78" s="68">
        <f>IF(A2stdlife="n/a","n/a",IF(N$3&gt;(A2stdlife+$F78),(Input!$L$204*(1+vanilla5)^0.5)-SUM($L78:M78),(Input!$L$204*(1+vanilla5)^0.5)/A2stdlife))</f>
        <v>0</v>
      </c>
      <c r="O78" s="68">
        <f>IF(A2stdlife="n/a","n/a",IF(O$3&gt;(A2stdlife+$F78),(Input!$L$204*(1+vanilla5)^0.5)-SUM($L78:N78),(Input!$L$204*(1+vanilla5)^0.5)/A2stdlife))</f>
        <v>0</v>
      </c>
      <c r="P78" s="68">
        <f>IF(A2stdlife="n/a","n/a",IF(P$3&gt;(A2stdlife+$F78),(Input!$L$204*(1+vanilla5)^0.5)-SUM($L78:O78),(Input!$L$204*(1+vanilla5)^0.5)/A2stdlife))</f>
        <v>0</v>
      </c>
      <c r="Q78" s="68">
        <f>IF(A2stdlife="n/a","n/a",IF(Q$3&gt;(A2stdlife+$F78),(Input!$L$204*(1+vanilla5)^0.5)-SUM($L78:P78),(Input!$L$204*(1+vanilla5)^0.5)/A2stdlife))</f>
        <v>0</v>
      </c>
      <c r="R78" s="68"/>
      <c r="S78" s="102"/>
      <c r="T78" s="102"/>
      <c r="U78" s="102"/>
      <c r="V78" s="102"/>
      <c r="W78" s="102"/>
      <c r="X78" s="102"/>
      <c r="Y78" s="102"/>
      <c r="Z78" s="102"/>
      <c r="AA78" s="102"/>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5"/>
      <c r="E79" s="363"/>
      <c r="F79" s="85">
        <v>6</v>
      </c>
      <c r="G79" s="122"/>
      <c r="H79" s="147"/>
      <c r="I79" s="149"/>
      <c r="J79" s="149"/>
      <c r="K79" s="149"/>
      <c r="L79" s="149"/>
      <c r="M79" s="148"/>
      <c r="N79" s="68">
        <f>IF(A2stdlife="n/a","n/a",IF(N$3&gt;(A2stdlife+$F79),(Input!$M$204*(1+vanilla6)^0.5)-SUM($M79:M79),(Input!$M$204*(1+vanilla6)^0.5)/A2stdlife))</f>
        <v>0</v>
      </c>
      <c r="O79" s="68">
        <f>IF(A2stdlife="n/a","n/a",IF(O$3&gt;(A2stdlife+$F79),(Input!$M$204*(1+vanilla6)^0.5)-SUM($M79:N79),(Input!$M$204*(1+vanilla6)^0.5)/A2stdlife))</f>
        <v>0</v>
      </c>
      <c r="P79" s="68">
        <f>IF(A2stdlife="n/a","n/a",IF(P$3&gt;(A2stdlife+$F79),(Input!$M$204*(1+vanilla6)^0.5)-SUM($M79:O79),(Input!$M$204*(1+vanilla6)^0.5)/A2stdlife))</f>
        <v>0</v>
      </c>
      <c r="Q79" s="68">
        <f>IF(A2stdlife="n/a","n/a",IF(Q$3&gt;(A2stdlife+$F79),(Input!$M$204*(1+vanilla6)^0.5)-SUM($M79:P79),(Input!$M$204*(1+vanilla6)^0.5)/A2stdlife))</f>
        <v>0</v>
      </c>
      <c r="R79" s="68"/>
      <c r="S79" s="102"/>
      <c r="T79" s="102"/>
      <c r="U79" s="102"/>
      <c r="V79" s="102"/>
      <c r="W79" s="102"/>
      <c r="X79" s="102"/>
      <c r="Y79" s="102"/>
      <c r="Z79" s="102"/>
      <c r="AA79" s="102"/>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5"/>
      <c r="E80" s="363"/>
      <c r="F80" s="85">
        <v>7</v>
      </c>
      <c r="G80" s="122"/>
      <c r="H80" s="147"/>
      <c r="I80" s="149"/>
      <c r="J80" s="149"/>
      <c r="K80" s="149"/>
      <c r="L80" s="149"/>
      <c r="M80" s="149"/>
      <c r="N80" s="148"/>
      <c r="O80" s="68">
        <f>IF(A2stdlife="n/a","n/a",IF(O$3&gt;(A2stdlife+$F80),(Input!$N$204*(1+vanilla7)^0.5)-SUM($N80:N80),(Input!$N$204*(1+vanilla7)^0.5)/A2stdlife))</f>
        <v>0</v>
      </c>
      <c r="P80" s="68">
        <f>IF(A2stdlife="n/a","n/a",IF(P$3&gt;(A2stdlife+$F80),(Input!$N$204*(1+vanilla7)^0.5)-SUM($N80:O80),(Input!$N$204*(1+vanilla7)^0.5)/A2stdlife))</f>
        <v>0</v>
      </c>
      <c r="Q80" s="68">
        <f>IF(A2stdlife="n/a","n/a",IF(Q$3&gt;(A2stdlife+$F80),(Input!$N$204*(1+vanilla7)^0.5)-SUM($N80:P80),(Input!$N$204*(1+vanilla7)^0.5)/A2stdlife))</f>
        <v>0</v>
      </c>
      <c r="R80" s="68"/>
      <c r="S80" s="102"/>
      <c r="T80" s="102"/>
      <c r="U80" s="102"/>
      <c r="V80" s="102"/>
      <c r="W80" s="102"/>
      <c r="X80" s="102"/>
      <c r="Y80" s="102"/>
      <c r="Z80" s="102"/>
      <c r="AA80" s="102"/>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5"/>
      <c r="E81" s="363"/>
      <c r="F81" s="85">
        <v>8</v>
      </c>
      <c r="G81" s="122"/>
      <c r="H81" s="147"/>
      <c r="I81" s="149"/>
      <c r="J81" s="149"/>
      <c r="K81" s="149"/>
      <c r="L81" s="149"/>
      <c r="M81" s="149"/>
      <c r="N81" s="149"/>
      <c r="O81" s="148"/>
      <c r="P81" s="68">
        <f>IF(A2stdlife="n/a","n/a",IF(P$3&gt;(A2stdlife+$F81),(Input!$O$204*(1+vanilla8)^0.5)-SUM($O81:O81),(Input!$O$204*(1+vanilla8)^0.5)/A2stdlife))</f>
        <v>0</v>
      </c>
      <c r="Q81" s="68">
        <f>IF(A2stdlife="n/a","n/a",IF(Q$3&gt;(A2stdlife+$F81),(Input!$O$204*(1+vanilla8)^0.5)-SUM($O81:P81),(Input!$O$204*(1+vanilla8)^0.5)/A2stdlife))</f>
        <v>0</v>
      </c>
      <c r="R81" s="68"/>
      <c r="S81" s="102"/>
      <c r="T81" s="102"/>
      <c r="U81" s="102"/>
      <c r="V81" s="102"/>
      <c r="W81" s="102"/>
      <c r="X81" s="102"/>
      <c r="Y81" s="102"/>
      <c r="Z81" s="102"/>
      <c r="AA81" s="102"/>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9"/>
      <c r="B82" s="9"/>
      <c r="C82" s="9"/>
      <c r="D82" s="25"/>
      <c r="E82" s="363"/>
      <c r="F82" s="85">
        <v>9</v>
      </c>
      <c r="G82" s="122"/>
      <c r="H82" s="147"/>
      <c r="I82" s="149"/>
      <c r="J82" s="149"/>
      <c r="K82" s="149"/>
      <c r="L82" s="149"/>
      <c r="M82" s="149"/>
      <c r="N82" s="149"/>
      <c r="O82" s="149"/>
      <c r="P82" s="148"/>
      <c r="Q82" s="68">
        <f>IF(A2stdlife="n/a","n/a",IF(Q$3&gt;(A2stdlife+$F82),(Input!$P$204*(1+vanilla9)^0.5)-SUM($P82:P82),(Input!$P$204*(1+vanilla9)^0.5)/A2stdlife))</f>
        <v>0</v>
      </c>
      <c r="R82" s="68"/>
      <c r="S82" s="102"/>
      <c r="T82" s="102"/>
      <c r="U82" s="102"/>
      <c r="V82" s="102"/>
      <c r="W82" s="102"/>
      <c r="X82" s="102"/>
      <c r="Y82" s="102"/>
      <c r="Z82" s="102"/>
      <c r="AA82" s="102"/>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102"/>
      <c r="BE82" s="102"/>
      <c r="BF82" s="102"/>
      <c r="BG82" s="102"/>
      <c r="BH82" s="102"/>
      <c r="BI82" s="102"/>
      <c r="BJ82" s="102"/>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9"/>
      <c r="D83" s="25"/>
      <c r="E83" s="363"/>
      <c r="F83" s="86">
        <v>10</v>
      </c>
      <c r="G83" s="122"/>
      <c r="H83" s="147"/>
      <c r="I83" s="149"/>
      <c r="J83" s="149"/>
      <c r="K83" s="149"/>
      <c r="L83" s="149"/>
      <c r="M83" s="149"/>
      <c r="N83" s="149"/>
      <c r="O83" s="149"/>
      <c r="P83" s="149"/>
      <c r="Q83" s="148"/>
      <c r="R83" s="68"/>
      <c r="S83" s="102"/>
      <c r="T83" s="102"/>
      <c r="U83" s="102"/>
      <c r="V83" s="102"/>
      <c r="W83" s="102"/>
      <c r="X83" s="102"/>
      <c r="Y83" s="102"/>
      <c r="Z83" s="102"/>
      <c r="AA83" s="102"/>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1" collapsed="1">
      <c r="A84" s="9"/>
      <c r="B84" s="9"/>
      <c r="C84" s="9"/>
      <c r="D84" s="25" t="str">
        <f>Asset2</f>
        <v>Transmission terminal station</v>
      </c>
      <c r="E84" s="9"/>
      <c r="F84" s="9"/>
      <c r="G84" s="122"/>
      <c r="H84" s="68">
        <f>-SUM(H72:H83)</f>
        <v>-2.1564281078552123</v>
      </c>
      <c r="I84" s="68">
        <f>-SUM(I72:I83)</f>
        <v>-2.1564281078552123</v>
      </c>
      <c r="J84" s="68">
        <f>-SUM(J72:J83)</f>
        <v>-2.1564281078552123</v>
      </c>
      <c r="K84" s="68">
        <f>-SUM(K72:K83)</f>
        <v>-2.1564281078552123</v>
      </c>
      <c r="L84" s="68">
        <f>-SUM(L72:L83)</f>
        <v>-2.1564281078552123</v>
      </c>
      <c r="M84" s="68">
        <f>IF(Input!M248&gt;0, -SUM(M72:M83), 0)</f>
        <v>0</v>
      </c>
      <c r="N84" s="68">
        <f>IF(Input!N248&gt;0, -SUM(N72:N83), 0)</f>
        <v>0</v>
      </c>
      <c r="O84" s="68">
        <f>IF(Input!O248&gt;0, -SUM(O72:O83), 0)</f>
        <v>0</v>
      </c>
      <c r="P84" s="68">
        <f>IF(Input!P248&gt;0, -SUM(P72:P83), 0)</f>
        <v>0</v>
      </c>
      <c r="Q84" s="68">
        <f>IF(Input!Q248&gt;0, -SUM(Q72:Q83), 0)</f>
        <v>0</v>
      </c>
      <c r="R84" s="65"/>
      <c r="S84" s="103"/>
      <c r="T84" s="103"/>
      <c r="U84" s="103"/>
      <c r="V84" s="103"/>
      <c r="W84" s="103"/>
      <c r="X84" s="103"/>
      <c r="Y84" s="103"/>
      <c r="Z84" s="103"/>
      <c r="AA84" s="103"/>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103"/>
      <c r="BE84" s="103"/>
      <c r="BF84" s="103"/>
      <c r="BG84" s="103"/>
      <c r="BH84" s="103"/>
      <c r="BI84" s="103"/>
      <c r="BJ84" s="103"/>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31" t="str">
        <f>Asset3</f>
        <v>Zone substations</v>
      </c>
      <c r="D85" s="162"/>
      <c r="E85" s="33" t="s">
        <v>27</v>
      </c>
      <c r="F85" s="32"/>
      <c r="G85" s="176"/>
      <c r="H85" s="67">
        <f>IF(H$3&gt;A3remlife,A3value-SUM($G85:G85),IF(A3remlife="N/A","n/a",A3value/A3remlife))</f>
        <v>15.312362185611009</v>
      </c>
      <c r="I85" s="67">
        <f>IF(I$3&gt;A3remlife,A3value-SUM($G85:H85),IF(A3remlife="N/A","n/a",A3value/A3remlife))</f>
        <v>15.312362185611009</v>
      </c>
      <c r="J85" s="67">
        <f>IF(J$3&gt;A3remlife,A3value-SUM($G85:I85),IF(A3remlife="N/A","n/a",A3value/A3remlife))</f>
        <v>15.312362185611009</v>
      </c>
      <c r="K85" s="67">
        <f>IF(K$3&gt;A3remlife,A3value-SUM($G85:J85),IF(A3remlife="N/A","n/a",A3value/A3remlife))</f>
        <v>15.312362185611009</v>
      </c>
      <c r="L85" s="67">
        <f>IF(L$3&gt;A3remlife,A3value-SUM($G85:K85),IF(A3remlife="N/A","n/a",A3value/A3remlife))</f>
        <v>15.312362185611009</v>
      </c>
      <c r="M85" s="67">
        <f>IF(M$3&gt;A3remlife,A3value-SUM($G85:L85),IF(A3remlife="N/A","n/a",A3value/A3remlife))</f>
        <v>15.312362185611009</v>
      </c>
      <c r="N85" s="67">
        <f>IF(N$3&gt;A3remlife,A3value-SUM($G85:M85),IF(A3remlife="N/A","n/a",A3value/A3remlife))</f>
        <v>15.312362185611009</v>
      </c>
      <c r="O85" s="67">
        <f>IF(O$3&gt;A3remlife,A3value-SUM($G85:N85),IF(A3remlife="N/A","n/a",A3value/A3remlife))</f>
        <v>15.312362185611009</v>
      </c>
      <c r="P85" s="67">
        <f>IF(P$3&gt;A3remlife,A3value-SUM($G85:O85),IF(A3remlife="N/A","n/a",A3value/A3remlife))</f>
        <v>15.312362185611009</v>
      </c>
      <c r="Q85" s="67">
        <f>IF(Q$3&gt;A3remlife,A3value-SUM($G85:P85),IF(A3remlife="N/A","n/a",A3value/A3remlife))</f>
        <v>15.312362185611009</v>
      </c>
      <c r="R85" s="67"/>
      <c r="S85" s="102"/>
      <c r="T85" s="102"/>
      <c r="U85" s="102"/>
      <c r="V85" s="102"/>
      <c r="W85" s="102"/>
      <c r="X85" s="102"/>
      <c r="Y85" s="102"/>
      <c r="Z85" s="102"/>
      <c r="AA85" s="102"/>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362" t="s">
        <v>83</v>
      </c>
      <c r="F86" s="85">
        <v>0</v>
      </c>
      <c r="G86" s="122"/>
      <c r="H86" s="68"/>
      <c r="I86" s="68"/>
      <c r="J86" s="68"/>
      <c r="K86" s="68"/>
      <c r="L86" s="68"/>
      <c r="M86" s="164"/>
      <c r="N86" s="111"/>
      <c r="O86" s="68"/>
      <c r="P86" s="68"/>
      <c r="Q86" s="68"/>
      <c r="R86" s="68"/>
      <c r="S86" s="102"/>
      <c r="T86" s="102"/>
      <c r="U86" s="102"/>
      <c r="V86" s="102"/>
      <c r="W86" s="102"/>
      <c r="X86" s="102"/>
      <c r="Y86" s="102"/>
      <c r="Z86" s="102"/>
      <c r="AA86" s="102"/>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5"/>
      <c r="E87" s="363"/>
      <c r="F87" s="85">
        <v>1</v>
      </c>
      <c r="G87" s="122"/>
      <c r="H87" s="146"/>
      <c r="I87" s="68">
        <f>IF(A3stdlife="n/a","n/a",IF(I$3&gt;(A3stdlife+$F87),(Input!$H$205*(1+vanilla1)^0.5)-SUM($H87:H87),(Input!$H$205*(1+vanilla1)^0.5)/A3stdlife))</f>
        <v>1.4080186778314745</v>
      </c>
      <c r="J87" s="68">
        <f>IF(A3stdlife="n/a","n/a",IF(J$3&gt;(A3stdlife+$F87),(Input!$H$205*(1+vanilla1)^0.5)-SUM($H87:I87),(Input!$H$205*(1+vanilla1)^0.5)/A3stdlife))</f>
        <v>1.4080186778314745</v>
      </c>
      <c r="K87" s="68">
        <f>IF(A3stdlife="n/a","n/a",IF(K$3&gt;(A3stdlife+$F87),(Input!$H$205*(1+vanilla1)^0.5)-SUM($H87:J87),(Input!$H$205*(1+vanilla1)^0.5)/A3stdlife))</f>
        <v>1.4080186778314745</v>
      </c>
      <c r="L87" s="68">
        <f>IF(A3stdlife="n/a","n/a",IF(L$3&gt;(A3stdlife+$F87),(Input!$H$205*(1+vanilla1)^0.5)-SUM($H87:K87),(Input!$H$205*(1+vanilla1)^0.5)/A3stdlife))</f>
        <v>1.4080186778314745</v>
      </c>
      <c r="M87" s="68">
        <f>IF(A3stdlife="n/a","n/a",IF(M$3&gt;(A3stdlife+$F87),(Input!$H$205*(1+vanilla1)^0.5)-SUM($H87:L87),(Input!$H$205*(1+vanilla1)^0.5)/A3stdlife))</f>
        <v>1.4080186778314745</v>
      </c>
      <c r="N87" s="68">
        <f>IF(A3stdlife="n/a","n/a",IF(N$3&gt;(A3stdlife+$F87),(Input!$H$205*(1+vanilla1)^0.5)-SUM($H87:M87),(Input!$H$205*(1+vanilla1)^0.5)/A3stdlife))</f>
        <v>1.4080186778314745</v>
      </c>
      <c r="O87" s="68">
        <f>IF(A3stdlife="n/a","n/a",IF(O$3&gt;(A3stdlife+$F87),(Input!$H$205*(1+vanilla1)^0.5)-SUM($H87:N87),(Input!$H$205*(1+vanilla1)^0.5)/A3stdlife))</f>
        <v>1.4080186778314745</v>
      </c>
      <c r="P87" s="68">
        <f>IF(A3stdlife="n/a","n/a",IF(P$3&gt;(A3stdlife+$F87),(Input!$H$205*(1+vanilla1)^0.5)-SUM($H87:O87),(Input!$H$205*(1+vanilla1)^0.5)/A3stdlife))</f>
        <v>1.4080186778314745</v>
      </c>
      <c r="Q87" s="68">
        <f>IF(A3stdlife="n/a","n/a",IF(Q$3&gt;(A3stdlife+$F87),(Input!$H$205*(1+vanilla1)^0.5)-SUM($H87:P87),(Input!$H$205*(1+vanilla1)^0.5)/A3stdlife))</f>
        <v>1.4080186778314745</v>
      </c>
      <c r="R87" s="68"/>
      <c r="S87" s="102"/>
      <c r="T87" s="102"/>
      <c r="U87" s="102"/>
      <c r="V87" s="102"/>
      <c r="W87" s="102"/>
      <c r="X87" s="102"/>
      <c r="Y87" s="102"/>
      <c r="Z87" s="102"/>
      <c r="AA87" s="102"/>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5"/>
      <c r="E88" s="363"/>
      <c r="F88" s="85">
        <v>2</v>
      </c>
      <c r="G88" s="122"/>
      <c r="H88" s="147"/>
      <c r="I88" s="148"/>
      <c r="J88" s="68">
        <f>IF(A3stdlife="n/a","n/a",IF(J$3&gt;(A3stdlife+$F88),(Input!$I$205*(1+vanilla2)^0.5)-SUM($I88:I88),(Input!$I$205*(1+vanilla2)^0.5)/A3stdlife))</f>
        <v>0</v>
      </c>
      <c r="K88" s="68">
        <f>IF(A3stdlife="n/a","n/a",IF(K$3&gt;(A3stdlife+$F88),(Input!$I$205*(1+vanilla2)^0.5)-SUM($I88:J88),(Input!$I$205*(1+vanilla2)^0.5)/A3stdlife))</f>
        <v>0</v>
      </c>
      <c r="L88" s="68">
        <f>IF(A3stdlife="n/a","n/a",IF(L$3&gt;(A3stdlife+$F88),(Input!$I$205*(1+vanilla2)^0.5)-SUM($I88:K88),(Input!$I$205*(1+vanilla2)^0.5)/A3stdlife))</f>
        <v>0</v>
      </c>
      <c r="M88" s="68">
        <f>IF(A3stdlife="n/a","n/a",IF(M$3&gt;(A3stdlife+$F88),(Input!$I$205*(1+vanilla2)^0.5)-SUM($I88:L88),(Input!$I$205*(1+vanilla2)^0.5)/A3stdlife))</f>
        <v>0</v>
      </c>
      <c r="N88" s="68">
        <f>IF(A3stdlife="n/a","n/a",IF(N$3&gt;(A3stdlife+$F88),(Input!$I$205*(1+vanilla2)^0.5)-SUM($I88:M88),(Input!$I$205*(1+vanilla2)^0.5)/A3stdlife))</f>
        <v>0</v>
      </c>
      <c r="O88" s="68">
        <f>IF(A3stdlife="n/a","n/a",IF(O$3&gt;(A3stdlife+$F88),(Input!$I$205*(1+vanilla2)^0.5)-SUM($I88:N88),(Input!$I$205*(1+vanilla2)^0.5)/A3stdlife))</f>
        <v>0</v>
      </c>
      <c r="P88" s="68">
        <f>IF(A3stdlife="n/a","n/a",IF(P$3&gt;(A3stdlife+$F88),(Input!$I$205*(1+vanilla2)^0.5)-SUM($I88:O88),(Input!$I$205*(1+vanilla2)^0.5)/A3stdlife))</f>
        <v>0</v>
      </c>
      <c r="Q88" s="68">
        <f>IF(A3stdlife="n/a","n/a",IF(Q$3&gt;(A3stdlife+$F88),(Input!$I$205*(1+vanilla2)^0.5)-SUM($I88:P88),(Input!$I$205*(1+vanilla2)^0.5)/A3stdlife))</f>
        <v>0</v>
      </c>
      <c r="R88" s="68"/>
      <c r="S88" s="102"/>
      <c r="T88" s="102"/>
      <c r="U88" s="102"/>
      <c r="V88" s="102"/>
      <c r="W88" s="102"/>
      <c r="X88" s="102"/>
      <c r="Y88" s="102"/>
      <c r="Z88" s="102"/>
      <c r="AA88" s="102"/>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5"/>
      <c r="E89" s="363"/>
      <c r="F89" s="85">
        <v>3</v>
      </c>
      <c r="G89" s="122"/>
      <c r="H89" s="147"/>
      <c r="I89" s="149"/>
      <c r="J89" s="148"/>
      <c r="K89" s="68">
        <f>IF(A3stdlife="n/a","n/a",IF(K$3&gt;(A3stdlife+$F89),(Input!$J$205*(1+vanilla3)^0.5)-SUM($J89:J89),(Input!$J$205*(1+vanilla3)^0.5)/A3stdlife))</f>
        <v>0</v>
      </c>
      <c r="L89" s="68">
        <f>IF(A3stdlife="n/a","n/a",IF(L$3&gt;(A3stdlife+$F89),(Input!$J$205*(1+vanilla3)^0.5)-SUM($J89:K89),(Input!$J$205*(1+vanilla3)^0.5)/A3stdlife))</f>
        <v>0</v>
      </c>
      <c r="M89" s="68">
        <f>IF(A3stdlife="n/a","n/a",IF(M$3&gt;(A3stdlife+$F89),(Input!$J$205*(1+vanilla3)^0.5)-SUM($J89:L89),(Input!$J$205*(1+vanilla3)^0.5)/A3stdlife))</f>
        <v>0</v>
      </c>
      <c r="N89" s="68">
        <f>IF(A3stdlife="n/a","n/a",IF(N$3&gt;(A3stdlife+$F89),(Input!$J$205*(1+vanilla3)^0.5)-SUM($J89:M89),(Input!$J$205*(1+vanilla3)^0.5)/A3stdlife))</f>
        <v>0</v>
      </c>
      <c r="O89" s="68">
        <f>IF(A3stdlife="n/a","n/a",IF(O$3&gt;(A3stdlife+$F89),(Input!$J$205*(1+vanilla3)^0.5)-SUM($J89:N89),(Input!$J$205*(1+vanilla3)^0.5)/A3stdlife))</f>
        <v>0</v>
      </c>
      <c r="P89" s="68">
        <f>IF(A3stdlife="n/a","n/a",IF(P$3&gt;(A3stdlife+$F89),(Input!$J$205*(1+vanilla3)^0.5)-SUM($J89:O89),(Input!$J$205*(1+vanilla3)^0.5)/A3stdlife))</f>
        <v>0</v>
      </c>
      <c r="Q89" s="68">
        <f>IF(A3stdlife="n/a","n/a",IF(Q$3&gt;(A3stdlife+$F89),(Input!$J$205*(1+vanilla3)^0.5)-SUM($J89:P89),(Input!$J$205*(1+vanilla3)^0.5)/A3stdlife))</f>
        <v>0</v>
      </c>
      <c r="R89" s="68"/>
      <c r="S89" s="102"/>
      <c r="T89" s="102"/>
      <c r="U89" s="102"/>
      <c r="V89" s="102"/>
      <c r="W89" s="102"/>
      <c r="X89" s="102"/>
      <c r="Y89" s="102"/>
      <c r="Z89" s="102"/>
      <c r="AA89" s="102"/>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5"/>
      <c r="E90" s="363"/>
      <c r="F90" s="85">
        <v>4</v>
      </c>
      <c r="G90" s="122"/>
      <c r="H90" s="147"/>
      <c r="I90" s="149"/>
      <c r="J90" s="149"/>
      <c r="K90" s="148"/>
      <c r="L90" s="68">
        <f>IF(A3stdlife="n/a","n/a",IF(L$3&gt;(A3stdlife+$F90),(Input!$K$205*(1+vanilla4)^0.5)-SUM($K90:K90),(Input!$K$205*(1+vanilla4)^0.5)/A3stdlife))</f>
        <v>0</v>
      </c>
      <c r="M90" s="68">
        <f>IF(A3stdlife="n/a","n/a",IF(M$3&gt;(A3stdlife+$F90),(Input!$K$205*(1+vanilla4)^0.5)-SUM($K90:L90),(Input!$K$205*(1+vanilla4)^0.5)/A3stdlife))</f>
        <v>0</v>
      </c>
      <c r="N90" s="68">
        <f>IF(A3stdlife="n/a","n/a",IF(N$3&gt;(A3stdlife+$F90),(Input!$K$205*(1+vanilla4)^0.5)-SUM($K90:M90),(Input!$K$205*(1+vanilla4)^0.5)/A3stdlife))</f>
        <v>0</v>
      </c>
      <c r="O90" s="68">
        <f>IF(A3stdlife="n/a","n/a",IF(O$3&gt;(A3stdlife+$F90),(Input!$K$205*(1+vanilla4)^0.5)-SUM($K90:N90),(Input!$K$205*(1+vanilla4)^0.5)/A3stdlife))</f>
        <v>0</v>
      </c>
      <c r="P90" s="68">
        <f>IF(A3stdlife="n/a","n/a",IF(P$3&gt;(A3stdlife+$F90),(Input!$K$205*(1+vanilla4)^0.5)-SUM($K90:O90),(Input!$K$205*(1+vanilla4)^0.5)/A3stdlife))</f>
        <v>0</v>
      </c>
      <c r="Q90" s="68">
        <f>IF(A3stdlife="n/a","n/a",IF(Q$3&gt;(A3stdlife+$F90),(Input!$K$205*(1+vanilla4)^0.5)-SUM($K90:P90),(Input!$K$205*(1+vanilla4)^0.5)/A3stdlife))</f>
        <v>0</v>
      </c>
      <c r="R90" s="68"/>
      <c r="S90" s="102"/>
      <c r="T90" s="102"/>
      <c r="U90" s="102"/>
      <c r="V90" s="102"/>
      <c r="W90" s="102"/>
      <c r="X90" s="102"/>
      <c r="Y90" s="102"/>
      <c r="Z90" s="102"/>
      <c r="AA90" s="102"/>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5"/>
      <c r="E91" s="363"/>
      <c r="F91" s="85">
        <v>5</v>
      </c>
      <c r="G91" s="122"/>
      <c r="H91" s="147"/>
      <c r="I91" s="149"/>
      <c r="J91" s="149"/>
      <c r="K91" s="149"/>
      <c r="L91" s="148"/>
      <c r="M91" s="68">
        <f>IF(A3stdlife="n/a","n/a",IF(M$3&gt;(A3stdlife+$F91),(Input!$L$205*(1+vanilla5)^0.5)-SUM($L91:L91),(Input!$L$205*(1+vanilla5)^0.5)/A3stdlife))</f>
        <v>0</v>
      </c>
      <c r="N91" s="68">
        <f>IF(A3stdlife="n/a","n/a",IF(N$3&gt;(A3stdlife+$F91),(Input!$L$205*(1+vanilla5)^0.5)-SUM($L91:M91),(Input!$L$205*(1+vanilla5)^0.5)/A3stdlife))</f>
        <v>0</v>
      </c>
      <c r="O91" s="68">
        <f>IF(A3stdlife="n/a","n/a",IF(O$3&gt;(A3stdlife+$F91),(Input!$L$205*(1+vanilla5)^0.5)-SUM($L91:N91),(Input!$L$205*(1+vanilla5)^0.5)/A3stdlife))</f>
        <v>0</v>
      </c>
      <c r="P91" s="68">
        <f>IF(A3stdlife="n/a","n/a",IF(P$3&gt;(A3stdlife+$F91),(Input!$L$205*(1+vanilla5)^0.5)-SUM($L91:O91),(Input!$L$205*(1+vanilla5)^0.5)/A3stdlife))</f>
        <v>0</v>
      </c>
      <c r="Q91" s="68">
        <f>IF(A3stdlife="n/a","n/a",IF(Q$3&gt;(A3stdlife+$F91),(Input!$L$205*(1+vanilla5)^0.5)-SUM($L91:P91),(Input!$L$205*(1+vanilla5)^0.5)/A3stdlife))</f>
        <v>0</v>
      </c>
      <c r="R91" s="68"/>
      <c r="S91" s="102"/>
      <c r="T91" s="102"/>
      <c r="U91" s="102"/>
      <c r="V91" s="102"/>
      <c r="W91" s="102"/>
      <c r="X91" s="102"/>
      <c r="Y91" s="102"/>
      <c r="Z91" s="102"/>
      <c r="AA91" s="102"/>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5"/>
      <c r="E92" s="363"/>
      <c r="F92" s="85">
        <v>6</v>
      </c>
      <c r="G92" s="122"/>
      <c r="H92" s="147"/>
      <c r="I92" s="149"/>
      <c r="J92" s="149"/>
      <c r="K92" s="149"/>
      <c r="L92" s="149"/>
      <c r="M92" s="148"/>
      <c r="N92" s="68">
        <f>IF(A3stdlife="n/a","n/a",IF(N$3&gt;(A3stdlife+$F92),(Input!$M$205*(1+vanilla6)^0.5)-SUM($M92:M92),(Input!$M$205*(1+vanilla6)^0.5)/A3stdlife))</f>
        <v>0</v>
      </c>
      <c r="O92" s="68">
        <f>IF(A3stdlife="n/a","n/a",IF(O$3&gt;(A3stdlife+$F92),(Input!$M$205*(1+vanilla6)^0.5)-SUM($M92:N92),(Input!$M$205*(1+vanilla6)^0.5)/A3stdlife))</f>
        <v>0</v>
      </c>
      <c r="P92" s="68">
        <f>IF(A3stdlife="n/a","n/a",IF(P$3&gt;(A3stdlife+$F92),(Input!$M$205*(1+vanilla6)^0.5)-SUM($M92:O92),(Input!$M$205*(1+vanilla6)^0.5)/A3stdlife))</f>
        <v>0</v>
      </c>
      <c r="Q92" s="68">
        <f>IF(A3stdlife="n/a","n/a",IF(Q$3&gt;(A3stdlife+$F92),(Input!$M$205*(1+vanilla6)^0.5)-SUM($M92:P92),(Input!$M$205*(1+vanilla6)^0.5)/A3stdlife))</f>
        <v>0</v>
      </c>
      <c r="R92" s="68"/>
      <c r="S92" s="102"/>
      <c r="T92" s="102"/>
      <c r="U92" s="102"/>
      <c r="V92" s="102"/>
      <c r="W92" s="102"/>
      <c r="X92" s="102"/>
      <c r="Y92" s="102"/>
      <c r="Z92" s="102"/>
      <c r="AA92" s="102"/>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5"/>
      <c r="E93" s="363"/>
      <c r="F93" s="85">
        <v>7</v>
      </c>
      <c r="G93" s="122"/>
      <c r="H93" s="147"/>
      <c r="I93" s="149"/>
      <c r="J93" s="149"/>
      <c r="K93" s="149"/>
      <c r="L93" s="149"/>
      <c r="M93" s="149"/>
      <c r="N93" s="148"/>
      <c r="O93" s="68">
        <f>IF(A3stdlife="n/a","n/a",IF(O$3&gt;(A3stdlife+$F93),(Input!$N$205*(1+vanilla7)^0.5)-SUM($N93:N93),(Input!$N$205*(1+vanilla7)^0.5)/A3stdlife))</f>
        <v>0</v>
      </c>
      <c r="P93" s="68">
        <f>IF(A3stdlife="n/a","n/a",IF(P$3&gt;(A3stdlife+$F93),(Input!$N$205*(1+vanilla7)^0.5)-SUM($N93:O93),(Input!$N$205*(1+vanilla7)^0.5)/A3stdlife))</f>
        <v>0</v>
      </c>
      <c r="Q93" s="68">
        <f>IF(A3stdlife="n/a","n/a",IF(Q$3&gt;(A3stdlife+$F93),(Input!$N$205*(1+vanilla7)^0.5)-SUM($N93:P93),(Input!$N$205*(1+vanilla7)^0.5)/A3stdlife))</f>
        <v>0</v>
      </c>
      <c r="R93" s="68"/>
      <c r="S93" s="102"/>
      <c r="T93" s="102"/>
      <c r="U93" s="102"/>
      <c r="V93" s="102"/>
      <c r="W93" s="102"/>
      <c r="X93" s="102"/>
      <c r="Y93" s="102"/>
      <c r="Z93" s="102"/>
      <c r="AA93" s="102"/>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5"/>
      <c r="E94" s="363"/>
      <c r="F94" s="85">
        <v>8</v>
      </c>
      <c r="G94" s="122"/>
      <c r="H94" s="147"/>
      <c r="I94" s="149"/>
      <c r="J94" s="149"/>
      <c r="K94" s="149"/>
      <c r="L94" s="149"/>
      <c r="M94" s="149"/>
      <c r="N94" s="149"/>
      <c r="O94" s="148"/>
      <c r="P94" s="68">
        <f>IF(A3stdlife="n/a","n/a",IF(P$3&gt;(A3stdlife+$F94),(Input!$O$205*(1+vanilla8)^0.5)-SUM($O94:O94),(Input!$O$205*(1+vanilla8)^0.5)/A3stdlife))</f>
        <v>0</v>
      </c>
      <c r="Q94" s="68">
        <f>IF(A3stdlife="n/a","n/a",IF(Q$3&gt;(A3stdlife+$F94),(Input!$O$205*(1+vanilla8)^0.5)-SUM($O94:P94),(Input!$O$205*(1+vanilla8)^0.5)/A3stdlife))</f>
        <v>0</v>
      </c>
      <c r="R94" s="68"/>
      <c r="S94" s="102"/>
      <c r="T94" s="102"/>
      <c r="U94" s="102"/>
      <c r="V94" s="102"/>
      <c r="W94" s="102"/>
      <c r="X94" s="102"/>
      <c r="Y94" s="102"/>
      <c r="Z94" s="102"/>
      <c r="AA94" s="102"/>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5"/>
      <c r="E95" s="363"/>
      <c r="F95" s="85">
        <v>9</v>
      </c>
      <c r="G95" s="122"/>
      <c r="H95" s="147"/>
      <c r="I95" s="149"/>
      <c r="J95" s="149"/>
      <c r="K95" s="149"/>
      <c r="L95" s="149"/>
      <c r="M95" s="149"/>
      <c r="N95" s="149"/>
      <c r="O95" s="149"/>
      <c r="P95" s="148"/>
      <c r="Q95" s="68">
        <f>IF(A3stdlife="n/a","n/a",IF(Q$3&gt;(A3stdlife+$F95),(Input!$P$205*(1+vanilla9)^0.5)-SUM($P95:P95),(Input!$P$205*(1+vanilla9)^0.5)/A3stdlife))</f>
        <v>0</v>
      </c>
      <c r="R95" s="68"/>
      <c r="S95" s="102"/>
      <c r="T95" s="102"/>
      <c r="U95" s="102"/>
      <c r="V95" s="102"/>
      <c r="W95" s="102"/>
      <c r="X95" s="102"/>
      <c r="Y95" s="102"/>
      <c r="Z95" s="102"/>
      <c r="AA95" s="102"/>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102"/>
      <c r="BE95" s="102"/>
      <c r="BF95" s="102"/>
      <c r="BG95" s="102"/>
      <c r="BH95" s="102"/>
      <c r="BI95" s="102"/>
      <c r="BJ95" s="102"/>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5"/>
      <c r="E96" s="363"/>
      <c r="F96" s="86">
        <v>10</v>
      </c>
      <c r="G96" s="122"/>
      <c r="H96" s="147"/>
      <c r="I96" s="149"/>
      <c r="J96" s="149"/>
      <c r="K96" s="149"/>
      <c r="L96" s="149"/>
      <c r="M96" s="149"/>
      <c r="N96" s="149"/>
      <c r="O96" s="149"/>
      <c r="P96" s="149"/>
      <c r="Q96" s="148"/>
      <c r="R96" s="68"/>
      <c r="S96" s="102"/>
      <c r="T96" s="102"/>
      <c r="U96" s="102"/>
      <c r="V96" s="102"/>
      <c r="W96" s="102"/>
      <c r="X96" s="102"/>
      <c r="Y96" s="102"/>
      <c r="Z96" s="102"/>
      <c r="AA96" s="102"/>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1">
      <c r="A97" s="9"/>
      <c r="B97" s="9"/>
      <c r="C97" s="9"/>
      <c r="D97" s="25" t="str">
        <f>Asset3</f>
        <v>Zone substations</v>
      </c>
      <c r="E97" s="9"/>
      <c r="F97" s="9"/>
      <c r="G97" s="122"/>
      <c r="H97" s="166">
        <f>-SUM(H85:H96)</f>
        <v>-15.312362185611009</v>
      </c>
      <c r="I97" s="166">
        <f>-SUM(I85:I96)</f>
        <v>-16.720380863442482</v>
      </c>
      <c r="J97" s="166">
        <f>-SUM(J85:J96)</f>
        <v>-16.720380863442482</v>
      </c>
      <c r="K97" s="166">
        <f>-SUM(K85:K96)</f>
        <v>-16.720380863442482</v>
      </c>
      <c r="L97" s="166">
        <f>-SUM(L85:L96)</f>
        <v>-16.720380863442482</v>
      </c>
      <c r="M97" s="166">
        <f>IF(Input!M248&gt;0, -SUM(M85:M96), 0)</f>
        <v>0</v>
      </c>
      <c r="N97" s="166">
        <f>IF(Input!N248&gt;0, -SUM(N85:N96), 0)</f>
        <v>0</v>
      </c>
      <c r="O97" s="166">
        <f>IF(Input!O248&gt;0, -SUM(O85:O96), 0)</f>
        <v>0</v>
      </c>
      <c r="P97" s="166">
        <f>IF(Input!P248&gt;0, -SUM(P85:P96), 0)</f>
        <v>0</v>
      </c>
      <c r="Q97" s="166">
        <f>IF(Input!Q248&gt;0, -SUM(Q85:Q96), 0)</f>
        <v>0</v>
      </c>
      <c r="R97" s="66"/>
      <c r="S97" s="104"/>
      <c r="T97" s="104"/>
      <c r="U97" s="104"/>
      <c r="V97" s="104"/>
      <c r="W97" s="104"/>
      <c r="X97" s="104"/>
      <c r="Y97" s="104"/>
      <c r="Z97" s="104"/>
      <c r="AA97" s="104"/>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104"/>
      <c r="BE97" s="104"/>
      <c r="BF97" s="104"/>
      <c r="BG97" s="104"/>
      <c r="BH97" s="104"/>
      <c r="BI97" s="104"/>
      <c r="BJ97" s="104"/>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31" t="str">
        <f>Asset4</f>
        <v>Transmission lines</v>
      </c>
      <c r="D98" s="162"/>
      <c r="E98" s="33" t="s">
        <v>27</v>
      </c>
      <c r="F98" s="32"/>
      <c r="G98" s="176"/>
      <c r="H98" s="67">
        <f>IF(H$3&gt;A4remlife,A4value-SUM($G98:G98),IF(A4remlife="N/A","n/a",A4value/A4remlife))</f>
        <v>5.2372746678901967</v>
      </c>
      <c r="I98" s="67">
        <f>IF(I$3&gt;A4remlife,A4value-SUM($G98:H98),IF(A4remlife="N/A","n/a",A4value/A4remlife))</f>
        <v>5.2372746678901967</v>
      </c>
      <c r="J98" s="67">
        <f>IF(J$3&gt;A4remlife,A4value-SUM($G98:I98),IF(A4remlife="N/A","n/a",A4value/A4remlife))</f>
        <v>5.2372746678901967</v>
      </c>
      <c r="K98" s="67">
        <f>IF(K$3&gt;A4remlife,A4value-SUM($G98:J98),IF(A4remlife="N/A","n/a",A4value/A4remlife))</f>
        <v>5.2372746678901967</v>
      </c>
      <c r="L98" s="67">
        <f>IF(L$3&gt;A4remlife,A4value-SUM($G98:K98),IF(A4remlife="N/A","n/a",A4value/A4remlife))</f>
        <v>5.2372746678901967</v>
      </c>
      <c r="M98" s="67">
        <f>IF(M$3&gt;A4remlife,A4value-SUM($G98:L98),IF(A4remlife="N/A","n/a",A4value/A4remlife))</f>
        <v>5.2372746678901967</v>
      </c>
      <c r="N98" s="67">
        <f>IF(N$3&gt;A4remlife,A4value-SUM($G98:M98),IF(A4remlife="N/A","n/a",A4value/A4remlife))</f>
        <v>5.2372746678901967</v>
      </c>
      <c r="O98" s="67">
        <f>IF(O$3&gt;A4remlife,A4value-SUM($G98:N98),IF(A4remlife="N/A","n/a",A4value/A4remlife))</f>
        <v>5.2372746678901967</v>
      </c>
      <c r="P98" s="67">
        <f>IF(P$3&gt;A4remlife,A4value-SUM($G98:O98),IF(A4remlife="N/A","n/a",A4value/A4remlife))</f>
        <v>5.2372746678901967</v>
      </c>
      <c r="Q98" s="67">
        <f>IF(Q$3&gt;A4remlife,A4value-SUM($G98:P98),IF(A4remlife="N/A","n/a",A4value/A4remlife))</f>
        <v>5.2372746678901967</v>
      </c>
      <c r="R98" s="67"/>
      <c r="S98" s="102"/>
      <c r="T98" s="102"/>
      <c r="U98" s="102"/>
      <c r="V98" s="102"/>
      <c r="W98" s="102"/>
      <c r="X98" s="102"/>
      <c r="Y98" s="102"/>
      <c r="Z98" s="102"/>
      <c r="AA98" s="102"/>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362" t="s">
        <v>83</v>
      </c>
      <c r="F99" s="85">
        <v>0</v>
      </c>
      <c r="G99" s="122"/>
      <c r="H99" s="68"/>
      <c r="I99" s="68"/>
      <c r="J99" s="68"/>
      <c r="K99" s="68"/>
      <c r="L99" s="68"/>
      <c r="M99" s="164"/>
      <c r="N99" s="111"/>
      <c r="O99" s="68"/>
      <c r="P99" s="68"/>
      <c r="Q99" s="68"/>
      <c r="R99" s="68"/>
      <c r="S99" s="102"/>
      <c r="T99" s="102"/>
      <c r="U99" s="102"/>
      <c r="V99" s="102"/>
      <c r="W99" s="102"/>
      <c r="X99" s="102"/>
      <c r="Y99" s="102"/>
      <c r="Z99" s="102"/>
      <c r="AA99" s="102"/>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5"/>
      <c r="E100" s="363"/>
      <c r="F100" s="85">
        <v>1</v>
      </c>
      <c r="G100" s="122"/>
      <c r="H100" s="146"/>
      <c r="I100" s="68">
        <f>IF(A4stdlife="n/a","n/a",IF(I$3&gt;(A4stdlife+$F100),(Input!$H$206*(1+vanilla1)^0.5)-SUM($H100:H100),(Input!$H$206*(1+vanilla1)^0.5)/A4stdlife))</f>
        <v>5.2328166205349767E-2</v>
      </c>
      <c r="J100" s="68">
        <f>IF(A4stdlife="n/a","n/a",IF(J$3&gt;(A4stdlife+$F100),(Input!$H$206*(1+vanilla1)^0.5)-SUM($H100:I100),(Input!$H$206*(1+vanilla1)^0.5)/A4stdlife))</f>
        <v>5.2328166205349767E-2</v>
      </c>
      <c r="K100" s="68">
        <f>IF(A4stdlife="n/a","n/a",IF(K$3&gt;(A4stdlife+$F100),(Input!$H$206*(1+vanilla1)^0.5)-SUM($H100:J100),(Input!$H$206*(1+vanilla1)^0.5)/A4stdlife))</f>
        <v>5.2328166205349767E-2</v>
      </c>
      <c r="L100" s="68">
        <f>IF(A4stdlife="n/a","n/a",IF(L$3&gt;(A4stdlife+$F100),(Input!$H$206*(1+vanilla1)^0.5)-SUM($H100:K100),(Input!$H$206*(1+vanilla1)^0.5)/A4stdlife))</f>
        <v>5.2328166205349767E-2</v>
      </c>
      <c r="M100" s="68">
        <f>IF(A4stdlife="n/a","n/a",IF(M$3&gt;(A4stdlife+$F100),(Input!$H$206*(1+vanilla1)^0.5)-SUM($H100:L100),(Input!$H$206*(1+vanilla1)^0.5)/A4stdlife))</f>
        <v>5.2328166205349767E-2</v>
      </c>
      <c r="N100" s="68">
        <f>IF(A4stdlife="n/a","n/a",IF(N$3&gt;(A4stdlife+$F100),(Input!$H$206*(1+vanilla1)^0.5)-SUM($H100:M100),(Input!$H$206*(1+vanilla1)^0.5)/A4stdlife))</f>
        <v>5.2328166205349767E-2</v>
      </c>
      <c r="O100" s="68">
        <f>IF(A4stdlife="n/a","n/a",IF(O$3&gt;(A4stdlife+$F100),(Input!$H$206*(1+vanilla1)^0.5)-SUM($H100:N100),(Input!$H$206*(1+vanilla1)^0.5)/A4stdlife))</f>
        <v>5.2328166205349767E-2</v>
      </c>
      <c r="P100" s="68">
        <f>IF(A4stdlife="n/a","n/a",IF(P$3&gt;(A4stdlife+$F100),(Input!$H$206*(1+vanilla1)^0.5)-SUM($H100:O100),(Input!$H$206*(1+vanilla1)^0.5)/A4stdlife))</f>
        <v>5.2328166205349767E-2</v>
      </c>
      <c r="Q100" s="68">
        <f>IF(A4stdlife="n/a","n/a",IF(Q$3&gt;(A4stdlife+$F100),(Input!$H$206*(1+vanilla1)^0.5)-SUM($H100:P100),(Input!$H$206*(1+vanilla1)^0.5)/A4stdlife))</f>
        <v>5.2328166205349767E-2</v>
      </c>
      <c r="R100" s="68"/>
      <c r="S100" s="102"/>
      <c r="T100" s="102"/>
      <c r="U100" s="102"/>
      <c r="V100" s="102"/>
      <c r="W100" s="102"/>
      <c r="X100" s="102"/>
      <c r="Y100" s="102"/>
      <c r="Z100" s="102"/>
      <c r="AA100" s="102"/>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5"/>
      <c r="E101" s="363"/>
      <c r="F101" s="85">
        <v>2</v>
      </c>
      <c r="G101" s="122"/>
      <c r="H101" s="147"/>
      <c r="I101" s="148"/>
      <c r="J101" s="68">
        <f>IF(A4stdlife="n/a","n/a",IF(J$3&gt;(A4stdlife+$F101),(Input!$I$206*(1+vanilla2)^0.5)-SUM($I101:I101),(Input!$I$206*(1+vanilla2)^0.5)/A4stdlife))</f>
        <v>0</v>
      </c>
      <c r="K101" s="68">
        <f>IF(A4stdlife="n/a","n/a",IF(K$3&gt;(A4stdlife+$F101),(Input!$I$206*(1+vanilla2)^0.5)-SUM($I101:J101),(Input!$I$206*(1+vanilla2)^0.5)/A4stdlife))</f>
        <v>0</v>
      </c>
      <c r="L101" s="68">
        <f>IF(A4stdlife="n/a","n/a",IF(L$3&gt;(A4stdlife+$F101),(Input!$I$206*(1+vanilla2)^0.5)-SUM($I101:K101),(Input!$I$206*(1+vanilla2)^0.5)/A4stdlife))</f>
        <v>0</v>
      </c>
      <c r="M101" s="68">
        <f>IF(A4stdlife="n/a","n/a",IF(M$3&gt;(A4stdlife+$F101),(Input!$I$206*(1+vanilla2)^0.5)-SUM($I101:L101),(Input!$I$206*(1+vanilla2)^0.5)/A4stdlife))</f>
        <v>0</v>
      </c>
      <c r="N101" s="68">
        <f>IF(A4stdlife="n/a","n/a",IF(N$3&gt;(A4stdlife+$F101),(Input!$I$206*(1+vanilla2)^0.5)-SUM($I101:M101),(Input!$I$206*(1+vanilla2)^0.5)/A4stdlife))</f>
        <v>0</v>
      </c>
      <c r="O101" s="68">
        <f>IF(A4stdlife="n/a","n/a",IF(O$3&gt;(A4stdlife+$F101),(Input!$I$206*(1+vanilla2)^0.5)-SUM($I101:N101),(Input!$I$206*(1+vanilla2)^0.5)/A4stdlife))</f>
        <v>0</v>
      </c>
      <c r="P101" s="68">
        <f>IF(A4stdlife="n/a","n/a",IF(P$3&gt;(A4stdlife+$F101),(Input!$I$206*(1+vanilla2)^0.5)-SUM($I101:O101),(Input!$I$206*(1+vanilla2)^0.5)/A4stdlife))</f>
        <v>0</v>
      </c>
      <c r="Q101" s="68">
        <f>IF(A4stdlife="n/a","n/a",IF(Q$3&gt;(A4stdlife+$F101),(Input!$I$206*(1+vanilla2)^0.5)-SUM($I101:P101),(Input!$I$206*(1+vanilla2)^0.5)/A4stdlife))</f>
        <v>0</v>
      </c>
      <c r="R101" s="68"/>
      <c r="S101" s="102"/>
      <c r="T101" s="102"/>
      <c r="U101" s="102"/>
      <c r="V101" s="102"/>
      <c r="W101" s="102"/>
      <c r="X101" s="102"/>
      <c r="Y101" s="102"/>
      <c r="Z101" s="102"/>
      <c r="AA101" s="102"/>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9"/>
      <c r="D102" s="25"/>
      <c r="E102" s="363"/>
      <c r="F102" s="85">
        <v>3</v>
      </c>
      <c r="G102" s="122"/>
      <c r="H102" s="147"/>
      <c r="I102" s="149"/>
      <c r="J102" s="148"/>
      <c r="K102" s="68">
        <f>IF(A4stdlife="n/a","n/a",IF(K$3&gt;(A4stdlife+$F102),(Input!$J$206*(1+vanilla3)^0.5)-SUM($J102:J102),(Input!$J$206*(1+vanilla3)^0.5)/A4stdlife))</f>
        <v>0</v>
      </c>
      <c r="L102" s="68">
        <f>IF(A4stdlife="n/a","n/a",IF(L$3&gt;(A4stdlife+$F102),(Input!$J$206*(1+vanilla3)^0.5)-SUM($J102:K102),(Input!$J$206*(1+vanilla3)^0.5)/A4stdlife))</f>
        <v>0</v>
      </c>
      <c r="M102" s="68">
        <f>IF(A4stdlife="n/a","n/a",IF(M$3&gt;(A4stdlife+$F102),(Input!$J$206*(1+vanilla3)^0.5)-SUM($J102:L102),(Input!$J$206*(1+vanilla3)^0.5)/A4stdlife))</f>
        <v>0</v>
      </c>
      <c r="N102" s="68">
        <f>IF(A4stdlife="n/a","n/a",IF(N$3&gt;(A4stdlife+$F102),(Input!$J$206*(1+vanilla3)^0.5)-SUM($J102:M102),(Input!$J$206*(1+vanilla3)^0.5)/A4stdlife))</f>
        <v>0</v>
      </c>
      <c r="O102" s="68">
        <f>IF(A4stdlife="n/a","n/a",IF(O$3&gt;(A4stdlife+$F102),(Input!$J$206*(1+vanilla3)^0.5)-SUM($J102:N102),(Input!$J$206*(1+vanilla3)^0.5)/A4stdlife))</f>
        <v>0</v>
      </c>
      <c r="P102" s="68">
        <f>IF(A4stdlife="n/a","n/a",IF(P$3&gt;(A4stdlife+$F102),(Input!$J$206*(1+vanilla3)^0.5)-SUM($J102:O102),(Input!$J$206*(1+vanilla3)^0.5)/A4stdlife))</f>
        <v>0</v>
      </c>
      <c r="Q102" s="68">
        <f>IF(A4stdlife="n/a","n/a",IF(Q$3&gt;(A4stdlife+$F102),(Input!$J$206*(1+vanilla3)^0.5)-SUM($J102:P102),(Input!$J$206*(1+vanilla3)^0.5)/A4stdlife))</f>
        <v>0</v>
      </c>
      <c r="R102" s="68"/>
      <c r="S102" s="102"/>
      <c r="T102" s="102"/>
      <c r="U102" s="102"/>
      <c r="V102" s="102"/>
      <c r="W102" s="102"/>
      <c r="X102" s="102"/>
      <c r="Y102" s="102"/>
      <c r="Z102" s="102"/>
      <c r="AA102" s="102"/>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9"/>
      <c r="B103" s="9"/>
      <c r="C103" s="9"/>
      <c r="D103" s="25"/>
      <c r="E103" s="363"/>
      <c r="F103" s="85">
        <v>4</v>
      </c>
      <c r="G103" s="122"/>
      <c r="H103" s="147"/>
      <c r="I103" s="149"/>
      <c r="J103" s="149"/>
      <c r="K103" s="148"/>
      <c r="L103" s="68">
        <f>IF(A4stdlife="n/a","n/a",IF(L$3&gt;(A4stdlife+$F103),(Input!$K$206*(1+vanilla4)^0.5)-SUM($K103:K103),(Input!$K$206*(1+vanilla4)^0.5)/A4stdlife))</f>
        <v>0</v>
      </c>
      <c r="M103" s="68">
        <f>IF(A4stdlife="n/a","n/a",IF(M$3&gt;(A4stdlife+$F103),(Input!$K$206*(1+vanilla4)^0.5)-SUM($K103:L103),(Input!$K$206*(1+vanilla4)^0.5)/A4stdlife))</f>
        <v>0</v>
      </c>
      <c r="N103" s="68">
        <f>IF(A4stdlife="n/a","n/a",IF(N$3&gt;(A4stdlife+$F103),(Input!$K$206*(1+vanilla4)^0.5)-SUM($K103:M103),(Input!$K$206*(1+vanilla4)^0.5)/A4stdlife))</f>
        <v>0</v>
      </c>
      <c r="O103" s="68">
        <f>IF(A4stdlife="n/a","n/a",IF(O$3&gt;(A4stdlife+$F103),(Input!$K$206*(1+vanilla4)^0.5)-SUM($K103:N103),(Input!$K$206*(1+vanilla4)^0.5)/A4stdlife))</f>
        <v>0</v>
      </c>
      <c r="P103" s="68">
        <f>IF(A4stdlife="n/a","n/a",IF(P$3&gt;(A4stdlife+$F103),(Input!$K$206*(1+vanilla4)^0.5)-SUM($K103:O103),(Input!$K$206*(1+vanilla4)^0.5)/A4stdlife))</f>
        <v>0</v>
      </c>
      <c r="Q103" s="68">
        <f>IF(A4stdlife="n/a","n/a",IF(Q$3&gt;(A4stdlife+$F103),(Input!$K$206*(1+vanilla4)^0.5)-SUM($K103:P103),(Input!$K$206*(1+vanilla4)^0.5)/A4stdlife))</f>
        <v>0</v>
      </c>
      <c r="R103" s="68"/>
      <c r="S103" s="102"/>
      <c r="T103" s="102"/>
      <c r="U103" s="102"/>
      <c r="V103" s="102"/>
      <c r="W103" s="102"/>
      <c r="X103" s="102"/>
      <c r="Y103" s="102"/>
      <c r="Z103" s="102"/>
      <c r="AA103" s="102"/>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5"/>
      <c r="E104" s="363"/>
      <c r="F104" s="85">
        <v>5</v>
      </c>
      <c r="G104" s="122"/>
      <c r="H104" s="147"/>
      <c r="I104" s="149"/>
      <c r="J104" s="149"/>
      <c r="K104" s="149"/>
      <c r="L104" s="148"/>
      <c r="M104" s="68">
        <f>IF(A4stdlife="n/a","n/a",IF(M$3&gt;(A4stdlife+$F104),(Input!$L$206*(1+vanilla5)^0.5)-SUM($L104:L104),(Input!$L$206*(1+vanilla5)^0.5)/A4stdlife))</f>
        <v>0</v>
      </c>
      <c r="N104" s="68">
        <f>IF(A4stdlife="n/a","n/a",IF(N$3&gt;(A4stdlife+$F104),(Input!$L$206*(1+vanilla5)^0.5)-SUM($L104:M104),(Input!$L$206*(1+vanilla5)^0.5)/A4stdlife))</f>
        <v>0</v>
      </c>
      <c r="O104" s="68">
        <f>IF(A4stdlife="n/a","n/a",IF(O$3&gt;(A4stdlife+$F104),(Input!$L$206*(1+vanilla5)^0.5)-SUM($L104:N104),(Input!$L$206*(1+vanilla5)^0.5)/A4stdlife))</f>
        <v>0</v>
      </c>
      <c r="P104" s="68">
        <f>IF(A4stdlife="n/a","n/a",IF(P$3&gt;(A4stdlife+$F104),(Input!$L$206*(1+vanilla5)^0.5)-SUM($L104:O104),(Input!$L$206*(1+vanilla5)^0.5)/A4stdlife))</f>
        <v>0</v>
      </c>
      <c r="Q104" s="68">
        <f>IF(A4stdlife="n/a","n/a",IF(Q$3&gt;(A4stdlife+$F104),(Input!$L$206*(1+vanilla5)^0.5)-SUM($L104:P104),(Input!$L$206*(1+vanilla5)^0.5)/A4stdlife))</f>
        <v>0</v>
      </c>
      <c r="R104" s="68"/>
      <c r="S104" s="102"/>
      <c r="T104" s="102"/>
      <c r="U104" s="102"/>
      <c r="V104" s="102"/>
      <c r="W104" s="102"/>
      <c r="X104" s="102"/>
      <c r="Y104" s="102"/>
      <c r="Z104" s="102"/>
      <c r="AA104" s="102"/>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5"/>
      <c r="E105" s="363"/>
      <c r="F105" s="85">
        <v>6</v>
      </c>
      <c r="G105" s="122"/>
      <c r="H105" s="147"/>
      <c r="I105" s="149"/>
      <c r="J105" s="149"/>
      <c r="K105" s="149"/>
      <c r="L105" s="149"/>
      <c r="M105" s="148"/>
      <c r="N105" s="68">
        <f>IF(A4stdlife="n/a","n/a",IF(N$3&gt;(A4stdlife+$F105),(Input!$M$206*(1+vanilla6)^0.5)-SUM($M105:M105),(Input!$M$206*(1+vanilla6)^0.5)/A4stdlife))</f>
        <v>0</v>
      </c>
      <c r="O105" s="68">
        <f>IF(A4stdlife="n/a","n/a",IF(O$3&gt;(A4stdlife+$F105),(Input!$M$206*(1+vanilla6)^0.5)-SUM($M105:N105),(Input!$M$206*(1+vanilla6)^0.5)/A4stdlife))</f>
        <v>0</v>
      </c>
      <c r="P105" s="68">
        <f>IF(A4stdlife="n/a","n/a",IF(P$3&gt;(A4stdlife+$F105),(Input!$M$206*(1+vanilla6)^0.5)-SUM($M105:O105),(Input!$M$206*(1+vanilla6)^0.5)/A4stdlife))</f>
        <v>0</v>
      </c>
      <c r="Q105" s="68">
        <f>IF(A4stdlife="n/a","n/a",IF(Q$3&gt;(A4stdlife+$F105),(Input!$M$206*(1+vanilla6)^0.5)-SUM($M105:P105),(Input!$M$206*(1+vanilla6)^0.5)/A4stdlife))</f>
        <v>0</v>
      </c>
      <c r="R105" s="68"/>
      <c r="S105" s="102"/>
      <c r="T105" s="102"/>
      <c r="U105" s="102"/>
      <c r="V105" s="102"/>
      <c r="W105" s="102"/>
      <c r="X105" s="102"/>
      <c r="Y105" s="102"/>
      <c r="Z105" s="102"/>
      <c r="AA105" s="102"/>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5"/>
      <c r="E106" s="363"/>
      <c r="F106" s="85">
        <v>7</v>
      </c>
      <c r="G106" s="122"/>
      <c r="H106" s="147"/>
      <c r="I106" s="149"/>
      <c r="J106" s="149"/>
      <c r="K106" s="149"/>
      <c r="L106" s="149"/>
      <c r="M106" s="149"/>
      <c r="N106" s="148"/>
      <c r="O106" s="68">
        <f>IF(A4stdlife="n/a","n/a",IF(O$3&gt;(A4stdlife+$F106),(Input!$N$206*(1+vanilla7)^0.5)-SUM($N106:N106),(Input!$N$206*(1+vanilla7)^0.5)/A4stdlife))</f>
        <v>0</v>
      </c>
      <c r="P106" s="68">
        <f>IF(A4stdlife="n/a","n/a",IF(P$3&gt;(A4stdlife+$F106),(Input!$N$206*(1+vanilla7)^0.5)-SUM($N106:O106),(Input!$N$206*(1+vanilla7)^0.5)/A4stdlife))</f>
        <v>0</v>
      </c>
      <c r="Q106" s="68">
        <f>IF(A4stdlife="n/a","n/a",IF(Q$3&gt;(A4stdlife+$F106),(Input!$N$206*(1+vanilla7)^0.5)-SUM($N106:P106),(Input!$N$206*(1+vanilla7)^0.5)/A4stdlife))</f>
        <v>0</v>
      </c>
      <c r="R106" s="68"/>
      <c r="S106" s="102"/>
      <c r="T106" s="102"/>
      <c r="U106" s="102"/>
      <c r="V106" s="102"/>
      <c r="W106" s="102"/>
      <c r="X106" s="102"/>
      <c r="Y106" s="102"/>
      <c r="Z106" s="102"/>
      <c r="AA106" s="102"/>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5"/>
      <c r="E107" s="363"/>
      <c r="F107" s="85">
        <v>8</v>
      </c>
      <c r="G107" s="122"/>
      <c r="H107" s="147"/>
      <c r="I107" s="149"/>
      <c r="J107" s="149"/>
      <c r="K107" s="149"/>
      <c r="L107" s="149"/>
      <c r="M107" s="149"/>
      <c r="N107" s="149"/>
      <c r="O107" s="148"/>
      <c r="P107" s="68">
        <f>IF(A4stdlife="n/a","n/a",IF(P$3&gt;(A4stdlife+$F107),(Input!$O$206*(1+vanilla8)^0.5)-SUM($O107:O107),(Input!$O$206*(1+vanilla8)^0.5)/A4stdlife))</f>
        <v>0</v>
      </c>
      <c r="Q107" s="68">
        <f>IF(A4stdlife="n/a","n/a",IF(Q$3&gt;(A4stdlife+$F107),(Input!$O$206*(1+vanilla8)^0.5)-SUM($O107:P107),(Input!$O$206*(1+vanilla8)^0.5)/A4stdlife))</f>
        <v>0</v>
      </c>
      <c r="R107" s="68"/>
      <c r="S107" s="102"/>
      <c r="T107" s="102"/>
      <c r="U107" s="102"/>
      <c r="V107" s="102"/>
      <c r="W107" s="102"/>
      <c r="X107" s="102"/>
      <c r="Y107" s="102"/>
      <c r="Z107" s="102"/>
      <c r="AA107" s="102"/>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5"/>
      <c r="E108" s="363"/>
      <c r="F108" s="85">
        <v>9</v>
      </c>
      <c r="G108" s="122"/>
      <c r="H108" s="147"/>
      <c r="I108" s="149"/>
      <c r="J108" s="149"/>
      <c r="K108" s="149"/>
      <c r="L108" s="149"/>
      <c r="M108" s="149"/>
      <c r="N108" s="149"/>
      <c r="O108" s="149"/>
      <c r="P108" s="148"/>
      <c r="Q108" s="68">
        <f>IF(A4stdlife="n/a","n/a",IF(Q$3&gt;(A4stdlife+$F108),(Input!$P$206*(1+vanilla9)^0.5)-SUM($P108:P108),(Input!$P$206*(1+vanilla9)^0.5)/A4stdlife))</f>
        <v>0</v>
      </c>
      <c r="R108" s="68"/>
      <c r="S108" s="102"/>
      <c r="T108" s="102"/>
      <c r="U108" s="102"/>
      <c r="V108" s="102"/>
      <c r="W108" s="102"/>
      <c r="X108" s="102"/>
      <c r="Y108" s="102"/>
      <c r="Z108" s="102"/>
      <c r="AA108" s="102"/>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102"/>
      <c r="BE108" s="102"/>
      <c r="BF108" s="102"/>
      <c r="BG108" s="102"/>
      <c r="BH108" s="102"/>
      <c r="BI108" s="102"/>
      <c r="BJ108" s="102"/>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5"/>
      <c r="E109" s="363"/>
      <c r="F109" s="86">
        <v>10</v>
      </c>
      <c r="G109" s="122"/>
      <c r="H109" s="147"/>
      <c r="I109" s="149"/>
      <c r="J109" s="149"/>
      <c r="K109" s="149"/>
      <c r="L109" s="149"/>
      <c r="M109" s="149"/>
      <c r="N109" s="149"/>
      <c r="O109" s="149"/>
      <c r="P109" s="149"/>
      <c r="Q109" s="148"/>
      <c r="R109" s="68"/>
      <c r="S109" s="102"/>
      <c r="T109" s="102"/>
      <c r="U109" s="102"/>
      <c r="V109" s="102"/>
      <c r="W109" s="102"/>
      <c r="X109" s="102"/>
      <c r="Y109" s="102"/>
      <c r="Z109" s="102"/>
      <c r="AA109" s="102"/>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1" collapsed="1">
      <c r="A110" s="9"/>
      <c r="B110" s="9"/>
      <c r="C110" s="9"/>
      <c r="D110" s="25" t="str">
        <f>Asset4</f>
        <v>Transmission lines</v>
      </c>
      <c r="E110" s="9"/>
      <c r="F110" s="9"/>
      <c r="G110" s="122"/>
      <c r="H110" s="166">
        <f>-SUM(H98:H109)</f>
        <v>-5.2372746678901967</v>
      </c>
      <c r="I110" s="166">
        <f>-SUM(I98:I109)</f>
        <v>-5.2896028340955468</v>
      </c>
      <c r="J110" s="166">
        <f>-SUM(J98:J109)</f>
        <v>-5.2896028340955468</v>
      </c>
      <c r="K110" s="166">
        <f>-SUM(K98:K109)</f>
        <v>-5.2896028340955468</v>
      </c>
      <c r="L110" s="166">
        <f>-SUM(L98:L109)</f>
        <v>-5.2896028340955468</v>
      </c>
      <c r="M110" s="166">
        <f>IF(Input!M248&gt;0, -SUM(M98:M109), 0)</f>
        <v>0</v>
      </c>
      <c r="N110" s="166">
        <f>IF(Input!N248&gt;0, -SUM(N98:N109), 0)</f>
        <v>0</v>
      </c>
      <c r="O110" s="166">
        <f>IF(Input!O248&gt;0, -SUM(O98:O109), 0)</f>
        <v>0</v>
      </c>
      <c r="P110" s="166">
        <f>IF(Input!P248&gt;0, -SUM(P98:P109), 0)</f>
        <v>0</v>
      </c>
      <c r="Q110" s="166">
        <f>IF(Input!Q248&gt;0, -SUM(Q98:Q109), 0)</f>
        <v>0</v>
      </c>
      <c r="R110" s="66"/>
      <c r="S110" s="104"/>
      <c r="T110" s="104"/>
      <c r="U110" s="104"/>
      <c r="V110" s="104"/>
      <c r="W110" s="104"/>
      <c r="X110" s="104"/>
      <c r="Y110" s="104"/>
      <c r="Z110" s="104"/>
      <c r="AA110" s="104"/>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104"/>
      <c r="BE110" s="104"/>
      <c r="BF110" s="104"/>
      <c r="BG110" s="104"/>
      <c r="BH110" s="104"/>
      <c r="BI110" s="104"/>
      <c r="BJ110" s="104"/>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31" t="str">
        <f>Asset5</f>
        <v>Distribution mains</v>
      </c>
      <c r="D111" s="162"/>
      <c r="E111" s="33" t="s">
        <v>27</v>
      </c>
      <c r="F111" s="32"/>
      <c r="G111" s="176"/>
      <c r="H111" s="67">
        <f>IF(H$3&gt;A5remlife,A5value-SUM($G111:G111),IF(A5remlife="N/A","n/a",A5value/A5remlife))</f>
        <v>9.458457016439576</v>
      </c>
      <c r="I111" s="67">
        <f>IF(I$3&gt;A5remlife,A5value-SUM($G111:H111),IF(A5remlife="N/A","n/a",A5value/A5remlife))</f>
        <v>9.458457016439576</v>
      </c>
      <c r="J111" s="67">
        <f>IF(J$3&gt;A5remlife,A5value-SUM($G111:I111),IF(A5remlife="N/A","n/a",A5value/A5remlife))</f>
        <v>9.458457016439576</v>
      </c>
      <c r="K111" s="67">
        <f>IF(K$3&gt;A5remlife,A5value-SUM($G111:J111),IF(A5remlife="N/A","n/a",A5value/A5remlife))</f>
        <v>9.458457016439576</v>
      </c>
      <c r="L111" s="67">
        <f>IF(L$3&gt;A5remlife,A5value-SUM($G111:K111),IF(A5remlife="N/A","n/a",A5value/A5remlife))</f>
        <v>9.458457016439576</v>
      </c>
      <c r="M111" s="67">
        <f>IF(M$3&gt;A5remlife,A5value-SUM($G111:L111),IF(A5remlife="N/A","n/a",A5value/A5remlife))</f>
        <v>9.458457016439576</v>
      </c>
      <c r="N111" s="67">
        <f>IF(N$3&gt;A5remlife,A5value-SUM($G111:M111),IF(A5remlife="N/A","n/a",A5value/A5remlife))</f>
        <v>9.458457016439576</v>
      </c>
      <c r="O111" s="67">
        <f>IF(O$3&gt;A5remlife,A5value-SUM($G111:N111),IF(A5remlife="N/A","n/a",A5value/A5remlife))</f>
        <v>9.458457016439576</v>
      </c>
      <c r="P111" s="67">
        <f>IF(P$3&gt;A5remlife,A5value-SUM($G111:O111),IF(A5remlife="N/A","n/a",A5value/A5remlife))</f>
        <v>9.458457016439576</v>
      </c>
      <c r="Q111" s="67">
        <f>IF(Q$3&gt;A5remlife,A5value-SUM($G111:P111),IF(A5remlife="N/A","n/a",A5value/A5remlife))</f>
        <v>9.458457016439576</v>
      </c>
      <c r="R111" s="67"/>
      <c r="S111" s="102"/>
      <c r="T111" s="102"/>
      <c r="U111" s="102"/>
      <c r="V111" s="102"/>
      <c r="W111" s="102"/>
      <c r="X111" s="102"/>
      <c r="Y111" s="102"/>
      <c r="Z111" s="102"/>
      <c r="AA111" s="102"/>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362" t="s">
        <v>83</v>
      </c>
      <c r="F112" s="85">
        <v>0</v>
      </c>
      <c r="G112" s="122"/>
      <c r="H112" s="68"/>
      <c r="I112" s="68"/>
      <c r="J112" s="68"/>
      <c r="K112" s="68"/>
      <c r="L112" s="68"/>
      <c r="M112" s="164"/>
      <c r="N112" s="111"/>
      <c r="O112" s="68"/>
      <c r="P112" s="68"/>
      <c r="Q112" s="68"/>
      <c r="R112" s="68"/>
      <c r="S112" s="102"/>
      <c r="T112" s="102"/>
      <c r="U112" s="102"/>
      <c r="V112" s="102"/>
      <c r="W112" s="102"/>
      <c r="X112" s="102"/>
      <c r="Y112" s="102"/>
      <c r="Z112" s="102"/>
      <c r="AA112" s="102"/>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5"/>
      <c r="E113" s="363"/>
      <c r="F113" s="85">
        <v>1</v>
      </c>
      <c r="G113" s="122"/>
      <c r="H113" s="146"/>
      <c r="I113" s="68">
        <f>IF(A5stdlife="n/a","n/a",IF(I$3&gt;(A5stdlife+$F113),(Input!$H$207*(1+vanilla1)^0.5)-SUM($H113:H113),(Input!$H$207*(1+vanilla1)^0.5)/A5stdlife))</f>
        <v>0.30996776488697486</v>
      </c>
      <c r="J113" s="68">
        <f>IF(A5stdlife="n/a","n/a",IF(J$3&gt;(A5stdlife+$F113),(Input!$H$207*(1+vanilla1)^0.5)-SUM($H113:I113),(Input!$H$207*(1+vanilla1)^0.5)/A5stdlife))</f>
        <v>0.30996776488697486</v>
      </c>
      <c r="K113" s="68">
        <f>IF(A5stdlife="n/a","n/a",IF(K$3&gt;(A5stdlife+$F113),(Input!$H$207*(1+vanilla1)^0.5)-SUM($H113:J113),(Input!$H$207*(1+vanilla1)^0.5)/A5stdlife))</f>
        <v>0.30996776488697486</v>
      </c>
      <c r="L113" s="68">
        <f>IF(A5stdlife="n/a","n/a",IF(L$3&gt;(A5stdlife+$F113),(Input!$H$207*(1+vanilla1)^0.5)-SUM($H113:K113),(Input!$H$207*(1+vanilla1)^0.5)/A5stdlife))</f>
        <v>0.30996776488697486</v>
      </c>
      <c r="M113" s="68">
        <f>IF(A5stdlife="n/a","n/a",IF(M$3&gt;(A5stdlife+$F113),(Input!$H$207*(1+vanilla1)^0.5)-SUM($H113:L113),(Input!$H$207*(1+vanilla1)^0.5)/A5stdlife))</f>
        <v>0.30996776488697486</v>
      </c>
      <c r="N113" s="68">
        <f>IF(A5stdlife="n/a","n/a",IF(N$3&gt;(A5stdlife+$F113),(Input!$H$207*(1+vanilla1)^0.5)-SUM($H113:M113),(Input!$H$207*(1+vanilla1)^0.5)/A5stdlife))</f>
        <v>0.30996776488697486</v>
      </c>
      <c r="O113" s="68">
        <f>IF(A5stdlife="n/a","n/a",IF(O$3&gt;(A5stdlife+$F113),(Input!$H$207*(1+vanilla1)^0.5)-SUM($H113:N113),(Input!$H$207*(1+vanilla1)^0.5)/A5stdlife))</f>
        <v>0.30996776488697486</v>
      </c>
      <c r="P113" s="68">
        <f>IF(A5stdlife="n/a","n/a",IF(P$3&gt;(A5stdlife+$F113),(Input!$H$207*(1+vanilla1)^0.5)-SUM($H113:O113),(Input!$H$207*(1+vanilla1)^0.5)/A5stdlife))</f>
        <v>0.30996776488697486</v>
      </c>
      <c r="Q113" s="68">
        <f>IF(A5stdlife="n/a","n/a",IF(Q$3&gt;(A5stdlife+$F113),(Input!$H$207*(1+vanilla1)^0.5)-SUM($H113:P113),(Input!$H$207*(1+vanilla1)^0.5)/A5stdlife))</f>
        <v>0.30996776488697486</v>
      </c>
      <c r="R113" s="68"/>
      <c r="S113" s="102"/>
      <c r="T113" s="102"/>
      <c r="U113" s="102"/>
      <c r="V113" s="102"/>
      <c r="W113" s="102"/>
      <c r="X113" s="102"/>
      <c r="Y113" s="102"/>
      <c r="Z113" s="102"/>
      <c r="AA113" s="102"/>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5"/>
      <c r="E114" s="363"/>
      <c r="F114" s="85">
        <v>2</v>
      </c>
      <c r="G114" s="122"/>
      <c r="H114" s="147"/>
      <c r="I114" s="148"/>
      <c r="J114" s="68">
        <f>IF(A5stdlife="n/a","n/a",IF(J$3&gt;(A5stdlife+$F114),(Input!$I$207*(1+vanilla2)^0.5)-SUM($I114:I114),(Input!$I$207*(1+vanilla2)^0.5)/A5stdlife))</f>
        <v>0</v>
      </c>
      <c r="K114" s="68">
        <f>IF(A5stdlife="n/a","n/a",IF(K$3&gt;(A5stdlife+$F114),(Input!$I$207*(1+vanilla2)^0.5)-SUM($I114:J114),(Input!$I$207*(1+vanilla2)^0.5)/A5stdlife))</f>
        <v>0</v>
      </c>
      <c r="L114" s="68">
        <f>IF(A5stdlife="n/a","n/a",IF(L$3&gt;(A5stdlife+$F114),(Input!$I$207*(1+vanilla2)^0.5)-SUM($I114:K114),(Input!$I$207*(1+vanilla2)^0.5)/A5stdlife))</f>
        <v>0</v>
      </c>
      <c r="M114" s="68">
        <f>IF(A5stdlife="n/a","n/a",IF(M$3&gt;(A5stdlife+$F114),(Input!$I$207*(1+vanilla2)^0.5)-SUM($I114:L114),(Input!$I$207*(1+vanilla2)^0.5)/A5stdlife))</f>
        <v>0</v>
      </c>
      <c r="N114" s="68">
        <f>IF(A5stdlife="n/a","n/a",IF(N$3&gt;(A5stdlife+$F114),(Input!$I$207*(1+vanilla2)^0.5)-SUM($I114:M114),(Input!$I$207*(1+vanilla2)^0.5)/A5stdlife))</f>
        <v>0</v>
      </c>
      <c r="O114" s="68">
        <f>IF(A5stdlife="n/a","n/a",IF(O$3&gt;(A5stdlife+$F114),(Input!$I$207*(1+vanilla2)^0.5)-SUM($I114:N114),(Input!$I$207*(1+vanilla2)^0.5)/A5stdlife))</f>
        <v>0</v>
      </c>
      <c r="P114" s="68">
        <f>IF(A5stdlife="n/a","n/a",IF(P$3&gt;(A5stdlife+$F114),(Input!$I$207*(1+vanilla2)^0.5)-SUM($I114:O114),(Input!$I$207*(1+vanilla2)^0.5)/A5stdlife))</f>
        <v>0</v>
      </c>
      <c r="Q114" s="68">
        <f>IF(A5stdlife="n/a","n/a",IF(Q$3&gt;(A5stdlife+$F114),(Input!$I$207*(1+vanilla2)^0.5)-SUM($I114:P114),(Input!$I$207*(1+vanilla2)^0.5)/A5stdlife))</f>
        <v>0</v>
      </c>
      <c r="R114" s="68"/>
      <c r="S114" s="102"/>
      <c r="T114" s="102"/>
      <c r="U114" s="102"/>
      <c r="V114" s="102"/>
      <c r="W114" s="102"/>
      <c r="X114" s="102"/>
      <c r="Y114" s="102"/>
      <c r="Z114" s="102"/>
      <c r="AA114" s="102"/>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5"/>
      <c r="E115" s="363"/>
      <c r="F115" s="85">
        <v>3</v>
      </c>
      <c r="G115" s="122"/>
      <c r="H115" s="147"/>
      <c r="I115" s="149"/>
      <c r="J115" s="148"/>
      <c r="K115" s="68">
        <f>IF(A5stdlife="n/a","n/a",IF(K$3&gt;(A5stdlife+$F115),(Input!$J$207*(1+vanilla3)^0.5)-SUM($J115:J115),(Input!$J$207*(1+vanilla3)^0.5)/A5stdlife))</f>
        <v>0</v>
      </c>
      <c r="L115" s="68">
        <f>IF(A5stdlife="n/a","n/a",IF(L$3&gt;(A5stdlife+$F115),(Input!$J$207*(1+vanilla3)^0.5)-SUM($J115:K115),(Input!$J$207*(1+vanilla3)^0.5)/A5stdlife))</f>
        <v>0</v>
      </c>
      <c r="M115" s="68">
        <f>IF(A5stdlife="n/a","n/a",IF(M$3&gt;(A5stdlife+$F115),(Input!$J$207*(1+vanilla3)^0.5)-SUM($J115:L115),(Input!$J$207*(1+vanilla3)^0.5)/A5stdlife))</f>
        <v>0</v>
      </c>
      <c r="N115" s="68">
        <f>IF(A5stdlife="n/a","n/a",IF(N$3&gt;(A5stdlife+$F115),(Input!$J$207*(1+vanilla3)^0.5)-SUM($J115:M115),(Input!$J$207*(1+vanilla3)^0.5)/A5stdlife))</f>
        <v>0</v>
      </c>
      <c r="O115" s="68">
        <f>IF(A5stdlife="n/a","n/a",IF(O$3&gt;(A5stdlife+$F115),(Input!$J$207*(1+vanilla3)^0.5)-SUM($J115:N115),(Input!$J$207*(1+vanilla3)^0.5)/A5stdlife))</f>
        <v>0</v>
      </c>
      <c r="P115" s="68">
        <f>IF(A5stdlife="n/a","n/a",IF(P$3&gt;(A5stdlife+$F115),(Input!$J$207*(1+vanilla3)^0.5)-SUM($J115:O115),(Input!$J$207*(1+vanilla3)^0.5)/A5stdlife))</f>
        <v>0</v>
      </c>
      <c r="Q115" s="68">
        <f>IF(A5stdlife="n/a","n/a",IF(Q$3&gt;(A5stdlife+$F115),(Input!$J$207*(1+vanilla3)^0.5)-SUM($J115:P115),(Input!$J$207*(1+vanilla3)^0.5)/A5stdlife))</f>
        <v>0</v>
      </c>
      <c r="R115" s="68"/>
      <c r="S115" s="102"/>
      <c r="T115" s="102"/>
      <c r="U115" s="102"/>
      <c r="V115" s="102"/>
      <c r="W115" s="102"/>
      <c r="X115" s="102"/>
      <c r="Y115" s="102"/>
      <c r="Z115" s="102"/>
      <c r="AA115" s="102"/>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5"/>
      <c r="E116" s="363"/>
      <c r="F116" s="85">
        <v>4</v>
      </c>
      <c r="G116" s="122"/>
      <c r="H116" s="147"/>
      <c r="I116" s="149"/>
      <c r="J116" s="149"/>
      <c r="K116" s="148"/>
      <c r="L116" s="68">
        <f>IF(A5stdlife="n/a","n/a",IF(L$3&gt;(A5stdlife+$F116),(Input!$K$207*(1+vanilla4)^0.5)-SUM($K116:K116),(Input!$K$207*(1+vanilla4)^0.5)/A5stdlife))</f>
        <v>0</v>
      </c>
      <c r="M116" s="68">
        <f>IF(A5stdlife="n/a","n/a",IF(M$3&gt;(A5stdlife+$F116),(Input!$K$207*(1+vanilla4)^0.5)-SUM($K116:L116),(Input!$K$207*(1+vanilla4)^0.5)/A5stdlife))</f>
        <v>0</v>
      </c>
      <c r="N116" s="68">
        <f>IF(A5stdlife="n/a","n/a",IF(N$3&gt;(A5stdlife+$F116),(Input!$K$207*(1+vanilla4)^0.5)-SUM($K116:M116),(Input!$K$207*(1+vanilla4)^0.5)/A5stdlife))</f>
        <v>0</v>
      </c>
      <c r="O116" s="68">
        <f>IF(A5stdlife="n/a","n/a",IF(O$3&gt;(A5stdlife+$F116),(Input!$K$207*(1+vanilla4)^0.5)-SUM($K116:N116),(Input!$K$207*(1+vanilla4)^0.5)/A5stdlife))</f>
        <v>0</v>
      </c>
      <c r="P116" s="68">
        <f>IF(A5stdlife="n/a","n/a",IF(P$3&gt;(A5stdlife+$F116),(Input!$K$207*(1+vanilla4)^0.5)-SUM($K116:O116),(Input!$K$207*(1+vanilla4)^0.5)/A5stdlife))</f>
        <v>0</v>
      </c>
      <c r="Q116" s="68">
        <f>IF(A5stdlife="n/a","n/a",IF(Q$3&gt;(A5stdlife+$F116),(Input!$K$207*(1+vanilla4)^0.5)-SUM($K116:P116),(Input!$K$207*(1+vanilla4)^0.5)/A5stdlife))</f>
        <v>0</v>
      </c>
      <c r="R116" s="68"/>
      <c r="S116" s="102"/>
      <c r="T116" s="102"/>
      <c r="U116" s="102"/>
      <c r="V116" s="102"/>
      <c r="W116" s="102"/>
      <c r="X116" s="102"/>
      <c r="Y116" s="102"/>
      <c r="Z116" s="102"/>
      <c r="AA116" s="102"/>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3.5" hidden="1" customHeight="1" outlineLevel="2">
      <c r="A117" s="9"/>
      <c r="B117" s="9"/>
      <c r="C117" s="9"/>
      <c r="D117" s="25"/>
      <c r="E117" s="363"/>
      <c r="F117" s="85">
        <v>5</v>
      </c>
      <c r="G117" s="122"/>
      <c r="H117" s="147"/>
      <c r="I117" s="149"/>
      <c r="J117" s="149"/>
      <c r="K117" s="149"/>
      <c r="L117" s="148"/>
      <c r="M117" s="68">
        <f>IF(A5stdlife="n/a","n/a",IF(M$3&gt;(A5stdlife+$F117),(Input!$L$207*(1+vanilla5)^0.5)-SUM($L117:L117),(Input!$L$207*(1+vanilla5)^0.5)/A5stdlife))</f>
        <v>0</v>
      </c>
      <c r="N117" s="68">
        <f>IF(A5stdlife="n/a","n/a",IF(N$3&gt;(A5stdlife+$F117),(Input!$L$207*(1+vanilla5)^0.5)-SUM($L117:M117),(Input!$L$207*(1+vanilla5)^0.5)/A5stdlife))</f>
        <v>0</v>
      </c>
      <c r="O117" s="68">
        <f>IF(A5stdlife="n/a","n/a",IF(O$3&gt;(A5stdlife+$F117),(Input!$L$207*(1+vanilla5)^0.5)-SUM($L117:N117),(Input!$L$207*(1+vanilla5)^0.5)/A5stdlife))</f>
        <v>0</v>
      </c>
      <c r="P117" s="68">
        <f>IF(A5stdlife="n/a","n/a",IF(P$3&gt;(A5stdlife+$F117),(Input!$L$207*(1+vanilla5)^0.5)-SUM($L117:O117),(Input!$L$207*(1+vanilla5)^0.5)/A5stdlife))</f>
        <v>0</v>
      </c>
      <c r="Q117" s="68">
        <f>IF(A5stdlife="n/a","n/a",IF(Q$3&gt;(A5stdlife+$F117),(Input!$L$207*(1+vanilla5)^0.5)-SUM($L117:P117),(Input!$L$207*(1+vanilla5)^0.5)/A5stdlife))</f>
        <v>0</v>
      </c>
      <c r="R117" s="68"/>
      <c r="S117" s="102"/>
      <c r="T117" s="102"/>
      <c r="U117" s="102"/>
      <c r="V117" s="102"/>
      <c r="W117" s="102"/>
      <c r="X117" s="102"/>
      <c r="Y117" s="102"/>
      <c r="Z117" s="102"/>
      <c r="AA117" s="102"/>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3.5" hidden="1" customHeight="1" outlineLevel="2">
      <c r="A118" s="9"/>
      <c r="B118" s="9"/>
      <c r="C118" s="9"/>
      <c r="D118" s="25"/>
      <c r="E118" s="363"/>
      <c r="F118" s="85">
        <v>6</v>
      </c>
      <c r="G118" s="122"/>
      <c r="H118" s="147"/>
      <c r="I118" s="149"/>
      <c r="J118" s="149"/>
      <c r="K118" s="149"/>
      <c r="L118" s="149"/>
      <c r="M118" s="148"/>
      <c r="N118" s="68">
        <f>IF(A5stdlife="n/a","n/a",IF(N$3&gt;(A5stdlife+$F118),(Input!$M$207*(1+vanilla6)^0.5)-SUM($M118:M118),(Input!$M$207*(1+vanilla6)^0.5)/A5stdlife))</f>
        <v>0</v>
      </c>
      <c r="O118" s="68">
        <f>IF(A5stdlife="n/a","n/a",IF(O$3&gt;(A5stdlife+$F118),(Input!$M$207*(1+vanilla6)^0.5)-SUM($M118:N118),(Input!$M$207*(1+vanilla6)^0.5)/A5stdlife))</f>
        <v>0</v>
      </c>
      <c r="P118" s="68">
        <f>IF(A5stdlife="n/a","n/a",IF(P$3&gt;(A5stdlife+$F118),(Input!$M$207*(1+vanilla6)^0.5)-SUM($M118:O118),(Input!$M$207*(1+vanilla6)^0.5)/A5stdlife))</f>
        <v>0</v>
      </c>
      <c r="Q118" s="68">
        <f>IF(A5stdlife="n/a","n/a",IF(Q$3&gt;(A5stdlife+$F118),(Input!$M$207*(1+vanilla6)^0.5)-SUM($M118:P118),(Input!$M$207*(1+vanilla6)^0.5)/A5stdlife))</f>
        <v>0</v>
      </c>
      <c r="R118" s="68"/>
      <c r="S118" s="102"/>
      <c r="T118" s="102"/>
      <c r="U118" s="102"/>
      <c r="V118" s="102"/>
      <c r="W118" s="102"/>
      <c r="X118" s="102"/>
      <c r="Y118" s="102"/>
      <c r="Z118" s="102"/>
      <c r="AA118" s="102"/>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3.5" hidden="1" customHeight="1" outlineLevel="2">
      <c r="A119" s="9"/>
      <c r="B119" s="9"/>
      <c r="C119" s="9"/>
      <c r="D119" s="25"/>
      <c r="E119" s="363"/>
      <c r="F119" s="85">
        <v>7</v>
      </c>
      <c r="G119" s="122"/>
      <c r="H119" s="147"/>
      <c r="I119" s="149"/>
      <c r="J119" s="149"/>
      <c r="K119" s="149"/>
      <c r="L119" s="149"/>
      <c r="M119" s="149"/>
      <c r="N119" s="148"/>
      <c r="O119" s="68">
        <f>IF(A5stdlife="n/a","n/a",IF(O$3&gt;(A5stdlife+$F119),(Input!$N$207*(1+vanilla7)^0.5)-SUM($N119:N119),(Input!$N$207*(1+vanilla7)^0.5)/A5stdlife))</f>
        <v>0</v>
      </c>
      <c r="P119" s="68">
        <f>IF(A5stdlife="n/a","n/a",IF(P$3&gt;(A5stdlife+$F119),(Input!$N$207*(1+vanilla7)^0.5)-SUM($N119:O119),(Input!$N$207*(1+vanilla7)^0.5)/A5stdlife))</f>
        <v>0</v>
      </c>
      <c r="Q119" s="68">
        <f>IF(A5stdlife="n/a","n/a",IF(Q$3&gt;(A5stdlife+$F119),(Input!$N$207*(1+vanilla7)^0.5)-SUM($N119:P119),(Input!$N$207*(1+vanilla7)^0.5)/A5stdlife))</f>
        <v>0</v>
      </c>
      <c r="R119" s="68"/>
      <c r="S119" s="102"/>
      <c r="T119" s="102"/>
      <c r="U119" s="102"/>
      <c r="V119" s="102"/>
      <c r="W119" s="102"/>
      <c r="X119" s="102"/>
      <c r="Y119" s="102"/>
      <c r="Z119" s="102"/>
      <c r="AA119" s="102"/>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3.5" hidden="1" customHeight="1" outlineLevel="2">
      <c r="A120" s="9"/>
      <c r="B120" s="9"/>
      <c r="C120" s="9"/>
      <c r="D120" s="25"/>
      <c r="E120" s="363"/>
      <c r="F120" s="85">
        <v>8</v>
      </c>
      <c r="G120" s="122"/>
      <c r="H120" s="147"/>
      <c r="I120" s="149"/>
      <c r="J120" s="149"/>
      <c r="K120" s="149"/>
      <c r="L120" s="149"/>
      <c r="M120" s="149"/>
      <c r="N120" s="149"/>
      <c r="O120" s="148"/>
      <c r="P120" s="68">
        <f>IF(A5stdlife="n/a","n/a",IF(P$3&gt;(A5stdlife+$F120),(Input!$O$207*(1+vanilla8)^0.5)-SUM($O120:O120),(Input!$O$207*(1+vanilla8)^0.5)/A5stdlife))</f>
        <v>0</v>
      </c>
      <c r="Q120" s="68">
        <f>IF(A5stdlife="n/a","n/a",IF(Q$3&gt;(A5stdlife+$F120),(Input!$O$207*(1+vanilla8)^0.5)-SUM($O120:P120),(Input!$O$207*(1+vanilla8)^0.5)/A5stdlife))</f>
        <v>0</v>
      </c>
      <c r="R120" s="68"/>
      <c r="S120" s="102"/>
      <c r="T120" s="102"/>
      <c r="U120" s="102"/>
      <c r="V120" s="102"/>
      <c r="W120" s="102"/>
      <c r="X120" s="102"/>
      <c r="Y120" s="102"/>
      <c r="Z120" s="102"/>
      <c r="AA120" s="102"/>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3.5" hidden="1" customHeight="1" outlineLevel="2">
      <c r="A121" s="9"/>
      <c r="B121" s="9"/>
      <c r="C121" s="9"/>
      <c r="D121" s="25"/>
      <c r="E121" s="363"/>
      <c r="F121" s="85">
        <v>9</v>
      </c>
      <c r="G121" s="122"/>
      <c r="H121" s="147"/>
      <c r="I121" s="149"/>
      <c r="J121" s="149"/>
      <c r="K121" s="149"/>
      <c r="L121" s="149"/>
      <c r="M121" s="149"/>
      <c r="N121" s="149"/>
      <c r="O121" s="149"/>
      <c r="P121" s="148"/>
      <c r="Q121" s="68">
        <f>IF(A5stdlife="n/a","n/a",IF(Q$3&gt;(A5stdlife+$F121),(Input!$P$207*(1+vanilla9)^0.5)-SUM($P121:P121),(Input!$P$207*(1+vanilla9)^0.5)/A5stdlife))</f>
        <v>0</v>
      </c>
      <c r="R121" s="68"/>
      <c r="S121" s="102"/>
      <c r="T121" s="102"/>
      <c r="U121" s="102"/>
      <c r="V121" s="102"/>
      <c r="W121" s="102"/>
      <c r="X121" s="102"/>
      <c r="Y121" s="102"/>
      <c r="Z121" s="102"/>
      <c r="AA121" s="102"/>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102"/>
      <c r="BE121" s="102"/>
      <c r="BF121" s="102"/>
      <c r="BG121" s="102"/>
      <c r="BH121" s="102"/>
      <c r="BI121" s="102"/>
      <c r="BJ121" s="102"/>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3.5" hidden="1" customHeight="1" outlineLevel="2">
      <c r="A122" s="9"/>
      <c r="B122" s="9"/>
      <c r="C122" s="9"/>
      <c r="D122" s="25"/>
      <c r="E122" s="363"/>
      <c r="F122" s="86">
        <v>10</v>
      </c>
      <c r="G122" s="122"/>
      <c r="H122" s="147"/>
      <c r="I122" s="149"/>
      <c r="J122" s="149"/>
      <c r="K122" s="149"/>
      <c r="L122" s="149"/>
      <c r="M122" s="149"/>
      <c r="N122" s="149"/>
      <c r="O122" s="149"/>
      <c r="P122" s="149"/>
      <c r="Q122" s="148"/>
      <c r="R122" s="68"/>
      <c r="S122" s="102"/>
      <c r="T122" s="102"/>
      <c r="U122" s="102"/>
      <c r="V122" s="102"/>
      <c r="W122" s="102"/>
      <c r="X122" s="102"/>
      <c r="Y122" s="102"/>
      <c r="Z122" s="102"/>
      <c r="AA122" s="102"/>
      <c r="AB122" s="208"/>
      <c r="AC122" s="208"/>
      <c r="AD122" s="208"/>
      <c r="AE122" s="208"/>
      <c r="AF122" s="208"/>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1" collapsed="1">
      <c r="A123" s="9"/>
      <c r="B123" s="9"/>
      <c r="C123" s="9"/>
      <c r="D123" s="25" t="str">
        <f>Asset5</f>
        <v>Distribution mains</v>
      </c>
      <c r="E123" s="9"/>
      <c r="F123" s="9"/>
      <c r="G123" s="122"/>
      <c r="H123" s="166">
        <f>-SUM(H111:H122)</f>
        <v>-9.458457016439576</v>
      </c>
      <c r="I123" s="166">
        <f>-SUM(I111:I122)</f>
        <v>-9.7684247813265515</v>
      </c>
      <c r="J123" s="166">
        <f>-SUM(J111:J122)</f>
        <v>-9.7684247813265515</v>
      </c>
      <c r="K123" s="166">
        <f>-SUM(K111:K122)</f>
        <v>-9.7684247813265515</v>
      </c>
      <c r="L123" s="166">
        <f>-SUM(L111:L122)</f>
        <v>-9.7684247813265515</v>
      </c>
      <c r="M123" s="166">
        <f>IF(Input!M248&gt;0, -SUM(M111:M122), 0)</f>
        <v>0</v>
      </c>
      <c r="N123" s="166">
        <f>IF(Input!N248&gt;0, -SUM(N111:N122), 0)</f>
        <v>0</v>
      </c>
      <c r="O123" s="166">
        <f>IF(Input!O248&gt;0, -SUM(O111:O122), 0)</f>
        <v>0</v>
      </c>
      <c r="P123" s="166">
        <f>IF(Input!P248&gt;0, -SUM(P111:P122), 0)</f>
        <v>0</v>
      </c>
      <c r="Q123" s="166">
        <f>IF(Input!Q248&gt;0, -SUM(Q111:Q122), 0)</f>
        <v>0</v>
      </c>
      <c r="R123" s="66"/>
      <c r="S123" s="104"/>
      <c r="T123" s="104"/>
      <c r="U123" s="104"/>
      <c r="V123" s="104"/>
      <c r="W123" s="104"/>
      <c r="X123" s="104"/>
      <c r="Y123" s="104"/>
      <c r="Z123" s="104"/>
      <c r="AA123" s="104"/>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104"/>
      <c r="BE123" s="104"/>
      <c r="BF123" s="104"/>
      <c r="BG123" s="104"/>
      <c r="BH123" s="104"/>
      <c r="BI123" s="104"/>
      <c r="BJ123" s="104"/>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31" t="str">
        <f>Asset6</f>
        <v>Distribution substations</v>
      </c>
      <c r="D124" s="162"/>
      <c r="E124" s="33" t="s">
        <v>27</v>
      </c>
      <c r="F124" s="32"/>
      <c r="G124" s="176"/>
      <c r="H124" s="67">
        <f>IF(H$3&gt;A6remlife,A6value-SUM($G124:G124),IF(A6remlife="N/A","n/a",A6value/A6remlife))</f>
        <v>3.363979397620374</v>
      </c>
      <c r="I124" s="67">
        <f>IF(I$3&gt;A6remlife,A6value-SUM($G124:H124),IF(A6remlife="N/A","n/a",A6value/A6remlife))</f>
        <v>3.363979397620374</v>
      </c>
      <c r="J124" s="67">
        <f>IF(J$3&gt;A6remlife,A6value-SUM($G124:I124),IF(A6remlife="N/A","n/a",A6value/A6remlife))</f>
        <v>3.363979397620374</v>
      </c>
      <c r="K124" s="67">
        <f>IF(K$3&gt;A6remlife,A6value-SUM($G124:J124),IF(A6remlife="N/A","n/a",A6value/A6remlife))</f>
        <v>3.363979397620374</v>
      </c>
      <c r="L124" s="67">
        <f>IF(L$3&gt;A6remlife,A6value-SUM($G124:K124),IF(A6remlife="N/A","n/a",A6value/A6remlife))</f>
        <v>3.363979397620374</v>
      </c>
      <c r="M124" s="67">
        <f>IF(M$3&gt;A6remlife,A6value-SUM($G124:L124),IF(A6remlife="N/A","n/a",A6value/A6remlife))</f>
        <v>3.363979397620374</v>
      </c>
      <c r="N124" s="67">
        <f>IF(N$3&gt;A6remlife,A6value-SUM($G124:M124),IF(A6remlife="N/A","n/a",A6value/A6remlife))</f>
        <v>3.363979397620374</v>
      </c>
      <c r="O124" s="67">
        <f>IF(O$3&gt;A6remlife,A6value-SUM($G124:N124),IF(A6remlife="N/A","n/a",A6value/A6remlife))</f>
        <v>3.363979397620374</v>
      </c>
      <c r="P124" s="67">
        <f>IF(P$3&gt;A6remlife,A6value-SUM($G124:O124),IF(A6remlife="N/A","n/a",A6value/A6remlife))</f>
        <v>3.363979397620374</v>
      </c>
      <c r="Q124" s="67">
        <f>IF(Q$3&gt;A6remlife,A6value-SUM($G124:P124),IF(A6remlife="N/A","n/a",A6value/A6remlife))</f>
        <v>3.363979397620374</v>
      </c>
      <c r="R124" s="67"/>
      <c r="S124" s="102"/>
      <c r="T124" s="102"/>
      <c r="U124" s="102"/>
      <c r="V124" s="102"/>
      <c r="W124" s="102"/>
      <c r="X124" s="102"/>
      <c r="Y124" s="102"/>
      <c r="Z124" s="102"/>
      <c r="AA124" s="102"/>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362" t="s">
        <v>83</v>
      </c>
      <c r="F125" s="85">
        <v>0</v>
      </c>
      <c r="G125" s="122"/>
      <c r="H125" s="68"/>
      <c r="I125" s="68"/>
      <c r="J125" s="68"/>
      <c r="K125" s="68"/>
      <c r="L125" s="68"/>
      <c r="M125" s="164"/>
      <c r="N125" s="111"/>
      <c r="O125" s="68"/>
      <c r="P125" s="68"/>
      <c r="Q125" s="68"/>
      <c r="R125" s="68"/>
      <c r="S125" s="102"/>
      <c r="T125" s="102"/>
      <c r="U125" s="102"/>
      <c r="V125" s="102"/>
      <c r="W125" s="102"/>
      <c r="X125" s="102"/>
      <c r="Y125" s="102"/>
      <c r="Z125" s="102"/>
      <c r="AA125" s="102"/>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5"/>
      <c r="E126" s="363"/>
      <c r="F126" s="85">
        <v>1</v>
      </c>
      <c r="G126" s="122"/>
      <c r="H126" s="146"/>
      <c r="I126" s="68">
        <f>IF(A6stdlife="n/a","n/a",IF(I$3&gt;(A6stdlife+$F126),(Input!$H$208*(1+vanilla1)^0.5)-SUM($H126:H126),(Input!$H$208*(1+vanilla1)^0.5)/A6stdlife))</f>
        <v>8.5456540719044863E-2</v>
      </c>
      <c r="J126" s="68">
        <f>IF(A6stdlife="n/a","n/a",IF(J$3&gt;(A6stdlife+$F126),(Input!$H$208*(1+vanilla1)^0.5)-SUM($H126:I126),(Input!$H$208*(1+vanilla1)^0.5)/A6stdlife))</f>
        <v>8.5456540719044863E-2</v>
      </c>
      <c r="K126" s="68">
        <f>IF(A6stdlife="n/a","n/a",IF(K$3&gt;(A6stdlife+$F126),(Input!$H$208*(1+vanilla1)^0.5)-SUM($H126:J126),(Input!$H$208*(1+vanilla1)^0.5)/A6stdlife))</f>
        <v>8.5456540719044863E-2</v>
      </c>
      <c r="L126" s="68">
        <f>IF(A6stdlife="n/a","n/a",IF(L$3&gt;(A6stdlife+$F126),(Input!$H$208*(1+vanilla1)^0.5)-SUM($H126:K126),(Input!$H$208*(1+vanilla1)^0.5)/A6stdlife))</f>
        <v>8.5456540719044863E-2</v>
      </c>
      <c r="M126" s="68">
        <f>IF(A6stdlife="n/a","n/a",IF(M$3&gt;(A6stdlife+$F126),(Input!$H$208*(1+vanilla1)^0.5)-SUM($H126:L126),(Input!$H$208*(1+vanilla1)^0.5)/A6stdlife))</f>
        <v>8.5456540719044863E-2</v>
      </c>
      <c r="N126" s="68">
        <f>IF(A6stdlife="n/a","n/a",IF(N$3&gt;(A6stdlife+$F126),(Input!$H$208*(1+vanilla1)^0.5)-SUM($H126:M126),(Input!$H$208*(1+vanilla1)^0.5)/A6stdlife))</f>
        <v>8.5456540719044863E-2</v>
      </c>
      <c r="O126" s="68">
        <f>IF(A6stdlife="n/a","n/a",IF(O$3&gt;(A6stdlife+$F126),(Input!$H$208*(1+vanilla1)^0.5)-SUM($H126:N126),(Input!$H$208*(1+vanilla1)^0.5)/A6stdlife))</f>
        <v>8.5456540719044863E-2</v>
      </c>
      <c r="P126" s="68">
        <f>IF(A6stdlife="n/a","n/a",IF(P$3&gt;(A6stdlife+$F126),(Input!$H$208*(1+vanilla1)^0.5)-SUM($H126:O126),(Input!$H$208*(1+vanilla1)^0.5)/A6stdlife))</f>
        <v>8.5456540719044863E-2</v>
      </c>
      <c r="Q126" s="68">
        <f>IF(A6stdlife="n/a","n/a",IF(Q$3&gt;(A6stdlife+$F126),(Input!$H$208*(1+vanilla1)^0.5)-SUM($H126:P126),(Input!$H$208*(1+vanilla1)^0.5)/A6stdlife))</f>
        <v>8.5456540719044863E-2</v>
      </c>
      <c r="R126" s="68"/>
      <c r="S126" s="102"/>
      <c r="T126" s="102"/>
      <c r="U126" s="102"/>
      <c r="V126" s="102"/>
      <c r="W126" s="102"/>
      <c r="X126" s="102"/>
      <c r="Y126" s="102"/>
      <c r="Z126" s="102"/>
      <c r="AA126" s="102"/>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5"/>
      <c r="E127" s="363"/>
      <c r="F127" s="85">
        <v>2</v>
      </c>
      <c r="G127" s="122"/>
      <c r="H127" s="147"/>
      <c r="I127" s="148"/>
      <c r="J127" s="68">
        <f>IF(A6stdlife="n/a","n/a",IF(J$3&gt;(A6stdlife+$F127),(Input!$I$208*(1+vanilla2)^0.5)-SUM($I127:I127),(Input!$I$208*(1+vanilla2)^0.5)/A6stdlife))</f>
        <v>0</v>
      </c>
      <c r="K127" s="68">
        <f>IF(A6stdlife="n/a","n/a",IF(K$3&gt;(A6stdlife+$F127),(Input!$I$208*(1+vanilla2)^0.5)-SUM($I127:J127),(Input!$I$208*(1+vanilla2)^0.5)/A6stdlife))</f>
        <v>0</v>
      </c>
      <c r="L127" s="68">
        <f>IF(A6stdlife="n/a","n/a",IF(L$3&gt;(A6stdlife+$F127),(Input!$I$208*(1+vanilla2)^0.5)-SUM($I127:K127),(Input!$I$208*(1+vanilla2)^0.5)/A6stdlife))</f>
        <v>0</v>
      </c>
      <c r="M127" s="68">
        <f>IF(A6stdlife="n/a","n/a",IF(M$3&gt;(A6stdlife+$F127),(Input!$I$208*(1+vanilla2)^0.5)-SUM($I127:L127),(Input!$I$208*(1+vanilla2)^0.5)/A6stdlife))</f>
        <v>0</v>
      </c>
      <c r="N127" s="68">
        <f>IF(A6stdlife="n/a","n/a",IF(N$3&gt;(A6stdlife+$F127),(Input!$I$208*(1+vanilla2)^0.5)-SUM($I127:M127),(Input!$I$208*(1+vanilla2)^0.5)/A6stdlife))</f>
        <v>0</v>
      </c>
      <c r="O127" s="68">
        <f>IF(A6stdlife="n/a","n/a",IF(O$3&gt;(A6stdlife+$F127),(Input!$I$208*(1+vanilla2)^0.5)-SUM($I127:N127),(Input!$I$208*(1+vanilla2)^0.5)/A6stdlife))</f>
        <v>0</v>
      </c>
      <c r="P127" s="68">
        <f>IF(A6stdlife="n/a","n/a",IF(P$3&gt;(A6stdlife+$F127),(Input!$I$208*(1+vanilla2)^0.5)-SUM($I127:O127),(Input!$I$208*(1+vanilla2)^0.5)/A6stdlife))</f>
        <v>0</v>
      </c>
      <c r="Q127" s="68">
        <f>IF(A6stdlife="n/a","n/a",IF(Q$3&gt;(A6stdlife+$F127),(Input!$I$208*(1+vanilla2)^0.5)-SUM($I127:P127),(Input!$I$208*(1+vanilla2)^0.5)/A6stdlife))</f>
        <v>0</v>
      </c>
      <c r="R127" s="68"/>
      <c r="S127" s="102"/>
      <c r="T127" s="102"/>
      <c r="U127" s="102"/>
      <c r="V127" s="102"/>
      <c r="W127" s="102"/>
      <c r="X127" s="102"/>
      <c r="Y127" s="102"/>
      <c r="Z127" s="102"/>
      <c r="AA127" s="102"/>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5"/>
      <c r="E128" s="363"/>
      <c r="F128" s="85">
        <v>3</v>
      </c>
      <c r="G128" s="122"/>
      <c r="H128" s="147"/>
      <c r="I128" s="149"/>
      <c r="J128" s="148"/>
      <c r="K128" s="68">
        <f>IF(A6stdlife="n/a","n/a",IF(K$3&gt;(A6stdlife+$F128),(Input!$J$208*(1+vanilla3)^0.5)-SUM($J128:J128),(Input!$J$208*(1+vanilla3)^0.5)/A6stdlife))</f>
        <v>0</v>
      </c>
      <c r="L128" s="68">
        <f>IF(A6stdlife="n/a","n/a",IF(L$3&gt;(A6stdlife+$F128),(Input!$J$208*(1+vanilla3)^0.5)-SUM($J128:K128),(Input!$J$208*(1+vanilla3)^0.5)/A6stdlife))</f>
        <v>0</v>
      </c>
      <c r="M128" s="68">
        <f>IF(A6stdlife="n/a","n/a",IF(M$3&gt;(A6stdlife+$F128),(Input!$J$208*(1+vanilla3)^0.5)-SUM($J128:L128),(Input!$J$208*(1+vanilla3)^0.5)/A6stdlife))</f>
        <v>0</v>
      </c>
      <c r="N128" s="68">
        <f>IF(A6stdlife="n/a","n/a",IF(N$3&gt;(A6stdlife+$F128),(Input!$J$208*(1+vanilla3)^0.5)-SUM($J128:M128),(Input!$J$208*(1+vanilla3)^0.5)/A6stdlife))</f>
        <v>0</v>
      </c>
      <c r="O128" s="68">
        <f>IF(A6stdlife="n/a","n/a",IF(O$3&gt;(A6stdlife+$F128),(Input!$J$208*(1+vanilla3)^0.5)-SUM($J128:N128),(Input!$J$208*(1+vanilla3)^0.5)/A6stdlife))</f>
        <v>0</v>
      </c>
      <c r="P128" s="68">
        <f>IF(A6stdlife="n/a","n/a",IF(P$3&gt;(A6stdlife+$F128),(Input!$J$208*(1+vanilla3)^0.5)-SUM($J128:O128),(Input!$J$208*(1+vanilla3)^0.5)/A6stdlife))</f>
        <v>0</v>
      </c>
      <c r="Q128" s="68">
        <f>IF(A6stdlife="n/a","n/a",IF(Q$3&gt;(A6stdlife+$F128),(Input!$J$208*(1+vanilla3)^0.5)-SUM($J128:P128),(Input!$J$208*(1+vanilla3)^0.5)/A6stdlife))</f>
        <v>0</v>
      </c>
      <c r="R128" s="68"/>
      <c r="S128" s="102"/>
      <c r="T128" s="102"/>
      <c r="U128" s="102"/>
      <c r="V128" s="102"/>
      <c r="W128" s="102"/>
      <c r="X128" s="102"/>
      <c r="Y128" s="102"/>
      <c r="Z128" s="102"/>
      <c r="AA128" s="102"/>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5"/>
      <c r="E129" s="363"/>
      <c r="F129" s="85">
        <v>4</v>
      </c>
      <c r="G129" s="122"/>
      <c r="H129" s="147"/>
      <c r="I129" s="149"/>
      <c r="J129" s="149"/>
      <c r="K129" s="148"/>
      <c r="L129" s="68">
        <f>IF(A6stdlife="n/a","n/a",IF(L$3&gt;(A6stdlife+$F129),(Input!$K$208*(1+vanilla4)^0.5)-SUM($K129:K129),(Input!$K$208*(1+vanilla4)^0.5)/A6stdlife))</f>
        <v>0</v>
      </c>
      <c r="M129" s="68">
        <f>IF(A6stdlife="n/a","n/a",IF(M$3&gt;(A6stdlife+$F129),(Input!$K$208*(1+vanilla4)^0.5)-SUM($K129:L129),(Input!$K$208*(1+vanilla4)^0.5)/A6stdlife))</f>
        <v>0</v>
      </c>
      <c r="N129" s="68">
        <f>IF(A6stdlife="n/a","n/a",IF(N$3&gt;(A6stdlife+$F129),(Input!$K$208*(1+vanilla4)^0.5)-SUM($K129:M129),(Input!$K$208*(1+vanilla4)^0.5)/A6stdlife))</f>
        <v>0</v>
      </c>
      <c r="O129" s="68">
        <f>IF(A6stdlife="n/a","n/a",IF(O$3&gt;(A6stdlife+$F129),(Input!$K$208*(1+vanilla4)^0.5)-SUM($K129:N129),(Input!$K$208*(1+vanilla4)^0.5)/A6stdlife))</f>
        <v>0</v>
      </c>
      <c r="P129" s="68">
        <f>IF(A6stdlife="n/a","n/a",IF(P$3&gt;(A6stdlife+$F129),(Input!$K$208*(1+vanilla4)^0.5)-SUM($K129:O129),(Input!$K$208*(1+vanilla4)^0.5)/A6stdlife))</f>
        <v>0</v>
      </c>
      <c r="Q129" s="68">
        <f>IF(A6stdlife="n/a","n/a",IF(Q$3&gt;(A6stdlife+$F129),(Input!$K$208*(1+vanilla4)^0.5)-SUM($K129:P129),(Input!$K$208*(1+vanilla4)^0.5)/A6stdlife))</f>
        <v>0</v>
      </c>
      <c r="R129" s="68"/>
      <c r="S129" s="102"/>
      <c r="T129" s="102"/>
      <c r="U129" s="102"/>
      <c r="V129" s="102"/>
      <c r="W129" s="102"/>
      <c r="X129" s="102"/>
      <c r="Y129" s="102"/>
      <c r="Z129" s="102"/>
      <c r="AA129" s="102"/>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5"/>
      <c r="E130" s="363"/>
      <c r="F130" s="85">
        <v>5</v>
      </c>
      <c r="G130" s="122"/>
      <c r="H130" s="147"/>
      <c r="I130" s="149"/>
      <c r="J130" s="149"/>
      <c r="K130" s="149"/>
      <c r="L130" s="148"/>
      <c r="M130" s="68">
        <f>IF(A6stdlife="n/a","n/a",IF(M$3&gt;(A6stdlife+$F130),(Input!$L$208*(1+vanilla5)^0.5)-SUM($L130:L130),(Input!$L$208*(1+vanilla5)^0.5)/A6stdlife))</f>
        <v>0</v>
      </c>
      <c r="N130" s="68">
        <f>IF(A6stdlife="n/a","n/a",IF(N$3&gt;(A6stdlife+$F130),(Input!$L$208*(1+vanilla5)^0.5)-SUM($L130:M130),(Input!$L$208*(1+vanilla5)^0.5)/A6stdlife))</f>
        <v>0</v>
      </c>
      <c r="O130" s="68">
        <f>IF(A6stdlife="n/a","n/a",IF(O$3&gt;(A6stdlife+$F130),(Input!$L$208*(1+vanilla5)^0.5)-SUM($L130:N130),(Input!$L$208*(1+vanilla5)^0.5)/A6stdlife))</f>
        <v>0</v>
      </c>
      <c r="P130" s="68">
        <f>IF(A6stdlife="n/a","n/a",IF(P$3&gt;(A6stdlife+$F130),(Input!$L$208*(1+vanilla5)^0.5)-SUM($L130:O130),(Input!$L$208*(1+vanilla5)^0.5)/A6stdlife))</f>
        <v>0</v>
      </c>
      <c r="Q130" s="68">
        <f>IF(A6stdlife="n/a","n/a",IF(Q$3&gt;(A6stdlife+$F130),(Input!$L$208*(1+vanilla5)^0.5)-SUM($L130:P130),(Input!$L$208*(1+vanilla5)^0.5)/A6stdlife))</f>
        <v>0</v>
      </c>
      <c r="R130" s="68"/>
      <c r="S130" s="102"/>
      <c r="T130" s="102"/>
      <c r="U130" s="102"/>
      <c r="V130" s="102"/>
      <c r="W130" s="102"/>
      <c r="X130" s="102"/>
      <c r="Y130" s="102"/>
      <c r="Z130" s="102"/>
      <c r="AA130" s="102"/>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5"/>
      <c r="E131" s="363"/>
      <c r="F131" s="85">
        <v>6</v>
      </c>
      <c r="G131" s="122"/>
      <c r="H131" s="147"/>
      <c r="I131" s="149"/>
      <c r="J131" s="149"/>
      <c r="K131" s="149"/>
      <c r="L131" s="149"/>
      <c r="M131" s="148"/>
      <c r="N131" s="68">
        <f>IF(A6stdlife="n/a","n/a",IF(N$3&gt;(A6stdlife+$F131),(Input!$M$208*(1+vanilla6)^0.5)-SUM($M131:M131),(Input!$M$208*(1+vanilla6)^0.5)/A6stdlife))</f>
        <v>0</v>
      </c>
      <c r="O131" s="68">
        <f>IF(A6stdlife="n/a","n/a",IF(O$3&gt;(A6stdlife+$F131),(Input!$M$208*(1+vanilla6)^0.5)-SUM($M131:N131),(Input!$M$208*(1+vanilla6)^0.5)/A6stdlife))</f>
        <v>0</v>
      </c>
      <c r="P131" s="68">
        <f>IF(A6stdlife="n/a","n/a",IF(P$3&gt;(A6stdlife+$F131),(Input!$M$208*(1+vanilla6)^0.5)-SUM($M131:O131),(Input!$M$208*(1+vanilla6)^0.5)/A6stdlife))</f>
        <v>0</v>
      </c>
      <c r="Q131" s="68">
        <f>IF(A6stdlife="n/a","n/a",IF(Q$3&gt;(A6stdlife+$F131),(Input!$M$208*(1+vanilla6)^0.5)-SUM($M131:P131),(Input!$M$208*(1+vanilla6)^0.5)/A6stdlife))</f>
        <v>0</v>
      </c>
      <c r="R131" s="68"/>
      <c r="S131" s="102"/>
      <c r="T131" s="102"/>
      <c r="U131" s="102"/>
      <c r="V131" s="102"/>
      <c r="W131" s="102"/>
      <c r="X131" s="102"/>
      <c r="Y131" s="102"/>
      <c r="Z131" s="102"/>
      <c r="AA131" s="102"/>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5"/>
      <c r="E132" s="363"/>
      <c r="F132" s="85">
        <v>7</v>
      </c>
      <c r="G132" s="122"/>
      <c r="H132" s="147"/>
      <c r="I132" s="149"/>
      <c r="J132" s="149"/>
      <c r="K132" s="149"/>
      <c r="L132" s="149"/>
      <c r="M132" s="149"/>
      <c r="N132" s="148"/>
      <c r="O132" s="68">
        <f>IF(A6stdlife="n/a","n/a",IF(O$3&gt;(A6stdlife+$F132),(Input!$N$208*(1+vanilla7)^0.5)-SUM($N132:N132),(Input!$N$208*(1+vanilla7)^0.5)/A6stdlife))</f>
        <v>0</v>
      </c>
      <c r="P132" s="68">
        <f>IF(A6stdlife="n/a","n/a",IF(P$3&gt;(A6stdlife+$F132),(Input!$N$208*(1+vanilla7)^0.5)-SUM($N132:O132),(Input!$N$208*(1+vanilla7)^0.5)/A6stdlife))</f>
        <v>0</v>
      </c>
      <c r="Q132" s="68">
        <f>IF(A6stdlife="n/a","n/a",IF(Q$3&gt;(A6stdlife+$F132),(Input!$N$208*(1+vanilla7)^0.5)-SUM($N132:P132),(Input!$N$208*(1+vanilla7)^0.5)/A6stdlife))</f>
        <v>0</v>
      </c>
      <c r="R132" s="68"/>
      <c r="S132" s="102"/>
      <c r="T132" s="102"/>
      <c r="U132" s="102"/>
      <c r="V132" s="102"/>
      <c r="W132" s="102"/>
      <c r="X132" s="102"/>
      <c r="Y132" s="102"/>
      <c r="Z132" s="102"/>
      <c r="AA132" s="102"/>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5"/>
      <c r="E133" s="363"/>
      <c r="F133" s="85">
        <v>8</v>
      </c>
      <c r="G133" s="122"/>
      <c r="H133" s="147"/>
      <c r="I133" s="149"/>
      <c r="J133" s="149"/>
      <c r="K133" s="149"/>
      <c r="L133" s="149"/>
      <c r="M133" s="149"/>
      <c r="N133" s="149"/>
      <c r="O133" s="148"/>
      <c r="P133" s="68">
        <f>IF(A6stdlife="n/a","n/a",IF(P$3&gt;(A6stdlife+$F133),(Input!$O$208*(1+vanilla8)^0.5)-SUM($O133:O133),(Input!$O$208*(1+vanilla8)^0.5)/A6stdlife))</f>
        <v>0</v>
      </c>
      <c r="Q133" s="68">
        <f>IF(A6stdlife="n/a","n/a",IF(Q$3&gt;(A6stdlife+$F133),(Input!$O$208*(1+vanilla8)^0.5)-SUM($O133:P133),(Input!$O$208*(1+vanilla8)^0.5)/A6stdlife))</f>
        <v>0</v>
      </c>
      <c r="R133" s="68"/>
      <c r="S133" s="102"/>
      <c r="T133" s="102"/>
      <c r="U133" s="102"/>
      <c r="V133" s="102"/>
      <c r="W133" s="102"/>
      <c r="X133" s="102"/>
      <c r="Y133" s="102"/>
      <c r="Z133" s="102"/>
      <c r="AA133" s="102"/>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9"/>
      <c r="B134" s="9"/>
      <c r="C134" s="9"/>
      <c r="D134" s="25"/>
      <c r="E134" s="363"/>
      <c r="F134" s="85">
        <v>9</v>
      </c>
      <c r="G134" s="122"/>
      <c r="H134" s="147"/>
      <c r="I134" s="149"/>
      <c r="J134" s="149"/>
      <c r="K134" s="149"/>
      <c r="L134" s="149"/>
      <c r="M134" s="149"/>
      <c r="N134" s="149"/>
      <c r="O134" s="149"/>
      <c r="P134" s="148"/>
      <c r="Q134" s="68">
        <f>IF(A6stdlife="n/a","n/a",IF(Q$3&gt;(A6stdlife+$F134),(Input!$P$208*(1+vanilla9)^0.5)-SUM($P134:P134),(Input!$P$208*(1+vanilla9)^0.5)/A6stdlife))</f>
        <v>0</v>
      </c>
      <c r="R134" s="68"/>
      <c r="S134" s="102"/>
      <c r="T134" s="102"/>
      <c r="U134" s="102"/>
      <c r="V134" s="102"/>
      <c r="W134" s="102"/>
      <c r="X134" s="102"/>
      <c r="Y134" s="102"/>
      <c r="Z134" s="102"/>
      <c r="AA134" s="102"/>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102"/>
      <c r="BE134" s="102"/>
      <c r="BF134" s="102"/>
      <c r="BG134" s="102"/>
      <c r="BH134" s="102"/>
      <c r="BI134" s="102"/>
      <c r="BJ134" s="102"/>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9"/>
      <c r="D135" s="25"/>
      <c r="E135" s="363"/>
      <c r="F135" s="86">
        <v>10</v>
      </c>
      <c r="G135" s="122"/>
      <c r="H135" s="147"/>
      <c r="I135" s="149"/>
      <c r="J135" s="149"/>
      <c r="K135" s="149"/>
      <c r="L135" s="149"/>
      <c r="M135" s="149"/>
      <c r="N135" s="149"/>
      <c r="O135" s="149"/>
      <c r="P135" s="149"/>
      <c r="Q135" s="148"/>
      <c r="R135" s="68"/>
      <c r="S135" s="102"/>
      <c r="T135" s="102"/>
      <c r="U135" s="102"/>
      <c r="V135" s="102"/>
      <c r="W135" s="102"/>
      <c r="X135" s="102"/>
      <c r="Y135" s="102"/>
      <c r="Z135" s="102"/>
      <c r="AA135" s="102"/>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1" collapsed="1">
      <c r="A136" s="9"/>
      <c r="B136" s="9"/>
      <c r="C136" s="9"/>
      <c r="D136" s="25" t="str">
        <f>Asset6</f>
        <v>Distribution substations</v>
      </c>
      <c r="E136" s="9"/>
      <c r="F136" s="9"/>
      <c r="G136" s="122"/>
      <c r="H136" s="166">
        <f>-SUM(H124:H135)</f>
        <v>-3.363979397620374</v>
      </c>
      <c r="I136" s="166">
        <f>-SUM(I124:I135)</f>
        <v>-3.4494359383394189</v>
      </c>
      <c r="J136" s="166">
        <f>-SUM(J124:J135)</f>
        <v>-3.4494359383394189</v>
      </c>
      <c r="K136" s="166">
        <f>-SUM(K124:K135)</f>
        <v>-3.4494359383394189</v>
      </c>
      <c r="L136" s="166">
        <f>-SUM(L124:L135)</f>
        <v>-3.4494359383394189</v>
      </c>
      <c r="M136" s="166">
        <f>IF(Input!M248&gt;0, -SUM(M124:M135), 0)</f>
        <v>0</v>
      </c>
      <c r="N136" s="166">
        <f>IF(Input!N248&gt;0, -SUM(N124:N135), 0)</f>
        <v>0</v>
      </c>
      <c r="O136" s="166">
        <f>IF(Input!O248&gt;0, -SUM(O124:O135), 0)</f>
        <v>0</v>
      </c>
      <c r="P136" s="166">
        <f>IF(Input!P248&gt;0, -SUM(P124:P135), 0)</f>
        <v>0</v>
      </c>
      <c r="Q136" s="166">
        <f>IF(Input!Q248&gt;0, -SUM(Q124:Q135), 0)</f>
        <v>0</v>
      </c>
      <c r="R136" s="66"/>
      <c r="S136" s="104"/>
      <c r="T136" s="104"/>
      <c r="U136" s="104"/>
      <c r="V136" s="104"/>
      <c r="W136" s="104"/>
      <c r="X136" s="104"/>
      <c r="Y136" s="104"/>
      <c r="Z136" s="104"/>
      <c r="AA136" s="104"/>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104"/>
      <c r="BE136" s="104"/>
      <c r="BF136" s="104"/>
      <c r="BG136" s="104"/>
      <c r="BH136" s="104"/>
      <c r="BI136" s="104"/>
      <c r="BJ136" s="104"/>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31" t="str">
        <f>Asset7</f>
        <v>Metering</v>
      </c>
      <c r="D137" s="162"/>
      <c r="E137" s="33" t="s">
        <v>27</v>
      </c>
      <c r="F137" s="32"/>
      <c r="G137" s="176"/>
      <c r="H137" s="67">
        <f>IF(H$3&gt;A7remlife,A7value-SUM($G137:G137),IF(A7remlife="N/A","n/a",A7value/A7remlife))</f>
        <v>1.0863466772288222</v>
      </c>
      <c r="I137" s="67">
        <f>IF(I$3&gt;A7remlife,A7value-SUM($G137:H137),IF(A7remlife="N/A","n/a",A7value/A7remlife))</f>
        <v>1.0863466772288222</v>
      </c>
      <c r="J137" s="67">
        <f>IF(J$3&gt;A7remlife,A7value-SUM($G137:I137),IF(A7remlife="N/A","n/a",A7value/A7remlife))</f>
        <v>1.0863466772288222</v>
      </c>
      <c r="K137" s="67">
        <f>IF(K$3&gt;A7remlife,A7value-SUM($G137:J137),IF(A7remlife="N/A","n/a",A7value/A7remlife))</f>
        <v>1.0863466772288222</v>
      </c>
      <c r="L137" s="67">
        <f>IF(L$3&gt;A7remlife,A7value-SUM($G137:K137),IF(A7remlife="N/A","n/a",A7value/A7remlife))</f>
        <v>1.0863466772288222</v>
      </c>
      <c r="M137" s="67">
        <f>IF(M$3&gt;A7remlife,A7value-SUM($G137:L137),IF(A7remlife="N/A","n/a",A7value/A7remlife))</f>
        <v>1.0863466772288222</v>
      </c>
      <c r="N137" s="67">
        <f>IF(N$3&gt;A7remlife,A7value-SUM($G137:M137),IF(A7remlife="N/A","n/a",A7value/A7remlife))</f>
        <v>1.0863466772288222</v>
      </c>
      <c r="O137" s="67">
        <f>IF(O$3&gt;A7remlife,A7value-SUM($G137:N137),IF(A7remlife="N/A","n/a",A7value/A7remlife))</f>
        <v>0.10724823208345047</v>
      </c>
      <c r="P137" s="67">
        <f>IF(P$3&gt;A7remlife,A7value-SUM($G137:O137),IF(A7remlife="N/A","n/a",A7value/A7remlife))</f>
        <v>0</v>
      </c>
      <c r="Q137" s="67">
        <f>IF(Q$3&gt;A7remlife,A7value-SUM($G137:P137),IF(A7remlife="N/A","n/a",A7value/A7remlife))</f>
        <v>0</v>
      </c>
      <c r="R137" s="67"/>
      <c r="S137" s="102"/>
      <c r="T137" s="102"/>
      <c r="U137" s="102"/>
      <c r="V137" s="102"/>
      <c r="W137" s="102"/>
      <c r="X137" s="102"/>
      <c r="Y137" s="102"/>
      <c r="Z137" s="102"/>
      <c r="AA137" s="102"/>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362" t="s">
        <v>83</v>
      </c>
      <c r="F138" s="85">
        <v>0</v>
      </c>
      <c r="G138" s="122"/>
      <c r="H138" s="68"/>
      <c r="I138" s="68"/>
      <c r="J138" s="68"/>
      <c r="K138" s="68"/>
      <c r="L138" s="68"/>
      <c r="M138" s="164"/>
      <c r="N138" s="111"/>
      <c r="O138" s="68"/>
      <c r="P138" s="68"/>
      <c r="Q138" s="68"/>
      <c r="R138" s="68"/>
      <c r="S138" s="102"/>
      <c r="T138" s="102"/>
      <c r="U138" s="102"/>
      <c r="V138" s="102"/>
      <c r="W138" s="102"/>
      <c r="X138" s="102"/>
      <c r="Y138" s="102"/>
      <c r="Z138" s="102"/>
      <c r="AA138" s="102"/>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5"/>
      <c r="E139" s="363"/>
      <c r="F139" s="85">
        <v>1</v>
      </c>
      <c r="G139" s="122"/>
      <c r="H139" s="146"/>
      <c r="I139" s="68">
        <f>IF(A7stdlife="n/a","n/a",IF(I$3&gt;(A7stdlife+$F139),(Input!$H$209*(1+vanilla1)^0.5)-SUM($H139:H139),(Input!$H$209*(1+vanilla1)^0.5)/A7stdlife))</f>
        <v>3.0985169155843952E-2</v>
      </c>
      <c r="J139" s="68">
        <f>IF(A7stdlife="n/a","n/a",IF(J$3&gt;(A7stdlife+$F139),(Input!$H$209*(1+vanilla1)^0.5)-SUM($H139:I139),(Input!$H$209*(1+vanilla1)^0.5)/A7stdlife))</f>
        <v>3.0985169155843952E-2</v>
      </c>
      <c r="K139" s="68">
        <f>IF(A7stdlife="n/a","n/a",IF(K$3&gt;(A7stdlife+$F139),(Input!$H$209*(1+vanilla1)^0.5)-SUM($H139:J139),(Input!$H$209*(1+vanilla1)^0.5)/A7stdlife))</f>
        <v>3.0985169155843952E-2</v>
      </c>
      <c r="L139" s="68">
        <f>IF(A7stdlife="n/a","n/a",IF(L$3&gt;(A7stdlife+$F139),(Input!$H$209*(1+vanilla1)^0.5)-SUM($H139:K139),(Input!$H$209*(1+vanilla1)^0.5)/A7stdlife))</f>
        <v>3.0985169155843952E-2</v>
      </c>
      <c r="M139" s="68">
        <f>IF(A7stdlife="n/a","n/a",IF(M$3&gt;(A7stdlife+$F139),(Input!$H$209*(1+vanilla1)^0.5)-SUM($H139:L139),(Input!$H$209*(1+vanilla1)^0.5)/A7stdlife))</f>
        <v>3.0985169155843952E-2</v>
      </c>
      <c r="N139" s="68">
        <f>IF(A7stdlife="n/a","n/a",IF(N$3&gt;(A7stdlife+$F139),(Input!$H$209*(1+vanilla1)^0.5)-SUM($H139:M139),(Input!$H$209*(1+vanilla1)^0.5)/A7stdlife))</f>
        <v>3.0985169155843952E-2</v>
      </c>
      <c r="O139" s="68">
        <f>IF(A7stdlife="n/a","n/a",IF(O$3&gt;(A7stdlife+$F139),(Input!$H$209*(1+vanilla1)^0.5)-SUM($H139:N139),(Input!$H$209*(1+vanilla1)^0.5)/A7stdlife))</f>
        <v>3.0985169155843952E-2</v>
      </c>
      <c r="P139" s="68">
        <f>IF(A7stdlife="n/a","n/a",IF(P$3&gt;(A7stdlife+$F139),(Input!$H$209*(1+vanilla1)^0.5)-SUM($H139:O139),(Input!$H$209*(1+vanilla1)^0.5)/A7stdlife))</f>
        <v>3.0985169155843952E-2</v>
      </c>
      <c r="Q139" s="68">
        <f>IF(A7stdlife="n/a","n/a",IF(Q$3&gt;(A7stdlife+$F139),(Input!$H$209*(1+vanilla1)^0.5)-SUM($H139:P139),(Input!$H$209*(1+vanilla1)^0.5)/A7stdlife))</f>
        <v>3.0985169155843952E-2</v>
      </c>
      <c r="R139" s="68"/>
      <c r="S139" s="102"/>
      <c r="T139" s="102"/>
      <c r="U139" s="102"/>
      <c r="V139" s="102"/>
      <c r="W139" s="102"/>
      <c r="X139" s="102"/>
      <c r="Y139" s="102"/>
      <c r="Z139" s="102"/>
      <c r="AA139" s="102"/>
      <c r="AB139" s="208"/>
      <c r="AC139" s="208"/>
      <c r="AD139" s="208"/>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5"/>
      <c r="E140" s="363"/>
      <c r="F140" s="85">
        <v>2</v>
      </c>
      <c r="G140" s="122"/>
      <c r="H140" s="147"/>
      <c r="I140" s="148"/>
      <c r="J140" s="68">
        <f>IF(A7stdlife="n/a","n/a",IF(J$3&gt;(A7stdlife+$F140),(Input!$I$209*(1+vanilla2)^0.5)-SUM($I140:I140),(Input!$I$209*(1+vanilla2)^0.5)/A7stdlife))</f>
        <v>0</v>
      </c>
      <c r="K140" s="68">
        <f>IF(A7stdlife="n/a","n/a",IF(K$3&gt;(A7stdlife+$F140),(Input!$I$209*(1+vanilla2)^0.5)-SUM($I140:J140),(Input!$I$209*(1+vanilla2)^0.5)/A7stdlife))</f>
        <v>0</v>
      </c>
      <c r="L140" s="68">
        <f>IF(A7stdlife="n/a","n/a",IF(L$3&gt;(A7stdlife+$F140),(Input!$I$209*(1+vanilla2)^0.5)-SUM($I140:K140),(Input!$I$209*(1+vanilla2)^0.5)/A7stdlife))</f>
        <v>0</v>
      </c>
      <c r="M140" s="68">
        <f>IF(A7stdlife="n/a","n/a",IF(M$3&gt;(A7stdlife+$F140),(Input!$I$209*(1+vanilla2)^0.5)-SUM($I140:L140),(Input!$I$209*(1+vanilla2)^0.5)/A7stdlife))</f>
        <v>0</v>
      </c>
      <c r="N140" s="68">
        <f>IF(A7stdlife="n/a","n/a",IF(N$3&gt;(A7stdlife+$F140),(Input!$I$209*(1+vanilla2)^0.5)-SUM($I140:M140),(Input!$I$209*(1+vanilla2)^0.5)/A7stdlife))</f>
        <v>0</v>
      </c>
      <c r="O140" s="68">
        <f>IF(A7stdlife="n/a","n/a",IF(O$3&gt;(A7stdlife+$F140),(Input!$I$209*(1+vanilla2)^0.5)-SUM($I140:N140),(Input!$I$209*(1+vanilla2)^0.5)/A7stdlife))</f>
        <v>0</v>
      </c>
      <c r="P140" s="68">
        <f>IF(A7stdlife="n/a","n/a",IF(P$3&gt;(A7stdlife+$F140),(Input!$I$209*(1+vanilla2)^0.5)-SUM($I140:O140),(Input!$I$209*(1+vanilla2)^0.5)/A7stdlife))</f>
        <v>0</v>
      </c>
      <c r="Q140" s="68">
        <f>IF(A7stdlife="n/a","n/a",IF(Q$3&gt;(A7stdlife+$F140),(Input!$I$209*(1+vanilla2)^0.5)-SUM($I140:P140),(Input!$I$209*(1+vanilla2)^0.5)/A7stdlife))</f>
        <v>0</v>
      </c>
      <c r="R140" s="68"/>
      <c r="S140" s="102"/>
      <c r="T140" s="102"/>
      <c r="U140" s="102"/>
      <c r="V140" s="102"/>
      <c r="W140" s="102"/>
      <c r="X140" s="102"/>
      <c r="Y140" s="102"/>
      <c r="Z140" s="102"/>
      <c r="AA140" s="102"/>
      <c r="AB140" s="208"/>
      <c r="AC140" s="208"/>
      <c r="AD140" s="208"/>
      <c r="AE140" s="208"/>
      <c r="AF140" s="208"/>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5"/>
      <c r="E141" s="363"/>
      <c r="F141" s="85">
        <v>3</v>
      </c>
      <c r="G141" s="122"/>
      <c r="H141" s="147"/>
      <c r="I141" s="149"/>
      <c r="J141" s="148"/>
      <c r="K141" s="68">
        <f>IF(A7stdlife="n/a","n/a",IF(K$3&gt;(A7stdlife+$F141),(Input!$J$209*(1+vanilla3)^0.5)-SUM($J141:J141),(Input!$J$209*(1+vanilla3)^0.5)/A7stdlife))</f>
        <v>0</v>
      </c>
      <c r="L141" s="68">
        <f>IF(A7stdlife="n/a","n/a",IF(L$3&gt;(A7stdlife+$F141),(Input!$J$209*(1+vanilla3)^0.5)-SUM($J141:K141),(Input!$J$209*(1+vanilla3)^0.5)/A7stdlife))</f>
        <v>0</v>
      </c>
      <c r="M141" s="68">
        <f>IF(A7stdlife="n/a","n/a",IF(M$3&gt;(A7stdlife+$F141),(Input!$J$209*(1+vanilla3)^0.5)-SUM($J141:L141),(Input!$J$209*(1+vanilla3)^0.5)/A7stdlife))</f>
        <v>0</v>
      </c>
      <c r="N141" s="68">
        <f>IF(A7stdlife="n/a","n/a",IF(N$3&gt;(A7stdlife+$F141),(Input!$J$209*(1+vanilla3)^0.5)-SUM($J141:M141),(Input!$J$209*(1+vanilla3)^0.5)/A7stdlife))</f>
        <v>0</v>
      </c>
      <c r="O141" s="68">
        <f>IF(A7stdlife="n/a","n/a",IF(O$3&gt;(A7stdlife+$F141),(Input!$J$209*(1+vanilla3)^0.5)-SUM($J141:N141),(Input!$J$209*(1+vanilla3)^0.5)/A7stdlife))</f>
        <v>0</v>
      </c>
      <c r="P141" s="68">
        <f>IF(A7stdlife="n/a","n/a",IF(P$3&gt;(A7stdlife+$F141),(Input!$J$209*(1+vanilla3)^0.5)-SUM($J141:O141),(Input!$J$209*(1+vanilla3)^0.5)/A7stdlife))</f>
        <v>0</v>
      </c>
      <c r="Q141" s="68">
        <f>IF(A7stdlife="n/a","n/a",IF(Q$3&gt;(A7stdlife+$F141),(Input!$J$209*(1+vanilla3)^0.5)-SUM($J141:P141),(Input!$J$209*(1+vanilla3)^0.5)/A7stdlife))</f>
        <v>0</v>
      </c>
      <c r="R141" s="68"/>
      <c r="S141" s="102"/>
      <c r="T141" s="102"/>
      <c r="U141" s="102"/>
      <c r="V141" s="102"/>
      <c r="W141" s="102"/>
      <c r="X141" s="102"/>
      <c r="Y141" s="102"/>
      <c r="Z141" s="102"/>
      <c r="AA141" s="102"/>
      <c r="AB141" s="208"/>
      <c r="AC141" s="208"/>
      <c r="AD141" s="208"/>
      <c r="AE141" s="208"/>
      <c r="AF141" s="208"/>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5"/>
      <c r="E142" s="363"/>
      <c r="F142" s="85">
        <v>4</v>
      </c>
      <c r="G142" s="122"/>
      <c r="H142" s="147"/>
      <c r="I142" s="149"/>
      <c r="J142" s="149"/>
      <c r="K142" s="148"/>
      <c r="L142" s="68">
        <f>IF(A7stdlife="n/a","n/a",IF(L$3&gt;(A7stdlife+$F142),(Input!$K$209*(1+vanilla4)^0.5)-SUM($K142:K142),(Input!$K$209*(1+vanilla4)^0.5)/A7stdlife))</f>
        <v>0</v>
      </c>
      <c r="M142" s="68">
        <f>IF(A7stdlife="n/a","n/a",IF(M$3&gt;(A7stdlife+$F142),(Input!$K$209*(1+vanilla4)^0.5)-SUM($K142:L142),(Input!$K$209*(1+vanilla4)^0.5)/A7stdlife))</f>
        <v>0</v>
      </c>
      <c r="N142" s="68">
        <f>IF(A7stdlife="n/a","n/a",IF(N$3&gt;(A7stdlife+$F142),(Input!$K$209*(1+vanilla4)^0.5)-SUM($K142:M142),(Input!$K$209*(1+vanilla4)^0.5)/A7stdlife))</f>
        <v>0</v>
      </c>
      <c r="O142" s="68">
        <f>IF(A7stdlife="n/a","n/a",IF(O$3&gt;(A7stdlife+$F142),(Input!$K$209*(1+vanilla4)^0.5)-SUM($K142:N142),(Input!$K$209*(1+vanilla4)^0.5)/A7stdlife))</f>
        <v>0</v>
      </c>
      <c r="P142" s="68">
        <f>IF(A7stdlife="n/a","n/a",IF(P$3&gt;(A7stdlife+$F142),(Input!$K$209*(1+vanilla4)^0.5)-SUM($K142:O142),(Input!$K$209*(1+vanilla4)^0.5)/A7stdlife))</f>
        <v>0</v>
      </c>
      <c r="Q142" s="68">
        <f>IF(A7stdlife="n/a","n/a",IF(Q$3&gt;(A7stdlife+$F142),(Input!$K$209*(1+vanilla4)^0.5)-SUM($K142:P142),(Input!$K$209*(1+vanilla4)^0.5)/A7stdlife))</f>
        <v>0</v>
      </c>
      <c r="R142" s="68"/>
      <c r="S142" s="102"/>
      <c r="T142" s="102"/>
      <c r="U142" s="102"/>
      <c r="V142" s="102"/>
      <c r="W142" s="102"/>
      <c r="X142" s="102"/>
      <c r="Y142" s="102"/>
      <c r="Z142" s="102"/>
      <c r="AA142" s="102"/>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5"/>
      <c r="E143" s="363"/>
      <c r="F143" s="85">
        <v>5</v>
      </c>
      <c r="G143" s="122"/>
      <c r="H143" s="147"/>
      <c r="I143" s="149"/>
      <c r="J143" s="149"/>
      <c r="K143" s="149"/>
      <c r="L143" s="148"/>
      <c r="M143" s="68">
        <f>IF(A7stdlife="n/a","n/a",IF(M$3&gt;(A7stdlife+$F143),(Input!$L$209*(1+vanilla5)^0.5)-SUM($L143:L143),(Input!$L$209*(1+vanilla5)^0.5)/A7stdlife))</f>
        <v>0</v>
      </c>
      <c r="N143" s="68">
        <f>IF(A7stdlife="n/a","n/a",IF(N$3&gt;(A7stdlife+$F143),(Input!$L$209*(1+vanilla5)^0.5)-SUM($L143:M143),(Input!$L$209*(1+vanilla5)^0.5)/A7stdlife))</f>
        <v>0</v>
      </c>
      <c r="O143" s="68">
        <f>IF(A7stdlife="n/a","n/a",IF(O$3&gt;(A7stdlife+$F143),(Input!$L$209*(1+vanilla5)^0.5)-SUM($L143:N143),(Input!$L$209*(1+vanilla5)^0.5)/A7stdlife))</f>
        <v>0</v>
      </c>
      <c r="P143" s="68">
        <f>IF(A7stdlife="n/a","n/a",IF(P$3&gt;(A7stdlife+$F143),(Input!$L$209*(1+vanilla5)^0.5)-SUM($L143:O143),(Input!$L$209*(1+vanilla5)^0.5)/A7stdlife))</f>
        <v>0</v>
      </c>
      <c r="Q143" s="68">
        <f>IF(A7stdlife="n/a","n/a",IF(Q$3&gt;(A7stdlife+$F143),(Input!$L$209*(1+vanilla5)^0.5)-SUM($L143:P143),(Input!$L$209*(1+vanilla5)^0.5)/A7stdlife))</f>
        <v>0</v>
      </c>
      <c r="R143" s="68"/>
      <c r="S143" s="102"/>
      <c r="T143" s="102"/>
      <c r="U143" s="102"/>
      <c r="V143" s="102"/>
      <c r="W143" s="102"/>
      <c r="X143" s="102"/>
      <c r="Y143" s="102"/>
      <c r="Z143" s="102"/>
      <c r="AA143" s="102"/>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5"/>
      <c r="E144" s="363"/>
      <c r="F144" s="85">
        <v>6</v>
      </c>
      <c r="G144" s="122"/>
      <c r="H144" s="147"/>
      <c r="I144" s="149"/>
      <c r="J144" s="149"/>
      <c r="K144" s="149"/>
      <c r="L144" s="149"/>
      <c r="M144" s="148"/>
      <c r="N144" s="68">
        <f>IF(A7stdlife="n/a","n/a",IF(N$3&gt;(A7stdlife+$F144),(Input!$M$209*(1+vanilla6)^0.5)-SUM($M144:M144),(Input!$M$209*(1+vanilla6)^0.5)/A7stdlife))</f>
        <v>0</v>
      </c>
      <c r="O144" s="68">
        <f>IF(A7stdlife="n/a","n/a",IF(O$3&gt;(A7stdlife+$F144),(Input!$M$209*(1+vanilla6)^0.5)-SUM($M144:N144),(Input!$M$209*(1+vanilla6)^0.5)/A7stdlife))</f>
        <v>0</v>
      </c>
      <c r="P144" s="68">
        <f>IF(A7stdlife="n/a","n/a",IF(P$3&gt;(A7stdlife+$F144),(Input!$M$209*(1+vanilla6)^0.5)-SUM($M144:O144),(Input!$M$209*(1+vanilla6)^0.5)/A7stdlife))</f>
        <v>0</v>
      </c>
      <c r="Q144" s="68">
        <f>IF(A7stdlife="n/a","n/a",IF(Q$3&gt;(A7stdlife+$F144),(Input!$M$209*(1+vanilla6)^0.5)-SUM($M144:P144),(Input!$M$209*(1+vanilla6)^0.5)/A7stdlife))</f>
        <v>0</v>
      </c>
      <c r="R144" s="68"/>
      <c r="S144" s="102"/>
      <c r="T144" s="102"/>
      <c r="U144" s="102"/>
      <c r="V144" s="102"/>
      <c r="W144" s="102"/>
      <c r="X144" s="102"/>
      <c r="Y144" s="102"/>
      <c r="Z144" s="102"/>
      <c r="AA144" s="102"/>
      <c r="AB144" s="208"/>
      <c r="AC144" s="208"/>
      <c r="AD144" s="208"/>
      <c r="AE144" s="208"/>
      <c r="AF144" s="208"/>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5"/>
      <c r="E145" s="363"/>
      <c r="F145" s="85">
        <v>7</v>
      </c>
      <c r="G145" s="122"/>
      <c r="H145" s="147"/>
      <c r="I145" s="149"/>
      <c r="J145" s="149"/>
      <c r="K145" s="149"/>
      <c r="L145" s="149"/>
      <c r="M145" s="149"/>
      <c r="N145" s="148"/>
      <c r="O145" s="68">
        <f>IF(A7stdlife="n/a","n/a",IF(O$3&gt;(A7stdlife+$F145),(Input!$N$209*(1+vanilla7)^0.5)-SUM($N145:N145),(Input!$N$209*(1+vanilla7)^0.5)/A7stdlife))</f>
        <v>0</v>
      </c>
      <c r="P145" s="68">
        <f>IF(A7stdlife="n/a","n/a",IF(P$3&gt;(A7stdlife+$F145),(Input!$N$209*(1+vanilla7)^0.5)-SUM($N145:O145),(Input!$N$209*(1+vanilla7)^0.5)/A7stdlife))</f>
        <v>0</v>
      </c>
      <c r="Q145" s="68">
        <f>IF(A7stdlife="n/a","n/a",IF(Q$3&gt;(A7stdlife+$F145),(Input!$N$209*(1+vanilla7)^0.5)-SUM($N145:P145),(Input!$N$209*(1+vanilla7)^0.5)/A7stdlife))</f>
        <v>0</v>
      </c>
      <c r="R145" s="68"/>
      <c r="S145" s="102"/>
      <c r="T145" s="102"/>
      <c r="U145" s="102"/>
      <c r="V145" s="102"/>
      <c r="W145" s="102"/>
      <c r="X145" s="102"/>
      <c r="Y145" s="102"/>
      <c r="Z145" s="102"/>
      <c r="AA145" s="102"/>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5"/>
      <c r="E146" s="363"/>
      <c r="F146" s="85">
        <v>8</v>
      </c>
      <c r="G146" s="122"/>
      <c r="H146" s="147"/>
      <c r="I146" s="149"/>
      <c r="J146" s="149"/>
      <c r="K146" s="149"/>
      <c r="L146" s="149"/>
      <c r="M146" s="149"/>
      <c r="N146" s="149"/>
      <c r="O146" s="148"/>
      <c r="P146" s="68">
        <f>IF(A7stdlife="n/a","n/a",IF(P$3&gt;(A7stdlife+$F146),(Input!$O$209*(1+vanilla8)^0.5)-SUM($O146:O146),(Input!$O$209*(1+vanilla8)^0.5)/A7stdlife))</f>
        <v>0</v>
      </c>
      <c r="Q146" s="68">
        <f>IF(A7stdlife="n/a","n/a",IF(Q$3&gt;(A7stdlife+$F146),(Input!$O$209*(1+vanilla8)^0.5)-SUM($O146:P146),(Input!$O$209*(1+vanilla8)^0.5)/A7stdlife))</f>
        <v>0</v>
      </c>
      <c r="R146" s="68"/>
      <c r="S146" s="102"/>
      <c r="T146" s="102"/>
      <c r="U146" s="102"/>
      <c r="V146" s="102"/>
      <c r="W146" s="102"/>
      <c r="X146" s="102"/>
      <c r="Y146" s="102"/>
      <c r="Z146" s="102"/>
      <c r="AA146" s="102"/>
      <c r="AB146" s="208"/>
      <c r="AC146" s="208"/>
      <c r="AD146" s="208"/>
      <c r="AE146" s="208"/>
      <c r="AF146" s="208"/>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5"/>
      <c r="E147" s="363"/>
      <c r="F147" s="85">
        <v>9</v>
      </c>
      <c r="G147" s="122"/>
      <c r="H147" s="147"/>
      <c r="I147" s="149"/>
      <c r="J147" s="149"/>
      <c r="K147" s="149"/>
      <c r="L147" s="149"/>
      <c r="M147" s="149"/>
      <c r="N147" s="149"/>
      <c r="O147" s="149"/>
      <c r="P147" s="148"/>
      <c r="Q147" s="68">
        <f>IF(A7stdlife="n/a","n/a",IF(Q$3&gt;(A7stdlife+$F147),(Input!$P$209*(1+vanilla9)^0.5)-SUM($P147:P147),(Input!$P$209*(1+vanilla9)^0.5)/A7stdlife))</f>
        <v>0</v>
      </c>
      <c r="R147" s="68"/>
      <c r="S147" s="102"/>
      <c r="T147" s="102"/>
      <c r="U147" s="102"/>
      <c r="V147" s="102"/>
      <c r="W147" s="102"/>
      <c r="X147" s="102"/>
      <c r="Y147" s="102"/>
      <c r="Z147" s="102"/>
      <c r="AA147" s="102"/>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102"/>
      <c r="BE147" s="102"/>
      <c r="BF147" s="102"/>
      <c r="BG147" s="102"/>
      <c r="BH147" s="102"/>
      <c r="BI147" s="102"/>
      <c r="BJ147" s="102"/>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5"/>
      <c r="E148" s="363"/>
      <c r="F148" s="86">
        <v>10</v>
      </c>
      <c r="G148" s="122"/>
      <c r="H148" s="147"/>
      <c r="I148" s="149"/>
      <c r="J148" s="149"/>
      <c r="K148" s="149"/>
      <c r="L148" s="149"/>
      <c r="M148" s="149"/>
      <c r="N148" s="149"/>
      <c r="O148" s="149"/>
      <c r="P148" s="149"/>
      <c r="Q148" s="148"/>
      <c r="R148" s="68"/>
      <c r="S148" s="102"/>
      <c r="T148" s="102"/>
      <c r="U148" s="102"/>
      <c r="V148" s="102"/>
      <c r="W148" s="102"/>
      <c r="X148" s="102"/>
      <c r="Y148" s="102"/>
      <c r="Z148" s="102"/>
      <c r="AA148" s="102"/>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1" collapsed="1">
      <c r="A149" s="9"/>
      <c r="B149" s="9"/>
      <c r="C149" s="9"/>
      <c r="D149" s="25" t="str">
        <f>Asset7</f>
        <v>Metering</v>
      </c>
      <c r="E149" s="9"/>
      <c r="F149" s="9"/>
      <c r="G149" s="122"/>
      <c r="H149" s="166">
        <f>-SUM(H137:H148)</f>
        <v>-1.0863466772288222</v>
      </c>
      <c r="I149" s="166">
        <f>-SUM(I137:I148)</f>
        <v>-1.1173318463846662</v>
      </c>
      <c r="J149" s="166">
        <f>-SUM(J137:J148)</f>
        <v>-1.1173318463846662</v>
      </c>
      <c r="K149" s="166">
        <f>-SUM(K137:K148)</f>
        <v>-1.1173318463846662</v>
      </c>
      <c r="L149" s="166">
        <f>-SUM(L137:L148)</f>
        <v>-1.1173318463846662</v>
      </c>
      <c r="M149" s="166">
        <f>IF(Input!M248&gt;0, -SUM(M137:M148), 0)</f>
        <v>0</v>
      </c>
      <c r="N149" s="166">
        <f>IF(Input!N248&gt;0, -SUM(N137:N148), 0)</f>
        <v>0</v>
      </c>
      <c r="O149" s="166">
        <f>IF(Input!O248&gt;0, -SUM(O137:O148), 0)</f>
        <v>0</v>
      </c>
      <c r="P149" s="166">
        <f>IF(Input!P248&gt;0, -SUM(P137:P148), 0)</f>
        <v>0</v>
      </c>
      <c r="Q149" s="166">
        <f>IF(Input!Q248&gt;0, -SUM(Q137:Q148), 0)</f>
        <v>0</v>
      </c>
      <c r="R149" s="66"/>
      <c r="S149" s="104"/>
      <c r="T149" s="104"/>
      <c r="U149" s="104"/>
      <c r="V149" s="104"/>
      <c r="W149" s="104"/>
      <c r="X149" s="104"/>
      <c r="Y149" s="104"/>
      <c r="Z149" s="104"/>
      <c r="AA149" s="104"/>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104"/>
      <c r="BE149" s="104"/>
      <c r="BF149" s="104"/>
      <c r="BG149" s="104"/>
      <c r="BH149" s="104"/>
      <c r="BI149" s="104"/>
      <c r="BJ149" s="104"/>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31" t="str">
        <f>Asset8</f>
        <v>Land and easements</v>
      </c>
      <c r="D150" s="162"/>
      <c r="E150" s="33" t="s">
        <v>27</v>
      </c>
      <c r="F150" s="32"/>
      <c r="G150" s="176"/>
      <c r="H150" s="67" t="str">
        <f>IF(H$3&gt;A8remlife,A8value-SUM($G150:G150),IF(A8remlife="N/A","n/a",A8value/A8remlife))</f>
        <v>n/a</v>
      </c>
      <c r="I150" s="67" t="str">
        <f>IF(I$3&gt;A8remlife,A8value-SUM($G150:H150),IF(A8remlife="N/A","n/a",A8value/A8remlife))</f>
        <v>n/a</v>
      </c>
      <c r="J150" s="67" t="str">
        <f>IF(J$3&gt;A8remlife,A8value-SUM($G150:I150),IF(A8remlife="N/A","n/a",A8value/A8remlife))</f>
        <v>n/a</v>
      </c>
      <c r="K150" s="67" t="str">
        <f>IF(K$3&gt;A8remlife,A8value-SUM($G150:J150),IF(A8remlife="N/A","n/a",A8value/A8remlife))</f>
        <v>n/a</v>
      </c>
      <c r="L150" s="67" t="str">
        <f>IF(L$3&gt;A8remlife,A8value-SUM($G150:K150),IF(A8remlife="N/A","n/a",A8value/A8remlife))</f>
        <v>n/a</v>
      </c>
      <c r="M150" s="67" t="str">
        <f>IF(M$3&gt;A8remlife,A8value-SUM($G150:L150),IF(A8remlife="N/A","n/a",A8value/A8remlife))</f>
        <v>n/a</v>
      </c>
      <c r="N150" s="67" t="str">
        <f>IF(N$3&gt;A8remlife,A8value-SUM($G150:M150),IF(A8remlife="N/A","n/a",A8value/A8remlife))</f>
        <v>n/a</v>
      </c>
      <c r="O150" s="67" t="str">
        <f>IF(O$3&gt;A8remlife,A8value-SUM($G150:N150),IF(A8remlife="N/A","n/a",A8value/A8remlife))</f>
        <v>n/a</v>
      </c>
      <c r="P150" s="67" t="str">
        <f>IF(P$3&gt;A8remlife,A8value-SUM($G150:O150),IF(A8remlife="N/A","n/a",A8value/A8remlife))</f>
        <v>n/a</v>
      </c>
      <c r="Q150" s="67" t="str">
        <f>IF(Q$3&gt;A8remlife,A8value-SUM($G150:P150),IF(A8remlife="N/A","n/a",A8value/A8remlife))</f>
        <v>n/a</v>
      </c>
      <c r="R150" s="67"/>
      <c r="S150" s="102"/>
      <c r="T150" s="102"/>
      <c r="U150" s="102"/>
      <c r="V150" s="102"/>
      <c r="W150" s="102"/>
      <c r="X150" s="102"/>
      <c r="Y150" s="102"/>
      <c r="Z150" s="102"/>
      <c r="AA150" s="102"/>
      <c r="AB150" s="208"/>
      <c r="AC150" s="208"/>
      <c r="AD150" s="208"/>
      <c r="AE150" s="208"/>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362" t="s">
        <v>83</v>
      </c>
      <c r="F151" s="85">
        <v>0</v>
      </c>
      <c r="G151" s="122"/>
      <c r="H151" s="68"/>
      <c r="I151" s="68"/>
      <c r="J151" s="68"/>
      <c r="K151" s="68"/>
      <c r="L151" s="68"/>
      <c r="M151" s="164"/>
      <c r="N151" s="111"/>
      <c r="O151" s="68"/>
      <c r="P151" s="68"/>
      <c r="Q151" s="68"/>
      <c r="R151" s="68"/>
      <c r="S151" s="102"/>
      <c r="T151" s="102"/>
      <c r="U151" s="102"/>
      <c r="V151" s="102"/>
      <c r="W151" s="102"/>
      <c r="X151" s="102"/>
      <c r="Y151" s="102"/>
      <c r="Z151" s="102"/>
      <c r="AA151" s="102"/>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5"/>
      <c r="E152" s="363"/>
      <c r="F152" s="85">
        <v>1</v>
      </c>
      <c r="G152" s="122"/>
      <c r="H152" s="146"/>
      <c r="I152" s="68" t="str">
        <f>IF(A8stdlife="n/a","n/a",IF(I$3&gt;(A8stdlife+$F152),(Input!$H$210*(1+vanilla1)^0.5)-SUM($H152:H152),(Input!$H$210*(1+vanilla1)^0.5)/A8stdlife))</f>
        <v>n/a</v>
      </c>
      <c r="J152" s="68" t="str">
        <f>IF(A8stdlife="n/a","n/a",IF(J$3&gt;(A8stdlife+$F152),(Input!$H$210*(1+vanilla1)^0.5)-SUM($H152:I152),(Input!$H$210*(1+vanilla1)^0.5)/A8stdlife))</f>
        <v>n/a</v>
      </c>
      <c r="K152" s="68" t="str">
        <f>IF(A8stdlife="n/a","n/a",IF(K$3&gt;(A8stdlife+$F152),(Input!$H$210*(1+vanilla1)^0.5)-SUM($H152:J152),(Input!$H$210*(1+vanilla1)^0.5)/A8stdlife))</f>
        <v>n/a</v>
      </c>
      <c r="L152" s="68" t="str">
        <f>IF(A8stdlife="n/a","n/a",IF(L$3&gt;(A8stdlife+$F152),(Input!$H$210*(1+vanilla1)^0.5)-SUM($H152:K152),(Input!$H$210*(1+vanilla1)^0.5)/A8stdlife))</f>
        <v>n/a</v>
      </c>
      <c r="M152" s="68" t="str">
        <f>IF(A8stdlife="n/a","n/a",IF(M$3&gt;(A8stdlife+$F152),(Input!$H$210*(1+vanilla1)^0.5)-SUM($H152:L152),(Input!$H$210*(1+vanilla1)^0.5)/A8stdlife))</f>
        <v>n/a</v>
      </c>
      <c r="N152" s="68" t="str">
        <f>IF(A8stdlife="n/a","n/a",IF(N$3&gt;(A8stdlife+$F152),(Input!$H$210*(1+vanilla1)^0.5)-SUM($H152:M152),(Input!$H$210*(1+vanilla1)^0.5)/A8stdlife))</f>
        <v>n/a</v>
      </c>
      <c r="O152" s="68" t="str">
        <f>IF(A8stdlife="n/a","n/a",IF(O$3&gt;(A8stdlife+$F152),(Input!$H$210*(1+vanilla1)^0.5)-SUM($H152:N152),(Input!$H$210*(1+vanilla1)^0.5)/A8stdlife))</f>
        <v>n/a</v>
      </c>
      <c r="P152" s="68" t="str">
        <f>IF(A8stdlife="n/a","n/a",IF(P$3&gt;(A8stdlife+$F152),(Input!$H$210*(1+vanilla1)^0.5)-SUM($H152:O152),(Input!$H$210*(1+vanilla1)^0.5)/A8stdlife))</f>
        <v>n/a</v>
      </c>
      <c r="Q152" s="68" t="str">
        <f>IF(A8stdlife="n/a","n/a",IF(Q$3&gt;(A8stdlife+$F152),(Input!$H$210*(1+vanilla1)^0.5)-SUM($H152:P152),(Input!$H$210*(1+vanilla1)^0.5)/A8stdlife))</f>
        <v>n/a</v>
      </c>
      <c r="R152" s="68"/>
      <c r="S152" s="102"/>
      <c r="T152" s="102"/>
      <c r="U152" s="102"/>
      <c r="V152" s="102"/>
      <c r="W152" s="102"/>
      <c r="X152" s="102"/>
      <c r="Y152" s="102"/>
      <c r="Z152" s="102"/>
      <c r="AA152" s="102"/>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5"/>
      <c r="E153" s="363"/>
      <c r="F153" s="85">
        <v>2</v>
      </c>
      <c r="G153" s="122"/>
      <c r="H153" s="147"/>
      <c r="I153" s="148"/>
      <c r="J153" s="68" t="str">
        <f>IF(A8stdlife="n/a","n/a",IF(J$3&gt;(A8stdlife+$F153),(Input!$I$210*(1+vanilla2)^0.5)-SUM($I153:I153),(Input!$I$210*(1+vanilla2)^0.5)/A8stdlife))</f>
        <v>n/a</v>
      </c>
      <c r="K153" s="68" t="str">
        <f>IF(A8stdlife="n/a","n/a",IF(K$3&gt;(A8stdlife+$F153),(Input!$I$210*(1+vanilla2)^0.5)-SUM($I153:J153),(Input!$I$210*(1+vanilla2)^0.5)/A8stdlife))</f>
        <v>n/a</v>
      </c>
      <c r="L153" s="68" t="str">
        <f>IF(A8stdlife="n/a","n/a",IF(L$3&gt;(A8stdlife+$F153),(Input!$I$210*(1+vanilla2)^0.5)-SUM($I153:K153),(Input!$I$210*(1+vanilla2)^0.5)/A8stdlife))</f>
        <v>n/a</v>
      </c>
      <c r="M153" s="68" t="str">
        <f>IF(A8stdlife="n/a","n/a",IF(M$3&gt;(A8stdlife+$F153),(Input!$I$210*(1+vanilla2)^0.5)-SUM($I153:L153),(Input!$I$210*(1+vanilla2)^0.5)/A8stdlife))</f>
        <v>n/a</v>
      </c>
      <c r="N153" s="68" t="str">
        <f>IF(A8stdlife="n/a","n/a",IF(N$3&gt;(A8stdlife+$F153),(Input!$I$210*(1+vanilla2)^0.5)-SUM($I153:M153),(Input!$I$210*(1+vanilla2)^0.5)/A8stdlife))</f>
        <v>n/a</v>
      </c>
      <c r="O153" s="68" t="str">
        <f>IF(A8stdlife="n/a","n/a",IF(O$3&gt;(A8stdlife+$F153),(Input!$I$210*(1+vanilla2)^0.5)-SUM($I153:N153),(Input!$I$210*(1+vanilla2)^0.5)/A8stdlife))</f>
        <v>n/a</v>
      </c>
      <c r="P153" s="68" t="str">
        <f>IF(A8stdlife="n/a","n/a",IF(P$3&gt;(A8stdlife+$F153),(Input!$I$210*(1+vanilla2)^0.5)-SUM($I153:O153),(Input!$I$210*(1+vanilla2)^0.5)/A8stdlife))</f>
        <v>n/a</v>
      </c>
      <c r="Q153" s="68" t="str">
        <f>IF(A8stdlife="n/a","n/a",IF(Q$3&gt;(A8stdlife+$F153),(Input!$I$210*(1+vanilla2)^0.5)-SUM($I153:P153),(Input!$I$210*(1+vanilla2)^0.5)/A8stdlife))</f>
        <v>n/a</v>
      </c>
      <c r="R153" s="68"/>
      <c r="S153" s="102"/>
      <c r="T153" s="102"/>
      <c r="U153" s="102"/>
      <c r="V153" s="102"/>
      <c r="W153" s="102"/>
      <c r="X153" s="102"/>
      <c r="Y153" s="102"/>
      <c r="Z153" s="102"/>
      <c r="AA153" s="102"/>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5"/>
      <c r="E154" s="363"/>
      <c r="F154" s="85">
        <v>3</v>
      </c>
      <c r="G154" s="122"/>
      <c r="H154" s="147"/>
      <c r="I154" s="149"/>
      <c r="J154" s="148"/>
      <c r="K154" s="68" t="str">
        <f>IF(A8stdlife="n/a","n/a",IF(K$3&gt;(A8stdlife+$F154),(Input!$J$210*(1+vanilla3)^0.5)-SUM($J154:J154),(Input!$J$210*(1+vanilla3)^0.5)/A8stdlife))</f>
        <v>n/a</v>
      </c>
      <c r="L154" s="68" t="str">
        <f>IF(A8stdlife="n/a","n/a",IF(L$3&gt;(A8stdlife+$F154),(Input!$J$210*(1+vanilla3)^0.5)-SUM($J154:K154),(Input!$J$210*(1+vanilla3)^0.5)/A8stdlife))</f>
        <v>n/a</v>
      </c>
      <c r="M154" s="68" t="str">
        <f>IF(A8stdlife="n/a","n/a",IF(M$3&gt;(A8stdlife+$F154),(Input!$J$210*(1+vanilla3)^0.5)-SUM($J154:L154),(Input!$J$210*(1+vanilla3)^0.5)/A8stdlife))</f>
        <v>n/a</v>
      </c>
      <c r="N154" s="68" t="str">
        <f>IF(A8stdlife="n/a","n/a",IF(N$3&gt;(A8stdlife+$F154),(Input!$J$210*(1+vanilla3)^0.5)-SUM($J154:M154),(Input!$J$210*(1+vanilla3)^0.5)/A8stdlife))</f>
        <v>n/a</v>
      </c>
      <c r="O154" s="68" t="str">
        <f>IF(A8stdlife="n/a","n/a",IF(O$3&gt;(A8stdlife+$F154),(Input!$J$210*(1+vanilla3)^0.5)-SUM($J154:N154),(Input!$J$210*(1+vanilla3)^0.5)/A8stdlife))</f>
        <v>n/a</v>
      </c>
      <c r="P154" s="68" t="str">
        <f>IF(A8stdlife="n/a","n/a",IF(P$3&gt;(A8stdlife+$F154),(Input!$J$210*(1+vanilla3)^0.5)-SUM($J154:O154),(Input!$J$210*(1+vanilla3)^0.5)/A8stdlife))</f>
        <v>n/a</v>
      </c>
      <c r="Q154" s="68" t="str">
        <f>IF(A8stdlife="n/a","n/a",IF(Q$3&gt;(A8stdlife+$F154),(Input!$J$210*(1+vanilla3)^0.5)-SUM($J154:P154),(Input!$J$210*(1+vanilla3)^0.5)/A8stdlife))</f>
        <v>n/a</v>
      </c>
      <c r="R154" s="68"/>
      <c r="S154" s="102"/>
      <c r="T154" s="102"/>
      <c r="U154" s="102"/>
      <c r="V154" s="102"/>
      <c r="W154" s="102"/>
      <c r="X154" s="102"/>
      <c r="Y154" s="102"/>
      <c r="Z154" s="102"/>
      <c r="AA154" s="102"/>
      <c r="AB154" s="208"/>
      <c r="AC154" s="208"/>
      <c r="AD154" s="208"/>
      <c r="AE154" s="208"/>
      <c r="AF154" s="208"/>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5"/>
      <c r="E155" s="363"/>
      <c r="F155" s="85">
        <v>4</v>
      </c>
      <c r="G155" s="122"/>
      <c r="H155" s="147"/>
      <c r="I155" s="149"/>
      <c r="J155" s="149"/>
      <c r="K155" s="148"/>
      <c r="L155" s="68" t="str">
        <f>IF(A8stdlife="n/a","n/a",IF(L$3&gt;(A8stdlife+$F155),(Input!$K$210*(1+vanilla4)^0.5)-SUM($K155:K155),(Input!$K$210*(1+vanilla4)^0.5)/A8stdlife))</f>
        <v>n/a</v>
      </c>
      <c r="M155" s="68" t="str">
        <f>IF(A8stdlife="n/a","n/a",IF(M$3&gt;(A8stdlife+$F155),(Input!$K$210*(1+vanilla4)^0.5)-SUM($K155:L155),(Input!$K$210*(1+vanilla4)^0.5)/A8stdlife))</f>
        <v>n/a</v>
      </c>
      <c r="N155" s="68" t="str">
        <f>IF(A8stdlife="n/a","n/a",IF(N$3&gt;(A8stdlife+$F155),(Input!$K$210*(1+vanilla4)^0.5)-SUM($K155:M155),(Input!$K$210*(1+vanilla4)^0.5)/A8stdlife))</f>
        <v>n/a</v>
      </c>
      <c r="O155" s="68" t="str">
        <f>IF(A8stdlife="n/a","n/a",IF(O$3&gt;(A8stdlife+$F155),(Input!$K$210*(1+vanilla4)^0.5)-SUM($K155:N155),(Input!$K$210*(1+vanilla4)^0.5)/A8stdlife))</f>
        <v>n/a</v>
      </c>
      <c r="P155" s="68" t="str">
        <f>IF(A8stdlife="n/a","n/a",IF(P$3&gt;(A8stdlife+$F155),(Input!$K$210*(1+vanilla4)^0.5)-SUM($K155:O155),(Input!$K$210*(1+vanilla4)^0.5)/A8stdlife))</f>
        <v>n/a</v>
      </c>
      <c r="Q155" s="68" t="str">
        <f>IF(A8stdlife="n/a","n/a",IF(Q$3&gt;(A8stdlife+$F155),(Input!$K$210*(1+vanilla4)^0.5)-SUM($K155:P155),(Input!$K$210*(1+vanilla4)^0.5)/A8stdlife))</f>
        <v>n/a</v>
      </c>
      <c r="R155" s="68"/>
      <c r="S155" s="102"/>
      <c r="T155" s="102"/>
      <c r="U155" s="102"/>
      <c r="V155" s="102"/>
      <c r="W155" s="102"/>
      <c r="X155" s="102"/>
      <c r="Y155" s="102"/>
      <c r="Z155" s="102"/>
      <c r="AA155" s="102"/>
      <c r="AB155" s="208"/>
      <c r="AC155" s="208"/>
      <c r="AD155" s="208"/>
      <c r="AE155" s="208"/>
      <c r="AF155" s="208"/>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5"/>
      <c r="E156" s="363"/>
      <c r="F156" s="85">
        <v>5</v>
      </c>
      <c r="G156" s="122"/>
      <c r="H156" s="147"/>
      <c r="I156" s="149"/>
      <c r="J156" s="149"/>
      <c r="K156" s="149"/>
      <c r="L156" s="148"/>
      <c r="M156" s="68" t="str">
        <f>IF(A8stdlife="n/a","n/a",IF(M$3&gt;(A8stdlife+$F156),(Input!$L$210*(1+vanilla5)^0.5)-SUM($L156:L156),(Input!$L$210*(1+vanilla5)^0.5)/A8stdlife))</f>
        <v>n/a</v>
      </c>
      <c r="N156" s="68" t="str">
        <f>IF(A8stdlife="n/a","n/a",IF(N$3&gt;(A8stdlife+$F156),(Input!$L$210*(1+vanilla5)^0.5)-SUM($L156:M156),(Input!$L$210*(1+vanilla5)^0.5)/A8stdlife))</f>
        <v>n/a</v>
      </c>
      <c r="O156" s="68" t="str">
        <f>IF(A8stdlife="n/a","n/a",IF(O$3&gt;(A8stdlife+$F156),(Input!$L$210*(1+vanilla5)^0.5)-SUM($L156:N156),(Input!$L$210*(1+vanilla5)^0.5)/A8stdlife))</f>
        <v>n/a</v>
      </c>
      <c r="P156" s="68" t="str">
        <f>IF(A8stdlife="n/a","n/a",IF(P$3&gt;(A8stdlife+$F156),(Input!$L$210*(1+vanilla5)^0.5)-SUM($L156:O156),(Input!$L$210*(1+vanilla5)^0.5)/A8stdlife))</f>
        <v>n/a</v>
      </c>
      <c r="Q156" s="68" t="str">
        <f>IF(A8stdlife="n/a","n/a",IF(Q$3&gt;(A8stdlife+$F156),(Input!$L$210*(1+vanilla5)^0.5)-SUM($L156:P156),(Input!$L$210*(1+vanilla5)^0.5)/A8stdlife))</f>
        <v>n/a</v>
      </c>
      <c r="R156" s="68"/>
      <c r="S156" s="102"/>
      <c r="T156" s="102"/>
      <c r="U156" s="102"/>
      <c r="V156" s="102"/>
      <c r="W156" s="102"/>
      <c r="X156" s="102"/>
      <c r="Y156" s="102"/>
      <c r="Z156" s="102"/>
      <c r="AA156" s="102"/>
      <c r="AB156" s="208"/>
      <c r="AC156" s="208"/>
      <c r="AD156" s="208"/>
      <c r="AE156" s="208"/>
      <c r="AF156" s="208"/>
      <c r="AG156" s="208"/>
      <c r="AH156" s="208"/>
      <c r="AI156" s="208"/>
      <c r="AJ156" s="208"/>
      <c r="AK156" s="208"/>
      <c r="AL156" s="208"/>
      <c r="AM156" s="208"/>
      <c r="AN156" s="208"/>
      <c r="AO156" s="208"/>
      <c r="AP156" s="208"/>
      <c r="AQ156" s="208"/>
      <c r="AR156" s="208"/>
      <c r="AS156" s="208"/>
      <c r="AT156" s="208"/>
      <c r="AU156" s="208"/>
      <c r="AV156" s="208"/>
      <c r="AW156" s="208"/>
      <c r="AX156" s="208"/>
      <c r="AY156" s="208"/>
      <c r="AZ156" s="208"/>
      <c r="BA156" s="208"/>
      <c r="BB156" s="208"/>
      <c r="BC156" s="208"/>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5"/>
      <c r="E157" s="363"/>
      <c r="F157" s="85">
        <v>6</v>
      </c>
      <c r="G157" s="122"/>
      <c r="H157" s="147"/>
      <c r="I157" s="149"/>
      <c r="J157" s="149"/>
      <c r="K157" s="149"/>
      <c r="L157" s="149"/>
      <c r="M157" s="148"/>
      <c r="N157" s="68" t="str">
        <f>IF(A8stdlife="n/a","n/a",IF(N$3&gt;(A8stdlife+$F157),(Input!$M$210*(1+vanilla6)^0.5)-SUM($M157:M157),(Input!$M$210*(1+vanilla6)^0.5)/A8stdlife))</f>
        <v>n/a</v>
      </c>
      <c r="O157" s="68" t="str">
        <f>IF(A8stdlife="n/a","n/a",IF(O$3&gt;(A8stdlife+$F157),(Input!$M$210*(1+vanilla6)^0.5)-SUM($M157:N157),(Input!$M$210*(1+vanilla6)^0.5)/A8stdlife))</f>
        <v>n/a</v>
      </c>
      <c r="P157" s="68" t="str">
        <f>IF(A8stdlife="n/a","n/a",IF(P$3&gt;(A8stdlife+$F157),(Input!$M$210*(1+vanilla6)^0.5)-SUM($M157:O157),(Input!$M$210*(1+vanilla6)^0.5)/A8stdlife))</f>
        <v>n/a</v>
      </c>
      <c r="Q157" s="68" t="str">
        <f>IF(A8stdlife="n/a","n/a",IF(Q$3&gt;(A8stdlife+$F157),(Input!$M$210*(1+vanilla6)^0.5)-SUM($M157:P157),(Input!$M$210*(1+vanilla6)^0.5)/A8stdlife))</f>
        <v>n/a</v>
      </c>
      <c r="R157" s="68"/>
      <c r="S157" s="102"/>
      <c r="T157" s="102"/>
      <c r="U157" s="102"/>
      <c r="V157" s="102"/>
      <c r="W157" s="102"/>
      <c r="X157" s="102"/>
      <c r="Y157" s="102"/>
      <c r="Z157" s="102"/>
      <c r="AA157" s="102"/>
      <c r="AB157" s="208"/>
      <c r="AC157" s="208"/>
      <c r="AD157" s="208"/>
      <c r="AE157" s="208"/>
      <c r="AF157" s="208"/>
      <c r="AG157" s="208"/>
      <c r="AH157" s="208"/>
      <c r="AI157" s="208"/>
      <c r="AJ157" s="208"/>
      <c r="AK157" s="208"/>
      <c r="AL157" s="208"/>
      <c r="AM157" s="208"/>
      <c r="AN157" s="208"/>
      <c r="AO157" s="208"/>
      <c r="AP157" s="208"/>
      <c r="AQ157" s="208"/>
      <c r="AR157" s="208"/>
      <c r="AS157" s="208"/>
      <c r="AT157" s="208"/>
      <c r="AU157" s="208"/>
      <c r="AV157" s="208"/>
      <c r="AW157" s="208"/>
      <c r="AX157" s="208"/>
      <c r="AY157" s="208"/>
      <c r="AZ157" s="208"/>
      <c r="BA157" s="208"/>
      <c r="BB157" s="208"/>
      <c r="BC157" s="208"/>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5"/>
      <c r="E158" s="363"/>
      <c r="F158" s="85">
        <v>7</v>
      </c>
      <c r="G158" s="122"/>
      <c r="H158" s="147"/>
      <c r="I158" s="149"/>
      <c r="J158" s="149"/>
      <c r="K158" s="149"/>
      <c r="L158" s="149"/>
      <c r="M158" s="149"/>
      <c r="N158" s="148"/>
      <c r="O158" s="68" t="str">
        <f>IF(A8stdlife="n/a","n/a",IF(O$3&gt;(A8stdlife+$F158),(Input!$N$210*(1+vanilla7)^0.5)-SUM($N158:N158),(Input!$N$210*(1+vanilla7)^0.5)/A8stdlife))</f>
        <v>n/a</v>
      </c>
      <c r="P158" s="68" t="str">
        <f>IF(A8stdlife="n/a","n/a",IF(P$3&gt;(A8stdlife+$F158),(Input!$N$210*(1+vanilla7)^0.5)-SUM($N158:O158),(Input!$N$210*(1+vanilla7)^0.5)/A8stdlife))</f>
        <v>n/a</v>
      </c>
      <c r="Q158" s="68" t="str">
        <f>IF(A8stdlife="n/a","n/a",IF(Q$3&gt;(A8stdlife+$F158),(Input!$N$210*(1+vanilla7)^0.5)-SUM($N158:P158),(Input!$N$210*(1+vanilla7)^0.5)/A8stdlife))</f>
        <v>n/a</v>
      </c>
      <c r="R158" s="68"/>
      <c r="S158" s="102"/>
      <c r="T158" s="102"/>
      <c r="U158" s="102"/>
      <c r="V158" s="102"/>
      <c r="W158" s="102"/>
      <c r="X158" s="102"/>
      <c r="Y158" s="102"/>
      <c r="Z158" s="102"/>
      <c r="AA158" s="102"/>
      <c r="AB158" s="208"/>
      <c r="AC158" s="208"/>
      <c r="AD158" s="208"/>
      <c r="AE158" s="208"/>
      <c r="AF158" s="208"/>
      <c r="AG158" s="208"/>
      <c r="AH158" s="208"/>
      <c r="AI158" s="208"/>
      <c r="AJ158" s="208"/>
      <c r="AK158" s="208"/>
      <c r="AL158" s="208"/>
      <c r="AM158" s="208"/>
      <c r="AN158" s="208"/>
      <c r="AO158" s="208"/>
      <c r="AP158" s="208"/>
      <c r="AQ158" s="208"/>
      <c r="AR158" s="208"/>
      <c r="AS158" s="208"/>
      <c r="AT158" s="208"/>
      <c r="AU158" s="208"/>
      <c r="AV158" s="208"/>
      <c r="AW158" s="208"/>
      <c r="AX158" s="208"/>
      <c r="AY158" s="208"/>
      <c r="AZ158" s="208"/>
      <c r="BA158" s="208"/>
      <c r="BB158" s="208"/>
      <c r="BC158" s="208"/>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5"/>
      <c r="E159" s="363"/>
      <c r="F159" s="85">
        <v>8</v>
      </c>
      <c r="G159" s="122"/>
      <c r="H159" s="147"/>
      <c r="I159" s="149"/>
      <c r="J159" s="149"/>
      <c r="K159" s="149"/>
      <c r="L159" s="149"/>
      <c r="M159" s="149"/>
      <c r="N159" s="149"/>
      <c r="O159" s="148"/>
      <c r="P159" s="68" t="str">
        <f>IF(A8stdlife="n/a","n/a",IF(P$3&gt;(A8stdlife+$F159),(Input!$O$210*(1+vanilla8)^0.5)-SUM($O159:O159),(Input!$O$210*(1+vanilla8)^0.5)/A8stdlife))</f>
        <v>n/a</v>
      </c>
      <c r="Q159" s="68" t="str">
        <f>IF(A8stdlife="n/a","n/a",IF(Q$3&gt;(A8stdlife+$F159),(Input!$O$210*(1+vanilla8)^0.5)-SUM($O159:P159),(Input!$O$210*(1+vanilla8)^0.5)/A8stdlife))</f>
        <v>n/a</v>
      </c>
      <c r="R159" s="68"/>
      <c r="S159" s="102"/>
      <c r="T159" s="102"/>
      <c r="U159" s="102"/>
      <c r="V159" s="102"/>
      <c r="W159" s="102"/>
      <c r="X159" s="102"/>
      <c r="Y159" s="102"/>
      <c r="Z159" s="102"/>
      <c r="AA159" s="102"/>
      <c r="AB159" s="208"/>
      <c r="AC159" s="208"/>
      <c r="AD159" s="208"/>
      <c r="AE159" s="208"/>
      <c r="AF159" s="208"/>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5"/>
      <c r="E160" s="363"/>
      <c r="F160" s="85">
        <v>9</v>
      </c>
      <c r="G160" s="122"/>
      <c r="H160" s="147"/>
      <c r="I160" s="149"/>
      <c r="J160" s="149"/>
      <c r="K160" s="149"/>
      <c r="L160" s="149"/>
      <c r="M160" s="149"/>
      <c r="N160" s="149"/>
      <c r="O160" s="149"/>
      <c r="P160" s="148"/>
      <c r="Q160" s="68" t="str">
        <f>IF(A8stdlife="n/a","n/a",IF(Q$3&gt;(A8stdlife+$F160),(Input!$P$210*(1+vanilla9)^0.5)-SUM($P160:P160),(Input!$P$210*(1+vanilla9)^0.5)/A8stdlife))</f>
        <v>n/a</v>
      </c>
      <c r="R160" s="68"/>
      <c r="S160" s="102"/>
      <c r="T160" s="102"/>
      <c r="U160" s="102"/>
      <c r="V160" s="102"/>
      <c r="W160" s="102"/>
      <c r="X160" s="102"/>
      <c r="Y160" s="102"/>
      <c r="Z160" s="102"/>
      <c r="AA160" s="102"/>
      <c r="AB160" s="208"/>
      <c r="AC160" s="208"/>
      <c r="AD160" s="208"/>
      <c r="AE160" s="208"/>
      <c r="AF160" s="208"/>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102"/>
      <c r="BE160" s="102"/>
      <c r="BF160" s="102"/>
      <c r="BG160" s="102"/>
      <c r="BH160" s="102"/>
      <c r="BI160" s="102"/>
      <c r="BJ160" s="102"/>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5"/>
      <c r="E161" s="363"/>
      <c r="F161" s="86">
        <v>10</v>
      </c>
      <c r="G161" s="122"/>
      <c r="H161" s="147"/>
      <c r="I161" s="149"/>
      <c r="J161" s="149"/>
      <c r="K161" s="149"/>
      <c r="L161" s="149"/>
      <c r="M161" s="149"/>
      <c r="N161" s="149"/>
      <c r="O161" s="149"/>
      <c r="P161" s="149"/>
      <c r="Q161" s="148"/>
      <c r="R161" s="68"/>
      <c r="S161" s="102"/>
      <c r="T161" s="102"/>
      <c r="U161" s="102"/>
      <c r="V161" s="102"/>
      <c r="W161" s="102"/>
      <c r="X161" s="102"/>
      <c r="Y161" s="102"/>
      <c r="Z161" s="102"/>
      <c r="AA161" s="102"/>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1" collapsed="1">
      <c r="A162" s="9"/>
      <c r="B162" s="9"/>
      <c r="C162" s="9"/>
      <c r="D162" s="25" t="str">
        <f>Asset8</f>
        <v>Land and easements</v>
      </c>
      <c r="E162" s="9"/>
      <c r="F162" s="9"/>
      <c r="G162" s="122"/>
      <c r="H162" s="166">
        <f>-SUM(H150:H161)</f>
        <v>0</v>
      </c>
      <c r="I162" s="166">
        <f>-SUM(I150:I161)</f>
        <v>0</v>
      </c>
      <c r="J162" s="166">
        <f>-SUM(J150:J161)</f>
        <v>0</v>
      </c>
      <c r="K162" s="166">
        <f>-SUM(K150:K161)</f>
        <v>0</v>
      </c>
      <c r="L162" s="166">
        <f>-SUM(L150:L161)</f>
        <v>0</v>
      </c>
      <c r="M162" s="166">
        <f>IF(Input!M248&gt;0, -SUM(M150:M161), 0)</f>
        <v>0</v>
      </c>
      <c r="N162" s="166">
        <f>IF(Input!N248&gt;0, -SUM(N150:N161), 0)</f>
        <v>0</v>
      </c>
      <c r="O162" s="166">
        <f>IF(Input!O248&gt;0, -SUM(O150:O161), 0)</f>
        <v>0</v>
      </c>
      <c r="P162" s="166">
        <f>IF(Input!P248&gt;0, -SUM(P150:P161), 0)</f>
        <v>0</v>
      </c>
      <c r="Q162" s="166">
        <f>IF(Input!Q248&gt;0, -SUM(Q150:Q161), 0)</f>
        <v>0</v>
      </c>
      <c r="R162" s="66"/>
      <c r="S162" s="104"/>
      <c r="T162" s="104"/>
      <c r="U162" s="104"/>
      <c r="V162" s="104"/>
      <c r="W162" s="104"/>
      <c r="X162" s="104"/>
      <c r="Y162" s="104"/>
      <c r="Z162" s="104"/>
      <c r="AA162" s="104"/>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104"/>
      <c r="BE162" s="104"/>
      <c r="BF162" s="104"/>
      <c r="BG162" s="104"/>
      <c r="BH162" s="104"/>
      <c r="BI162" s="104"/>
      <c r="BJ162" s="104"/>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31" t="str">
        <f>Asset9</f>
        <v>Secondary systems - Control, communications &amp; Protection</v>
      </c>
      <c r="D163" s="162"/>
      <c r="E163" s="33" t="s">
        <v>27</v>
      </c>
      <c r="F163" s="32"/>
      <c r="G163" s="176"/>
      <c r="H163" s="67">
        <f>IF(H$3&gt;A9remlife,A9value-SUM($G163:G163),IF(A9remlife="N/A","n/a",A9value/A9remlife))</f>
        <v>3.193947229480965</v>
      </c>
      <c r="I163" s="67">
        <f>IF(I$3&gt;A9remlife,A9value-SUM($G163:H163),IF(A9remlife="N/A","n/a",A9value/A9remlife))</f>
        <v>3.193947229480965</v>
      </c>
      <c r="J163" s="67">
        <f>IF(J$3&gt;A9remlife,A9value-SUM($G163:I163),IF(A9remlife="N/A","n/a",A9value/A9remlife))</f>
        <v>3.193947229480965</v>
      </c>
      <c r="K163" s="67">
        <f>IF(K$3&gt;A9remlife,A9value-SUM($G163:J163),IF(A9remlife="N/A","n/a",A9value/A9remlife))</f>
        <v>0</v>
      </c>
      <c r="L163" s="67">
        <f>IF(L$3&gt;A9remlife,A9value-SUM($G163:K163),IF(A9remlife="N/A","n/a",A9value/A9remlife))</f>
        <v>0</v>
      </c>
      <c r="M163" s="67">
        <f>IF(M$3&gt;A9remlife,A9value-SUM($G163:L163),IF(A9remlife="N/A","n/a",A9value/A9remlife))</f>
        <v>0</v>
      </c>
      <c r="N163" s="67">
        <f>IF(N$3&gt;A9remlife,A9value-SUM($G163:M163),IF(A9remlife="N/A","n/a",A9value/A9remlife))</f>
        <v>0</v>
      </c>
      <c r="O163" s="67">
        <f>IF(O$3&gt;A9remlife,A9value-SUM($G163:N163),IF(A9remlife="N/A","n/a",A9value/A9remlife))</f>
        <v>0</v>
      </c>
      <c r="P163" s="67">
        <f>IF(P$3&gt;A9remlife,A9value-SUM($G163:O163),IF(A9remlife="N/A","n/a",A9value/A9remlife))</f>
        <v>0</v>
      </c>
      <c r="Q163" s="67">
        <f>IF(Q$3&gt;A9remlife,A9value-SUM($G163:P163),IF(A9remlife="N/A","n/a",A9value/A9remlife))</f>
        <v>0</v>
      </c>
      <c r="R163" s="67"/>
      <c r="S163" s="102"/>
      <c r="T163" s="102"/>
      <c r="U163" s="102"/>
      <c r="V163" s="102"/>
      <c r="W163" s="102"/>
      <c r="X163" s="102"/>
      <c r="Y163" s="102"/>
      <c r="Z163" s="102"/>
      <c r="AA163" s="102"/>
      <c r="AB163" s="208"/>
      <c r="AC163" s="208"/>
      <c r="AD163" s="208"/>
      <c r="AE163" s="208"/>
      <c r="AF163" s="208"/>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362" t="s">
        <v>83</v>
      </c>
      <c r="F164" s="85">
        <v>0</v>
      </c>
      <c r="G164" s="122"/>
      <c r="H164" s="68"/>
      <c r="I164" s="68"/>
      <c r="J164" s="68"/>
      <c r="K164" s="68"/>
      <c r="L164" s="68"/>
      <c r="M164" s="164"/>
      <c r="N164" s="111"/>
      <c r="O164" s="68"/>
      <c r="P164" s="68"/>
      <c r="Q164" s="68"/>
      <c r="R164" s="68"/>
      <c r="S164" s="102"/>
      <c r="T164" s="102"/>
      <c r="U164" s="102"/>
      <c r="V164" s="102"/>
      <c r="W164" s="102"/>
      <c r="X164" s="102"/>
      <c r="Y164" s="102"/>
      <c r="Z164" s="102"/>
      <c r="AA164" s="102"/>
      <c r="AB164" s="208"/>
      <c r="AC164" s="208"/>
      <c r="AD164" s="208"/>
      <c r="AE164" s="208"/>
      <c r="AF164" s="208"/>
      <c r="AG164" s="208"/>
      <c r="AH164" s="208"/>
      <c r="AI164" s="208"/>
      <c r="AJ164" s="208"/>
      <c r="AK164" s="208"/>
      <c r="AL164" s="208"/>
      <c r="AM164" s="208"/>
      <c r="AN164" s="208"/>
      <c r="AO164" s="208"/>
      <c r="AP164" s="208"/>
      <c r="AQ164" s="208"/>
      <c r="AR164" s="208"/>
      <c r="AS164" s="208"/>
      <c r="AT164" s="208"/>
      <c r="AU164" s="208"/>
      <c r="AV164" s="208"/>
      <c r="AW164" s="208"/>
      <c r="AX164" s="208"/>
      <c r="AY164" s="208"/>
      <c r="AZ164" s="208"/>
      <c r="BA164" s="208"/>
      <c r="BB164" s="208"/>
      <c r="BC164" s="208"/>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5"/>
      <c r="E165" s="363"/>
      <c r="F165" s="85">
        <v>1</v>
      </c>
      <c r="G165" s="122"/>
      <c r="H165" s="146"/>
      <c r="I165" s="68">
        <f>IF(A9stdlife="n/a","n/a",IF(I$3&gt;(A9stdlife+$F165),(Input!$H$211*(1+vanilla1)^0.5)-SUM($H165:H165),(Input!$H$211*(1+vanilla1)^0.5)/A9stdlife))</f>
        <v>0.39985506501275797</v>
      </c>
      <c r="J165" s="68">
        <f>IF(A9stdlife="n/a","n/a",IF(J$3&gt;(A9stdlife+$F165),(Input!$H$211*(1+vanilla1)^0.5)-SUM($H165:I165),(Input!$H$211*(1+vanilla1)^0.5)/A9stdlife))</f>
        <v>0.39985506501275797</v>
      </c>
      <c r="K165" s="68">
        <f>IF(A9stdlife="n/a","n/a",IF(K$3&gt;(A9stdlife+$F165),(Input!$H$211*(1+vanilla1)^0.5)-SUM($H165:J165),(Input!$H$211*(1+vanilla1)^0.5)/A9stdlife))</f>
        <v>0.39985506501275797</v>
      </c>
      <c r="L165" s="68">
        <f>IF(A9stdlife="n/a","n/a",IF(L$3&gt;(A9stdlife+$F165),(Input!$H$211*(1+vanilla1)^0.5)-SUM($H165:K165),(Input!$H$211*(1+vanilla1)^0.5)/A9stdlife))</f>
        <v>0.39985506501275797</v>
      </c>
      <c r="M165" s="68">
        <f>IF(A9stdlife="n/a","n/a",IF(M$3&gt;(A9stdlife+$F165),(Input!$H$211*(1+vanilla1)^0.5)-SUM($H165:L165),(Input!$H$211*(1+vanilla1)^0.5)/A9stdlife))</f>
        <v>0.39985506501275797</v>
      </c>
      <c r="N165" s="68">
        <f>IF(A9stdlife="n/a","n/a",IF(N$3&gt;(A9stdlife+$F165),(Input!$H$211*(1+vanilla1)^0.5)-SUM($H165:M165),(Input!$H$211*(1+vanilla1)^0.5)/A9stdlife))</f>
        <v>0.39985506501275797</v>
      </c>
      <c r="O165" s="68">
        <f>IF(A9stdlife="n/a","n/a",IF(O$3&gt;(A9stdlife+$F165),(Input!$H$211*(1+vanilla1)^0.5)-SUM($H165:N165),(Input!$H$211*(1+vanilla1)^0.5)/A9stdlife))</f>
        <v>0.39985506501275797</v>
      </c>
      <c r="P165" s="68">
        <f>IF(A9stdlife="n/a","n/a",IF(P$3&gt;(A9stdlife+$F165),(Input!$H$211*(1+vanilla1)^0.5)-SUM($H165:O165),(Input!$H$211*(1+vanilla1)^0.5)/A9stdlife))</f>
        <v>0.39985506501275797</v>
      </c>
      <c r="Q165" s="68">
        <f>IF(A9stdlife="n/a","n/a",IF(Q$3&gt;(A9stdlife+$F165),(Input!$H$211*(1+vanilla1)^0.5)-SUM($H165:P165),(Input!$H$211*(1+vanilla1)^0.5)/A9stdlife))</f>
        <v>0.39985506501275797</v>
      </c>
      <c r="R165" s="68"/>
      <c r="S165" s="102"/>
      <c r="T165" s="102"/>
      <c r="U165" s="102"/>
      <c r="V165" s="102"/>
      <c r="W165" s="102"/>
      <c r="X165" s="102"/>
      <c r="Y165" s="102"/>
      <c r="Z165" s="102"/>
      <c r="AA165" s="102"/>
      <c r="AB165" s="208"/>
      <c r="AC165" s="208"/>
      <c r="AD165" s="208"/>
      <c r="AE165" s="208"/>
      <c r="AF165" s="208"/>
      <c r="AG165" s="208"/>
      <c r="AH165" s="208"/>
      <c r="AI165" s="208"/>
      <c r="AJ165" s="208"/>
      <c r="AK165" s="208"/>
      <c r="AL165" s="208"/>
      <c r="AM165" s="208"/>
      <c r="AN165" s="208"/>
      <c r="AO165" s="208"/>
      <c r="AP165" s="208"/>
      <c r="AQ165" s="208"/>
      <c r="AR165" s="208"/>
      <c r="AS165" s="208"/>
      <c r="AT165" s="208"/>
      <c r="AU165" s="208"/>
      <c r="AV165" s="208"/>
      <c r="AW165" s="208"/>
      <c r="AX165" s="208"/>
      <c r="AY165" s="208"/>
      <c r="AZ165" s="208"/>
      <c r="BA165" s="208"/>
      <c r="BB165" s="208"/>
      <c r="BC165" s="208"/>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5"/>
      <c r="E166" s="363"/>
      <c r="F166" s="85">
        <v>2</v>
      </c>
      <c r="G166" s="122"/>
      <c r="H166" s="147"/>
      <c r="I166" s="148"/>
      <c r="J166" s="68">
        <f>IF(A9stdlife="n/a","n/a",IF(J$3&gt;(A9stdlife+$F166),(Input!$I$211*(1+vanilla2)^0.5)-SUM($I166:I166),(Input!$I$211*(1+vanilla2)^0.5)/A9stdlife))</f>
        <v>0</v>
      </c>
      <c r="K166" s="68">
        <f>IF(A9stdlife="n/a","n/a",IF(K$3&gt;(A9stdlife+$F166),(Input!$I$211*(1+vanilla2)^0.5)-SUM($I166:J166),(Input!$I$211*(1+vanilla2)^0.5)/A9stdlife))</f>
        <v>0</v>
      </c>
      <c r="L166" s="68">
        <f>IF(A9stdlife="n/a","n/a",IF(L$3&gt;(A9stdlife+$F166),(Input!$I$211*(1+vanilla2)^0.5)-SUM($I166:K166),(Input!$I$211*(1+vanilla2)^0.5)/A9stdlife))</f>
        <v>0</v>
      </c>
      <c r="M166" s="68">
        <f>IF(A9stdlife="n/a","n/a",IF(M$3&gt;(A9stdlife+$F166),(Input!$I$211*(1+vanilla2)^0.5)-SUM($I166:L166),(Input!$I$211*(1+vanilla2)^0.5)/A9stdlife))</f>
        <v>0</v>
      </c>
      <c r="N166" s="68">
        <f>IF(A9stdlife="n/a","n/a",IF(N$3&gt;(A9stdlife+$F166),(Input!$I$211*(1+vanilla2)^0.5)-SUM($I166:M166),(Input!$I$211*(1+vanilla2)^0.5)/A9stdlife))</f>
        <v>0</v>
      </c>
      <c r="O166" s="68">
        <f>IF(A9stdlife="n/a","n/a",IF(O$3&gt;(A9stdlife+$F166),(Input!$I$211*(1+vanilla2)^0.5)-SUM($I166:N166),(Input!$I$211*(1+vanilla2)^0.5)/A9stdlife))</f>
        <v>0</v>
      </c>
      <c r="P166" s="68">
        <f>IF(A9stdlife="n/a","n/a",IF(P$3&gt;(A9stdlife+$F166),(Input!$I$211*(1+vanilla2)^0.5)-SUM($I166:O166),(Input!$I$211*(1+vanilla2)^0.5)/A9stdlife))</f>
        <v>0</v>
      </c>
      <c r="Q166" s="68">
        <f>IF(A9stdlife="n/a","n/a",IF(Q$3&gt;(A9stdlife+$F166),(Input!$I$211*(1+vanilla2)^0.5)-SUM($I166:P166),(Input!$I$211*(1+vanilla2)^0.5)/A9stdlife))</f>
        <v>0</v>
      </c>
      <c r="R166" s="68"/>
      <c r="S166" s="102"/>
      <c r="T166" s="102"/>
      <c r="U166" s="102"/>
      <c r="V166" s="102"/>
      <c r="W166" s="102"/>
      <c r="X166" s="102"/>
      <c r="Y166" s="102"/>
      <c r="Z166" s="102"/>
      <c r="AA166" s="102"/>
      <c r="AB166" s="208"/>
      <c r="AC166" s="208"/>
      <c r="AD166" s="208"/>
      <c r="AE166" s="208"/>
      <c r="AF166" s="208"/>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5"/>
      <c r="E167" s="363"/>
      <c r="F167" s="85">
        <v>3</v>
      </c>
      <c r="G167" s="122"/>
      <c r="H167" s="147"/>
      <c r="I167" s="149"/>
      <c r="J167" s="148"/>
      <c r="K167" s="68">
        <f>IF(A9stdlife="n/a","n/a",IF(K$3&gt;(A9stdlife+$F167),(Input!$J$211*(1+vanilla3)^0.5)-SUM($J167:J167),(Input!$J$211*(1+vanilla3)^0.5)/A9stdlife))</f>
        <v>0</v>
      </c>
      <c r="L167" s="68">
        <f>IF(A9stdlife="n/a","n/a",IF(L$3&gt;(A9stdlife+$F167),(Input!$J$211*(1+vanilla3)^0.5)-SUM($J167:K167),(Input!$J$211*(1+vanilla3)^0.5)/A9stdlife))</f>
        <v>0</v>
      </c>
      <c r="M167" s="68">
        <f>IF(A9stdlife="n/a","n/a",IF(M$3&gt;(A9stdlife+$F167),(Input!$J$211*(1+vanilla3)^0.5)-SUM($J167:L167),(Input!$J$211*(1+vanilla3)^0.5)/A9stdlife))</f>
        <v>0</v>
      </c>
      <c r="N167" s="68">
        <f>IF(A9stdlife="n/a","n/a",IF(N$3&gt;(A9stdlife+$F167),(Input!$J$211*(1+vanilla3)^0.5)-SUM($J167:M167),(Input!$J$211*(1+vanilla3)^0.5)/A9stdlife))</f>
        <v>0</v>
      </c>
      <c r="O167" s="68">
        <f>IF(A9stdlife="n/a","n/a",IF(O$3&gt;(A9stdlife+$F167),(Input!$J$211*(1+vanilla3)^0.5)-SUM($J167:N167),(Input!$J$211*(1+vanilla3)^0.5)/A9stdlife))</f>
        <v>0</v>
      </c>
      <c r="P167" s="68">
        <f>IF(A9stdlife="n/a","n/a",IF(P$3&gt;(A9stdlife+$F167),(Input!$J$211*(1+vanilla3)^0.5)-SUM($J167:O167),(Input!$J$211*(1+vanilla3)^0.5)/A9stdlife))</f>
        <v>0</v>
      </c>
      <c r="Q167" s="68">
        <f>IF(A9stdlife="n/a","n/a",IF(Q$3&gt;(A9stdlife+$F167),(Input!$J$211*(1+vanilla3)^0.5)-SUM($J167:P167),(Input!$J$211*(1+vanilla3)^0.5)/A9stdlife))</f>
        <v>0</v>
      </c>
      <c r="R167" s="68"/>
      <c r="S167" s="102"/>
      <c r="T167" s="102"/>
      <c r="U167" s="102"/>
      <c r="V167" s="102"/>
      <c r="W167" s="102"/>
      <c r="X167" s="102"/>
      <c r="Y167" s="102"/>
      <c r="Z167" s="102"/>
      <c r="AA167" s="102"/>
      <c r="AB167" s="208"/>
      <c r="AC167" s="208"/>
      <c r="AD167" s="208"/>
      <c r="AE167" s="208"/>
      <c r="AF167" s="208"/>
      <c r="AG167" s="208"/>
      <c r="AH167" s="208"/>
      <c r="AI167" s="208"/>
      <c r="AJ167" s="208"/>
      <c r="AK167" s="208"/>
      <c r="AL167" s="208"/>
      <c r="AM167" s="208"/>
      <c r="AN167" s="208"/>
      <c r="AO167" s="208"/>
      <c r="AP167" s="208"/>
      <c r="AQ167" s="208"/>
      <c r="AR167" s="208"/>
      <c r="AS167" s="208"/>
      <c r="AT167" s="208"/>
      <c r="AU167" s="208"/>
      <c r="AV167" s="208"/>
      <c r="AW167" s="208"/>
      <c r="AX167" s="208"/>
      <c r="AY167" s="208"/>
      <c r="AZ167" s="208"/>
      <c r="BA167" s="208"/>
      <c r="BB167" s="208"/>
      <c r="BC167" s="208"/>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5"/>
      <c r="E168" s="363"/>
      <c r="F168" s="85">
        <v>4</v>
      </c>
      <c r="G168" s="122"/>
      <c r="H168" s="147"/>
      <c r="I168" s="149"/>
      <c r="J168" s="149"/>
      <c r="K168" s="148"/>
      <c r="L168" s="68">
        <f>IF(A9stdlife="n/a","n/a",IF(L$3&gt;(A9stdlife+$F168),(Input!$K$211*(1+vanilla4)^0.5)-SUM($K168:K168),(Input!$K$211*(1+vanilla4)^0.5)/A9stdlife))</f>
        <v>0</v>
      </c>
      <c r="M168" s="68">
        <f>IF(A9stdlife="n/a","n/a",IF(M$3&gt;(A9stdlife+$F168),(Input!$K$211*(1+vanilla4)^0.5)-SUM($K168:L168),(Input!$K$211*(1+vanilla4)^0.5)/A9stdlife))</f>
        <v>0</v>
      </c>
      <c r="N168" s="68">
        <f>IF(A9stdlife="n/a","n/a",IF(N$3&gt;(A9stdlife+$F168),(Input!$K$211*(1+vanilla4)^0.5)-SUM($K168:M168),(Input!$K$211*(1+vanilla4)^0.5)/A9stdlife))</f>
        <v>0</v>
      </c>
      <c r="O168" s="68">
        <f>IF(A9stdlife="n/a","n/a",IF(O$3&gt;(A9stdlife+$F168),(Input!$K$211*(1+vanilla4)^0.5)-SUM($K168:N168),(Input!$K$211*(1+vanilla4)^0.5)/A9stdlife))</f>
        <v>0</v>
      </c>
      <c r="P168" s="68">
        <f>IF(A9stdlife="n/a","n/a",IF(P$3&gt;(A9stdlife+$F168),(Input!$K$211*(1+vanilla4)^0.5)-SUM($K168:O168),(Input!$K$211*(1+vanilla4)^0.5)/A9stdlife))</f>
        <v>0</v>
      </c>
      <c r="Q168" s="68">
        <f>IF(A9stdlife="n/a","n/a",IF(Q$3&gt;(A9stdlife+$F168),(Input!$K$211*(1+vanilla4)^0.5)-SUM($K168:P168),(Input!$K$211*(1+vanilla4)^0.5)/A9stdlife))</f>
        <v>0</v>
      </c>
      <c r="R168" s="68"/>
      <c r="S168" s="102"/>
      <c r="T168" s="102"/>
      <c r="U168" s="102"/>
      <c r="V168" s="102"/>
      <c r="W168" s="102"/>
      <c r="X168" s="102"/>
      <c r="Y168" s="102"/>
      <c r="Z168" s="102"/>
      <c r="AA168" s="102"/>
      <c r="AB168" s="208"/>
      <c r="AC168" s="208"/>
      <c r="AD168" s="208"/>
      <c r="AE168" s="208"/>
      <c r="AF168" s="208"/>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5"/>
      <c r="E169" s="363"/>
      <c r="F169" s="85">
        <v>5</v>
      </c>
      <c r="G169" s="122"/>
      <c r="H169" s="147"/>
      <c r="I169" s="149"/>
      <c r="J169" s="149"/>
      <c r="K169" s="149"/>
      <c r="L169" s="148"/>
      <c r="M169" s="68">
        <f>IF(A9stdlife="n/a","n/a",IF(M$3&gt;(A9stdlife+$F169),(Input!$L$211*(1+vanilla5)^0.5)-SUM($L169:L169),(Input!$L$211*(1+vanilla5)^0.5)/A9stdlife))</f>
        <v>0</v>
      </c>
      <c r="N169" s="68">
        <f>IF(A9stdlife="n/a","n/a",IF(N$3&gt;(A9stdlife+$F169),(Input!$L$211*(1+vanilla5)^0.5)-SUM($L169:M169),(Input!$L$211*(1+vanilla5)^0.5)/A9stdlife))</f>
        <v>0</v>
      </c>
      <c r="O169" s="68">
        <f>IF(A9stdlife="n/a","n/a",IF(O$3&gt;(A9stdlife+$F169),(Input!$L$211*(1+vanilla5)^0.5)-SUM($L169:N169),(Input!$L$211*(1+vanilla5)^0.5)/A9stdlife))</f>
        <v>0</v>
      </c>
      <c r="P169" s="68">
        <f>IF(A9stdlife="n/a","n/a",IF(P$3&gt;(A9stdlife+$F169),(Input!$L$211*(1+vanilla5)^0.5)-SUM($L169:O169),(Input!$L$211*(1+vanilla5)^0.5)/A9stdlife))</f>
        <v>0</v>
      </c>
      <c r="Q169" s="68">
        <f>IF(A9stdlife="n/a","n/a",IF(Q$3&gt;(A9stdlife+$F169),(Input!$L$211*(1+vanilla5)^0.5)-SUM($L169:P169),(Input!$L$211*(1+vanilla5)^0.5)/A9stdlife))</f>
        <v>0</v>
      </c>
      <c r="R169" s="68"/>
      <c r="S169" s="102"/>
      <c r="T169" s="102"/>
      <c r="U169" s="102"/>
      <c r="V169" s="102"/>
      <c r="W169" s="102"/>
      <c r="X169" s="102"/>
      <c r="Y169" s="102"/>
      <c r="Z169" s="102"/>
      <c r="AA169" s="102"/>
      <c r="AB169" s="208"/>
      <c r="AC169" s="208"/>
      <c r="AD169" s="208"/>
      <c r="AE169" s="208"/>
      <c r="AF169" s="208"/>
      <c r="AG169" s="208"/>
      <c r="AH169" s="208"/>
      <c r="AI169" s="208"/>
      <c r="AJ169" s="208"/>
      <c r="AK169" s="208"/>
      <c r="AL169" s="208"/>
      <c r="AM169" s="208"/>
      <c r="AN169" s="208"/>
      <c r="AO169" s="208"/>
      <c r="AP169" s="208"/>
      <c r="AQ169" s="208"/>
      <c r="AR169" s="208"/>
      <c r="AS169" s="208"/>
      <c r="AT169" s="208"/>
      <c r="AU169" s="208"/>
      <c r="AV169" s="208"/>
      <c r="AW169" s="208"/>
      <c r="AX169" s="208"/>
      <c r="AY169" s="208"/>
      <c r="AZ169" s="208"/>
      <c r="BA169" s="208"/>
      <c r="BB169" s="208"/>
      <c r="BC169" s="208"/>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5"/>
      <c r="E170" s="363"/>
      <c r="F170" s="85">
        <v>6</v>
      </c>
      <c r="G170" s="122"/>
      <c r="H170" s="147"/>
      <c r="I170" s="149"/>
      <c r="J170" s="149"/>
      <c r="K170" s="149"/>
      <c r="L170" s="149"/>
      <c r="M170" s="148"/>
      <c r="N170" s="68">
        <f>IF(A9stdlife="n/a","n/a",IF(N$3&gt;(A9stdlife+$F170),(Input!$M$211*(1+vanilla6)^0.5)-SUM($M170:M170),(Input!$M$211*(1+vanilla6)^0.5)/A9stdlife))</f>
        <v>0</v>
      </c>
      <c r="O170" s="68">
        <f>IF(A9stdlife="n/a","n/a",IF(O$3&gt;(A9stdlife+$F170),(Input!$M$211*(1+vanilla6)^0.5)-SUM($M170:N170),(Input!$M$211*(1+vanilla6)^0.5)/A9stdlife))</f>
        <v>0</v>
      </c>
      <c r="P170" s="68">
        <f>IF(A9stdlife="n/a","n/a",IF(P$3&gt;(A9stdlife+$F170),(Input!$M$211*(1+vanilla6)^0.5)-SUM($M170:O170),(Input!$M$211*(1+vanilla6)^0.5)/A9stdlife))</f>
        <v>0</v>
      </c>
      <c r="Q170" s="68">
        <f>IF(A9stdlife="n/a","n/a",IF(Q$3&gt;(A9stdlife+$F170),(Input!$M$211*(1+vanilla6)^0.5)-SUM($M170:P170),(Input!$M$211*(1+vanilla6)^0.5)/A9stdlife))</f>
        <v>0</v>
      </c>
      <c r="R170" s="68"/>
      <c r="S170" s="102"/>
      <c r="T170" s="102"/>
      <c r="U170" s="102"/>
      <c r="V170" s="102"/>
      <c r="W170" s="102"/>
      <c r="X170" s="102"/>
      <c r="Y170" s="102"/>
      <c r="Z170" s="102"/>
      <c r="AA170" s="102"/>
      <c r="AB170" s="208"/>
      <c r="AC170" s="208"/>
      <c r="AD170" s="208"/>
      <c r="AE170" s="208"/>
      <c r="AF170" s="208"/>
      <c r="AG170" s="208"/>
      <c r="AH170" s="208"/>
      <c r="AI170" s="208"/>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5"/>
      <c r="E171" s="363"/>
      <c r="F171" s="85">
        <v>7</v>
      </c>
      <c r="G171" s="122"/>
      <c r="H171" s="147"/>
      <c r="I171" s="149"/>
      <c r="J171" s="149"/>
      <c r="K171" s="149"/>
      <c r="L171" s="149"/>
      <c r="M171" s="149"/>
      <c r="N171" s="148"/>
      <c r="O171" s="68">
        <f>IF(A9stdlife="n/a","n/a",IF(O$3&gt;(A9stdlife+$F171),(Input!$N$211*(1+vanilla7)^0.5)-SUM($N171:N171),(Input!$N$211*(1+vanilla7)^0.5)/A9stdlife))</f>
        <v>0</v>
      </c>
      <c r="P171" s="68">
        <f>IF(A9stdlife="n/a","n/a",IF(P$3&gt;(A9stdlife+$F171),(Input!$N$211*(1+vanilla7)^0.5)-SUM($N171:O171),(Input!$N$211*(1+vanilla7)^0.5)/A9stdlife))</f>
        <v>0</v>
      </c>
      <c r="Q171" s="68">
        <f>IF(A9stdlife="n/a","n/a",IF(Q$3&gt;(A9stdlife+$F171),(Input!$N$211*(1+vanilla7)^0.5)-SUM($N171:P171),(Input!$N$211*(1+vanilla7)^0.5)/A9stdlife))</f>
        <v>0</v>
      </c>
      <c r="R171" s="68"/>
      <c r="S171" s="102"/>
      <c r="T171" s="102"/>
      <c r="U171" s="102"/>
      <c r="V171" s="102"/>
      <c r="W171" s="102"/>
      <c r="X171" s="102"/>
      <c r="Y171" s="102"/>
      <c r="Z171" s="102"/>
      <c r="AA171" s="102"/>
      <c r="AB171" s="208"/>
      <c r="AC171" s="208"/>
      <c r="AD171" s="208"/>
      <c r="AE171" s="208"/>
      <c r="AF171" s="208"/>
      <c r="AG171" s="208"/>
      <c r="AH171" s="208"/>
      <c r="AI171" s="208"/>
      <c r="AJ171" s="208"/>
      <c r="AK171" s="208"/>
      <c r="AL171" s="208"/>
      <c r="AM171" s="208"/>
      <c r="AN171" s="208"/>
      <c r="AO171" s="208"/>
      <c r="AP171" s="208"/>
      <c r="AQ171" s="208"/>
      <c r="AR171" s="208"/>
      <c r="AS171" s="208"/>
      <c r="AT171" s="208"/>
      <c r="AU171" s="208"/>
      <c r="AV171" s="208"/>
      <c r="AW171" s="208"/>
      <c r="AX171" s="208"/>
      <c r="AY171" s="208"/>
      <c r="AZ171" s="208"/>
      <c r="BA171" s="208"/>
      <c r="BB171" s="208"/>
      <c r="BC171" s="208"/>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5"/>
      <c r="E172" s="363"/>
      <c r="F172" s="85">
        <v>8</v>
      </c>
      <c r="G172" s="122"/>
      <c r="H172" s="147"/>
      <c r="I172" s="149"/>
      <c r="J172" s="149"/>
      <c r="K172" s="149"/>
      <c r="L172" s="149"/>
      <c r="M172" s="149"/>
      <c r="N172" s="149"/>
      <c r="O172" s="148"/>
      <c r="P172" s="68">
        <f>IF(A9stdlife="n/a","n/a",IF(P$3&gt;(A9stdlife+$F172),(Input!$O$211*(1+vanilla8)^0.5)-SUM($O172:O172),(Input!$O$211*(1+vanilla8)^0.5)/A9stdlife))</f>
        <v>0</v>
      </c>
      <c r="Q172" s="68">
        <f>IF(A9stdlife="n/a","n/a",IF(Q$3&gt;(A9stdlife+$F172),(Input!$O$211*(1+vanilla8)^0.5)-SUM($O172:P172),(Input!$O$211*(1+vanilla8)^0.5)/A9stdlife))</f>
        <v>0</v>
      </c>
      <c r="R172" s="68"/>
      <c r="S172" s="102"/>
      <c r="T172" s="102"/>
      <c r="U172" s="102"/>
      <c r="V172" s="102"/>
      <c r="W172" s="102"/>
      <c r="X172" s="102"/>
      <c r="Y172" s="102"/>
      <c r="Z172" s="102"/>
      <c r="AA172" s="102"/>
      <c r="AB172" s="208"/>
      <c r="AC172" s="208"/>
      <c r="AD172" s="208"/>
      <c r="AE172" s="208"/>
      <c r="AF172" s="208"/>
      <c r="AG172" s="208"/>
      <c r="AH172" s="208"/>
      <c r="AI172" s="208"/>
      <c r="AJ172" s="208"/>
      <c r="AK172" s="208"/>
      <c r="AL172" s="208"/>
      <c r="AM172" s="208"/>
      <c r="AN172" s="208"/>
      <c r="AO172" s="208"/>
      <c r="AP172" s="208"/>
      <c r="AQ172" s="208"/>
      <c r="AR172" s="208"/>
      <c r="AS172" s="208"/>
      <c r="AT172" s="208"/>
      <c r="AU172" s="208"/>
      <c r="AV172" s="208"/>
      <c r="AW172" s="208"/>
      <c r="AX172" s="208"/>
      <c r="AY172" s="208"/>
      <c r="AZ172" s="208"/>
      <c r="BA172" s="208"/>
      <c r="BB172" s="208"/>
      <c r="BC172" s="208"/>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5"/>
      <c r="E173" s="363"/>
      <c r="F173" s="85">
        <v>9</v>
      </c>
      <c r="G173" s="122"/>
      <c r="H173" s="147"/>
      <c r="I173" s="149"/>
      <c r="J173" s="149"/>
      <c r="K173" s="149"/>
      <c r="L173" s="149"/>
      <c r="M173" s="149"/>
      <c r="N173" s="149"/>
      <c r="O173" s="149"/>
      <c r="P173" s="148"/>
      <c r="Q173" s="68">
        <f>IF(A9stdlife="n/a","n/a",IF(Q$3&gt;(A9stdlife+$F173),(Input!$P$211*(1+vanilla9)^0.5)-SUM($P173:P173),(Input!$P$211*(1+vanilla9)^0.5)/A9stdlife))</f>
        <v>0</v>
      </c>
      <c r="R173" s="68"/>
      <c r="S173" s="102"/>
      <c r="T173" s="102"/>
      <c r="U173" s="102"/>
      <c r="V173" s="102"/>
      <c r="W173" s="102"/>
      <c r="X173" s="102"/>
      <c r="Y173" s="102"/>
      <c r="Z173" s="102"/>
      <c r="AA173" s="102"/>
      <c r="AB173" s="208"/>
      <c r="AC173" s="208"/>
      <c r="AD173" s="208"/>
      <c r="AE173" s="208"/>
      <c r="AF173" s="208"/>
      <c r="AG173" s="208"/>
      <c r="AH173" s="208"/>
      <c r="AI173" s="208"/>
      <c r="AJ173" s="208"/>
      <c r="AK173" s="208"/>
      <c r="AL173" s="208"/>
      <c r="AM173" s="208"/>
      <c r="AN173" s="208"/>
      <c r="AO173" s="208"/>
      <c r="AP173" s="208"/>
      <c r="AQ173" s="208"/>
      <c r="AR173" s="208"/>
      <c r="AS173" s="208"/>
      <c r="AT173" s="208"/>
      <c r="AU173" s="208"/>
      <c r="AV173" s="208"/>
      <c r="AW173" s="208"/>
      <c r="AX173" s="208"/>
      <c r="AY173" s="208"/>
      <c r="AZ173" s="208"/>
      <c r="BA173" s="208"/>
      <c r="BB173" s="208"/>
      <c r="BC173" s="208"/>
      <c r="BD173" s="102"/>
      <c r="BE173" s="102"/>
      <c r="BF173" s="102"/>
      <c r="BG173" s="102"/>
      <c r="BH173" s="102"/>
      <c r="BI173" s="102"/>
      <c r="BJ173" s="102"/>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5"/>
      <c r="E174" s="363"/>
      <c r="F174" s="86">
        <v>10</v>
      </c>
      <c r="G174" s="122"/>
      <c r="H174" s="147"/>
      <c r="I174" s="149"/>
      <c r="J174" s="149"/>
      <c r="K174" s="149"/>
      <c r="L174" s="149"/>
      <c r="M174" s="149"/>
      <c r="N174" s="149"/>
      <c r="O174" s="149"/>
      <c r="P174" s="149"/>
      <c r="Q174" s="148"/>
      <c r="R174" s="68"/>
      <c r="S174" s="102"/>
      <c r="T174" s="102"/>
      <c r="U174" s="102"/>
      <c r="V174" s="102"/>
      <c r="W174" s="102"/>
      <c r="X174" s="102"/>
      <c r="Y174" s="102"/>
      <c r="Z174" s="102"/>
      <c r="AA174" s="102"/>
      <c r="AB174" s="208"/>
      <c r="AC174" s="208"/>
      <c r="AD174" s="208"/>
      <c r="AE174" s="208"/>
      <c r="AF174" s="208"/>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1" collapsed="1">
      <c r="A175" s="9"/>
      <c r="B175" s="9"/>
      <c r="C175" s="9"/>
      <c r="D175" s="25" t="str">
        <f>Asset9</f>
        <v>Secondary systems - Control, communications &amp; Protection</v>
      </c>
      <c r="E175" s="9"/>
      <c r="F175" s="9"/>
      <c r="G175" s="122"/>
      <c r="H175" s="166">
        <f>-SUM(H163:H174)</f>
        <v>-3.193947229480965</v>
      </c>
      <c r="I175" s="166">
        <f>-SUM(I163:I174)</f>
        <v>-3.5938022944937229</v>
      </c>
      <c r="J175" s="166">
        <f>-SUM(J163:J174)</f>
        <v>-3.5938022944937229</v>
      </c>
      <c r="K175" s="166">
        <f>-SUM(K163:K174)</f>
        <v>-0.39985506501275797</v>
      </c>
      <c r="L175" s="166">
        <f>-SUM(L163:L174)</f>
        <v>-0.39985506501275797</v>
      </c>
      <c r="M175" s="166">
        <f>IF(Input!M248&gt;0, -SUM(M163:M174), 0)</f>
        <v>0</v>
      </c>
      <c r="N175" s="166">
        <f>IF(Input!N248&gt;0, -SUM(N163:N174), 0)</f>
        <v>0</v>
      </c>
      <c r="O175" s="166">
        <f>IF(Input!O248&gt;0, -SUM(O163:O174), 0)</f>
        <v>0</v>
      </c>
      <c r="P175" s="166">
        <f>IF(Input!P248&gt;0, -SUM(P163:P174), 0)</f>
        <v>0</v>
      </c>
      <c r="Q175" s="166">
        <f>IF(Input!Q248&gt;0, -SUM(Q163:Q174), 0)</f>
        <v>0</v>
      </c>
      <c r="R175" s="66"/>
      <c r="S175" s="104"/>
      <c r="T175" s="104"/>
      <c r="U175" s="104"/>
      <c r="V175" s="104"/>
      <c r="W175" s="104"/>
      <c r="X175" s="104"/>
      <c r="Y175" s="104"/>
      <c r="Z175" s="104"/>
      <c r="AA175" s="104"/>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104"/>
      <c r="BE175" s="104"/>
      <c r="BF175" s="104"/>
      <c r="BG175" s="104"/>
      <c r="BH175" s="104"/>
      <c r="BI175" s="104"/>
      <c r="BJ175" s="104"/>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31" t="str">
        <f>Asset10</f>
        <v>Other</v>
      </c>
      <c r="D176" s="162"/>
      <c r="E176" s="33" t="s">
        <v>27</v>
      </c>
      <c r="F176" s="32"/>
      <c r="G176" s="176"/>
      <c r="H176" s="67">
        <f>IF(H$3&gt;A10remlife,A10value-SUM($G176:G176),IF(A10remlife="N/A","n/a",A10value/A10remlife))</f>
        <v>0</v>
      </c>
      <c r="I176" s="67">
        <f>IF(I$3&gt;A10remlife,A10value-SUM($G176:H176),IF(A10remlife="N/A","n/a",A10value/A10remlife))</f>
        <v>0</v>
      </c>
      <c r="J176" s="67">
        <f>IF(J$3&gt;A10remlife,A10value-SUM($G176:I176),IF(A10remlife="N/A","n/a",A10value/A10remlife))</f>
        <v>0</v>
      </c>
      <c r="K176" s="67">
        <f>IF(K$3&gt;A10remlife,A10value-SUM($G176:J176),IF(A10remlife="N/A","n/a",A10value/A10remlife))</f>
        <v>0</v>
      </c>
      <c r="L176" s="67">
        <f>IF(L$3&gt;A10remlife,A10value-SUM($G176:K176),IF(A10remlife="N/A","n/a",A10value/A10remlife))</f>
        <v>0</v>
      </c>
      <c r="M176" s="67">
        <f>IF(M$3&gt;A10remlife,A10value-SUM($G176:L176),IF(A10remlife="N/A","n/a",A10value/A10remlife))</f>
        <v>0</v>
      </c>
      <c r="N176" s="67">
        <f>IF(N$3&gt;A10remlife,A10value-SUM($G176:M176),IF(A10remlife="N/A","n/a",A10value/A10remlife))</f>
        <v>0</v>
      </c>
      <c r="O176" s="67">
        <f>IF(O$3&gt;A10remlife,A10value-SUM($G176:N176),IF(A10remlife="N/A","n/a",A10value/A10remlife))</f>
        <v>0</v>
      </c>
      <c r="P176" s="67">
        <f>IF(P$3&gt;A10remlife,A10value-SUM($G176:O176),IF(A10remlife="N/A","n/a",A10value/A10remlife))</f>
        <v>0</v>
      </c>
      <c r="Q176" s="67">
        <f>IF(Q$3&gt;A10remlife,A10value-SUM($G176:P176),IF(A10remlife="N/A","n/a",A10value/A10remlife))</f>
        <v>0</v>
      </c>
      <c r="R176" s="67"/>
      <c r="S176" s="102"/>
      <c r="T176" s="102"/>
      <c r="U176" s="102"/>
      <c r="V176" s="102"/>
      <c r="W176" s="102"/>
      <c r="X176" s="102"/>
      <c r="Y176" s="102"/>
      <c r="Z176" s="102"/>
      <c r="AA176" s="102"/>
      <c r="AB176" s="208"/>
      <c r="AC176" s="208"/>
      <c r="AD176" s="208"/>
      <c r="AE176" s="208"/>
      <c r="AF176" s="208"/>
      <c r="AG176" s="208"/>
      <c r="AH176" s="208"/>
      <c r="AI176" s="208"/>
      <c r="AJ176" s="208"/>
      <c r="AK176" s="208"/>
      <c r="AL176" s="208"/>
      <c r="AM176" s="208"/>
      <c r="AN176" s="208"/>
      <c r="AO176" s="208"/>
      <c r="AP176" s="208"/>
      <c r="AQ176" s="208"/>
      <c r="AR176" s="208"/>
      <c r="AS176" s="208"/>
      <c r="AT176" s="208"/>
      <c r="AU176" s="208"/>
      <c r="AV176" s="208"/>
      <c r="AW176" s="208"/>
      <c r="AX176" s="208"/>
      <c r="AY176" s="208"/>
      <c r="AZ176" s="208"/>
      <c r="BA176" s="208"/>
      <c r="BB176" s="208"/>
      <c r="BC176" s="208"/>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163"/>
      <c r="E177" s="362" t="s">
        <v>83</v>
      </c>
      <c r="F177" s="85">
        <v>0</v>
      </c>
      <c r="G177" s="122"/>
      <c r="H177" s="68"/>
      <c r="I177" s="68"/>
      <c r="J177" s="68"/>
      <c r="K177" s="68"/>
      <c r="L177" s="68"/>
      <c r="M177" s="164"/>
      <c r="N177" s="111"/>
      <c r="O177" s="68"/>
      <c r="P177" s="68"/>
      <c r="Q177" s="68"/>
      <c r="R177" s="68"/>
      <c r="S177" s="102"/>
      <c r="T177" s="102"/>
      <c r="U177" s="102"/>
      <c r="V177" s="102"/>
      <c r="W177" s="102"/>
      <c r="X177" s="102"/>
      <c r="Y177" s="102"/>
      <c r="Z177" s="102"/>
      <c r="AA177" s="102"/>
      <c r="AB177" s="208"/>
      <c r="AC177" s="208"/>
      <c r="AD177" s="208"/>
      <c r="AE177" s="208"/>
      <c r="AF177" s="208"/>
      <c r="AG177" s="208"/>
      <c r="AH177" s="208"/>
      <c r="AI177" s="208"/>
      <c r="AJ177" s="208"/>
      <c r="AK177" s="208"/>
      <c r="AL177" s="208"/>
      <c r="AM177" s="208"/>
      <c r="AN177" s="208"/>
      <c r="AO177" s="208"/>
      <c r="AP177" s="208"/>
      <c r="AQ177" s="208"/>
      <c r="AR177" s="208"/>
      <c r="AS177" s="208"/>
      <c r="AT177" s="208"/>
      <c r="AU177" s="208"/>
      <c r="AV177" s="208"/>
      <c r="AW177" s="208"/>
      <c r="AX177" s="208"/>
      <c r="AY177" s="208"/>
      <c r="AZ177" s="208"/>
      <c r="BA177" s="208"/>
      <c r="BB177" s="208"/>
      <c r="BC177" s="208"/>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5"/>
      <c r="E178" s="363"/>
      <c r="F178" s="85">
        <v>1</v>
      </c>
      <c r="G178" s="122"/>
      <c r="H178" s="146"/>
      <c r="I178" s="68">
        <f>IF(A10stdlife="n/a","n/a",IF(I$3&gt;(A10stdlife+$F178),(Input!$H$212*(1+vanilla1)^0.5)-SUM($H178:H178),(Input!$H$212*(1+vanilla1)^0.5)/A10stdlife))</f>
        <v>8.5339194634139318E-2</v>
      </c>
      <c r="J178" s="68">
        <f>IF(A10stdlife="n/a","n/a",IF(J$3&gt;(A10stdlife+$F178),(Input!$H$212*(1+vanilla1)^0.5)-SUM($H178:I178),(Input!$H$212*(1+vanilla1)^0.5)/A10stdlife))</f>
        <v>8.5339194634139318E-2</v>
      </c>
      <c r="K178" s="68">
        <f>IF(A10stdlife="n/a","n/a",IF(K$3&gt;(A10stdlife+$F178),(Input!$H$212*(1+vanilla1)^0.5)-SUM($H178:J178),(Input!$H$212*(1+vanilla1)^0.5)/A10stdlife))</f>
        <v>8.5339194634139318E-2</v>
      </c>
      <c r="L178" s="68">
        <f>IF(A10stdlife="n/a","n/a",IF(L$3&gt;(A10stdlife+$F178),(Input!$H$212*(1+vanilla1)^0.5)-SUM($H178:K178),(Input!$H$212*(1+vanilla1)^0.5)/A10stdlife))</f>
        <v>8.5339194634139318E-2</v>
      </c>
      <c r="M178" s="68">
        <f>IF(A10stdlife="n/a","n/a",IF(M$3&gt;(A10stdlife+$F178),(Input!$H$212*(1+vanilla1)^0.5)-SUM($H178:L178),(Input!$H$212*(1+vanilla1)^0.5)/A10stdlife))</f>
        <v>8.5339194634139318E-2</v>
      </c>
      <c r="N178" s="68">
        <f>IF(A10stdlife="n/a","n/a",IF(N$3&gt;(A10stdlife+$F178),(Input!$H$212*(1+vanilla1)^0.5)-SUM($H178:M178),(Input!$H$212*(1+vanilla1)^0.5)/A10stdlife))</f>
        <v>0</v>
      </c>
      <c r="O178" s="68">
        <f>IF(A10stdlife="n/a","n/a",IF(O$3&gt;(A10stdlife+$F178),(Input!$H$212*(1+vanilla1)^0.5)-SUM($H178:N178),(Input!$H$212*(1+vanilla1)^0.5)/A10stdlife))</f>
        <v>0</v>
      </c>
      <c r="P178" s="68">
        <f>IF(A10stdlife="n/a","n/a",IF(P$3&gt;(A10stdlife+$F178),(Input!$H$212*(1+vanilla1)^0.5)-SUM($H178:O178),(Input!$H$212*(1+vanilla1)^0.5)/A10stdlife))</f>
        <v>0</v>
      </c>
      <c r="Q178" s="68">
        <f>IF(A10stdlife="n/a","n/a",IF(Q$3&gt;(A10stdlife+$F178),(Input!$H$212*(1+vanilla1)^0.5)-SUM($H178:P178),(Input!$H$212*(1+vanilla1)^0.5)/A10stdlife))</f>
        <v>0</v>
      </c>
      <c r="R178" s="68"/>
      <c r="S178" s="102"/>
      <c r="T178" s="102"/>
      <c r="U178" s="102"/>
      <c r="V178" s="102"/>
      <c r="W178" s="102"/>
      <c r="X178" s="102"/>
      <c r="Y178" s="102"/>
      <c r="Z178" s="102"/>
      <c r="AA178" s="102"/>
      <c r="AB178" s="208"/>
      <c r="AC178" s="208"/>
      <c r="AD178" s="208"/>
      <c r="AE178" s="208"/>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5"/>
      <c r="E179" s="363"/>
      <c r="F179" s="85">
        <v>2</v>
      </c>
      <c r="G179" s="122"/>
      <c r="H179" s="147"/>
      <c r="I179" s="148"/>
      <c r="J179" s="68">
        <f>IF(A10stdlife="n/a","n/a",IF(J$3&gt;(A10stdlife+$F179),(Input!$I$212*(1+vanilla2)^0.5)-SUM($I179:I179),(Input!$I$212*(1+vanilla2)^0.5)/A10stdlife))</f>
        <v>0</v>
      </c>
      <c r="K179" s="68">
        <f>IF(A10stdlife="n/a","n/a",IF(K$3&gt;(A10stdlife+$F179),(Input!$I$212*(1+vanilla2)^0.5)-SUM($I179:J179),(Input!$I$212*(1+vanilla2)^0.5)/A10stdlife))</f>
        <v>0</v>
      </c>
      <c r="L179" s="68">
        <f>IF(A10stdlife="n/a","n/a",IF(L$3&gt;(A10stdlife+$F179),(Input!$I$212*(1+vanilla2)^0.5)-SUM($I179:K179),(Input!$I$212*(1+vanilla2)^0.5)/A10stdlife))</f>
        <v>0</v>
      </c>
      <c r="M179" s="68">
        <f>IF(A10stdlife="n/a","n/a",IF(M$3&gt;(A10stdlife+$F179),(Input!$I$212*(1+vanilla2)^0.5)-SUM($I179:L179),(Input!$I$212*(1+vanilla2)^0.5)/A10stdlife))</f>
        <v>0</v>
      </c>
      <c r="N179" s="68">
        <f>IF(A10stdlife="n/a","n/a",IF(N$3&gt;(A10stdlife+$F179),(Input!$I$212*(1+vanilla2)^0.5)-SUM($I179:M179),(Input!$I$212*(1+vanilla2)^0.5)/A10stdlife))</f>
        <v>0</v>
      </c>
      <c r="O179" s="68">
        <f>IF(A10stdlife="n/a","n/a",IF(O$3&gt;(A10stdlife+$F179),(Input!$I$212*(1+vanilla2)^0.5)-SUM($I179:N179),(Input!$I$212*(1+vanilla2)^0.5)/A10stdlife))</f>
        <v>0</v>
      </c>
      <c r="P179" s="68">
        <f>IF(A10stdlife="n/a","n/a",IF(P$3&gt;(A10stdlife+$F179),(Input!$I$212*(1+vanilla2)^0.5)-SUM($I179:O179),(Input!$I$212*(1+vanilla2)^0.5)/A10stdlife))</f>
        <v>0</v>
      </c>
      <c r="Q179" s="68">
        <f>IF(A10stdlife="n/a","n/a",IF(Q$3&gt;(A10stdlife+$F179),(Input!$I$212*(1+vanilla2)^0.5)-SUM($I179:P179),(Input!$I$212*(1+vanilla2)^0.5)/A10stdlife))</f>
        <v>0</v>
      </c>
      <c r="R179" s="68"/>
      <c r="S179" s="102"/>
      <c r="T179" s="102"/>
      <c r="U179" s="102"/>
      <c r="V179" s="102"/>
      <c r="W179" s="102"/>
      <c r="X179" s="102"/>
      <c r="Y179" s="102"/>
      <c r="Z179" s="102"/>
      <c r="AA179" s="102"/>
      <c r="AB179" s="208"/>
      <c r="AC179" s="208"/>
      <c r="AD179" s="208"/>
      <c r="AE179" s="208"/>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5"/>
      <c r="E180" s="363"/>
      <c r="F180" s="85">
        <v>3</v>
      </c>
      <c r="G180" s="122"/>
      <c r="H180" s="147"/>
      <c r="I180" s="149"/>
      <c r="J180" s="148"/>
      <c r="K180" s="68">
        <f>IF(A10stdlife="n/a","n/a",IF(K$3&gt;(A10stdlife+$F180),(Input!$J$212*(1+vanilla3)^0.5)-SUM($J180:J180),(Input!$J$212*(1+vanilla3)^0.5)/A10stdlife))</f>
        <v>0</v>
      </c>
      <c r="L180" s="68">
        <f>IF(A10stdlife="n/a","n/a",IF(L$3&gt;(A10stdlife+$F180),(Input!$J$212*(1+vanilla3)^0.5)-SUM($J180:K180),(Input!$J$212*(1+vanilla3)^0.5)/A10stdlife))</f>
        <v>0</v>
      </c>
      <c r="M180" s="68">
        <f>IF(A10stdlife="n/a","n/a",IF(M$3&gt;(A10stdlife+$F180),(Input!$J$212*(1+vanilla3)^0.5)-SUM($J180:L180),(Input!$J$212*(1+vanilla3)^0.5)/A10stdlife))</f>
        <v>0</v>
      </c>
      <c r="N180" s="68">
        <f>IF(A10stdlife="n/a","n/a",IF(N$3&gt;(A10stdlife+$F180),(Input!$J$212*(1+vanilla3)^0.5)-SUM($J180:M180),(Input!$J$212*(1+vanilla3)^0.5)/A10stdlife))</f>
        <v>0</v>
      </c>
      <c r="O180" s="68">
        <f>IF(A10stdlife="n/a","n/a",IF(O$3&gt;(A10stdlife+$F180),(Input!$J$212*(1+vanilla3)^0.5)-SUM($J180:N180),(Input!$J$212*(1+vanilla3)^0.5)/A10stdlife))</f>
        <v>0</v>
      </c>
      <c r="P180" s="68">
        <f>IF(A10stdlife="n/a","n/a",IF(P$3&gt;(A10stdlife+$F180),(Input!$J$212*(1+vanilla3)^0.5)-SUM($J180:O180),(Input!$J$212*(1+vanilla3)^0.5)/A10stdlife))</f>
        <v>0</v>
      </c>
      <c r="Q180" s="68">
        <f>IF(A10stdlife="n/a","n/a",IF(Q$3&gt;(A10stdlife+$F180),(Input!$J$212*(1+vanilla3)^0.5)-SUM($J180:P180),(Input!$J$212*(1+vanilla3)^0.5)/A10stdlife))</f>
        <v>0</v>
      </c>
      <c r="R180" s="68"/>
      <c r="S180" s="102"/>
      <c r="T180" s="102"/>
      <c r="U180" s="102"/>
      <c r="V180" s="102"/>
      <c r="W180" s="102"/>
      <c r="X180" s="102"/>
      <c r="Y180" s="102"/>
      <c r="Z180" s="102"/>
      <c r="AA180" s="102"/>
      <c r="AB180" s="208"/>
      <c r="AC180" s="208"/>
      <c r="AD180" s="208"/>
      <c r="AE180" s="208"/>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5"/>
      <c r="E181" s="363"/>
      <c r="F181" s="85">
        <v>4</v>
      </c>
      <c r="G181" s="122"/>
      <c r="H181" s="147"/>
      <c r="I181" s="149"/>
      <c r="J181" s="149"/>
      <c r="K181" s="148"/>
      <c r="L181" s="68">
        <f>IF(A10stdlife="n/a","n/a",IF(L$3&gt;(A10stdlife+$F181),(Input!$K$212*(1+vanilla4)^0.5)-SUM($K181:K181),(Input!$K$212*(1+vanilla4)^0.5)/A10stdlife))</f>
        <v>0</v>
      </c>
      <c r="M181" s="68">
        <f>IF(A10stdlife="n/a","n/a",IF(M$3&gt;(A10stdlife+$F181),(Input!$K$212*(1+vanilla4)^0.5)-SUM($K181:L181),(Input!$K$212*(1+vanilla4)^0.5)/A10stdlife))</f>
        <v>0</v>
      </c>
      <c r="N181" s="68">
        <f>IF(A10stdlife="n/a","n/a",IF(N$3&gt;(A10stdlife+$F181),(Input!$K$212*(1+vanilla4)^0.5)-SUM($K181:M181),(Input!$K$212*(1+vanilla4)^0.5)/A10stdlife))</f>
        <v>0</v>
      </c>
      <c r="O181" s="68">
        <f>IF(A10stdlife="n/a","n/a",IF(O$3&gt;(A10stdlife+$F181),(Input!$K$212*(1+vanilla4)^0.5)-SUM($K181:N181),(Input!$K$212*(1+vanilla4)^0.5)/A10stdlife))</f>
        <v>0</v>
      </c>
      <c r="P181" s="68">
        <f>IF(A10stdlife="n/a","n/a",IF(P$3&gt;(A10stdlife+$F181),(Input!$K$212*(1+vanilla4)^0.5)-SUM($K181:O181),(Input!$K$212*(1+vanilla4)^0.5)/A10stdlife))</f>
        <v>0</v>
      </c>
      <c r="Q181" s="68">
        <f>IF(A10stdlife="n/a","n/a",IF(Q$3&gt;(A10stdlife+$F181),(Input!$K$212*(1+vanilla4)^0.5)-SUM($K181:P181),(Input!$K$212*(1+vanilla4)^0.5)/A10stdlife))</f>
        <v>0</v>
      </c>
      <c r="R181" s="68"/>
      <c r="S181" s="102"/>
      <c r="T181" s="102"/>
      <c r="U181" s="102"/>
      <c r="V181" s="102"/>
      <c r="W181" s="102"/>
      <c r="X181" s="102"/>
      <c r="Y181" s="102"/>
      <c r="Z181" s="102"/>
      <c r="AA181" s="102"/>
      <c r="AB181" s="208"/>
      <c r="AC181" s="208"/>
      <c r="AD181" s="208"/>
      <c r="AE181" s="208"/>
      <c r="AF181" s="208"/>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5"/>
      <c r="E182" s="363"/>
      <c r="F182" s="85">
        <v>5</v>
      </c>
      <c r="G182" s="26"/>
      <c r="H182" s="147"/>
      <c r="I182" s="149"/>
      <c r="J182" s="149"/>
      <c r="K182" s="149"/>
      <c r="L182" s="148"/>
      <c r="M182" s="68">
        <f>IF(A10stdlife="n/a","n/a",IF(M$3&gt;(A10stdlife+$F182),(Input!$L$212*(1+vanilla5)^0.5)-SUM($L182:L182),(Input!$L$212*(1+vanilla5)^0.5)/A10stdlife))</f>
        <v>0</v>
      </c>
      <c r="N182" s="68">
        <f>IF(A10stdlife="n/a","n/a",IF(N$3&gt;(A10stdlife+$F182),(Input!$L$212*(1+vanilla5)^0.5)-SUM($L182:M182),(Input!$L$212*(1+vanilla5)^0.5)/A10stdlife))</f>
        <v>0</v>
      </c>
      <c r="O182" s="68">
        <f>IF(A10stdlife="n/a","n/a",IF(O$3&gt;(A10stdlife+$F182),(Input!$L$212*(1+vanilla5)^0.5)-SUM($L182:N182),(Input!$L$212*(1+vanilla5)^0.5)/A10stdlife))</f>
        <v>0</v>
      </c>
      <c r="P182" s="68">
        <f>IF(A10stdlife="n/a","n/a",IF(P$3&gt;(A10stdlife+$F182),(Input!$L$212*(1+vanilla5)^0.5)-SUM($L182:O182),(Input!$L$212*(1+vanilla5)^0.5)/A10stdlife))</f>
        <v>0</v>
      </c>
      <c r="Q182" s="68">
        <f>IF(A10stdlife="n/a","n/a",IF(Q$3&gt;(A10stdlife+$F182),(Input!$L$212*(1+vanilla5)^0.5)-SUM($L182:P182),(Input!$L$212*(1+vanilla5)^0.5)/A10stdlife))</f>
        <v>0</v>
      </c>
      <c r="R182" s="68"/>
      <c r="S182" s="102"/>
      <c r="T182" s="102"/>
      <c r="U182" s="102"/>
      <c r="V182" s="102"/>
      <c r="W182" s="102"/>
      <c r="X182" s="102"/>
      <c r="Y182" s="102"/>
      <c r="Z182" s="102"/>
      <c r="AA182" s="102"/>
      <c r="AB182" s="208"/>
      <c r="AC182" s="208"/>
      <c r="AD182" s="208"/>
      <c r="AE182" s="208"/>
      <c r="AF182" s="208"/>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c r="BA182" s="208"/>
      <c r="BB182" s="208"/>
      <c r="BC182" s="208"/>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5"/>
      <c r="E183" s="363"/>
      <c r="F183" s="85">
        <v>6</v>
      </c>
      <c r="G183" s="26"/>
      <c r="H183" s="147"/>
      <c r="I183" s="149"/>
      <c r="J183" s="149"/>
      <c r="K183" s="149"/>
      <c r="L183" s="149"/>
      <c r="M183" s="148"/>
      <c r="N183" s="68">
        <f>IF(A10stdlife="n/a","n/a",IF(N$3&gt;(A10stdlife+$F183),(Input!$M$212*(1+vanilla6)^0.5)-SUM($M183:M183),(Input!$M$212*(1+vanilla6)^0.5)/A10stdlife))</f>
        <v>0</v>
      </c>
      <c r="O183" s="68">
        <f>IF(A10stdlife="n/a","n/a",IF(O$3&gt;(A10stdlife+$F183),(Input!$M$212*(1+vanilla6)^0.5)-SUM($M183:N183),(Input!$M$212*(1+vanilla6)^0.5)/A10stdlife))</f>
        <v>0</v>
      </c>
      <c r="P183" s="68">
        <f>IF(A10stdlife="n/a","n/a",IF(P$3&gt;(A10stdlife+$F183),(Input!$M$212*(1+vanilla6)^0.5)-SUM($M183:O183),(Input!$M$212*(1+vanilla6)^0.5)/A10stdlife))</f>
        <v>0</v>
      </c>
      <c r="Q183" s="68">
        <f>IF(A10stdlife="n/a","n/a",IF(Q$3&gt;(A10stdlife+$F183),(Input!$M$212*(1+vanilla6)^0.5)-SUM($M183:P183),(Input!$M$212*(1+vanilla6)^0.5)/A10stdlife))</f>
        <v>0</v>
      </c>
      <c r="R183" s="68"/>
      <c r="S183" s="102"/>
      <c r="T183" s="102"/>
      <c r="U183" s="102"/>
      <c r="V183" s="102"/>
      <c r="W183" s="102"/>
      <c r="X183" s="102"/>
      <c r="Y183" s="102"/>
      <c r="Z183" s="102"/>
      <c r="AA183" s="102"/>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5"/>
      <c r="E184" s="363"/>
      <c r="F184" s="85">
        <v>7</v>
      </c>
      <c r="G184" s="26"/>
      <c r="H184" s="147"/>
      <c r="I184" s="149"/>
      <c r="J184" s="149"/>
      <c r="K184" s="149"/>
      <c r="L184" s="149"/>
      <c r="M184" s="149"/>
      <c r="N184" s="148"/>
      <c r="O184" s="68">
        <f>IF(A10stdlife="n/a","n/a",IF(O$3&gt;(A10stdlife+$F184),(Input!$N$212*(1+vanilla7)^0.5)-SUM($N184:N184),(Input!$N$212*(1+vanilla7)^0.5)/A10stdlife))</f>
        <v>0</v>
      </c>
      <c r="P184" s="68">
        <f>IF(A10stdlife="n/a","n/a",IF(P$3&gt;(A10stdlife+$F184),(Input!$N$212*(1+vanilla7)^0.5)-SUM($N184:O184),(Input!$N$212*(1+vanilla7)^0.5)/A10stdlife))</f>
        <v>0</v>
      </c>
      <c r="Q184" s="68">
        <f>IF(A10stdlife="n/a","n/a",IF(Q$3&gt;(A10stdlife+$F184),(Input!$N$212*(1+vanilla7)^0.5)-SUM($N184:P184),(Input!$N$212*(1+vanilla7)^0.5)/A10stdlife))</f>
        <v>0</v>
      </c>
      <c r="R184" s="68"/>
      <c r="S184" s="102"/>
      <c r="T184" s="102"/>
      <c r="U184" s="102"/>
      <c r="V184" s="102"/>
      <c r="W184" s="102"/>
      <c r="X184" s="102"/>
      <c r="Y184" s="102"/>
      <c r="Z184" s="102"/>
      <c r="AA184" s="102"/>
      <c r="AB184" s="208"/>
      <c r="AC184" s="208"/>
      <c r="AD184" s="208"/>
      <c r="AE184" s="208"/>
      <c r="AF184" s="208"/>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5"/>
      <c r="E185" s="363"/>
      <c r="F185" s="85">
        <v>8</v>
      </c>
      <c r="G185" s="26"/>
      <c r="H185" s="147"/>
      <c r="I185" s="149"/>
      <c r="J185" s="149"/>
      <c r="K185" s="149"/>
      <c r="L185" s="149"/>
      <c r="M185" s="149"/>
      <c r="N185" s="149"/>
      <c r="O185" s="148"/>
      <c r="P185" s="68">
        <f>IF(A10stdlife="n/a","n/a",IF(P$3&gt;(A10stdlife+$F185),(Input!$O$212*(1+vanilla8)^0.5)-SUM($O185:O185),(Input!$O$212*(1+vanilla8)^0.5)/A10stdlife))</f>
        <v>0</v>
      </c>
      <c r="Q185" s="68">
        <f>IF(A10stdlife="n/a","n/a",IF(Q$3&gt;(A10stdlife+$F185),(Input!$O$212*(1+vanilla8)^0.5)-SUM($O185:P185),(Input!$O$212*(1+vanilla8)^0.5)/A10stdlife))</f>
        <v>0</v>
      </c>
      <c r="R185" s="68"/>
      <c r="S185" s="102"/>
      <c r="T185" s="102"/>
      <c r="U185" s="102"/>
      <c r="V185" s="102"/>
      <c r="W185" s="102"/>
      <c r="X185" s="102"/>
      <c r="Y185" s="102"/>
      <c r="Z185" s="102"/>
      <c r="AA185" s="102"/>
      <c r="AB185" s="208"/>
      <c r="AC185" s="208"/>
      <c r="AD185" s="208"/>
      <c r="AE185" s="208"/>
      <c r="AF185" s="208"/>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5"/>
      <c r="E186" s="363"/>
      <c r="F186" s="85">
        <v>9</v>
      </c>
      <c r="G186" s="26"/>
      <c r="H186" s="147"/>
      <c r="I186" s="149"/>
      <c r="J186" s="149"/>
      <c r="K186" s="149"/>
      <c r="L186" s="149"/>
      <c r="M186" s="149"/>
      <c r="N186" s="149"/>
      <c r="O186" s="149"/>
      <c r="P186" s="148"/>
      <c r="Q186" s="68">
        <f>IF(A10stdlife="n/a","n/a",IF(Q$3&gt;(A10stdlife+$F186),(Input!$P$212*(1+vanilla9)^0.5)-SUM($P186:P186),(Input!$P$212*(1+vanilla9)^0.5)/A10stdlife))</f>
        <v>0</v>
      </c>
      <c r="R186" s="68"/>
      <c r="S186" s="102"/>
      <c r="T186" s="102"/>
      <c r="U186" s="102"/>
      <c r="V186" s="102"/>
      <c r="W186" s="102"/>
      <c r="X186" s="102"/>
      <c r="Y186" s="102"/>
      <c r="Z186" s="102"/>
      <c r="AA186" s="102"/>
      <c r="AB186" s="208"/>
      <c r="AC186" s="208"/>
      <c r="AD186" s="208"/>
      <c r="AE186" s="208"/>
      <c r="AF186" s="208"/>
      <c r="AG186" s="208"/>
      <c r="AH186" s="208"/>
      <c r="AI186" s="208"/>
      <c r="AJ186" s="208"/>
      <c r="AK186" s="208"/>
      <c r="AL186" s="208"/>
      <c r="AM186" s="208"/>
      <c r="AN186" s="208"/>
      <c r="AO186" s="208"/>
      <c r="AP186" s="208"/>
      <c r="AQ186" s="208"/>
      <c r="AR186" s="208"/>
      <c r="AS186" s="208"/>
      <c r="AT186" s="208"/>
      <c r="AU186" s="208"/>
      <c r="AV186" s="208"/>
      <c r="AW186" s="208"/>
      <c r="AX186" s="208"/>
      <c r="AY186" s="208"/>
      <c r="AZ186" s="208"/>
      <c r="BA186" s="208"/>
      <c r="BB186" s="208"/>
      <c r="BC186" s="208"/>
      <c r="BD186" s="102"/>
      <c r="BE186" s="102"/>
      <c r="BF186" s="102"/>
      <c r="BG186" s="102"/>
      <c r="BH186" s="102"/>
      <c r="BI186" s="102"/>
      <c r="BJ186" s="102"/>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5"/>
      <c r="E187" s="363"/>
      <c r="F187" s="86">
        <v>10</v>
      </c>
      <c r="G187" s="26"/>
      <c r="H187" s="147"/>
      <c r="I187" s="149"/>
      <c r="J187" s="149"/>
      <c r="K187" s="149"/>
      <c r="L187" s="149"/>
      <c r="M187" s="149"/>
      <c r="N187" s="149"/>
      <c r="O187" s="149"/>
      <c r="P187" s="149"/>
      <c r="Q187" s="148"/>
      <c r="R187" s="68"/>
      <c r="S187" s="102"/>
      <c r="T187" s="102"/>
      <c r="U187" s="102"/>
      <c r="V187" s="102"/>
      <c r="W187" s="102"/>
      <c r="X187" s="102"/>
      <c r="Y187" s="102"/>
      <c r="Z187" s="102"/>
      <c r="AA187" s="102"/>
      <c r="AB187" s="208"/>
      <c r="AC187" s="208"/>
      <c r="AD187" s="208"/>
      <c r="AE187" s="208"/>
      <c r="AF187" s="208"/>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1" collapsed="1">
      <c r="A188" s="9"/>
      <c r="B188" s="9"/>
      <c r="C188" s="9"/>
      <c r="D188" s="25" t="str">
        <f>Asset10</f>
        <v>Other</v>
      </c>
      <c r="E188" s="9"/>
      <c r="F188" s="9"/>
      <c r="G188" s="122"/>
      <c r="H188" s="166">
        <f>-SUM(H176:H187)</f>
        <v>0</v>
      </c>
      <c r="I188" s="166">
        <f>-SUM(I176:I187)</f>
        <v>-8.5339194634139318E-2</v>
      </c>
      <c r="J188" s="166">
        <f>-SUM(J176:J187)</f>
        <v>-8.5339194634139318E-2</v>
      </c>
      <c r="K188" s="166">
        <f>-SUM(K176:K187)</f>
        <v>-8.5339194634139318E-2</v>
      </c>
      <c r="L188" s="166">
        <f>-SUM(L176:L187)</f>
        <v>-8.5339194634139318E-2</v>
      </c>
      <c r="M188" s="166">
        <f>IF(Input!M248&gt;0, -SUM(M176:M187), 0)</f>
        <v>0</v>
      </c>
      <c r="N188" s="166">
        <f>IF(Input!N248&gt;0, -SUM(N176:N187), 0)</f>
        <v>0</v>
      </c>
      <c r="O188" s="166">
        <f>IF(Input!O248&gt;0, -SUM(O176:O187), 0)</f>
        <v>0</v>
      </c>
      <c r="P188" s="166">
        <f>IF(Input!P248&gt;0, -SUM(P176:P187), 0)</f>
        <v>0</v>
      </c>
      <c r="Q188" s="166">
        <f>IF(Input!Q248&gt;0, -SUM(Q176:Q187), 0)</f>
        <v>0</v>
      </c>
      <c r="R188" s="66"/>
      <c r="S188" s="104"/>
      <c r="T188" s="104"/>
      <c r="U188" s="104"/>
      <c r="V188" s="104"/>
      <c r="W188" s="104"/>
      <c r="X188" s="104"/>
      <c r="Y188" s="104"/>
      <c r="Z188" s="104"/>
      <c r="AA188" s="104"/>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104"/>
      <c r="BE188" s="104"/>
      <c r="BF188" s="104"/>
      <c r="BG188" s="104"/>
      <c r="BH188" s="104"/>
      <c r="BI188" s="104"/>
      <c r="BJ188" s="104"/>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31" t="str">
        <f>Asset11</f>
        <v>Non-System Capex</v>
      </c>
      <c r="D189" s="162"/>
      <c r="E189" s="33" t="s">
        <v>27</v>
      </c>
      <c r="F189" s="32"/>
      <c r="G189" s="176"/>
      <c r="H189" s="67">
        <f>IF(H$3&gt;A11remlife,A11value-SUM($G189:G189),IF(A11remlife="N/A","n/a",A11value/A11remlife))</f>
        <v>0</v>
      </c>
      <c r="I189" s="67">
        <f>IF(I$3&gt;A11remlife,A11value-SUM($G189:H189),IF(A11remlife="N/A","n/a",A11value/A11remlife))</f>
        <v>0</v>
      </c>
      <c r="J189" s="67">
        <f>IF(J$3&gt;A11remlife,A11value-SUM($G189:I189),IF(A11remlife="N/A","n/a",A11value/A11remlife))</f>
        <v>0</v>
      </c>
      <c r="K189" s="67">
        <f>IF(K$3&gt;A11remlife,A11value-SUM($G189:J189),IF(A11remlife="N/A","n/a",A11value/A11remlife))</f>
        <v>0</v>
      </c>
      <c r="L189" s="67">
        <f>IF(L$3&gt;A11remlife,A11value-SUM($G189:K189),IF(A11remlife="N/A","n/a",A11value/A11remlife))</f>
        <v>0</v>
      </c>
      <c r="M189" s="67">
        <f>IF(M$3&gt;A11remlife,A11value-SUM($G189:L189),IF(A11remlife="N/A","n/a",A11value/A11remlife))</f>
        <v>0</v>
      </c>
      <c r="N189" s="67">
        <f>IF(N$3&gt;A11remlife,A11value-SUM($G189:M189),IF(A11remlife="N/A","n/a",A11value/A11remlife))</f>
        <v>0</v>
      </c>
      <c r="O189" s="67">
        <f>IF(O$3&gt;A11remlife,A11value-SUM($G189:N189),IF(A11remlife="N/A","n/a",A11value/A11remlife))</f>
        <v>0</v>
      </c>
      <c r="P189" s="67">
        <f>IF(P$3&gt;A11remlife,A11value-SUM($G189:O189),IF(A11remlife="N/A","n/a",A11value/A11remlife))</f>
        <v>0</v>
      </c>
      <c r="Q189" s="67">
        <f>IF(Q$3&gt;A11remlife,A11value-SUM($G189:P189),IF(A11remlife="N/A","n/a",A11value/A11remlife))</f>
        <v>0</v>
      </c>
      <c r="R189" s="67"/>
      <c r="S189" s="102"/>
      <c r="T189" s="102"/>
      <c r="U189" s="102"/>
      <c r="V189" s="102"/>
      <c r="W189" s="102"/>
      <c r="X189" s="102"/>
      <c r="Y189" s="102"/>
      <c r="Z189" s="102"/>
      <c r="AA189" s="102"/>
      <c r="AB189" s="208"/>
      <c r="AC189" s="208"/>
      <c r="AD189" s="208"/>
      <c r="AE189" s="208"/>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362" t="s">
        <v>83</v>
      </c>
      <c r="F190" s="85">
        <v>0</v>
      </c>
      <c r="G190" s="122"/>
      <c r="H190" s="68"/>
      <c r="I190" s="68"/>
      <c r="J190" s="68"/>
      <c r="K190" s="68"/>
      <c r="L190" s="68"/>
      <c r="M190" s="164"/>
      <c r="N190" s="111"/>
      <c r="O190" s="68"/>
      <c r="P190" s="68"/>
      <c r="Q190" s="68"/>
      <c r="R190" s="68"/>
      <c r="S190" s="102"/>
      <c r="T190" s="102"/>
      <c r="U190" s="102"/>
      <c r="V190" s="102"/>
      <c r="W190" s="102"/>
      <c r="X190" s="102"/>
      <c r="Y190" s="102"/>
      <c r="Z190" s="102"/>
      <c r="AA190" s="102"/>
      <c r="AB190" s="208"/>
      <c r="AC190" s="208"/>
      <c r="AD190" s="208"/>
      <c r="AE190" s="208"/>
      <c r="AF190" s="208"/>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c r="BC190" s="208"/>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5"/>
      <c r="E191" s="363"/>
      <c r="F191" s="85">
        <v>1</v>
      </c>
      <c r="G191" s="122"/>
      <c r="H191" s="146"/>
      <c r="I191" s="68">
        <f>IF(A11stdlife="n/a","n/a",IF(I$3&gt;(A11stdlife+$F191),(Input!$H$213*(1+vanilla1)^0.5)-SUM($H191:H191),(Input!$H$213*(1+vanilla1)^0.5)/A11stdlife))</f>
        <v>0</v>
      </c>
      <c r="J191" s="68">
        <f>IF(A11stdlife="n/a","n/a",IF(J$3&gt;(A11stdlife+$F191),(Input!$H$213*(1+vanilla1)^0.5)-SUM($H191:I191),(Input!$H$213*(1+vanilla1)^0.5)/A11stdlife))</f>
        <v>0</v>
      </c>
      <c r="K191" s="68">
        <f>IF(A11stdlife="n/a","n/a",IF(K$3&gt;(A11stdlife+$F191),(Input!$H$213*(1+vanilla1)^0.5)-SUM($H191:J191),(Input!$H$213*(1+vanilla1)^0.5)/A11stdlife))</f>
        <v>0</v>
      </c>
      <c r="L191" s="68">
        <f>IF(A11stdlife="n/a","n/a",IF(L$3&gt;(A11stdlife+$F191),(Input!$H$213*(1+vanilla1)^0.5)-SUM($H191:K191),(Input!$H$213*(1+vanilla1)^0.5)/A11stdlife))</f>
        <v>0</v>
      </c>
      <c r="M191" s="68">
        <f>IF(A11stdlife="n/a","n/a",IF(M$3&gt;(A11stdlife+$F191),(Input!$H$213*(1+vanilla1)^0.5)-SUM($H191:L191),(Input!$H$213*(1+vanilla1)^0.5)/A11stdlife))</f>
        <v>0</v>
      </c>
      <c r="N191" s="68">
        <f>IF(A11stdlife="n/a","n/a",IF(N$3&gt;(A11stdlife+$F191),(Input!$H$213*(1+vanilla1)^0.5)-SUM($H191:M191),(Input!$H$213*(1+vanilla1)^0.5)/A11stdlife))</f>
        <v>0</v>
      </c>
      <c r="O191" s="68">
        <f>IF(A11stdlife="n/a","n/a",IF(O$3&gt;(A11stdlife+$F191),(Input!$H$213*(1+vanilla1)^0.5)-SUM($H191:N191),(Input!$H$213*(1+vanilla1)^0.5)/A11stdlife))</f>
        <v>0</v>
      </c>
      <c r="P191" s="68">
        <f>IF(A11stdlife="n/a","n/a",IF(P$3&gt;(A11stdlife+$F191),(Input!$H$213*(1+vanilla1)^0.5)-SUM($H191:O191),(Input!$H$213*(1+vanilla1)^0.5)/A11stdlife))</f>
        <v>0</v>
      </c>
      <c r="Q191" s="68">
        <f>IF(A11stdlife="n/a","n/a",IF(Q$3&gt;(A11stdlife+$F191),(Input!$H$213*(1+vanilla1)^0.5)-SUM($H191:P191),(Input!$H$213*(1+vanilla1)^0.5)/A11stdlife))</f>
        <v>0</v>
      </c>
      <c r="R191" s="68"/>
      <c r="S191" s="102"/>
      <c r="T191" s="102"/>
      <c r="U191" s="102"/>
      <c r="V191" s="102"/>
      <c r="W191" s="102"/>
      <c r="X191" s="102"/>
      <c r="Y191" s="102"/>
      <c r="Z191" s="102"/>
      <c r="AA191" s="102"/>
      <c r="AB191" s="208"/>
      <c r="AC191" s="208"/>
      <c r="AD191" s="208"/>
      <c r="AE191" s="208"/>
      <c r="AF191" s="208"/>
      <c r="AG191" s="208"/>
      <c r="AH191" s="208"/>
      <c r="AI191" s="208"/>
      <c r="AJ191" s="208"/>
      <c r="AK191" s="208"/>
      <c r="AL191" s="208"/>
      <c r="AM191" s="208"/>
      <c r="AN191" s="208"/>
      <c r="AO191" s="208"/>
      <c r="AP191" s="208"/>
      <c r="AQ191" s="208"/>
      <c r="AR191" s="208"/>
      <c r="AS191" s="208"/>
      <c r="AT191" s="208"/>
      <c r="AU191" s="208"/>
      <c r="AV191" s="208"/>
      <c r="AW191" s="208"/>
      <c r="AX191" s="208"/>
      <c r="AY191" s="208"/>
      <c r="AZ191" s="208"/>
      <c r="BA191" s="208"/>
      <c r="BB191" s="208"/>
      <c r="BC191" s="208"/>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5"/>
      <c r="E192" s="363"/>
      <c r="F192" s="85">
        <v>2</v>
      </c>
      <c r="G192" s="122"/>
      <c r="H192" s="147"/>
      <c r="I192" s="148"/>
      <c r="J192" s="68">
        <f>IF(A11stdlife="n/a","n/a",IF(J$3&gt;(A11stdlife+$F192),(Input!$I$213*(1+vanilla2)^0.5)-SUM($I192:I192),(Input!$I$213*(1+vanilla2)^0.5)/A11stdlife))</f>
        <v>0</v>
      </c>
      <c r="K192" s="68">
        <f>IF(A11stdlife="n/a","n/a",IF(K$3&gt;(A11stdlife+$F192),(Input!$I$213*(1+vanilla2)^0.5)-SUM($I192:J192),(Input!$I$213*(1+vanilla2)^0.5)/A11stdlife))</f>
        <v>0</v>
      </c>
      <c r="L192" s="68">
        <f>IF(A11stdlife="n/a","n/a",IF(L$3&gt;(A11stdlife+$F192),(Input!$I$213*(1+vanilla2)^0.5)-SUM($I192:K192),(Input!$I$213*(1+vanilla2)^0.5)/A11stdlife))</f>
        <v>0</v>
      </c>
      <c r="M192" s="68">
        <f>IF(A11stdlife="n/a","n/a",IF(M$3&gt;(A11stdlife+$F192),(Input!$I$213*(1+vanilla2)^0.5)-SUM($I192:L192),(Input!$I$213*(1+vanilla2)^0.5)/A11stdlife))</f>
        <v>0</v>
      </c>
      <c r="N192" s="68">
        <f>IF(A11stdlife="n/a","n/a",IF(N$3&gt;(A11stdlife+$F192),(Input!$I$213*(1+vanilla2)^0.5)-SUM($I192:M192),(Input!$I$213*(1+vanilla2)^0.5)/A11stdlife))</f>
        <v>0</v>
      </c>
      <c r="O192" s="68">
        <f>IF(A11stdlife="n/a","n/a",IF(O$3&gt;(A11stdlife+$F192),(Input!$I$213*(1+vanilla2)^0.5)-SUM($I192:N192),(Input!$I$213*(1+vanilla2)^0.5)/A11stdlife))</f>
        <v>0</v>
      </c>
      <c r="P192" s="68">
        <f>IF(A11stdlife="n/a","n/a",IF(P$3&gt;(A11stdlife+$F192),(Input!$I$213*(1+vanilla2)^0.5)-SUM($I192:O192),(Input!$I$213*(1+vanilla2)^0.5)/A11stdlife))</f>
        <v>0</v>
      </c>
      <c r="Q192" s="68">
        <f>IF(A11stdlife="n/a","n/a",IF(Q$3&gt;(A11stdlife+$F192),(Input!$I$213*(1+vanilla2)^0.5)-SUM($I192:P192),(Input!$I$213*(1+vanilla2)^0.5)/A11stdlife))</f>
        <v>0</v>
      </c>
      <c r="R192" s="68"/>
      <c r="S192" s="102"/>
      <c r="T192" s="102"/>
      <c r="U192" s="102"/>
      <c r="V192" s="102"/>
      <c r="W192" s="102"/>
      <c r="X192" s="102"/>
      <c r="Y192" s="102"/>
      <c r="Z192" s="102"/>
      <c r="AA192" s="102"/>
      <c r="AB192" s="208"/>
      <c r="AC192" s="208"/>
      <c r="AD192" s="208"/>
      <c r="AE192" s="208"/>
      <c r="AF192" s="208"/>
      <c r="AG192" s="208"/>
      <c r="AH192" s="208"/>
      <c r="AI192" s="208"/>
      <c r="AJ192" s="208"/>
      <c r="AK192" s="208"/>
      <c r="AL192" s="208"/>
      <c r="AM192" s="208"/>
      <c r="AN192" s="208"/>
      <c r="AO192" s="208"/>
      <c r="AP192" s="208"/>
      <c r="AQ192" s="208"/>
      <c r="AR192" s="208"/>
      <c r="AS192" s="208"/>
      <c r="AT192" s="208"/>
      <c r="AU192" s="208"/>
      <c r="AV192" s="208"/>
      <c r="AW192" s="208"/>
      <c r="AX192" s="208"/>
      <c r="AY192" s="208"/>
      <c r="AZ192" s="208"/>
      <c r="BA192" s="208"/>
      <c r="BB192" s="208"/>
      <c r="BC192" s="208"/>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5"/>
      <c r="E193" s="363"/>
      <c r="F193" s="85">
        <v>3</v>
      </c>
      <c r="G193" s="122"/>
      <c r="H193" s="147"/>
      <c r="I193" s="149"/>
      <c r="J193" s="148"/>
      <c r="K193" s="68">
        <f>IF(A11stdlife="n/a","n/a",IF(K$3&gt;(A11stdlife+$F193),(Input!$J$213*(1+vanilla3)^0.5)-SUM($J193:J193),(Input!$J$213*(1+vanilla3)^0.5)/A11stdlife))</f>
        <v>0</v>
      </c>
      <c r="L193" s="68">
        <f>IF(A11stdlife="n/a","n/a",IF(L$3&gt;(A11stdlife+$F193),(Input!$J$213*(1+vanilla3)^0.5)-SUM($J193:K193),(Input!$J$213*(1+vanilla3)^0.5)/A11stdlife))</f>
        <v>0</v>
      </c>
      <c r="M193" s="68">
        <f>IF(A11stdlife="n/a","n/a",IF(M$3&gt;(A11stdlife+$F193),(Input!$J$213*(1+vanilla3)^0.5)-SUM($J193:L193),(Input!$J$213*(1+vanilla3)^0.5)/A11stdlife))</f>
        <v>0</v>
      </c>
      <c r="N193" s="68">
        <f>IF(A11stdlife="n/a","n/a",IF(N$3&gt;(A11stdlife+$F193),(Input!$J$213*(1+vanilla3)^0.5)-SUM($J193:M193),(Input!$J$213*(1+vanilla3)^0.5)/A11stdlife))</f>
        <v>0</v>
      </c>
      <c r="O193" s="68">
        <f>IF(A11stdlife="n/a","n/a",IF(O$3&gt;(A11stdlife+$F193),(Input!$J$213*(1+vanilla3)^0.5)-SUM($J193:N193),(Input!$J$213*(1+vanilla3)^0.5)/A11stdlife))</f>
        <v>0</v>
      </c>
      <c r="P193" s="68">
        <f>IF(A11stdlife="n/a","n/a",IF(P$3&gt;(A11stdlife+$F193),(Input!$J$213*(1+vanilla3)^0.5)-SUM($J193:O193),(Input!$J$213*(1+vanilla3)^0.5)/A11stdlife))</f>
        <v>0</v>
      </c>
      <c r="Q193" s="68">
        <f>IF(A11stdlife="n/a","n/a",IF(Q$3&gt;(A11stdlife+$F193),(Input!$J$213*(1+vanilla3)^0.5)-SUM($J193:P193),(Input!$J$213*(1+vanilla3)^0.5)/A11stdlife))</f>
        <v>0</v>
      </c>
      <c r="R193" s="68"/>
      <c r="S193" s="102"/>
      <c r="T193" s="102"/>
      <c r="U193" s="102"/>
      <c r="V193" s="102"/>
      <c r="W193" s="102"/>
      <c r="X193" s="102"/>
      <c r="Y193" s="102"/>
      <c r="Z193" s="102"/>
      <c r="AA193" s="102"/>
      <c r="AB193" s="208"/>
      <c r="AC193" s="208"/>
      <c r="AD193" s="208"/>
      <c r="AE193" s="208"/>
      <c r="AF193" s="208"/>
      <c r="AG193" s="208"/>
      <c r="AH193" s="208"/>
      <c r="AI193" s="208"/>
      <c r="AJ193" s="208"/>
      <c r="AK193" s="208"/>
      <c r="AL193" s="208"/>
      <c r="AM193" s="208"/>
      <c r="AN193" s="208"/>
      <c r="AO193" s="208"/>
      <c r="AP193" s="208"/>
      <c r="AQ193" s="208"/>
      <c r="AR193" s="208"/>
      <c r="AS193" s="208"/>
      <c r="AT193" s="208"/>
      <c r="AU193" s="208"/>
      <c r="AV193" s="208"/>
      <c r="AW193" s="208"/>
      <c r="AX193" s="208"/>
      <c r="AY193" s="208"/>
      <c r="AZ193" s="208"/>
      <c r="BA193" s="208"/>
      <c r="BB193" s="208"/>
      <c r="BC193" s="208"/>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5"/>
      <c r="E194" s="363"/>
      <c r="F194" s="85">
        <v>4</v>
      </c>
      <c r="G194" s="122"/>
      <c r="H194" s="147"/>
      <c r="I194" s="149"/>
      <c r="J194" s="149"/>
      <c r="K194" s="148"/>
      <c r="L194" s="68">
        <f>IF(A11stdlife="n/a","n/a",IF(L$3&gt;(A11stdlife+$F194),(Input!$K$213*(1+vanilla4)^0.5)-SUM($K194:K194),(Input!$K$213*(1+vanilla4)^0.5)/A11stdlife))</f>
        <v>0</v>
      </c>
      <c r="M194" s="68">
        <f>IF(A11stdlife="n/a","n/a",IF(M$3&gt;(A11stdlife+$F194),(Input!$K$213*(1+vanilla4)^0.5)-SUM($K194:L194),(Input!$K$213*(1+vanilla4)^0.5)/A11stdlife))</f>
        <v>0</v>
      </c>
      <c r="N194" s="68">
        <f>IF(A11stdlife="n/a","n/a",IF(N$3&gt;(A11stdlife+$F194),(Input!$K$213*(1+vanilla4)^0.5)-SUM($K194:M194),(Input!$K$213*(1+vanilla4)^0.5)/A11stdlife))</f>
        <v>0</v>
      </c>
      <c r="O194" s="68">
        <f>IF(A11stdlife="n/a","n/a",IF(O$3&gt;(A11stdlife+$F194),(Input!$K$213*(1+vanilla4)^0.5)-SUM($K194:N194),(Input!$K$213*(1+vanilla4)^0.5)/A11stdlife))</f>
        <v>0</v>
      </c>
      <c r="P194" s="68">
        <f>IF(A11stdlife="n/a","n/a",IF(P$3&gt;(A11stdlife+$F194),(Input!$K$213*(1+vanilla4)^0.5)-SUM($K194:O194),(Input!$K$213*(1+vanilla4)^0.5)/A11stdlife))</f>
        <v>0</v>
      </c>
      <c r="Q194" s="68">
        <f>IF(A11stdlife="n/a","n/a",IF(Q$3&gt;(A11stdlife+$F194),(Input!$K$213*(1+vanilla4)^0.5)-SUM($K194:P194),(Input!$K$213*(1+vanilla4)^0.5)/A11stdlife))</f>
        <v>0</v>
      </c>
      <c r="R194" s="68"/>
      <c r="S194" s="102"/>
      <c r="T194" s="102"/>
      <c r="U194" s="102"/>
      <c r="V194" s="102"/>
      <c r="W194" s="102"/>
      <c r="X194" s="102"/>
      <c r="Y194" s="102"/>
      <c r="Z194" s="102"/>
      <c r="AA194" s="102"/>
      <c r="AB194" s="208"/>
      <c r="AC194" s="208"/>
      <c r="AD194" s="208"/>
      <c r="AE194" s="208"/>
      <c r="AF194" s="208"/>
      <c r="AG194" s="208"/>
      <c r="AH194" s="208"/>
      <c r="AI194" s="208"/>
      <c r="AJ194" s="208"/>
      <c r="AK194" s="208"/>
      <c r="AL194" s="208"/>
      <c r="AM194" s="208"/>
      <c r="AN194" s="208"/>
      <c r="AO194" s="208"/>
      <c r="AP194" s="208"/>
      <c r="AQ194" s="208"/>
      <c r="AR194" s="208"/>
      <c r="AS194" s="208"/>
      <c r="AT194" s="208"/>
      <c r="AU194" s="208"/>
      <c r="AV194" s="208"/>
      <c r="AW194" s="208"/>
      <c r="AX194" s="208"/>
      <c r="AY194" s="208"/>
      <c r="AZ194" s="208"/>
      <c r="BA194" s="208"/>
      <c r="BB194" s="208"/>
      <c r="BC194" s="208"/>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5"/>
      <c r="E195" s="363"/>
      <c r="F195" s="85">
        <v>5</v>
      </c>
      <c r="G195" s="26"/>
      <c r="H195" s="147"/>
      <c r="I195" s="149"/>
      <c r="J195" s="149"/>
      <c r="K195" s="149"/>
      <c r="L195" s="148"/>
      <c r="M195" s="68">
        <f>IF(A11stdlife="n/a","n/a",IF(M$3&gt;(A11stdlife+$F195),(Input!$L$213*(1+vanilla5)^0.5)-SUM($L195:L195),(Input!$L213*(1+vanilla5)^0.5)/A11stdlife))</f>
        <v>0</v>
      </c>
      <c r="N195" s="68">
        <f>IF(A11stdlife="n/a","n/a",IF(N$3&gt;(A11stdlife+$F195),(Input!$L$213*(1+vanilla5)^0.5)-SUM($L195:M195),(Input!$L213*(1+vanilla5)^0.5)/A11stdlife))</f>
        <v>0</v>
      </c>
      <c r="O195" s="68">
        <f>IF(A11stdlife="n/a","n/a",IF(O$3&gt;(A11stdlife+$F195),(Input!$L$213*(1+vanilla5)^0.5)-SUM($L195:N195),(Input!$L213*(1+vanilla5)^0.5)/A11stdlife))</f>
        <v>0</v>
      </c>
      <c r="P195" s="68">
        <f>IF(A11stdlife="n/a","n/a",IF(P$3&gt;(A11stdlife+$F195),(Input!$L$213*(1+vanilla5)^0.5)-SUM($L195:O195),(Input!$L213*(1+vanilla5)^0.5)/A11stdlife))</f>
        <v>0</v>
      </c>
      <c r="Q195" s="68">
        <f>IF(A11stdlife="n/a","n/a",IF(Q$3&gt;(A11stdlife+$F195),(Input!$L$213*(1+vanilla5)^0.5)-SUM($L195:P195),(Input!$L213*(1+vanilla5)^0.5)/A11stdlife))</f>
        <v>0</v>
      </c>
      <c r="R195" s="68"/>
      <c r="S195" s="102"/>
      <c r="T195" s="102"/>
      <c r="U195" s="102"/>
      <c r="V195" s="102"/>
      <c r="W195" s="102"/>
      <c r="X195" s="102"/>
      <c r="Y195" s="102"/>
      <c r="Z195" s="102"/>
      <c r="AA195" s="102"/>
      <c r="AB195" s="208"/>
      <c r="AC195" s="208"/>
      <c r="AD195" s="208"/>
      <c r="AE195" s="208"/>
      <c r="AF195" s="208"/>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5"/>
      <c r="E196" s="363"/>
      <c r="F196" s="85">
        <v>6</v>
      </c>
      <c r="G196" s="26"/>
      <c r="H196" s="147"/>
      <c r="I196" s="149"/>
      <c r="J196" s="149"/>
      <c r="K196" s="149"/>
      <c r="L196" s="149"/>
      <c r="M196" s="148"/>
      <c r="N196" s="68">
        <f>IF(A11stdlife="n/a","n/a",IF(N$3&gt;(A11stdlife+$F196),(Input!$M$213*(1+vanilla6)^0.5)-SUM($M196:M196),(Input!$M$213*(1+vanilla6)^0.5)/A11stdlife))</f>
        <v>0</v>
      </c>
      <c r="O196" s="68">
        <f>IF(A11stdlife="n/a","n/a",IF(O$3&gt;(A11stdlife+$F196),(Input!$M$213*(1+vanilla6)^0.5)-SUM($M196:N196),(Input!$M$213*(1+vanilla6)^0.5)/A11stdlife))</f>
        <v>0</v>
      </c>
      <c r="P196" s="68">
        <f>IF(A11stdlife="n/a","n/a",IF(P$3&gt;(A11stdlife+$F196),(Input!$M$213*(1+vanilla6)^0.5)-SUM($M196:O196),(Input!$M$213*(1+vanilla6)^0.5)/A11stdlife))</f>
        <v>0</v>
      </c>
      <c r="Q196" s="68">
        <f>IF(A11stdlife="n/a","n/a",IF(Q$3&gt;(A11stdlife+$F196),(Input!$M$213*(1+vanilla6)^0.5)-SUM($M196:P196),(Input!$M$213*(1+vanilla6)^0.5)/A11stdlife))</f>
        <v>0</v>
      </c>
      <c r="R196" s="68"/>
      <c r="S196" s="102"/>
      <c r="T196" s="102"/>
      <c r="U196" s="102"/>
      <c r="V196" s="102"/>
      <c r="W196" s="102"/>
      <c r="X196" s="102"/>
      <c r="Y196" s="102"/>
      <c r="Z196" s="102"/>
      <c r="AA196" s="102"/>
      <c r="AB196" s="208"/>
      <c r="AC196" s="208"/>
      <c r="AD196" s="208"/>
      <c r="AE196" s="208"/>
      <c r="AF196" s="208"/>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c r="BC196" s="208"/>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5"/>
      <c r="E197" s="363"/>
      <c r="F197" s="85">
        <v>7</v>
      </c>
      <c r="G197" s="26"/>
      <c r="H197" s="147"/>
      <c r="I197" s="149"/>
      <c r="J197" s="149"/>
      <c r="K197" s="149"/>
      <c r="L197" s="149"/>
      <c r="M197" s="149"/>
      <c r="N197" s="148"/>
      <c r="O197" s="68">
        <f>IF(A11stdlife="n/a","n/a",IF(O$3&gt;(A11stdlife+$F197),(Input!$N$213*(1+vanilla7)^0.5)-SUM($N197:N197),(Input!$N$213*(1+vanilla7)^0.5)/A11stdlife))</f>
        <v>0</v>
      </c>
      <c r="P197" s="68">
        <f>IF(A11stdlife="n/a","n/a",IF(P$3&gt;(A11stdlife+$F197),(Input!$N$213*(1+vanilla7)^0.5)-SUM($N197:O197),(Input!$N$213*(1+vanilla7)^0.5)/A11stdlife))</f>
        <v>0</v>
      </c>
      <c r="Q197" s="68">
        <f>IF(A11stdlife="n/a","n/a",IF(Q$3&gt;(A11stdlife+$F197),(Input!$N$213*(1+vanilla7)^0.5)-SUM($N197:P197),(Input!$N$213*(1+vanilla7)^0.5)/A11stdlife))</f>
        <v>0</v>
      </c>
      <c r="R197" s="68"/>
      <c r="S197" s="102"/>
      <c r="T197" s="102"/>
      <c r="U197" s="102"/>
      <c r="V197" s="102"/>
      <c r="W197" s="102"/>
      <c r="X197" s="102"/>
      <c r="Y197" s="102"/>
      <c r="Z197" s="102"/>
      <c r="AA197" s="102"/>
      <c r="AB197" s="208"/>
      <c r="AC197" s="208"/>
      <c r="AD197" s="208"/>
      <c r="AE197" s="208"/>
      <c r="AF197" s="208"/>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5"/>
      <c r="E198" s="363"/>
      <c r="F198" s="85">
        <v>8</v>
      </c>
      <c r="G198" s="26"/>
      <c r="H198" s="147"/>
      <c r="I198" s="149"/>
      <c r="J198" s="149"/>
      <c r="K198" s="149"/>
      <c r="L198" s="149"/>
      <c r="M198" s="149"/>
      <c r="N198" s="149"/>
      <c r="O198" s="148"/>
      <c r="P198" s="68">
        <f>IF(A11stdlife="n/a","n/a",IF(P$3&gt;(A11stdlife+$F198),(Input!$O$213*(1+vanilla8)^0.5)-SUM($O198:O198),(Input!$O$213*(1+vanilla8)^0.5)/A11stdlife))</f>
        <v>0</v>
      </c>
      <c r="Q198" s="68">
        <f>IF(A11stdlife="n/a","n/a",IF(Q$3&gt;(A11stdlife+$F198),(Input!$O$213*(1+vanilla8)^0.5)-SUM($O198:P198),(Input!$O$213*(1+vanilla8)^0.5)/A11stdlife))</f>
        <v>0</v>
      </c>
      <c r="R198" s="68"/>
      <c r="S198" s="102"/>
      <c r="T198" s="102"/>
      <c r="U198" s="102"/>
      <c r="V198" s="102"/>
      <c r="W198" s="102"/>
      <c r="X198" s="102"/>
      <c r="Y198" s="102"/>
      <c r="Z198" s="102"/>
      <c r="AA198" s="102"/>
      <c r="AB198" s="208"/>
      <c r="AC198" s="208"/>
      <c r="AD198" s="208"/>
      <c r="AE198" s="208"/>
      <c r="AF198" s="208"/>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c r="BC198" s="208"/>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5"/>
      <c r="E199" s="363"/>
      <c r="F199" s="85">
        <v>9</v>
      </c>
      <c r="G199" s="26"/>
      <c r="H199" s="147"/>
      <c r="I199" s="149"/>
      <c r="J199" s="149"/>
      <c r="K199" s="149"/>
      <c r="L199" s="149"/>
      <c r="M199" s="149"/>
      <c r="N199" s="149"/>
      <c r="O199" s="149"/>
      <c r="P199" s="148"/>
      <c r="Q199" s="68">
        <f>IF(A11stdlife="n/a","n/a",IF(Q$3&gt;(A11stdlife+$F199),(Input!$P$213*(1+vanilla9)^0.5)-SUM($P199:P199),(Input!$P$213*(1+vanilla9)^0.5)/A11stdlife))</f>
        <v>0</v>
      </c>
      <c r="R199" s="68"/>
      <c r="S199" s="102"/>
      <c r="T199" s="102"/>
      <c r="U199" s="102"/>
      <c r="V199" s="102"/>
      <c r="W199" s="102"/>
      <c r="X199" s="102"/>
      <c r="Y199" s="102"/>
      <c r="Z199" s="102"/>
      <c r="AA199" s="102"/>
      <c r="AB199" s="208"/>
      <c r="AC199" s="208"/>
      <c r="AD199" s="208"/>
      <c r="AE199" s="208"/>
      <c r="AF199" s="208"/>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c r="BC199" s="208"/>
      <c r="BD199" s="102"/>
      <c r="BE199" s="102"/>
      <c r="BF199" s="102"/>
      <c r="BG199" s="102"/>
      <c r="BH199" s="102"/>
      <c r="BI199" s="102"/>
      <c r="BJ199" s="102"/>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5"/>
      <c r="E200" s="363"/>
      <c r="F200" s="86">
        <v>10</v>
      </c>
      <c r="G200" s="26"/>
      <c r="H200" s="147"/>
      <c r="I200" s="149"/>
      <c r="J200" s="149"/>
      <c r="K200" s="149"/>
      <c r="L200" s="149"/>
      <c r="M200" s="149"/>
      <c r="N200" s="149"/>
      <c r="O200" s="149"/>
      <c r="P200" s="149"/>
      <c r="Q200" s="148"/>
      <c r="R200" s="68"/>
      <c r="S200" s="102"/>
      <c r="T200" s="102"/>
      <c r="U200" s="102"/>
      <c r="V200" s="102"/>
      <c r="W200" s="102"/>
      <c r="X200" s="102"/>
      <c r="Y200" s="102"/>
      <c r="Z200" s="102"/>
      <c r="AA200" s="102"/>
      <c r="AB200" s="208"/>
      <c r="AC200" s="208"/>
      <c r="AD200" s="208"/>
      <c r="AE200" s="208"/>
      <c r="AF200" s="208"/>
      <c r="AG200" s="208"/>
      <c r="AH200" s="208"/>
      <c r="AI200" s="208"/>
      <c r="AJ200" s="208"/>
      <c r="AK200" s="208"/>
      <c r="AL200" s="208"/>
      <c r="AM200" s="208"/>
      <c r="AN200" s="208"/>
      <c r="AO200" s="208"/>
      <c r="AP200" s="208"/>
      <c r="AQ200" s="208"/>
      <c r="AR200" s="208"/>
      <c r="AS200" s="208"/>
      <c r="AT200" s="208"/>
      <c r="AU200" s="208"/>
      <c r="AV200" s="208"/>
      <c r="AW200" s="208"/>
      <c r="AX200" s="208"/>
      <c r="AY200" s="208"/>
      <c r="AZ200" s="208"/>
      <c r="BA200" s="208"/>
      <c r="BB200" s="208"/>
      <c r="BC200" s="208"/>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1" collapsed="1">
      <c r="A201" s="9"/>
      <c r="B201" s="9"/>
      <c r="C201" s="9"/>
      <c r="D201" s="25" t="str">
        <f>Asset11</f>
        <v>Non-System Capex</v>
      </c>
      <c r="E201" s="9"/>
      <c r="F201" s="9"/>
      <c r="G201" s="122"/>
      <c r="H201" s="166">
        <f>-SUM(H189:H200)</f>
        <v>0</v>
      </c>
      <c r="I201" s="166">
        <f>-SUM(I189:I200)</f>
        <v>0</v>
      </c>
      <c r="J201" s="166">
        <f>-SUM(J189:J200)</f>
        <v>0</v>
      </c>
      <c r="K201" s="166">
        <f>-SUM(K189:K200)</f>
        <v>0</v>
      </c>
      <c r="L201" s="166">
        <f>-SUM(L189:L200)</f>
        <v>0</v>
      </c>
      <c r="M201" s="166">
        <f>IF(Input!M248&gt;0, -SUM(M189:M200), 0)</f>
        <v>0</v>
      </c>
      <c r="N201" s="166">
        <f>IF(Input!N248&gt;0, -SUM(N189:N200), 0)</f>
        <v>0</v>
      </c>
      <c r="O201" s="166">
        <f>IF(Input!O248&gt;0, -SUM(O189:O200), 0)</f>
        <v>0</v>
      </c>
      <c r="P201" s="166">
        <f>IF(Input!P248&gt;0, -SUM(P189:P200), 0)</f>
        <v>0</v>
      </c>
      <c r="Q201" s="166">
        <f>IF(Input!Q248&gt;0, -SUM(Q189:Q200), 0)</f>
        <v>0</v>
      </c>
      <c r="R201" s="66"/>
      <c r="S201" s="104"/>
      <c r="T201" s="104"/>
      <c r="U201" s="104"/>
      <c r="V201" s="104"/>
      <c r="W201" s="104"/>
      <c r="X201" s="104"/>
      <c r="Y201" s="104"/>
      <c r="Z201" s="104"/>
      <c r="AA201" s="104"/>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104"/>
      <c r="BE201" s="104"/>
      <c r="BF201" s="104"/>
      <c r="BG201" s="104"/>
      <c r="BH201" s="104"/>
      <c r="BI201" s="104"/>
      <c r="BJ201" s="104"/>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31" t="str">
        <f>Asset12</f>
        <v>Non-network—IT and Communications Capex</v>
      </c>
      <c r="D202" s="162"/>
      <c r="E202" s="33" t="s">
        <v>27</v>
      </c>
      <c r="F202" s="32"/>
      <c r="G202" s="176"/>
      <c r="H202" s="67">
        <f>IF(H$3&gt;A12remlife,A12value-SUM($G202:G202),IF(A12remlife="N/A","n/a",A12value/A12remlife))</f>
        <v>0.46797655370983038</v>
      </c>
      <c r="I202" s="67">
        <f>IF(I$3&gt;A12remlife,A12value-SUM($G202:H202),IF(A12remlife="N/A","n/a",A12value/A12remlife))</f>
        <v>0.46797655370983038</v>
      </c>
      <c r="J202" s="67">
        <f>IF(J$3&gt;A12remlife,A12value-SUM($G202:I202),IF(A12remlife="N/A","n/a",A12value/A12remlife))</f>
        <v>0.46797655370983038</v>
      </c>
      <c r="K202" s="67">
        <f>IF(K$3&gt;A12remlife,A12value-SUM($G202:J202),IF(A12remlife="N/A","n/a",A12value/A12remlife))</f>
        <v>0.46797655370983038</v>
      </c>
      <c r="L202" s="67">
        <f>IF(L$3&gt;A12remlife,A12value-SUM($G202:K202),IF(A12remlife="N/A","n/a",A12value/A12remlife))</f>
        <v>0.46797655370983038</v>
      </c>
      <c r="M202" s="67">
        <f>IF(M$3&gt;A12remlife,A12value-SUM($G202:L202),IF(A12remlife="N/A","n/a",A12value/A12remlife))</f>
        <v>0.46797655370983038</v>
      </c>
      <c r="N202" s="67">
        <f>IF(N$3&gt;A12remlife,A12value-SUM($G202:M202),IF(A12remlife="N/A","n/a",A12value/A12remlife))</f>
        <v>0.46797655370983038</v>
      </c>
      <c r="O202" s="67">
        <f>IF(O$3&gt;A12remlife,A12value-SUM($G202:N202),IF(A12remlife="N/A","n/a",A12value/A12remlife))</f>
        <v>0.16965061025702122</v>
      </c>
      <c r="P202" s="67">
        <f>IF(P$3&gt;A12remlife,A12value-SUM($G202:O202),IF(A12remlife="N/A","n/a",A12value/A12remlife))</f>
        <v>0</v>
      </c>
      <c r="Q202" s="67">
        <f>IF(Q$3&gt;A12remlife,A12value-SUM($G202:P202),IF(A12remlife="N/A","n/a",A12value/A12remlife))</f>
        <v>0</v>
      </c>
      <c r="R202" s="67"/>
      <c r="S202" s="102"/>
      <c r="T202" s="102"/>
      <c r="U202" s="102"/>
      <c r="V202" s="102"/>
      <c r="W202" s="102"/>
      <c r="X202" s="102"/>
      <c r="Y202" s="102"/>
      <c r="Z202" s="102"/>
      <c r="AA202" s="102"/>
      <c r="AB202" s="208"/>
      <c r="AC202" s="208"/>
      <c r="AD202" s="208"/>
      <c r="AE202" s="208"/>
      <c r="AF202" s="208"/>
      <c r="AG202" s="208"/>
      <c r="AH202" s="208"/>
      <c r="AI202" s="208"/>
      <c r="AJ202" s="208"/>
      <c r="AK202" s="208"/>
      <c r="AL202" s="208"/>
      <c r="AM202" s="208"/>
      <c r="AN202" s="208"/>
      <c r="AO202" s="208"/>
      <c r="AP202" s="208"/>
      <c r="AQ202" s="208"/>
      <c r="AR202" s="208"/>
      <c r="AS202" s="208"/>
      <c r="AT202" s="208"/>
      <c r="AU202" s="208"/>
      <c r="AV202" s="208"/>
      <c r="AW202" s="208"/>
      <c r="AX202" s="208"/>
      <c r="AY202" s="208"/>
      <c r="AZ202" s="208"/>
      <c r="BA202" s="208"/>
      <c r="BB202" s="208"/>
      <c r="BC202" s="208"/>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362" t="s">
        <v>83</v>
      </c>
      <c r="F203" s="85">
        <v>0</v>
      </c>
      <c r="G203" s="122"/>
      <c r="H203" s="68"/>
      <c r="I203" s="68"/>
      <c r="J203" s="68"/>
      <c r="K203" s="68"/>
      <c r="L203" s="68"/>
      <c r="M203" s="164"/>
      <c r="N203" s="111"/>
      <c r="O203" s="68"/>
      <c r="P203" s="68"/>
      <c r="Q203" s="68"/>
      <c r="R203" s="68"/>
      <c r="S203" s="102"/>
      <c r="T203" s="102"/>
      <c r="U203" s="102"/>
      <c r="V203" s="102"/>
      <c r="W203" s="102"/>
      <c r="X203" s="102"/>
      <c r="Y203" s="102"/>
      <c r="Z203" s="102"/>
      <c r="AA203" s="102"/>
      <c r="AB203" s="208"/>
      <c r="AC203" s="208"/>
      <c r="AD203" s="208"/>
      <c r="AE203" s="208"/>
      <c r="AF203" s="208"/>
      <c r="AG203" s="208"/>
      <c r="AH203" s="208"/>
      <c r="AI203" s="208"/>
      <c r="AJ203" s="208"/>
      <c r="AK203" s="208"/>
      <c r="AL203" s="208"/>
      <c r="AM203" s="208"/>
      <c r="AN203" s="208"/>
      <c r="AO203" s="208"/>
      <c r="AP203" s="208"/>
      <c r="AQ203" s="208"/>
      <c r="AR203" s="208"/>
      <c r="AS203" s="208"/>
      <c r="AT203" s="208"/>
      <c r="AU203" s="208"/>
      <c r="AV203" s="208"/>
      <c r="AW203" s="208"/>
      <c r="AX203" s="208"/>
      <c r="AY203" s="208"/>
      <c r="AZ203" s="208"/>
      <c r="BA203" s="208"/>
      <c r="BB203" s="208"/>
      <c r="BC203" s="208"/>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5"/>
      <c r="E204" s="363"/>
      <c r="F204" s="85">
        <v>1</v>
      </c>
      <c r="G204" s="122"/>
      <c r="H204" s="146"/>
      <c r="I204" s="68">
        <f>IF(A12stdlife="n/a","n/a",IF(I$3&gt;(A12stdlife+$F204),(Input!$H$214*(1+vanilla1)^0.5)-SUM($H204:H204),(Input!$H$214*(1+vanilla1)^0.5)/A12stdlife))</f>
        <v>0</v>
      </c>
      <c r="J204" s="68">
        <f>IF(A12stdlife="n/a","n/a",IF(J$3&gt;(A12stdlife+$F204),(Input!$H$214*(1+vanilla1)^0.5)-SUM($H204:I204),(Input!$H$214*(1+vanilla1)^0.5)/A12stdlife))</f>
        <v>0</v>
      </c>
      <c r="K204" s="68">
        <f>IF(A12stdlife="n/a","n/a",IF(K$3&gt;(A12stdlife+$F204),(Input!$H$214*(1+vanilla1)^0.5)-SUM($H204:J204),(Input!$H$214*(1+vanilla1)^0.5)/A12stdlife))</f>
        <v>0</v>
      </c>
      <c r="L204" s="68">
        <f>IF(A12stdlife="n/a","n/a",IF(L$3&gt;(A12stdlife+$F204),(Input!$H$214*(1+vanilla1)^0.5)-SUM($H204:K204),(Input!$H$214*(1+vanilla1)^0.5)/A12stdlife))</f>
        <v>0</v>
      </c>
      <c r="M204" s="68">
        <f>IF(A12stdlife="n/a","n/a",IF(M$3&gt;(A12stdlife+$F204),(Input!$H$214*(1+vanilla1)^0.5)-SUM($H204:L204),(Input!$H$214*(1+vanilla1)^0.5)/A12stdlife))</f>
        <v>0</v>
      </c>
      <c r="N204" s="68">
        <f>IF(A12stdlife="n/a","n/a",IF(N$3&gt;(A12stdlife+$F204),(Input!$H$214*(1+vanilla1)^0.5)-SUM($H204:M204),(Input!$H$214*(1+vanilla1)^0.5)/A12stdlife))</f>
        <v>0</v>
      </c>
      <c r="O204" s="68">
        <f>IF(A12stdlife="n/a","n/a",IF(O$3&gt;(A12stdlife+$F204),(Input!$H$214*(1+vanilla1)^0.5)-SUM($H204:N204),(Input!$H$214*(1+vanilla1)^0.5)/A12stdlife))</f>
        <v>0</v>
      </c>
      <c r="P204" s="68">
        <f>IF(A12stdlife="n/a","n/a",IF(P$3&gt;(A12stdlife+$F204),(Input!$H$214*(1+vanilla1)^0.5)-SUM($H204:O204),(Input!$H$214*(1+vanilla1)^0.5)/A12stdlife))</f>
        <v>0</v>
      </c>
      <c r="Q204" s="68">
        <f>IF(A12stdlife="n/a","n/a",IF(Q$3&gt;(A12stdlife+$F204),(Input!$H$214*(1+vanilla1)^0.5)-SUM($H204:P204),(Input!$H$214*(1+vanilla1)^0.5)/A12stdlife))</f>
        <v>0</v>
      </c>
      <c r="R204" s="68"/>
      <c r="S204" s="102"/>
      <c r="T204" s="102"/>
      <c r="U204" s="102"/>
      <c r="V204" s="102"/>
      <c r="W204" s="102"/>
      <c r="X204" s="102"/>
      <c r="Y204" s="102"/>
      <c r="Z204" s="102"/>
      <c r="AA204" s="102"/>
      <c r="AB204" s="208"/>
      <c r="AC204" s="208"/>
      <c r="AD204" s="208"/>
      <c r="AE204" s="208"/>
      <c r="AF204" s="208"/>
      <c r="AG204" s="208"/>
      <c r="AH204" s="208"/>
      <c r="AI204" s="208"/>
      <c r="AJ204" s="208"/>
      <c r="AK204" s="208"/>
      <c r="AL204" s="208"/>
      <c r="AM204" s="208"/>
      <c r="AN204" s="208"/>
      <c r="AO204" s="208"/>
      <c r="AP204" s="208"/>
      <c r="AQ204" s="208"/>
      <c r="AR204" s="208"/>
      <c r="AS204" s="208"/>
      <c r="AT204" s="208"/>
      <c r="AU204" s="208"/>
      <c r="AV204" s="208"/>
      <c r="AW204" s="208"/>
      <c r="AX204" s="208"/>
      <c r="AY204" s="208"/>
      <c r="AZ204" s="208"/>
      <c r="BA204" s="208"/>
      <c r="BB204" s="208"/>
      <c r="BC204" s="208"/>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5"/>
      <c r="E205" s="363"/>
      <c r="F205" s="85">
        <v>2</v>
      </c>
      <c r="G205" s="122"/>
      <c r="H205" s="147"/>
      <c r="I205" s="148"/>
      <c r="J205" s="68">
        <f>IF(A12stdlife="n/a","n/a",IF(J$3&gt;(A12stdlife+$F205),(Input!$I$214*(1+vanilla2)^0.5)-SUM($I205:I205),(Input!$I$214*(1+vanilla2)^0.5)/A12stdlife))</f>
        <v>0</v>
      </c>
      <c r="K205" s="68">
        <f>IF(A12stdlife="n/a","n/a",IF(K$3&gt;(A12stdlife+$F205),(Input!$I$214*(1+vanilla2)^0.5)-SUM($I205:J205),(Input!$I$214*(1+vanilla2)^0.5)/A12stdlife))</f>
        <v>0</v>
      </c>
      <c r="L205" s="68">
        <f>IF(A12stdlife="n/a","n/a",IF(L$3&gt;(A12stdlife+$F205),(Input!$I$214*(1+vanilla2)^0.5)-SUM($I205:K205),(Input!$I$214*(1+vanilla2)^0.5)/A12stdlife))</f>
        <v>0</v>
      </c>
      <c r="M205" s="68">
        <f>IF(A12stdlife="n/a","n/a",IF(M$3&gt;(A12stdlife+$F205),(Input!$I$214*(1+vanilla2)^0.5)-SUM($I205:L205),(Input!$I$214*(1+vanilla2)^0.5)/A12stdlife))</f>
        <v>0</v>
      </c>
      <c r="N205" s="68">
        <f>IF(A12stdlife="n/a","n/a",IF(N$3&gt;(A12stdlife+$F205),(Input!$I$214*(1+vanilla2)^0.5)-SUM($I205:M205),(Input!$I$214*(1+vanilla2)^0.5)/A12stdlife))</f>
        <v>0</v>
      </c>
      <c r="O205" s="68">
        <f>IF(A12stdlife="n/a","n/a",IF(O$3&gt;(A12stdlife+$F205),(Input!$I$214*(1+vanilla2)^0.5)-SUM($I205:N205),(Input!$I$214*(1+vanilla2)^0.5)/A12stdlife))</f>
        <v>0</v>
      </c>
      <c r="P205" s="68">
        <f>IF(A12stdlife="n/a","n/a",IF(P$3&gt;(A12stdlife+$F205),(Input!$I$214*(1+vanilla2)^0.5)-SUM($I205:O205),(Input!$I$214*(1+vanilla2)^0.5)/A12stdlife))</f>
        <v>0</v>
      </c>
      <c r="Q205" s="68">
        <f>IF(A12stdlife="n/a","n/a",IF(Q$3&gt;(A12stdlife+$F205),(Input!$I$214*(1+vanilla2)^0.5)-SUM($I205:P205),(Input!$I$214*(1+vanilla2)^0.5)/A12stdlife))</f>
        <v>0</v>
      </c>
      <c r="R205" s="68"/>
      <c r="S205" s="102"/>
      <c r="T205" s="102"/>
      <c r="U205" s="102"/>
      <c r="V205" s="102"/>
      <c r="W205" s="102"/>
      <c r="X205" s="102"/>
      <c r="Y205" s="102"/>
      <c r="Z205" s="102"/>
      <c r="AA205" s="102"/>
      <c r="AB205" s="208"/>
      <c r="AC205" s="208"/>
      <c r="AD205" s="208"/>
      <c r="AE205" s="208"/>
      <c r="AF205" s="208"/>
      <c r="AG205" s="208"/>
      <c r="AH205" s="208"/>
      <c r="AI205" s="208"/>
      <c r="AJ205" s="208"/>
      <c r="AK205" s="208"/>
      <c r="AL205" s="208"/>
      <c r="AM205" s="208"/>
      <c r="AN205" s="208"/>
      <c r="AO205" s="208"/>
      <c r="AP205" s="208"/>
      <c r="AQ205" s="208"/>
      <c r="AR205" s="208"/>
      <c r="AS205" s="208"/>
      <c r="AT205" s="208"/>
      <c r="AU205" s="208"/>
      <c r="AV205" s="208"/>
      <c r="AW205" s="208"/>
      <c r="AX205" s="208"/>
      <c r="AY205" s="208"/>
      <c r="AZ205" s="208"/>
      <c r="BA205" s="208"/>
      <c r="BB205" s="208"/>
      <c r="BC205" s="208"/>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5"/>
      <c r="E206" s="363"/>
      <c r="F206" s="85">
        <v>3</v>
      </c>
      <c r="G206" s="122"/>
      <c r="H206" s="147"/>
      <c r="I206" s="149"/>
      <c r="J206" s="148"/>
      <c r="K206" s="68">
        <f>IF(A12stdlife="n/a","n/a",IF(K$3&gt;(A12stdlife+$F206),(Input!$J$214*(1+vanilla3)^0.5)-SUM($J206:J206),(Input!$J$214*(1+vanilla3)^0.5)/A12stdlife))</f>
        <v>0</v>
      </c>
      <c r="L206" s="68">
        <f>IF(A12stdlife="n/a","n/a",IF(L$3&gt;(A12stdlife+$F206),(Input!$J$214*(1+vanilla3)^0.5)-SUM($J206:K206),(Input!$J$214*(1+vanilla3)^0.5)/A12stdlife))</f>
        <v>0</v>
      </c>
      <c r="M206" s="68">
        <f>IF(A12stdlife="n/a","n/a",IF(M$3&gt;(A12stdlife+$F206),(Input!$J$214*(1+vanilla3)^0.5)-SUM($J206:L206),(Input!$J$214*(1+vanilla3)^0.5)/A12stdlife))</f>
        <v>0</v>
      </c>
      <c r="N206" s="68">
        <f>IF(A12stdlife="n/a","n/a",IF(N$3&gt;(A12stdlife+$F206),(Input!$J$214*(1+vanilla3)^0.5)-SUM($J206:M206),(Input!$J$214*(1+vanilla3)^0.5)/A12stdlife))</f>
        <v>0</v>
      </c>
      <c r="O206" s="68">
        <f>IF(A12stdlife="n/a","n/a",IF(O$3&gt;(A12stdlife+$F206),(Input!$J$214*(1+vanilla3)^0.5)-SUM($J206:N206),(Input!$J$214*(1+vanilla3)^0.5)/A12stdlife))</f>
        <v>0</v>
      </c>
      <c r="P206" s="68">
        <f>IF(A12stdlife="n/a","n/a",IF(P$3&gt;(A12stdlife+$F206),(Input!$J$214*(1+vanilla3)^0.5)-SUM($J206:O206),(Input!$J$214*(1+vanilla3)^0.5)/A12stdlife))</f>
        <v>0</v>
      </c>
      <c r="Q206" s="68">
        <f>IF(A12stdlife="n/a","n/a",IF(Q$3&gt;(A12stdlife+$F206),(Input!$J$214*(1+vanilla3)^0.5)-SUM($J206:P206),(Input!$J$214*(1+vanilla3)^0.5)/A12stdlife))</f>
        <v>0</v>
      </c>
      <c r="R206" s="68"/>
      <c r="S206" s="102"/>
      <c r="T206" s="102"/>
      <c r="U206" s="102"/>
      <c r="V206" s="102"/>
      <c r="W206" s="102"/>
      <c r="X206" s="102"/>
      <c r="Y206" s="102"/>
      <c r="Z206" s="102"/>
      <c r="AA206" s="102"/>
      <c r="AB206" s="208"/>
      <c r="AC206" s="208"/>
      <c r="AD206" s="208"/>
      <c r="AE206" s="208"/>
      <c r="AF206" s="208"/>
      <c r="AG206" s="208"/>
      <c r="AH206" s="208"/>
      <c r="AI206" s="208"/>
      <c r="AJ206" s="208"/>
      <c r="AK206" s="208"/>
      <c r="AL206" s="208"/>
      <c r="AM206" s="208"/>
      <c r="AN206" s="208"/>
      <c r="AO206" s="208"/>
      <c r="AP206" s="208"/>
      <c r="AQ206" s="208"/>
      <c r="AR206" s="208"/>
      <c r="AS206" s="208"/>
      <c r="AT206" s="208"/>
      <c r="AU206" s="208"/>
      <c r="AV206" s="208"/>
      <c r="AW206" s="208"/>
      <c r="AX206" s="208"/>
      <c r="AY206" s="208"/>
      <c r="AZ206" s="208"/>
      <c r="BA206" s="208"/>
      <c r="BB206" s="208"/>
      <c r="BC206" s="208"/>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5"/>
      <c r="E207" s="363"/>
      <c r="F207" s="85">
        <v>4</v>
      </c>
      <c r="G207" s="122"/>
      <c r="H207" s="147"/>
      <c r="I207" s="149"/>
      <c r="J207" s="149"/>
      <c r="K207" s="148"/>
      <c r="L207" s="68">
        <f>IF(A12stdlife="n/a","n/a",IF(L$3&gt;(A12stdlife+$F207),(Input!$K$214*(1+vanilla4)^0.5)-SUM($K207:K207),(Input!$K$214*(1+vanilla4)^0.5)/A12stdlife))</f>
        <v>0</v>
      </c>
      <c r="M207" s="68">
        <f>IF(A12stdlife="n/a","n/a",IF(M$3&gt;(A12stdlife+$F207),(Input!$K$214*(1+vanilla4)^0.5)-SUM($K207:L207),(Input!$K$214*(1+vanilla4)^0.5)/A12stdlife))</f>
        <v>0</v>
      </c>
      <c r="N207" s="68">
        <f>IF(A12stdlife="n/a","n/a",IF(N$3&gt;(A12stdlife+$F207),(Input!$K$214*(1+vanilla4)^0.5)-SUM($K207:M207),(Input!$K$214*(1+vanilla4)^0.5)/A12stdlife))</f>
        <v>0</v>
      </c>
      <c r="O207" s="68">
        <f>IF(A12stdlife="n/a","n/a",IF(O$3&gt;(A12stdlife+$F207),(Input!$K$214*(1+vanilla4)^0.5)-SUM($K207:N207),(Input!$K$214*(1+vanilla4)^0.5)/A12stdlife))</f>
        <v>0</v>
      </c>
      <c r="P207" s="68">
        <f>IF(A12stdlife="n/a","n/a",IF(P$3&gt;(A12stdlife+$F207),(Input!$K$214*(1+vanilla4)^0.5)-SUM($K207:O207),(Input!$K$214*(1+vanilla4)^0.5)/A12stdlife))</f>
        <v>0</v>
      </c>
      <c r="Q207" s="68">
        <f>IF(A12stdlife="n/a","n/a",IF(Q$3&gt;(A12stdlife+$F207),(Input!$K$214*(1+vanilla4)^0.5)-SUM($K207:P207),(Input!$K$214*(1+vanilla4)^0.5)/A12stdlife))</f>
        <v>0</v>
      </c>
      <c r="R207" s="68"/>
      <c r="S207" s="102"/>
      <c r="T207" s="102"/>
      <c r="U207" s="102"/>
      <c r="V207" s="102"/>
      <c r="W207" s="102"/>
      <c r="X207" s="102"/>
      <c r="Y207" s="102"/>
      <c r="Z207" s="102"/>
      <c r="AA207" s="102"/>
      <c r="AB207" s="208"/>
      <c r="AC207" s="208"/>
      <c r="AD207" s="208"/>
      <c r="AE207" s="208"/>
      <c r="AF207" s="208"/>
      <c r="AG207" s="208"/>
      <c r="AH207" s="208"/>
      <c r="AI207" s="208"/>
      <c r="AJ207" s="208"/>
      <c r="AK207" s="208"/>
      <c r="AL207" s="208"/>
      <c r="AM207" s="208"/>
      <c r="AN207" s="208"/>
      <c r="AO207" s="208"/>
      <c r="AP207" s="208"/>
      <c r="AQ207" s="208"/>
      <c r="AR207" s="208"/>
      <c r="AS207" s="208"/>
      <c r="AT207" s="208"/>
      <c r="AU207" s="208"/>
      <c r="AV207" s="208"/>
      <c r="AW207" s="208"/>
      <c r="AX207" s="208"/>
      <c r="AY207" s="208"/>
      <c r="AZ207" s="208"/>
      <c r="BA207" s="208"/>
      <c r="BB207" s="208"/>
      <c r="BC207" s="208"/>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5"/>
      <c r="E208" s="363"/>
      <c r="F208" s="85">
        <v>5</v>
      </c>
      <c r="G208" s="26"/>
      <c r="H208" s="147"/>
      <c r="I208" s="149"/>
      <c r="J208" s="149"/>
      <c r="K208" s="149"/>
      <c r="L208" s="148"/>
      <c r="M208" s="68">
        <f>IF(A12stdlife="n/a","n/a",IF(M$3&gt;(A12stdlife+$F208),(Input!$L$214*(1+vanilla5)^0.5)-SUM($L208:L208),(Input!$L$214*(1+vanilla5)^0.5)/A12stdlife))</f>
        <v>0</v>
      </c>
      <c r="N208" s="68">
        <f>IF(A12stdlife="n/a","n/a",IF(N$3&gt;(A12stdlife+$F208),(Input!$L$214*(1+vanilla5)^0.5)-SUM($L208:M208),(Input!$L$214*(1+vanilla5)^0.5)/A12stdlife))</f>
        <v>0</v>
      </c>
      <c r="O208" s="68">
        <f>IF(A12stdlife="n/a","n/a",IF(O$3&gt;(A12stdlife+$F208),(Input!$L$214*(1+vanilla5)^0.5)-SUM($L208:N208),(Input!$L$214*(1+vanilla5)^0.5)/A12stdlife))</f>
        <v>0</v>
      </c>
      <c r="P208" s="68">
        <f>IF(A12stdlife="n/a","n/a",IF(P$3&gt;(A12stdlife+$F208),(Input!$L$214*(1+vanilla5)^0.5)-SUM($L208:O208),(Input!$L$214*(1+vanilla5)^0.5)/A12stdlife))</f>
        <v>0</v>
      </c>
      <c r="Q208" s="68">
        <f>IF(A12stdlife="n/a","n/a",IF(Q$3&gt;(A12stdlife+$F208),(Input!$L$214*(1+vanilla5)^0.5)-SUM($L208:P208),(Input!$L$214*(1+vanilla5)^0.5)/A12stdlife))</f>
        <v>0</v>
      </c>
      <c r="R208" s="68"/>
      <c r="S208" s="102"/>
      <c r="T208" s="102"/>
      <c r="U208" s="102"/>
      <c r="V208" s="102"/>
      <c r="W208" s="102"/>
      <c r="X208" s="102"/>
      <c r="Y208" s="102"/>
      <c r="Z208" s="102"/>
      <c r="AA208" s="102"/>
      <c r="AB208" s="208"/>
      <c r="AC208" s="208"/>
      <c r="AD208" s="208"/>
      <c r="AE208" s="208"/>
      <c r="AF208" s="208"/>
      <c r="AG208" s="208"/>
      <c r="AH208" s="208"/>
      <c r="AI208" s="208"/>
      <c r="AJ208" s="208"/>
      <c r="AK208" s="208"/>
      <c r="AL208" s="208"/>
      <c r="AM208" s="208"/>
      <c r="AN208" s="208"/>
      <c r="AO208" s="208"/>
      <c r="AP208" s="208"/>
      <c r="AQ208" s="208"/>
      <c r="AR208" s="208"/>
      <c r="AS208" s="208"/>
      <c r="AT208" s="208"/>
      <c r="AU208" s="208"/>
      <c r="AV208" s="208"/>
      <c r="AW208" s="208"/>
      <c r="AX208" s="208"/>
      <c r="AY208" s="208"/>
      <c r="AZ208" s="208"/>
      <c r="BA208" s="208"/>
      <c r="BB208" s="208"/>
      <c r="BC208" s="208"/>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5"/>
      <c r="E209" s="363"/>
      <c r="F209" s="85">
        <v>6</v>
      </c>
      <c r="G209" s="26"/>
      <c r="H209" s="147"/>
      <c r="I209" s="149"/>
      <c r="J209" s="149"/>
      <c r="K209" s="149"/>
      <c r="L209" s="149"/>
      <c r="M209" s="148"/>
      <c r="N209" s="68">
        <f>IF(A12stdlife="n/a","n/a",IF(N$3&gt;(A12stdlife+$F209),(Input!$M$214*(1+vanilla6)^0.5)-SUM($M209:M209),(Input!$M$214*(1+vanilla6)^0.5)/A12stdlife))</f>
        <v>0</v>
      </c>
      <c r="O209" s="68">
        <f>IF(A12stdlife="n/a","n/a",IF(O$3&gt;(A12stdlife+$F209),(Input!$M$214*(1+vanilla6)^0.5)-SUM($M209:N209),(Input!$M$214*(1+vanilla6)^0.5)/A12stdlife))</f>
        <v>0</v>
      </c>
      <c r="P209" s="68">
        <f>IF(A12stdlife="n/a","n/a",IF(P$3&gt;(A12stdlife+$F209),(Input!$M$214*(1+vanilla6)^0.5)-SUM($M209:O209),(Input!$M$214*(1+vanilla6)^0.5)/A12stdlife))</f>
        <v>0</v>
      </c>
      <c r="Q209" s="68">
        <f>IF(A12stdlife="n/a","n/a",IF(Q$3&gt;(A12stdlife+$F209),(Input!$M$214*(1+vanilla6)^0.5)-SUM($M209:P209),(Input!$M$214*(1+vanilla6)^0.5)/A12stdlife))</f>
        <v>0</v>
      </c>
      <c r="R209" s="68"/>
      <c r="S209" s="102"/>
      <c r="T209" s="102"/>
      <c r="U209" s="102"/>
      <c r="V209" s="102"/>
      <c r="W209" s="102"/>
      <c r="X209" s="102"/>
      <c r="Y209" s="102"/>
      <c r="Z209" s="102"/>
      <c r="AA209" s="102"/>
      <c r="AB209" s="208"/>
      <c r="AC209" s="208"/>
      <c r="AD209" s="208"/>
      <c r="AE209" s="208"/>
      <c r="AF209" s="208"/>
      <c r="AG209" s="208"/>
      <c r="AH209" s="208"/>
      <c r="AI209" s="208"/>
      <c r="AJ209" s="208"/>
      <c r="AK209" s="208"/>
      <c r="AL209" s="208"/>
      <c r="AM209" s="208"/>
      <c r="AN209" s="208"/>
      <c r="AO209" s="208"/>
      <c r="AP209" s="208"/>
      <c r="AQ209" s="208"/>
      <c r="AR209" s="208"/>
      <c r="AS209" s="208"/>
      <c r="AT209" s="208"/>
      <c r="AU209" s="208"/>
      <c r="AV209" s="208"/>
      <c r="AW209" s="208"/>
      <c r="AX209" s="208"/>
      <c r="AY209" s="208"/>
      <c r="AZ209" s="208"/>
      <c r="BA209" s="208"/>
      <c r="BB209" s="208"/>
      <c r="BC209" s="208"/>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5"/>
      <c r="E210" s="363"/>
      <c r="F210" s="85">
        <v>7</v>
      </c>
      <c r="G210" s="26"/>
      <c r="H210" s="147"/>
      <c r="I210" s="149"/>
      <c r="J210" s="149"/>
      <c r="K210" s="149"/>
      <c r="L210" s="149"/>
      <c r="M210" s="149"/>
      <c r="N210" s="148"/>
      <c r="O210" s="68">
        <f>IF(A12stdlife="n/a","n/a",IF(O$3&gt;(A12stdlife+$F210),(Input!$N$214*(1+vanilla7)^0.5)-SUM($N210:N210),(Input!$N$214*(1+vanilla7)^0.5)/A12stdlife))</f>
        <v>0</v>
      </c>
      <c r="P210" s="68">
        <f>IF(A12stdlife="n/a","n/a",IF(P$3&gt;(A12stdlife+$F210),(Input!$N$214*(1+vanilla7)^0.5)-SUM($N210:O210),(Input!$N$214*(1+vanilla7)^0.5)/A12stdlife))</f>
        <v>0</v>
      </c>
      <c r="Q210" s="68">
        <f>IF(A12stdlife="n/a","n/a",IF(Q$3&gt;(A12stdlife+$F210),(Input!$N$214*(1+vanilla7)^0.5)-SUM($N210:P210),(Input!$N$214*(1+vanilla7)^0.5)/A12stdlife))</f>
        <v>0</v>
      </c>
      <c r="R210" s="68"/>
      <c r="S210" s="102"/>
      <c r="T210" s="102"/>
      <c r="U210" s="102"/>
      <c r="V210" s="102"/>
      <c r="W210" s="102"/>
      <c r="X210" s="102"/>
      <c r="Y210" s="102"/>
      <c r="Z210" s="102"/>
      <c r="AA210" s="102"/>
      <c r="AB210" s="208"/>
      <c r="AC210" s="208"/>
      <c r="AD210" s="208"/>
      <c r="AE210" s="208"/>
      <c r="AF210" s="208"/>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5"/>
      <c r="E211" s="363"/>
      <c r="F211" s="85">
        <v>8</v>
      </c>
      <c r="G211" s="26"/>
      <c r="H211" s="147"/>
      <c r="I211" s="149"/>
      <c r="J211" s="149"/>
      <c r="K211" s="149"/>
      <c r="L211" s="149"/>
      <c r="M211" s="149"/>
      <c r="N211" s="149"/>
      <c r="O211" s="148"/>
      <c r="P211" s="68">
        <f>IF(A12stdlife="n/a","n/a",IF(P$3&gt;(A12stdlife+$F211),(Input!$O$214*(1+vanilla8)^0.5)-SUM($O211:O211),(Input!$O$214*(1+vanilla8)^0.5)/A12stdlife))</f>
        <v>0</v>
      </c>
      <c r="Q211" s="68">
        <f>IF(A12stdlife="n/a","n/a",IF(Q$3&gt;(A12stdlife+$F211),(Input!$O$214*(1+vanilla8)^0.5)-SUM($O211:P211),(Input!$O$214*(1+vanilla8)^0.5)/A12stdlife))</f>
        <v>0</v>
      </c>
      <c r="R211" s="68"/>
      <c r="S211" s="102"/>
      <c r="T211" s="102"/>
      <c r="U211" s="102"/>
      <c r="V211" s="102"/>
      <c r="W211" s="102"/>
      <c r="X211" s="102"/>
      <c r="Y211" s="102"/>
      <c r="Z211" s="102"/>
      <c r="AA211" s="102"/>
      <c r="AB211" s="208"/>
      <c r="AC211" s="208"/>
      <c r="AD211" s="208"/>
      <c r="AE211" s="208"/>
      <c r="AF211" s="208"/>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08"/>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5"/>
      <c r="E212" s="363"/>
      <c r="F212" s="85">
        <v>9</v>
      </c>
      <c r="G212" s="26"/>
      <c r="H212" s="147"/>
      <c r="I212" s="149"/>
      <c r="J212" s="149"/>
      <c r="K212" s="149"/>
      <c r="L212" s="149"/>
      <c r="M212" s="149"/>
      <c r="N212" s="149"/>
      <c r="O212" s="149"/>
      <c r="P212" s="148"/>
      <c r="Q212" s="68">
        <f>IF(A12stdlife="n/a","n/a",IF(Q$3&gt;(A12stdlife+$F212),(Input!$P$214*(1+vanilla9)^0.5)-SUM($P212:P212),(Input!$P$214*(1+vanilla9)^0.5)/A12stdlife))</f>
        <v>0</v>
      </c>
      <c r="R212" s="68"/>
      <c r="S212" s="102"/>
      <c r="T212" s="102"/>
      <c r="U212" s="102"/>
      <c r="V212" s="102"/>
      <c r="W212" s="102"/>
      <c r="X212" s="102"/>
      <c r="Y212" s="102"/>
      <c r="Z212" s="102"/>
      <c r="AA212" s="102"/>
      <c r="AB212" s="208"/>
      <c r="AC212" s="208"/>
      <c r="AD212" s="208"/>
      <c r="AE212" s="208"/>
      <c r="AF212" s="208"/>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08"/>
      <c r="BD212" s="102"/>
      <c r="BE212" s="102"/>
      <c r="BF212" s="102"/>
      <c r="BG212" s="102"/>
      <c r="BH212" s="102"/>
      <c r="BI212" s="102"/>
      <c r="BJ212" s="102"/>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5"/>
      <c r="E213" s="363"/>
      <c r="F213" s="86">
        <v>10</v>
      </c>
      <c r="G213" s="26"/>
      <c r="H213" s="147"/>
      <c r="I213" s="149"/>
      <c r="J213" s="149"/>
      <c r="K213" s="149"/>
      <c r="L213" s="149"/>
      <c r="M213" s="149"/>
      <c r="N213" s="149"/>
      <c r="O213" s="149"/>
      <c r="P213" s="149"/>
      <c r="Q213" s="148"/>
      <c r="R213" s="68"/>
      <c r="S213" s="102"/>
      <c r="T213" s="102"/>
      <c r="U213" s="102"/>
      <c r="V213" s="102"/>
      <c r="W213" s="102"/>
      <c r="X213" s="102"/>
      <c r="Y213" s="102"/>
      <c r="Z213" s="102"/>
      <c r="AA213" s="102"/>
      <c r="AB213" s="208"/>
      <c r="AC213" s="208"/>
      <c r="AD213" s="208"/>
      <c r="AE213" s="208"/>
      <c r="AF213" s="208"/>
      <c r="AG213" s="208"/>
      <c r="AH213" s="208"/>
      <c r="AI213" s="208"/>
      <c r="AJ213" s="208"/>
      <c r="AK213" s="208"/>
      <c r="AL213" s="208"/>
      <c r="AM213" s="208"/>
      <c r="AN213" s="208"/>
      <c r="AO213" s="208"/>
      <c r="AP213" s="208"/>
      <c r="AQ213" s="208"/>
      <c r="AR213" s="208"/>
      <c r="AS213" s="208"/>
      <c r="AT213" s="208"/>
      <c r="AU213" s="208"/>
      <c r="AV213" s="208"/>
      <c r="AW213" s="208"/>
      <c r="AX213" s="208"/>
      <c r="AY213" s="208"/>
      <c r="AZ213" s="208"/>
      <c r="BA213" s="208"/>
      <c r="BB213" s="208"/>
      <c r="BC213" s="208"/>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1" collapsed="1">
      <c r="A214" s="9"/>
      <c r="B214" s="9"/>
      <c r="C214" s="9"/>
      <c r="D214" s="25" t="str">
        <f>Asset12</f>
        <v>Non-network—IT and Communications Capex</v>
      </c>
      <c r="E214" s="9"/>
      <c r="F214" s="9"/>
      <c r="G214" s="122"/>
      <c r="H214" s="166">
        <f>-SUM(H202:H213)</f>
        <v>-0.46797655370983038</v>
      </c>
      <c r="I214" s="166">
        <f>-SUM(I202:I213)</f>
        <v>-0.46797655370983038</v>
      </c>
      <c r="J214" s="166">
        <f>-SUM(J202:J213)</f>
        <v>-0.46797655370983038</v>
      </c>
      <c r="K214" s="166">
        <f>-SUM(K202:K213)</f>
        <v>-0.46797655370983038</v>
      </c>
      <c r="L214" s="166">
        <f>-SUM(L202:L213)</f>
        <v>-0.46797655370983038</v>
      </c>
      <c r="M214" s="166">
        <f>IF(Input!M248&gt;0, -SUM(M202:M213), 0)</f>
        <v>0</v>
      </c>
      <c r="N214" s="166">
        <f>IF(Input!N248&gt;0, -SUM(N202:N213), 0)</f>
        <v>0</v>
      </c>
      <c r="O214" s="166">
        <f>IF(Input!O248&gt;0, -SUM(O202:O213), 0)</f>
        <v>0</v>
      </c>
      <c r="P214" s="166">
        <f>IF(Input!P248&gt;0, -SUM(P202:P213), 0)</f>
        <v>0</v>
      </c>
      <c r="Q214" s="166">
        <f>IF(Input!Q248&gt;0, -SUM(Q202:Q213), 0)</f>
        <v>0</v>
      </c>
      <c r="R214" s="66"/>
      <c r="S214" s="104"/>
      <c r="T214" s="104"/>
      <c r="U214" s="104"/>
      <c r="V214" s="104"/>
      <c r="W214" s="104"/>
      <c r="X214" s="104"/>
      <c r="Y214" s="104"/>
      <c r="Z214" s="104"/>
      <c r="AA214" s="104"/>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104"/>
      <c r="BE214" s="104"/>
      <c r="BF214" s="104"/>
      <c r="BG214" s="104"/>
      <c r="BH214" s="104"/>
      <c r="BI214" s="104"/>
      <c r="BJ214" s="104"/>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31" t="str">
        <f>Asset13</f>
        <v>Non-network—Motor Vehicles Capex</v>
      </c>
      <c r="D215" s="162"/>
      <c r="E215" s="33" t="s">
        <v>27</v>
      </c>
      <c r="F215" s="32"/>
      <c r="G215" s="176"/>
      <c r="H215" s="67">
        <f>IF(H$3&gt;A13remlife,A13value-SUM($G215:G215),IF(A13remlife="N/A","n/a",A13value/A13remlife))</f>
        <v>0</v>
      </c>
      <c r="I215" s="67">
        <f>IF(I$3&gt;A13remlife,A13value-SUM($G215:H215),IF(A13remlife="N/A","n/a",A13value/A13remlife))</f>
        <v>0</v>
      </c>
      <c r="J215" s="67">
        <f>IF(J$3&gt;A13remlife,A13value-SUM($G215:I215),IF(A13remlife="N/A","n/a",A13value/A13remlife))</f>
        <v>0</v>
      </c>
      <c r="K215" s="67">
        <f>IF(K$3&gt;A13remlife,A13value-SUM($G215:J215),IF(A13remlife="N/A","n/a",A13value/A13remlife))</f>
        <v>0</v>
      </c>
      <c r="L215" s="67">
        <f>IF(L$3&gt;A13remlife,A13value-SUM($G215:K215),IF(A13remlife="N/A","n/a",A13value/A13remlife))</f>
        <v>0</v>
      </c>
      <c r="M215" s="67">
        <f>IF(M$3&gt;A13remlife,A13value-SUM($G215:L215),IF(A13remlife="N/A","n/a",A13value/A13remlife))</f>
        <v>0</v>
      </c>
      <c r="N215" s="67">
        <f>IF(N$3&gt;A13remlife,A13value-SUM($G215:M215),IF(A13remlife="N/A","n/a",A13value/A13remlife))</f>
        <v>0</v>
      </c>
      <c r="O215" s="67">
        <f>IF(O$3&gt;A13remlife,A13value-SUM($G215:N215),IF(A13remlife="N/A","n/a",A13value/A13remlife))</f>
        <v>0</v>
      </c>
      <c r="P215" s="67">
        <f>IF(P$3&gt;A13remlife,A13value-SUM($G215:O215),IF(A13remlife="N/A","n/a",A13value/A13remlife))</f>
        <v>0</v>
      </c>
      <c r="Q215" s="67">
        <f>IF(Q$3&gt;A13remlife,A13value-SUM($G215:P215),IF(A13remlife="N/A","n/a",A13value/A13remlife))</f>
        <v>0</v>
      </c>
      <c r="R215" s="67"/>
      <c r="S215" s="102"/>
      <c r="T215" s="102"/>
      <c r="U215" s="102"/>
      <c r="V215" s="102"/>
      <c r="W215" s="102"/>
      <c r="X215" s="102"/>
      <c r="Y215" s="102"/>
      <c r="Z215" s="102"/>
      <c r="AA215" s="102"/>
      <c r="AB215" s="208"/>
      <c r="AC215" s="208"/>
      <c r="AD215" s="208"/>
      <c r="AE215" s="208"/>
      <c r="AF215" s="208"/>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362" t="s">
        <v>83</v>
      </c>
      <c r="F216" s="85">
        <v>0</v>
      </c>
      <c r="G216" s="122"/>
      <c r="H216" s="68"/>
      <c r="I216" s="68"/>
      <c r="J216" s="68"/>
      <c r="K216" s="68"/>
      <c r="L216" s="68"/>
      <c r="M216" s="164"/>
      <c r="N216" s="111"/>
      <c r="O216" s="68"/>
      <c r="P216" s="68"/>
      <c r="Q216" s="68"/>
      <c r="R216" s="68"/>
      <c r="S216" s="102"/>
      <c r="T216" s="102"/>
      <c r="U216" s="102"/>
      <c r="V216" s="102"/>
      <c r="W216" s="102"/>
      <c r="X216" s="102"/>
      <c r="Y216" s="102"/>
      <c r="Z216" s="102"/>
      <c r="AA216" s="102"/>
      <c r="AB216" s="208"/>
      <c r="AC216" s="208"/>
      <c r="AD216" s="208"/>
      <c r="AE216" s="208"/>
      <c r="AF216" s="208"/>
      <c r="AG216" s="208"/>
      <c r="AH216" s="208"/>
      <c r="AI216" s="208"/>
      <c r="AJ216" s="208"/>
      <c r="AK216" s="208"/>
      <c r="AL216" s="208"/>
      <c r="AM216" s="208"/>
      <c r="AN216" s="208"/>
      <c r="AO216" s="208"/>
      <c r="AP216" s="208"/>
      <c r="AQ216" s="208"/>
      <c r="AR216" s="208"/>
      <c r="AS216" s="208"/>
      <c r="AT216" s="208"/>
      <c r="AU216" s="208"/>
      <c r="AV216" s="208"/>
      <c r="AW216" s="208"/>
      <c r="AX216" s="208"/>
      <c r="AY216" s="208"/>
      <c r="AZ216" s="208"/>
      <c r="BA216" s="208"/>
      <c r="BB216" s="208"/>
      <c r="BC216" s="208"/>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5"/>
      <c r="E217" s="363"/>
      <c r="F217" s="85">
        <v>1</v>
      </c>
      <c r="G217" s="122"/>
      <c r="H217" s="146"/>
      <c r="I217" s="68">
        <f>IF(A13stdlife="n/a","n/a",IF(I$3&gt;(A13stdlife+$F217),(Input!$H$215*(1+vanilla1)^0.5)-SUM($H217:H217),(Input!$H$215*(1+vanilla1)^0.5)/A13stdlife))</f>
        <v>0</v>
      </c>
      <c r="J217" s="68">
        <f>IF(A13stdlife="n/a","n/a",IF(J$3&gt;(A13stdlife+$F217),(Input!$H$215*(1+vanilla1)^0.5)-SUM($H217:I217),(Input!$H$215*(1+vanilla1)^0.5)/A13stdlife))</f>
        <v>0</v>
      </c>
      <c r="K217" s="68">
        <f>IF(A13stdlife="n/a","n/a",IF(K$3&gt;(A13stdlife+$F217),(Input!$H$215*(1+vanilla1)^0.5)-SUM($H217:J217),(Input!$H$215*(1+vanilla1)^0.5)/A13stdlife))</f>
        <v>0</v>
      </c>
      <c r="L217" s="68">
        <f>IF(A13stdlife="n/a","n/a",IF(L$3&gt;(A13stdlife+$F217),(Input!$H$215*(1+vanilla1)^0.5)-SUM($H217:K217),(Input!$H$215*(1+vanilla1)^0.5)/A13stdlife))</f>
        <v>0</v>
      </c>
      <c r="M217" s="68">
        <f>IF(A13stdlife="n/a","n/a",IF(M$3&gt;(A13stdlife+$F217),(Input!$H$215*(1+vanilla1)^0.5)-SUM($H217:L217),(Input!$H$215*(1+vanilla1)^0.5)/A13stdlife))</f>
        <v>0</v>
      </c>
      <c r="N217" s="68">
        <f>IF(A13stdlife="n/a","n/a",IF(N$3&gt;(A13stdlife+$F217),(Input!$H$215*(1+vanilla1)^0.5)-SUM($H217:M217),(Input!$H$215*(1+vanilla1)^0.5)/A13stdlife))</f>
        <v>0</v>
      </c>
      <c r="O217" s="68">
        <f>IF(A13stdlife="n/a","n/a",IF(O$3&gt;(A13stdlife+$F217),(Input!$H$215*(1+vanilla1)^0.5)-SUM($H217:N217),(Input!$H$215*(1+vanilla1)^0.5)/A13stdlife))</f>
        <v>0</v>
      </c>
      <c r="P217" s="68">
        <f>IF(A13stdlife="n/a","n/a",IF(P$3&gt;(A13stdlife+$F217),(Input!$H$215*(1+vanilla1)^0.5)-SUM($H217:O217),(Input!$H$215*(1+vanilla1)^0.5)/A13stdlife))</f>
        <v>0</v>
      </c>
      <c r="Q217" s="68">
        <f>IF(A13stdlife="n/a","n/a",IF(Q$3&gt;(A13stdlife+$F217),(Input!$H$215*(1+vanilla1)^0.5)-SUM($H217:P217),(Input!$H$215*(1+vanilla1)^0.5)/A13stdlife))</f>
        <v>0</v>
      </c>
      <c r="R217" s="68"/>
      <c r="S217" s="102"/>
      <c r="T217" s="102"/>
      <c r="U217" s="102"/>
      <c r="V217" s="102"/>
      <c r="W217" s="102"/>
      <c r="X217" s="102"/>
      <c r="Y217" s="102"/>
      <c r="Z217" s="102"/>
      <c r="AA217" s="102"/>
      <c r="AB217" s="208"/>
      <c r="AC217" s="208"/>
      <c r="AD217" s="208"/>
      <c r="AE217" s="208"/>
      <c r="AF217" s="208"/>
      <c r="AG217" s="208"/>
      <c r="AH217" s="208"/>
      <c r="AI217" s="208"/>
      <c r="AJ217" s="208"/>
      <c r="AK217" s="208"/>
      <c r="AL217" s="208"/>
      <c r="AM217" s="208"/>
      <c r="AN217" s="208"/>
      <c r="AO217" s="208"/>
      <c r="AP217" s="208"/>
      <c r="AQ217" s="208"/>
      <c r="AR217" s="208"/>
      <c r="AS217" s="208"/>
      <c r="AT217" s="208"/>
      <c r="AU217" s="208"/>
      <c r="AV217" s="208"/>
      <c r="AW217" s="208"/>
      <c r="AX217" s="208"/>
      <c r="AY217" s="208"/>
      <c r="AZ217" s="208"/>
      <c r="BA217" s="208"/>
      <c r="BB217" s="208"/>
      <c r="BC217" s="208"/>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5"/>
      <c r="E218" s="363"/>
      <c r="F218" s="85">
        <v>2</v>
      </c>
      <c r="G218" s="122"/>
      <c r="H218" s="147"/>
      <c r="I218" s="148"/>
      <c r="J218" s="68">
        <f>IF(A13stdlife="n/a","n/a",IF(J$3&gt;(A13stdlife+$F218),(Input!$I$215*(1+vanilla2)^0.5)-SUM($I218:I218),(Input!$I$215*(1+vanilla2)^0.5)/A13stdlife))</f>
        <v>0</v>
      </c>
      <c r="K218" s="68">
        <f>IF(A13stdlife="n/a","n/a",IF(K$3&gt;(A13stdlife+$F218),(Input!$I$215*(1+vanilla2)^0.5)-SUM($I218:J218),(Input!$I$215*(1+vanilla2)^0.5)/A13stdlife))</f>
        <v>0</v>
      </c>
      <c r="L218" s="68">
        <f>IF(A13stdlife="n/a","n/a",IF(L$3&gt;(A13stdlife+$F218),(Input!$I$215*(1+vanilla2)^0.5)-SUM($I218:K218),(Input!$I$215*(1+vanilla2)^0.5)/A13stdlife))</f>
        <v>0</v>
      </c>
      <c r="M218" s="68">
        <f>IF(A13stdlife="n/a","n/a",IF(M$3&gt;(A13stdlife+$F218),(Input!$I$215*(1+vanilla2)^0.5)-SUM($I218:L218),(Input!$I$215*(1+vanilla2)^0.5)/A13stdlife))</f>
        <v>0</v>
      </c>
      <c r="N218" s="68">
        <f>IF(A13stdlife="n/a","n/a",IF(N$3&gt;(A13stdlife+$F218),(Input!$I$215*(1+vanilla2)^0.5)-SUM($I218:M218),(Input!$I$215*(1+vanilla2)^0.5)/A13stdlife))</f>
        <v>0</v>
      </c>
      <c r="O218" s="68">
        <f>IF(A13stdlife="n/a","n/a",IF(O$3&gt;(A13stdlife+$F218),(Input!$I$215*(1+vanilla2)^0.5)-SUM($I218:N218),(Input!$I$215*(1+vanilla2)^0.5)/A13stdlife))</f>
        <v>0</v>
      </c>
      <c r="P218" s="68">
        <f>IF(A13stdlife="n/a","n/a",IF(P$3&gt;(A13stdlife+$F218),(Input!$I$215*(1+vanilla2)^0.5)-SUM($I218:O218),(Input!$I$215*(1+vanilla2)^0.5)/A13stdlife))</f>
        <v>0</v>
      </c>
      <c r="Q218" s="68">
        <f>IF(A13stdlife="n/a","n/a",IF(Q$3&gt;(A13stdlife+$F218),(Input!$I$215*(1+vanilla2)^0.5)-SUM($I218:P218),(Input!$I$215*(1+vanilla2)^0.5)/A13stdlife))</f>
        <v>0</v>
      </c>
      <c r="R218" s="68"/>
      <c r="S218" s="102"/>
      <c r="T218" s="102"/>
      <c r="U218" s="102"/>
      <c r="V218" s="102"/>
      <c r="W218" s="102"/>
      <c r="X218" s="102"/>
      <c r="Y218" s="102"/>
      <c r="Z218" s="102"/>
      <c r="AA218" s="102"/>
      <c r="AB218" s="208"/>
      <c r="AC218" s="208"/>
      <c r="AD218" s="208"/>
      <c r="AE218" s="208"/>
      <c r="AF218" s="208"/>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5"/>
      <c r="E219" s="363"/>
      <c r="F219" s="85">
        <v>3</v>
      </c>
      <c r="G219" s="122"/>
      <c r="H219" s="147"/>
      <c r="I219" s="149"/>
      <c r="J219" s="148"/>
      <c r="K219" s="68">
        <f>IF(A13stdlife="n/a","n/a",IF(K$3&gt;(A13stdlife+$F219),(Input!$J$215*(1+vanilla3)^0.5)-SUM($J219:J219),(Input!$J$215*(1+vanilla3)^0.5)/A13stdlife))</f>
        <v>0</v>
      </c>
      <c r="L219" s="68">
        <f>IF(A13stdlife="n/a","n/a",IF(L$3&gt;(A13stdlife+$F219),(Input!$J$215*(1+vanilla3)^0.5)-SUM($J219:K219),(Input!$J$215*(1+vanilla3)^0.5)/A13stdlife))</f>
        <v>0</v>
      </c>
      <c r="M219" s="68">
        <f>IF(A13stdlife="n/a","n/a",IF(M$3&gt;(A13stdlife+$F219),(Input!$J$215*(1+vanilla3)^0.5)-SUM($J219:L219),(Input!$J$215*(1+vanilla3)^0.5)/A13stdlife))</f>
        <v>0</v>
      </c>
      <c r="N219" s="68">
        <f>IF(A13stdlife="n/a","n/a",IF(N$3&gt;(A13stdlife+$F219),(Input!$J$215*(1+vanilla3)^0.5)-SUM($J219:M219),(Input!$J$215*(1+vanilla3)^0.5)/A13stdlife))</f>
        <v>0</v>
      </c>
      <c r="O219" s="68">
        <f>IF(A13stdlife="n/a","n/a",IF(O$3&gt;(A13stdlife+$F219),(Input!$J$215*(1+vanilla3)^0.5)-SUM($J219:N219),(Input!$J$215*(1+vanilla3)^0.5)/A13stdlife))</f>
        <v>0</v>
      </c>
      <c r="P219" s="68">
        <f>IF(A13stdlife="n/a","n/a",IF(P$3&gt;(A13stdlife+$F219),(Input!$J$215*(1+vanilla3)^0.5)-SUM($J219:O219),(Input!$J$215*(1+vanilla3)^0.5)/A13stdlife))</f>
        <v>0</v>
      </c>
      <c r="Q219" s="68">
        <f>IF(A13stdlife="n/a","n/a",IF(Q$3&gt;(A13stdlife+$F219),(Input!$J$215*(1+vanilla3)^0.5)-SUM($J219:P219),(Input!$J$215*(1+vanilla3)^0.5)/A13stdlife))</f>
        <v>0</v>
      </c>
      <c r="R219" s="68"/>
      <c r="S219" s="102"/>
      <c r="T219" s="102"/>
      <c r="U219" s="102"/>
      <c r="V219" s="102"/>
      <c r="W219" s="102"/>
      <c r="X219" s="102"/>
      <c r="Y219" s="102"/>
      <c r="Z219" s="102"/>
      <c r="AA219" s="102"/>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5"/>
      <c r="E220" s="363"/>
      <c r="F220" s="85">
        <v>4</v>
      </c>
      <c r="G220" s="122"/>
      <c r="H220" s="147"/>
      <c r="I220" s="149"/>
      <c r="J220" s="149"/>
      <c r="K220" s="148"/>
      <c r="L220" s="68">
        <f>IF(A13stdlife="n/a","n/a",IF(L$3&gt;(A13stdlife+$F220),(Input!$K$215*(1+vanilla4)^0.5)-SUM($K220:K220),(Input!$K$215*(1+vanilla4)^0.5)/A13stdlife))</f>
        <v>0</v>
      </c>
      <c r="M220" s="68">
        <f>IF(A13stdlife="n/a","n/a",IF(M$3&gt;(A13stdlife+$F220),(Input!$K$215*(1+vanilla4)^0.5)-SUM($K220:L220),(Input!$K$215*(1+vanilla4)^0.5)/A13stdlife))</f>
        <v>0</v>
      </c>
      <c r="N220" s="68">
        <f>IF(A13stdlife="n/a","n/a",IF(N$3&gt;(A13stdlife+$F220),(Input!$K$215*(1+vanilla4)^0.5)-SUM($K220:M220),(Input!$K$215*(1+vanilla4)^0.5)/A13stdlife))</f>
        <v>0</v>
      </c>
      <c r="O220" s="68">
        <f>IF(A13stdlife="n/a","n/a",IF(O$3&gt;(A13stdlife+$F220),(Input!$K$215*(1+vanilla4)^0.5)-SUM($K220:N220),(Input!$K$215*(1+vanilla4)^0.5)/A13stdlife))</f>
        <v>0</v>
      </c>
      <c r="P220" s="68">
        <f>IF(A13stdlife="n/a","n/a",IF(P$3&gt;(A13stdlife+$F220),(Input!$K$215*(1+vanilla4)^0.5)-SUM($K220:O220),(Input!$K$215*(1+vanilla4)^0.5)/A13stdlife))</f>
        <v>0</v>
      </c>
      <c r="Q220" s="68">
        <f>IF(A13stdlife="n/a","n/a",IF(Q$3&gt;(A13stdlife+$F220),(Input!$K$215*(1+vanilla4)^0.5)-SUM($K220:P220),(Input!$K$215*(1+vanilla4)^0.5)/A13stdlife))</f>
        <v>0</v>
      </c>
      <c r="R220" s="68"/>
      <c r="S220" s="102"/>
      <c r="T220" s="102"/>
      <c r="U220" s="102"/>
      <c r="V220" s="102"/>
      <c r="W220" s="102"/>
      <c r="X220" s="102"/>
      <c r="Y220" s="102"/>
      <c r="Z220" s="102"/>
      <c r="AA220" s="102"/>
      <c r="AB220" s="208"/>
      <c r="AC220" s="208"/>
      <c r="AD220" s="208"/>
      <c r="AE220" s="208"/>
      <c r="AF220" s="208"/>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5"/>
      <c r="E221" s="363"/>
      <c r="F221" s="85">
        <v>5</v>
      </c>
      <c r="G221" s="26"/>
      <c r="H221" s="147"/>
      <c r="I221" s="149"/>
      <c r="J221" s="149"/>
      <c r="K221" s="149"/>
      <c r="L221" s="148"/>
      <c r="M221" s="68">
        <f>IF(A13stdlife="n/a","n/a",IF(M$3&gt;(A13stdlife+$F221),(Input!$L$215*(1+vanilla5)^0.5)-SUM($L221:L221),(Input!$L$215*(1+vanilla5)^0.5)/A13stdlife))</f>
        <v>0</v>
      </c>
      <c r="N221" s="68">
        <f>IF(A13stdlife="n/a","n/a",IF(N$3&gt;(A13stdlife+$F221),(Input!$L$215*(1+vanilla5)^0.5)-SUM($L221:M221),(Input!$L$215*(1+vanilla5)^0.5)/A13stdlife))</f>
        <v>0</v>
      </c>
      <c r="O221" s="68">
        <f>IF(A13stdlife="n/a","n/a",IF(O$3&gt;(A13stdlife+$F221),(Input!$L$215*(1+vanilla5)^0.5)-SUM($L221:N221),(Input!$L$215*(1+vanilla5)^0.5)/A13stdlife))</f>
        <v>0</v>
      </c>
      <c r="P221" s="68">
        <f>IF(A13stdlife="n/a","n/a",IF(P$3&gt;(A13stdlife+$F221),(Input!$L$215*(1+vanilla5)^0.5)-SUM($L221:O221),(Input!$L$215*(1+vanilla5)^0.5)/A13stdlife))</f>
        <v>0</v>
      </c>
      <c r="Q221" s="68">
        <f>IF(A13stdlife="n/a","n/a",IF(Q$3&gt;(A13stdlife+$F221),(Input!$L$215*(1+vanilla5)^0.5)-SUM($L221:P221),(Input!$L$215*(1+vanilla5)^0.5)/A13stdlife))</f>
        <v>0</v>
      </c>
      <c r="R221" s="68"/>
      <c r="S221" s="102"/>
      <c r="T221" s="102"/>
      <c r="U221" s="102"/>
      <c r="V221" s="102"/>
      <c r="W221" s="102"/>
      <c r="X221" s="102"/>
      <c r="Y221" s="102"/>
      <c r="Z221" s="102"/>
      <c r="AA221" s="102"/>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5"/>
      <c r="E222" s="363"/>
      <c r="F222" s="85">
        <v>6</v>
      </c>
      <c r="G222" s="26"/>
      <c r="H222" s="147"/>
      <c r="I222" s="149"/>
      <c r="J222" s="149"/>
      <c r="K222" s="149"/>
      <c r="L222" s="149"/>
      <c r="M222" s="148"/>
      <c r="N222" s="68">
        <f>IF(A13stdlife="n/a","n/a",IF(N$3&gt;(A13stdlife+$F222),(Input!$M$215*(1+vanilla6)^0.5)-SUM($M222:M222),(Input!$M$215*(1+vanilla6)^0.5)/A13stdlife))</f>
        <v>0</v>
      </c>
      <c r="O222" s="68">
        <f>IF(A13stdlife="n/a","n/a",IF(O$3&gt;(A13stdlife+$F222),(Input!$M$215*(1+vanilla6)^0.5)-SUM($M222:N222),(Input!$M$215*(1+vanilla6)^0.5)/A13stdlife))</f>
        <v>0</v>
      </c>
      <c r="P222" s="68">
        <f>IF(A13stdlife="n/a","n/a",IF(P$3&gt;(A13stdlife+$F222),(Input!$M$215*(1+vanilla6)^0.5)-SUM($M222:O222),(Input!$M$215*(1+vanilla6)^0.5)/A13stdlife))</f>
        <v>0</v>
      </c>
      <c r="Q222" s="68">
        <f>IF(A13stdlife="n/a","n/a",IF(Q$3&gt;(A13stdlife+$F222),(Input!$M$215*(1+vanilla6)^0.5)-SUM($M222:P222),(Input!$M$215*(1+vanilla6)^0.5)/A13stdlife))</f>
        <v>0</v>
      </c>
      <c r="R222" s="68"/>
      <c r="S222" s="102"/>
      <c r="T222" s="102"/>
      <c r="U222" s="102"/>
      <c r="V222" s="102"/>
      <c r="W222" s="102"/>
      <c r="X222" s="102"/>
      <c r="Y222" s="102"/>
      <c r="Z222" s="102"/>
      <c r="AA222" s="102"/>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5"/>
      <c r="E223" s="363"/>
      <c r="F223" s="85">
        <v>7</v>
      </c>
      <c r="G223" s="26"/>
      <c r="H223" s="147"/>
      <c r="I223" s="149"/>
      <c r="J223" s="149"/>
      <c r="K223" s="149"/>
      <c r="L223" s="149"/>
      <c r="M223" s="149"/>
      <c r="N223" s="148"/>
      <c r="O223" s="68">
        <f>IF(A13stdlife="n/a","n/a",IF(O$3&gt;(A13stdlife+$F223),(Input!$N$215*(1+vanilla7)^0.5)-SUM($N223:N223),(Input!$N$215*(1+vanilla7)^0.5)/A13stdlife))</f>
        <v>0</v>
      </c>
      <c r="P223" s="68">
        <f>IF(A13stdlife="n/a","n/a",IF(P$3&gt;(A13stdlife+$F223),(Input!$N$215*(1+vanilla7)^0.5)-SUM($N223:O223),(Input!$N$215*(1+vanilla7)^0.5)/A13stdlife))</f>
        <v>0</v>
      </c>
      <c r="Q223" s="68">
        <f>IF(A13stdlife="n/a","n/a",IF(Q$3&gt;(A13stdlife+$F223),(Input!$N$215*(1+vanilla7)^0.5)-SUM($N223:P223),(Input!$N$215*(1+vanilla7)^0.5)/A13stdlife))</f>
        <v>0</v>
      </c>
      <c r="R223" s="68"/>
      <c r="S223" s="102"/>
      <c r="T223" s="102"/>
      <c r="U223" s="102"/>
      <c r="V223" s="102"/>
      <c r="W223" s="102"/>
      <c r="X223" s="102"/>
      <c r="Y223" s="102"/>
      <c r="Z223" s="102"/>
      <c r="AA223" s="102"/>
      <c r="AB223" s="208"/>
      <c r="AC223" s="208"/>
      <c r="AD223" s="208"/>
      <c r="AE223" s="208"/>
      <c r="AF223" s="208"/>
      <c r="AG223" s="208"/>
      <c r="AH223" s="208"/>
      <c r="AI223" s="208"/>
      <c r="AJ223" s="208"/>
      <c r="AK223" s="208"/>
      <c r="AL223" s="208"/>
      <c r="AM223" s="208"/>
      <c r="AN223" s="208"/>
      <c r="AO223" s="208"/>
      <c r="AP223" s="208"/>
      <c r="AQ223" s="208"/>
      <c r="AR223" s="208"/>
      <c r="AS223" s="208"/>
      <c r="AT223" s="208"/>
      <c r="AU223" s="208"/>
      <c r="AV223" s="208"/>
      <c r="AW223" s="208"/>
      <c r="AX223" s="208"/>
      <c r="AY223" s="208"/>
      <c r="AZ223" s="208"/>
      <c r="BA223" s="208"/>
      <c r="BB223" s="208"/>
      <c r="BC223" s="208"/>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5"/>
      <c r="E224" s="363"/>
      <c r="F224" s="85">
        <v>8</v>
      </c>
      <c r="G224" s="26"/>
      <c r="H224" s="147"/>
      <c r="I224" s="149"/>
      <c r="J224" s="149"/>
      <c r="K224" s="149"/>
      <c r="L224" s="149"/>
      <c r="M224" s="149"/>
      <c r="N224" s="149"/>
      <c r="O224" s="148"/>
      <c r="P224" s="68">
        <f>IF(A13stdlife="n/a","n/a",IF(P$3&gt;(A13stdlife+$F224),(Input!$O$215*(1+vanilla8)^0.5)-SUM($O224:O224),(Input!$O$215*(1+vanilla8)^0.5)/A13stdlife))</f>
        <v>0</v>
      </c>
      <c r="Q224" s="68">
        <f>IF(A13stdlife="n/a","n/a",IF(Q$3&gt;(A13stdlife+$F224),(Input!$O$215*(1+vanilla8)^0.5)-SUM($O224:P224),(Input!$O$215*(1+vanilla8)^0.5)/A13stdlife))</f>
        <v>0</v>
      </c>
      <c r="R224" s="68"/>
      <c r="S224" s="102"/>
      <c r="T224" s="102"/>
      <c r="U224" s="102"/>
      <c r="V224" s="102"/>
      <c r="W224" s="102"/>
      <c r="X224" s="102"/>
      <c r="Y224" s="102"/>
      <c r="Z224" s="102"/>
      <c r="AA224" s="102"/>
      <c r="AB224" s="208"/>
      <c r="AC224" s="208"/>
      <c r="AD224" s="208"/>
      <c r="AE224" s="208"/>
      <c r="AF224" s="208"/>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5"/>
      <c r="E225" s="363"/>
      <c r="F225" s="85">
        <v>9</v>
      </c>
      <c r="G225" s="26"/>
      <c r="H225" s="147"/>
      <c r="I225" s="149"/>
      <c r="J225" s="149"/>
      <c r="K225" s="149"/>
      <c r="L225" s="149"/>
      <c r="M225" s="149"/>
      <c r="N225" s="149"/>
      <c r="O225" s="149"/>
      <c r="P225" s="148"/>
      <c r="Q225" s="68">
        <f>IF(A13stdlife="n/a","n/a",IF(Q$3&gt;(A13stdlife+$F225),(Input!$P$215*(1+vanilla9)^0.5)-SUM($P225:P225),(Input!$P$215*(1+vanilla9)^0.5)/A13stdlife))</f>
        <v>0</v>
      </c>
      <c r="R225" s="68"/>
      <c r="S225" s="102"/>
      <c r="T225" s="102"/>
      <c r="U225" s="102"/>
      <c r="V225" s="102"/>
      <c r="W225" s="102"/>
      <c r="X225" s="102"/>
      <c r="Y225" s="102"/>
      <c r="Z225" s="102"/>
      <c r="AA225" s="102"/>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102"/>
      <c r="BE225" s="102"/>
      <c r="BF225" s="102"/>
      <c r="BG225" s="102"/>
      <c r="BH225" s="102"/>
      <c r="BI225" s="102"/>
      <c r="BJ225" s="102"/>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5"/>
      <c r="E226" s="363"/>
      <c r="F226" s="86">
        <v>10</v>
      </c>
      <c r="G226" s="26"/>
      <c r="H226" s="147"/>
      <c r="I226" s="149"/>
      <c r="J226" s="149"/>
      <c r="K226" s="149"/>
      <c r="L226" s="149"/>
      <c r="M226" s="149"/>
      <c r="N226" s="149"/>
      <c r="O226" s="149"/>
      <c r="P226" s="149"/>
      <c r="Q226" s="148"/>
      <c r="R226" s="68"/>
      <c r="S226" s="102"/>
      <c r="T226" s="102"/>
      <c r="U226" s="102"/>
      <c r="V226" s="102"/>
      <c r="W226" s="102"/>
      <c r="X226" s="102"/>
      <c r="Y226" s="102"/>
      <c r="Z226" s="102"/>
      <c r="AA226" s="102"/>
      <c r="AB226" s="208"/>
      <c r="AC226" s="208"/>
      <c r="AD226" s="208"/>
      <c r="AE226" s="208"/>
      <c r="AF226" s="208"/>
      <c r="AG226" s="208"/>
      <c r="AH226" s="208"/>
      <c r="AI226" s="208"/>
      <c r="AJ226" s="208"/>
      <c r="AK226" s="208"/>
      <c r="AL226" s="208"/>
      <c r="AM226" s="208"/>
      <c r="AN226" s="208"/>
      <c r="AO226" s="208"/>
      <c r="AP226" s="208"/>
      <c r="AQ226" s="208"/>
      <c r="AR226" s="208"/>
      <c r="AS226" s="208"/>
      <c r="AT226" s="208"/>
      <c r="AU226" s="208"/>
      <c r="AV226" s="208"/>
      <c r="AW226" s="208"/>
      <c r="AX226" s="208"/>
      <c r="AY226" s="208"/>
      <c r="AZ226" s="208"/>
      <c r="BA226" s="208"/>
      <c r="BB226" s="208"/>
      <c r="BC226" s="208"/>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ollapsed="1">
      <c r="A227" s="9"/>
      <c r="B227" s="9"/>
      <c r="C227" s="9"/>
      <c r="D227" s="25" t="str">
        <f>Asset13</f>
        <v>Non-network—Motor Vehicles Capex</v>
      </c>
      <c r="E227" s="9"/>
      <c r="F227" s="9"/>
      <c r="G227" s="122"/>
      <c r="H227" s="166">
        <f>-SUM(H215:H226)</f>
        <v>0</v>
      </c>
      <c r="I227" s="166">
        <f>-SUM(I215:I226)</f>
        <v>0</v>
      </c>
      <c r="J227" s="166">
        <f>-SUM(J215:J226)</f>
        <v>0</v>
      </c>
      <c r="K227" s="166">
        <f>-SUM(K215:K226)</f>
        <v>0</v>
      </c>
      <c r="L227" s="166">
        <f>-SUM(L215:L226)</f>
        <v>0</v>
      </c>
      <c r="M227" s="166">
        <f>IF(Input!M248&gt;0, -SUM(M215:M226), 0)</f>
        <v>0</v>
      </c>
      <c r="N227" s="166">
        <f>IF(Input!N248&gt;0, -SUM(N215:N226), 0)</f>
        <v>0</v>
      </c>
      <c r="O227" s="166">
        <f>IF(Input!O248&gt;0, -SUM(O215:O226), 0)</f>
        <v>0</v>
      </c>
      <c r="P227" s="166">
        <f>IF(Input!P248&gt;0, -SUM(P215:P226), 0)</f>
        <v>0</v>
      </c>
      <c r="Q227" s="166">
        <f>IF(Input!Q248&gt;0, -SUM(Q215:Q226), 0)</f>
        <v>0</v>
      </c>
      <c r="R227" s="66"/>
      <c r="S227" s="104"/>
      <c r="T227" s="104"/>
      <c r="U227" s="104"/>
      <c r="V227" s="104"/>
      <c r="W227" s="104"/>
      <c r="X227" s="104"/>
      <c r="Y227" s="104"/>
      <c r="Z227" s="104"/>
      <c r="AA227" s="104"/>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104"/>
      <c r="BE227" s="104"/>
      <c r="BF227" s="104"/>
      <c r="BG227" s="104"/>
      <c r="BH227" s="104"/>
      <c r="BI227" s="104"/>
      <c r="BJ227" s="104"/>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31" t="str">
        <f>Asset14</f>
        <v>Non-network—Property Capex</v>
      </c>
      <c r="D228" s="162"/>
      <c r="E228" s="33" t="s">
        <v>27</v>
      </c>
      <c r="F228" s="32"/>
      <c r="G228" s="176"/>
      <c r="H228" s="67">
        <f>IF(H$3&gt;A14remlife,A14value-SUM($G228:G228),IF(A14remlife="N/A","n/a",A14value/A14remlife))</f>
        <v>0</v>
      </c>
      <c r="I228" s="67">
        <f>IF(I$3&gt;A14remlife,A14value-SUM($G228:H228),IF(A14remlife="N/A","n/a",A14value/A14remlife))</f>
        <v>0</v>
      </c>
      <c r="J228" s="67">
        <f>IF(J$3&gt;A14remlife,A14value-SUM($G228:I228),IF(A14remlife="N/A","n/a",A14value/A14remlife))</f>
        <v>0</v>
      </c>
      <c r="K228" s="67">
        <f>IF(K$3&gt;A14remlife,A14value-SUM($G228:J228),IF(A14remlife="N/A","n/a",A14value/A14remlife))</f>
        <v>0</v>
      </c>
      <c r="L228" s="67">
        <f>IF(L$3&gt;A14remlife,A14value-SUM($G228:K228),IF(A14remlife="N/A","n/a",A14value/A14remlife))</f>
        <v>0</v>
      </c>
      <c r="M228" s="67">
        <f>IF(M$3&gt;A14remlife,A14value-SUM($G228:L228),IF(A14remlife="N/A","n/a",A14value/A14remlife))</f>
        <v>0</v>
      </c>
      <c r="N228" s="67">
        <f>IF(N$3&gt;A14remlife,A14value-SUM($G228:M228),IF(A14remlife="N/A","n/a",A14value/A14remlife))</f>
        <v>0</v>
      </c>
      <c r="O228" s="67">
        <f>IF(O$3&gt;A14remlife,A14value-SUM($G228:N228),IF(A14remlife="N/A","n/a",A14value/A14remlife))</f>
        <v>0</v>
      </c>
      <c r="P228" s="67">
        <f>IF(P$3&gt;A14remlife,A14value-SUM($G228:O228),IF(A14remlife="N/A","n/a",A14value/A14remlife))</f>
        <v>0</v>
      </c>
      <c r="Q228" s="67">
        <f>IF(Q$3&gt;A14remlife,A14value-SUM($G228:P228),IF(A14remlife="N/A","n/a",A14value/A14remlife))</f>
        <v>0</v>
      </c>
      <c r="R228" s="67"/>
      <c r="S228" s="102"/>
      <c r="T228" s="102"/>
      <c r="U228" s="102"/>
      <c r="V228" s="102"/>
      <c r="W228" s="102"/>
      <c r="X228" s="102"/>
      <c r="Y228" s="102"/>
      <c r="Z228" s="102"/>
      <c r="AA228" s="102"/>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362" t="s">
        <v>83</v>
      </c>
      <c r="F229" s="85">
        <v>0</v>
      </c>
      <c r="G229" s="122"/>
      <c r="H229" s="68"/>
      <c r="I229" s="68"/>
      <c r="J229" s="68"/>
      <c r="K229" s="68"/>
      <c r="L229" s="68"/>
      <c r="M229" s="164"/>
      <c r="N229" s="111"/>
      <c r="O229" s="68"/>
      <c r="P229" s="68"/>
      <c r="Q229" s="68"/>
      <c r="R229" s="68"/>
      <c r="S229" s="102"/>
      <c r="T229" s="102"/>
      <c r="U229" s="102"/>
      <c r="V229" s="102"/>
      <c r="W229" s="102"/>
      <c r="X229" s="102"/>
      <c r="Y229" s="102"/>
      <c r="Z229" s="102"/>
      <c r="AA229" s="102"/>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5"/>
      <c r="E230" s="363"/>
      <c r="F230" s="85">
        <v>1</v>
      </c>
      <c r="G230" s="122"/>
      <c r="H230" s="146"/>
      <c r="I230" s="68">
        <f>IF(A14stdlife="n/a","n/a",IF(I$3&gt;(A14stdlife+$F230),(Input!$H$216*(1+vanilla1)^0.5)-SUM($H230:H230),(Input!$H$216*(1+vanilla1)^0.5)/A14stdlife))</f>
        <v>0</v>
      </c>
      <c r="J230" s="68">
        <f>IF(A14stdlife="n/a","n/a",IF(J$3&gt;(A14stdlife+$F230),(Input!$H$216*(1+vanilla1)^0.5)-SUM($H230:I230),(Input!$H$216*(1+vanilla1)^0.5)/A14stdlife))</f>
        <v>0</v>
      </c>
      <c r="K230" s="68">
        <f>IF(A14stdlife="n/a","n/a",IF(K$3&gt;(A14stdlife+$F230),(Input!$H$216*(1+vanilla1)^0.5)-SUM($H230:J230),(Input!$H$216*(1+vanilla1)^0.5)/A14stdlife))</f>
        <v>0</v>
      </c>
      <c r="L230" s="68">
        <f>IF(A14stdlife="n/a","n/a",IF(L$3&gt;(A14stdlife+$F230),(Input!$H$216*(1+vanilla1)^0.5)-SUM($H230:K230),(Input!$H$216*(1+vanilla1)^0.5)/A14stdlife))</f>
        <v>0</v>
      </c>
      <c r="M230" s="68">
        <f>IF(A14stdlife="n/a","n/a",IF(M$3&gt;(A14stdlife+$F230),(Input!$H$216*(1+vanilla1)^0.5)-SUM($H230:L230),(Input!$H$216*(1+vanilla1)^0.5)/A14stdlife))</f>
        <v>0</v>
      </c>
      <c r="N230" s="68">
        <f>IF(A14stdlife="n/a","n/a",IF(N$3&gt;(A14stdlife+$F230),(Input!$H$216*(1+vanilla1)^0.5)-SUM($H230:M230),(Input!$H$216*(1+vanilla1)^0.5)/A14stdlife))</f>
        <v>0</v>
      </c>
      <c r="O230" s="68">
        <f>IF(A14stdlife="n/a","n/a",IF(O$3&gt;(A14stdlife+$F230),(Input!$H$216*(1+vanilla1)^0.5)-SUM($H230:N230),(Input!$H$216*(1+vanilla1)^0.5)/A14stdlife))</f>
        <v>0</v>
      </c>
      <c r="P230" s="68">
        <f>IF(A14stdlife="n/a","n/a",IF(P$3&gt;(A14stdlife+$F230),(Input!$H$216*(1+vanilla1)^0.5)-SUM($H230:O230),(Input!$H$216*(1+vanilla1)^0.5)/A14stdlife))</f>
        <v>0</v>
      </c>
      <c r="Q230" s="68">
        <f>IF(A14stdlife="n/a","n/a",IF(Q$3&gt;(A14stdlife+$F230),(Input!$H$216*(1+vanilla1)^0.5)-SUM($H230:P230),(Input!$H$216*(1+vanilla1)^0.5)/A14stdlife))</f>
        <v>0</v>
      </c>
      <c r="R230" s="68"/>
      <c r="S230" s="102"/>
      <c r="T230" s="102"/>
      <c r="U230" s="102"/>
      <c r="V230" s="102"/>
      <c r="W230" s="102"/>
      <c r="X230" s="102"/>
      <c r="Y230" s="102"/>
      <c r="Z230" s="102"/>
      <c r="AA230" s="102"/>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5"/>
      <c r="E231" s="363"/>
      <c r="F231" s="85">
        <v>2</v>
      </c>
      <c r="G231" s="122"/>
      <c r="H231" s="147"/>
      <c r="I231" s="148"/>
      <c r="J231" s="68">
        <f>IF(A14stdlife="n/a","n/a",IF(J$3&gt;(A14stdlife+$F231),(Input!$I$216*(1+vanilla2)^0.5)-SUM($I231:I231),(Input!$I$216*(1+vanilla2)^0.5)/A14stdlife))</f>
        <v>0</v>
      </c>
      <c r="K231" s="68">
        <f>IF(A14stdlife="n/a","n/a",IF(K$3&gt;(A14stdlife+$F231),(Input!$I$216*(1+vanilla2)^0.5)-SUM($I231:J231),(Input!$I$216*(1+vanilla2)^0.5)/A14stdlife))</f>
        <v>0</v>
      </c>
      <c r="L231" s="68">
        <f>IF(A14stdlife="n/a","n/a",IF(L$3&gt;(A14stdlife+$F231),(Input!$I$216*(1+vanilla2)^0.5)-SUM($I231:K231),(Input!$I$216*(1+vanilla2)^0.5)/A14stdlife))</f>
        <v>0</v>
      </c>
      <c r="M231" s="68">
        <f>IF(A14stdlife="n/a","n/a",IF(M$3&gt;(A14stdlife+$F231),(Input!$I$216*(1+vanilla2)^0.5)-SUM($I231:L231),(Input!$I$216*(1+vanilla2)^0.5)/A14stdlife))</f>
        <v>0</v>
      </c>
      <c r="N231" s="68">
        <f>IF(A14stdlife="n/a","n/a",IF(N$3&gt;(A14stdlife+$F231),(Input!$I$216*(1+vanilla2)^0.5)-SUM($I231:M231),(Input!$I$216*(1+vanilla2)^0.5)/A14stdlife))</f>
        <v>0</v>
      </c>
      <c r="O231" s="68">
        <f>IF(A14stdlife="n/a","n/a",IF(O$3&gt;(A14stdlife+$F231),(Input!$I$216*(1+vanilla2)^0.5)-SUM($I231:N231),(Input!$I$216*(1+vanilla2)^0.5)/A14stdlife))</f>
        <v>0</v>
      </c>
      <c r="P231" s="68">
        <f>IF(A14stdlife="n/a","n/a",IF(P$3&gt;(A14stdlife+$F231),(Input!$I$216*(1+vanilla2)^0.5)-SUM($I231:O231),(Input!$I$216*(1+vanilla2)^0.5)/A14stdlife))</f>
        <v>0</v>
      </c>
      <c r="Q231" s="68">
        <f>IF(A14stdlife="n/a","n/a",IF(Q$3&gt;(A14stdlife+$F231),(Input!$I$216*(1+vanilla2)^0.5)-SUM($I231:P231),(Input!$I$216*(1+vanilla2)^0.5)/A14stdlife))</f>
        <v>0</v>
      </c>
      <c r="R231" s="68"/>
      <c r="S231" s="102"/>
      <c r="T231" s="102"/>
      <c r="U231" s="102"/>
      <c r="V231" s="102"/>
      <c r="W231" s="102"/>
      <c r="X231" s="102"/>
      <c r="Y231" s="102"/>
      <c r="Z231" s="102"/>
      <c r="AA231" s="102"/>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5"/>
      <c r="E232" s="363"/>
      <c r="F232" s="85">
        <v>3</v>
      </c>
      <c r="G232" s="122"/>
      <c r="H232" s="147"/>
      <c r="I232" s="149"/>
      <c r="J232" s="148"/>
      <c r="K232" s="68">
        <f>IF(A14stdlife="n/a","n/a",IF(K$3&gt;(A14stdlife+$F232),(Input!$J$216*(1+vanilla3)^0.5)-SUM($J232:J232),(Input!$J$216*(1+vanilla3)^0.5)/A14stdlife))</f>
        <v>0</v>
      </c>
      <c r="L232" s="68">
        <f>IF(A14stdlife="n/a","n/a",IF(L$3&gt;(A14stdlife+$F232),(Input!$J$216*(1+vanilla3)^0.5)-SUM($J232:K232),(Input!$J$216*(1+vanilla3)^0.5)/A14stdlife))</f>
        <v>0</v>
      </c>
      <c r="M232" s="68">
        <f>IF(A14stdlife="n/a","n/a",IF(M$3&gt;(A14stdlife+$F232),(Input!$J$216*(1+vanilla3)^0.5)-SUM($J232:L232),(Input!$J$216*(1+vanilla3)^0.5)/A14stdlife))</f>
        <v>0</v>
      </c>
      <c r="N232" s="68">
        <f>IF(A14stdlife="n/a","n/a",IF(N$3&gt;(A14stdlife+$F232),(Input!$J$216*(1+vanilla3)^0.5)-SUM($J232:M232),(Input!$J$216*(1+vanilla3)^0.5)/A14stdlife))</f>
        <v>0</v>
      </c>
      <c r="O232" s="68">
        <f>IF(A14stdlife="n/a","n/a",IF(O$3&gt;(A14stdlife+$F232),(Input!$J$216*(1+vanilla3)^0.5)-SUM($J232:N232),(Input!$J$216*(1+vanilla3)^0.5)/A14stdlife))</f>
        <v>0</v>
      </c>
      <c r="P232" s="68">
        <f>IF(A14stdlife="n/a","n/a",IF(P$3&gt;(A14stdlife+$F232),(Input!$J$216*(1+vanilla3)^0.5)-SUM($J232:O232),(Input!$J$216*(1+vanilla3)^0.5)/A14stdlife))</f>
        <v>0</v>
      </c>
      <c r="Q232" s="68">
        <f>IF(A14stdlife="n/a","n/a",IF(Q$3&gt;(A14stdlife+$F232),(Input!$J$216*(1+vanilla3)^0.5)-SUM($J232:P232),(Input!$J$216*(1+vanilla3)^0.5)/A14stdlife))</f>
        <v>0</v>
      </c>
      <c r="R232" s="68"/>
      <c r="S232" s="102"/>
      <c r="T232" s="102"/>
      <c r="U232" s="102"/>
      <c r="V232" s="102"/>
      <c r="W232" s="102"/>
      <c r="X232" s="102"/>
      <c r="Y232" s="102"/>
      <c r="Z232" s="102"/>
      <c r="AA232" s="102"/>
      <c r="AB232" s="208"/>
      <c r="AC232" s="208"/>
      <c r="AD232" s="208"/>
      <c r="AE232" s="208"/>
      <c r="AF232" s="208"/>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c r="BC232" s="208"/>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5"/>
      <c r="E233" s="363"/>
      <c r="F233" s="85">
        <v>4</v>
      </c>
      <c r="G233" s="122"/>
      <c r="H233" s="147"/>
      <c r="I233" s="149"/>
      <c r="J233" s="149"/>
      <c r="K233" s="148"/>
      <c r="L233" s="68">
        <f>IF(A14stdlife="n/a","n/a",IF(L$3&gt;(A14stdlife+$F233),(Input!$K$216*(1+vanilla4)^0.5)-SUM($K233:K233),(Input!$K$216*(1+vanilla4)^0.5)/A14stdlife))</f>
        <v>0</v>
      </c>
      <c r="M233" s="68">
        <f>IF(A14stdlife="n/a","n/a",IF(M$3&gt;(A14stdlife+$F233),(Input!$K$216*(1+vanilla4)^0.5)-SUM($K233:L233),(Input!$K$216*(1+vanilla4)^0.5)/A14stdlife))</f>
        <v>0</v>
      </c>
      <c r="N233" s="68">
        <f>IF(A14stdlife="n/a","n/a",IF(N$3&gt;(A14stdlife+$F233),(Input!$K$216*(1+vanilla4)^0.5)-SUM($K233:M233),(Input!$K$216*(1+vanilla4)^0.5)/A14stdlife))</f>
        <v>0</v>
      </c>
      <c r="O233" s="68">
        <f>IF(A14stdlife="n/a","n/a",IF(O$3&gt;(A14stdlife+$F233),(Input!$K$216*(1+vanilla4)^0.5)-SUM($K233:N233),(Input!$K$216*(1+vanilla4)^0.5)/A14stdlife))</f>
        <v>0</v>
      </c>
      <c r="P233" s="68">
        <f>IF(A14stdlife="n/a","n/a",IF(P$3&gt;(A14stdlife+$F233),(Input!$K$216*(1+vanilla4)^0.5)-SUM($K233:O233),(Input!$K$216*(1+vanilla4)^0.5)/A14stdlife))</f>
        <v>0</v>
      </c>
      <c r="Q233" s="68">
        <f>IF(A14stdlife="n/a","n/a",IF(Q$3&gt;(A14stdlife+$F233),(Input!$K$216*(1+vanilla4)^0.5)-SUM($K233:P233),(Input!$K$216*(1+vanilla4)^0.5)/A14stdlife))</f>
        <v>0</v>
      </c>
      <c r="R233" s="68"/>
      <c r="S233" s="102"/>
      <c r="T233" s="102"/>
      <c r="U233" s="102"/>
      <c r="V233" s="102"/>
      <c r="W233" s="102"/>
      <c r="X233" s="102"/>
      <c r="Y233" s="102"/>
      <c r="Z233" s="102"/>
      <c r="AA233" s="102"/>
      <c r="AB233" s="208"/>
      <c r="AC233" s="208"/>
      <c r="AD233" s="208"/>
      <c r="AE233" s="208"/>
      <c r="AF233" s="208"/>
      <c r="AG233" s="208"/>
      <c r="AH233" s="208"/>
      <c r="AI233" s="208"/>
      <c r="AJ233" s="208"/>
      <c r="AK233" s="208"/>
      <c r="AL233" s="208"/>
      <c r="AM233" s="208"/>
      <c r="AN233" s="208"/>
      <c r="AO233" s="208"/>
      <c r="AP233" s="208"/>
      <c r="AQ233" s="208"/>
      <c r="AR233" s="208"/>
      <c r="AS233" s="208"/>
      <c r="AT233" s="208"/>
      <c r="AU233" s="208"/>
      <c r="AV233" s="208"/>
      <c r="AW233" s="208"/>
      <c r="AX233" s="208"/>
      <c r="AY233" s="208"/>
      <c r="AZ233" s="208"/>
      <c r="BA233" s="208"/>
      <c r="BB233" s="208"/>
      <c r="BC233" s="208"/>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5"/>
      <c r="E234" s="363"/>
      <c r="F234" s="85">
        <v>5</v>
      </c>
      <c r="G234" s="26"/>
      <c r="H234" s="147"/>
      <c r="I234" s="149"/>
      <c r="J234" s="149"/>
      <c r="K234" s="149"/>
      <c r="L234" s="148"/>
      <c r="M234" s="68">
        <f>IF(A14stdlife="n/a","n/a",IF(M$3&gt;(A14stdlife+$F234),(Input!$L$216*(1+vanilla5)^0.5)-SUM($L234:L234),(Input!$L$216*(1+vanilla5)^0.5)/A14stdlife))</f>
        <v>0</v>
      </c>
      <c r="N234" s="68">
        <f>IF(A14stdlife="n/a","n/a",IF(N$3&gt;(A14stdlife+$F234),(Input!$L$216*(1+vanilla5)^0.5)-SUM($L234:M234),(Input!$L$216*(1+vanilla5)^0.5)/A14stdlife))</f>
        <v>0</v>
      </c>
      <c r="O234" s="68">
        <f>IF(A14stdlife="n/a","n/a",IF(O$3&gt;(A14stdlife+$F234),(Input!$L$216*(1+vanilla5)^0.5)-SUM($L234:N234),(Input!$L$216*(1+vanilla5)^0.5)/A14stdlife))</f>
        <v>0</v>
      </c>
      <c r="P234" s="68">
        <f>IF(A14stdlife="n/a","n/a",IF(P$3&gt;(A14stdlife+$F234),(Input!$L$216*(1+vanilla5)^0.5)-SUM($L234:O234),(Input!$L$216*(1+vanilla5)^0.5)/A14stdlife))</f>
        <v>0</v>
      </c>
      <c r="Q234" s="68">
        <f>IF(A14stdlife="n/a","n/a",IF(Q$3&gt;(A14stdlife+$F234),(Input!$L$216*(1+vanilla5)^0.5)-SUM($L234:P234),(Input!$L$216*(1+vanilla5)^0.5)/A14stdlife))</f>
        <v>0</v>
      </c>
      <c r="R234" s="68"/>
      <c r="S234" s="102"/>
      <c r="T234" s="102"/>
      <c r="U234" s="102"/>
      <c r="V234" s="102"/>
      <c r="W234" s="102"/>
      <c r="X234" s="102"/>
      <c r="Y234" s="102"/>
      <c r="Z234" s="102"/>
      <c r="AA234" s="102"/>
      <c r="AB234" s="208"/>
      <c r="AC234" s="208"/>
      <c r="AD234" s="208"/>
      <c r="AE234" s="208"/>
      <c r="AF234" s="208"/>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c r="BC234" s="208"/>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5"/>
      <c r="E235" s="363"/>
      <c r="F235" s="85">
        <v>6</v>
      </c>
      <c r="G235" s="26"/>
      <c r="H235" s="147"/>
      <c r="I235" s="149"/>
      <c r="J235" s="149"/>
      <c r="K235" s="149"/>
      <c r="L235" s="149"/>
      <c r="M235" s="148"/>
      <c r="N235" s="68">
        <f>IF(A14stdlife="n/a","n/a",IF(N$3&gt;(A14stdlife+$F235),(Input!$M$216*(1+vanilla6)^0.5)-SUM($M235:M235),(Input!$IL$216*(1+vanilla6)^0.5)/A14stdlife))</f>
        <v>0</v>
      </c>
      <c r="O235" s="68">
        <f>IF(A14stdlife="n/a","n/a",IF(O$3&gt;(A14stdlife+$F235),(Input!$M$216*(1+vanilla6)^0.5)-SUM($M235:N235),(Input!$IL$216*(1+vanilla6)^0.5)/A14stdlife))</f>
        <v>0</v>
      </c>
      <c r="P235" s="68">
        <f>IF(A14stdlife="n/a","n/a",IF(P$3&gt;(A14stdlife+$F235),(Input!$M$216*(1+vanilla6)^0.5)-SUM($M235:O235),(Input!$IL$216*(1+vanilla6)^0.5)/A14stdlife))</f>
        <v>0</v>
      </c>
      <c r="Q235" s="68">
        <f>IF(A14stdlife="n/a","n/a",IF(Q$3&gt;(A14stdlife+$F235),(Input!$M$216*(1+vanilla6)^0.5)-SUM($M235:P235),(Input!$IL$216*(1+vanilla6)^0.5)/A14stdlife))</f>
        <v>0</v>
      </c>
      <c r="R235" s="68"/>
      <c r="S235" s="102"/>
      <c r="T235" s="102"/>
      <c r="U235" s="102"/>
      <c r="V235" s="102"/>
      <c r="W235" s="102"/>
      <c r="X235" s="102"/>
      <c r="Y235" s="102"/>
      <c r="Z235" s="102"/>
      <c r="AA235" s="102"/>
      <c r="AB235" s="208"/>
      <c r="AC235" s="208"/>
      <c r="AD235" s="208"/>
      <c r="AE235" s="208"/>
      <c r="AF235" s="208"/>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5"/>
      <c r="E236" s="363"/>
      <c r="F236" s="85">
        <v>7</v>
      </c>
      <c r="G236" s="26"/>
      <c r="H236" s="147"/>
      <c r="I236" s="149"/>
      <c r="J236" s="149"/>
      <c r="K236" s="149"/>
      <c r="L236" s="149"/>
      <c r="M236" s="149"/>
      <c r="N236" s="148"/>
      <c r="O236" s="68">
        <f>IF(A14stdlife="n/a","n/a",IF(O$3&gt;(A14stdlife+$F236),(Input!$N$216*(1+vanilla7)^0.5)-SUM($N236:N236),(Input!$N$216*(1+vanilla7)^0.5)/A14stdlife))</f>
        <v>0</v>
      </c>
      <c r="P236" s="68">
        <f>IF(A14stdlife="n/a","n/a",IF(P$3&gt;(A14stdlife+$F236),(Input!$N$216*(1+vanilla7)^0.5)-SUM($N236:O236),(Input!$N$216*(1+vanilla7)^0.5)/A14stdlife))</f>
        <v>0</v>
      </c>
      <c r="Q236" s="68">
        <f>IF(A14stdlife="n/a","n/a",IF(Q$3&gt;(A14stdlife+$F236),(Input!$N$216*(1+vanilla7)^0.5)-SUM($N236:P236),(Input!$N$216*(1+vanilla7)^0.5)/A14stdlife))</f>
        <v>0</v>
      </c>
      <c r="R236" s="68"/>
      <c r="S236" s="102"/>
      <c r="T236" s="102"/>
      <c r="U236" s="102"/>
      <c r="V236" s="102"/>
      <c r="W236" s="102"/>
      <c r="X236" s="102"/>
      <c r="Y236" s="102"/>
      <c r="Z236" s="102"/>
      <c r="AA236" s="102"/>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5"/>
      <c r="E237" s="363"/>
      <c r="F237" s="85">
        <v>8</v>
      </c>
      <c r="G237" s="26"/>
      <c r="H237" s="147"/>
      <c r="I237" s="149"/>
      <c r="J237" s="149"/>
      <c r="K237" s="149"/>
      <c r="L237" s="149"/>
      <c r="M237" s="149"/>
      <c r="N237" s="149"/>
      <c r="O237" s="148"/>
      <c r="P237" s="68">
        <f>IF(A14stdlife="n/a","n/a",IF(P$3&gt;(A14stdlife+$F237),(Input!$O$216*(1+vanilla8)^0.5)-SUM($O237:O237),(Input!$O$216*(1+vanilla8)^0.5)/A14stdlife))</f>
        <v>0</v>
      </c>
      <c r="Q237" s="68">
        <f>IF(A14stdlife="n/a","n/a",IF(Q$3&gt;(A14stdlife+$F237),(Input!$O$216*(1+vanilla8)^0.5)-SUM($O237:P237),(Input!$O$216*(1+vanilla8)^0.5)/A14stdlife))</f>
        <v>0</v>
      </c>
      <c r="R237" s="68"/>
      <c r="S237" s="102"/>
      <c r="T237" s="102"/>
      <c r="U237" s="102"/>
      <c r="V237" s="102"/>
      <c r="W237" s="102"/>
      <c r="X237" s="102"/>
      <c r="Y237" s="102"/>
      <c r="Z237" s="102"/>
      <c r="AA237" s="102"/>
      <c r="AB237" s="208"/>
      <c r="AC237" s="208"/>
      <c r="AD237" s="208"/>
      <c r="AE237" s="208"/>
      <c r="AF237" s="208"/>
      <c r="AG237" s="208"/>
      <c r="AH237" s="208"/>
      <c r="AI237" s="208"/>
      <c r="AJ237" s="208"/>
      <c r="AK237" s="208"/>
      <c r="AL237" s="208"/>
      <c r="AM237" s="208"/>
      <c r="AN237" s="208"/>
      <c r="AO237" s="208"/>
      <c r="AP237" s="208"/>
      <c r="AQ237" s="208"/>
      <c r="AR237" s="208"/>
      <c r="AS237" s="208"/>
      <c r="AT237" s="208"/>
      <c r="AU237" s="208"/>
      <c r="AV237" s="208"/>
      <c r="AW237" s="208"/>
      <c r="AX237" s="208"/>
      <c r="AY237" s="208"/>
      <c r="AZ237" s="208"/>
      <c r="BA237" s="208"/>
      <c r="BB237" s="208"/>
      <c r="BC237" s="208"/>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5"/>
      <c r="E238" s="363"/>
      <c r="F238" s="85">
        <v>9</v>
      </c>
      <c r="G238" s="26"/>
      <c r="H238" s="147"/>
      <c r="I238" s="149"/>
      <c r="J238" s="149"/>
      <c r="K238" s="149"/>
      <c r="L238" s="149"/>
      <c r="M238" s="149"/>
      <c r="N238" s="149"/>
      <c r="O238" s="149"/>
      <c r="P238" s="148"/>
      <c r="Q238" s="68">
        <f>IF(A14stdlife="n/a","n/a",IF(Q$3&gt;(A14stdlife+$F238),(Input!$P$216*(1+vanilla9)^0.5)-SUM($P238:P238),(Input!$P$216*(1+vanilla9)^0.5)/A14stdlife))</f>
        <v>0</v>
      </c>
      <c r="R238" s="68"/>
      <c r="S238" s="102"/>
      <c r="T238" s="102"/>
      <c r="U238" s="102"/>
      <c r="V238" s="102"/>
      <c r="W238" s="102"/>
      <c r="X238" s="102"/>
      <c r="Y238" s="102"/>
      <c r="Z238" s="102"/>
      <c r="AA238" s="102"/>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102"/>
      <c r="BE238" s="102"/>
      <c r="BF238" s="102"/>
      <c r="BG238" s="102"/>
      <c r="BH238" s="102"/>
      <c r="BI238" s="102"/>
      <c r="BJ238" s="102"/>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5"/>
      <c r="E239" s="363"/>
      <c r="F239" s="86">
        <v>10</v>
      </c>
      <c r="G239" s="26"/>
      <c r="H239" s="147"/>
      <c r="I239" s="149"/>
      <c r="J239" s="149"/>
      <c r="K239" s="149"/>
      <c r="L239" s="149"/>
      <c r="M239" s="149"/>
      <c r="N239" s="149"/>
      <c r="O239" s="149"/>
      <c r="P239" s="149"/>
      <c r="Q239" s="148"/>
      <c r="R239" s="68"/>
      <c r="S239" s="102"/>
      <c r="T239" s="102"/>
      <c r="U239" s="102"/>
      <c r="V239" s="102"/>
      <c r="W239" s="102"/>
      <c r="X239" s="102"/>
      <c r="Y239" s="102"/>
      <c r="Z239" s="102"/>
      <c r="AA239" s="102"/>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1" collapsed="1">
      <c r="A240" s="9"/>
      <c r="B240" s="9"/>
      <c r="C240" s="9"/>
      <c r="D240" s="25" t="str">
        <f>Asset14</f>
        <v>Non-network—Property Capex</v>
      </c>
      <c r="E240" s="9"/>
      <c r="F240" s="9"/>
      <c r="G240" s="122"/>
      <c r="H240" s="166">
        <f>-SUM(H228:H239)</f>
        <v>0</v>
      </c>
      <c r="I240" s="166">
        <f>-SUM(I228:I239)</f>
        <v>0</v>
      </c>
      <c r="J240" s="166">
        <f>-SUM(J228:J239)</f>
        <v>0</v>
      </c>
      <c r="K240" s="166">
        <f>-SUM(K228:K239)</f>
        <v>0</v>
      </c>
      <c r="L240" s="166">
        <f>-SUM(L228:L239)</f>
        <v>0</v>
      </c>
      <c r="M240" s="166">
        <f>IF(Input!M248&gt;0, -SUM(M228:M239), 0)</f>
        <v>0</v>
      </c>
      <c r="N240" s="166">
        <f>IF(Input!N248&gt;0, -SUM(N228:N239), 0)</f>
        <v>0</v>
      </c>
      <c r="O240" s="166">
        <f>IF(Input!O248&gt;0, -SUM(O228:O239), 0)</f>
        <v>0</v>
      </c>
      <c r="P240" s="166">
        <f>IF(Input!P248&gt;0, -SUM(P228:P239), 0)</f>
        <v>0</v>
      </c>
      <c r="Q240" s="166">
        <f>IF(Input!Q248&gt;0, -SUM(Q228:Q239), 0)</f>
        <v>0</v>
      </c>
      <c r="R240" s="66"/>
      <c r="S240" s="104"/>
      <c r="T240" s="104"/>
      <c r="U240" s="104"/>
      <c r="V240" s="104"/>
      <c r="W240" s="104"/>
      <c r="X240" s="104"/>
      <c r="Y240" s="104"/>
      <c r="Z240" s="104"/>
      <c r="AA240" s="104"/>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104"/>
      <c r="BE240" s="104"/>
      <c r="BF240" s="104"/>
      <c r="BG240" s="104"/>
      <c r="BH240" s="104"/>
      <c r="BI240" s="104"/>
      <c r="BJ240" s="104"/>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31" t="str">
        <f>Asset15</f>
        <v>Non-network—Plant &amp; Equipment Capex</v>
      </c>
      <c r="D241" s="162"/>
      <c r="E241" s="33" t="s">
        <v>27</v>
      </c>
      <c r="F241" s="32"/>
      <c r="G241" s="176"/>
      <c r="H241" s="67">
        <f>IF(H$3&gt;A15remlife,A15value-SUM($G241:G241),IF(A15remlife="N/A","n/a",A15value/A15remlife))</f>
        <v>0.78333772694146331</v>
      </c>
      <c r="I241" s="67">
        <f>IF(I$3&gt;A15remlife,A15value-SUM($G241:H241),IF(A15remlife="N/A","n/a",A15value/A15remlife))</f>
        <v>0.78333772694146331</v>
      </c>
      <c r="J241" s="67">
        <f>IF(J$3&gt;A15remlife,A15value-SUM($G241:I241),IF(A15remlife="N/A","n/a",A15value/A15remlife))</f>
        <v>0.78333772694146331</v>
      </c>
      <c r="K241" s="67">
        <f>IF(K$3&gt;A15remlife,A15value-SUM($G241:J241),IF(A15remlife="N/A","n/a",A15value/A15remlife))</f>
        <v>0.78333772694146331</v>
      </c>
      <c r="L241" s="67">
        <f>IF(L$3&gt;A15remlife,A15value-SUM($G241:K241),IF(A15remlife="N/A","n/a",A15value/A15remlife))</f>
        <v>0.78333772694146331</v>
      </c>
      <c r="M241" s="67">
        <f>IF(M$3&gt;A15remlife,A15value-SUM($G241:L241),IF(A15remlife="N/A","n/a",A15value/A15remlife))</f>
        <v>0.78333772694146331</v>
      </c>
      <c r="N241" s="67">
        <f>IF(N$3&gt;A15remlife,A15value-SUM($G241:M241),IF(A15remlife="N/A","n/a",A15value/A15remlife))</f>
        <v>0.78333772694146331</v>
      </c>
      <c r="O241" s="67">
        <f>IF(O$3&gt;A15remlife,A15value-SUM($G241:N241),IF(A15remlife="N/A","n/a",A15value/A15remlife))</f>
        <v>0.78333772694146331</v>
      </c>
      <c r="P241" s="67">
        <f>IF(P$3&gt;A15remlife,A15value-SUM($G241:O241),IF(A15remlife="N/A","n/a",A15value/A15remlife))</f>
        <v>0.78333772694146331</v>
      </c>
      <c r="Q241" s="67">
        <f>IF(Q$3&gt;A15remlife,A15value-SUM($G241:P241),IF(A15remlife="N/A","n/a",A15value/A15remlife))</f>
        <v>0.78333772694146331</v>
      </c>
      <c r="R241" s="67"/>
      <c r="S241" s="102"/>
      <c r="T241" s="102"/>
      <c r="U241" s="102"/>
      <c r="V241" s="102"/>
      <c r="W241" s="102"/>
      <c r="X241" s="102"/>
      <c r="Y241" s="102"/>
      <c r="Z241" s="102"/>
      <c r="AA241" s="102"/>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362" t="s">
        <v>83</v>
      </c>
      <c r="F242" s="85">
        <v>0</v>
      </c>
      <c r="G242" s="122"/>
      <c r="H242" s="68"/>
      <c r="I242" s="68"/>
      <c r="J242" s="68"/>
      <c r="K242" s="68"/>
      <c r="L242" s="68"/>
      <c r="M242" s="164"/>
      <c r="N242" s="111"/>
      <c r="O242" s="68"/>
      <c r="P242" s="68"/>
      <c r="Q242" s="68"/>
      <c r="R242" s="68"/>
      <c r="S242" s="102"/>
      <c r="T242" s="102"/>
      <c r="U242" s="102"/>
      <c r="V242" s="102"/>
      <c r="W242" s="102"/>
      <c r="X242" s="102"/>
      <c r="Y242" s="102"/>
      <c r="Z242" s="102"/>
      <c r="AA242" s="102"/>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5"/>
      <c r="E243" s="363"/>
      <c r="F243" s="85">
        <v>1</v>
      </c>
      <c r="G243" s="122"/>
      <c r="H243" s="146"/>
      <c r="I243" s="68">
        <f>IF(A15stdlife="n/a","n/a",IF(I$3&gt;(A15stdlife+$F243),(Input!$H$217*(1+vanilla1)^0.5)-SUM($H243:H243),(Input!$H$217*(1+vanilla1)^0.5)/A15stdlife))</f>
        <v>9.2076964309935658E-2</v>
      </c>
      <c r="J243" s="68">
        <f>IF(A15stdlife="n/a","n/a",IF(J$3&gt;(A15stdlife+$F243),(Input!$H$217*(1+vanilla1)^0.5)-SUM($H243:I243),(Input!$H$217*(1+vanilla1)^0.5)/A15stdlife))</f>
        <v>9.2076964309935658E-2</v>
      </c>
      <c r="K243" s="68">
        <f>IF(A15stdlife="n/a","n/a",IF(K$3&gt;(A15stdlife+$F243),(Input!$H$217*(1+vanilla1)^0.5)-SUM($H243:J243),(Input!$H$217*(1+vanilla1)^0.5)/A15stdlife))</f>
        <v>9.2076964309935658E-2</v>
      </c>
      <c r="L243" s="68">
        <f>IF(A15stdlife="n/a","n/a",IF(L$3&gt;(A15stdlife+$F243),(Input!$H$217*(1+vanilla1)^0.5)-SUM($H243:K243),(Input!$H$217*(1+vanilla1)^0.5)/A15stdlife))</f>
        <v>9.2076964309935658E-2</v>
      </c>
      <c r="M243" s="68">
        <f>IF(A15stdlife="n/a","n/a",IF(M$3&gt;(A15stdlife+$F243),(Input!$H$217*(1+vanilla1)^0.5)-SUM($H243:L243),(Input!$H$217*(1+vanilla1)^0.5)/A15stdlife))</f>
        <v>9.2076964309935658E-2</v>
      </c>
      <c r="N243" s="68">
        <f>IF(A15stdlife="n/a","n/a",IF(N$3&gt;(A15stdlife+$F243),(Input!$H$217*(1+vanilla1)^0.5)-SUM($H243:M243),(Input!$H$217*(1+vanilla1)^0.5)/A15stdlife))</f>
        <v>9.2076964309935658E-2</v>
      </c>
      <c r="O243" s="68">
        <f>IF(A15stdlife="n/a","n/a",IF(O$3&gt;(A15stdlife+$F243),(Input!$H$217*(1+vanilla1)^0.5)-SUM($H243:N243),(Input!$H$217*(1+vanilla1)^0.5)/A15stdlife))</f>
        <v>9.2076964309935658E-2</v>
      </c>
      <c r="P243" s="68">
        <f>IF(A15stdlife="n/a","n/a",IF(P$3&gt;(A15stdlife+$F243),(Input!$H$217*(1+vanilla1)^0.5)-SUM($H243:O243),(Input!$H$217*(1+vanilla1)^0.5)/A15stdlife))</f>
        <v>9.2076964309935658E-2</v>
      </c>
      <c r="Q243" s="68">
        <f>IF(A15stdlife="n/a","n/a",IF(Q$3&gt;(A15stdlife+$F243),(Input!$H$217*(1+vanilla1)^0.5)-SUM($H243:P243),(Input!$H$217*(1+vanilla1)^0.5)/A15stdlife))</f>
        <v>9.2076964309935658E-2</v>
      </c>
      <c r="R243" s="68"/>
      <c r="S243" s="102"/>
      <c r="T243" s="102"/>
      <c r="U243" s="102"/>
      <c r="V243" s="102"/>
      <c r="W243" s="102"/>
      <c r="X243" s="102"/>
      <c r="Y243" s="102"/>
      <c r="Z243" s="102"/>
      <c r="AA243" s="102"/>
      <c r="AB243" s="208"/>
      <c r="AC243" s="208"/>
      <c r="AD243" s="208"/>
      <c r="AE243" s="208"/>
      <c r="AF243" s="208"/>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5"/>
      <c r="E244" s="363"/>
      <c r="F244" s="85">
        <v>2</v>
      </c>
      <c r="G244" s="122"/>
      <c r="H244" s="147"/>
      <c r="I244" s="148"/>
      <c r="J244" s="68">
        <f>IF(A15stdlife="n/a","n/a",IF(J$3&gt;(A15stdlife+$F244),(Input!$I$217*(1+vanilla2)^0.5)-SUM($I244:I244),(Input!$I$217*(1+vanilla2)^0.5)/A15stdlife))</f>
        <v>0</v>
      </c>
      <c r="K244" s="68">
        <f>IF(A15stdlife="n/a","n/a",IF(K$3&gt;(A15stdlife+$F244),(Input!$I$217*(1+vanilla2)^0.5)-SUM($I244:J244),(Input!$I$217*(1+vanilla2)^0.5)/A15stdlife))</f>
        <v>0</v>
      </c>
      <c r="L244" s="68">
        <f>IF(A15stdlife="n/a","n/a",IF(L$3&gt;(A15stdlife+$F244),(Input!$I$217*(1+vanilla2)^0.5)-SUM($I244:K244),(Input!$I$217*(1+vanilla2)^0.5)/A15stdlife))</f>
        <v>0</v>
      </c>
      <c r="M244" s="68">
        <f>IF(A15stdlife="n/a","n/a",IF(M$3&gt;(A15stdlife+$F244),(Input!$I$217*(1+vanilla2)^0.5)-SUM($I244:L244),(Input!$I$217*(1+vanilla2)^0.5)/A15stdlife))</f>
        <v>0</v>
      </c>
      <c r="N244" s="68">
        <f>IF(A15stdlife="n/a","n/a",IF(N$3&gt;(A15stdlife+$F244),(Input!$I$217*(1+vanilla2)^0.5)-SUM($I244:M244),(Input!$I$217*(1+vanilla2)^0.5)/A15stdlife))</f>
        <v>0</v>
      </c>
      <c r="O244" s="68">
        <f>IF(A15stdlife="n/a","n/a",IF(O$3&gt;(A15stdlife+$F244),(Input!$I$217*(1+vanilla2)^0.5)-SUM($I244:N244),(Input!$I$217*(1+vanilla2)^0.5)/A15stdlife))</f>
        <v>0</v>
      </c>
      <c r="P244" s="68">
        <f>IF(A15stdlife="n/a","n/a",IF(P$3&gt;(A15stdlife+$F244),(Input!$I$217*(1+vanilla2)^0.5)-SUM($I244:O244),(Input!$I$217*(1+vanilla2)^0.5)/A15stdlife))</f>
        <v>0</v>
      </c>
      <c r="Q244" s="68">
        <f>IF(A15stdlife="n/a","n/a",IF(Q$3&gt;(A15stdlife+$F244),(Input!$I$217*(1+vanilla2)^0.5)-SUM($I244:P244),(Input!$I$217*(1+vanilla2)^0.5)/A15stdlife))</f>
        <v>0</v>
      </c>
      <c r="R244" s="68"/>
      <c r="S244" s="102"/>
      <c r="T244" s="102"/>
      <c r="U244" s="102"/>
      <c r="V244" s="102"/>
      <c r="W244" s="102"/>
      <c r="X244" s="102"/>
      <c r="Y244" s="102"/>
      <c r="Z244" s="102"/>
      <c r="AA244" s="102"/>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5"/>
      <c r="E245" s="363"/>
      <c r="F245" s="85">
        <v>3</v>
      </c>
      <c r="G245" s="122"/>
      <c r="H245" s="147"/>
      <c r="I245" s="149"/>
      <c r="J245" s="148"/>
      <c r="K245" s="68">
        <f>IF(A15stdlife="n/a","n/a",IF(K$3&gt;(A15stdlife+$F245),(Input!$J$217*(1+vanilla3)^0.5)-SUM($J245:J245),(Input!$J$217*(1+vanilla3)^0.5)/A15stdlife))</f>
        <v>0</v>
      </c>
      <c r="L245" s="68">
        <f>IF(A15stdlife="n/a","n/a",IF(L$3&gt;(A15stdlife+$F245),(Input!$J$217*(1+vanilla3)^0.5)-SUM($J245:K245),(Input!$J$217*(1+vanilla3)^0.5)/A15stdlife))</f>
        <v>0</v>
      </c>
      <c r="M245" s="68">
        <f>IF(A15stdlife="n/a","n/a",IF(M$3&gt;(A15stdlife+$F245),(Input!$J$217*(1+vanilla3)^0.5)-SUM($J245:L245),(Input!$J$217*(1+vanilla3)^0.5)/A15stdlife))</f>
        <v>0</v>
      </c>
      <c r="N245" s="68">
        <f>IF(A15stdlife="n/a","n/a",IF(N$3&gt;(A15stdlife+$F245),(Input!$J$217*(1+vanilla3)^0.5)-SUM($J245:M245),(Input!$J$217*(1+vanilla3)^0.5)/A15stdlife))</f>
        <v>0</v>
      </c>
      <c r="O245" s="68">
        <f>IF(A15stdlife="n/a","n/a",IF(O$3&gt;(A15stdlife+$F245),(Input!$J$217*(1+vanilla3)^0.5)-SUM($J245:N245),(Input!$J$217*(1+vanilla3)^0.5)/A15stdlife))</f>
        <v>0</v>
      </c>
      <c r="P245" s="68">
        <f>IF(A15stdlife="n/a","n/a",IF(P$3&gt;(A15stdlife+$F245),(Input!$J$217*(1+vanilla3)^0.5)-SUM($J245:O245),(Input!$J$217*(1+vanilla3)^0.5)/A15stdlife))</f>
        <v>0</v>
      </c>
      <c r="Q245" s="68">
        <f>IF(A15stdlife="n/a","n/a",IF(Q$3&gt;(A15stdlife+$F245),(Input!$J$217*(1+vanilla3)^0.5)-SUM($J245:P245),(Input!$J$217*(1+vanilla3)^0.5)/A15stdlife))</f>
        <v>0</v>
      </c>
      <c r="R245" s="68"/>
      <c r="S245" s="102"/>
      <c r="T245" s="102"/>
      <c r="U245" s="102"/>
      <c r="V245" s="102"/>
      <c r="W245" s="102"/>
      <c r="X245" s="102"/>
      <c r="Y245" s="102"/>
      <c r="Z245" s="102"/>
      <c r="AA245" s="102"/>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5"/>
      <c r="E246" s="363"/>
      <c r="F246" s="85">
        <v>4</v>
      </c>
      <c r="G246" s="122"/>
      <c r="H246" s="147"/>
      <c r="I246" s="149"/>
      <c r="J246" s="149"/>
      <c r="K246" s="148"/>
      <c r="L246" s="68">
        <f>IF(A15stdlife="n/a","n/a",IF(L$3&gt;(A15stdlife+$F246),(Input!$K$217*(1+vanilla4)^0.5)-SUM($K246:K246),(Input!$K$217*(1+vanilla4)^0.5)/A15stdlife))</f>
        <v>0</v>
      </c>
      <c r="M246" s="68">
        <f>IF(A15stdlife="n/a","n/a",IF(M$3&gt;(A15stdlife+$F246),(Input!$K$217*(1+vanilla4)^0.5)-SUM($K246:L246),(Input!$K$217*(1+vanilla4)^0.5)/A15stdlife))</f>
        <v>0</v>
      </c>
      <c r="N246" s="68">
        <f>IF(A15stdlife="n/a","n/a",IF(N$3&gt;(A15stdlife+$F246),(Input!$K$217*(1+vanilla4)^0.5)-SUM($K246:M246),(Input!$K$217*(1+vanilla4)^0.5)/A15stdlife))</f>
        <v>0</v>
      </c>
      <c r="O246" s="68">
        <f>IF(A15stdlife="n/a","n/a",IF(O$3&gt;(A15stdlife+$F246),(Input!$K$217*(1+vanilla4)^0.5)-SUM($K246:N246),(Input!$K$217*(1+vanilla4)^0.5)/A15stdlife))</f>
        <v>0</v>
      </c>
      <c r="P246" s="68">
        <f>IF(A15stdlife="n/a","n/a",IF(P$3&gt;(A15stdlife+$F246),(Input!$K$217*(1+vanilla4)^0.5)-SUM($K246:O246),(Input!$K$217*(1+vanilla4)^0.5)/A15stdlife))</f>
        <v>0</v>
      </c>
      <c r="Q246" s="68">
        <f>IF(A15stdlife="n/a","n/a",IF(Q$3&gt;(A15stdlife+$F246),(Input!$K$217*(1+vanilla4)^0.5)-SUM($K246:P246),(Input!$K$217*(1+vanilla4)^0.5)/A15stdlife))</f>
        <v>0</v>
      </c>
      <c r="R246" s="68"/>
      <c r="S246" s="102"/>
      <c r="T246" s="102"/>
      <c r="U246" s="102"/>
      <c r="V246" s="102"/>
      <c r="W246" s="102"/>
      <c r="X246" s="102"/>
      <c r="Y246" s="102"/>
      <c r="Z246" s="102"/>
      <c r="AA246" s="102"/>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5"/>
      <c r="E247" s="363"/>
      <c r="F247" s="85">
        <v>5</v>
      </c>
      <c r="G247" s="26"/>
      <c r="H247" s="147"/>
      <c r="I247" s="149"/>
      <c r="J247" s="149"/>
      <c r="K247" s="149"/>
      <c r="L247" s="148"/>
      <c r="M247" s="68">
        <f>IF(A15stdlife="n/a","n/a",IF(M$3&gt;(A15stdlife+$F247),(Input!$L$217*(1+vanilla5)^0.5)-SUM($L247:L247),(Input!$L$217*(1+vanilla5)^0.5)/A15stdlife))</f>
        <v>0</v>
      </c>
      <c r="N247" s="68">
        <f>IF(A15stdlife="n/a","n/a",IF(N$3&gt;(A15stdlife+$F247),(Input!$L$217*(1+vanilla5)^0.5)-SUM($L247:M247),(Input!$L$217*(1+vanilla5)^0.5)/A15stdlife))</f>
        <v>0</v>
      </c>
      <c r="O247" s="68">
        <f>IF(A15stdlife="n/a","n/a",IF(O$3&gt;(A15stdlife+$F247),(Input!$L$217*(1+vanilla5)^0.5)-SUM($L247:N247),(Input!$L$217*(1+vanilla5)^0.5)/A15stdlife))</f>
        <v>0</v>
      </c>
      <c r="P247" s="68">
        <f>IF(A15stdlife="n/a","n/a",IF(P$3&gt;(A15stdlife+$F247),(Input!$L$217*(1+vanilla5)^0.5)-SUM($L247:O247),(Input!$L$217*(1+vanilla5)^0.5)/A15stdlife))</f>
        <v>0</v>
      </c>
      <c r="Q247" s="68">
        <f>IF(A15stdlife="n/a","n/a",IF(Q$3&gt;(A15stdlife+$F247),(Input!$L$217*(1+vanilla5)^0.5)-SUM($L247:P247),(Input!$L$217*(1+vanilla5)^0.5)/A15stdlife))</f>
        <v>0</v>
      </c>
      <c r="R247" s="68"/>
      <c r="S247" s="102"/>
      <c r="T247" s="102"/>
      <c r="U247" s="102"/>
      <c r="V247" s="102"/>
      <c r="W247" s="102"/>
      <c r="X247" s="102"/>
      <c r="Y247" s="102"/>
      <c r="Z247" s="102"/>
      <c r="AA247" s="102"/>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5"/>
      <c r="E248" s="363"/>
      <c r="F248" s="85">
        <v>6</v>
      </c>
      <c r="G248" s="26"/>
      <c r="H248" s="147"/>
      <c r="I248" s="149"/>
      <c r="J248" s="149"/>
      <c r="K248" s="149"/>
      <c r="L248" s="149"/>
      <c r="M248" s="148"/>
      <c r="N248" s="68">
        <f>IF(A15stdlife="n/a","n/a",IF(N$3&gt;(A15stdlife+$F248),(Input!$M$217*(1+vanilla6)^0.5)-SUM($M248:M248),(Input!$M$217*(1+vanilla6)^0.5)/A15stdlife))</f>
        <v>0</v>
      </c>
      <c r="O248" s="68">
        <f>IF(A15stdlife="n/a","n/a",IF(O$3&gt;(A15stdlife+$F248),(Input!$M$217*(1+vanilla6)^0.5)-SUM($M248:N248),(Input!$M$217*(1+vanilla6)^0.5)/A15stdlife))</f>
        <v>0</v>
      </c>
      <c r="P248" s="68">
        <f>IF(A15stdlife="n/a","n/a",IF(P$3&gt;(A15stdlife+$F248),(Input!$M$217*(1+vanilla6)^0.5)-SUM($M248:O248),(Input!$M$217*(1+vanilla6)^0.5)/A15stdlife))</f>
        <v>0</v>
      </c>
      <c r="Q248" s="68">
        <f>IF(A15stdlife="n/a","n/a",IF(Q$3&gt;(A15stdlife+$F248),(Input!$M$217*(1+vanilla6)^0.5)-SUM($M248:P248),(Input!$M$217*(1+vanilla6)^0.5)/A15stdlife))</f>
        <v>0</v>
      </c>
      <c r="R248" s="68"/>
      <c r="S248" s="102"/>
      <c r="T248" s="102"/>
      <c r="U248" s="102"/>
      <c r="V248" s="102"/>
      <c r="W248" s="102"/>
      <c r="X248" s="102"/>
      <c r="Y248" s="102"/>
      <c r="Z248" s="102"/>
      <c r="AA248" s="102"/>
      <c r="AB248" s="208"/>
      <c r="AC248" s="208"/>
      <c r="AD248" s="208"/>
      <c r="AE248" s="208"/>
      <c r="AF248" s="208"/>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5"/>
      <c r="E249" s="363"/>
      <c r="F249" s="85">
        <v>7</v>
      </c>
      <c r="G249" s="26"/>
      <c r="H249" s="147"/>
      <c r="I249" s="149"/>
      <c r="J249" s="149"/>
      <c r="K249" s="149"/>
      <c r="L249" s="149"/>
      <c r="M249" s="149"/>
      <c r="N249" s="148"/>
      <c r="O249" s="68">
        <f>IF(A15stdlife="n/a","n/a",IF(O$3&gt;(A15stdlife+$F249),(Input!$N$217*(1+vanilla7)^0.5)-SUM($N249:N249),(Input!$N$217*(1+vanilla7)^0.5)/A15stdlife))</f>
        <v>0</v>
      </c>
      <c r="P249" s="68">
        <f>IF(A15stdlife="n/a","n/a",IF(P$3&gt;(A15stdlife+$F249),(Input!$N$217*(1+vanilla7)^0.5)-SUM($N249:O249),(Input!$N$217*(1+vanilla7)^0.5)/A15stdlife))</f>
        <v>0</v>
      </c>
      <c r="Q249" s="68">
        <f>IF(A15stdlife="n/a","n/a",IF(Q$3&gt;(A15stdlife+$F249),(Input!$N$217*(1+vanilla7)^0.5)-SUM($N249:P249),(Input!$N$217*(1+vanilla7)^0.5)/A15stdlife))</f>
        <v>0</v>
      </c>
      <c r="R249" s="68"/>
      <c r="S249" s="102"/>
      <c r="T249" s="102"/>
      <c r="U249" s="102"/>
      <c r="V249" s="102"/>
      <c r="W249" s="102"/>
      <c r="X249" s="102"/>
      <c r="Y249" s="102"/>
      <c r="Z249" s="102"/>
      <c r="AA249" s="102"/>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5"/>
      <c r="E250" s="363"/>
      <c r="F250" s="85">
        <v>8</v>
      </c>
      <c r="G250" s="26"/>
      <c r="H250" s="147"/>
      <c r="I250" s="149"/>
      <c r="J250" s="149"/>
      <c r="K250" s="149"/>
      <c r="L250" s="149"/>
      <c r="M250" s="149"/>
      <c r="N250" s="149"/>
      <c r="O250" s="148"/>
      <c r="P250" s="68">
        <f>IF(A15stdlife="n/a","n/a",IF(P$3&gt;(A15stdlife+$F250),(Input!$O$217*(1+vanilla8)^0.5)-SUM($O250:O250),(Input!$O$217*(1+vanilla8)^0.5)/A15stdlife))</f>
        <v>0</v>
      </c>
      <c r="Q250" s="68">
        <f>IF(A15stdlife="n/a","n/a",IF(Q$3&gt;(A15stdlife+$F250),(Input!$O$217*(1+vanilla8)^0.5)-SUM($O250:P250),(Input!$O$217*(1+vanilla8)^0.5)/A15stdlife))</f>
        <v>0</v>
      </c>
      <c r="R250" s="68"/>
      <c r="S250" s="102"/>
      <c r="T250" s="102"/>
      <c r="U250" s="102"/>
      <c r="V250" s="102"/>
      <c r="W250" s="102"/>
      <c r="X250" s="102"/>
      <c r="Y250" s="102"/>
      <c r="Z250" s="102"/>
      <c r="AA250" s="102"/>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5"/>
      <c r="E251" s="363"/>
      <c r="F251" s="85">
        <v>9</v>
      </c>
      <c r="G251" s="26"/>
      <c r="H251" s="147"/>
      <c r="I251" s="149"/>
      <c r="J251" s="149"/>
      <c r="K251" s="149"/>
      <c r="L251" s="149"/>
      <c r="M251" s="149"/>
      <c r="N251" s="149"/>
      <c r="O251" s="149"/>
      <c r="P251" s="148"/>
      <c r="Q251" s="68">
        <f>IF(A15stdlife="n/a","n/a",IF(Q$3&gt;(A15stdlife+$F251),(Input!$P$217*(1+vanilla9)^0.5)-SUM($P251:P251),(Input!$P$217*(1+vanilla9)^0.5)/A15stdlife))</f>
        <v>0</v>
      </c>
      <c r="R251" s="68"/>
      <c r="S251" s="102"/>
      <c r="T251" s="102"/>
      <c r="U251" s="102"/>
      <c r="V251" s="102"/>
      <c r="W251" s="102"/>
      <c r="X251" s="102"/>
      <c r="Y251" s="102"/>
      <c r="Z251" s="102"/>
      <c r="AA251" s="102"/>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102"/>
      <c r="BE251" s="102"/>
      <c r="BF251" s="102"/>
      <c r="BG251" s="102"/>
      <c r="BH251" s="102"/>
      <c r="BI251" s="102"/>
      <c r="BJ251" s="102"/>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5"/>
      <c r="E252" s="363"/>
      <c r="F252" s="86">
        <v>10</v>
      </c>
      <c r="G252" s="26"/>
      <c r="H252" s="147"/>
      <c r="I252" s="149"/>
      <c r="J252" s="149"/>
      <c r="K252" s="149"/>
      <c r="L252" s="149"/>
      <c r="M252" s="149"/>
      <c r="N252" s="149"/>
      <c r="O252" s="149"/>
      <c r="P252" s="149"/>
      <c r="Q252" s="148"/>
      <c r="R252" s="68"/>
      <c r="S252" s="102"/>
      <c r="T252" s="102"/>
      <c r="U252" s="102"/>
      <c r="V252" s="102"/>
      <c r="W252" s="102"/>
      <c r="X252" s="102"/>
      <c r="Y252" s="102"/>
      <c r="Z252" s="102"/>
      <c r="AA252" s="102"/>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9"/>
      <c r="D253" s="25" t="str">
        <f>Asset15</f>
        <v>Non-network—Plant &amp; Equipment Capex</v>
      </c>
      <c r="E253" s="9"/>
      <c r="F253" s="9"/>
      <c r="G253" s="122"/>
      <c r="H253" s="166">
        <f>-SUM(H241:H252)</f>
        <v>-0.78333772694146331</v>
      </c>
      <c r="I253" s="166">
        <f>-SUM(I241:I252)</f>
        <v>-0.87541469125139892</v>
      </c>
      <c r="J253" s="166">
        <f>-SUM(J241:J252)</f>
        <v>-0.87541469125139892</v>
      </c>
      <c r="K253" s="166">
        <f>-SUM(K241:K252)</f>
        <v>-0.87541469125139892</v>
      </c>
      <c r="L253" s="166">
        <f>-SUM(L241:L252)</f>
        <v>-0.87541469125139892</v>
      </c>
      <c r="M253" s="166">
        <f>IF(Input!M248&gt;0, -SUM(M241:M252), 0)</f>
        <v>0</v>
      </c>
      <c r="N253" s="166">
        <f>IF(Input!N248&gt;0, -SUM(N241:N252), 0)</f>
        <v>0</v>
      </c>
      <c r="O253" s="166">
        <f>IF(Input!O248&gt;0, -SUM(O241:O252), 0)</f>
        <v>0</v>
      </c>
      <c r="P253" s="166">
        <f>IF(Input!P248&gt;0, -SUM(P241:P252), 0)</f>
        <v>0</v>
      </c>
      <c r="Q253" s="166">
        <f>IF(Input!Q248&gt;0, -SUM(Q241:Q252), 0)</f>
        <v>0</v>
      </c>
      <c r="R253" s="66"/>
      <c r="S253" s="104"/>
      <c r="T253" s="104"/>
      <c r="U253" s="104"/>
      <c r="V253" s="104"/>
      <c r="W253" s="104"/>
      <c r="X253" s="104"/>
      <c r="Y253" s="104"/>
      <c r="Z253" s="104"/>
      <c r="AA253" s="104"/>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104"/>
      <c r="BE253" s="104"/>
      <c r="BF253" s="104"/>
      <c r="BG253" s="104"/>
      <c r="BH253" s="104"/>
      <c r="BI253" s="104"/>
      <c r="BJ253" s="104"/>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31" t="str">
        <f>Asset16</f>
        <v>Non-network—Other capex</v>
      </c>
      <c r="D254" s="162"/>
      <c r="E254" s="33" t="s">
        <v>27</v>
      </c>
      <c r="F254" s="32"/>
      <c r="G254" s="176"/>
      <c r="H254" s="67">
        <f>IF(H$3&gt;A16remlife,A16value-SUM($G254:G254),IF(A16remlife="N/A","n/a",A16value/A16remlife))</f>
        <v>0</v>
      </c>
      <c r="I254" s="67">
        <f>IF(I$3&gt;A16remlife,A16value-SUM($G254:H254),IF(A16remlife="N/A","n/a",A16value/A16remlife))</f>
        <v>0</v>
      </c>
      <c r="J254" s="67">
        <f>IF(J$3&gt;A16remlife,A16value-SUM($G254:I254),IF(A16remlife="N/A","n/a",A16value/A16remlife))</f>
        <v>0</v>
      </c>
      <c r="K254" s="67">
        <f>IF(K$3&gt;A16remlife,A16value-SUM($G254:J254),IF(A16remlife="N/A","n/a",A16value/A16remlife))</f>
        <v>0</v>
      </c>
      <c r="L254" s="67">
        <f>IF(L$3&gt;A16remlife,A16value-SUM($G254:K254),IF(A16remlife="N/A","n/a",A16value/A16remlife))</f>
        <v>0</v>
      </c>
      <c r="M254" s="67">
        <f>IF(M$3&gt;A16remlife,A16value-SUM($G254:L254),IF(A16remlife="N/A","n/a",A16value/A16remlife))</f>
        <v>0</v>
      </c>
      <c r="N254" s="67">
        <f>IF(N$3&gt;A16remlife,A16value-SUM($G254:M254),IF(A16remlife="N/A","n/a",A16value/A16remlife))</f>
        <v>0</v>
      </c>
      <c r="O254" s="67">
        <f>IF(O$3&gt;A16remlife,A16value-SUM($G254:N254),IF(A16remlife="N/A","n/a",A16value/A16remlife))</f>
        <v>0</v>
      </c>
      <c r="P254" s="67">
        <f>IF(P$3&gt;A16remlife,A16value-SUM($G254:O254),IF(A16remlife="N/A","n/a",A16value/A16remlife))</f>
        <v>0</v>
      </c>
      <c r="Q254" s="67">
        <f>IF(Q$3&gt;A16remlife,A16value-SUM($G254:P254),IF(A16remlife="N/A","n/a",A16value/A16remlife))</f>
        <v>0</v>
      </c>
      <c r="R254" s="67"/>
      <c r="S254" s="102"/>
      <c r="T254" s="102"/>
      <c r="U254" s="102"/>
      <c r="V254" s="102"/>
      <c r="W254" s="102"/>
      <c r="X254" s="102"/>
      <c r="Y254" s="102"/>
      <c r="Z254" s="102"/>
      <c r="AA254" s="102"/>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362" t="s">
        <v>83</v>
      </c>
      <c r="F255" s="85">
        <v>0</v>
      </c>
      <c r="G255" s="122"/>
      <c r="H255" s="68"/>
      <c r="I255" s="68"/>
      <c r="J255" s="68"/>
      <c r="K255" s="68"/>
      <c r="L255" s="68"/>
      <c r="M255" s="164"/>
      <c r="N255" s="111"/>
      <c r="O255" s="68"/>
      <c r="P255" s="68"/>
      <c r="Q255" s="68"/>
      <c r="R255" s="68"/>
      <c r="S255" s="102"/>
      <c r="T255" s="102"/>
      <c r="U255" s="102"/>
      <c r="V255" s="102"/>
      <c r="W255" s="102"/>
      <c r="X255" s="102"/>
      <c r="Y255" s="102"/>
      <c r="Z255" s="102"/>
      <c r="AA255" s="102"/>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5"/>
      <c r="E256" s="363"/>
      <c r="F256" s="85">
        <v>1</v>
      </c>
      <c r="G256" s="122"/>
      <c r="H256" s="146"/>
      <c r="I256" s="68">
        <f>IF(A16stdlife="n/a","n/a",IF(I$3&gt;(A16stdlife+$F256),(Input!$H$218*(1+vanilla1)^0.5)-SUM($H256:H256),(Input!$H$218*(1+vanilla1)^0.5)/A16stdlife))</f>
        <v>0.14308296860027114</v>
      </c>
      <c r="J256" s="68">
        <f>IF(A16stdlife="n/a","n/a",IF(J$3&gt;(A16stdlife+$F256),(Input!$H$218*(1+vanilla1)^0.5)-SUM($H256:I256),(Input!$H$218*(1+vanilla1)^0.5)/A16stdlife))</f>
        <v>0.14308296860027114</v>
      </c>
      <c r="K256" s="68">
        <f>IF(A16stdlife="n/a","n/a",IF(K$3&gt;(A16stdlife+$F256),(Input!$H$218*(1+vanilla1)^0.5)-SUM($H256:J256),(Input!$H$218*(1+vanilla1)^0.5)/A16stdlife))</f>
        <v>0.14308296860027114</v>
      </c>
      <c r="L256" s="68">
        <f>IF(A16stdlife="n/a","n/a",IF(L$3&gt;(A16stdlife+$F256),(Input!$H$218*(1+vanilla1)^0.5)-SUM($H256:K256),(Input!$H$218*(1+vanilla1)^0.5)/A16stdlife))</f>
        <v>0.14308296860027114</v>
      </c>
      <c r="M256" s="68">
        <f>IF(A16stdlife="n/a","n/a",IF(M$3&gt;(A16stdlife+$F256),(Input!$H$218*(1+vanilla1)^0.5)-SUM($H256:L256),(Input!$H$218*(1+vanilla1)^0.5)/A16stdlife))</f>
        <v>0.14308296860027114</v>
      </c>
      <c r="N256" s="68">
        <f>IF(A16stdlife="n/a","n/a",IF(N$3&gt;(A16stdlife+$F256),(Input!$H$218*(1+vanilla1)^0.5)-SUM($H256:M256),(Input!$H$218*(1+vanilla1)^0.5)/A16stdlife))</f>
        <v>0</v>
      </c>
      <c r="O256" s="68">
        <f>IF(A16stdlife="n/a","n/a",IF(O$3&gt;(A16stdlife+$F256),(Input!$H$218*(1+vanilla1)^0.5)-SUM($H256:N256),(Input!$H$218*(1+vanilla1)^0.5)/A16stdlife))</f>
        <v>0</v>
      </c>
      <c r="P256" s="68">
        <f>IF(A16stdlife="n/a","n/a",IF(P$3&gt;(A16stdlife+$F256),(Input!$H$218*(1+vanilla1)^0.5)-SUM($H256:O256),(Input!$H$218*(1+vanilla1)^0.5)/A16stdlife))</f>
        <v>0</v>
      </c>
      <c r="Q256" s="68">
        <f>IF(A16stdlife="n/a","n/a",IF(Q$3&gt;(A16stdlife+$F256),(Input!$H$218*(1+vanilla1)^0.5)-SUM($H256:P256),(Input!$H$218*(1+vanilla1)^0.5)/A16stdlife))</f>
        <v>0</v>
      </c>
      <c r="R256" s="68"/>
      <c r="S256" s="102"/>
      <c r="T256" s="102"/>
      <c r="U256" s="102"/>
      <c r="V256" s="102"/>
      <c r="W256" s="102"/>
      <c r="X256" s="102"/>
      <c r="Y256" s="102"/>
      <c r="Z256" s="102"/>
      <c r="AA256" s="102"/>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5"/>
      <c r="E257" s="363"/>
      <c r="F257" s="85">
        <v>2</v>
      </c>
      <c r="G257" s="122"/>
      <c r="H257" s="147"/>
      <c r="I257" s="148"/>
      <c r="J257" s="68">
        <f>IF(A16stdlife="n/a","n/a",IF(J$3&gt;(A16stdlife+$F257),(Input!$I$218*(1+vanilla2)^0.5)-SUM($I257:I257),(Input!$I$218*(1+vanilla2)^0.5)/A16stdlife))</f>
        <v>0</v>
      </c>
      <c r="K257" s="68">
        <f>IF(A16stdlife="n/a","n/a",IF(K$3&gt;(A16stdlife+$F257),(Input!$I$218*(1+vanilla2)^0.5)-SUM($I257:J257),(Input!$I$218*(1+vanilla2)^0.5)/A16stdlife))</f>
        <v>0</v>
      </c>
      <c r="L257" s="68">
        <f>IF(A16stdlife="n/a","n/a",IF(L$3&gt;(A16stdlife+$F257),(Input!$I$218*(1+vanilla2)^0.5)-SUM($I257:K257),(Input!$I$218*(1+vanilla2)^0.5)/A16stdlife))</f>
        <v>0</v>
      </c>
      <c r="M257" s="68">
        <f>IF(A16stdlife="n/a","n/a",IF(M$3&gt;(A16stdlife+$F257),(Input!$I$218*(1+vanilla2)^0.5)-SUM($I257:L257),(Input!$I$218*(1+vanilla2)^0.5)/A16stdlife))</f>
        <v>0</v>
      </c>
      <c r="N257" s="68">
        <f>IF(A16stdlife="n/a","n/a",IF(N$3&gt;(A16stdlife+$F257),(Input!$I$218*(1+vanilla2)^0.5)-SUM($I257:M257),(Input!$I$218*(1+vanilla2)^0.5)/A16stdlife))</f>
        <v>0</v>
      </c>
      <c r="O257" s="68">
        <f>IF(A16stdlife="n/a","n/a",IF(O$3&gt;(A16stdlife+$F257),(Input!$I$218*(1+vanilla2)^0.5)-SUM($I257:N257),(Input!$I$218*(1+vanilla2)^0.5)/A16stdlife))</f>
        <v>0</v>
      </c>
      <c r="P257" s="68">
        <f>IF(A16stdlife="n/a","n/a",IF(P$3&gt;(A16stdlife+$F257),(Input!$I$218*(1+vanilla2)^0.5)-SUM($I257:O257),(Input!$I$218*(1+vanilla2)^0.5)/A16stdlife))</f>
        <v>0</v>
      </c>
      <c r="Q257" s="68">
        <f>IF(A16stdlife="n/a","n/a",IF(Q$3&gt;(A16stdlife+$F257),(Input!$I$218*(1+vanilla2)^0.5)-SUM($I257:P257),(Input!$I$218*(1+vanilla2)^0.5)/A16stdlife))</f>
        <v>0</v>
      </c>
      <c r="R257" s="68"/>
      <c r="S257" s="102"/>
      <c r="T257" s="102"/>
      <c r="U257" s="102"/>
      <c r="V257" s="102"/>
      <c r="W257" s="102"/>
      <c r="X257" s="102"/>
      <c r="Y257" s="102"/>
      <c r="Z257" s="102"/>
      <c r="AA257" s="102"/>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102"/>
      <c r="BE257" s="102"/>
      <c r="BF257" s="102"/>
      <c r="BG257" s="102"/>
      <c r="BH257" s="102"/>
      <c r="BI257" s="102"/>
      <c r="BJ257" s="102"/>
      <c r="BK257" s="11"/>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5"/>
      <c r="E258" s="363"/>
      <c r="F258" s="85">
        <v>3</v>
      </c>
      <c r="G258" s="122"/>
      <c r="H258" s="147"/>
      <c r="I258" s="149"/>
      <c r="J258" s="148"/>
      <c r="K258" s="68">
        <f>IF(A16stdlife="n/a","n/a",IF(K$3&gt;(A16stdlife+$F258),(Input!$J$218*(1+vanilla3)^0.5)-SUM($J258:J258),(Input!$J$218*(1+vanilla3)^0.5)/A16stdlife))</f>
        <v>0</v>
      </c>
      <c r="L258" s="68">
        <f>IF(A16stdlife="n/a","n/a",IF(L$3&gt;(A16stdlife+$F258),(Input!$J$218*(1+vanilla3)^0.5)-SUM($J258:K258),(Input!$J$218*(1+vanilla3)^0.5)/A16stdlife))</f>
        <v>0</v>
      </c>
      <c r="M258" s="68">
        <f>IF(A16stdlife="n/a","n/a",IF(M$3&gt;(A16stdlife+$F258),(Input!$J$218*(1+vanilla3)^0.5)-SUM($J258:L258),(Input!$J$218*(1+vanilla3)^0.5)/A16stdlife))</f>
        <v>0</v>
      </c>
      <c r="N258" s="68">
        <f>IF(A16stdlife="n/a","n/a",IF(N$3&gt;(A16stdlife+$F258),(Input!$J$218*(1+vanilla3)^0.5)-SUM($J258:M258),(Input!$J$218*(1+vanilla3)^0.5)/A16stdlife))</f>
        <v>0</v>
      </c>
      <c r="O258" s="68">
        <f>IF(A16stdlife="n/a","n/a",IF(O$3&gt;(A16stdlife+$F258),(Input!$J$218*(1+vanilla3)^0.5)-SUM($J258:N258),(Input!$J$218*(1+vanilla3)^0.5)/A16stdlife))</f>
        <v>0</v>
      </c>
      <c r="P258" s="68">
        <f>IF(A16stdlife="n/a","n/a",IF(P$3&gt;(A16stdlife+$F258),(Input!$J$218*(1+vanilla3)^0.5)-SUM($J258:O258),(Input!$J$218*(1+vanilla3)^0.5)/A16stdlife))</f>
        <v>0</v>
      </c>
      <c r="Q258" s="68">
        <f>IF(A16stdlife="n/a","n/a",IF(Q$3&gt;(A16stdlife+$F258),(Input!$J$218*(1+vanilla3)^0.5)-SUM($J258:P258),(Input!$J$218*(1+vanilla3)^0.5)/A16stdlife))</f>
        <v>0</v>
      </c>
      <c r="R258" s="68"/>
      <c r="S258" s="102"/>
      <c r="T258" s="102"/>
      <c r="U258" s="102"/>
      <c r="V258" s="102"/>
      <c r="W258" s="102"/>
      <c r="X258" s="102"/>
      <c r="Y258" s="102"/>
      <c r="Z258" s="102"/>
      <c r="AA258" s="102"/>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5"/>
      <c r="E259" s="363"/>
      <c r="F259" s="85">
        <v>4</v>
      </c>
      <c r="G259" s="122"/>
      <c r="H259" s="147"/>
      <c r="I259" s="149"/>
      <c r="J259" s="149"/>
      <c r="K259" s="148"/>
      <c r="L259" s="68">
        <f>IF(A16stdlife="n/a","n/a",IF(L$3&gt;(A16stdlife+$F259),(Input!$K$218*(1+vanilla4)^0.5)-SUM($K259:K259),(Input!$K$218*(1+vanilla4)^0.5)/A16stdlife))</f>
        <v>0</v>
      </c>
      <c r="M259" s="68">
        <f>IF(A16stdlife="n/a","n/a",IF(M$3&gt;(A16stdlife+$F259),(Input!$K$218*(1+vanilla4)^0.5)-SUM($K259:L259),(Input!$K$218*(1+vanilla4)^0.5)/A16stdlife))</f>
        <v>0</v>
      </c>
      <c r="N259" s="68">
        <f>IF(A16stdlife="n/a","n/a",IF(N$3&gt;(A16stdlife+$F259),(Input!$K$218*(1+vanilla4)^0.5)-SUM($K259:M259),(Input!$K$218*(1+vanilla4)^0.5)/A16stdlife))</f>
        <v>0</v>
      </c>
      <c r="O259" s="68">
        <f>IF(A16stdlife="n/a","n/a",IF(O$3&gt;(A16stdlife+$F259),(Input!$K$218*(1+vanilla4)^0.5)-SUM($K259:N259),(Input!$K$218*(1+vanilla4)^0.5)/A16stdlife))</f>
        <v>0</v>
      </c>
      <c r="P259" s="68">
        <f>IF(A16stdlife="n/a","n/a",IF(P$3&gt;(A16stdlife+$F259),(Input!$K$218*(1+vanilla4)^0.5)-SUM($K259:O259),(Input!$K$218*(1+vanilla4)^0.5)/A16stdlife))</f>
        <v>0</v>
      </c>
      <c r="Q259" s="68">
        <f>IF(A16stdlife="n/a","n/a",IF(Q$3&gt;(A16stdlife+$F259),(Input!$K$218*(1+vanilla4)^0.5)-SUM($K259:P259),(Input!$K$218*(1+vanilla4)^0.5)/A16stdlife))</f>
        <v>0</v>
      </c>
      <c r="R259" s="68"/>
      <c r="S259" s="102"/>
      <c r="T259" s="102"/>
      <c r="U259" s="102"/>
      <c r="V259" s="102"/>
      <c r="W259" s="102"/>
      <c r="X259" s="102"/>
      <c r="Y259" s="102"/>
      <c r="Z259" s="102"/>
      <c r="AA259" s="102"/>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5"/>
      <c r="E260" s="363"/>
      <c r="F260" s="85">
        <v>5</v>
      </c>
      <c r="G260" s="26"/>
      <c r="H260" s="147"/>
      <c r="I260" s="149"/>
      <c r="J260" s="149"/>
      <c r="K260" s="149"/>
      <c r="L260" s="148"/>
      <c r="M260" s="68">
        <f>IF(A16stdlife="n/a","n/a",IF(M$3&gt;(A16stdlife+$F260),(Input!$L$218*(1+vanilla5)^0.5)-SUM($L260:L260),(Input!$L$218*(1+vanilla5)^0.5)/A16stdlife))</f>
        <v>0</v>
      </c>
      <c r="N260" s="68">
        <f>IF(A16stdlife="n/a","n/a",IF(N$3&gt;(A16stdlife+$F260),(Input!$L$218*(1+vanilla5)^0.5)-SUM($L260:M260),(Input!$L$218*(1+vanilla5)^0.5)/A16stdlife))</f>
        <v>0</v>
      </c>
      <c r="O260" s="68">
        <f>IF(A16stdlife="n/a","n/a",IF(O$3&gt;(A16stdlife+$F260),(Input!$L$218*(1+vanilla5)^0.5)-SUM($L260:N260),(Input!$L$218*(1+vanilla5)^0.5)/A16stdlife))</f>
        <v>0</v>
      </c>
      <c r="P260" s="68">
        <f>IF(A16stdlife="n/a","n/a",IF(P$3&gt;(A16stdlife+$F260),(Input!$L$218*(1+vanilla5)^0.5)-SUM($L260:O260),(Input!$L$218*(1+vanilla5)^0.5)/A16stdlife))</f>
        <v>0</v>
      </c>
      <c r="Q260" s="68">
        <f>IF(A16stdlife="n/a","n/a",IF(Q$3&gt;(A16stdlife+$F260),(Input!$L$218*(1+vanilla5)^0.5)-SUM($L260:P260),(Input!$L$218*(1+vanilla5)^0.5)/A16stdlife))</f>
        <v>0</v>
      </c>
      <c r="R260" s="68"/>
      <c r="S260" s="102"/>
      <c r="T260" s="102"/>
      <c r="U260" s="102"/>
      <c r="V260" s="102"/>
      <c r="W260" s="102"/>
      <c r="X260" s="102"/>
      <c r="Y260" s="102"/>
      <c r="Z260" s="102"/>
      <c r="AA260" s="102"/>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5"/>
      <c r="E261" s="363"/>
      <c r="F261" s="85">
        <v>6</v>
      </c>
      <c r="G261" s="26"/>
      <c r="H261" s="147"/>
      <c r="I261" s="149"/>
      <c r="J261" s="149"/>
      <c r="K261" s="149"/>
      <c r="L261" s="149"/>
      <c r="M261" s="148"/>
      <c r="N261" s="68">
        <f>IF(A16stdlife="n/a","n/a",IF(N$3&gt;(A16stdlife+$F261),(Input!$M$218*(1+vanilla6)^0.5)-SUM($M261:M261),(Input!$M$218*(1+vanilla6)^0.5)/A16stdlife))</f>
        <v>0</v>
      </c>
      <c r="O261" s="68">
        <f>IF(A16stdlife="n/a","n/a",IF(O$3&gt;(A16stdlife+$F261),(Input!$M$218*(1+vanilla6)^0.5)-SUM($M261:N261),(Input!$M$218*(1+vanilla6)^0.5)/A16stdlife))</f>
        <v>0</v>
      </c>
      <c r="P261" s="68">
        <f>IF(A16stdlife="n/a","n/a",IF(P$3&gt;(A16stdlife+$F261),(Input!$M$218*(1+vanilla6)^0.5)-SUM($M261:O261),(Input!$M$218*(1+vanilla6)^0.5)/A16stdlife))</f>
        <v>0</v>
      </c>
      <c r="Q261" s="68">
        <f>IF(A16stdlife="n/a","n/a",IF(Q$3&gt;(A16stdlife+$F261),(Input!$M$218*(1+vanilla6)^0.5)-SUM($M261:P261),(Input!$M$218*(1+vanilla6)^0.5)/A16stdlife))</f>
        <v>0</v>
      </c>
      <c r="R261" s="68"/>
      <c r="S261" s="102"/>
      <c r="T261" s="102"/>
      <c r="U261" s="102"/>
      <c r="V261" s="102"/>
      <c r="W261" s="102"/>
      <c r="X261" s="102"/>
      <c r="Y261" s="102"/>
      <c r="Z261" s="102"/>
      <c r="AA261" s="102"/>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5"/>
      <c r="E262" s="363"/>
      <c r="F262" s="85">
        <v>7</v>
      </c>
      <c r="G262" s="26"/>
      <c r="H262" s="147"/>
      <c r="I262" s="149"/>
      <c r="J262" s="149"/>
      <c r="K262" s="149"/>
      <c r="L262" s="149"/>
      <c r="M262" s="149"/>
      <c r="N262" s="148"/>
      <c r="O262" s="68">
        <f>IF(A16stdlife="n/a","n/a",IF(O$3&gt;(A16stdlife+$F262),(Input!$N$218*(1+vanilla7)^0.5)-SUM($N262:N262),(Input!$N$218*(1+vanilla7)^0.5)/A16stdlife))</f>
        <v>0</v>
      </c>
      <c r="P262" s="68">
        <f>IF(A16stdlife="n/a","n/a",IF(P$3&gt;(A16stdlife+$F262),(Input!$N$218*(1+vanilla7)^0.5)-SUM($N262:O262),(Input!$N$218*(1+vanilla7)^0.5)/A16stdlife))</f>
        <v>0</v>
      </c>
      <c r="Q262" s="68">
        <f>IF(A16stdlife="n/a","n/a",IF(Q$3&gt;(A16stdlife+$F262),(Input!$N$218*(1+vanilla7)^0.5)-SUM($N262:P262),(Input!$N$218*(1+vanilla7)^0.5)/A16stdlife))</f>
        <v>0</v>
      </c>
      <c r="R262" s="68"/>
      <c r="S262" s="102"/>
      <c r="T262" s="102"/>
      <c r="U262" s="102"/>
      <c r="V262" s="102"/>
      <c r="W262" s="102"/>
      <c r="X262" s="102"/>
      <c r="Y262" s="102"/>
      <c r="Z262" s="102"/>
      <c r="AA262" s="102"/>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5"/>
      <c r="E263" s="363"/>
      <c r="F263" s="85">
        <v>8</v>
      </c>
      <c r="G263" s="26"/>
      <c r="H263" s="147"/>
      <c r="I263" s="149"/>
      <c r="J263" s="149"/>
      <c r="K263" s="149"/>
      <c r="L263" s="149"/>
      <c r="M263" s="149"/>
      <c r="N263" s="149"/>
      <c r="O263" s="148"/>
      <c r="P263" s="68">
        <f>IF(A16stdlife="n/a","n/a",IF(P$3&gt;(A16stdlife+$F263),(Input!$O$218*(1+vanilla8)^0.5)-SUM($O263:O263),(Input!$O$218*(1+vanilla8)^0.5)/A16stdlife))</f>
        <v>0</v>
      </c>
      <c r="Q263" s="68">
        <f>IF(A16stdlife="n/a","n/a",IF(Q$3&gt;(A16stdlife+$F263),(Input!$O$218*(1+vanilla8)^0.5)-SUM($O263:P263),(Input!$O$218*(1+vanilla8)^0.5)/A16stdlife))</f>
        <v>0</v>
      </c>
      <c r="R263" s="68"/>
      <c r="S263" s="102"/>
      <c r="T263" s="102"/>
      <c r="U263" s="102"/>
      <c r="V263" s="102"/>
      <c r="W263" s="102"/>
      <c r="X263" s="102"/>
      <c r="Y263" s="102"/>
      <c r="Z263" s="102"/>
      <c r="AA263" s="102"/>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5"/>
      <c r="E264" s="363"/>
      <c r="F264" s="85">
        <v>9</v>
      </c>
      <c r="G264" s="26"/>
      <c r="H264" s="147"/>
      <c r="I264" s="149"/>
      <c r="J264" s="149"/>
      <c r="K264" s="149"/>
      <c r="L264" s="149"/>
      <c r="M264" s="149"/>
      <c r="N264" s="149"/>
      <c r="O264" s="149"/>
      <c r="P264" s="148"/>
      <c r="Q264" s="68">
        <f>IF(A16stdlife="n/a","n/a",IF(Q$3&gt;(A16stdlife+$F264),(Input!$P$218*(1+vanilla9)^0.5)-SUM($P264:P264),(Input!$P$218*(1+vanilla9)^0.5)/A16stdlife))</f>
        <v>0</v>
      </c>
      <c r="R264" s="68"/>
      <c r="S264" s="102"/>
      <c r="T264" s="102"/>
      <c r="U264" s="102"/>
      <c r="V264" s="102"/>
      <c r="W264" s="102"/>
      <c r="X264" s="102"/>
      <c r="Y264" s="102"/>
      <c r="Z264" s="102"/>
      <c r="AA264" s="102"/>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102"/>
      <c r="BE264" s="102"/>
      <c r="BF264" s="102"/>
      <c r="BG264" s="102"/>
      <c r="BH264" s="102"/>
      <c r="BI264" s="102"/>
      <c r="BJ264" s="102"/>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5"/>
      <c r="E265" s="363"/>
      <c r="F265" s="86">
        <v>10</v>
      </c>
      <c r="G265" s="26"/>
      <c r="H265" s="147"/>
      <c r="I265" s="149"/>
      <c r="J265" s="149"/>
      <c r="K265" s="149"/>
      <c r="L265" s="149"/>
      <c r="M265" s="149"/>
      <c r="N265" s="149"/>
      <c r="O265" s="149"/>
      <c r="P265" s="149"/>
      <c r="Q265" s="148"/>
      <c r="R265" s="68"/>
      <c r="S265" s="102"/>
      <c r="T265" s="102"/>
      <c r="U265" s="102"/>
      <c r="V265" s="102"/>
      <c r="W265" s="102"/>
      <c r="X265" s="102"/>
      <c r="Y265" s="102"/>
      <c r="Z265" s="102"/>
      <c r="AA265" s="102"/>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1" collapsed="1">
      <c r="A266" s="9"/>
      <c r="B266" s="9"/>
      <c r="C266" s="9"/>
      <c r="D266" s="25" t="str">
        <f>Asset16</f>
        <v>Non-network—Other capex</v>
      </c>
      <c r="E266" s="9"/>
      <c r="F266" s="9"/>
      <c r="G266" s="122"/>
      <c r="H266" s="166">
        <f>-SUM(H254:H265)</f>
        <v>0</v>
      </c>
      <c r="I266" s="166">
        <f>-SUM(I254:I265)</f>
        <v>-0.14308296860027114</v>
      </c>
      <c r="J266" s="166">
        <f>-SUM(J254:J265)</f>
        <v>-0.14308296860027114</v>
      </c>
      <c r="K266" s="166">
        <f>-SUM(K254:K265)</f>
        <v>-0.14308296860027114</v>
      </c>
      <c r="L266" s="166">
        <f>-SUM(L254:L265)</f>
        <v>-0.14308296860027114</v>
      </c>
      <c r="M266" s="166">
        <f>IF(Input!M248&gt;0, -SUM(M254:M265), 0)</f>
        <v>0</v>
      </c>
      <c r="N266" s="166">
        <f>IF(Input!N248&gt;0, -SUM(N254:N265), 0)</f>
        <v>0</v>
      </c>
      <c r="O266" s="166">
        <f>IF(Input!O248&gt;0, -SUM(O254:O265), 0)</f>
        <v>0</v>
      </c>
      <c r="P266" s="166">
        <f>IF(Input!P248&gt;0, -SUM(P254:P265), 0)</f>
        <v>0</v>
      </c>
      <c r="Q266" s="166">
        <f>IF(Input!Q248&gt;0, -SUM(Q254:Q265), 0)</f>
        <v>0</v>
      </c>
      <c r="R266" s="66"/>
      <c r="S266" s="104"/>
      <c r="T266" s="104"/>
      <c r="U266" s="104"/>
      <c r="V266" s="104"/>
      <c r="W266" s="104"/>
      <c r="X266" s="104"/>
      <c r="Y266" s="104"/>
      <c r="Z266" s="104"/>
      <c r="AA266" s="104"/>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104"/>
      <c r="BE266" s="104"/>
      <c r="BF266" s="104"/>
      <c r="BG266" s="104"/>
      <c r="BH266" s="104"/>
      <c r="BI266" s="104"/>
      <c r="BJ266" s="104"/>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31">
        <f>Asset17</f>
        <v>0</v>
      </c>
      <c r="D267" s="162"/>
      <c r="E267" s="33" t="s">
        <v>27</v>
      </c>
      <c r="F267" s="32"/>
      <c r="G267" s="176"/>
      <c r="H267" s="67">
        <f>IF(H$3&gt;A17remlife,A17value-SUM($G267:G267),IF(A17remlife="N/A","n/a",A17value/A17remlife))</f>
        <v>0</v>
      </c>
      <c r="I267" s="67">
        <f>IF(I$3&gt;A17remlife,A17value-SUM($G267:H267),IF(A17remlife="N/A","n/a",A17value/A17remlife))</f>
        <v>0</v>
      </c>
      <c r="J267" s="67">
        <f>IF(J$3&gt;A17remlife,A17value-SUM($G267:I267),IF(A17remlife="N/A","n/a",A17value/A17remlife))</f>
        <v>0</v>
      </c>
      <c r="K267" s="67">
        <f>IF(K$3&gt;A17remlife,A17value-SUM($G267:J267),IF(A17remlife="N/A","n/a",A17value/A17remlife))</f>
        <v>0</v>
      </c>
      <c r="L267" s="67">
        <f>IF(L$3&gt;A17remlife,A17value-SUM($G267:K267),IF(A17remlife="N/A","n/a",A17value/A17remlife))</f>
        <v>0</v>
      </c>
      <c r="M267" s="67">
        <f>IF(M$3&gt;A17remlife,A17value-SUM($G267:L267),IF(A17remlife="N/A","n/a",A17value/A17remlife))</f>
        <v>0</v>
      </c>
      <c r="N267" s="67">
        <f>IF(N$3&gt;A17remlife,A17value-SUM($G267:M267),IF(A17remlife="N/A","n/a",A17value/A17remlife))</f>
        <v>0</v>
      </c>
      <c r="O267" s="67">
        <f>IF(O$3&gt;A17remlife,A17value-SUM($G267:N267),IF(A17remlife="N/A","n/a",A17value/A17remlife))</f>
        <v>0</v>
      </c>
      <c r="P267" s="67">
        <f>IF(P$3&gt;A17remlife,A17value-SUM($G267:O267),IF(A17remlife="N/A","n/a",A17value/A17remlife))</f>
        <v>0</v>
      </c>
      <c r="Q267" s="67">
        <f>IF(Q$3&gt;A17remlife,A17value-SUM($G267:P267),IF(A17remlife="N/A","n/a",A17value/A17remlife))</f>
        <v>0</v>
      </c>
      <c r="R267" s="67"/>
      <c r="S267" s="102"/>
      <c r="T267" s="102"/>
      <c r="U267" s="102"/>
      <c r="V267" s="102"/>
      <c r="W267" s="102"/>
      <c r="X267" s="102"/>
      <c r="Y267" s="102"/>
      <c r="Z267" s="102"/>
      <c r="AA267" s="102"/>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362" t="s">
        <v>83</v>
      </c>
      <c r="F268" s="85">
        <v>0</v>
      </c>
      <c r="G268" s="122"/>
      <c r="H268" s="68"/>
      <c r="I268" s="68"/>
      <c r="J268" s="68"/>
      <c r="K268" s="68"/>
      <c r="L268" s="68"/>
      <c r="M268" s="164"/>
      <c r="N268" s="111"/>
      <c r="O268" s="68"/>
      <c r="P268" s="68"/>
      <c r="Q268" s="68"/>
      <c r="R268" s="68"/>
      <c r="S268" s="102"/>
      <c r="T268" s="102"/>
      <c r="U268" s="102"/>
      <c r="V268" s="102"/>
      <c r="W268" s="102"/>
      <c r="X268" s="102"/>
      <c r="Y268" s="102"/>
      <c r="Z268" s="102"/>
      <c r="AA268" s="102"/>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5"/>
      <c r="E269" s="363"/>
      <c r="F269" s="85">
        <v>1</v>
      </c>
      <c r="G269" s="122"/>
      <c r="H269" s="146"/>
      <c r="I269" s="68">
        <f>IF(A17stdlife="n/a","n/a",IF(I$3&gt;(A17stdlife+$F269),(Input!$H$219*(1+vanilla1)^0.5)-SUM($H269:H269),(Input!$H$219*(1+vanilla1)^0.5)/A17stdlife))</f>
        <v>0</v>
      </c>
      <c r="J269" s="68">
        <f>IF(A17stdlife="n/a","n/a",IF(J$3&gt;(A17stdlife+$F269),(Input!$H$219*(1+vanilla1)^0.5)-SUM($H269:I269),(Input!$H$219*(1+vanilla1)^0.5)/A17stdlife))</f>
        <v>0</v>
      </c>
      <c r="K269" s="68">
        <f>IF(A17stdlife="n/a","n/a",IF(K$3&gt;(A17stdlife+$F269),(Input!$H$219*(1+vanilla1)^0.5)-SUM($H269:J269),(Input!$H$219*(1+vanilla1)^0.5)/A17stdlife))</f>
        <v>0</v>
      </c>
      <c r="L269" s="68">
        <f>IF(A17stdlife="n/a","n/a",IF(L$3&gt;(A17stdlife+$F269),(Input!$H$219*(1+vanilla1)^0.5)-SUM($H269:K269),(Input!$H$219*(1+vanilla1)^0.5)/A17stdlife))</f>
        <v>0</v>
      </c>
      <c r="M269" s="68">
        <f>IF(A17stdlife="n/a","n/a",IF(M$3&gt;(A17stdlife+$F269),(Input!$H$219*(1+vanilla1)^0.5)-SUM($H269:L269),(Input!$H$219*(1+vanilla1)^0.5)/A17stdlife))</f>
        <v>0</v>
      </c>
      <c r="N269" s="68">
        <f>IF(A17stdlife="n/a","n/a",IF(N$3&gt;(A17stdlife+$F269),(Input!$H$219*(1+vanilla1)^0.5)-SUM($H269:M269),(Input!$H$219*(1+vanilla1)^0.5)/A17stdlife))</f>
        <v>0</v>
      </c>
      <c r="O269" s="68">
        <f>IF(A17stdlife="n/a","n/a",IF(O$3&gt;(A17stdlife+$F269),(Input!$H$219*(1+vanilla1)^0.5)-SUM($H269:N269),(Input!$H$219*(1+vanilla1)^0.5)/A17stdlife))</f>
        <v>0</v>
      </c>
      <c r="P269" s="68">
        <f>IF(A17stdlife="n/a","n/a",IF(P$3&gt;(A17stdlife+$F269),(Input!$H$219*(1+vanilla1)^0.5)-SUM($H269:O269),(Input!$H$219*(1+vanilla1)^0.5)/A17stdlife))</f>
        <v>0</v>
      </c>
      <c r="Q269" s="68">
        <f>IF(A17stdlife="n/a","n/a",IF(Q$3&gt;(A17stdlife+$F269),(Input!$H$219*(1+vanilla1)^0.5)-SUM($H269:P269),(Input!$H$219*(1+vanilla1)^0.5)/A17stdlife))</f>
        <v>0</v>
      </c>
      <c r="R269" s="68"/>
      <c r="S269" s="102"/>
      <c r="T269" s="102"/>
      <c r="U269" s="102"/>
      <c r="V269" s="102"/>
      <c r="W269" s="102"/>
      <c r="X269" s="102"/>
      <c r="Y269" s="102"/>
      <c r="Z269" s="102"/>
      <c r="AA269" s="102"/>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5"/>
      <c r="E270" s="363"/>
      <c r="F270" s="85">
        <v>2</v>
      </c>
      <c r="G270" s="122"/>
      <c r="H270" s="147"/>
      <c r="I270" s="148"/>
      <c r="J270" s="68">
        <f>IF(A17stdlife="n/a","n/a",IF(J$3&gt;(A17stdlife+$F270),(Input!$I$219*(1+vanilla2)^0.5)-SUM($I270:I270),(Input!$I$219*(1+vanilla2)^0.5)/A17stdlife))</f>
        <v>0</v>
      </c>
      <c r="K270" s="68">
        <f>IF(A17stdlife="n/a","n/a",IF(K$3&gt;(A17stdlife+$F270),(Input!$I$219*(1+vanilla2)^0.5)-SUM($I270:J270),(Input!$I$219*(1+vanilla2)^0.5)/A17stdlife))</f>
        <v>0</v>
      </c>
      <c r="L270" s="68">
        <f>IF(A17stdlife="n/a","n/a",IF(L$3&gt;(A17stdlife+$F270),(Input!$I$219*(1+vanilla2)^0.5)-SUM($I270:K270),(Input!$I$219*(1+vanilla2)^0.5)/A17stdlife))</f>
        <v>0</v>
      </c>
      <c r="M270" s="68">
        <f>IF(A17stdlife="n/a","n/a",IF(M$3&gt;(A17stdlife+$F270),(Input!$I$219*(1+vanilla2)^0.5)-SUM($I270:L270),(Input!$I$219*(1+vanilla2)^0.5)/A17stdlife))</f>
        <v>0</v>
      </c>
      <c r="N270" s="68">
        <f>IF(A17stdlife="n/a","n/a",IF(N$3&gt;(A17stdlife+$F270),(Input!$I$219*(1+vanilla2)^0.5)-SUM($I270:M270),(Input!$I$219*(1+vanilla2)^0.5)/A17stdlife))</f>
        <v>0</v>
      </c>
      <c r="O270" s="68">
        <f>IF(A17stdlife="n/a","n/a",IF(O$3&gt;(A17stdlife+$F270),(Input!$I$219*(1+vanilla2)^0.5)-SUM($I270:N270),(Input!$I$219*(1+vanilla2)^0.5)/A17stdlife))</f>
        <v>0</v>
      </c>
      <c r="P270" s="68">
        <f>IF(A17stdlife="n/a","n/a",IF(P$3&gt;(A17stdlife+$F270),(Input!$I$219*(1+vanilla2)^0.5)-SUM($I270:O270),(Input!$I$219*(1+vanilla2)^0.5)/A17stdlife))</f>
        <v>0</v>
      </c>
      <c r="Q270" s="68">
        <f>IF(A17stdlife="n/a","n/a",IF(Q$3&gt;(A17stdlife+$F270),(Input!$I$219*(1+vanilla2)^0.5)-SUM($I270:P270),(Input!$I$219*(1+vanilla2)^0.5)/A17stdlife))</f>
        <v>0</v>
      </c>
      <c r="R270" s="68"/>
      <c r="S270" s="102"/>
      <c r="T270" s="102"/>
      <c r="U270" s="102"/>
      <c r="V270" s="102"/>
      <c r="W270" s="102"/>
      <c r="X270" s="102"/>
      <c r="Y270" s="102"/>
      <c r="Z270" s="102"/>
      <c r="AA270" s="102"/>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5"/>
      <c r="E271" s="363"/>
      <c r="F271" s="85">
        <v>3</v>
      </c>
      <c r="G271" s="122"/>
      <c r="H271" s="147"/>
      <c r="I271" s="149"/>
      <c r="J271" s="148"/>
      <c r="K271" s="68">
        <f>IF(A17stdlife="n/a","n/a",IF(K$3&gt;(A17stdlife+$F271),(Input!$J$219*(1+vanilla3)^0.5)-SUM($J271:J271),(Input!$J$219*(1+vanilla3)^0.5)/A17stdlife))</f>
        <v>0</v>
      </c>
      <c r="L271" s="68">
        <f>IF(A17stdlife="n/a","n/a",IF(L$3&gt;(A17stdlife+$F271),(Input!$J$219*(1+vanilla3)^0.5)-SUM($J271:K271),(Input!$J$219*(1+vanilla3)^0.5)/A17stdlife))</f>
        <v>0</v>
      </c>
      <c r="M271" s="68">
        <f>IF(A17stdlife="n/a","n/a",IF(M$3&gt;(A17stdlife+$F271),(Input!$J$219*(1+vanilla3)^0.5)-SUM($J271:L271),(Input!$J$219*(1+vanilla3)^0.5)/A17stdlife))</f>
        <v>0</v>
      </c>
      <c r="N271" s="68">
        <f>IF(A17stdlife="n/a","n/a",IF(N$3&gt;(A17stdlife+$F271),(Input!$J$219*(1+vanilla3)^0.5)-SUM($J271:M271),(Input!$J$219*(1+vanilla3)^0.5)/A17stdlife))</f>
        <v>0</v>
      </c>
      <c r="O271" s="68">
        <f>IF(A17stdlife="n/a","n/a",IF(O$3&gt;(A17stdlife+$F271),(Input!$J$219*(1+vanilla3)^0.5)-SUM($J271:N271),(Input!$J$219*(1+vanilla3)^0.5)/A17stdlife))</f>
        <v>0</v>
      </c>
      <c r="P271" s="68">
        <f>IF(A17stdlife="n/a","n/a",IF(P$3&gt;(A17stdlife+$F271),(Input!$J$219*(1+vanilla3)^0.5)-SUM($J271:O271),(Input!$J$219*(1+vanilla3)^0.5)/A17stdlife))</f>
        <v>0</v>
      </c>
      <c r="Q271" s="68">
        <f>IF(A17stdlife="n/a","n/a",IF(Q$3&gt;(A17stdlife+$F271),(Input!$J$219*(1+vanilla3)^0.5)-SUM($J271:P271),(Input!$J$219*(1+vanilla3)^0.5)/A17stdlife))</f>
        <v>0</v>
      </c>
      <c r="R271" s="68"/>
      <c r="S271" s="102"/>
      <c r="T271" s="102"/>
      <c r="U271" s="102"/>
      <c r="V271" s="102"/>
      <c r="W271" s="102"/>
      <c r="X271" s="102"/>
      <c r="Y271" s="102"/>
      <c r="Z271" s="102"/>
      <c r="AA271" s="102"/>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5"/>
      <c r="E272" s="363"/>
      <c r="F272" s="85">
        <v>4</v>
      </c>
      <c r="G272" s="122"/>
      <c r="H272" s="147"/>
      <c r="I272" s="149"/>
      <c r="J272" s="149"/>
      <c r="K272" s="148"/>
      <c r="L272" s="68">
        <f>IF(A17stdlife="n/a","n/a",IF(L$3&gt;(A17stdlife+$F272),(Input!$K$219*(1+vanilla4)^0.5)-SUM($K272:K272),(Input!$K$219*(1+vanilla4)^0.5)/A17stdlife))</f>
        <v>0</v>
      </c>
      <c r="M272" s="68">
        <f>IF(A17stdlife="n/a","n/a",IF(M$3&gt;(A17stdlife+$F272),(Input!$K$219*(1+vanilla4)^0.5)-SUM($K272:L272),(Input!$K$219*(1+vanilla4)^0.5)/A17stdlife))</f>
        <v>0</v>
      </c>
      <c r="N272" s="68">
        <f>IF(A17stdlife="n/a","n/a",IF(N$3&gt;(A17stdlife+$F272),(Input!$K$219*(1+vanilla4)^0.5)-SUM($K272:M272),(Input!$K$219*(1+vanilla4)^0.5)/A17stdlife))</f>
        <v>0</v>
      </c>
      <c r="O272" s="68">
        <f>IF(A17stdlife="n/a","n/a",IF(O$3&gt;(A17stdlife+$F272),(Input!$K$219*(1+vanilla4)^0.5)-SUM($K272:N272),(Input!$K$219*(1+vanilla4)^0.5)/A17stdlife))</f>
        <v>0</v>
      </c>
      <c r="P272" s="68">
        <f>IF(A17stdlife="n/a","n/a",IF(P$3&gt;(A17stdlife+$F272),(Input!$K$219*(1+vanilla4)^0.5)-SUM($K272:O272),(Input!$K$219*(1+vanilla4)^0.5)/A17stdlife))</f>
        <v>0</v>
      </c>
      <c r="Q272" s="68">
        <f>IF(A17stdlife="n/a","n/a",IF(Q$3&gt;(A17stdlife+$F272),(Input!$K$219*(1+vanilla4)^0.5)-SUM($K272:P272),(Input!$K$219*(1+vanilla4)^0.5)/A17stdlife))</f>
        <v>0</v>
      </c>
      <c r="R272" s="68"/>
      <c r="S272" s="102"/>
      <c r="T272" s="102"/>
      <c r="U272" s="102"/>
      <c r="V272" s="102"/>
      <c r="W272" s="102"/>
      <c r="X272" s="102"/>
      <c r="Y272" s="102"/>
      <c r="Z272" s="102"/>
      <c r="AA272" s="102"/>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102"/>
      <c r="BE272" s="102"/>
      <c r="BF272" s="102"/>
      <c r="BG272" s="102"/>
      <c r="BH272" s="102"/>
      <c r="BI272" s="102"/>
      <c r="BJ272" s="102"/>
      <c r="BK272" s="102"/>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5"/>
      <c r="E273" s="363"/>
      <c r="F273" s="85">
        <v>5</v>
      </c>
      <c r="G273" s="26"/>
      <c r="H273" s="147"/>
      <c r="I273" s="149"/>
      <c r="J273" s="149"/>
      <c r="K273" s="149"/>
      <c r="L273" s="148"/>
      <c r="M273" s="68">
        <f>IF(A17stdlife="n/a","n/a",IF(M$3&gt;(A17stdlife+$F273),(Input!$L$219*(1+vanilla5)^0.5)-SUM($L273:L273),(Input!$L$219*(1+vanilla5)^0.5)/A17stdlife))</f>
        <v>0</v>
      </c>
      <c r="N273" s="68">
        <f>IF(A17stdlife="n/a","n/a",IF(N$3&gt;(A17stdlife+$F273),(Input!$L$219*(1+vanilla5)^0.5)-SUM($L273:M273),(Input!$L$219*(1+vanilla5)^0.5)/A17stdlife))</f>
        <v>0</v>
      </c>
      <c r="O273" s="68">
        <f>IF(A17stdlife="n/a","n/a",IF(O$3&gt;(A17stdlife+$F273),(Input!$L$219*(1+vanilla5)^0.5)-SUM($L273:N273),(Input!$L$219*(1+vanilla5)^0.5)/A17stdlife))</f>
        <v>0</v>
      </c>
      <c r="P273" s="68">
        <f>IF(A17stdlife="n/a","n/a",IF(P$3&gt;(A17stdlife+$F273),(Input!$L$219*(1+vanilla5)^0.5)-SUM($L273:O273),(Input!$L$219*(1+vanilla5)^0.5)/A17stdlife))</f>
        <v>0</v>
      </c>
      <c r="Q273" s="68">
        <f>IF(A17stdlife="n/a","n/a",IF(Q$3&gt;(A17stdlife+$F273),(Input!$L$219*(1+vanilla5)^0.5)-SUM($L273:P273),(Input!$L$219*(1+vanilla5)^0.5)/A17stdlife))</f>
        <v>0</v>
      </c>
      <c r="R273" s="68"/>
      <c r="S273" s="102"/>
      <c r="T273" s="102"/>
      <c r="U273" s="102"/>
      <c r="V273" s="102"/>
      <c r="W273" s="102"/>
      <c r="X273" s="102"/>
      <c r="Y273" s="102"/>
      <c r="Z273" s="102"/>
      <c r="AA273" s="102"/>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5"/>
      <c r="E274" s="363"/>
      <c r="F274" s="85">
        <v>6</v>
      </c>
      <c r="G274" s="26"/>
      <c r="H274" s="147"/>
      <c r="I274" s="149"/>
      <c r="J274" s="149"/>
      <c r="K274" s="149"/>
      <c r="L274" s="149"/>
      <c r="M274" s="148"/>
      <c r="N274" s="68">
        <f>IF(A17stdlife="n/a","n/a",IF(N$3&gt;(A17stdlife+$F274),(Input!$M$219*(1+vanilla6)^0.5)-SUM($M274:M274),(Input!$M$219*(1+vanilla6)^0.5)/A17stdlife))</f>
        <v>0</v>
      </c>
      <c r="O274" s="68">
        <f>IF(A17stdlife="n/a","n/a",IF(O$3&gt;(A17stdlife+$F274),(Input!$M$219*(1+vanilla6)^0.5)-SUM($M274:N274),(Input!$M$219*(1+vanilla6)^0.5)/A17stdlife))</f>
        <v>0</v>
      </c>
      <c r="P274" s="68">
        <f>IF(A17stdlife="n/a","n/a",IF(P$3&gt;(A17stdlife+$F274),(Input!$M$219*(1+vanilla6)^0.5)-SUM($M274:O274),(Input!$M$219*(1+vanilla6)^0.5)/A17stdlife))</f>
        <v>0</v>
      </c>
      <c r="Q274" s="68">
        <f>IF(A17stdlife="n/a","n/a",IF(Q$3&gt;(A17stdlife+$F274),(Input!$M$219*(1+vanilla6)^0.5)-SUM($M274:P274),(Input!$M$219*(1+vanilla6)^0.5)/A17stdlife))</f>
        <v>0</v>
      </c>
      <c r="R274" s="68"/>
      <c r="S274" s="102"/>
      <c r="T274" s="102"/>
      <c r="U274" s="102"/>
      <c r="V274" s="102"/>
      <c r="W274" s="102"/>
      <c r="X274" s="102"/>
      <c r="Y274" s="102"/>
      <c r="Z274" s="102"/>
      <c r="AA274" s="102"/>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5"/>
      <c r="E275" s="363"/>
      <c r="F275" s="85">
        <v>7</v>
      </c>
      <c r="G275" s="26"/>
      <c r="H275" s="147"/>
      <c r="I275" s="149"/>
      <c r="J275" s="149"/>
      <c r="K275" s="149"/>
      <c r="L275" s="149"/>
      <c r="M275" s="149"/>
      <c r="N275" s="148"/>
      <c r="O275" s="68">
        <f>IF(A17stdlife="n/a","n/a",IF(O$3&gt;(A17stdlife+$F275),(Input!$N$219*(1+vanilla7)^0.5)-SUM($N275:N275),(Input!$N$219*(1+vanilla7)^0.5)/A17stdlife))</f>
        <v>0</v>
      </c>
      <c r="P275" s="68">
        <f>IF(A17stdlife="n/a","n/a",IF(P$3&gt;(A17stdlife+$F275),(Input!$N$219*(1+vanilla7)^0.5)-SUM($N275:O275),(Input!$N$219*(1+vanilla7)^0.5)/A17stdlife))</f>
        <v>0</v>
      </c>
      <c r="Q275" s="68">
        <f>IF(A17stdlife="n/a","n/a",IF(Q$3&gt;(A17stdlife+$F275),(Input!$N$219*(1+vanilla7)^0.5)-SUM($N275:P275),(Input!$N$219*(1+vanilla7)^0.5)/A17stdlife))</f>
        <v>0</v>
      </c>
      <c r="R275" s="68"/>
      <c r="S275" s="102"/>
      <c r="T275" s="102"/>
      <c r="U275" s="102"/>
      <c r="V275" s="102"/>
      <c r="W275" s="102"/>
      <c r="X275" s="102"/>
      <c r="Y275" s="102"/>
      <c r="Z275" s="102"/>
      <c r="AA275" s="102"/>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5"/>
      <c r="E276" s="363"/>
      <c r="F276" s="85">
        <v>8</v>
      </c>
      <c r="G276" s="26"/>
      <c r="H276" s="147"/>
      <c r="I276" s="149"/>
      <c r="J276" s="149"/>
      <c r="K276" s="149"/>
      <c r="L276" s="149"/>
      <c r="M276" s="149"/>
      <c r="N276" s="149"/>
      <c r="O276" s="148"/>
      <c r="P276" s="68">
        <f>IF(A17stdlife="n/a","n/a",IF(P$3&gt;(A17stdlife+$F276),(Input!$O$219*(1+vanilla8)^0.5)-SUM($O276:O276),(Input!$O$219*(1+vanilla8)^0.5)/A17stdlife))</f>
        <v>0</v>
      </c>
      <c r="Q276" s="68">
        <f>IF(A17stdlife="n/a","n/a",IF(Q$3&gt;(A17stdlife+$F276),(Input!$O$219*(1+vanilla8)^0.5)-SUM($O276:P276),(Input!$O$219*(1+vanilla8)^0.5)/A17stdlife))</f>
        <v>0</v>
      </c>
      <c r="R276" s="68"/>
      <c r="S276" s="102"/>
      <c r="T276" s="102"/>
      <c r="U276" s="102"/>
      <c r="V276" s="102"/>
      <c r="W276" s="102"/>
      <c r="X276" s="102"/>
      <c r="Y276" s="102"/>
      <c r="Z276" s="102"/>
      <c r="AA276" s="102"/>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5"/>
      <c r="E277" s="363"/>
      <c r="F277" s="85">
        <v>9</v>
      </c>
      <c r="G277" s="26"/>
      <c r="H277" s="147"/>
      <c r="I277" s="149"/>
      <c r="J277" s="149"/>
      <c r="K277" s="149"/>
      <c r="L277" s="149"/>
      <c r="M277" s="149"/>
      <c r="N277" s="149"/>
      <c r="O277" s="149"/>
      <c r="P277" s="148"/>
      <c r="Q277" s="68">
        <f>IF(A17stdlife="n/a","n/a",IF(Q$3&gt;(A17stdlife+$F277),(Input!$P$219*(1+vanilla9)^0.5)-SUM($P277:P277),(Input!$P$219*(1+vanilla9)^0.5)/A17stdlife))</f>
        <v>0</v>
      </c>
      <c r="R277" s="68"/>
      <c r="S277" s="102"/>
      <c r="T277" s="102"/>
      <c r="U277" s="102"/>
      <c r="V277" s="102"/>
      <c r="W277" s="102"/>
      <c r="X277" s="102"/>
      <c r="Y277" s="102"/>
      <c r="Z277" s="102"/>
      <c r="AA277" s="102"/>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102"/>
      <c r="BE277" s="102"/>
      <c r="BF277" s="102"/>
      <c r="BG277" s="102"/>
      <c r="BH277" s="102"/>
      <c r="BI277" s="102"/>
      <c r="BJ277" s="102"/>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5"/>
      <c r="E278" s="363"/>
      <c r="F278" s="86">
        <v>10</v>
      </c>
      <c r="G278" s="26"/>
      <c r="H278" s="147"/>
      <c r="I278" s="149"/>
      <c r="J278" s="149"/>
      <c r="K278" s="149"/>
      <c r="L278" s="149"/>
      <c r="M278" s="149"/>
      <c r="N278" s="149"/>
      <c r="O278" s="149"/>
      <c r="P278" s="149"/>
      <c r="Q278" s="148"/>
      <c r="R278" s="68"/>
      <c r="S278" s="102"/>
      <c r="T278" s="102"/>
      <c r="U278" s="102"/>
      <c r="V278" s="102"/>
      <c r="W278" s="102"/>
      <c r="X278" s="102"/>
      <c r="Y278" s="102"/>
      <c r="Z278" s="102"/>
      <c r="AA278" s="102"/>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1" collapsed="1">
      <c r="A279" s="9"/>
      <c r="B279" s="9"/>
      <c r="C279" s="9"/>
      <c r="D279" s="25">
        <f>Asset17</f>
        <v>0</v>
      </c>
      <c r="E279" s="9"/>
      <c r="F279" s="9"/>
      <c r="G279" s="122"/>
      <c r="H279" s="166">
        <f>-SUM(H267:H278)</f>
        <v>0</v>
      </c>
      <c r="I279" s="166">
        <f>-SUM(I267:I278)</f>
        <v>0</v>
      </c>
      <c r="J279" s="166">
        <f>-SUM(J267:J278)</f>
        <v>0</v>
      </c>
      <c r="K279" s="166">
        <f>-SUM(K267:K278)</f>
        <v>0</v>
      </c>
      <c r="L279" s="166">
        <f>-SUM(L267:L278)</f>
        <v>0</v>
      </c>
      <c r="M279" s="166">
        <f>IF(Input!M248&gt;0, -SUM(M267:M278), 0)</f>
        <v>0</v>
      </c>
      <c r="N279" s="166">
        <f>IF(Input!N248&gt;0, -SUM(N267:N278), 0)</f>
        <v>0</v>
      </c>
      <c r="O279" s="166">
        <f>IF(Input!O248&gt;0, -SUM(O267:O278), 0)</f>
        <v>0</v>
      </c>
      <c r="P279" s="166">
        <f>IF(Input!P248&gt;0, -SUM(P267:P278), 0)</f>
        <v>0</v>
      </c>
      <c r="Q279" s="166">
        <f>IF(Input!Q248&gt;0, -SUM(Q267:Q278), 0)</f>
        <v>0</v>
      </c>
      <c r="R279" s="66"/>
      <c r="S279" s="104"/>
      <c r="T279" s="104"/>
      <c r="U279" s="104"/>
      <c r="V279" s="104"/>
      <c r="W279" s="104"/>
      <c r="X279" s="104"/>
      <c r="Y279" s="104"/>
      <c r="Z279" s="104"/>
      <c r="AA279" s="104"/>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104"/>
      <c r="BE279" s="104"/>
      <c r="BF279" s="104"/>
      <c r="BG279" s="104"/>
      <c r="BH279" s="104"/>
      <c r="BI279" s="104"/>
      <c r="BJ279" s="104"/>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31">
        <f>Asset18</f>
        <v>0</v>
      </c>
      <c r="D280" s="162"/>
      <c r="E280" s="33" t="s">
        <v>27</v>
      </c>
      <c r="F280" s="32"/>
      <c r="G280" s="176"/>
      <c r="H280" s="67">
        <f>IF(H$3&gt;A18remlife,A18value-SUM($G280:G280),IF(A18remlife="N/A","n/a",A18value/A18remlife))</f>
        <v>0</v>
      </c>
      <c r="I280" s="67">
        <f>IF(I$3&gt;A18remlife,A18value-SUM($G280:H280),IF(A18remlife="N/A","n/a",A18value/A18remlife))</f>
        <v>0</v>
      </c>
      <c r="J280" s="67">
        <f>IF(J$3&gt;A18remlife,A18value-SUM($G280:I280),IF(A18remlife="N/A","n/a",A18value/A18remlife))</f>
        <v>0</v>
      </c>
      <c r="K280" s="67">
        <f>IF(K$3&gt;A18remlife,A18value-SUM($G280:J280),IF(A18remlife="N/A","n/a",A18value/A18remlife))</f>
        <v>0</v>
      </c>
      <c r="L280" s="67">
        <f>IF(L$3&gt;A18remlife,A18value-SUM($G280:K280),IF(A18remlife="N/A","n/a",A18value/A18remlife))</f>
        <v>0</v>
      </c>
      <c r="M280" s="67">
        <f>IF(M$3&gt;A18remlife,A18value-SUM($G280:L280),IF(A18remlife="N/A","n/a",A18value/A18remlife))</f>
        <v>0</v>
      </c>
      <c r="N280" s="67">
        <f>IF(N$3&gt;A18remlife,A18value-SUM($G280:M280),IF(A18remlife="N/A","n/a",A18value/A18remlife))</f>
        <v>0</v>
      </c>
      <c r="O280" s="67">
        <f>IF(O$3&gt;A18remlife,A18value-SUM($G280:N280),IF(A18remlife="N/A","n/a",A18value/A18remlife))</f>
        <v>0</v>
      </c>
      <c r="P280" s="67">
        <f>IF(P$3&gt;A18remlife,A18value-SUM($G280:O280),IF(A18remlife="N/A","n/a",A18value/A18remlife))</f>
        <v>0</v>
      </c>
      <c r="Q280" s="67">
        <f>IF(Q$3&gt;A18remlife,A18value-SUM($G280:P280),IF(A18remlife="N/A","n/a",A18value/A18remlife))</f>
        <v>0</v>
      </c>
      <c r="R280" s="67"/>
      <c r="S280" s="102"/>
      <c r="T280" s="102"/>
      <c r="U280" s="102"/>
      <c r="V280" s="102"/>
      <c r="W280" s="102"/>
      <c r="X280" s="102"/>
      <c r="Y280" s="102"/>
      <c r="Z280" s="102"/>
      <c r="AA280" s="102"/>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362" t="s">
        <v>83</v>
      </c>
      <c r="F281" s="85">
        <v>0</v>
      </c>
      <c r="G281" s="122"/>
      <c r="H281" s="68"/>
      <c r="I281" s="68"/>
      <c r="J281" s="68"/>
      <c r="K281" s="68"/>
      <c r="L281" s="68"/>
      <c r="M281" s="164"/>
      <c r="N281" s="111"/>
      <c r="O281" s="68"/>
      <c r="P281" s="68"/>
      <c r="Q281" s="68"/>
      <c r="R281" s="68"/>
      <c r="S281" s="102"/>
      <c r="T281" s="102"/>
      <c r="U281" s="102"/>
      <c r="V281" s="102"/>
      <c r="W281" s="102"/>
      <c r="X281" s="102"/>
      <c r="Y281" s="102"/>
      <c r="Z281" s="102"/>
      <c r="AA281" s="102"/>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5"/>
      <c r="E282" s="363"/>
      <c r="F282" s="85">
        <v>1</v>
      </c>
      <c r="G282" s="122"/>
      <c r="H282" s="146"/>
      <c r="I282" s="68">
        <f>IF(A18stdlife="n/a","n/a",IF(I$3&gt;(A18stdlife+$F282),(Input!$H$220*(1+vanilla1)^0.5)-SUM($H282:H282),(Input!$H$220*(1+vanilla1)^0.5)/A18stdlife))</f>
        <v>0</v>
      </c>
      <c r="J282" s="68">
        <f>IF(A18stdlife="n/a","n/a",IF(J$3&gt;(A18stdlife+$F282),(Input!$H$220*(1+vanilla1)^0.5)-SUM($H282:I282),(Input!$H$220*(1+vanilla1)^0.5)/A18stdlife))</f>
        <v>0</v>
      </c>
      <c r="K282" s="68">
        <f>IF(A18stdlife="n/a","n/a",IF(K$3&gt;(A18stdlife+$F282),(Input!$H$220*(1+vanilla1)^0.5)-SUM($H282:J282),(Input!$H$220*(1+vanilla1)^0.5)/A18stdlife))</f>
        <v>0</v>
      </c>
      <c r="L282" s="68">
        <f>IF(A18stdlife="n/a","n/a",IF(L$3&gt;(A18stdlife+$F282),(Input!$H$220*(1+vanilla1)^0.5)-SUM($H282:K282),(Input!$H$220*(1+vanilla1)^0.5)/A18stdlife))</f>
        <v>0</v>
      </c>
      <c r="M282" s="68">
        <f>IF(A18stdlife="n/a","n/a",IF(M$3&gt;(A18stdlife+$F282),(Input!$H$220*(1+vanilla1)^0.5)-SUM($H282:L282),(Input!$H$220*(1+vanilla1)^0.5)/A18stdlife))</f>
        <v>0</v>
      </c>
      <c r="N282" s="68">
        <f>IF(A18stdlife="n/a","n/a",IF(N$3&gt;(A18stdlife+$F282),(Input!$H$220*(1+vanilla1)^0.5)-SUM($H282:M282),(Input!$H$220*(1+vanilla1)^0.5)/A18stdlife))</f>
        <v>0</v>
      </c>
      <c r="O282" s="68">
        <f>IF(A18stdlife="n/a","n/a",IF(O$3&gt;(A18stdlife+$F282),(Input!$H$220*(1+vanilla1)^0.5)-SUM($H282:N282),(Input!$H$220*(1+vanilla1)^0.5)/A18stdlife))</f>
        <v>0</v>
      </c>
      <c r="P282" s="68">
        <f>IF(A18stdlife="n/a","n/a",IF(P$3&gt;(A18stdlife+$F282),(Input!$H$220*(1+vanilla1)^0.5)-SUM($H282:O282),(Input!$H$220*(1+vanilla1)^0.5)/A18stdlife))</f>
        <v>0</v>
      </c>
      <c r="Q282" s="68">
        <f>IF(A18stdlife="n/a","n/a",IF(Q$3&gt;(A18stdlife+$F282),(Input!$H$220*(1+vanilla1)^0.5)-SUM($H282:P282),(Input!$H$220*(1+vanilla1)^0.5)/A18stdlife))</f>
        <v>0</v>
      </c>
      <c r="R282" s="68"/>
      <c r="S282" s="102"/>
      <c r="T282" s="102"/>
      <c r="U282" s="102"/>
      <c r="V282" s="102"/>
      <c r="W282" s="102"/>
      <c r="X282" s="102"/>
      <c r="Y282" s="102"/>
      <c r="Z282" s="102"/>
      <c r="AA282" s="102"/>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5"/>
      <c r="E283" s="363"/>
      <c r="F283" s="85">
        <v>2</v>
      </c>
      <c r="G283" s="122"/>
      <c r="H283" s="147"/>
      <c r="I283" s="148"/>
      <c r="J283" s="68">
        <f>IF(A18stdlife="n/a","n/a",IF(J$3&gt;(A18stdlife+$F283),(Input!$I$220*(1+vanilla2)^0.5)-SUM($I283:I283),(Input!$I$220*(1+vanilla2)^0.5)/A18stdlife))</f>
        <v>0</v>
      </c>
      <c r="K283" s="68">
        <f>IF(A18stdlife="n/a","n/a",IF(K$3&gt;(A18stdlife+$F283),(Input!$I$220*(1+vanilla2)^0.5)-SUM($I283:J283),(Input!$I$220*(1+vanilla2)^0.5)/A18stdlife))</f>
        <v>0</v>
      </c>
      <c r="L283" s="68">
        <f>IF(A18stdlife="n/a","n/a",IF(L$3&gt;(A18stdlife+$F283),(Input!$I$220*(1+vanilla2)^0.5)-SUM($I283:K283),(Input!$I$220*(1+vanilla2)^0.5)/A18stdlife))</f>
        <v>0</v>
      </c>
      <c r="M283" s="68">
        <f>IF(A18stdlife="n/a","n/a",IF(M$3&gt;(A18stdlife+$F283),(Input!$I$220*(1+vanilla2)^0.5)-SUM($I283:L283),(Input!$I$220*(1+vanilla2)^0.5)/A18stdlife))</f>
        <v>0</v>
      </c>
      <c r="N283" s="68">
        <f>IF(A18stdlife="n/a","n/a",IF(N$3&gt;(A18stdlife+$F283),(Input!$I$220*(1+vanilla2)^0.5)-SUM($I283:M283),(Input!$I$220*(1+vanilla2)^0.5)/A18stdlife))</f>
        <v>0</v>
      </c>
      <c r="O283" s="68">
        <f>IF(A18stdlife="n/a","n/a",IF(O$3&gt;(A18stdlife+$F283),(Input!$I$220*(1+vanilla2)^0.5)-SUM($I283:N283),(Input!$I$220*(1+vanilla2)^0.5)/A18stdlife))</f>
        <v>0</v>
      </c>
      <c r="P283" s="68">
        <f>IF(A18stdlife="n/a","n/a",IF(P$3&gt;(A18stdlife+$F283),(Input!$I$220*(1+vanilla2)^0.5)-SUM($I283:O283),(Input!$I$220*(1+vanilla2)^0.5)/A18stdlife))</f>
        <v>0</v>
      </c>
      <c r="Q283" s="68">
        <f>IF(A18stdlife="n/a","n/a",IF(Q$3&gt;(A18stdlife+$F283),(Input!$I$220*(1+vanilla2)^0.5)-SUM($I283:P283),(Input!$I$220*(1+vanilla2)^0.5)/A18stdlife))</f>
        <v>0</v>
      </c>
      <c r="R283" s="68"/>
      <c r="S283" s="102"/>
      <c r="T283" s="102"/>
      <c r="U283" s="102"/>
      <c r="V283" s="102"/>
      <c r="W283" s="102"/>
      <c r="X283" s="102"/>
      <c r="Y283" s="102"/>
      <c r="Z283" s="102"/>
      <c r="AA283" s="102"/>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5"/>
      <c r="E284" s="363"/>
      <c r="F284" s="85">
        <v>3</v>
      </c>
      <c r="G284" s="122"/>
      <c r="H284" s="147"/>
      <c r="I284" s="149"/>
      <c r="J284" s="148"/>
      <c r="K284" s="68">
        <f>IF(A18stdlife="n/a","n/a",IF(K$3&gt;(A18stdlife+$F284),(Input!$J$220*(1+vanilla3)^0.5)-SUM($J284:J284),(Input!$J$220*(1+vanilla3)^0.5)/A18stdlife))</f>
        <v>0</v>
      </c>
      <c r="L284" s="68">
        <f>IF(A18stdlife="n/a","n/a",IF(L$3&gt;(A18stdlife+$F284),(Input!$J$220*(1+vanilla3)^0.5)-SUM($J284:K284),(Input!$J$220*(1+vanilla3)^0.5)/A18stdlife))</f>
        <v>0</v>
      </c>
      <c r="M284" s="68">
        <f>IF(A18stdlife="n/a","n/a",IF(M$3&gt;(A18stdlife+$F284),(Input!$J$220*(1+vanilla3)^0.5)-SUM($J284:L284),(Input!$J$220*(1+vanilla3)^0.5)/A18stdlife))</f>
        <v>0</v>
      </c>
      <c r="N284" s="68">
        <f>IF(A18stdlife="n/a","n/a",IF(N$3&gt;(A18stdlife+$F284),(Input!$J$220*(1+vanilla3)^0.5)-SUM($J284:M284),(Input!$J$220*(1+vanilla3)^0.5)/A18stdlife))</f>
        <v>0</v>
      </c>
      <c r="O284" s="68">
        <f>IF(A18stdlife="n/a","n/a",IF(O$3&gt;(A18stdlife+$F284),(Input!$J$220*(1+vanilla3)^0.5)-SUM($J284:N284),(Input!$J$220*(1+vanilla3)^0.5)/A18stdlife))</f>
        <v>0</v>
      </c>
      <c r="P284" s="68">
        <f>IF(A18stdlife="n/a","n/a",IF(P$3&gt;(A18stdlife+$F284),(Input!$J$220*(1+vanilla3)^0.5)-SUM($J284:O284),(Input!$J$220*(1+vanilla3)^0.5)/A18stdlife))</f>
        <v>0</v>
      </c>
      <c r="Q284" s="68">
        <f>IF(A18stdlife="n/a","n/a",IF(Q$3&gt;(A18stdlife+$F284),(Input!$J$220*(1+vanilla3)^0.5)-SUM($J284:P284),(Input!$J$220*(1+vanilla3)^0.5)/A18stdlife))</f>
        <v>0</v>
      </c>
      <c r="R284" s="68"/>
      <c r="S284" s="102"/>
      <c r="T284" s="102"/>
      <c r="U284" s="102"/>
      <c r="V284" s="102"/>
      <c r="W284" s="102"/>
      <c r="X284" s="102"/>
      <c r="Y284" s="102"/>
      <c r="Z284" s="102"/>
      <c r="AA284" s="102"/>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5"/>
      <c r="E285" s="363"/>
      <c r="F285" s="85">
        <v>4</v>
      </c>
      <c r="G285" s="122"/>
      <c r="H285" s="147"/>
      <c r="I285" s="149"/>
      <c r="J285" s="149"/>
      <c r="K285" s="148"/>
      <c r="L285" s="68">
        <f>IF(A18stdlife="n/a","n/a",IF(L$3&gt;(A18stdlife+$F285),(Input!$K$220*(1+vanilla4)^0.5)-SUM($K285:K285),(Input!$K$220*(1+vanilla4)^0.5)/A18stdlife))</f>
        <v>0</v>
      </c>
      <c r="M285" s="68">
        <f>IF(A18stdlife="n/a","n/a",IF(M$3&gt;(A18stdlife+$F285),(Input!$K$220*(1+vanilla4)^0.5)-SUM($K285:L285),(Input!$K$220*(1+vanilla4)^0.5)/A18stdlife))</f>
        <v>0</v>
      </c>
      <c r="N285" s="68">
        <f>IF(A18stdlife="n/a","n/a",IF(N$3&gt;(A18stdlife+$F285),(Input!$K$220*(1+vanilla4)^0.5)-SUM($K285:M285),(Input!$K$220*(1+vanilla4)^0.5)/A18stdlife))</f>
        <v>0</v>
      </c>
      <c r="O285" s="68">
        <f>IF(A18stdlife="n/a","n/a",IF(O$3&gt;(A18stdlife+$F285),(Input!$K$220*(1+vanilla4)^0.5)-SUM($K285:N285),(Input!$K$220*(1+vanilla4)^0.5)/A18stdlife))</f>
        <v>0</v>
      </c>
      <c r="P285" s="68">
        <f>IF(A18stdlife="n/a","n/a",IF(P$3&gt;(A18stdlife+$F285),(Input!$K$220*(1+vanilla4)^0.5)-SUM($K285:O285),(Input!$K$220*(1+vanilla4)^0.5)/A18stdlife))</f>
        <v>0</v>
      </c>
      <c r="Q285" s="68">
        <f>IF(A18stdlife="n/a","n/a",IF(Q$3&gt;(A18stdlife+$F285),(Input!$K$220*(1+vanilla4)^0.5)-SUM($K285:P285),(Input!$K$220*(1+vanilla4)^0.5)/A18stdlife))</f>
        <v>0</v>
      </c>
      <c r="R285" s="68"/>
      <c r="S285" s="102"/>
      <c r="T285" s="102"/>
      <c r="U285" s="102"/>
      <c r="V285" s="102"/>
      <c r="W285" s="102"/>
      <c r="X285" s="102"/>
      <c r="Y285" s="102"/>
      <c r="Z285" s="102"/>
      <c r="AA285" s="102"/>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5"/>
      <c r="E286" s="363"/>
      <c r="F286" s="85">
        <v>5</v>
      </c>
      <c r="G286" s="26"/>
      <c r="H286" s="147"/>
      <c r="I286" s="149"/>
      <c r="J286" s="149"/>
      <c r="K286" s="149"/>
      <c r="L286" s="148"/>
      <c r="M286" s="68">
        <f>IF(A18stdlife="n/a","n/a",IF(M$3&gt;(A18stdlife+$F286),(Input!$L$220*(1+vanilla5)^0.5)-SUM($L286:L286),(Input!$L$220*(1+vanilla5)^0.5)/A18stdlife))</f>
        <v>0</v>
      </c>
      <c r="N286" s="68">
        <f>IF(A18stdlife="n/a","n/a",IF(N$3&gt;(A18stdlife+$F286),(Input!$L$220*(1+vanilla5)^0.5)-SUM($L286:M286),(Input!$L$220*(1+vanilla5)^0.5)/A18stdlife))</f>
        <v>0</v>
      </c>
      <c r="O286" s="68">
        <f>IF(A18stdlife="n/a","n/a",IF(O$3&gt;(A18stdlife+$F286),(Input!$L$220*(1+vanilla5)^0.5)-SUM($L286:N286),(Input!$L$220*(1+vanilla5)^0.5)/A18stdlife))</f>
        <v>0</v>
      </c>
      <c r="P286" s="68">
        <f>IF(A18stdlife="n/a","n/a",IF(P$3&gt;(A18stdlife+$F286),(Input!$L$220*(1+vanilla5)^0.5)-SUM($L286:O286),(Input!$L$220*(1+vanilla5)^0.5)/A18stdlife))</f>
        <v>0</v>
      </c>
      <c r="Q286" s="68">
        <f>IF(A18stdlife="n/a","n/a",IF(Q$3&gt;(A18stdlife+$F286),(Input!$L$220*(1+vanilla5)^0.5)-SUM($L286:P286),(Input!$L$220*(1+vanilla5)^0.5)/A18stdlife))</f>
        <v>0</v>
      </c>
      <c r="R286" s="68"/>
      <c r="S286" s="102"/>
      <c r="T286" s="102"/>
      <c r="U286" s="102"/>
      <c r="V286" s="102"/>
      <c r="W286" s="102"/>
      <c r="X286" s="102"/>
      <c r="Y286" s="102"/>
      <c r="Z286" s="102"/>
      <c r="AA286" s="102"/>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5"/>
      <c r="E287" s="363"/>
      <c r="F287" s="85">
        <v>6</v>
      </c>
      <c r="G287" s="26"/>
      <c r="H287" s="147"/>
      <c r="I287" s="149"/>
      <c r="J287" s="149"/>
      <c r="K287" s="149"/>
      <c r="L287" s="149"/>
      <c r="M287" s="148"/>
      <c r="N287" s="68">
        <f>IF(A18stdlife="n/a","n/a",IF(N$3&gt;(A18stdlife+$F287),(Input!$M$220*(1+vanilla6)^0.5)-SUM($M287:M287),(Input!$M$220*(1+vanilla6)^0.5)/A18stdlife))</f>
        <v>0</v>
      </c>
      <c r="O287" s="68">
        <f>IF(A18stdlife="n/a","n/a",IF(O$3&gt;(A18stdlife+$F287),(Input!$M$220*(1+vanilla6)^0.5)-SUM($M287:N287),(Input!$M$220*(1+vanilla6)^0.5)/A18stdlife))</f>
        <v>0</v>
      </c>
      <c r="P287" s="68">
        <f>IF(A18stdlife="n/a","n/a",IF(P$3&gt;(A18stdlife+$F287),(Input!$M$220*(1+vanilla6)^0.5)-SUM($M287:O287),(Input!$M$220*(1+vanilla6)^0.5)/A18stdlife))</f>
        <v>0</v>
      </c>
      <c r="Q287" s="68">
        <f>IF(A18stdlife="n/a","n/a",IF(Q$3&gt;(A18stdlife+$F287),(Input!$M$220*(1+vanilla6)^0.5)-SUM($M287:P287),(Input!$M$220*(1+vanilla6)^0.5)/A18stdlife))</f>
        <v>0</v>
      </c>
      <c r="R287" s="68"/>
      <c r="S287" s="102"/>
      <c r="T287" s="102"/>
      <c r="U287" s="102"/>
      <c r="V287" s="102"/>
      <c r="W287" s="102"/>
      <c r="X287" s="102"/>
      <c r="Y287" s="102"/>
      <c r="Z287" s="102"/>
      <c r="AA287" s="102"/>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5"/>
      <c r="E288" s="363"/>
      <c r="F288" s="85">
        <v>7</v>
      </c>
      <c r="G288" s="26"/>
      <c r="H288" s="147"/>
      <c r="I288" s="149"/>
      <c r="J288" s="149"/>
      <c r="K288" s="149"/>
      <c r="L288" s="149"/>
      <c r="M288" s="149"/>
      <c r="N288" s="148"/>
      <c r="O288" s="68">
        <f>IF(A18stdlife="n/a","n/a",IF(O$3&gt;(A18stdlife+$F288),(Input!$N$220*(1+vanilla7)^0.5)-SUM($N288:N288),(Input!$N$220*(1+vanilla7)^0.5)/A18stdlife))</f>
        <v>0</v>
      </c>
      <c r="P288" s="68">
        <f>IF(A18stdlife="n/a","n/a",IF(P$3&gt;(A18stdlife+$F288),(Input!$N$220*(1+vanilla7)^0.5)-SUM($N288:O288),(Input!$N$220*(1+vanilla7)^0.5)/A18stdlife))</f>
        <v>0</v>
      </c>
      <c r="Q288" s="68">
        <f>IF(A18stdlife="n/a","n/a",IF(Q$3&gt;(A18stdlife+$F288),(Input!$N$220*(1+vanilla7)^0.5)-SUM($N288:P288),(Input!$N$220*(1+vanilla7)^0.5)/A18stdlife))</f>
        <v>0</v>
      </c>
      <c r="R288" s="68"/>
      <c r="S288" s="102"/>
      <c r="T288" s="102"/>
      <c r="U288" s="102"/>
      <c r="V288" s="102"/>
      <c r="W288" s="102"/>
      <c r="X288" s="102"/>
      <c r="Y288" s="102"/>
      <c r="Z288" s="102"/>
      <c r="AA288" s="102"/>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5"/>
      <c r="E289" s="363"/>
      <c r="F289" s="85">
        <v>8</v>
      </c>
      <c r="G289" s="26"/>
      <c r="H289" s="147"/>
      <c r="I289" s="149"/>
      <c r="J289" s="149"/>
      <c r="K289" s="149"/>
      <c r="L289" s="149"/>
      <c r="M289" s="149"/>
      <c r="N289" s="149"/>
      <c r="O289" s="148"/>
      <c r="P289" s="68">
        <f>IF(A18stdlife="n/a","n/a",IF(P$3&gt;(A18stdlife+$F289),(Input!$O$220*(1+vanilla8)^0.5)-SUM($O289:O289),(Input!$O$220*(1+vanilla8)^0.5)/A18stdlife))</f>
        <v>0</v>
      </c>
      <c r="Q289" s="68">
        <f>IF(A18stdlife="n/a","n/a",IF(Q$3&gt;(A18stdlife+$F289),(Input!$O$220*(1+vanilla8)^0.5)-SUM($O289:P289),(Input!$O$220*(1+vanilla8)^0.5)/A18stdlife))</f>
        <v>0</v>
      </c>
      <c r="R289" s="68"/>
      <c r="S289" s="102"/>
      <c r="T289" s="102"/>
      <c r="U289" s="102"/>
      <c r="V289" s="102"/>
      <c r="W289" s="102"/>
      <c r="X289" s="102"/>
      <c r="Y289" s="102"/>
      <c r="Z289" s="102"/>
      <c r="AA289" s="102"/>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5"/>
      <c r="E290" s="363"/>
      <c r="F290" s="85">
        <v>9</v>
      </c>
      <c r="G290" s="26"/>
      <c r="H290" s="147"/>
      <c r="I290" s="149"/>
      <c r="J290" s="149"/>
      <c r="K290" s="149"/>
      <c r="L290" s="149"/>
      <c r="M290" s="149"/>
      <c r="N290" s="149"/>
      <c r="O290" s="149"/>
      <c r="P290" s="148"/>
      <c r="Q290" s="68">
        <f>IF(A18stdlife="n/a","n/a",IF(Q$3&gt;(A18stdlife+$F290),(Input!$P$220*(1+vanilla9)^0.5)-SUM($P290:P290),(Input!$P$220*(1+vanilla9)^0.5)/A18stdlife))</f>
        <v>0</v>
      </c>
      <c r="R290" s="68"/>
      <c r="S290" s="102"/>
      <c r="T290" s="102"/>
      <c r="U290" s="102"/>
      <c r="V290" s="102"/>
      <c r="W290" s="102"/>
      <c r="X290" s="102"/>
      <c r="Y290" s="102"/>
      <c r="Z290" s="102"/>
      <c r="AA290" s="102"/>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102"/>
      <c r="BE290" s="102"/>
      <c r="BF290" s="102"/>
      <c r="BG290" s="102"/>
      <c r="BH290" s="102"/>
      <c r="BI290" s="102"/>
      <c r="BJ290" s="102"/>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5"/>
      <c r="E291" s="363"/>
      <c r="F291" s="86">
        <v>10</v>
      </c>
      <c r="G291" s="26"/>
      <c r="H291" s="147"/>
      <c r="I291" s="149"/>
      <c r="J291" s="149"/>
      <c r="K291" s="149"/>
      <c r="L291" s="149"/>
      <c r="M291" s="149"/>
      <c r="N291" s="149"/>
      <c r="O291" s="149"/>
      <c r="P291" s="149"/>
      <c r="Q291" s="148"/>
      <c r="R291" s="68"/>
      <c r="S291" s="102"/>
      <c r="T291" s="102"/>
      <c r="U291" s="102"/>
      <c r="V291" s="102"/>
      <c r="W291" s="102"/>
      <c r="X291" s="102"/>
      <c r="Y291" s="102"/>
      <c r="Z291" s="102"/>
      <c r="AA291" s="102"/>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1" collapsed="1">
      <c r="A292" s="9"/>
      <c r="B292" s="9"/>
      <c r="C292" s="9"/>
      <c r="D292" s="25">
        <f>Asset18</f>
        <v>0</v>
      </c>
      <c r="E292" s="9"/>
      <c r="F292" s="9"/>
      <c r="G292" s="122"/>
      <c r="H292" s="166">
        <f>-SUM(H280:H291)</f>
        <v>0</v>
      </c>
      <c r="I292" s="166">
        <f>-SUM(I280:I291)</f>
        <v>0</v>
      </c>
      <c r="J292" s="166">
        <f>-SUM(J280:J291)</f>
        <v>0</v>
      </c>
      <c r="K292" s="166">
        <f>-SUM(K280:K291)</f>
        <v>0</v>
      </c>
      <c r="L292" s="166">
        <f>-SUM(L280:L291)</f>
        <v>0</v>
      </c>
      <c r="M292" s="166">
        <f>IF(Input!M248&gt;0, -SUM(M280:M291), 0)</f>
        <v>0</v>
      </c>
      <c r="N292" s="166">
        <f>IF(Input!N248&gt;0, -SUM(N280:N291), 0)</f>
        <v>0</v>
      </c>
      <c r="O292" s="166">
        <f>IF(Input!O248&gt;0, -SUM(O280:O291), 0)</f>
        <v>0</v>
      </c>
      <c r="P292" s="166">
        <f>IF(Input!P248&gt;0, -SUM(P280:P291), 0)</f>
        <v>0</v>
      </c>
      <c r="Q292" s="166">
        <f>IF(Input!Q248&gt;0, -SUM(Q280:Q291), 0)</f>
        <v>0</v>
      </c>
      <c r="R292" s="166"/>
      <c r="S292" s="104"/>
      <c r="T292" s="104"/>
      <c r="U292" s="104"/>
      <c r="V292" s="104"/>
      <c r="W292" s="104"/>
      <c r="X292" s="104"/>
      <c r="Y292" s="104"/>
      <c r="Z292" s="104"/>
      <c r="AA292" s="104"/>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104"/>
      <c r="BE292" s="104"/>
      <c r="BF292" s="104"/>
      <c r="BG292" s="104"/>
      <c r="BH292" s="104"/>
      <c r="BI292" s="104"/>
      <c r="BJ292" s="104"/>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31">
        <f>Asset19</f>
        <v>0</v>
      </c>
      <c r="D293" s="162"/>
      <c r="E293" s="33" t="s">
        <v>27</v>
      </c>
      <c r="F293" s="32"/>
      <c r="G293" s="176"/>
      <c r="H293" s="67">
        <f>IF(H$3&gt;A19remlife,A19value-SUM($G293:G293),IF(A19remlife="N/A","n/a",A19value/A19remlife))</f>
        <v>0</v>
      </c>
      <c r="I293" s="67">
        <f>IF(I$3&gt;A19remlife,A19value-SUM($G293:H293),IF(A19remlife="N/A","n/a",A19value/A19remlife))</f>
        <v>0</v>
      </c>
      <c r="J293" s="67">
        <f>IF(J$3&gt;A19remlife,A19value-SUM($G293:I293),IF(A19remlife="N/A","n/a",A19value/A19remlife))</f>
        <v>0</v>
      </c>
      <c r="K293" s="67">
        <f>IF(K$3&gt;A19remlife,A19value-SUM($G293:J293),IF(A19remlife="N/A","n/a",A19value/A19remlife))</f>
        <v>0</v>
      </c>
      <c r="L293" s="67">
        <f>IF(L$3&gt;A19remlife,A19value-SUM($G293:K293),IF(A19remlife="N/A","n/a",A19value/A19remlife))</f>
        <v>0</v>
      </c>
      <c r="M293" s="67">
        <f>IF(M$3&gt;A19remlife,A19value-SUM($G293:L293),IF(A19remlife="N/A","n/a",A19value/A19remlife))</f>
        <v>0</v>
      </c>
      <c r="N293" s="67">
        <f>IF(N$3&gt;A19remlife,A19value-SUM($G293:M293),IF(A19remlife="N/A","n/a",A19value/A19remlife))</f>
        <v>0</v>
      </c>
      <c r="O293" s="67">
        <f>IF(O$3&gt;A19remlife,A19value-SUM($G293:N293),IF(A19remlife="N/A","n/a",A19value/A19remlife))</f>
        <v>0</v>
      </c>
      <c r="P293" s="67">
        <f>IF(P$3&gt;A19remlife,A19value-SUM($G293:O293),IF(A19remlife="N/A","n/a",A19value/A19remlife))</f>
        <v>0</v>
      </c>
      <c r="Q293" s="67">
        <f>IF(Q$3&gt;A19remlife,A19value-SUM($G293:P293),IF(A19remlife="N/A","n/a",A19value/A19remlife))</f>
        <v>0</v>
      </c>
      <c r="R293" s="67"/>
      <c r="S293" s="102"/>
      <c r="T293" s="102"/>
      <c r="U293" s="102"/>
      <c r="V293" s="102"/>
      <c r="W293" s="102"/>
      <c r="X293" s="102"/>
      <c r="Y293" s="102"/>
      <c r="Z293" s="102"/>
      <c r="AA293" s="102"/>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362" t="s">
        <v>83</v>
      </c>
      <c r="F294" s="85">
        <v>0</v>
      </c>
      <c r="G294" s="122"/>
      <c r="H294" s="68"/>
      <c r="I294" s="68"/>
      <c r="J294" s="68"/>
      <c r="K294" s="68"/>
      <c r="L294" s="68"/>
      <c r="M294" s="164"/>
      <c r="N294" s="111"/>
      <c r="O294" s="68"/>
      <c r="P294" s="68"/>
      <c r="Q294" s="68"/>
      <c r="R294" s="68"/>
      <c r="S294" s="102"/>
      <c r="T294" s="102"/>
      <c r="U294" s="102"/>
      <c r="V294" s="102"/>
      <c r="W294" s="102"/>
      <c r="X294" s="102"/>
      <c r="Y294" s="102"/>
      <c r="Z294" s="102"/>
      <c r="AA294" s="102"/>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5"/>
      <c r="E295" s="363"/>
      <c r="F295" s="85">
        <v>1</v>
      </c>
      <c r="G295" s="122"/>
      <c r="H295" s="146"/>
      <c r="I295" s="68">
        <f>IF(A19stdlife="n/a","n/a",IF(I$3&gt;(A19stdlife+$F295),(Input!$H$221*(1+vanilla1)^0.5)-SUM($H295:H295),(Input!$H$221*(1+vanilla1)^0.5)/A19stdlife))</f>
        <v>0</v>
      </c>
      <c r="J295" s="68">
        <f>IF(A19stdlife="n/a","n/a",IF(J$3&gt;(A19stdlife+$F295),(Input!$H$221*(1+vanilla1)^0.5)-SUM($H295:I295),(Input!$H$221*(1+vanilla1)^0.5)/A19stdlife))</f>
        <v>0</v>
      </c>
      <c r="K295" s="68">
        <f>IF(A19stdlife="n/a","n/a",IF(K$3&gt;(A19stdlife+$F295),(Input!$H$221*(1+vanilla1)^0.5)-SUM($H295:J295),(Input!$H$221*(1+vanilla1)^0.5)/A19stdlife))</f>
        <v>0</v>
      </c>
      <c r="L295" s="68">
        <f>IF(A19stdlife="n/a","n/a",IF(L$3&gt;(A19stdlife+$F295),(Input!$H$221*(1+vanilla1)^0.5)-SUM($H295:K295),(Input!$H$221*(1+vanilla1)^0.5)/A19stdlife))</f>
        <v>0</v>
      </c>
      <c r="M295" s="68">
        <f>IF(A19stdlife="n/a","n/a",IF(M$3&gt;(A19stdlife+$F295),(Input!$H$221*(1+vanilla1)^0.5)-SUM($H295:L295),(Input!$H$221*(1+vanilla1)^0.5)/A19stdlife))</f>
        <v>0</v>
      </c>
      <c r="N295" s="68">
        <f>IF(A19stdlife="n/a","n/a",IF(N$3&gt;(A19stdlife+$F295),(Input!$H$221*(1+vanilla1)^0.5)-SUM($H295:M295),(Input!$H$221*(1+vanilla1)^0.5)/A19stdlife))</f>
        <v>0</v>
      </c>
      <c r="O295" s="68">
        <f>IF(A19stdlife="n/a","n/a",IF(O$3&gt;(A19stdlife+$F295),(Input!$H$221*(1+vanilla1)^0.5)-SUM($H295:N295),(Input!$H$221*(1+vanilla1)^0.5)/A19stdlife))</f>
        <v>0</v>
      </c>
      <c r="P295" s="68">
        <f>IF(A19stdlife="n/a","n/a",IF(P$3&gt;(A19stdlife+$F295),(Input!$H$221*(1+vanilla1)^0.5)-SUM($H295:O295),(Input!$H$221*(1+vanilla1)^0.5)/A19stdlife))</f>
        <v>0</v>
      </c>
      <c r="Q295" s="68">
        <f>IF(A19stdlife="n/a","n/a",IF(Q$3&gt;(A19stdlife+$F295),(Input!$H$221*(1+vanilla1)^0.5)-SUM($H295:P295),(Input!$H$221*(1+vanilla1)^0.5)/A19stdlife))</f>
        <v>0</v>
      </c>
      <c r="R295" s="68"/>
      <c r="S295" s="102"/>
      <c r="T295" s="102"/>
      <c r="U295" s="102"/>
      <c r="V295" s="102"/>
      <c r="W295" s="102"/>
      <c r="X295" s="102"/>
      <c r="Y295" s="102"/>
      <c r="Z295" s="102"/>
      <c r="AA295" s="102"/>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5"/>
      <c r="E296" s="363"/>
      <c r="F296" s="85">
        <v>2</v>
      </c>
      <c r="G296" s="122"/>
      <c r="H296" s="147"/>
      <c r="I296" s="148"/>
      <c r="J296" s="68">
        <f>IF(A19stdlife="n/a","n/a",IF(J$3&gt;(A19stdlife+$F296),(Input!$I$221*(1+vanilla2)^0.5)-SUM($I296:I296),(Input!$I$221*(1+vanilla2)^0.5)/A19stdlife))</f>
        <v>0</v>
      </c>
      <c r="K296" s="68">
        <f>IF(A19stdlife="n/a","n/a",IF(K$3&gt;(A19stdlife+$F296),(Input!$I$221*(1+vanilla2)^0.5)-SUM($I296:J296),(Input!$I$221*(1+vanilla2)^0.5)/A19stdlife))</f>
        <v>0</v>
      </c>
      <c r="L296" s="68">
        <f>IF(A19stdlife="n/a","n/a",IF(L$3&gt;(A19stdlife+$F296),(Input!$I$221*(1+vanilla2)^0.5)-SUM($I296:K296),(Input!$I$221*(1+vanilla2)^0.5)/A19stdlife))</f>
        <v>0</v>
      </c>
      <c r="M296" s="68">
        <f>IF(A19stdlife="n/a","n/a",IF(M$3&gt;(A19stdlife+$F296),(Input!$I$221*(1+vanilla2)^0.5)-SUM($I296:L296),(Input!$I$221*(1+vanilla2)^0.5)/A19stdlife))</f>
        <v>0</v>
      </c>
      <c r="N296" s="68">
        <f>IF(A19stdlife="n/a","n/a",IF(N$3&gt;(A19stdlife+$F296),(Input!$I$221*(1+vanilla2)^0.5)-SUM($I296:M296),(Input!$I$221*(1+vanilla2)^0.5)/A19stdlife))</f>
        <v>0</v>
      </c>
      <c r="O296" s="68">
        <f>IF(A19stdlife="n/a","n/a",IF(O$3&gt;(A19stdlife+$F296),(Input!$I$221*(1+vanilla2)^0.5)-SUM($I296:N296),(Input!$I$221*(1+vanilla2)^0.5)/A19stdlife))</f>
        <v>0</v>
      </c>
      <c r="P296" s="68">
        <f>IF(A19stdlife="n/a","n/a",IF(P$3&gt;(A19stdlife+$F296),(Input!$I$221*(1+vanilla2)^0.5)-SUM($I296:O296),(Input!$I$221*(1+vanilla2)^0.5)/A19stdlife))</f>
        <v>0</v>
      </c>
      <c r="Q296" s="68">
        <f>IF(A19stdlife="n/a","n/a",IF(Q$3&gt;(A19stdlife+$F296),(Input!$I$221*(1+vanilla2)^0.5)-SUM($I296:P296),(Input!$I$221*(1+vanilla2)^0.5)/A19stdlife))</f>
        <v>0</v>
      </c>
      <c r="R296" s="68"/>
      <c r="S296" s="102"/>
      <c r="T296" s="102"/>
      <c r="U296" s="102"/>
      <c r="V296" s="102"/>
      <c r="W296" s="102"/>
      <c r="X296" s="102"/>
      <c r="Y296" s="102"/>
      <c r="Z296" s="102"/>
      <c r="AA296" s="102"/>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5"/>
      <c r="E297" s="363"/>
      <c r="F297" s="85">
        <v>3</v>
      </c>
      <c r="G297" s="122"/>
      <c r="H297" s="147"/>
      <c r="I297" s="149"/>
      <c r="J297" s="148"/>
      <c r="K297" s="68">
        <f>IF(A19stdlife="n/a","n/a",IF(K$3&gt;(A19stdlife+$F297),(Input!$J$221*(1+vanilla3)^0.5)-SUM($J297:J297),(Input!$J$221*(1+vanilla3)^0.5)/A19stdlife))</f>
        <v>0</v>
      </c>
      <c r="L297" s="68">
        <f>IF(A19stdlife="n/a","n/a",IF(L$3&gt;(A19stdlife+$F297),(Input!$J$221*(1+vanilla3)^0.5)-SUM($J297:K297),(Input!$J$221*(1+vanilla3)^0.5)/A19stdlife))</f>
        <v>0</v>
      </c>
      <c r="M297" s="68">
        <f>IF(A19stdlife="n/a","n/a",IF(M$3&gt;(A19stdlife+$F297),(Input!$J$221*(1+vanilla3)^0.5)-SUM($J297:L297),(Input!$J$221*(1+vanilla3)^0.5)/A19stdlife))</f>
        <v>0</v>
      </c>
      <c r="N297" s="68">
        <f>IF(A19stdlife="n/a","n/a",IF(N$3&gt;(A19stdlife+$F297),(Input!$J$221*(1+vanilla3)^0.5)-SUM($J297:M297),(Input!$J$221*(1+vanilla3)^0.5)/A19stdlife))</f>
        <v>0</v>
      </c>
      <c r="O297" s="68">
        <f>IF(A19stdlife="n/a","n/a",IF(O$3&gt;(A19stdlife+$F297),(Input!$J$221*(1+vanilla3)^0.5)-SUM($J297:N297),(Input!$J$221*(1+vanilla3)^0.5)/A19stdlife))</f>
        <v>0</v>
      </c>
      <c r="P297" s="68">
        <f>IF(A19stdlife="n/a","n/a",IF(P$3&gt;(A19stdlife+$F297),(Input!$J$221*(1+vanilla3)^0.5)-SUM($J297:O297),(Input!$J$221*(1+vanilla3)^0.5)/A19stdlife))</f>
        <v>0</v>
      </c>
      <c r="Q297" s="68">
        <f>IF(A19stdlife="n/a","n/a",IF(Q$3&gt;(A19stdlife+$F297),(Input!$J$221*(1+vanilla3)^0.5)-SUM($J297:P297),(Input!$J$221*(1+vanilla3)^0.5)/A19stdlife))</f>
        <v>0</v>
      </c>
      <c r="R297" s="68"/>
      <c r="S297" s="102"/>
      <c r="T297" s="102"/>
      <c r="U297" s="102"/>
      <c r="V297" s="102"/>
      <c r="W297" s="102"/>
      <c r="X297" s="102"/>
      <c r="Y297" s="102"/>
      <c r="Z297" s="102"/>
      <c r="AA297" s="102"/>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5"/>
      <c r="E298" s="363"/>
      <c r="F298" s="85">
        <v>4</v>
      </c>
      <c r="G298" s="122"/>
      <c r="H298" s="147"/>
      <c r="I298" s="149"/>
      <c r="J298" s="149"/>
      <c r="K298" s="148"/>
      <c r="L298" s="68">
        <f>IF(A19stdlife="n/a","n/a",IF(L$3&gt;(A19stdlife+$F298),(Input!$K$221*(1+vanilla4)^0.5)-SUM($K298:K298),(Input!$K$221*(1+vanilla4)^0.5)/A19stdlife))</f>
        <v>0</v>
      </c>
      <c r="M298" s="68">
        <f>IF(A19stdlife="n/a","n/a",IF(M$3&gt;(A19stdlife+$F298),(Input!$K$221*(1+vanilla4)^0.5)-SUM($K298:L298),(Input!$K$221*(1+vanilla4)^0.5)/A19stdlife))</f>
        <v>0</v>
      </c>
      <c r="N298" s="68">
        <f>IF(A19stdlife="n/a","n/a",IF(N$3&gt;(A19stdlife+$F298),(Input!$K$221*(1+vanilla4)^0.5)-SUM($K298:M298),(Input!$K$221*(1+vanilla4)^0.5)/A19stdlife))</f>
        <v>0</v>
      </c>
      <c r="O298" s="68">
        <f>IF(A19stdlife="n/a","n/a",IF(O$3&gt;(A19stdlife+$F298),(Input!$K$221*(1+vanilla4)^0.5)-SUM($K298:N298),(Input!$K$221*(1+vanilla4)^0.5)/A19stdlife))</f>
        <v>0</v>
      </c>
      <c r="P298" s="68">
        <f>IF(A19stdlife="n/a","n/a",IF(P$3&gt;(A19stdlife+$F298),(Input!$K$221*(1+vanilla4)^0.5)-SUM($K298:O298),(Input!$K$221*(1+vanilla4)^0.5)/A19stdlife))</f>
        <v>0</v>
      </c>
      <c r="Q298" s="68">
        <f>IF(A19stdlife="n/a","n/a",IF(Q$3&gt;(A19stdlife+$F298),(Input!$K$221*(1+vanilla4)^0.5)-SUM($K298:P298),(Input!$K$221*(1+vanilla4)^0.5)/A19stdlife))</f>
        <v>0</v>
      </c>
      <c r="R298" s="68"/>
      <c r="S298" s="102"/>
      <c r="T298" s="102"/>
      <c r="U298" s="102"/>
      <c r="V298" s="102"/>
      <c r="W298" s="102"/>
      <c r="X298" s="102"/>
      <c r="Y298" s="102"/>
      <c r="Z298" s="102"/>
      <c r="AA298" s="102"/>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5"/>
      <c r="E299" s="363"/>
      <c r="F299" s="85">
        <v>5</v>
      </c>
      <c r="G299" s="26"/>
      <c r="H299" s="147"/>
      <c r="I299" s="149"/>
      <c r="J299" s="149"/>
      <c r="K299" s="149"/>
      <c r="L299" s="148"/>
      <c r="M299" s="68">
        <f>IF(A19stdlife="n/a","n/a",IF(M$3&gt;(A19stdlife+$F299),(Input!$L$221*(1+vanilla5)^0.5)-SUM($L299:L299),(Input!$L$221*(1+vanilla5)^0.5)/A19stdlife))</f>
        <v>0</v>
      </c>
      <c r="N299" s="68">
        <f>IF(A19stdlife="n/a","n/a",IF(N$3&gt;(A19stdlife+$F299),(Input!$L$221*(1+vanilla5)^0.5)-SUM($L299:M299),(Input!$L$221*(1+vanilla5)^0.5)/A19stdlife))</f>
        <v>0</v>
      </c>
      <c r="O299" s="68">
        <f>IF(A19stdlife="n/a","n/a",IF(O$3&gt;(A19stdlife+$F299),(Input!$L$221*(1+vanilla5)^0.5)-SUM($L299:N299),(Input!$L$221*(1+vanilla5)^0.5)/A19stdlife))</f>
        <v>0</v>
      </c>
      <c r="P299" s="68">
        <f>IF(A19stdlife="n/a","n/a",IF(P$3&gt;(A19stdlife+$F299),(Input!$L$221*(1+vanilla5)^0.5)-SUM($L299:O299),(Input!$L$221*(1+vanilla5)^0.5)/A19stdlife))</f>
        <v>0</v>
      </c>
      <c r="Q299" s="68">
        <f>IF(A19stdlife="n/a","n/a",IF(Q$3&gt;(A19stdlife+$F299),(Input!$L$221*(1+vanilla5)^0.5)-SUM($L299:P299),(Input!$L$221*(1+vanilla5)^0.5)/A19stdlife))</f>
        <v>0</v>
      </c>
      <c r="R299" s="68"/>
      <c r="S299" s="102"/>
      <c r="T299" s="102"/>
      <c r="U299" s="102"/>
      <c r="V299" s="102"/>
      <c r="W299" s="102"/>
      <c r="X299" s="102"/>
      <c r="Y299" s="102"/>
      <c r="Z299" s="102"/>
      <c r="AA299" s="102"/>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5"/>
      <c r="E300" s="363"/>
      <c r="F300" s="85">
        <v>6</v>
      </c>
      <c r="G300" s="26"/>
      <c r="H300" s="147"/>
      <c r="I300" s="149"/>
      <c r="J300" s="149"/>
      <c r="K300" s="149"/>
      <c r="L300" s="149"/>
      <c r="M300" s="148"/>
      <c r="N300" s="68">
        <f>IF(A19stdlife="n/a","n/a",IF(N$3&gt;(A19stdlife+$F300),(Input!$M$221*(1+vanilla6)^0.5)-SUM($M300:M300),(Input!$M$221*(1+vanilla6)^0.5)/A19stdlife))</f>
        <v>0</v>
      </c>
      <c r="O300" s="68">
        <f>IF(A19stdlife="n/a","n/a",IF(O$3&gt;(A19stdlife+$F300),(Input!$M$221*(1+vanilla6)^0.5)-SUM($M300:N300),(Input!$M$221*(1+vanilla6)^0.5)/A19stdlife))</f>
        <v>0</v>
      </c>
      <c r="P300" s="68">
        <f>IF(A19stdlife="n/a","n/a",IF(P$3&gt;(A19stdlife+$F300),(Input!$M$221*(1+vanilla6)^0.5)-SUM($M300:O300),(Input!$M$221*(1+vanilla6)^0.5)/A19stdlife))</f>
        <v>0</v>
      </c>
      <c r="Q300" s="68">
        <f>IF(A19stdlife="n/a","n/a",IF(Q$3&gt;(A19stdlife+$F300),(Input!$M$221*(1+vanilla6)^0.5)-SUM($M300:P300),(Input!$M$221*(1+vanilla6)^0.5)/A19stdlife))</f>
        <v>0</v>
      </c>
      <c r="R300" s="68"/>
      <c r="S300" s="102"/>
      <c r="T300" s="102"/>
      <c r="U300" s="102"/>
      <c r="V300" s="102"/>
      <c r="W300" s="102"/>
      <c r="X300" s="102"/>
      <c r="Y300" s="102"/>
      <c r="Z300" s="102"/>
      <c r="AA300" s="102"/>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5"/>
      <c r="E301" s="363"/>
      <c r="F301" s="85">
        <v>7</v>
      </c>
      <c r="G301" s="26"/>
      <c r="H301" s="147"/>
      <c r="I301" s="149"/>
      <c r="J301" s="149"/>
      <c r="K301" s="149"/>
      <c r="L301" s="149"/>
      <c r="M301" s="149"/>
      <c r="N301" s="148"/>
      <c r="O301" s="68">
        <f>IF(A19stdlife="n/a","n/a",IF(O$3&gt;(A19stdlife+$F301),(Input!$N$221*(1+vanilla7)^0.5)-SUM($N301:N301),(Input!$N$221*(1+vanilla7)^0.5)/A19stdlife))</f>
        <v>0</v>
      </c>
      <c r="P301" s="68">
        <f>IF(A19stdlife="n/a","n/a",IF(P$3&gt;(A19stdlife+$F301),(Input!$N$221*(1+vanilla7)^0.5)-SUM($N301:O301),(Input!$N$221*(1+vanilla7)^0.5)/A19stdlife))</f>
        <v>0</v>
      </c>
      <c r="Q301" s="68">
        <f>IF(A19stdlife="n/a","n/a",IF(Q$3&gt;(A19stdlife+$F301),(Input!$N$221*(1+vanilla7)^0.5)-SUM($N301:P301),(Input!$N$221*(1+vanilla7)^0.5)/A19stdlife))</f>
        <v>0</v>
      </c>
      <c r="R301" s="68"/>
      <c r="S301" s="102"/>
      <c r="T301" s="102"/>
      <c r="U301" s="102"/>
      <c r="V301" s="102"/>
      <c r="W301" s="102"/>
      <c r="X301" s="102"/>
      <c r="Y301" s="102"/>
      <c r="Z301" s="102"/>
      <c r="AA301" s="102"/>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5"/>
      <c r="E302" s="363"/>
      <c r="F302" s="85">
        <v>8</v>
      </c>
      <c r="G302" s="26"/>
      <c r="H302" s="147"/>
      <c r="I302" s="149"/>
      <c r="J302" s="149"/>
      <c r="K302" s="149"/>
      <c r="L302" s="149"/>
      <c r="M302" s="149"/>
      <c r="N302" s="149"/>
      <c r="O302" s="148"/>
      <c r="P302" s="68">
        <f>IF(A19stdlife="n/a","n/a",IF(P$3&gt;(A19stdlife+$F302),(Input!$O$221*(1+vanilla8)^0.5)-SUM($O302:O302),(Input!$O$221*(1+vanilla8)^0.5)/A19stdlife))</f>
        <v>0</v>
      </c>
      <c r="Q302" s="68">
        <f>IF(A19stdlife="n/a","n/a",IF(Q$3&gt;(A19stdlife+$F302),(Input!$O$221*(1+vanilla8)^0.5)-SUM($O302:P302),(Input!$O$221*(1+vanilla8)^0.5)/A19stdlife))</f>
        <v>0</v>
      </c>
      <c r="R302" s="68"/>
      <c r="S302" s="102"/>
      <c r="T302" s="102"/>
      <c r="U302" s="102"/>
      <c r="V302" s="102"/>
      <c r="W302" s="102"/>
      <c r="X302" s="102"/>
      <c r="Y302" s="102"/>
      <c r="Z302" s="102"/>
      <c r="AA302" s="102"/>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5"/>
      <c r="E303" s="363"/>
      <c r="F303" s="85">
        <v>9</v>
      </c>
      <c r="G303" s="26"/>
      <c r="H303" s="147"/>
      <c r="I303" s="149"/>
      <c r="J303" s="149"/>
      <c r="K303" s="149"/>
      <c r="L303" s="149"/>
      <c r="M303" s="149"/>
      <c r="N303" s="149"/>
      <c r="O303" s="149"/>
      <c r="P303" s="148"/>
      <c r="Q303" s="68">
        <f>IF(A19stdlife="n/a","n/a",IF(Q$3&gt;(A19stdlife+$F303),(Input!$P$221*(1+vanilla9)^0.5)-SUM($P303:P303),(Input!$P$221*(1+vanilla9)^0.5)/A19stdlife))</f>
        <v>0</v>
      </c>
      <c r="R303" s="68"/>
      <c r="S303" s="102"/>
      <c r="T303" s="102"/>
      <c r="U303" s="102"/>
      <c r="V303" s="102"/>
      <c r="W303" s="102"/>
      <c r="X303" s="102"/>
      <c r="Y303" s="102"/>
      <c r="Z303" s="102"/>
      <c r="AA303" s="102"/>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102"/>
      <c r="BE303" s="102"/>
      <c r="BF303" s="102"/>
      <c r="BG303" s="102"/>
      <c r="BH303" s="102"/>
      <c r="BI303" s="102"/>
      <c r="BJ303" s="102"/>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5"/>
      <c r="E304" s="363"/>
      <c r="F304" s="86">
        <v>10</v>
      </c>
      <c r="G304" s="26"/>
      <c r="H304" s="147"/>
      <c r="I304" s="149"/>
      <c r="J304" s="149"/>
      <c r="K304" s="149"/>
      <c r="L304" s="149"/>
      <c r="M304" s="149"/>
      <c r="N304" s="149"/>
      <c r="O304" s="149"/>
      <c r="P304" s="149"/>
      <c r="Q304" s="148"/>
      <c r="R304" s="68"/>
      <c r="S304" s="102"/>
      <c r="T304" s="102"/>
      <c r="U304" s="102"/>
      <c r="V304" s="102"/>
      <c r="W304" s="102"/>
      <c r="X304" s="102"/>
      <c r="Y304" s="102"/>
      <c r="Z304" s="102"/>
      <c r="AA304" s="102"/>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1" collapsed="1">
      <c r="A305" s="9"/>
      <c r="B305" s="9"/>
      <c r="C305" s="9"/>
      <c r="D305" s="25">
        <f>Asset19</f>
        <v>0</v>
      </c>
      <c r="E305" s="9"/>
      <c r="F305" s="9"/>
      <c r="G305" s="122"/>
      <c r="H305" s="166">
        <f>-SUM(H293:H304)</f>
        <v>0</v>
      </c>
      <c r="I305" s="166">
        <f>-SUM(I293:I304)</f>
        <v>0</v>
      </c>
      <c r="J305" s="166">
        <f>-SUM(J293:J304)</f>
        <v>0</v>
      </c>
      <c r="K305" s="166">
        <f>-SUM(K293:K304)</f>
        <v>0</v>
      </c>
      <c r="L305" s="166">
        <f>-SUM(L293:L304)</f>
        <v>0</v>
      </c>
      <c r="M305" s="166">
        <f>IF(Input!M248&gt;0, -SUM(M293:M304), 0)</f>
        <v>0</v>
      </c>
      <c r="N305" s="166">
        <f>IF(Input!N248&gt;0, -SUM(N293:N304), 0)</f>
        <v>0</v>
      </c>
      <c r="O305" s="166">
        <f>IF(Input!O248&gt;0, -SUM(O293:O304), 0)</f>
        <v>0</v>
      </c>
      <c r="P305" s="166">
        <f>IF(Input!P248&gt;0, -SUM(P293:P304), 0)</f>
        <v>0</v>
      </c>
      <c r="Q305" s="166">
        <f>IF(Input!Q248&gt;0, -SUM(Q293:Q304), 0)</f>
        <v>0</v>
      </c>
      <c r="R305" s="66"/>
      <c r="S305" s="104"/>
      <c r="T305" s="104"/>
      <c r="U305" s="104"/>
      <c r="V305" s="104"/>
      <c r="W305" s="104"/>
      <c r="X305" s="104"/>
      <c r="Y305" s="104"/>
      <c r="Z305" s="104"/>
      <c r="AA305" s="104"/>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104"/>
      <c r="BE305" s="104"/>
      <c r="BF305" s="104"/>
      <c r="BG305" s="104"/>
      <c r="BH305" s="104"/>
      <c r="BI305" s="104"/>
      <c r="BJ305" s="104"/>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31">
        <f>Asset20</f>
        <v>0</v>
      </c>
      <c r="D306" s="162"/>
      <c r="E306" s="33" t="s">
        <v>27</v>
      </c>
      <c r="F306" s="32"/>
      <c r="G306" s="176"/>
      <c r="H306" s="67">
        <f>IF(H$3&gt;A20remlife,A20value-SUM($G306:G306),IF(A20remlife="N/A","n/a",A20value/A20remlife))</f>
        <v>0</v>
      </c>
      <c r="I306" s="67">
        <f>IF(I$3&gt;A20remlife,A20value-SUM($G306:H306),IF(A20remlife="N/A","n/a",A20value/A20remlife))</f>
        <v>0</v>
      </c>
      <c r="J306" s="67">
        <f>IF(J$3&gt;A20remlife,A20value-SUM($G306:I306),IF(A20remlife="N/A","n/a",A20value/A20remlife))</f>
        <v>0</v>
      </c>
      <c r="K306" s="67">
        <f>IF(K$3&gt;A20remlife,A20value-SUM($G306:J306),IF(A20remlife="N/A","n/a",A20value/A20remlife))</f>
        <v>0</v>
      </c>
      <c r="L306" s="67">
        <f>IF(L$3&gt;A20remlife,A20value-SUM($G306:K306),IF(A20remlife="N/A","n/a",A20value/A20remlife))</f>
        <v>0</v>
      </c>
      <c r="M306" s="67">
        <f>IF(M$3&gt;A20remlife,A20value-SUM($G306:L306),IF(A20remlife="N/A","n/a",A20value/A20remlife))</f>
        <v>0</v>
      </c>
      <c r="N306" s="67">
        <f>IF(N$3&gt;A20remlife,A20value-SUM($G306:M306),IF(A20remlife="N/A","n/a",A20value/A20remlife))</f>
        <v>0</v>
      </c>
      <c r="O306" s="67">
        <f>IF(O$3&gt;A20remlife,A20value-SUM($G306:N306),IF(A20remlife="N/A","n/a",A20value/A20remlife))</f>
        <v>0</v>
      </c>
      <c r="P306" s="67">
        <f>IF(P$3&gt;A20remlife,A20value-SUM($G306:O306),IF(A20remlife="N/A","n/a",A20value/A20remlife))</f>
        <v>0</v>
      </c>
      <c r="Q306" s="67">
        <f>IF(Q$3&gt;A20remlife,A20value-SUM($G306:P306),IF(A20remlife="N/A","n/a",A20value/A20remlife))</f>
        <v>0</v>
      </c>
      <c r="R306" s="67"/>
      <c r="S306" s="102"/>
      <c r="T306" s="102"/>
      <c r="U306" s="102"/>
      <c r="V306" s="102"/>
      <c r="W306" s="102"/>
      <c r="X306" s="102"/>
      <c r="Y306" s="102"/>
      <c r="Z306" s="102"/>
      <c r="AA306" s="102"/>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9"/>
      <c r="D307" s="25"/>
      <c r="E307" s="362" t="s">
        <v>83</v>
      </c>
      <c r="F307" s="85">
        <v>0</v>
      </c>
      <c r="G307" s="122"/>
      <c r="H307" s="68"/>
      <c r="I307" s="68"/>
      <c r="J307" s="68"/>
      <c r="K307" s="68"/>
      <c r="L307" s="68"/>
      <c r="M307" s="164"/>
      <c r="N307" s="111"/>
      <c r="O307" s="68"/>
      <c r="P307" s="68"/>
      <c r="Q307" s="68"/>
      <c r="R307" s="68"/>
      <c r="S307" s="102"/>
      <c r="T307" s="102"/>
      <c r="U307" s="102"/>
      <c r="V307" s="102"/>
      <c r="W307" s="102"/>
      <c r="X307" s="102"/>
      <c r="Y307" s="102"/>
      <c r="Z307" s="102"/>
      <c r="AA307" s="102"/>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5"/>
      <c r="E308" s="363"/>
      <c r="F308" s="85">
        <v>1</v>
      </c>
      <c r="G308" s="122"/>
      <c r="H308" s="146"/>
      <c r="I308" s="68">
        <f>IF(A20stdlife="n/a","n/a",IF(I$3&gt;(A20stdlife+$F308),(Input!$H$222*(1+vanilla1)^0.5)-SUM($H308:H308),(Input!$H$222*(1+vanilla1)^0.5)/A20stdlife))</f>
        <v>0</v>
      </c>
      <c r="J308" s="68">
        <f>IF(A20stdlife="n/a","n/a",IF(J$3&gt;(A20stdlife+$F308),(Input!$H$222*(1+vanilla1)^0.5)-SUM($H308:I308),(Input!$H$222*(1+vanilla1)^0.5)/A20stdlife))</f>
        <v>0</v>
      </c>
      <c r="K308" s="68">
        <f>IF(A20stdlife="n/a","n/a",IF(K$3&gt;(A20stdlife+$F308),(Input!$H$222*(1+vanilla1)^0.5)-SUM($H308:J308),(Input!$H$222*(1+vanilla1)^0.5)/A20stdlife))</f>
        <v>0</v>
      </c>
      <c r="L308" s="68">
        <f>IF(A20stdlife="n/a","n/a",IF(L$3&gt;(A20stdlife+$F308),(Input!$H$222*(1+vanilla1)^0.5)-SUM($H308:K308),(Input!$H$222*(1+vanilla1)^0.5)/A20stdlife))</f>
        <v>0</v>
      </c>
      <c r="M308" s="68">
        <f>IF(A20stdlife="n/a","n/a",IF(M$3&gt;(A20stdlife+$F308),(Input!$H$222*(1+vanilla1)^0.5)-SUM($H308:L308),(Input!$H$222*(1+vanilla1)^0.5)/A20stdlife))</f>
        <v>0</v>
      </c>
      <c r="N308" s="68">
        <f>IF(A20stdlife="n/a","n/a",IF(N$3&gt;(A20stdlife+$F308),(Input!$H$222*(1+vanilla1)^0.5)-SUM($H308:M308),(Input!$H$222*(1+vanilla1)^0.5)/A20stdlife))</f>
        <v>0</v>
      </c>
      <c r="O308" s="68">
        <f>IF(A20stdlife="n/a","n/a",IF(O$3&gt;(A20stdlife+$F308),(Input!$H$222*(1+vanilla1)^0.5)-SUM($H308:N308),(Input!$H$222*(1+vanilla1)^0.5)/A20stdlife))</f>
        <v>0</v>
      </c>
      <c r="P308" s="68">
        <f>IF(A20stdlife="n/a","n/a",IF(P$3&gt;(A20stdlife+$F308),(Input!$H$222*(1+vanilla1)^0.5)-SUM($H308:O308),(Input!$H$222*(1+vanilla1)^0.5)/A20stdlife))</f>
        <v>0</v>
      </c>
      <c r="Q308" s="68">
        <f>IF(A20stdlife="n/a","n/a",IF(Q$3&gt;(A20stdlife+$F308),(Input!$H$222*(1+vanilla1)^0.5)-SUM($H308:P308),(Input!$H$222*(1+vanilla1)^0.5)/A20stdlife))</f>
        <v>0</v>
      </c>
      <c r="R308" s="68"/>
      <c r="S308" s="102"/>
      <c r="T308" s="102"/>
      <c r="U308" s="102"/>
      <c r="V308" s="102"/>
      <c r="W308" s="102"/>
      <c r="X308" s="102"/>
      <c r="Y308" s="102"/>
      <c r="Z308" s="102"/>
      <c r="AA308" s="102"/>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5"/>
      <c r="E309" s="363"/>
      <c r="F309" s="85">
        <v>2</v>
      </c>
      <c r="G309" s="122"/>
      <c r="H309" s="147"/>
      <c r="I309" s="148"/>
      <c r="J309" s="68">
        <f>IF(A20stdlife="n/a","n/a",IF(J$3&gt;(A20stdlife+$F309),(Input!$I$222*(1+vanilla2)^0.5)-SUM($I309:I309),(Input!$I$222*(1+vanilla2)^0.5)/A20stdlife))</f>
        <v>0</v>
      </c>
      <c r="K309" s="68">
        <f>IF(A20stdlife="n/a","n/a",IF(K$3&gt;(A20stdlife+$F309),(Input!$I$222*(1+vanilla2)^0.5)-SUM($I309:J309),(Input!$I$222*(1+vanilla2)^0.5)/A20stdlife))</f>
        <v>0</v>
      </c>
      <c r="L309" s="68">
        <f>IF(A20stdlife="n/a","n/a",IF(L$3&gt;(A20stdlife+$F309),(Input!$I$222*(1+vanilla2)^0.5)-SUM($I309:K309),(Input!$I$222*(1+vanilla2)^0.5)/A20stdlife))</f>
        <v>0</v>
      </c>
      <c r="M309" s="68">
        <f>IF(A20stdlife="n/a","n/a",IF(M$3&gt;(A20stdlife+$F309),(Input!$I$222*(1+vanilla2)^0.5)-SUM($I309:L309),(Input!$I$222*(1+vanilla2)^0.5)/A20stdlife))</f>
        <v>0</v>
      </c>
      <c r="N309" s="68">
        <f>IF(A20stdlife="n/a","n/a",IF(N$3&gt;(A20stdlife+$F309),(Input!$I$222*(1+vanilla2)^0.5)-SUM($I309:M309),(Input!$I$222*(1+vanilla2)^0.5)/A20stdlife))</f>
        <v>0</v>
      </c>
      <c r="O309" s="68">
        <f>IF(A20stdlife="n/a","n/a",IF(O$3&gt;(A20stdlife+$F309),(Input!$I$222*(1+vanilla2)^0.5)-SUM($I309:N309),(Input!$I$222*(1+vanilla2)^0.5)/A20stdlife))</f>
        <v>0</v>
      </c>
      <c r="P309" s="68">
        <f>IF(A20stdlife="n/a","n/a",IF(P$3&gt;(A20stdlife+$F309),(Input!$I$222*(1+vanilla2)^0.5)-SUM($I309:O309),(Input!$I$222*(1+vanilla2)^0.5)/A20stdlife))</f>
        <v>0</v>
      </c>
      <c r="Q309" s="68">
        <f>IF(A20stdlife="n/a","n/a",IF(Q$3&gt;(A20stdlife+$F309),(Input!$I$222*(1+vanilla2)^0.5)-SUM($I309:P309),(Input!$I$222*(1+vanilla2)^0.5)/A20stdlife))</f>
        <v>0</v>
      </c>
      <c r="R309" s="68"/>
      <c r="S309" s="102"/>
      <c r="T309" s="102"/>
      <c r="U309" s="102"/>
      <c r="V309" s="102"/>
      <c r="W309" s="102"/>
      <c r="X309" s="102"/>
      <c r="Y309" s="102"/>
      <c r="Z309" s="102"/>
      <c r="AA309" s="102"/>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5"/>
      <c r="E310" s="363"/>
      <c r="F310" s="85">
        <v>3</v>
      </c>
      <c r="G310" s="122"/>
      <c r="H310" s="147"/>
      <c r="I310" s="149"/>
      <c r="J310" s="148"/>
      <c r="K310" s="68">
        <f>IF(A20stdlife="n/a","n/a",IF(K$3&gt;(A20stdlife+$F310),(Input!$J$222*(1+vanilla3)^0.5)-SUM($J310:J310),(Input!$J$222*(1+vanilla3)^0.5)/A20stdlife))</f>
        <v>0</v>
      </c>
      <c r="L310" s="68">
        <f>IF(A20stdlife="n/a","n/a",IF(L$3&gt;(A20stdlife+$F310),(Input!$J$222*(1+vanilla3)^0.5)-SUM($J310:K310),(Input!$J$222*(1+vanilla3)^0.5)/A20stdlife))</f>
        <v>0</v>
      </c>
      <c r="M310" s="68">
        <f>IF(A20stdlife="n/a","n/a",IF(M$3&gt;(A20stdlife+$F310),(Input!$J$222*(1+vanilla3)^0.5)-SUM($J310:L310),(Input!$J$222*(1+vanilla3)^0.5)/A20stdlife))</f>
        <v>0</v>
      </c>
      <c r="N310" s="68">
        <f>IF(A20stdlife="n/a","n/a",IF(N$3&gt;(A20stdlife+$F310),(Input!$J$222*(1+vanilla3)^0.5)-SUM($J310:M310),(Input!$J$222*(1+vanilla3)^0.5)/A20stdlife))</f>
        <v>0</v>
      </c>
      <c r="O310" s="68">
        <f>IF(A20stdlife="n/a","n/a",IF(O$3&gt;(A20stdlife+$F310),(Input!$J$222*(1+vanilla3)^0.5)-SUM($J310:N310),(Input!$J$222*(1+vanilla3)^0.5)/A20stdlife))</f>
        <v>0</v>
      </c>
      <c r="P310" s="68">
        <f>IF(A20stdlife="n/a","n/a",IF(P$3&gt;(A20stdlife+$F310),(Input!$J$222*(1+vanilla3)^0.5)-SUM($J310:O310),(Input!$J$222*(1+vanilla3)^0.5)/A20stdlife))</f>
        <v>0</v>
      </c>
      <c r="Q310" s="68">
        <f>IF(A20stdlife="n/a","n/a",IF(Q$3&gt;(A20stdlife+$F310),(Input!$J$222*(1+vanilla3)^0.5)-SUM($J310:P310),(Input!$J$222*(1+vanilla3)^0.5)/A20stdlife))</f>
        <v>0</v>
      </c>
      <c r="R310" s="68"/>
      <c r="S310" s="102"/>
      <c r="T310" s="102"/>
      <c r="U310" s="102"/>
      <c r="V310" s="102"/>
      <c r="W310" s="102"/>
      <c r="X310" s="102"/>
      <c r="Y310" s="102"/>
      <c r="Z310" s="102"/>
      <c r="AA310" s="102"/>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5"/>
      <c r="E311" s="363"/>
      <c r="F311" s="85">
        <v>4</v>
      </c>
      <c r="G311" s="122"/>
      <c r="H311" s="147"/>
      <c r="I311" s="149"/>
      <c r="J311" s="149"/>
      <c r="K311" s="148"/>
      <c r="L311" s="68">
        <f>IF(A20stdlife="n/a","n/a",IF(L$3&gt;(A20stdlife+$F311),(Input!$K$222*(1+vanilla4)^0.5)-SUM($K311:K311),(Input!$K$222*(1+vanilla4)^0.5)/A20stdlife))</f>
        <v>0</v>
      </c>
      <c r="M311" s="68">
        <f>IF(A20stdlife="n/a","n/a",IF(M$3&gt;(A20stdlife+$F311),(Input!$K$222*(1+vanilla4)^0.5)-SUM($K311:L311),(Input!$K$222*(1+vanilla4)^0.5)/A20stdlife))</f>
        <v>0</v>
      </c>
      <c r="N311" s="68">
        <f>IF(A20stdlife="n/a","n/a",IF(N$3&gt;(A20stdlife+$F311),(Input!$K$222*(1+vanilla4)^0.5)-SUM($K311:M311),(Input!$K$222*(1+vanilla4)^0.5)/A20stdlife))</f>
        <v>0</v>
      </c>
      <c r="O311" s="68">
        <f>IF(A20stdlife="n/a","n/a",IF(O$3&gt;(A20stdlife+$F311),(Input!$K$222*(1+vanilla4)^0.5)-SUM($K311:N311),(Input!$K$222*(1+vanilla4)^0.5)/A20stdlife))</f>
        <v>0</v>
      </c>
      <c r="P311" s="68">
        <f>IF(A20stdlife="n/a","n/a",IF(P$3&gt;(A20stdlife+$F311),(Input!$K$222*(1+vanilla4)^0.5)-SUM($K311:O311),(Input!$K$222*(1+vanilla4)^0.5)/A20stdlife))</f>
        <v>0</v>
      </c>
      <c r="Q311" s="68">
        <f>IF(A20stdlife="n/a","n/a",IF(Q$3&gt;(A20stdlife+$F311),(Input!$K$222*(1+vanilla4)^0.5)-SUM($K311:P311),(Input!$K$222*(1+vanilla4)^0.5)/A20stdlife))</f>
        <v>0</v>
      </c>
      <c r="R311" s="68"/>
      <c r="S311" s="102"/>
      <c r="T311" s="102"/>
      <c r="U311" s="102"/>
      <c r="V311" s="102"/>
      <c r="W311" s="102"/>
      <c r="X311" s="102"/>
      <c r="Y311" s="102"/>
      <c r="Z311" s="102"/>
      <c r="AA311" s="102"/>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5"/>
      <c r="E312" s="363"/>
      <c r="F312" s="85">
        <v>5</v>
      </c>
      <c r="G312" s="26"/>
      <c r="H312" s="147"/>
      <c r="I312" s="149"/>
      <c r="J312" s="149"/>
      <c r="K312" s="149"/>
      <c r="L312" s="148"/>
      <c r="M312" s="68">
        <f>IF(A20stdlife="n/a","n/a",IF(M$3&gt;(A20stdlife+$F312),(Input!$L$222*(1+vanilla5)^0.5)-SUM($L312:L312),(Input!$L$222*(1+vanilla5)^0.5)/A20stdlife))</f>
        <v>0</v>
      </c>
      <c r="N312" s="68">
        <f>IF(A20stdlife="n/a","n/a",IF(N$3&gt;(A20stdlife+$F312),(Input!$L$222*(1+vanilla5)^0.5)-SUM($L312:M312),(Input!$L$222*(1+vanilla5)^0.5)/A20stdlife))</f>
        <v>0</v>
      </c>
      <c r="O312" s="68">
        <f>IF(A20stdlife="n/a","n/a",IF(O$3&gt;(A20stdlife+$F312),(Input!$L$222*(1+vanilla5)^0.5)-SUM($L312:N312),(Input!$L$222*(1+vanilla5)^0.5)/A20stdlife))</f>
        <v>0</v>
      </c>
      <c r="P312" s="68">
        <f>IF(A20stdlife="n/a","n/a",IF(P$3&gt;(A20stdlife+$F312),(Input!$L$222*(1+vanilla5)^0.5)-SUM($L312:O312),(Input!$L$222*(1+vanilla5)^0.5)/A20stdlife))</f>
        <v>0</v>
      </c>
      <c r="Q312" s="68">
        <f>IF(A20stdlife="n/a","n/a",IF(Q$3&gt;(A20stdlife+$F312),(Input!$L$222*(1+vanilla5)^0.5)-SUM($L312:P312),(Input!$L$222*(1+vanilla5)^0.5)/A20stdlife))</f>
        <v>0</v>
      </c>
      <c r="R312" s="68"/>
      <c r="S312" s="102"/>
      <c r="T312" s="102"/>
      <c r="U312" s="102"/>
      <c r="V312" s="102"/>
      <c r="W312" s="102"/>
      <c r="X312" s="102"/>
      <c r="Y312" s="102"/>
      <c r="Z312" s="102"/>
      <c r="AA312" s="102"/>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5"/>
      <c r="E313" s="363"/>
      <c r="F313" s="85">
        <v>6</v>
      </c>
      <c r="G313" s="26"/>
      <c r="H313" s="147"/>
      <c r="I313" s="149"/>
      <c r="J313" s="149"/>
      <c r="K313" s="149"/>
      <c r="L313" s="149"/>
      <c r="M313" s="148"/>
      <c r="N313" s="68">
        <f>IF(A20stdlife="n/a","n/a",IF(N$3&gt;(A20stdlife+$F313),(Input!$M$222*(1+vanilla6)^0.5)-SUM($M313:M313),(Input!$M$222*(1+vanilla6)^0.5)/A20stdlife))</f>
        <v>0</v>
      </c>
      <c r="O313" s="68">
        <f>IF(A20stdlife="n/a","n/a",IF(O$3&gt;(A20stdlife+$F313),(Input!$M$222*(1+vanilla6)^0.5)-SUM($M313:N313),(Input!$M$222*(1+vanilla6)^0.5)/A20stdlife))</f>
        <v>0</v>
      </c>
      <c r="P313" s="68">
        <f>IF(A20stdlife="n/a","n/a",IF(P$3&gt;(A20stdlife+$F313),(Input!$M$222*(1+vanilla6)^0.5)-SUM($M313:O313),(Input!$M$222*(1+vanilla6)^0.5)/A20stdlife))</f>
        <v>0</v>
      </c>
      <c r="Q313" s="68">
        <f>IF(A20stdlife="n/a","n/a",IF(Q$3&gt;(A20stdlife+$F313),(Input!$M$222*(1+vanilla6)^0.5)-SUM($M313:P313),(Input!$M$222*(1+vanilla6)^0.5)/A20stdlife))</f>
        <v>0</v>
      </c>
      <c r="R313" s="68"/>
      <c r="S313" s="102"/>
      <c r="T313" s="102"/>
      <c r="U313" s="102"/>
      <c r="V313" s="102"/>
      <c r="W313" s="102"/>
      <c r="X313" s="102"/>
      <c r="Y313" s="102"/>
      <c r="Z313" s="102"/>
      <c r="AA313" s="102"/>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5"/>
      <c r="E314" s="363"/>
      <c r="F314" s="85">
        <v>7</v>
      </c>
      <c r="G314" s="26"/>
      <c r="H314" s="147"/>
      <c r="I314" s="149"/>
      <c r="J314" s="149"/>
      <c r="K314" s="149"/>
      <c r="L314" s="149"/>
      <c r="M314" s="149"/>
      <c r="N314" s="148"/>
      <c r="O314" s="68">
        <f>IF(A20stdlife="n/a","n/a",IF(O$3&gt;(A20stdlife+$F314),(Input!N$222*(1+vanilla7)^0.5)-SUM($N314:N314),(Input!$N$222*(1+vanilla7)^0.5)/A20stdlife))</f>
        <v>0</v>
      </c>
      <c r="P314" s="68">
        <f>IF(A20stdlife="n/a","n/a",IF(P$3&gt;(A20stdlife+$F314),(Input!O$222*(1+vanilla7)^0.5)-SUM($N314:O314),(Input!$N$222*(1+vanilla7)^0.5)/A20stdlife))</f>
        <v>0</v>
      </c>
      <c r="Q314" s="68">
        <f>IF(A20stdlife="n/a","n/a",IF(Q$3&gt;(A20stdlife+$F314),(Input!P$222*(1+vanilla7)^0.5)-SUM($N314:P314),(Input!$N$222*(1+vanilla7)^0.5)/A20stdlife))</f>
        <v>0</v>
      </c>
      <c r="R314" s="68"/>
      <c r="S314" s="102"/>
      <c r="T314" s="102"/>
      <c r="U314" s="102"/>
      <c r="V314" s="102"/>
      <c r="W314" s="102"/>
      <c r="X314" s="102"/>
      <c r="Y314" s="102"/>
      <c r="Z314" s="102"/>
      <c r="AA314" s="102"/>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5"/>
      <c r="E315" s="363"/>
      <c r="F315" s="85">
        <v>8</v>
      </c>
      <c r="G315" s="26"/>
      <c r="H315" s="147"/>
      <c r="I315" s="149"/>
      <c r="J315" s="149"/>
      <c r="K315" s="149"/>
      <c r="L315" s="149"/>
      <c r="M315" s="149"/>
      <c r="N315" s="149"/>
      <c r="O315" s="148"/>
      <c r="P315" s="68">
        <f>IF(A20stdlife="n/a","n/a",IF(P$3&gt;(A20stdlife+$F315),(Input!$O$222*(1+vanilla8)^0.5)-SUM($O315:O315),(Input!$O$222*(1+vanilla8)^0.5)/A20stdlife))</f>
        <v>0</v>
      </c>
      <c r="Q315" s="68">
        <f>IF(A20stdlife="n/a","n/a",IF(Q$3&gt;(A20stdlife+$F315),(Input!$O$222*(1+vanilla8)^0.5)-SUM($O315:P315),(Input!$O$222*(1+vanilla8)^0.5)/A20stdlife))</f>
        <v>0</v>
      </c>
      <c r="R315" s="68"/>
      <c r="S315" s="102"/>
      <c r="T315" s="102"/>
      <c r="U315" s="102"/>
      <c r="V315" s="102"/>
      <c r="W315" s="102"/>
      <c r="X315" s="102"/>
      <c r="Y315" s="102"/>
      <c r="Z315" s="102"/>
      <c r="AA315" s="102"/>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5"/>
      <c r="E316" s="363"/>
      <c r="F316" s="85">
        <v>9</v>
      </c>
      <c r="G316" s="26"/>
      <c r="H316" s="147"/>
      <c r="I316" s="149"/>
      <c r="J316" s="149"/>
      <c r="K316" s="149"/>
      <c r="L316" s="149"/>
      <c r="M316" s="149"/>
      <c r="N316" s="149"/>
      <c r="O316" s="149"/>
      <c r="P316" s="148"/>
      <c r="Q316" s="68">
        <f>IF(A20stdlife="n/a","n/a",IF(Q$3&gt;(A20stdlife+$F316),(Input!$P$222*(1+vanilla9)^0.5)-SUM($P316:P316),(Input!$P$222*(1+vanilla9)^0.5)/A20stdlife))</f>
        <v>0</v>
      </c>
      <c r="R316" s="68"/>
      <c r="S316" s="102"/>
      <c r="T316" s="102"/>
      <c r="U316" s="102"/>
      <c r="V316" s="102"/>
      <c r="W316" s="102"/>
      <c r="X316" s="102"/>
      <c r="Y316" s="102"/>
      <c r="Z316" s="102"/>
      <c r="AA316" s="102"/>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102"/>
      <c r="BE316" s="102"/>
      <c r="BF316" s="102"/>
      <c r="BG316" s="102"/>
      <c r="BH316" s="102"/>
      <c r="BI316" s="102"/>
      <c r="BJ316" s="102"/>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5"/>
      <c r="E317" s="363"/>
      <c r="F317" s="86">
        <v>10</v>
      </c>
      <c r="G317" s="26"/>
      <c r="H317" s="147"/>
      <c r="I317" s="149"/>
      <c r="J317" s="149"/>
      <c r="K317" s="149"/>
      <c r="L317" s="149"/>
      <c r="M317" s="149"/>
      <c r="N317" s="149"/>
      <c r="O317" s="149"/>
      <c r="P317" s="149"/>
      <c r="Q317" s="148"/>
      <c r="R317" s="68"/>
      <c r="S317" s="102"/>
      <c r="T317" s="102"/>
      <c r="U317" s="102"/>
      <c r="V317" s="102"/>
      <c r="W317" s="102"/>
      <c r="X317" s="102"/>
      <c r="Y317" s="102"/>
      <c r="Z317" s="102"/>
      <c r="AA317" s="102"/>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1" collapsed="1">
      <c r="A318" s="9"/>
      <c r="B318" s="9"/>
      <c r="C318" s="9"/>
      <c r="D318" s="25">
        <f>Asset20</f>
        <v>0</v>
      </c>
      <c r="E318" s="9"/>
      <c r="F318" s="9"/>
      <c r="G318" s="122"/>
      <c r="H318" s="166">
        <f>-SUM(H306:H317)</f>
        <v>0</v>
      </c>
      <c r="I318" s="166">
        <f>-SUM(I306:I317)</f>
        <v>0</v>
      </c>
      <c r="J318" s="166">
        <f>-SUM(J306:J317)</f>
        <v>0</v>
      </c>
      <c r="K318" s="166">
        <f>-SUM(K306:K317)</f>
        <v>0</v>
      </c>
      <c r="L318" s="166">
        <f>-SUM(L306:L317)</f>
        <v>0</v>
      </c>
      <c r="M318" s="166">
        <f>IF(Input!M248&gt;0, -SUM(M306:M317), 0)</f>
        <v>0</v>
      </c>
      <c r="N318" s="166">
        <f>IF(Input!N248&gt;0, -SUM(N306:N317), 0)</f>
        <v>0</v>
      </c>
      <c r="O318" s="166">
        <f>IF(Input!O248&gt;0, -SUM(O306:O317), 0)</f>
        <v>0</v>
      </c>
      <c r="P318" s="166">
        <f>IF(Input!P248&gt;0, -SUM(P306:P317), 0)</f>
        <v>0</v>
      </c>
      <c r="Q318" s="166">
        <f>IF(Input!Q248&gt;0, -SUM(Q306:Q317), 0)</f>
        <v>0</v>
      </c>
      <c r="R318" s="66"/>
      <c r="S318" s="104"/>
      <c r="T318" s="104"/>
      <c r="U318" s="104"/>
      <c r="V318" s="104"/>
      <c r="W318" s="104"/>
      <c r="X318" s="104"/>
      <c r="Y318" s="104"/>
      <c r="Z318" s="104"/>
      <c r="AA318" s="104"/>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104"/>
      <c r="BE318" s="104"/>
      <c r="BF318" s="104"/>
      <c r="BG318" s="104"/>
      <c r="BH318" s="104"/>
      <c r="BI318" s="104"/>
      <c r="BJ318" s="104"/>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31">
        <f>Asset21</f>
        <v>0</v>
      </c>
      <c r="D319" s="162"/>
      <c r="E319" s="33" t="s">
        <v>27</v>
      </c>
      <c r="F319" s="32"/>
      <c r="G319" s="176"/>
      <c r="H319" s="67">
        <f>IF(H$3&gt;A21remlife,A21value-SUM($G319:G319),IF(A21remlife="N/A","n/a",A21value/A21remlife))</f>
        <v>0</v>
      </c>
      <c r="I319" s="67">
        <f>IF(I$3&gt;A21remlife,A21value-SUM($G319:H319),IF(A21remlife="N/A","n/a",A21value/A21remlife))</f>
        <v>0</v>
      </c>
      <c r="J319" s="67">
        <f>IF(J$3&gt;A21remlife,A21value-SUM($G319:I319),IF(A21remlife="N/A","n/a",A21value/A21remlife))</f>
        <v>0</v>
      </c>
      <c r="K319" s="67">
        <f>IF(K$3&gt;A21remlife,A21value-SUM($G319:J319),IF(A21remlife="N/A","n/a",A21value/A21remlife))</f>
        <v>0</v>
      </c>
      <c r="L319" s="67">
        <f>IF(L$3&gt;A21remlife,A21value-SUM($G319:K319),IF(A21remlife="N/A","n/a",A21value/A21remlife))</f>
        <v>0</v>
      </c>
      <c r="M319" s="67">
        <f>IF(M$3&gt;A21remlife,A21value-SUM($G319:L319),IF(A21remlife="N/A","n/a",A21value/A21remlife))</f>
        <v>0</v>
      </c>
      <c r="N319" s="67">
        <f>IF(N$3&gt;A21remlife,A21value-SUM($G319:M319),IF(A21remlife="N/A","n/a",A21value/A21remlife))</f>
        <v>0</v>
      </c>
      <c r="O319" s="67">
        <f>IF(O$3&gt;A21remlife,A21value-SUM($G319:N319),IF(A21remlife="N/A","n/a",A21value/A21remlife))</f>
        <v>0</v>
      </c>
      <c r="P319" s="67">
        <f>IF(P$3&gt;A21remlife,A21value-SUM($G319:O319),IF(A21remlife="N/A","n/a",A21value/A21remlife))</f>
        <v>0</v>
      </c>
      <c r="Q319" s="67">
        <f>IF(Q$3&gt;A21remlife,A21value-SUM($G319:P319),IF(A21remlife="N/A","n/a",A21value/A21remlife))</f>
        <v>0</v>
      </c>
      <c r="R319" s="67"/>
      <c r="S319" s="102"/>
      <c r="T319" s="102"/>
      <c r="U319" s="102"/>
      <c r="V319" s="102"/>
      <c r="W319" s="102"/>
      <c r="X319" s="102"/>
      <c r="Y319" s="102"/>
      <c r="Z319" s="102"/>
      <c r="AA319" s="102"/>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9"/>
      <c r="D320" s="25"/>
      <c r="E320" s="362" t="s">
        <v>83</v>
      </c>
      <c r="F320" s="85">
        <v>0</v>
      </c>
      <c r="G320" s="122"/>
      <c r="H320" s="68"/>
      <c r="I320" s="68"/>
      <c r="J320" s="68"/>
      <c r="K320" s="68"/>
      <c r="L320" s="68"/>
      <c r="M320" s="164"/>
      <c r="N320" s="111"/>
      <c r="O320" s="68"/>
      <c r="P320" s="68"/>
      <c r="Q320" s="68"/>
      <c r="R320" s="68"/>
      <c r="S320" s="102"/>
      <c r="T320" s="102"/>
      <c r="U320" s="102"/>
      <c r="V320" s="102"/>
      <c r="W320" s="102"/>
      <c r="X320" s="102"/>
      <c r="Y320" s="102"/>
      <c r="Z320" s="102"/>
      <c r="AA320" s="102"/>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5"/>
      <c r="E321" s="363"/>
      <c r="F321" s="85">
        <v>1</v>
      </c>
      <c r="G321" s="122"/>
      <c r="H321" s="146"/>
      <c r="I321" s="68">
        <f>IF(A21stdlife="n/a","n/a",IF(I$3&gt;(A21stdlife+$F321),(Input!$H$223*(1+vanilla1)^0.5)-SUM($H321:H321),(Input!$H$223*(1+vanilla1)^0.5)/A21stdlife))</f>
        <v>0</v>
      </c>
      <c r="J321" s="68">
        <f>IF(A21stdlife="n/a","n/a",IF(J$3&gt;(A21stdlife+$F321),(Input!$H$223*(1+vanilla1)^0.5)-SUM($H321:I321),(Input!$H$223*(1+vanilla1)^0.5)/A21stdlife))</f>
        <v>0</v>
      </c>
      <c r="K321" s="68">
        <f>IF(A21stdlife="n/a","n/a",IF(K$3&gt;(A21stdlife+$F321),(Input!$H$223*(1+vanilla1)^0.5)-SUM($H321:J321),(Input!$H$223*(1+vanilla1)^0.5)/A21stdlife))</f>
        <v>0</v>
      </c>
      <c r="L321" s="68">
        <f>IF(A21stdlife="n/a","n/a",IF(L$3&gt;(A21stdlife+$F321),(Input!$H$223*(1+vanilla1)^0.5)-SUM($H321:K321),(Input!$H$223*(1+vanilla1)^0.5)/A21stdlife))</f>
        <v>0</v>
      </c>
      <c r="M321" s="68">
        <f>IF(A21stdlife="n/a","n/a",IF(M$3&gt;(A21stdlife+$F321),(Input!$H$223*(1+vanilla1)^0.5)-SUM($H321:L321),(Input!$H$223*(1+vanilla1)^0.5)/A21stdlife))</f>
        <v>0</v>
      </c>
      <c r="N321" s="68">
        <f>IF(A21stdlife="n/a","n/a",IF(N$3&gt;(A21stdlife+$F321),(Input!$H$223*(1+vanilla1)^0.5)-SUM($H321:M321),(Input!$H$223*(1+vanilla1)^0.5)/A21stdlife))</f>
        <v>0</v>
      </c>
      <c r="O321" s="68">
        <f>IF(A21stdlife="n/a","n/a",IF(O$3&gt;(A21stdlife+$F321),(Input!$H$223*(1+vanilla1)^0.5)-SUM($H321:N321),(Input!$H$223*(1+vanilla1)^0.5)/A21stdlife))</f>
        <v>0</v>
      </c>
      <c r="P321" s="68">
        <f>IF(A21stdlife="n/a","n/a",IF(P$3&gt;(A21stdlife+$F321),(Input!$H$223*(1+vanilla1)^0.5)-SUM($H321:O321),(Input!$H$223*(1+vanilla1)^0.5)/A21stdlife))</f>
        <v>0</v>
      </c>
      <c r="Q321" s="68">
        <f>IF(A21stdlife="n/a","n/a",IF(Q$3&gt;(A21stdlife+$F321),(Input!$H$223*(1+vanilla1)^0.5)-SUM($H321:P321),(Input!$H$223*(1+vanilla1)^0.5)/A21stdlife))</f>
        <v>0</v>
      </c>
      <c r="R321" s="68"/>
      <c r="S321" s="102"/>
      <c r="T321" s="102"/>
      <c r="U321" s="102"/>
      <c r="V321" s="102"/>
      <c r="W321" s="102"/>
      <c r="X321" s="102"/>
      <c r="Y321" s="102"/>
      <c r="Z321" s="102"/>
      <c r="AA321" s="102"/>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5"/>
      <c r="E322" s="363"/>
      <c r="F322" s="85">
        <v>2</v>
      </c>
      <c r="G322" s="122"/>
      <c r="H322" s="147"/>
      <c r="I322" s="148"/>
      <c r="J322" s="68">
        <f>IF(A21stdlife="n/a","n/a",IF(J$3&gt;(A21stdlife+$F322),(Input!$I$223*(1+vanilla2)^0.5)-SUM($I322:I322),(Input!$I$223*(1+vanilla2)^0.5)/A21stdlife))</f>
        <v>0</v>
      </c>
      <c r="K322" s="68">
        <f>IF(A21stdlife="n/a","n/a",IF(K$3&gt;(A21stdlife+$F322),(Input!$I$223*(1+vanilla2)^0.5)-SUM($I322:J322),(Input!$I$223*(1+vanilla2)^0.5)/A21stdlife))</f>
        <v>0</v>
      </c>
      <c r="L322" s="68">
        <f>IF(A21stdlife="n/a","n/a",IF(L$3&gt;(A21stdlife+$F322),(Input!$I$223*(1+vanilla2)^0.5)-SUM($I322:K322),(Input!$I$223*(1+vanilla2)^0.5)/A21stdlife))</f>
        <v>0</v>
      </c>
      <c r="M322" s="68">
        <f>IF(A21stdlife="n/a","n/a",IF(M$3&gt;(A21stdlife+$F322),(Input!$I$223*(1+vanilla2)^0.5)-SUM($I322:L322),(Input!$I$223*(1+vanilla2)^0.5)/A21stdlife))</f>
        <v>0</v>
      </c>
      <c r="N322" s="68">
        <f>IF(A21stdlife="n/a","n/a",IF(N$3&gt;(A21stdlife+$F322),(Input!$I$223*(1+vanilla2)^0.5)-SUM($I322:M322),(Input!$I$223*(1+vanilla2)^0.5)/A21stdlife))</f>
        <v>0</v>
      </c>
      <c r="O322" s="68">
        <f>IF(A21stdlife="n/a","n/a",IF(O$3&gt;(A21stdlife+$F322),(Input!$I$223*(1+vanilla2)^0.5)-SUM($I322:N322),(Input!$I$223*(1+vanilla2)^0.5)/A21stdlife))</f>
        <v>0</v>
      </c>
      <c r="P322" s="68">
        <f>IF(A21stdlife="n/a","n/a",IF(P$3&gt;(A21stdlife+$F322),(Input!$I$223*(1+vanilla2)^0.5)-SUM($I322:O322),(Input!$I$223*(1+vanilla2)^0.5)/A21stdlife))</f>
        <v>0</v>
      </c>
      <c r="Q322" s="68">
        <f>IF(A21stdlife="n/a","n/a",IF(Q$3&gt;(A21stdlife+$F322),(Input!$I$223*(1+vanilla2)^0.5)-SUM($I322:P322),(Input!$I$223*(1+vanilla2)^0.5)/A21stdlife))</f>
        <v>0</v>
      </c>
      <c r="R322" s="68"/>
      <c r="S322" s="102"/>
      <c r="T322" s="102"/>
      <c r="U322" s="102"/>
      <c r="V322" s="102"/>
      <c r="W322" s="102"/>
      <c r="X322" s="102"/>
      <c r="Y322" s="102"/>
      <c r="Z322" s="102"/>
      <c r="AA322" s="102"/>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5"/>
      <c r="E323" s="363"/>
      <c r="F323" s="85">
        <v>3</v>
      </c>
      <c r="G323" s="122"/>
      <c r="H323" s="147"/>
      <c r="I323" s="149"/>
      <c r="J323" s="148"/>
      <c r="K323" s="68">
        <f>IF(A21stdlife="n/a","n/a",IF(K$3&gt;(A21stdlife+$F323),(Input!$J$223*(1+vanilla3)^0.5)-SUM($J323:J323),(Input!$J$223*(1+vanilla3)^0.5)/A21stdlife))</f>
        <v>0</v>
      </c>
      <c r="L323" s="68">
        <f>IF(A21stdlife="n/a","n/a",IF(L$3&gt;(A21stdlife+$F323),(Input!$J$223*(1+vanilla3)^0.5)-SUM($J323:K323),(Input!$J$223*(1+vanilla3)^0.5)/A21stdlife))</f>
        <v>0</v>
      </c>
      <c r="M323" s="68">
        <f>IF(A21stdlife="n/a","n/a",IF(M$3&gt;(A21stdlife+$F323),(Input!$J$223*(1+vanilla3)^0.5)-SUM($J323:L323),(Input!$J$223*(1+vanilla3)^0.5)/A21stdlife))</f>
        <v>0</v>
      </c>
      <c r="N323" s="68">
        <f>IF(A21stdlife="n/a","n/a",IF(N$3&gt;(A21stdlife+$F323),(Input!$J$223*(1+vanilla3)^0.5)-SUM($J323:M323),(Input!$J$223*(1+vanilla3)^0.5)/A21stdlife))</f>
        <v>0</v>
      </c>
      <c r="O323" s="68">
        <f>IF(A21stdlife="n/a","n/a",IF(O$3&gt;(A21stdlife+$F323),(Input!$J$223*(1+vanilla3)^0.5)-SUM($J323:N323),(Input!$J$223*(1+vanilla3)^0.5)/A21stdlife))</f>
        <v>0</v>
      </c>
      <c r="P323" s="68">
        <f>IF(A21stdlife="n/a","n/a",IF(P$3&gt;(A21stdlife+$F323),(Input!$J$223*(1+vanilla3)^0.5)-SUM($J323:O323),(Input!$J$223*(1+vanilla3)^0.5)/A21stdlife))</f>
        <v>0</v>
      </c>
      <c r="Q323" s="68">
        <f>IF(A21stdlife="n/a","n/a",IF(Q$3&gt;(A21stdlife+$F323),(Input!$J$223*(1+vanilla3)^0.5)-SUM($J323:P323),(Input!$J$223*(1+vanilla3)^0.5)/A21stdlife))</f>
        <v>0</v>
      </c>
      <c r="R323" s="68"/>
      <c r="S323" s="102"/>
      <c r="T323" s="102"/>
      <c r="U323" s="102"/>
      <c r="V323" s="102"/>
      <c r="W323" s="102"/>
      <c r="X323" s="102"/>
      <c r="Y323" s="102"/>
      <c r="Z323" s="102"/>
      <c r="AA323" s="102"/>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5"/>
      <c r="E324" s="363"/>
      <c r="F324" s="85">
        <v>4</v>
      </c>
      <c r="G324" s="122"/>
      <c r="H324" s="147"/>
      <c r="I324" s="149"/>
      <c r="J324" s="149"/>
      <c r="K324" s="148"/>
      <c r="L324" s="68">
        <f>IF(A21stdlife="n/a","n/a",IF(L$3&gt;(A21stdlife+$F324),(Input!$K$223*(1+vanilla4)^0.5)-SUM($K324:K324),(Input!$K$223*(1+vanilla4)^0.5)/A21stdlife))</f>
        <v>0</v>
      </c>
      <c r="M324" s="68">
        <f>IF(A21stdlife="n/a","n/a",IF(M$3&gt;(A21stdlife+$F324),(Input!$K$223*(1+vanilla4)^0.5)-SUM($K324:L324),(Input!$K$223*(1+vanilla4)^0.5)/A21stdlife))</f>
        <v>0</v>
      </c>
      <c r="N324" s="68">
        <f>IF(A21stdlife="n/a","n/a",IF(N$3&gt;(A21stdlife+$F324),(Input!$K$223*(1+vanilla4)^0.5)-SUM($K324:M324),(Input!$K$223*(1+vanilla4)^0.5)/A21stdlife))</f>
        <v>0</v>
      </c>
      <c r="O324" s="68">
        <f>IF(A21stdlife="n/a","n/a",IF(O$3&gt;(A21stdlife+$F324),(Input!$K$223*(1+vanilla4)^0.5)-SUM($K324:N324),(Input!$K$223*(1+vanilla4)^0.5)/A21stdlife))</f>
        <v>0</v>
      </c>
      <c r="P324" s="68">
        <f>IF(A21stdlife="n/a","n/a",IF(P$3&gt;(A21stdlife+$F324),(Input!$K$223*(1+vanilla4)^0.5)-SUM($K324:O324),(Input!$K$223*(1+vanilla4)^0.5)/A21stdlife))</f>
        <v>0</v>
      </c>
      <c r="Q324" s="68">
        <f>IF(A21stdlife="n/a","n/a",IF(Q$3&gt;(A21stdlife+$F324),(Input!$K$223*(1+vanilla4)^0.5)-SUM($K324:P324),(Input!$K$223*(1+vanilla4)^0.5)/A21stdlife))</f>
        <v>0</v>
      </c>
      <c r="R324" s="68"/>
      <c r="S324" s="102"/>
      <c r="T324" s="102"/>
      <c r="U324" s="102"/>
      <c r="V324" s="102"/>
      <c r="W324" s="102"/>
      <c r="X324" s="102"/>
      <c r="Y324" s="102"/>
      <c r="Z324" s="102"/>
      <c r="AA324" s="102"/>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5"/>
      <c r="E325" s="363"/>
      <c r="F325" s="85">
        <v>5</v>
      </c>
      <c r="G325" s="26"/>
      <c r="H325" s="147"/>
      <c r="I325" s="149"/>
      <c r="J325" s="149"/>
      <c r="K325" s="149"/>
      <c r="L325" s="148"/>
      <c r="M325" s="68">
        <f>IF(A21stdlife="n/a","n/a",IF(M$3&gt;(A21stdlife+$F325),(Input!$L$223*(1+vanilla5)^0.5)-SUM($L325:L325),(Input!$L$223*(1+vanilla5)^0.5)/A21stdlife))</f>
        <v>0</v>
      </c>
      <c r="N325" s="68">
        <f>IF(A21stdlife="n/a","n/a",IF(N$3&gt;(A21stdlife+$F325),(Input!$L$223*(1+vanilla5)^0.5)-SUM($L325:M325),(Input!$L$223*(1+vanilla5)^0.5)/A21stdlife))</f>
        <v>0</v>
      </c>
      <c r="O325" s="68">
        <f>IF(A21stdlife="n/a","n/a",IF(O$3&gt;(A21stdlife+$F325),(Input!$L$223*(1+vanilla5)^0.5)-SUM($L325:N325),(Input!$L$223*(1+vanilla5)^0.5)/A21stdlife))</f>
        <v>0</v>
      </c>
      <c r="P325" s="68">
        <f>IF(A21stdlife="n/a","n/a",IF(P$3&gt;(A21stdlife+$F325),(Input!$L$223*(1+vanilla5)^0.5)-SUM($L325:O325),(Input!$L$223*(1+vanilla5)^0.5)/A21stdlife))</f>
        <v>0</v>
      </c>
      <c r="Q325" s="68">
        <f>IF(A21stdlife="n/a","n/a",IF(Q$3&gt;(A21stdlife+$F325),(Input!$L$223*(1+vanilla5)^0.5)-SUM($L325:P325),(Input!$L$223*(1+vanilla5)^0.5)/A21stdlife))</f>
        <v>0</v>
      </c>
      <c r="R325" s="68"/>
      <c r="S325" s="102"/>
      <c r="T325" s="102"/>
      <c r="U325" s="102"/>
      <c r="V325" s="102"/>
      <c r="W325" s="102"/>
      <c r="X325" s="102"/>
      <c r="Y325" s="102"/>
      <c r="Z325" s="102"/>
      <c r="AA325" s="102"/>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5"/>
      <c r="E326" s="363"/>
      <c r="F326" s="85">
        <v>6</v>
      </c>
      <c r="G326" s="26"/>
      <c r="H326" s="147"/>
      <c r="I326" s="149"/>
      <c r="J326" s="149"/>
      <c r="K326" s="149"/>
      <c r="L326" s="149"/>
      <c r="M326" s="148"/>
      <c r="N326" s="68">
        <f>IF(A21stdlife="n/a","n/a",IF(N$3&gt;(A21stdlife+$F326),(Input!$M$223*(1+vanilla6)^0.5)-SUM($M326:M326),(Input!$M$223*(1+vanilla6)^0.5)/A21stdlife))</f>
        <v>0</v>
      </c>
      <c r="O326" s="68">
        <f>IF(A21stdlife="n/a","n/a",IF(O$3&gt;(A21stdlife+$F326),(Input!$M$223*(1+vanilla6)^0.5)-SUM($M326:N326),(Input!$M$223*(1+vanilla6)^0.5)/A21stdlife))</f>
        <v>0</v>
      </c>
      <c r="P326" s="68">
        <f>IF(A21stdlife="n/a","n/a",IF(P$3&gt;(A21stdlife+$F326),(Input!$M$223*(1+vanilla6)^0.5)-SUM($M326:O326),(Input!$M$223*(1+vanilla6)^0.5)/A21stdlife))</f>
        <v>0</v>
      </c>
      <c r="Q326" s="68">
        <f>IF(A21stdlife="n/a","n/a",IF(Q$3&gt;(A21stdlife+$F326),(Input!$M$223*(1+vanilla6)^0.5)-SUM($M326:P326),(Input!$M$223*(1+vanilla6)^0.5)/A21stdlife))</f>
        <v>0</v>
      </c>
      <c r="R326" s="68"/>
      <c r="S326" s="102"/>
      <c r="T326" s="102"/>
      <c r="U326" s="102"/>
      <c r="V326" s="102"/>
      <c r="W326" s="102"/>
      <c r="X326" s="102"/>
      <c r="Y326" s="102"/>
      <c r="Z326" s="102"/>
      <c r="AA326" s="102"/>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5"/>
      <c r="E327" s="363"/>
      <c r="F327" s="85">
        <v>7</v>
      </c>
      <c r="G327" s="26"/>
      <c r="H327" s="147"/>
      <c r="I327" s="149"/>
      <c r="J327" s="149"/>
      <c r="K327" s="149"/>
      <c r="L327" s="149"/>
      <c r="M327" s="149"/>
      <c r="N327" s="148"/>
      <c r="O327" s="68">
        <f>IF(A21stdlife="n/a","n/a",IF(O$3&gt;(A21stdlife+$F327),(Input!N$223*(1+vanilla7)^0.5)-SUM($N327:N327),(Input!$N$223*(1+vanilla7)^0.5)/A21stdlife))</f>
        <v>0</v>
      </c>
      <c r="P327" s="68">
        <f>IF(A21stdlife="n/a","n/a",IF(P$3&gt;(A21stdlife+$F327),(Input!O$223*(1+vanilla7)^0.5)-SUM($N327:O327),(Input!$N$223*(1+vanilla7)^0.5)/A21stdlife))</f>
        <v>0</v>
      </c>
      <c r="Q327" s="68">
        <f>IF(A21stdlife="n/a","n/a",IF(Q$3&gt;(A21stdlife+$F327),(Input!P$223*(1+vanilla7)^0.5)-SUM($N327:P327),(Input!$N$223*(1+vanilla7)^0.5)/A21stdlife))</f>
        <v>0</v>
      </c>
      <c r="R327" s="68"/>
      <c r="S327" s="102"/>
      <c r="T327" s="102"/>
      <c r="U327" s="102"/>
      <c r="V327" s="102"/>
      <c r="W327" s="102"/>
      <c r="X327" s="102"/>
      <c r="Y327" s="102"/>
      <c r="Z327" s="102"/>
      <c r="AA327" s="102"/>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5"/>
      <c r="E328" s="363"/>
      <c r="F328" s="85">
        <v>8</v>
      </c>
      <c r="G328" s="26"/>
      <c r="H328" s="147"/>
      <c r="I328" s="149"/>
      <c r="J328" s="149"/>
      <c r="K328" s="149"/>
      <c r="L328" s="149"/>
      <c r="M328" s="149"/>
      <c r="N328" s="149"/>
      <c r="O328" s="148"/>
      <c r="P328" s="68">
        <f>IF(A21stdlife="n/a","n/a",IF(P$3&gt;(A21stdlife+$F328),(Input!$O$223*(1+vanilla8)^0.5)-SUM($O328:O328),(Input!$O$223*(1+vanilla8)^0.5)/A21stdlife))</f>
        <v>0</v>
      </c>
      <c r="Q328" s="68">
        <f>IF(A21stdlife="n/a","n/a",IF(Q$3&gt;(A21stdlife+$F328),(Input!$O$223*(1+vanilla8)^0.5)-SUM($O328:P328),(Input!$O$223*(1+vanilla8)^0.5)/A21stdlife))</f>
        <v>0</v>
      </c>
      <c r="R328" s="68"/>
      <c r="S328" s="102"/>
      <c r="T328" s="102"/>
      <c r="U328" s="102"/>
      <c r="V328" s="102"/>
      <c r="W328" s="102"/>
      <c r="X328" s="102"/>
      <c r="Y328" s="102"/>
      <c r="Z328" s="102"/>
      <c r="AA328" s="102"/>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5"/>
      <c r="E329" s="363"/>
      <c r="F329" s="85">
        <v>9</v>
      </c>
      <c r="G329" s="26"/>
      <c r="H329" s="147"/>
      <c r="I329" s="149"/>
      <c r="J329" s="149"/>
      <c r="K329" s="149"/>
      <c r="L329" s="149"/>
      <c r="M329" s="149"/>
      <c r="N329" s="149"/>
      <c r="O329" s="149"/>
      <c r="P329" s="148"/>
      <c r="Q329" s="68">
        <f>IF(A21stdlife="n/a","n/a",IF(Q$3&gt;(A21stdlife+$F329),(Input!$P$223*(1+vanilla9)^0.5)-SUM($P329:P329),(Input!$P$223*(1+vanilla9)^0.5)/A21stdlife))</f>
        <v>0</v>
      </c>
      <c r="R329" s="68"/>
      <c r="S329" s="102"/>
      <c r="T329" s="102"/>
      <c r="U329" s="102"/>
      <c r="V329" s="102"/>
      <c r="W329" s="102"/>
      <c r="X329" s="102"/>
      <c r="Y329" s="102"/>
      <c r="Z329" s="102"/>
      <c r="AA329" s="102"/>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102"/>
      <c r="BE329" s="102"/>
      <c r="BF329" s="102"/>
      <c r="BG329" s="102"/>
      <c r="BH329" s="102"/>
      <c r="BI329" s="102"/>
      <c r="BJ329" s="102"/>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5"/>
      <c r="E330" s="363"/>
      <c r="F330" s="86">
        <v>10</v>
      </c>
      <c r="G330" s="26"/>
      <c r="H330" s="147"/>
      <c r="I330" s="149"/>
      <c r="J330" s="149"/>
      <c r="K330" s="149"/>
      <c r="L330" s="149"/>
      <c r="M330" s="149"/>
      <c r="N330" s="149"/>
      <c r="O330" s="149"/>
      <c r="P330" s="149"/>
      <c r="Q330" s="148"/>
      <c r="R330" s="68"/>
      <c r="S330" s="102"/>
      <c r="T330" s="102"/>
      <c r="U330" s="102"/>
      <c r="V330" s="102"/>
      <c r="W330" s="102"/>
      <c r="X330" s="102"/>
      <c r="Y330" s="102"/>
      <c r="Z330" s="102"/>
      <c r="AA330" s="102"/>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1" collapsed="1">
      <c r="A331" s="9"/>
      <c r="B331" s="9"/>
      <c r="C331" s="9"/>
      <c r="D331" s="25">
        <f>Asset21</f>
        <v>0</v>
      </c>
      <c r="E331" s="9"/>
      <c r="F331" s="9"/>
      <c r="G331" s="122"/>
      <c r="H331" s="166">
        <f>-SUM(H319:H330)</f>
        <v>0</v>
      </c>
      <c r="I331" s="166">
        <f>-SUM(I319:I330)</f>
        <v>0</v>
      </c>
      <c r="J331" s="166">
        <f>-SUM(J319:J330)</f>
        <v>0</v>
      </c>
      <c r="K331" s="166">
        <f>-SUM(K319:K330)</f>
        <v>0</v>
      </c>
      <c r="L331" s="166">
        <f>-SUM(L319:L330)</f>
        <v>0</v>
      </c>
      <c r="M331" s="166">
        <f>IF(Input!M248&gt;0, -SUM(M319:M330), 0)</f>
        <v>0</v>
      </c>
      <c r="N331" s="166">
        <f>IF(Input!N248&gt;0, -SUM(N319:N330), 0)</f>
        <v>0</v>
      </c>
      <c r="O331" s="166">
        <f>IF(Input!O248&gt;0, -SUM(O319:O330), 0)</f>
        <v>0</v>
      </c>
      <c r="P331" s="166">
        <f>IF(Input!P248&gt;0, -SUM(P319:P330), 0)</f>
        <v>0</v>
      </c>
      <c r="Q331" s="166">
        <f>IF(Input!Q248&gt;0, -SUM(Q319:Q330), 0)</f>
        <v>0</v>
      </c>
      <c r="R331" s="66"/>
      <c r="S331" s="104"/>
      <c r="T331" s="104"/>
      <c r="U331" s="104"/>
      <c r="V331" s="104"/>
      <c r="W331" s="104"/>
      <c r="X331" s="104"/>
      <c r="Y331" s="104"/>
      <c r="Z331" s="104"/>
      <c r="AA331" s="104"/>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104"/>
      <c r="BE331" s="104"/>
      <c r="BF331" s="104"/>
      <c r="BG331" s="104"/>
      <c r="BH331" s="104"/>
      <c r="BI331" s="104"/>
      <c r="BJ331" s="104"/>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31">
        <f>Asset22</f>
        <v>0</v>
      </c>
      <c r="D332" s="162"/>
      <c r="E332" s="33" t="s">
        <v>27</v>
      </c>
      <c r="F332" s="32"/>
      <c r="G332" s="176"/>
      <c r="H332" s="67">
        <f>IF(H$3&gt;A22remlife,A22value-SUM($G332:G332),IF(A22remlife="N/A","n/a",A22value/A22remlife))</f>
        <v>0</v>
      </c>
      <c r="I332" s="67">
        <f>IF(I$3&gt;A22remlife,A22value-SUM($G332:H332),IF(A22remlife="N/A","n/a",A22value/A22remlife))</f>
        <v>0</v>
      </c>
      <c r="J332" s="67">
        <f>IF(J$3&gt;A22remlife,A22value-SUM($G332:I332),IF(A22remlife="N/A","n/a",A22value/A22remlife))</f>
        <v>0</v>
      </c>
      <c r="K332" s="67">
        <f>IF(K$3&gt;A22remlife,A22value-SUM($G332:J332),IF(A22remlife="N/A","n/a",A22value/A22remlife))</f>
        <v>0</v>
      </c>
      <c r="L332" s="67">
        <f>IF(L$3&gt;A22remlife,A22value-SUM($G332:K332),IF(A22remlife="N/A","n/a",A22value/A22remlife))</f>
        <v>0</v>
      </c>
      <c r="M332" s="67">
        <f>IF(M$3&gt;A22remlife,A22value-SUM($G332:L332),IF(A22remlife="N/A","n/a",A22value/A22remlife))</f>
        <v>0</v>
      </c>
      <c r="N332" s="67">
        <f>IF(N$3&gt;A22remlife,A22value-SUM($G332:M332),IF(A22remlife="N/A","n/a",A22value/A22remlife))</f>
        <v>0</v>
      </c>
      <c r="O332" s="67">
        <f>IF(O$3&gt;A22remlife,A22value-SUM($G332:N332),IF(A22remlife="N/A","n/a",A22value/A22remlife))</f>
        <v>0</v>
      </c>
      <c r="P332" s="67">
        <f>IF(P$3&gt;A22remlife,A22value-SUM($G332:O332),IF(A22remlife="N/A","n/a",A22value/A22remlife))</f>
        <v>0</v>
      </c>
      <c r="Q332" s="67">
        <f>IF(Q$3&gt;A22remlife,A22value-SUM($G332:P332),IF(A22remlife="N/A","n/a",A22value/A22remlife))</f>
        <v>0</v>
      </c>
      <c r="R332" s="67"/>
      <c r="S332" s="102"/>
      <c r="T332" s="102"/>
      <c r="U332" s="102"/>
      <c r="V332" s="102"/>
      <c r="W332" s="102"/>
      <c r="X332" s="102"/>
      <c r="Y332" s="102"/>
      <c r="Z332" s="102"/>
      <c r="AA332" s="102"/>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9"/>
      <c r="D333" s="25"/>
      <c r="E333" s="362" t="s">
        <v>83</v>
      </c>
      <c r="F333" s="85">
        <v>0</v>
      </c>
      <c r="G333" s="122"/>
      <c r="H333" s="68"/>
      <c r="I333" s="68"/>
      <c r="J333" s="68"/>
      <c r="K333" s="68"/>
      <c r="L333" s="68"/>
      <c r="M333" s="164"/>
      <c r="N333" s="111"/>
      <c r="O333" s="68"/>
      <c r="P333" s="68"/>
      <c r="Q333" s="68"/>
      <c r="R333" s="68"/>
      <c r="S333" s="102"/>
      <c r="T333" s="102"/>
      <c r="U333" s="102"/>
      <c r="V333" s="102"/>
      <c r="W333" s="102"/>
      <c r="X333" s="102"/>
      <c r="Y333" s="102"/>
      <c r="Z333" s="102"/>
      <c r="AA333" s="102"/>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5"/>
      <c r="E334" s="363"/>
      <c r="F334" s="85">
        <v>1</v>
      </c>
      <c r="G334" s="122"/>
      <c r="H334" s="146"/>
      <c r="I334" s="68">
        <f>IF(A22stdlife="n/a","n/a",IF(I$3&gt;(A22stdlife+$F334),(Input!$H$224*(1+vanilla1)^0.5)-SUM($H334:H334),(Input!$H$224*(1+vanilla1)^0.5)/A22stdlife))</f>
        <v>0</v>
      </c>
      <c r="J334" s="68">
        <f>IF(A22stdlife="n/a","n/a",IF(J$3&gt;(A22stdlife+$F334),(Input!$H$224*(1+vanilla1)^0.5)-SUM($H334:I334),(Input!$H$224*(1+vanilla1)^0.5)/A22stdlife))</f>
        <v>0</v>
      </c>
      <c r="K334" s="68">
        <f>IF(A22stdlife="n/a","n/a",IF(K$3&gt;(A22stdlife+$F334),(Input!$H$224*(1+vanilla1)^0.5)-SUM($H334:J334),(Input!$H$224*(1+vanilla1)^0.5)/A22stdlife))</f>
        <v>0</v>
      </c>
      <c r="L334" s="68">
        <f>IF(A22stdlife="n/a","n/a",IF(L$3&gt;(A22stdlife+$F334),(Input!$H$224*(1+vanilla1)^0.5)-SUM($H334:K334),(Input!$H$224*(1+vanilla1)^0.5)/A22stdlife))</f>
        <v>0</v>
      </c>
      <c r="M334" s="68">
        <f>IF(A22stdlife="n/a","n/a",IF(M$3&gt;(A22stdlife+$F334),(Input!$H$224*(1+vanilla1)^0.5)-SUM($H334:L334),(Input!$H$224*(1+vanilla1)^0.5)/A22stdlife))</f>
        <v>0</v>
      </c>
      <c r="N334" s="68">
        <f>IF(A22stdlife="n/a","n/a",IF(N$3&gt;(A22stdlife+$F334),(Input!$H$224*(1+vanilla1)^0.5)-SUM($H334:M334),(Input!$H$224*(1+vanilla1)^0.5)/A22stdlife))</f>
        <v>0</v>
      </c>
      <c r="O334" s="68">
        <f>IF(A22stdlife="n/a","n/a",IF(O$3&gt;(A22stdlife+$F334),(Input!$H$224*(1+vanilla1)^0.5)-SUM($H334:N334),(Input!$H$224*(1+vanilla1)^0.5)/A22stdlife))</f>
        <v>0</v>
      </c>
      <c r="P334" s="68">
        <f>IF(A22stdlife="n/a","n/a",IF(P$3&gt;(A22stdlife+$F334),(Input!$H$224*(1+vanilla1)^0.5)-SUM($H334:O334),(Input!$H$224*(1+vanilla1)^0.5)/A22stdlife))</f>
        <v>0</v>
      </c>
      <c r="Q334" s="68">
        <f>IF(A22stdlife="n/a","n/a",IF(Q$3&gt;(A22stdlife+$F334),(Input!$H$224*(1+vanilla1)^0.5)-SUM($H334:P334),(Input!$H$224*(1+vanilla1)^0.5)/A22stdlife))</f>
        <v>0</v>
      </c>
      <c r="R334" s="68"/>
      <c r="S334" s="102"/>
      <c r="T334" s="102"/>
      <c r="U334" s="102"/>
      <c r="V334" s="102"/>
      <c r="W334" s="102"/>
      <c r="X334" s="102"/>
      <c r="Y334" s="102"/>
      <c r="Z334" s="102"/>
      <c r="AA334" s="102"/>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5"/>
      <c r="E335" s="363"/>
      <c r="F335" s="85">
        <v>2</v>
      </c>
      <c r="G335" s="122"/>
      <c r="H335" s="147"/>
      <c r="I335" s="148"/>
      <c r="J335" s="68">
        <f>IF(A22stdlife="n/a","n/a",IF(J$3&gt;(A22stdlife+$F335),(Input!$I$224*(1+vanilla2)^0.5)-SUM($I335:I335),(Input!$I$224*(1+vanilla2)^0.5)/A22stdlife))</f>
        <v>0</v>
      </c>
      <c r="K335" s="68">
        <f>IF(A22stdlife="n/a","n/a",IF(K$3&gt;(A22stdlife+$F335),(Input!$I$224*(1+vanilla2)^0.5)-SUM($I335:J335),(Input!$I$224*(1+vanilla2)^0.5)/A22stdlife))</f>
        <v>0</v>
      </c>
      <c r="L335" s="68">
        <f>IF(A22stdlife="n/a","n/a",IF(L$3&gt;(A22stdlife+$F335),(Input!$I$224*(1+vanilla2)^0.5)-SUM($I335:K335),(Input!$I$224*(1+vanilla2)^0.5)/A22stdlife))</f>
        <v>0</v>
      </c>
      <c r="M335" s="68">
        <f>IF(A22stdlife="n/a","n/a",IF(M$3&gt;(A22stdlife+$F335),(Input!$I$224*(1+vanilla2)^0.5)-SUM($I335:L335),(Input!$I$224*(1+vanilla2)^0.5)/A22stdlife))</f>
        <v>0</v>
      </c>
      <c r="N335" s="68">
        <f>IF(A22stdlife="n/a","n/a",IF(N$3&gt;(A22stdlife+$F335),(Input!$I$224*(1+vanilla2)^0.5)-SUM($I335:M335),(Input!$I$224*(1+vanilla2)^0.5)/A22stdlife))</f>
        <v>0</v>
      </c>
      <c r="O335" s="68">
        <f>IF(A22stdlife="n/a","n/a",IF(O$3&gt;(A22stdlife+$F335),(Input!$I$224*(1+vanilla2)^0.5)-SUM($I335:N335),(Input!$I$224*(1+vanilla2)^0.5)/A22stdlife))</f>
        <v>0</v>
      </c>
      <c r="P335" s="68">
        <f>IF(A22stdlife="n/a","n/a",IF(P$3&gt;(A22stdlife+$F335),(Input!$I$224*(1+vanilla2)^0.5)-SUM($I335:O335),(Input!$I$224*(1+vanilla2)^0.5)/A22stdlife))</f>
        <v>0</v>
      </c>
      <c r="Q335" s="68">
        <f>IF(A22stdlife="n/a","n/a",IF(Q$3&gt;(A22stdlife+$F335),(Input!$I$224*(1+vanilla2)^0.5)-SUM($I335:P335),(Input!$I$224*(1+vanilla2)^0.5)/A22stdlife))</f>
        <v>0</v>
      </c>
      <c r="R335" s="68"/>
      <c r="S335" s="102"/>
      <c r="T335" s="102"/>
      <c r="U335" s="102"/>
      <c r="V335" s="102"/>
      <c r="W335" s="102"/>
      <c r="X335" s="102"/>
      <c r="Y335" s="102"/>
      <c r="Z335" s="102"/>
      <c r="AA335" s="102"/>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5"/>
      <c r="E336" s="363"/>
      <c r="F336" s="85">
        <v>3</v>
      </c>
      <c r="G336" s="122"/>
      <c r="H336" s="147"/>
      <c r="I336" s="149"/>
      <c r="J336" s="148"/>
      <c r="K336" s="68">
        <f>IF(A22stdlife="n/a","n/a",IF(K$3&gt;(A22stdlife+$F336),(Input!$J$224*(1+vanilla3)^0.5)-SUM($J336:J336),(Input!$J$224*(1+vanilla3)^0.5)/A22stdlife))</f>
        <v>0</v>
      </c>
      <c r="L336" s="68">
        <f>IF(A22stdlife="n/a","n/a",IF(L$3&gt;(A22stdlife+$F336),(Input!$J$224*(1+vanilla3)^0.5)-SUM($J336:K336),(Input!$J$224*(1+vanilla3)^0.5)/A22stdlife))</f>
        <v>0</v>
      </c>
      <c r="M336" s="68">
        <f>IF(A22stdlife="n/a","n/a",IF(M$3&gt;(A22stdlife+$F336),(Input!$J$224*(1+vanilla3)^0.5)-SUM($J336:L336),(Input!$J$224*(1+vanilla3)^0.5)/A22stdlife))</f>
        <v>0</v>
      </c>
      <c r="N336" s="68">
        <f>IF(A22stdlife="n/a","n/a",IF(N$3&gt;(A22stdlife+$F336),(Input!$J$224*(1+vanilla3)^0.5)-SUM($J336:M336),(Input!$J$224*(1+vanilla3)^0.5)/A22stdlife))</f>
        <v>0</v>
      </c>
      <c r="O336" s="68">
        <f>IF(A22stdlife="n/a","n/a",IF(O$3&gt;(A22stdlife+$F336),(Input!$J$224*(1+vanilla3)^0.5)-SUM($J336:N336),(Input!$J$224*(1+vanilla3)^0.5)/A22stdlife))</f>
        <v>0</v>
      </c>
      <c r="P336" s="68">
        <f>IF(A22stdlife="n/a","n/a",IF(P$3&gt;(A22stdlife+$F336),(Input!$J$224*(1+vanilla3)^0.5)-SUM($J336:O336),(Input!$J$224*(1+vanilla3)^0.5)/A22stdlife))</f>
        <v>0</v>
      </c>
      <c r="Q336" s="68">
        <f>IF(A22stdlife="n/a","n/a",IF(Q$3&gt;(A22stdlife+$F336),(Input!$J$224*(1+vanilla3)^0.5)-SUM($J336:P336),(Input!$J$224*(1+vanilla3)^0.5)/A22stdlife))</f>
        <v>0</v>
      </c>
      <c r="R336" s="68"/>
      <c r="S336" s="102"/>
      <c r="T336" s="102"/>
      <c r="U336" s="102"/>
      <c r="V336" s="102"/>
      <c r="W336" s="102"/>
      <c r="X336" s="102"/>
      <c r="Y336" s="102"/>
      <c r="Z336" s="102"/>
      <c r="AA336" s="102"/>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5"/>
      <c r="E337" s="363"/>
      <c r="F337" s="85">
        <v>4</v>
      </c>
      <c r="G337" s="122"/>
      <c r="H337" s="147"/>
      <c r="I337" s="149"/>
      <c r="J337" s="149"/>
      <c r="K337" s="148"/>
      <c r="L337" s="68">
        <f>IF(A22stdlife="n/a","n/a",IF(L$3&gt;(A22stdlife+$F337),(Input!$K$224*(1+vanilla4)^0.5)-SUM($K337:K337),(Input!$K$224*(1+vanilla4)^0.5)/A22stdlife))</f>
        <v>0</v>
      </c>
      <c r="M337" s="68">
        <f>IF(A22stdlife="n/a","n/a",IF(M$3&gt;(A22stdlife+$F337),(Input!$K$224*(1+vanilla4)^0.5)-SUM($K337:L337),(Input!$K$224*(1+vanilla4)^0.5)/A22stdlife))</f>
        <v>0</v>
      </c>
      <c r="N337" s="68">
        <f>IF(A22stdlife="n/a","n/a",IF(N$3&gt;(A22stdlife+$F337),(Input!$K$224*(1+vanilla4)^0.5)-SUM($K337:M337),(Input!$K$224*(1+vanilla4)^0.5)/A22stdlife))</f>
        <v>0</v>
      </c>
      <c r="O337" s="68">
        <f>IF(A22stdlife="n/a","n/a",IF(O$3&gt;(A22stdlife+$F337),(Input!$K$224*(1+vanilla4)^0.5)-SUM($K337:N337),(Input!$K$224*(1+vanilla4)^0.5)/A22stdlife))</f>
        <v>0</v>
      </c>
      <c r="P337" s="68">
        <f>IF(A22stdlife="n/a","n/a",IF(P$3&gt;(A22stdlife+$F337),(Input!$K$224*(1+vanilla4)^0.5)-SUM($K337:O337),(Input!$K$224*(1+vanilla4)^0.5)/A22stdlife))</f>
        <v>0</v>
      </c>
      <c r="Q337" s="68">
        <f>IF(A22stdlife="n/a","n/a",IF(Q$3&gt;(A22stdlife+$F337),(Input!$K$224*(1+vanilla4)^0.5)-SUM($K337:P337),(Input!$K$224*(1+vanilla4)^0.5)/A22stdlife))</f>
        <v>0</v>
      </c>
      <c r="R337" s="68"/>
      <c r="S337" s="102"/>
      <c r="T337" s="102"/>
      <c r="U337" s="102"/>
      <c r="V337" s="102"/>
      <c r="W337" s="102"/>
      <c r="X337" s="102"/>
      <c r="Y337" s="102"/>
      <c r="Z337" s="102"/>
      <c r="AA337" s="102"/>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5"/>
      <c r="E338" s="363"/>
      <c r="F338" s="85">
        <v>5</v>
      </c>
      <c r="G338" s="26"/>
      <c r="H338" s="147"/>
      <c r="I338" s="149"/>
      <c r="J338" s="149"/>
      <c r="K338" s="149"/>
      <c r="L338" s="148"/>
      <c r="M338" s="68">
        <f>IF(A22stdlife="n/a","n/a",IF(M$3&gt;(A22stdlife+$F338),(Input!$L$224*(1+vanilla5)^0.5)-SUM($L338:L338),(Input!$L$224*(1+vanilla5)^0.5)/A22stdlife))</f>
        <v>0</v>
      </c>
      <c r="N338" s="68">
        <f>IF(A22stdlife="n/a","n/a",IF(N$3&gt;(A22stdlife+$F338),(Input!$L$224*(1+vanilla5)^0.5)-SUM($L338:M338),(Input!$L$224*(1+vanilla5)^0.5)/A22stdlife))</f>
        <v>0</v>
      </c>
      <c r="O338" s="68">
        <f>IF(A22stdlife="n/a","n/a",IF(O$3&gt;(A22stdlife+$F338),(Input!$L$224*(1+vanilla5)^0.5)-SUM($L338:N338),(Input!$L$224*(1+vanilla5)^0.5)/A22stdlife))</f>
        <v>0</v>
      </c>
      <c r="P338" s="68">
        <f>IF(A22stdlife="n/a","n/a",IF(P$3&gt;(A22stdlife+$F338),(Input!$L$224*(1+vanilla5)^0.5)-SUM($L338:O338),(Input!$L$224*(1+vanilla5)^0.5)/A22stdlife))</f>
        <v>0</v>
      </c>
      <c r="Q338" s="68">
        <f>IF(A22stdlife="n/a","n/a",IF(Q$3&gt;(A22stdlife+$F338),(Input!$L$224*(1+vanilla5)^0.5)-SUM($L338:P338),(Input!$L$224*(1+vanilla5)^0.5)/A22stdlife))</f>
        <v>0</v>
      </c>
      <c r="R338" s="68"/>
      <c r="S338" s="102"/>
      <c r="T338" s="102"/>
      <c r="U338" s="102"/>
      <c r="V338" s="102"/>
      <c r="W338" s="102"/>
      <c r="X338" s="102"/>
      <c r="Y338" s="102"/>
      <c r="Z338" s="102"/>
      <c r="AA338" s="102"/>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5"/>
      <c r="E339" s="363"/>
      <c r="F339" s="85">
        <v>6</v>
      </c>
      <c r="G339" s="26"/>
      <c r="H339" s="147"/>
      <c r="I339" s="149"/>
      <c r="J339" s="149"/>
      <c r="K339" s="149"/>
      <c r="L339" s="149"/>
      <c r="M339" s="148"/>
      <c r="N339" s="68">
        <f>IF(A22stdlife="n/a","n/a",IF(N$3&gt;(A22stdlife+$F339),(Input!$M$224*(1+vanilla6)^0.5)-SUM($M339:M339),(Input!$M$224*(1+vanilla6)^0.5)/A22stdlife))</f>
        <v>0</v>
      </c>
      <c r="O339" s="68">
        <f>IF(A22stdlife="n/a","n/a",IF(O$3&gt;(A22stdlife+$F339),(Input!$M$224*(1+vanilla6)^0.5)-SUM($M339:N339),(Input!$M$224*(1+vanilla6)^0.5)/A22stdlife))</f>
        <v>0</v>
      </c>
      <c r="P339" s="68">
        <f>IF(A22stdlife="n/a","n/a",IF(P$3&gt;(A22stdlife+$F339),(Input!$M$224*(1+vanilla6)^0.5)-SUM($M339:O339),(Input!$M$224*(1+vanilla6)^0.5)/A22stdlife))</f>
        <v>0</v>
      </c>
      <c r="Q339" s="68">
        <f>IF(A22stdlife="n/a","n/a",IF(Q$3&gt;(A22stdlife+$F339),(Input!$M$224*(1+vanilla6)^0.5)-SUM($M339:P339),(Input!$M$224*(1+vanilla6)^0.5)/A22stdlife))</f>
        <v>0</v>
      </c>
      <c r="R339" s="68"/>
      <c r="S339" s="102"/>
      <c r="T339" s="102"/>
      <c r="U339" s="102"/>
      <c r="V339" s="102"/>
      <c r="W339" s="102"/>
      <c r="X339" s="102"/>
      <c r="Y339" s="102"/>
      <c r="Z339" s="102"/>
      <c r="AA339" s="102"/>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5"/>
      <c r="E340" s="363"/>
      <c r="F340" s="85">
        <v>7</v>
      </c>
      <c r="G340" s="26"/>
      <c r="H340" s="147"/>
      <c r="I340" s="149"/>
      <c r="J340" s="149"/>
      <c r="K340" s="149"/>
      <c r="L340" s="149"/>
      <c r="M340" s="149"/>
      <c r="N340" s="148"/>
      <c r="O340" s="68">
        <f>IF(A22stdlife="n/a","n/a",IF(O$3&gt;(A22stdlife+$F340),(Input!N$224*(1+vanilla7)^0.5)-SUM($N340:N340),(Input!$N$224*(1+vanilla7)^0.5)/A22stdlife))</f>
        <v>0</v>
      </c>
      <c r="P340" s="68">
        <f>IF(A22stdlife="n/a","n/a",IF(P$3&gt;(A22stdlife+$F340),(Input!O$224*(1+vanilla7)^0.5)-SUM($N340:O340),(Input!$N$224*(1+vanilla7)^0.5)/A22stdlife))</f>
        <v>0</v>
      </c>
      <c r="Q340" s="68">
        <f>IF(A22stdlife="n/a","n/a",IF(Q$3&gt;(A22stdlife+$F340),(Input!P$224*(1+vanilla7)^0.5)-SUM($N340:P340),(Input!$N$224*(1+vanilla7)^0.5)/A22stdlife))</f>
        <v>0</v>
      </c>
      <c r="R340" s="68"/>
      <c r="S340" s="102"/>
      <c r="T340" s="102"/>
      <c r="U340" s="102"/>
      <c r="V340" s="102"/>
      <c r="W340" s="102"/>
      <c r="X340" s="102"/>
      <c r="Y340" s="102"/>
      <c r="Z340" s="102"/>
      <c r="AA340" s="102"/>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5"/>
      <c r="E341" s="363"/>
      <c r="F341" s="85">
        <v>8</v>
      </c>
      <c r="G341" s="26"/>
      <c r="H341" s="147"/>
      <c r="I341" s="149"/>
      <c r="J341" s="149"/>
      <c r="K341" s="149"/>
      <c r="L341" s="149"/>
      <c r="M341" s="149"/>
      <c r="N341" s="149"/>
      <c r="O341" s="148"/>
      <c r="P341" s="68">
        <f>IF(A22stdlife="n/a","n/a",IF(P$3&gt;(A22stdlife+$F341),(Input!$O$224*(1+vanilla8)^0.5)-SUM($O341:O341),(Input!$O$224*(1+vanilla8)^0.5)/A22stdlife))</f>
        <v>0</v>
      </c>
      <c r="Q341" s="68">
        <f>IF(A22stdlife="n/a","n/a",IF(Q$3&gt;(A22stdlife+$F341),(Input!$O$224*(1+vanilla8)^0.5)-SUM($O341:P341),(Input!$O$224*(1+vanilla8)^0.5)/A22stdlife))</f>
        <v>0</v>
      </c>
      <c r="R341" s="68"/>
      <c r="S341" s="102"/>
      <c r="T341" s="102"/>
      <c r="U341" s="102"/>
      <c r="V341" s="102"/>
      <c r="W341" s="102"/>
      <c r="X341" s="102"/>
      <c r="Y341" s="102"/>
      <c r="Z341" s="102"/>
      <c r="AA341" s="102"/>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5"/>
      <c r="E342" s="363"/>
      <c r="F342" s="85">
        <v>9</v>
      </c>
      <c r="G342" s="26"/>
      <c r="H342" s="147"/>
      <c r="I342" s="149"/>
      <c r="J342" s="149"/>
      <c r="K342" s="149"/>
      <c r="L342" s="149"/>
      <c r="M342" s="149"/>
      <c r="N342" s="149"/>
      <c r="O342" s="149"/>
      <c r="P342" s="148"/>
      <c r="Q342" s="68">
        <f>IF(A22stdlife="n/a","n/a",IF(Q$3&gt;(A22stdlife+$F342),(Input!$P$224*(1+vanilla9)^0.5)-SUM($P342:P342),(Input!$P$224*(1+vanilla9)^0.5)/A22stdlife))</f>
        <v>0</v>
      </c>
      <c r="R342" s="68"/>
      <c r="S342" s="102"/>
      <c r="T342" s="102"/>
      <c r="U342" s="102"/>
      <c r="V342" s="102"/>
      <c r="W342" s="102"/>
      <c r="X342" s="102"/>
      <c r="Y342" s="102"/>
      <c r="Z342" s="102"/>
      <c r="AA342" s="102"/>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102"/>
      <c r="BE342" s="102"/>
      <c r="BF342" s="102"/>
      <c r="BG342" s="102"/>
      <c r="BH342" s="102"/>
      <c r="BI342" s="102"/>
      <c r="BJ342" s="102"/>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5"/>
      <c r="E343" s="363"/>
      <c r="F343" s="86">
        <v>10</v>
      </c>
      <c r="G343" s="26"/>
      <c r="H343" s="147"/>
      <c r="I343" s="149"/>
      <c r="J343" s="149"/>
      <c r="K343" s="149"/>
      <c r="L343" s="149"/>
      <c r="M343" s="149"/>
      <c r="N343" s="149"/>
      <c r="O343" s="149"/>
      <c r="P343" s="149"/>
      <c r="Q343" s="148"/>
      <c r="R343" s="68"/>
      <c r="S343" s="102"/>
      <c r="T343" s="102"/>
      <c r="U343" s="102"/>
      <c r="V343" s="102"/>
      <c r="W343" s="102"/>
      <c r="X343" s="102"/>
      <c r="Y343" s="102"/>
      <c r="Z343" s="102"/>
      <c r="AA343" s="102"/>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1" collapsed="1">
      <c r="A344" s="9"/>
      <c r="B344" s="9"/>
      <c r="C344" s="9"/>
      <c r="D344" s="25">
        <f>Asset22</f>
        <v>0</v>
      </c>
      <c r="E344" s="9"/>
      <c r="F344" s="9"/>
      <c r="G344" s="122"/>
      <c r="H344" s="166">
        <f>-SUM(H332:H343)</f>
        <v>0</v>
      </c>
      <c r="I344" s="166">
        <f>-SUM(I332:I343)</f>
        <v>0</v>
      </c>
      <c r="J344" s="166">
        <f>-SUM(J332:J343)</f>
        <v>0</v>
      </c>
      <c r="K344" s="166">
        <f>-SUM(K332:K343)</f>
        <v>0</v>
      </c>
      <c r="L344" s="166">
        <f>-SUM(L332:L343)</f>
        <v>0</v>
      </c>
      <c r="M344" s="166">
        <f>IF(Input!M248&gt;0, -SUM(M332:M343), 0)</f>
        <v>0</v>
      </c>
      <c r="N344" s="166">
        <f>IF(Input!N248&gt;0, -SUM(N332:N343), 0)</f>
        <v>0</v>
      </c>
      <c r="O344" s="166">
        <f>IF(Input!O248&gt;0, -SUM(O332:O343), 0)</f>
        <v>0</v>
      </c>
      <c r="P344" s="166">
        <f>IF(Input!P248&gt;0, -SUM(P332:P343), 0)</f>
        <v>0</v>
      </c>
      <c r="Q344" s="166">
        <f>IF(Input!Q248&gt;0, -SUM(Q332:Q343), 0)</f>
        <v>0</v>
      </c>
      <c r="R344" s="66"/>
      <c r="S344" s="104"/>
      <c r="T344" s="104"/>
      <c r="U344" s="104"/>
      <c r="V344" s="104"/>
      <c r="W344" s="104"/>
      <c r="X344" s="104"/>
      <c r="Y344" s="104"/>
      <c r="Z344" s="104"/>
      <c r="AA344" s="104"/>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104"/>
      <c r="BE344" s="104"/>
      <c r="BF344" s="104"/>
      <c r="BG344" s="104"/>
      <c r="BH344" s="104"/>
      <c r="BI344" s="104"/>
      <c r="BJ344" s="104"/>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31">
        <f>Asset23</f>
        <v>0</v>
      </c>
      <c r="D345" s="162"/>
      <c r="E345" s="33" t="s">
        <v>27</v>
      </c>
      <c r="F345" s="32"/>
      <c r="G345" s="176"/>
      <c r="H345" s="67">
        <f>IF(H$3&gt;A23remlife,A23value-SUM($G345:G345),IF(A23remlife="N/A","n/a",A23value/A23remlife))</f>
        <v>0</v>
      </c>
      <c r="I345" s="67">
        <f>IF(I$3&gt;A23remlife,A23value-SUM($G345:H345),IF(A23remlife="N/A","n/a",A23value/A23remlife))</f>
        <v>0</v>
      </c>
      <c r="J345" s="67">
        <f>IF(J$3&gt;A23remlife,A23value-SUM($G345:I345),IF(A23remlife="N/A","n/a",A23value/A23remlife))</f>
        <v>0</v>
      </c>
      <c r="K345" s="67">
        <f>IF(K$3&gt;A23remlife,A23value-SUM($G345:J345),IF(A23remlife="N/A","n/a",A23value/A23remlife))</f>
        <v>0</v>
      </c>
      <c r="L345" s="67">
        <f>IF(L$3&gt;A23remlife,A23value-SUM($G345:K345),IF(A23remlife="N/A","n/a",A23value/A23remlife))</f>
        <v>0</v>
      </c>
      <c r="M345" s="67">
        <f>IF(M$3&gt;A23remlife,A23value-SUM($G345:L345),IF(A23remlife="N/A","n/a",A23value/A23remlife))</f>
        <v>0</v>
      </c>
      <c r="N345" s="67">
        <f>IF(N$3&gt;A23remlife,A23value-SUM($G345:M345),IF(A23remlife="N/A","n/a",A23value/A23remlife))</f>
        <v>0</v>
      </c>
      <c r="O345" s="67">
        <f>IF(O$3&gt;A23remlife,A23value-SUM($G345:N345),IF(A23remlife="N/A","n/a",A23value/A23remlife))</f>
        <v>0</v>
      </c>
      <c r="P345" s="67">
        <f>IF(P$3&gt;A23remlife,A23value-SUM($G345:O345),IF(A23remlife="N/A","n/a",A23value/A23remlife))</f>
        <v>0</v>
      </c>
      <c r="Q345" s="67">
        <f>IF(Q$3&gt;A23remlife,A23value-SUM($G345:P345),IF(A23remlife="N/A","n/a",A23value/A23remlife))</f>
        <v>0</v>
      </c>
      <c r="R345" s="67"/>
      <c r="S345" s="102"/>
      <c r="T345" s="102"/>
      <c r="U345" s="102"/>
      <c r="V345" s="102"/>
      <c r="W345" s="102"/>
      <c r="X345" s="102"/>
      <c r="Y345" s="102"/>
      <c r="Z345" s="102"/>
      <c r="AA345" s="102"/>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9"/>
      <c r="D346" s="25"/>
      <c r="E346" s="362" t="s">
        <v>83</v>
      </c>
      <c r="F346" s="85">
        <v>0</v>
      </c>
      <c r="G346" s="122"/>
      <c r="H346" s="68"/>
      <c r="I346" s="68"/>
      <c r="J346" s="68"/>
      <c r="K346" s="68"/>
      <c r="L346" s="68"/>
      <c r="M346" s="164"/>
      <c r="N346" s="111"/>
      <c r="O346" s="68"/>
      <c r="P346" s="68"/>
      <c r="Q346" s="68"/>
      <c r="R346" s="68"/>
      <c r="S346" s="102"/>
      <c r="T346" s="102"/>
      <c r="U346" s="102"/>
      <c r="V346" s="102"/>
      <c r="W346" s="102"/>
      <c r="X346" s="102"/>
      <c r="Y346" s="102"/>
      <c r="Z346" s="102"/>
      <c r="AA346" s="102"/>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5"/>
      <c r="E347" s="363"/>
      <c r="F347" s="85">
        <v>1</v>
      </c>
      <c r="G347" s="122"/>
      <c r="H347" s="146"/>
      <c r="I347" s="68">
        <f>IF(A23stdlife="n/a","n/a",IF(I$3&gt;(A23stdlife+$F347),(Input!$H$225*(1+vanilla1)^0.5)-SUM($H347:H347),(Input!$H$225*(1+vanilla1)^0.5)/A23stdlife))</f>
        <v>0</v>
      </c>
      <c r="J347" s="68">
        <f>IF(A23stdlife="n/a","n/a",IF(J$3&gt;(A23stdlife+$F347),(Input!$H$225*(1+vanilla1)^0.5)-SUM($H347:I347),(Input!$H$225*(1+vanilla1)^0.5)/A23stdlife))</f>
        <v>0</v>
      </c>
      <c r="K347" s="68">
        <f>IF(A23stdlife="n/a","n/a",IF(K$3&gt;(A23stdlife+$F347),(Input!$H$225*(1+vanilla1)^0.5)-SUM($H347:J347),(Input!$H$225*(1+vanilla1)^0.5)/A23stdlife))</f>
        <v>0</v>
      </c>
      <c r="L347" s="68">
        <f>IF(A23stdlife="n/a","n/a",IF(L$3&gt;(A23stdlife+$F347),(Input!$H$225*(1+vanilla1)^0.5)-SUM($H347:K347),(Input!$H$225*(1+vanilla1)^0.5)/A23stdlife))</f>
        <v>0</v>
      </c>
      <c r="M347" s="68">
        <f>IF(A23stdlife="n/a","n/a",IF(M$3&gt;(A23stdlife+$F347),(Input!$H$225*(1+vanilla1)^0.5)-SUM($H347:L347),(Input!$H$225*(1+vanilla1)^0.5)/A23stdlife))</f>
        <v>0</v>
      </c>
      <c r="N347" s="68">
        <f>IF(A23stdlife="n/a","n/a",IF(N$3&gt;(A23stdlife+$F347),(Input!$H$225*(1+vanilla1)^0.5)-SUM($H347:M347),(Input!$H$225*(1+vanilla1)^0.5)/A23stdlife))</f>
        <v>0</v>
      </c>
      <c r="O347" s="68">
        <f>IF(A23stdlife="n/a","n/a",IF(O$3&gt;(A23stdlife+$F347),(Input!$H$225*(1+vanilla1)^0.5)-SUM($H347:N347),(Input!$H$225*(1+vanilla1)^0.5)/A23stdlife))</f>
        <v>0</v>
      </c>
      <c r="P347" s="68">
        <f>IF(A23stdlife="n/a","n/a",IF(P$3&gt;(A23stdlife+$F347),(Input!$H$225*(1+vanilla1)^0.5)-SUM($H347:O347),(Input!$H$225*(1+vanilla1)^0.5)/A23stdlife))</f>
        <v>0</v>
      </c>
      <c r="Q347" s="68">
        <f>IF(A23stdlife="n/a","n/a",IF(Q$3&gt;(A23stdlife+$F347),(Input!$H$225*(1+vanilla1)^0.5)-SUM($H347:P347),(Input!$H$225*(1+vanilla1)^0.5)/A23stdlife))</f>
        <v>0</v>
      </c>
      <c r="R347" s="68"/>
      <c r="S347" s="102"/>
      <c r="T347" s="102"/>
      <c r="U347" s="102"/>
      <c r="V347" s="102"/>
      <c r="W347" s="102"/>
      <c r="X347" s="102"/>
      <c r="Y347" s="102"/>
      <c r="Z347" s="102"/>
      <c r="AA347" s="102"/>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5"/>
      <c r="E348" s="363"/>
      <c r="F348" s="85">
        <v>2</v>
      </c>
      <c r="G348" s="122"/>
      <c r="H348" s="147"/>
      <c r="I348" s="148"/>
      <c r="J348" s="68">
        <f>IF(A23stdlife="n/a","n/a",IF(J$3&gt;(A23stdlife+$F348),(Input!$I$225*(1+vanilla2)^0.5)-SUM($I348:I348),(Input!$I$225*(1+vanilla2)^0.5)/A23stdlife))</f>
        <v>0</v>
      </c>
      <c r="K348" s="68">
        <f>IF(A23stdlife="n/a","n/a",IF(K$3&gt;(A23stdlife+$F348),(Input!$I$225*(1+vanilla2)^0.5)-SUM($I348:J348),(Input!$I$225*(1+vanilla2)^0.5)/A23stdlife))</f>
        <v>0</v>
      </c>
      <c r="L348" s="68">
        <f>IF(A23stdlife="n/a","n/a",IF(L$3&gt;(A23stdlife+$F348),(Input!$I$225*(1+vanilla2)^0.5)-SUM($I348:K348),(Input!$I$225*(1+vanilla2)^0.5)/A23stdlife))</f>
        <v>0</v>
      </c>
      <c r="M348" s="68">
        <f>IF(A23stdlife="n/a","n/a",IF(M$3&gt;(A23stdlife+$F348),(Input!$I$225*(1+vanilla2)^0.5)-SUM($I348:L348),(Input!$I$225*(1+vanilla2)^0.5)/A23stdlife))</f>
        <v>0</v>
      </c>
      <c r="N348" s="68">
        <f>IF(A23stdlife="n/a","n/a",IF(N$3&gt;(A23stdlife+$F348),(Input!$I$225*(1+vanilla2)^0.5)-SUM($I348:M348),(Input!$I$225*(1+vanilla2)^0.5)/A23stdlife))</f>
        <v>0</v>
      </c>
      <c r="O348" s="68">
        <f>IF(A23stdlife="n/a","n/a",IF(O$3&gt;(A23stdlife+$F348),(Input!$I$225*(1+vanilla2)^0.5)-SUM($I348:N348),(Input!$I$225*(1+vanilla2)^0.5)/A23stdlife))</f>
        <v>0</v>
      </c>
      <c r="P348" s="68">
        <f>IF(A23stdlife="n/a","n/a",IF(P$3&gt;(A23stdlife+$F348),(Input!$I$225*(1+vanilla2)^0.5)-SUM($I348:O348),(Input!$I$225*(1+vanilla2)^0.5)/A23stdlife))</f>
        <v>0</v>
      </c>
      <c r="Q348" s="68">
        <f>IF(A23stdlife="n/a","n/a",IF(Q$3&gt;(A23stdlife+$F348),(Input!$I$225*(1+vanilla2)^0.5)-SUM($I348:P348),(Input!$I$225*(1+vanilla2)^0.5)/A23stdlife))</f>
        <v>0</v>
      </c>
      <c r="R348" s="68"/>
      <c r="S348" s="102"/>
      <c r="T348" s="102"/>
      <c r="U348" s="102"/>
      <c r="V348" s="102"/>
      <c r="W348" s="102"/>
      <c r="X348" s="102"/>
      <c r="Y348" s="102"/>
      <c r="Z348" s="102"/>
      <c r="AA348" s="102"/>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5"/>
      <c r="E349" s="363"/>
      <c r="F349" s="85">
        <v>3</v>
      </c>
      <c r="G349" s="122"/>
      <c r="H349" s="147"/>
      <c r="I349" s="149"/>
      <c r="J349" s="148"/>
      <c r="K349" s="68">
        <f>IF(A23stdlife="n/a","n/a",IF(K$3&gt;(A23stdlife+$F349),(Input!$J$225*(1+vanilla3)^0.5)-SUM($J349:J349),(Input!$J$225*(1+vanilla3)^0.5)/A23stdlife))</f>
        <v>0</v>
      </c>
      <c r="L349" s="68">
        <f>IF(A23stdlife="n/a","n/a",IF(L$3&gt;(A23stdlife+$F349),(Input!$J$225*(1+vanilla3)^0.5)-SUM($J349:K349),(Input!$J$225*(1+vanilla3)^0.5)/A23stdlife))</f>
        <v>0</v>
      </c>
      <c r="M349" s="68">
        <f>IF(A23stdlife="n/a","n/a",IF(M$3&gt;(A23stdlife+$F349),(Input!$J$225*(1+vanilla3)^0.5)-SUM($J349:L349),(Input!$J$225*(1+vanilla3)^0.5)/A23stdlife))</f>
        <v>0</v>
      </c>
      <c r="N349" s="68">
        <f>IF(A23stdlife="n/a","n/a",IF(N$3&gt;(A23stdlife+$F349),(Input!$J$225*(1+vanilla3)^0.5)-SUM($J349:M349),(Input!$J$225*(1+vanilla3)^0.5)/A23stdlife))</f>
        <v>0</v>
      </c>
      <c r="O349" s="68">
        <f>IF(A23stdlife="n/a","n/a",IF(O$3&gt;(A23stdlife+$F349),(Input!$J$225*(1+vanilla3)^0.5)-SUM($J349:N349),(Input!$J$225*(1+vanilla3)^0.5)/A23stdlife))</f>
        <v>0</v>
      </c>
      <c r="P349" s="68">
        <f>IF(A23stdlife="n/a","n/a",IF(P$3&gt;(A23stdlife+$F349),(Input!$J$225*(1+vanilla3)^0.5)-SUM($J349:O349),(Input!$J$225*(1+vanilla3)^0.5)/A23stdlife))</f>
        <v>0</v>
      </c>
      <c r="Q349" s="68">
        <f>IF(A23stdlife="n/a","n/a",IF(Q$3&gt;(A23stdlife+$F349),(Input!$J$225*(1+vanilla3)^0.5)-SUM($J349:P349),(Input!$J$225*(1+vanilla3)^0.5)/A23stdlife))</f>
        <v>0</v>
      </c>
      <c r="R349" s="68"/>
      <c r="S349" s="102"/>
      <c r="T349" s="102"/>
      <c r="U349" s="102"/>
      <c r="V349" s="102"/>
      <c r="W349" s="102"/>
      <c r="X349" s="102"/>
      <c r="Y349" s="102"/>
      <c r="Z349" s="102"/>
      <c r="AA349" s="102"/>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5"/>
      <c r="E350" s="363"/>
      <c r="F350" s="85">
        <v>4</v>
      </c>
      <c r="G350" s="122"/>
      <c r="H350" s="147"/>
      <c r="I350" s="149"/>
      <c r="J350" s="149"/>
      <c r="K350" s="148"/>
      <c r="L350" s="68">
        <f>IF(A23stdlife="n/a","n/a",IF(L$3&gt;(A23stdlife+$F350),(Input!$K$225*(1+vanilla4)^0.5)-SUM($K350:K350),(Input!$K$225*(1+vanilla4)^0.5)/A23stdlife))</f>
        <v>0</v>
      </c>
      <c r="M350" s="68">
        <f>IF(A23stdlife="n/a","n/a",IF(M$3&gt;(A23stdlife+$F350),(Input!$K$225*(1+vanilla4)^0.5)-SUM($K350:L350),(Input!$K$225*(1+vanilla4)^0.5)/A23stdlife))</f>
        <v>0</v>
      </c>
      <c r="N350" s="68">
        <f>IF(A23stdlife="n/a","n/a",IF(N$3&gt;(A23stdlife+$F350),(Input!$K$225*(1+vanilla4)^0.5)-SUM($K350:M350),(Input!$K$225*(1+vanilla4)^0.5)/A23stdlife))</f>
        <v>0</v>
      </c>
      <c r="O350" s="68">
        <f>IF(A23stdlife="n/a","n/a",IF(O$3&gt;(A23stdlife+$F350),(Input!$K$225*(1+vanilla4)^0.5)-SUM($K350:N350),(Input!$K$225*(1+vanilla4)^0.5)/A23stdlife))</f>
        <v>0</v>
      </c>
      <c r="P350" s="68">
        <f>IF(A23stdlife="n/a","n/a",IF(P$3&gt;(A23stdlife+$F350),(Input!$K$225*(1+vanilla4)^0.5)-SUM($K350:O350),(Input!$K$225*(1+vanilla4)^0.5)/A23stdlife))</f>
        <v>0</v>
      </c>
      <c r="Q350" s="68">
        <f>IF(A23stdlife="n/a","n/a",IF(Q$3&gt;(A23stdlife+$F350),(Input!$K$225*(1+vanilla4)^0.5)-SUM($K350:P350),(Input!$K$225*(1+vanilla4)^0.5)/A23stdlife))</f>
        <v>0</v>
      </c>
      <c r="R350" s="68"/>
      <c r="S350" s="102"/>
      <c r="T350" s="102"/>
      <c r="U350" s="102"/>
      <c r="V350" s="102"/>
      <c r="W350" s="102"/>
      <c r="X350" s="102"/>
      <c r="Y350" s="102"/>
      <c r="Z350" s="102"/>
      <c r="AA350" s="102"/>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5"/>
      <c r="E351" s="363"/>
      <c r="F351" s="85">
        <v>5</v>
      </c>
      <c r="G351" s="26"/>
      <c r="H351" s="147"/>
      <c r="I351" s="149"/>
      <c r="J351" s="149"/>
      <c r="K351" s="149"/>
      <c r="L351" s="148"/>
      <c r="M351" s="68">
        <f>IF(A23stdlife="n/a","n/a",IF(M$3&gt;(A23stdlife+$F351),(Input!$L$225*(1+vanilla5)^0.5)-SUM($L351:L351),(Input!$L$225*(1+vanilla5)^0.5)/A23stdlife))</f>
        <v>0</v>
      </c>
      <c r="N351" s="68">
        <f>IF(A23stdlife="n/a","n/a",IF(N$3&gt;(A23stdlife+$F351),(Input!$L$225*(1+vanilla5)^0.5)-SUM($L351:M351),(Input!$L$225*(1+vanilla5)^0.5)/A23stdlife))</f>
        <v>0</v>
      </c>
      <c r="O351" s="68">
        <f>IF(A23stdlife="n/a","n/a",IF(O$3&gt;(A23stdlife+$F351),(Input!$L$225*(1+vanilla5)^0.5)-SUM($L351:N351),(Input!$L$225*(1+vanilla5)^0.5)/A23stdlife))</f>
        <v>0</v>
      </c>
      <c r="P351" s="68">
        <f>IF(A23stdlife="n/a","n/a",IF(P$3&gt;(A23stdlife+$F351),(Input!$L$225*(1+vanilla5)^0.5)-SUM($L351:O351),(Input!$L$225*(1+vanilla5)^0.5)/A23stdlife))</f>
        <v>0</v>
      </c>
      <c r="Q351" s="68">
        <f>IF(A23stdlife="n/a","n/a",IF(Q$3&gt;(A23stdlife+$F351),(Input!$L$225*(1+vanilla5)^0.5)-SUM($L351:P351),(Input!$L$225*(1+vanilla5)^0.5)/A23stdlife))</f>
        <v>0</v>
      </c>
      <c r="R351" s="68"/>
      <c r="S351" s="102"/>
      <c r="T351" s="102"/>
      <c r="U351" s="102"/>
      <c r="V351" s="102"/>
      <c r="W351" s="102"/>
      <c r="X351" s="102"/>
      <c r="Y351" s="102"/>
      <c r="Z351" s="102"/>
      <c r="AA351" s="102"/>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5"/>
      <c r="E352" s="363"/>
      <c r="F352" s="85">
        <v>6</v>
      </c>
      <c r="G352" s="26"/>
      <c r="H352" s="147"/>
      <c r="I352" s="149"/>
      <c r="J352" s="149"/>
      <c r="K352" s="149"/>
      <c r="L352" s="149"/>
      <c r="M352" s="148"/>
      <c r="N352" s="68">
        <f>IF(A23stdlife="n/a","n/a",IF(N$3&gt;(A23stdlife+$F352),(Input!$M$225*(1+vanilla6)^0.5)-SUM($M352:M352),(Input!$M$225*(1+vanilla6)^0.5)/A23stdlife))</f>
        <v>0</v>
      </c>
      <c r="O352" s="68">
        <f>IF(A23stdlife="n/a","n/a",IF(O$3&gt;(A23stdlife+$F352),(Input!$M$225*(1+vanilla6)^0.5)-SUM($M352:N352),(Input!$M$225*(1+vanilla6)^0.5)/A23stdlife))</f>
        <v>0</v>
      </c>
      <c r="P352" s="68">
        <f>IF(A23stdlife="n/a","n/a",IF(P$3&gt;(A23stdlife+$F352),(Input!$M$225*(1+vanilla6)^0.5)-SUM($M352:O352),(Input!$M$225*(1+vanilla6)^0.5)/A23stdlife))</f>
        <v>0</v>
      </c>
      <c r="Q352" s="68">
        <f>IF(A23stdlife="n/a","n/a",IF(Q$3&gt;(A23stdlife+$F352),(Input!$M$225*(1+vanilla6)^0.5)-SUM($M352:P352),(Input!$M$225*(1+vanilla6)^0.5)/A23stdlife))</f>
        <v>0</v>
      </c>
      <c r="R352" s="68"/>
      <c r="S352" s="102"/>
      <c r="T352" s="102"/>
      <c r="U352" s="102"/>
      <c r="V352" s="102"/>
      <c r="W352" s="102"/>
      <c r="X352" s="102"/>
      <c r="Y352" s="102"/>
      <c r="Z352" s="102"/>
      <c r="AA352" s="102"/>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5"/>
      <c r="E353" s="363"/>
      <c r="F353" s="85">
        <v>7</v>
      </c>
      <c r="G353" s="26"/>
      <c r="H353" s="147"/>
      <c r="I353" s="149"/>
      <c r="J353" s="149"/>
      <c r="K353" s="149"/>
      <c r="L353" s="149"/>
      <c r="M353" s="149"/>
      <c r="N353" s="148"/>
      <c r="O353" s="68">
        <f>IF(A23stdlife="n/a","n/a",IF(O$3&gt;(A23stdlife+$F353),(Input!N$225*(1+vanilla7)^0.5)-SUM($N353:N353),(Input!$N$225*(1+vanilla7)^0.5)/A23stdlife))</f>
        <v>0</v>
      </c>
      <c r="P353" s="68">
        <f>IF(A23stdlife="n/a","n/a",IF(P$3&gt;(A23stdlife+$F353),(Input!O$225*(1+vanilla7)^0.5)-SUM($N353:O353),(Input!$N$225*(1+vanilla7)^0.5)/A23stdlife))</f>
        <v>0</v>
      </c>
      <c r="Q353" s="68">
        <f>IF(A23stdlife="n/a","n/a",IF(Q$3&gt;(A23stdlife+$F353),(Input!P$225*(1+vanilla7)^0.5)-SUM($N353:P353),(Input!$N$225*(1+vanilla7)^0.5)/A23stdlife))</f>
        <v>0</v>
      </c>
      <c r="R353" s="68"/>
      <c r="S353" s="102"/>
      <c r="T353" s="102"/>
      <c r="U353" s="102"/>
      <c r="V353" s="102"/>
      <c r="W353" s="102"/>
      <c r="X353" s="102"/>
      <c r="Y353" s="102"/>
      <c r="Z353" s="102"/>
      <c r="AA353" s="102"/>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5"/>
      <c r="E354" s="363"/>
      <c r="F354" s="85">
        <v>8</v>
      </c>
      <c r="G354" s="26"/>
      <c r="H354" s="147"/>
      <c r="I354" s="149"/>
      <c r="J354" s="149"/>
      <c r="K354" s="149"/>
      <c r="L354" s="149"/>
      <c r="M354" s="149"/>
      <c r="N354" s="149"/>
      <c r="O354" s="148"/>
      <c r="P354" s="68">
        <f>IF(A23stdlife="n/a","n/a",IF(P$3&gt;(A23stdlife+$F354),(Input!$O$225*(1+vanilla8)^0.5)-SUM($O354:O354),(Input!$O$225*(1+vanilla8)^0.5)/A23stdlife))</f>
        <v>0</v>
      </c>
      <c r="Q354" s="68">
        <f>IF(A23stdlife="n/a","n/a",IF(Q$3&gt;(A23stdlife+$F354),(Input!$O$225*(1+vanilla8)^0.5)-SUM($O354:P354),(Input!$O$225*(1+vanilla8)^0.5)/A23stdlife))</f>
        <v>0</v>
      </c>
      <c r="R354" s="68"/>
      <c r="S354" s="102"/>
      <c r="T354" s="102"/>
      <c r="U354" s="102"/>
      <c r="V354" s="102"/>
      <c r="W354" s="102"/>
      <c r="X354" s="102"/>
      <c r="Y354" s="102"/>
      <c r="Z354" s="102"/>
      <c r="AA354" s="102"/>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5"/>
      <c r="E355" s="363"/>
      <c r="F355" s="85">
        <v>9</v>
      </c>
      <c r="G355" s="26"/>
      <c r="H355" s="147"/>
      <c r="I355" s="149"/>
      <c r="J355" s="149"/>
      <c r="K355" s="149"/>
      <c r="L355" s="149"/>
      <c r="M355" s="149"/>
      <c r="N355" s="149"/>
      <c r="O355" s="149"/>
      <c r="P355" s="148"/>
      <c r="Q355" s="68">
        <f>IF(A23stdlife="n/a","n/a",IF(Q$3&gt;(A23stdlife+$F355),(Input!$P$225*(1+vanilla9)^0.5)-SUM($P355:P355),(Input!$P$225*(1+vanilla9)^0.5)/A23stdlife))</f>
        <v>0</v>
      </c>
      <c r="R355" s="68"/>
      <c r="S355" s="102"/>
      <c r="T355" s="102"/>
      <c r="U355" s="102"/>
      <c r="V355" s="102"/>
      <c r="W355" s="102"/>
      <c r="X355" s="102"/>
      <c r="Y355" s="102"/>
      <c r="Z355" s="102"/>
      <c r="AA355" s="102"/>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102"/>
      <c r="BE355" s="102"/>
      <c r="BF355" s="102"/>
      <c r="BG355" s="102"/>
      <c r="BH355" s="102"/>
      <c r="BI355" s="102"/>
      <c r="BJ355" s="102"/>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5"/>
      <c r="E356" s="363"/>
      <c r="F356" s="86">
        <v>10</v>
      </c>
      <c r="G356" s="26"/>
      <c r="H356" s="147"/>
      <c r="I356" s="149"/>
      <c r="J356" s="149"/>
      <c r="K356" s="149"/>
      <c r="L356" s="149"/>
      <c r="M356" s="149"/>
      <c r="N356" s="149"/>
      <c r="O356" s="149"/>
      <c r="P356" s="149"/>
      <c r="Q356" s="148"/>
      <c r="R356" s="68"/>
      <c r="S356" s="102"/>
      <c r="T356" s="102"/>
      <c r="U356" s="102"/>
      <c r="V356" s="102"/>
      <c r="W356" s="102"/>
      <c r="X356" s="102"/>
      <c r="Y356" s="102"/>
      <c r="Z356" s="102"/>
      <c r="AA356" s="102"/>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1" collapsed="1">
      <c r="A357" s="9"/>
      <c r="B357" s="9"/>
      <c r="C357" s="9"/>
      <c r="D357" s="25">
        <f>Asset23</f>
        <v>0</v>
      </c>
      <c r="E357" s="9"/>
      <c r="F357" s="9"/>
      <c r="G357" s="122"/>
      <c r="H357" s="166">
        <f>-SUM(H345:H356)</f>
        <v>0</v>
      </c>
      <c r="I357" s="166">
        <f>-SUM(I345:I356)</f>
        <v>0</v>
      </c>
      <c r="J357" s="166">
        <f>-SUM(J345:J356)</f>
        <v>0</v>
      </c>
      <c r="K357" s="166">
        <f>-SUM(K345:K356)</f>
        <v>0</v>
      </c>
      <c r="L357" s="166">
        <f>-SUM(L345:L356)</f>
        <v>0</v>
      </c>
      <c r="M357" s="166">
        <f>IF(Input!M248&gt;0, -SUM(M345:M356), 0)</f>
        <v>0</v>
      </c>
      <c r="N357" s="166">
        <f>IF(Input!N248&gt;0, -SUM(N345:N356), 0)</f>
        <v>0</v>
      </c>
      <c r="O357" s="166">
        <f>IF(Input!O248&gt;0, -SUM(O345:O356), 0)</f>
        <v>0</v>
      </c>
      <c r="P357" s="166">
        <f>IF(Input!P248&gt;0, -SUM(P345:P356), 0)</f>
        <v>0</v>
      </c>
      <c r="Q357" s="166">
        <f>IF(Input!Q248&gt;0, -SUM(Q345:Q356), 0)</f>
        <v>0</v>
      </c>
      <c r="R357" s="66"/>
      <c r="S357" s="104"/>
      <c r="T357" s="104"/>
      <c r="U357" s="104"/>
      <c r="V357" s="104"/>
      <c r="W357" s="104"/>
      <c r="X357" s="104"/>
      <c r="Y357" s="104"/>
      <c r="Z357" s="104"/>
      <c r="AA357" s="104"/>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104"/>
      <c r="BE357" s="104"/>
      <c r="BF357" s="104"/>
      <c r="BG357" s="104"/>
      <c r="BH357" s="104"/>
      <c r="BI357" s="104"/>
      <c r="BJ357" s="104"/>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31">
        <f>Asset24</f>
        <v>0</v>
      </c>
      <c r="D358" s="162"/>
      <c r="E358" s="33" t="s">
        <v>27</v>
      </c>
      <c r="F358" s="32"/>
      <c r="G358" s="176"/>
      <c r="H358" s="67">
        <f>IF(H$3&gt;A24remlife,A24value-SUM($G358:G358),IF(A24remlife="N/A","n/a",A24value/A24remlife))</f>
        <v>0</v>
      </c>
      <c r="I358" s="67">
        <f>IF(I$3&gt;A24remlife,A24value-SUM($G358:H358),IF(A24remlife="N/A","n/a",A24value/A24remlife))</f>
        <v>0</v>
      </c>
      <c r="J358" s="67">
        <f>IF(J$3&gt;A24remlife,A24value-SUM($G358:I358),IF(A24remlife="N/A","n/a",A24value/A24remlife))</f>
        <v>0</v>
      </c>
      <c r="K358" s="67">
        <f>IF(K$3&gt;A24remlife,A24value-SUM($G358:J358),IF(A24remlife="N/A","n/a",A24value/A24remlife))</f>
        <v>0</v>
      </c>
      <c r="L358" s="67">
        <f>IF(L$3&gt;A24remlife,A24value-SUM($G358:K358),IF(A24remlife="N/A","n/a",A24value/A24remlife))</f>
        <v>0</v>
      </c>
      <c r="M358" s="67">
        <f>IF(M$3&gt;A24remlife,A24value-SUM($G358:L358),IF(A24remlife="N/A","n/a",A24value/A24remlife))</f>
        <v>0</v>
      </c>
      <c r="N358" s="67">
        <f>IF(N$3&gt;A24remlife,A24value-SUM($G358:M358),IF(A24remlife="N/A","n/a",A24value/A24remlife))</f>
        <v>0</v>
      </c>
      <c r="O358" s="67">
        <f>IF(O$3&gt;A24remlife,A24value-SUM($G358:N358),IF(A24remlife="N/A","n/a",A24value/A24remlife))</f>
        <v>0</v>
      </c>
      <c r="P358" s="67">
        <f>IF(P$3&gt;A24remlife,A24value-SUM($G358:O358),IF(A24remlife="N/A","n/a",A24value/A24remlife))</f>
        <v>0</v>
      </c>
      <c r="Q358" s="67">
        <f>IF(Q$3&gt;A24remlife,A24value-SUM($G358:P358),IF(A24remlife="N/A","n/a",A24value/A24remlife))</f>
        <v>0</v>
      </c>
      <c r="R358" s="67"/>
      <c r="S358" s="102"/>
      <c r="T358" s="102"/>
      <c r="U358" s="102"/>
      <c r="V358" s="102"/>
      <c r="W358" s="102"/>
      <c r="X358" s="102"/>
      <c r="Y358" s="102"/>
      <c r="Z358" s="102"/>
      <c r="AA358" s="102"/>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9"/>
      <c r="D359" s="25"/>
      <c r="E359" s="362" t="s">
        <v>83</v>
      </c>
      <c r="F359" s="85">
        <v>0</v>
      </c>
      <c r="G359" s="122"/>
      <c r="H359" s="68"/>
      <c r="I359" s="68"/>
      <c r="J359" s="68"/>
      <c r="K359" s="68"/>
      <c r="L359" s="68"/>
      <c r="M359" s="164"/>
      <c r="N359" s="111"/>
      <c r="O359" s="68"/>
      <c r="P359" s="68"/>
      <c r="Q359" s="68"/>
      <c r="R359" s="68"/>
      <c r="S359" s="102"/>
      <c r="T359" s="102"/>
      <c r="U359" s="102"/>
      <c r="V359" s="102"/>
      <c r="W359" s="102"/>
      <c r="X359" s="102"/>
      <c r="Y359" s="102"/>
      <c r="Z359" s="102"/>
      <c r="AA359" s="102"/>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5"/>
      <c r="E360" s="363"/>
      <c r="F360" s="85">
        <v>1</v>
      </c>
      <c r="G360" s="122"/>
      <c r="H360" s="146"/>
      <c r="I360" s="68">
        <f>IF(A24stdlife="n/a","n/a",IF(I$3&gt;(A24stdlife+$F360),(Input!$H$226*(1+vanilla1)^0.5)-SUM($H360:H360),(Input!$H$226*(1+vanilla1)^0.5)/A24stdlife))</f>
        <v>0</v>
      </c>
      <c r="J360" s="68">
        <f>IF(A24stdlife="n/a","n/a",IF(J$3&gt;(A24stdlife+$F360),(Input!$H$226*(1+vanilla1)^0.5)-SUM($H360:I360),(Input!$H$226*(1+vanilla1)^0.5)/A24stdlife))</f>
        <v>0</v>
      </c>
      <c r="K360" s="68">
        <f>IF(A24stdlife="n/a","n/a",IF(K$3&gt;(A24stdlife+$F360),(Input!$H$226*(1+vanilla1)^0.5)-SUM($H360:J360),(Input!$H$226*(1+vanilla1)^0.5)/A24stdlife))</f>
        <v>0</v>
      </c>
      <c r="L360" s="68">
        <f>IF(A24stdlife="n/a","n/a",IF(L$3&gt;(A24stdlife+$F360),(Input!$H$226*(1+vanilla1)^0.5)-SUM($H360:K360),(Input!$H$226*(1+vanilla1)^0.5)/A24stdlife))</f>
        <v>0</v>
      </c>
      <c r="M360" s="68">
        <f>IF(A24stdlife="n/a","n/a",IF(M$3&gt;(A24stdlife+$F360),(Input!$H$226*(1+vanilla1)^0.5)-SUM($H360:L360),(Input!$H$226*(1+vanilla1)^0.5)/A24stdlife))</f>
        <v>0</v>
      </c>
      <c r="N360" s="68">
        <f>IF(A24stdlife="n/a","n/a",IF(N$3&gt;(A24stdlife+$F360),(Input!$H$226*(1+vanilla1)^0.5)-SUM($H360:M360),(Input!$H$226*(1+vanilla1)^0.5)/A24stdlife))</f>
        <v>0</v>
      </c>
      <c r="O360" s="68">
        <f>IF(A24stdlife="n/a","n/a",IF(O$3&gt;(A24stdlife+$F360),(Input!$H$226*(1+vanilla1)^0.5)-SUM($H360:N360),(Input!$H$226*(1+vanilla1)^0.5)/A24stdlife))</f>
        <v>0</v>
      </c>
      <c r="P360" s="68">
        <f>IF(A24stdlife="n/a","n/a",IF(P$3&gt;(A24stdlife+$F360),(Input!$H$226*(1+vanilla1)^0.5)-SUM($H360:O360),(Input!$H$226*(1+vanilla1)^0.5)/A24stdlife))</f>
        <v>0</v>
      </c>
      <c r="Q360" s="68">
        <f>IF(A24stdlife="n/a","n/a",IF(Q$3&gt;(A24stdlife+$F360),(Input!$H$226*(1+vanilla1)^0.5)-SUM($H360:P360),(Input!$H$226*(1+vanilla1)^0.5)/A24stdlife))</f>
        <v>0</v>
      </c>
      <c r="R360" s="68"/>
      <c r="S360" s="102"/>
      <c r="T360" s="102"/>
      <c r="U360" s="102"/>
      <c r="V360" s="102"/>
      <c r="W360" s="102"/>
      <c r="X360" s="102"/>
      <c r="Y360" s="102"/>
      <c r="Z360" s="102"/>
      <c r="AA360" s="102"/>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5"/>
      <c r="E361" s="363"/>
      <c r="F361" s="85">
        <v>2</v>
      </c>
      <c r="G361" s="122"/>
      <c r="H361" s="147"/>
      <c r="I361" s="148"/>
      <c r="J361" s="68">
        <f>IF(A24stdlife="n/a","n/a",IF(J$3&gt;(A24stdlife+$F361),(Input!$I$226*(1+vanilla2)^0.5)-SUM($I361:I361),(Input!$I$226*(1+vanilla2)^0.5)/A24stdlife))</f>
        <v>0</v>
      </c>
      <c r="K361" s="68">
        <f>IF(A24stdlife="n/a","n/a",IF(K$3&gt;(A24stdlife+$F361),(Input!$I$226*(1+vanilla2)^0.5)-SUM($I361:J361),(Input!$I$226*(1+vanilla2)^0.5)/A24stdlife))</f>
        <v>0</v>
      </c>
      <c r="L361" s="68">
        <f>IF(A24stdlife="n/a","n/a",IF(L$3&gt;(A24stdlife+$F361),(Input!$I$226*(1+vanilla2)^0.5)-SUM($I361:K361),(Input!$I$226*(1+vanilla2)^0.5)/A24stdlife))</f>
        <v>0</v>
      </c>
      <c r="M361" s="68">
        <f>IF(A24stdlife="n/a","n/a",IF(M$3&gt;(A24stdlife+$F361),(Input!$I$226*(1+vanilla2)^0.5)-SUM($I361:L361),(Input!$I$226*(1+vanilla2)^0.5)/A24stdlife))</f>
        <v>0</v>
      </c>
      <c r="N361" s="68">
        <f>IF(A24stdlife="n/a","n/a",IF(N$3&gt;(A24stdlife+$F361),(Input!$I$226*(1+vanilla2)^0.5)-SUM($I361:M361),(Input!$I$226*(1+vanilla2)^0.5)/A24stdlife))</f>
        <v>0</v>
      </c>
      <c r="O361" s="68">
        <f>IF(A24stdlife="n/a","n/a",IF(O$3&gt;(A24stdlife+$F361),(Input!$I$226*(1+vanilla2)^0.5)-SUM($I361:N361),(Input!$I$226*(1+vanilla2)^0.5)/A24stdlife))</f>
        <v>0</v>
      </c>
      <c r="P361" s="68">
        <f>IF(A24stdlife="n/a","n/a",IF(P$3&gt;(A24stdlife+$F361),(Input!$I$226*(1+vanilla2)^0.5)-SUM($I361:O361),(Input!$I$226*(1+vanilla2)^0.5)/A24stdlife))</f>
        <v>0</v>
      </c>
      <c r="Q361" s="68">
        <f>IF(A24stdlife="n/a","n/a",IF(Q$3&gt;(A24stdlife+$F361),(Input!$I$226*(1+vanilla2)^0.5)-SUM($I361:P361),(Input!$I$226*(1+vanilla2)^0.5)/A24stdlife))</f>
        <v>0</v>
      </c>
      <c r="R361" s="68"/>
      <c r="S361" s="102"/>
      <c r="T361" s="102"/>
      <c r="U361" s="102"/>
      <c r="V361" s="102"/>
      <c r="W361" s="102"/>
      <c r="X361" s="102"/>
      <c r="Y361" s="102"/>
      <c r="Z361" s="102"/>
      <c r="AA361" s="102"/>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5"/>
      <c r="E362" s="363"/>
      <c r="F362" s="85">
        <v>3</v>
      </c>
      <c r="G362" s="122"/>
      <c r="H362" s="147"/>
      <c r="I362" s="149"/>
      <c r="J362" s="148"/>
      <c r="K362" s="68">
        <f>IF(A24stdlife="n/a","n/a",IF(K$3&gt;(A24stdlife+$F362),(Input!$J$226*(1+vanilla3)^0.5)-SUM($J362:J362),(Input!$J$226*(1+vanilla3)^0.5)/A24stdlife))</f>
        <v>0</v>
      </c>
      <c r="L362" s="68">
        <f>IF(A24stdlife="n/a","n/a",IF(L$3&gt;(A24stdlife+$F362),(Input!$J$226*(1+vanilla3)^0.5)-SUM($J362:K362),(Input!$J$226*(1+vanilla3)^0.5)/A24stdlife))</f>
        <v>0</v>
      </c>
      <c r="M362" s="68">
        <f>IF(A24stdlife="n/a","n/a",IF(M$3&gt;(A24stdlife+$F362),(Input!$J$226*(1+vanilla3)^0.5)-SUM($J362:L362),(Input!$J$226*(1+vanilla3)^0.5)/A24stdlife))</f>
        <v>0</v>
      </c>
      <c r="N362" s="68">
        <f>IF(A24stdlife="n/a","n/a",IF(N$3&gt;(A24stdlife+$F362),(Input!$J$226*(1+vanilla3)^0.5)-SUM($J362:M362),(Input!$J$226*(1+vanilla3)^0.5)/A24stdlife))</f>
        <v>0</v>
      </c>
      <c r="O362" s="68">
        <f>IF(A24stdlife="n/a","n/a",IF(O$3&gt;(A24stdlife+$F362),(Input!$J$226*(1+vanilla3)^0.5)-SUM($J362:N362),(Input!$J$226*(1+vanilla3)^0.5)/A24stdlife))</f>
        <v>0</v>
      </c>
      <c r="P362" s="68">
        <f>IF(A24stdlife="n/a","n/a",IF(P$3&gt;(A24stdlife+$F362),(Input!$J$226*(1+vanilla3)^0.5)-SUM($J362:O362),(Input!$J$226*(1+vanilla3)^0.5)/A24stdlife))</f>
        <v>0</v>
      </c>
      <c r="Q362" s="68">
        <f>IF(A24stdlife="n/a","n/a",IF(Q$3&gt;(A24stdlife+$F362),(Input!$J$226*(1+vanilla3)^0.5)-SUM($J362:P362),(Input!$J$226*(1+vanilla3)^0.5)/A24stdlife))</f>
        <v>0</v>
      </c>
      <c r="R362" s="68"/>
      <c r="S362" s="102"/>
      <c r="T362" s="102"/>
      <c r="U362" s="102"/>
      <c r="V362" s="102"/>
      <c r="W362" s="102"/>
      <c r="X362" s="102"/>
      <c r="Y362" s="102"/>
      <c r="Z362" s="102"/>
      <c r="AA362" s="102"/>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5"/>
      <c r="E363" s="363"/>
      <c r="F363" s="85">
        <v>4</v>
      </c>
      <c r="G363" s="122"/>
      <c r="H363" s="147"/>
      <c r="I363" s="149"/>
      <c r="J363" s="149"/>
      <c r="K363" s="148"/>
      <c r="L363" s="68">
        <f>IF(A24stdlife="n/a","n/a",IF(L$3&gt;(A24stdlife+$F363),(Input!$K$226*(1+vanilla4)^0.5)-SUM($K363:K363),(Input!$K$226*(1+vanilla4)^0.5)/A24stdlife))</f>
        <v>0</v>
      </c>
      <c r="M363" s="68">
        <f>IF(A24stdlife="n/a","n/a",IF(M$3&gt;(A24stdlife+$F363),(Input!$K$226*(1+vanilla4)^0.5)-SUM($K363:L363),(Input!$K$226*(1+vanilla4)^0.5)/A24stdlife))</f>
        <v>0</v>
      </c>
      <c r="N363" s="68">
        <f>IF(A24stdlife="n/a","n/a",IF(N$3&gt;(A24stdlife+$F363),(Input!$K$226*(1+vanilla4)^0.5)-SUM($K363:M363),(Input!$K$226*(1+vanilla4)^0.5)/A24stdlife))</f>
        <v>0</v>
      </c>
      <c r="O363" s="68">
        <f>IF(A24stdlife="n/a","n/a",IF(O$3&gt;(A24stdlife+$F363),(Input!$K$226*(1+vanilla4)^0.5)-SUM($K363:N363),(Input!$K$226*(1+vanilla4)^0.5)/A24stdlife))</f>
        <v>0</v>
      </c>
      <c r="P363" s="68">
        <f>IF(A24stdlife="n/a","n/a",IF(P$3&gt;(A24stdlife+$F363),(Input!$K$226*(1+vanilla4)^0.5)-SUM($K363:O363),(Input!$K$226*(1+vanilla4)^0.5)/A24stdlife))</f>
        <v>0</v>
      </c>
      <c r="Q363" s="68">
        <f>IF(A24stdlife="n/a","n/a",IF(Q$3&gt;(A24stdlife+$F363),(Input!$K$226*(1+vanilla4)^0.5)-SUM($K363:P363),(Input!$K$226*(1+vanilla4)^0.5)/A24stdlife))</f>
        <v>0</v>
      </c>
      <c r="R363" s="68"/>
      <c r="S363" s="102"/>
      <c r="T363" s="102"/>
      <c r="U363" s="102"/>
      <c r="V363" s="102"/>
      <c r="W363" s="102"/>
      <c r="X363" s="102"/>
      <c r="Y363" s="102"/>
      <c r="Z363" s="102"/>
      <c r="AA363" s="102"/>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5"/>
      <c r="E364" s="363"/>
      <c r="F364" s="85">
        <v>5</v>
      </c>
      <c r="G364" s="26"/>
      <c r="H364" s="147"/>
      <c r="I364" s="149"/>
      <c r="J364" s="149"/>
      <c r="K364" s="149"/>
      <c r="L364" s="148"/>
      <c r="M364" s="68">
        <f>IF(A24stdlife="n/a","n/a",IF(M$3&gt;(A24stdlife+$F364),(Input!$L$226*(1+vanilla5)^0.5)-SUM($L364:L364),(Input!$L$226*(1+vanilla5)^0.5)/A24stdlife))</f>
        <v>0</v>
      </c>
      <c r="N364" s="68">
        <f>IF(A24stdlife="n/a","n/a",IF(N$3&gt;(A24stdlife+$F364),(Input!$L$226*(1+vanilla5)^0.5)-SUM($L364:M364),(Input!$L$226*(1+vanilla5)^0.5)/A24stdlife))</f>
        <v>0</v>
      </c>
      <c r="O364" s="68">
        <f>IF(A24stdlife="n/a","n/a",IF(O$3&gt;(A24stdlife+$F364),(Input!$L$226*(1+vanilla5)^0.5)-SUM($L364:N364),(Input!$L$226*(1+vanilla5)^0.5)/A24stdlife))</f>
        <v>0</v>
      </c>
      <c r="P364" s="68">
        <f>IF(A24stdlife="n/a","n/a",IF(P$3&gt;(A24stdlife+$F364),(Input!$L$226*(1+vanilla5)^0.5)-SUM($L364:O364),(Input!$L$226*(1+vanilla5)^0.5)/A24stdlife))</f>
        <v>0</v>
      </c>
      <c r="Q364" s="68">
        <f>IF(A24stdlife="n/a","n/a",IF(Q$3&gt;(A24stdlife+$F364),(Input!$L$226*(1+vanilla5)^0.5)-SUM($L364:P364),(Input!$L$226*(1+vanilla5)^0.5)/A24stdlife))</f>
        <v>0</v>
      </c>
      <c r="R364" s="68"/>
      <c r="S364" s="102"/>
      <c r="T364" s="102"/>
      <c r="U364" s="102"/>
      <c r="V364" s="102"/>
      <c r="W364" s="102"/>
      <c r="X364" s="102"/>
      <c r="Y364" s="102"/>
      <c r="Z364" s="102"/>
      <c r="AA364" s="102"/>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5"/>
      <c r="E365" s="363"/>
      <c r="F365" s="85">
        <v>6</v>
      </c>
      <c r="G365" s="26"/>
      <c r="H365" s="147"/>
      <c r="I365" s="149"/>
      <c r="J365" s="149"/>
      <c r="K365" s="149"/>
      <c r="L365" s="149"/>
      <c r="M365" s="148"/>
      <c r="N365" s="68">
        <f>IF(A24stdlife="n/a","n/a",IF(N$3&gt;(A24stdlife+$F365),(Input!$M$226*(1+vanilla6)^0.5)-SUM($M365:M365),(Input!$M$226*(1+vanilla6)^0.5)/A24stdlife))</f>
        <v>0</v>
      </c>
      <c r="O365" s="68">
        <f>IF(A24stdlife="n/a","n/a",IF(O$3&gt;(A24stdlife+$F365),(Input!$M$226*(1+vanilla6)^0.5)-SUM($M365:N365),(Input!$M$226*(1+vanilla6)^0.5)/A24stdlife))</f>
        <v>0</v>
      </c>
      <c r="P365" s="68">
        <f>IF(A24stdlife="n/a","n/a",IF(P$3&gt;(A24stdlife+$F365),(Input!$M$226*(1+vanilla6)^0.5)-SUM($M365:O365),(Input!$M$226*(1+vanilla6)^0.5)/A24stdlife))</f>
        <v>0</v>
      </c>
      <c r="Q365" s="68">
        <f>IF(A24stdlife="n/a","n/a",IF(Q$3&gt;(A24stdlife+$F365),(Input!$M$226*(1+vanilla6)^0.5)-SUM($M365:P365),(Input!$M$226*(1+vanilla6)^0.5)/A24stdlife))</f>
        <v>0</v>
      </c>
      <c r="R365" s="68"/>
      <c r="S365" s="102"/>
      <c r="T365" s="102"/>
      <c r="U365" s="102"/>
      <c r="V365" s="102"/>
      <c r="W365" s="102"/>
      <c r="X365" s="102"/>
      <c r="Y365" s="102"/>
      <c r="Z365" s="102"/>
      <c r="AA365" s="102"/>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5"/>
      <c r="E366" s="363"/>
      <c r="F366" s="85">
        <v>7</v>
      </c>
      <c r="G366" s="26"/>
      <c r="H366" s="147"/>
      <c r="I366" s="149"/>
      <c r="J366" s="149"/>
      <c r="K366" s="149"/>
      <c r="L366" s="149"/>
      <c r="M366" s="149"/>
      <c r="N366" s="148"/>
      <c r="O366" s="68">
        <f>IF(A24stdlife="n/a","n/a",IF(O$3&gt;(A24stdlife+$F366),(Input!N$226*(1+vanilla7)^0.5)-SUM($N366:N366),(Input!$N$226*(1+vanilla7)^0.5)/A24stdlife))</f>
        <v>0</v>
      </c>
      <c r="P366" s="68">
        <f>IF(A24stdlife="n/a","n/a",IF(P$3&gt;(A24stdlife+$F366),(Input!O$226*(1+vanilla7)^0.5)-SUM($N366:O366),(Input!$N$226*(1+vanilla7)^0.5)/A24stdlife))</f>
        <v>0</v>
      </c>
      <c r="Q366" s="68">
        <f>IF(A24stdlife="n/a","n/a",IF(Q$3&gt;(A24stdlife+$F366),(Input!P$226*(1+vanilla7)^0.5)-SUM($N366:P366),(Input!$N$226*(1+vanilla7)^0.5)/A24stdlife))</f>
        <v>0</v>
      </c>
      <c r="R366" s="68"/>
      <c r="S366" s="102"/>
      <c r="T366" s="102"/>
      <c r="U366" s="102"/>
      <c r="V366" s="102"/>
      <c r="W366" s="102"/>
      <c r="X366" s="102"/>
      <c r="Y366" s="102"/>
      <c r="Z366" s="102"/>
      <c r="AA366" s="102"/>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5"/>
      <c r="E367" s="363"/>
      <c r="F367" s="85">
        <v>8</v>
      </c>
      <c r="G367" s="26"/>
      <c r="H367" s="147"/>
      <c r="I367" s="149"/>
      <c r="J367" s="149"/>
      <c r="K367" s="149"/>
      <c r="L367" s="149"/>
      <c r="M367" s="149"/>
      <c r="N367" s="149"/>
      <c r="O367" s="148"/>
      <c r="P367" s="68">
        <f>IF(A24stdlife="n/a","n/a",IF(P$3&gt;(A24stdlife+$F367),(Input!$O$226*(1+vanilla8)^0.5)-SUM($O367:O367),(Input!$O$226*(1+vanilla8)^0.5)/A24stdlife))</f>
        <v>0</v>
      </c>
      <c r="Q367" s="68">
        <f>IF(A24stdlife="n/a","n/a",IF(Q$3&gt;(A24stdlife+$F367),(Input!$O$226*(1+vanilla8)^0.5)-SUM($O367:P367),(Input!$O$226*(1+vanilla8)^0.5)/A24stdlife))</f>
        <v>0</v>
      </c>
      <c r="R367" s="68"/>
      <c r="S367" s="102"/>
      <c r="T367" s="102"/>
      <c r="U367" s="102"/>
      <c r="V367" s="102"/>
      <c r="W367" s="102"/>
      <c r="X367" s="102"/>
      <c r="Y367" s="102"/>
      <c r="Z367" s="102"/>
      <c r="AA367" s="102"/>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9"/>
      <c r="B368" s="9"/>
      <c r="C368" s="9"/>
      <c r="D368" s="25"/>
      <c r="E368" s="363"/>
      <c r="F368" s="85">
        <v>9</v>
      </c>
      <c r="G368" s="26"/>
      <c r="H368" s="147"/>
      <c r="I368" s="149"/>
      <c r="J368" s="149"/>
      <c r="K368" s="149"/>
      <c r="L368" s="149"/>
      <c r="M368" s="149"/>
      <c r="N368" s="149"/>
      <c r="O368" s="149"/>
      <c r="P368" s="148"/>
      <c r="Q368" s="68">
        <f>IF(A24stdlife="n/a","n/a",IF(Q$3&gt;(A24stdlife+$F368),(Input!$P$226*(1+vanilla9)^0.5)-SUM($P368:P368),(Input!$P$226*(1+vanilla9)^0.5)/A24stdlife))</f>
        <v>0</v>
      </c>
      <c r="R368" s="68"/>
      <c r="S368" s="102"/>
      <c r="T368" s="102"/>
      <c r="U368" s="102"/>
      <c r="V368" s="102"/>
      <c r="W368" s="102"/>
      <c r="X368" s="102"/>
      <c r="Y368" s="102"/>
      <c r="Z368" s="102"/>
      <c r="AA368" s="102"/>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102"/>
      <c r="BE368" s="102"/>
      <c r="BF368" s="102"/>
      <c r="BG368" s="102"/>
      <c r="BH368" s="102"/>
      <c r="BI368" s="102"/>
      <c r="BJ368" s="102"/>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9"/>
      <c r="D369" s="25"/>
      <c r="E369" s="363"/>
      <c r="F369" s="86">
        <v>10</v>
      </c>
      <c r="G369" s="26"/>
      <c r="H369" s="147"/>
      <c r="I369" s="149"/>
      <c r="J369" s="149"/>
      <c r="K369" s="149"/>
      <c r="L369" s="149"/>
      <c r="M369" s="149"/>
      <c r="N369" s="149"/>
      <c r="O369" s="149"/>
      <c r="P369" s="149"/>
      <c r="Q369" s="148"/>
      <c r="R369" s="68"/>
      <c r="S369" s="102"/>
      <c r="T369" s="102"/>
      <c r="U369" s="102"/>
      <c r="V369" s="102"/>
      <c r="W369" s="102"/>
      <c r="X369" s="102"/>
      <c r="Y369" s="102"/>
      <c r="Z369" s="102"/>
      <c r="AA369" s="102"/>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1" collapsed="1">
      <c r="A370" s="9"/>
      <c r="B370" s="9"/>
      <c r="C370" s="9"/>
      <c r="D370" s="25">
        <f>Asset24</f>
        <v>0</v>
      </c>
      <c r="E370" s="9"/>
      <c r="F370" s="9"/>
      <c r="G370" s="122"/>
      <c r="H370" s="166">
        <f>-SUM(H358:H369)</f>
        <v>0</v>
      </c>
      <c r="I370" s="166">
        <f>-SUM(I358:I369)</f>
        <v>0</v>
      </c>
      <c r="J370" s="166">
        <f>-SUM(J358:J369)</f>
        <v>0</v>
      </c>
      <c r="K370" s="166">
        <f>-SUM(K358:K369)</f>
        <v>0</v>
      </c>
      <c r="L370" s="166">
        <f>-SUM(L358:L369)</f>
        <v>0</v>
      </c>
      <c r="M370" s="166">
        <f>IF(Input!M248&gt;0, -SUM(M358:M369), 0)</f>
        <v>0</v>
      </c>
      <c r="N370" s="166">
        <f>IF(Input!N248&gt;0, -SUM(N358:N369), 0)</f>
        <v>0</v>
      </c>
      <c r="O370" s="166">
        <f>IF(Input!O248&gt;0, -SUM(O358:O369), 0)</f>
        <v>0</v>
      </c>
      <c r="P370" s="166">
        <f>IF(Input!P248&gt;0, -SUM(P358:P369), 0)</f>
        <v>0</v>
      </c>
      <c r="Q370" s="166">
        <f>IF(Input!Q248&gt;0, -SUM(Q358:Q369), 0)</f>
        <v>0</v>
      </c>
      <c r="R370" s="66"/>
      <c r="S370" s="104"/>
      <c r="T370" s="104"/>
      <c r="U370" s="104"/>
      <c r="V370" s="104"/>
      <c r="W370" s="104"/>
      <c r="X370" s="104"/>
      <c r="Y370" s="104"/>
      <c r="Z370" s="104"/>
      <c r="AA370" s="104"/>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104"/>
      <c r="BE370" s="104"/>
      <c r="BF370" s="104"/>
      <c r="BG370" s="104"/>
      <c r="BH370" s="104"/>
      <c r="BI370" s="104"/>
      <c r="BJ370" s="104"/>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31">
        <f>Asset25</f>
        <v>0</v>
      </c>
      <c r="D371" s="162"/>
      <c r="E371" s="33" t="s">
        <v>27</v>
      </c>
      <c r="F371" s="32"/>
      <c r="G371" s="176"/>
      <c r="H371" s="67">
        <f>IF(H$3&gt;A25remlife,A25value-SUM($G371:G371),IF(A25remlife="N/A","n/a",A25value/A25remlife))</f>
        <v>0</v>
      </c>
      <c r="I371" s="67">
        <f>IF(I$3&gt;A25remlife,A25value-SUM($G371:H371),IF(A25remlife="N/A","n/a",A25value/A25remlife))</f>
        <v>0</v>
      </c>
      <c r="J371" s="67">
        <f>IF(J$3&gt;A25remlife,A25value-SUM($G371:I371),IF(A25remlife="N/A","n/a",A25value/A25remlife))</f>
        <v>0</v>
      </c>
      <c r="K371" s="67">
        <f>IF(K$3&gt;A25remlife,A25value-SUM($G371:J371),IF(A25remlife="N/A","n/a",A25value/A25remlife))</f>
        <v>0</v>
      </c>
      <c r="L371" s="67">
        <f>IF(L$3&gt;A25remlife,A25value-SUM($G371:K371),IF(A25remlife="N/A","n/a",A25value/A25remlife))</f>
        <v>0</v>
      </c>
      <c r="M371" s="67">
        <f>IF(M$3&gt;A25remlife,A25value-SUM($G371:L371),IF(A25remlife="N/A","n/a",A25value/A25remlife))</f>
        <v>0</v>
      </c>
      <c r="N371" s="67">
        <f>IF(N$3&gt;A25remlife,A25value-SUM($G371:M371),IF(A25remlife="N/A","n/a",A25value/A25remlife))</f>
        <v>0</v>
      </c>
      <c r="O371" s="67">
        <f>IF(O$3&gt;A25remlife,A25value-SUM($G371:N371),IF(A25remlife="N/A","n/a",A25value/A25remlife))</f>
        <v>0</v>
      </c>
      <c r="P371" s="67">
        <f>IF(P$3&gt;A25remlife,A25value-SUM($G371:O371),IF(A25remlife="N/A","n/a",A25value/A25remlife))</f>
        <v>0</v>
      </c>
      <c r="Q371" s="67">
        <f>IF(Q$3&gt;A25remlife,A25value-SUM($G371:P371),IF(A25remlife="N/A","n/a",A25value/A25remlife))</f>
        <v>0</v>
      </c>
      <c r="R371" s="67"/>
      <c r="S371" s="102"/>
      <c r="T371" s="102"/>
      <c r="U371" s="102"/>
      <c r="V371" s="102"/>
      <c r="W371" s="102"/>
      <c r="X371" s="102"/>
      <c r="Y371" s="102"/>
      <c r="Z371" s="102"/>
      <c r="AA371" s="102"/>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5"/>
      <c r="E372" s="362" t="s">
        <v>83</v>
      </c>
      <c r="F372" s="85">
        <v>0</v>
      </c>
      <c r="G372" s="122"/>
      <c r="H372" s="68"/>
      <c r="I372" s="68"/>
      <c r="J372" s="68"/>
      <c r="K372" s="68"/>
      <c r="L372" s="68"/>
      <c r="M372" s="164"/>
      <c r="N372" s="111"/>
      <c r="O372" s="68"/>
      <c r="P372" s="68"/>
      <c r="Q372" s="68"/>
      <c r="R372" s="68"/>
      <c r="S372" s="102"/>
      <c r="T372" s="102"/>
      <c r="U372" s="102"/>
      <c r="V372" s="102"/>
      <c r="W372" s="102"/>
      <c r="X372" s="102"/>
      <c r="Y372" s="102"/>
      <c r="Z372" s="102"/>
      <c r="AA372" s="102"/>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5"/>
      <c r="E373" s="363"/>
      <c r="F373" s="85">
        <v>1</v>
      </c>
      <c r="G373" s="122"/>
      <c r="H373" s="146"/>
      <c r="I373" s="68">
        <f>IF(A25stdlife="n/a","n/a",IF(I$3&gt;(A25stdlife+$F373),(Input!$H$227*(1+vanilla1)^0.5)-SUM($H373:H373),(Input!$H$227*(1+vanilla1)^0.5)/A25stdlife))</f>
        <v>0</v>
      </c>
      <c r="J373" s="68">
        <f>IF(A25stdlife="n/a","n/a",IF(J$3&gt;(A25stdlife+$F373),(Input!$H$227*(1+vanilla1)^0.5)-SUM($H373:I373),(Input!$H$227*(1+vanilla1)^0.5)/A25stdlife))</f>
        <v>0</v>
      </c>
      <c r="K373" s="68">
        <f>IF(A25stdlife="n/a","n/a",IF(K$3&gt;(A25stdlife+$F373),(Input!$H$227*(1+vanilla1)^0.5)-SUM($H373:J373),(Input!$H$227*(1+vanilla1)^0.5)/A25stdlife))</f>
        <v>0</v>
      </c>
      <c r="L373" s="68">
        <f>IF(A25stdlife="n/a","n/a",IF(L$3&gt;(A25stdlife+$F373),(Input!$H$227*(1+vanilla1)^0.5)-SUM($H373:K373),(Input!$H$227*(1+vanilla1)^0.5)/A25stdlife))</f>
        <v>0</v>
      </c>
      <c r="M373" s="68">
        <f>IF(A25stdlife="n/a","n/a",IF(M$3&gt;(A25stdlife+$F373),(Input!$H$227*(1+vanilla1)^0.5)-SUM($H373:L373),(Input!$H$227*(1+vanilla1)^0.5)/A25stdlife))</f>
        <v>0</v>
      </c>
      <c r="N373" s="68">
        <f>IF(A25stdlife="n/a","n/a",IF(N$3&gt;(A25stdlife+$F373),(Input!$H$227*(1+vanilla1)^0.5)-SUM($H373:M373),(Input!$H$227*(1+vanilla1)^0.5)/A25stdlife))</f>
        <v>0</v>
      </c>
      <c r="O373" s="68">
        <f>IF(A25stdlife="n/a","n/a",IF(O$3&gt;(A25stdlife+$F373),(Input!$H$227*(1+vanilla1)^0.5)-SUM($H373:N373),(Input!$H$227*(1+vanilla1)^0.5)/A25stdlife))</f>
        <v>0</v>
      </c>
      <c r="P373" s="68">
        <f>IF(A25stdlife="n/a","n/a",IF(P$3&gt;(A25stdlife+$F373),(Input!$H$227*(1+vanilla1)^0.5)-SUM($H373:O373),(Input!$H$227*(1+vanilla1)^0.5)/A25stdlife))</f>
        <v>0</v>
      </c>
      <c r="Q373" s="68">
        <f>IF(A25stdlife="n/a","n/a",IF(Q$3&gt;(A25stdlife+$F373),(Input!$H$227*(1+vanilla1)^0.5)-SUM($H373:P373),(Input!$H$227*(1+vanilla1)^0.5)/A25stdlife))</f>
        <v>0</v>
      </c>
      <c r="R373" s="68"/>
      <c r="S373" s="102"/>
      <c r="T373" s="102"/>
      <c r="U373" s="102"/>
      <c r="V373" s="102"/>
      <c r="W373" s="102"/>
      <c r="X373" s="102"/>
      <c r="Y373" s="102"/>
      <c r="Z373" s="102"/>
      <c r="AA373" s="102"/>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5"/>
      <c r="E374" s="363"/>
      <c r="F374" s="85">
        <v>2</v>
      </c>
      <c r="G374" s="122"/>
      <c r="H374" s="147"/>
      <c r="I374" s="148"/>
      <c r="J374" s="68">
        <f>IF(A25stdlife="n/a","n/a",IF(J$3&gt;(A25stdlife+$F374),(Input!$I$227*(1+vanilla2)^0.5)-SUM($I374:I374),(Input!$I$227*(1+vanilla2)^0.5)/A25stdlife))</f>
        <v>0</v>
      </c>
      <c r="K374" s="68">
        <f>IF(A25stdlife="n/a","n/a",IF(K$3&gt;(A25stdlife+$F374),(Input!$I$227*(1+vanilla2)^0.5)-SUM($I374:J374),(Input!$I$227*(1+vanilla2)^0.5)/A25stdlife))</f>
        <v>0</v>
      </c>
      <c r="L374" s="68">
        <f>IF(A25stdlife="n/a","n/a",IF(L$3&gt;(A25stdlife+$F374),(Input!$I$227*(1+vanilla2)^0.5)-SUM($I374:K374),(Input!$I$227*(1+vanilla2)^0.5)/A25stdlife))</f>
        <v>0</v>
      </c>
      <c r="M374" s="68">
        <f>IF(A25stdlife="n/a","n/a",IF(M$3&gt;(A25stdlife+$F374),(Input!$I$227*(1+vanilla2)^0.5)-SUM($I374:L374),(Input!$I$227*(1+vanilla2)^0.5)/A25stdlife))</f>
        <v>0</v>
      </c>
      <c r="N374" s="68">
        <f>IF(A25stdlife="n/a","n/a",IF(N$3&gt;(A25stdlife+$F374),(Input!$I$227*(1+vanilla2)^0.5)-SUM($I374:M374),(Input!$I$227*(1+vanilla2)^0.5)/A25stdlife))</f>
        <v>0</v>
      </c>
      <c r="O374" s="68">
        <f>IF(A25stdlife="n/a","n/a",IF(O$3&gt;(A25stdlife+$F374),(Input!$I$227*(1+vanilla2)^0.5)-SUM($I374:N374),(Input!$I$227*(1+vanilla2)^0.5)/A25stdlife))</f>
        <v>0</v>
      </c>
      <c r="P374" s="68">
        <f>IF(A25stdlife="n/a","n/a",IF(P$3&gt;(A25stdlife+$F374),(Input!$I$227*(1+vanilla2)^0.5)-SUM($I374:O374),(Input!$I$227*(1+vanilla2)^0.5)/A25stdlife))</f>
        <v>0</v>
      </c>
      <c r="Q374" s="68">
        <f>IF(A25stdlife="n/a","n/a",IF(Q$3&gt;(A25stdlife+$F374),(Input!$I$227*(1+vanilla2)^0.5)-SUM($I374:P374),(Input!$I$227*(1+vanilla2)^0.5)/A25stdlife))</f>
        <v>0</v>
      </c>
      <c r="R374" s="68"/>
      <c r="S374" s="102"/>
      <c r="T374" s="102"/>
      <c r="U374" s="102"/>
      <c r="V374" s="102"/>
      <c r="W374" s="102"/>
      <c r="X374" s="102"/>
      <c r="Y374" s="102"/>
      <c r="Z374" s="102"/>
      <c r="AA374" s="102"/>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5"/>
      <c r="E375" s="363"/>
      <c r="F375" s="85">
        <v>3</v>
      </c>
      <c r="G375" s="122"/>
      <c r="H375" s="147"/>
      <c r="I375" s="149"/>
      <c r="J375" s="148"/>
      <c r="K375" s="68">
        <f>IF(A25stdlife="n/a","n/a",IF(K$3&gt;(A25stdlife+$F375),(Input!$J$227*(1+vanilla3)^0.5)-SUM($J375:J375),(Input!$J$227*(1+vanilla3)^0.5)/A25stdlife))</f>
        <v>0</v>
      </c>
      <c r="L375" s="68">
        <f>IF(A25stdlife="n/a","n/a",IF(L$3&gt;(A25stdlife+$F375),(Input!$J$227*(1+vanilla3)^0.5)-SUM($J375:K375),(Input!$J$227*(1+vanilla3)^0.5)/A25stdlife))</f>
        <v>0</v>
      </c>
      <c r="M375" s="68">
        <f>IF(A25stdlife="n/a","n/a",IF(M$3&gt;(A25stdlife+$F375),(Input!$J$227*(1+vanilla3)^0.5)-SUM($J375:L375),(Input!$J$227*(1+vanilla3)^0.5)/A25stdlife))</f>
        <v>0</v>
      </c>
      <c r="N375" s="68">
        <f>IF(A25stdlife="n/a","n/a",IF(N$3&gt;(A25stdlife+$F375),(Input!$J$227*(1+vanilla3)^0.5)-SUM($J375:M375),(Input!$J$227*(1+vanilla3)^0.5)/A25stdlife))</f>
        <v>0</v>
      </c>
      <c r="O375" s="68">
        <f>IF(A25stdlife="n/a","n/a",IF(O$3&gt;(A25stdlife+$F375),(Input!$J$227*(1+vanilla3)^0.5)-SUM($J375:N375),(Input!$J$227*(1+vanilla3)^0.5)/A25stdlife))</f>
        <v>0</v>
      </c>
      <c r="P375" s="68">
        <f>IF(A25stdlife="n/a","n/a",IF(P$3&gt;(A25stdlife+$F375),(Input!$J$227*(1+vanilla3)^0.5)-SUM($J375:O375),(Input!$J$227*(1+vanilla3)^0.5)/A25stdlife))</f>
        <v>0</v>
      </c>
      <c r="Q375" s="68">
        <f>IF(A25stdlife="n/a","n/a",IF(Q$3&gt;(A25stdlife+$F375),(Input!$J$227*(1+vanilla3)^0.5)-SUM($J375:P375),(Input!$J$227*(1+vanilla3)^0.5)/A25stdlife))</f>
        <v>0</v>
      </c>
      <c r="R375" s="68"/>
      <c r="S375" s="102"/>
      <c r="T375" s="102"/>
      <c r="U375" s="102"/>
      <c r="V375" s="102"/>
      <c r="W375" s="102"/>
      <c r="X375" s="102"/>
      <c r="Y375" s="102"/>
      <c r="Z375" s="102"/>
      <c r="AA375" s="102"/>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5"/>
      <c r="E376" s="363"/>
      <c r="F376" s="85">
        <v>4</v>
      </c>
      <c r="G376" s="122"/>
      <c r="H376" s="147"/>
      <c r="I376" s="149"/>
      <c r="J376" s="149"/>
      <c r="K376" s="148"/>
      <c r="L376" s="68">
        <f>IF(A25stdlife="n/a","n/a",IF(L$3&gt;(A25stdlife+$F376),(Input!$K$227*(1+vanilla4)^0.5)-SUM($K376:K376),(Input!$K$227*(1+vanilla4)^0.5)/A25stdlife))</f>
        <v>0</v>
      </c>
      <c r="M376" s="68">
        <f>IF(A25stdlife="n/a","n/a",IF(M$3&gt;(A25stdlife+$F376),(Input!$K$227*(1+vanilla4)^0.5)-SUM($K376:L376),(Input!$K$227*(1+vanilla4)^0.5)/A25stdlife))</f>
        <v>0</v>
      </c>
      <c r="N376" s="68">
        <f>IF(A25stdlife="n/a","n/a",IF(N$3&gt;(A25stdlife+$F376),(Input!$K$227*(1+vanilla4)^0.5)-SUM($K376:M376),(Input!$K$227*(1+vanilla4)^0.5)/A25stdlife))</f>
        <v>0</v>
      </c>
      <c r="O376" s="68">
        <f>IF(A25stdlife="n/a","n/a",IF(O$3&gt;(A25stdlife+$F376),(Input!$K$227*(1+vanilla4)^0.5)-SUM($K376:N376),(Input!$K$227*(1+vanilla4)^0.5)/A25stdlife))</f>
        <v>0</v>
      </c>
      <c r="P376" s="68">
        <f>IF(A25stdlife="n/a","n/a",IF(P$3&gt;(A25stdlife+$F376),(Input!$K$227*(1+vanilla4)^0.5)-SUM($K376:O376),(Input!$K$227*(1+vanilla4)^0.5)/A25stdlife))</f>
        <v>0</v>
      </c>
      <c r="Q376" s="68">
        <f>IF(A25stdlife="n/a","n/a",IF(Q$3&gt;(A25stdlife+$F376),(Input!$K$227*(1+vanilla4)^0.5)-SUM($K376:P376),(Input!$K$227*(1+vanilla4)^0.5)/A25stdlife))</f>
        <v>0</v>
      </c>
      <c r="R376" s="68"/>
      <c r="S376" s="102"/>
      <c r="T376" s="102"/>
      <c r="U376" s="102"/>
      <c r="V376" s="102"/>
      <c r="W376" s="102"/>
      <c r="X376" s="102"/>
      <c r="Y376" s="102"/>
      <c r="Z376" s="102"/>
      <c r="AA376" s="102"/>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5"/>
      <c r="E377" s="363"/>
      <c r="F377" s="85">
        <v>5</v>
      </c>
      <c r="G377" s="26"/>
      <c r="H377" s="147"/>
      <c r="I377" s="149"/>
      <c r="J377" s="149"/>
      <c r="K377" s="149"/>
      <c r="L377" s="148"/>
      <c r="M377" s="68">
        <f>IF(A25stdlife="n/a","n/a",IF(M$3&gt;(A25stdlife+$F377),(Input!$L$227*(1+vanilla5)^0.5)-SUM($L377:L377),(Input!$L$227*(1+vanilla5)^0.5)/A25stdlife))</f>
        <v>0</v>
      </c>
      <c r="N377" s="68">
        <f>IF(A25stdlife="n/a","n/a",IF(N$3&gt;(A25stdlife+$F377),(Input!$L$227*(1+vanilla5)^0.5)-SUM($L377:M377),(Input!$L$227*(1+vanilla5)^0.5)/A25stdlife))</f>
        <v>0</v>
      </c>
      <c r="O377" s="68">
        <f>IF(A25stdlife="n/a","n/a",IF(O$3&gt;(A25stdlife+$F377),(Input!$L$227*(1+vanilla5)^0.5)-SUM($L377:N377),(Input!$L$227*(1+vanilla5)^0.5)/A25stdlife))</f>
        <v>0</v>
      </c>
      <c r="P377" s="68">
        <f>IF(A25stdlife="n/a","n/a",IF(P$3&gt;(A25stdlife+$F377),(Input!$L$227*(1+vanilla5)^0.5)-SUM($L377:O377),(Input!$L$227*(1+vanilla5)^0.5)/A25stdlife))</f>
        <v>0</v>
      </c>
      <c r="Q377" s="68">
        <f>IF(A25stdlife="n/a","n/a",IF(Q$3&gt;(A25stdlife+$F377),(Input!$L$227*(1+vanilla5)^0.5)-SUM($L377:P377),(Input!$L$227*(1+vanilla5)^0.5)/A25stdlife))</f>
        <v>0</v>
      </c>
      <c r="R377" s="68"/>
      <c r="S377" s="102"/>
      <c r="T377" s="102"/>
      <c r="U377" s="102"/>
      <c r="V377" s="102"/>
      <c r="W377" s="102"/>
      <c r="X377" s="102"/>
      <c r="Y377" s="102"/>
      <c r="Z377" s="102"/>
      <c r="AA377" s="102"/>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5"/>
      <c r="E378" s="363"/>
      <c r="F378" s="85">
        <v>6</v>
      </c>
      <c r="G378" s="26"/>
      <c r="H378" s="147"/>
      <c r="I378" s="149"/>
      <c r="J378" s="149"/>
      <c r="K378" s="149"/>
      <c r="L378" s="149"/>
      <c r="M378" s="148"/>
      <c r="N378" s="68">
        <f>IF(A25stdlife="n/a","n/a",IF(N$3&gt;(A25stdlife+$F378),(Input!$M$227*(1+vanilla6)^0.5)-SUM($M378:M378),(Input!$M$227*(1+vanilla6)^0.5)/A25stdlife))</f>
        <v>0</v>
      </c>
      <c r="O378" s="68">
        <f>IF(A25stdlife="n/a","n/a",IF(O$3&gt;(A25stdlife+$F378),(Input!$M$227*(1+vanilla6)^0.5)-SUM($M378:N378),(Input!$M$227*(1+vanilla6)^0.5)/A25stdlife))</f>
        <v>0</v>
      </c>
      <c r="P378" s="68">
        <f>IF(A25stdlife="n/a","n/a",IF(P$3&gt;(A25stdlife+$F378),(Input!$M$227*(1+vanilla6)^0.5)-SUM($M378:O378),(Input!$M$227*(1+vanilla6)^0.5)/A25stdlife))</f>
        <v>0</v>
      </c>
      <c r="Q378" s="68">
        <f>IF(A25stdlife="n/a","n/a",IF(Q$3&gt;(A25stdlife+$F378),(Input!$M$227*(1+vanilla6)^0.5)-SUM($M378:P378),(Input!$M$227*(1+vanilla6)^0.5)/A25stdlife))</f>
        <v>0</v>
      </c>
      <c r="R378" s="68"/>
      <c r="S378" s="102"/>
      <c r="T378" s="102"/>
      <c r="U378" s="102"/>
      <c r="V378" s="102"/>
      <c r="W378" s="102"/>
      <c r="X378" s="102"/>
      <c r="Y378" s="102"/>
      <c r="Z378" s="102"/>
      <c r="AA378" s="102"/>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5"/>
      <c r="E379" s="363"/>
      <c r="F379" s="85">
        <v>7</v>
      </c>
      <c r="G379" s="26"/>
      <c r="H379" s="147"/>
      <c r="I379" s="149"/>
      <c r="J379" s="149"/>
      <c r="K379" s="149"/>
      <c r="L379" s="149"/>
      <c r="M379" s="149"/>
      <c r="N379" s="148"/>
      <c r="O379" s="68">
        <f>IF(A25stdlife="n/a","n/a",IF(O$3&gt;(A25stdlife+$F379),(Input!N$227*(1+vanilla7)^0.5)-SUM($N379:N379),(Input!$N$227*(1+vanilla7)^0.5)/A25stdlife))</f>
        <v>0</v>
      </c>
      <c r="P379" s="68">
        <f>IF(A25stdlife="n/a","n/a",IF(P$3&gt;(A25stdlife+$F379),(Input!O$227*(1+vanilla7)^0.5)-SUM($N379:O379),(Input!$N$227*(1+vanilla7)^0.5)/A25stdlife))</f>
        <v>0</v>
      </c>
      <c r="Q379" s="68">
        <f>IF(A25stdlife="n/a","n/a",IF(Q$3&gt;(A25stdlife+$F379),(Input!P$227*(1+vanilla7)^0.5)-SUM($N379:P379),(Input!$N$227*(1+vanilla7)^0.5)/A25stdlife))</f>
        <v>0</v>
      </c>
      <c r="R379" s="68"/>
      <c r="S379" s="102"/>
      <c r="T379" s="102"/>
      <c r="U379" s="102"/>
      <c r="V379" s="102"/>
      <c r="W379" s="102"/>
      <c r="X379" s="102"/>
      <c r="Y379" s="102"/>
      <c r="Z379" s="102"/>
      <c r="AA379" s="102"/>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5"/>
      <c r="E380" s="363"/>
      <c r="F380" s="85">
        <v>8</v>
      </c>
      <c r="G380" s="26"/>
      <c r="H380" s="147"/>
      <c r="I380" s="149"/>
      <c r="J380" s="149"/>
      <c r="K380" s="149"/>
      <c r="L380" s="149"/>
      <c r="M380" s="149"/>
      <c r="N380" s="149"/>
      <c r="O380" s="148"/>
      <c r="P380" s="68">
        <f>IF(A25stdlife="n/a","n/a",IF(P$3&gt;(A25stdlife+$F380),(Input!$O$227*(1+vanilla8)^0.5)-SUM($O380:O380),(Input!$O$227*(1+vanilla8)^0.5)/A25stdlife))</f>
        <v>0</v>
      </c>
      <c r="Q380" s="68">
        <f>IF(A25stdlife="n/a","n/a",IF(Q$3&gt;(A25stdlife+$F380),(Input!$O$227*(1+vanilla8)^0.5)-SUM($O380:P380),(Input!$O$227*(1+vanilla8)^0.5)/A25stdlife))</f>
        <v>0</v>
      </c>
      <c r="R380" s="68"/>
      <c r="S380" s="102"/>
      <c r="T380" s="102"/>
      <c r="U380" s="102"/>
      <c r="V380" s="102"/>
      <c r="W380" s="102"/>
      <c r="X380" s="102"/>
      <c r="Y380" s="102"/>
      <c r="Z380" s="102"/>
      <c r="AA380" s="102"/>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5"/>
      <c r="E381" s="363"/>
      <c r="F381" s="85">
        <v>9</v>
      </c>
      <c r="G381" s="26"/>
      <c r="H381" s="147"/>
      <c r="I381" s="149"/>
      <c r="J381" s="149"/>
      <c r="K381" s="149"/>
      <c r="L381" s="149"/>
      <c r="M381" s="149"/>
      <c r="N381" s="149"/>
      <c r="O381" s="149"/>
      <c r="P381" s="148"/>
      <c r="Q381" s="68">
        <f>IF(A25stdlife="n/a","n/a",IF(Q$3&gt;(A25stdlife+$F381),(Input!$P$227*(1+vanilla9)^0.5)-SUM($P381:P381),(Input!$P$227*(1+vanilla9)^0.5)/A25stdlife))</f>
        <v>0</v>
      </c>
      <c r="R381" s="68"/>
      <c r="S381" s="102"/>
      <c r="T381" s="102"/>
      <c r="U381" s="102"/>
      <c r="V381" s="102"/>
      <c r="W381" s="102"/>
      <c r="X381" s="102"/>
      <c r="Y381" s="102"/>
      <c r="Z381" s="102"/>
      <c r="AA381" s="102"/>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102"/>
      <c r="BE381" s="102"/>
      <c r="BF381" s="102"/>
      <c r="BG381" s="102"/>
      <c r="BH381" s="102"/>
      <c r="BI381" s="102"/>
      <c r="BJ381" s="102"/>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5"/>
      <c r="E382" s="363"/>
      <c r="F382" s="86">
        <v>10</v>
      </c>
      <c r="G382" s="26"/>
      <c r="H382" s="147"/>
      <c r="I382" s="149"/>
      <c r="J382" s="149"/>
      <c r="K382" s="149"/>
      <c r="L382" s="149"/>
      <c r="M382" s="149"/>
      <c r="N382" s="149"/>
      <c r="O382" s="149"/>
      <c r="P382" s="149"/>
      <c r="Q382" s="148"/>
      <c r="R382" s="68"/>
      <c r="S382" s="102"/>
      <c r="T382" s="102"/>
      <c r="U382" s="102"/>
      <c r="V382" s="102"/>
      <c r="W382" s="102"/>
      <c r="X382" s="102"/>
      <c r="Y382" s="102"/>
      <c r="Z382" s="102"/>
      <c r="AA382" s="102"/>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1" collapsed="1">
      <c r="A383" s="9"/>
      <c r="B383" s="9"/>
      <c r="C383" s="9"/>
      <c r="D383" s="25">
        <f>Asset25</f>
        <v>0</v>
      </c>
      <c r="E383" s="9"/>
      <c r="F383" s="9"/>
      <c r="G383" s="122"/>
      <c r="H383" s="166">
        <f>-SUM(H371:H382)</f>
        <v>0</v>
      </c>
      <c r="I383" s="166">
        <f>-SUM(I371:I382)</f>
        <v>0</v>
      </c>
      <c r="J383" s="166">
        <f>-SUM(J371:J382)</f>
        <v>0</v>
      </c>
      <c r="K383" s="166">
        <f>-SUM(K371:K382)</f>
        <v>0</v>
      </c>
      <c r="L383" s="166">
        <f>-SUM(L371:L382)</f>
        <v>0</v>
      </c>
      <c r="M383" s="166">
        <f>IF(Input!M248&gt;0, -SUM(M371:M382), 0)</f>
        <v>0</v>
      </c>
      <c r="N383" s="166">
        <f>IF(Input!N248&gt;0, -SUM(N371:N382), 0)</f>
        <v>0</v>
      </c>
      <c r="O383" s="166">
        <f>IF(Input!O248&gt;0, -SUM(O371:O382), 0)</f>
        <v>0</v>
      </c>
      <c r="P383" s="166">
        <f>IF(Input!P248&gt;0, -SUM(P371:P382), 0)</f>
        <v>0</v>
      </c>
      <c r="Q383" s="166">
        <f>IF(Input!Q248&gt;0, -SUM(Q371:Q382), 0)</f>
        <v>0</v>
      </c>
      <c r="R383" s="66"/>
      <c r="S383" s="104"/>
      <c r="T383" s="104"/>
      <c r="U383" s="104"/>
      <c r="V383" s="104"/>
      <c r="W383" s="104"/>
      <c r="X383" s="104"/>
      <c r="Y383" s="104"/>
      <c r="Z383" s="104"/>
      <c r="AA383" s="104"/>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104"/>
      <c r="BE383" s="104"/>
      <c r="BF383" s="104"/>
      <c r="BG383" s="104"/>
      <c r="BH383" s="104"/>
      <c r="BI383" s="104"/>
      <c r="BJ383" s="104"/>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31">
        <f>Asset26</f>
        <v>0</v>
      </c>
      <c r="D384" s="162"/>
      <c r="E384" s="33" t="s">
        <v>27</v>
      </c>
      <c r="F384" s="32"/>
      <c r="G384" s="176"/>
      <c r="H384" s="67">
        <f>IF(H$3&gt;A26remlife,A26value-SUM($G384:G384),IF(A26remlife="N/A","n/a",A26value/A26remlife))</f>
        <v>0</v>
      </c>
      <c r="I384" s="67">
        <f>IF(I$3&gt;A26remlife,A26value-SUM($G384:H384),IF(A26remlife="N/A","n/a",A26value/A26remlife))</f>
        <v>0</v>
      </c>
      <c r="J384" s="67">
        <f>IF(J$3&gt;A26remlife,A26value-SUM($G384:I384),IF(A26remlife="N/A","n/a",A26value/A26remlife))</f>
        <v>0</v>
      </c>
      <c r="K384" s="67">
        <f>IF(K$3&gt;A26remlife,A26value-SUM($G384:J384),IF(A26remlife="N/A","n/a",A26value/A26remlife))</f>
        <v>0</v>
      </c>
      <c r="L384" s="67">
        <f>IF(L$3&gt;A26remlife,A26value-SUM($G384:K384),IF(A26remlife="N/A","n/a",A26value/A26remlife))</f>
        <v>0</v>
      </c>
      <c r="M384" s="67">
        <f>IF(M$3&gt;A26remlife,A26value-SUM($G384:L384),IF(A26remlife="N/A","n/a",A26value/A26remlife))</f>
        <v>0</v>
      </c>
      <c r="N384" s="67">
        <f>IF(N$3&gt;A26remlife,A26value-SUM($G384:M384),IF(A26remlife="N/A","n/a",A26value/A26remlife))</f>
        <v>0</v>
      </c>
      <c r="O384" s="67">
        <f>IF(O$3&gt;A26remlife,A26value-SUM($G384:N384),IF(A26remlife="N/A","n/a",A26value/A26remlife))</f>
        <v>0</v>
      </c>
      <c r="P384" s="67">
        <f>IF(P$3&gt;A26remlife,A26value-SUM($G384:O384),IF(A26remlife="N/A","n/a",A26value/A26remlife))</f>
        <v>0</v>
      </c>
      <c r="Q384" s="67">
        <f>IF(Q$3&gt;A26remlife,A26value-SUM($G384:P384),IF(A26remlife="N/A","n/a",A26value/A26remlife))</f>
        <v>0</v>
      </c>
      <c r="R384" s="67"/>
      <c r="S384" s="102"/>
      <c r="T384" s="102"/>
      <c r="U384" s="102"/>
      <c r="V384" s="102"/>
      <c r="W384" s="102"/>
      <c r="X384" s="102"/>
      <c r="Y384" s="102"/>
      <c r="Z384" s="102"/>
      <c r="AA384" s="102"/>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9"/>
      <c r="D385" s="25"/>
      <c r="E385" s="362" t="s">
        <v>83</v>
      </c>
      <c r="F385" s="85">
        <v>0</v>
      </c>
      <c r="G385" s="122"/>
      <c r="H385" s="68"/>
      <c r="I385" s="68"/>
      <c r="J385" s="68"/>
      <c r="K385" s="68"/>
      <c r="L385" s="68"/>
      <c r="M385" s="164"/>
      <c r="N385" s="111"/>
      <c r="O385" s="68"/>
      <c r="P385" s="68"/>
      <c r="Q385" s="68"/>
      <c r="R385" s="68"/>
      <c r="S385" s="102"/>
      <c r="T385" s="102"/>
      <c r="U385" s="102"/>
      <c r="V385" s="102"/>
      <c r="W385" s="102"/>
      <c r="X385" s="102"/>
      <c r="Y385" s="102"/>
      <c r="Z385" s="102"/>
      <c r="AA385" s="102"/>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5"/>
      <c r="E386" s="363"/>
      <c r="F386" s="85">
        <v>1</v>
      </c>
      <c r="G386" s="122"/>
      <c r="H386" s="146"/>
      <c r="I386" s="68">
        <f>IF(A26stdlife="n/a","n/a",IF(I$3&gt;(A26stdlife+$F386),(Input!$H$228*(1+vanilla1)^0.5)-SUM($H386:H386),(Input!$H$228*(1+vanilla1)^0.5)/A26stdlife))</f>
        <v>0</v>
      </c>
      <c r="J386" s="68">
        <f>IF(A26stdlife="n/a","n/a",IF(J$3&gt;(A26stdlife+$F386),(Input!$H$228*(1+vanilla1)^0.5)-SUM($H386:I386),(Input!$H$228*(1+vanilla1)^0.5)/A26stdlife))</f>
        <v>0</v>
      </c>
      <c r="K386" s="68">
        <f>IF(A26stdlife="n/a","n/a",IF(K$3&gt;(A26stdlife+$F386),(Input!$H$228*(1+vanilla1)^0.5)-SUM($H386:J386),(Input!$H$228*(1+vanilla1)^0.5)/A26stdlife))</f>
        <v>0</v>
      </c>
      <c r="L386" s="68">
        <f>IF(A26stdlife="n/a","n/a",IF(L$3&gt;(A26stdlife+$F386),(Input!$H$228*(1+vanilla1)^0.5)-SUM($H386:K386),(Input!$H$228*(1+vanilla1)^0.5)/A26stdlife))</f>
        <v>0</v>
      </c>
      <c r="M386" s="68">
        <f>IF(A26stdlife="n/a","n/a",IF(M$3&gt;(A26stdlife+$F386),(Input!$H$228*(1+vanilla1)^0.5)-SUM($H386:L386),(Input!$H$228*(1+vanilla1)^0.5)/A26stdlife))</f>
        <v>0</v>
      </c>
      <c r="N386" s="68">
        <f>IF(A26stdlife="n/a","n/a",IF(N$3&gt;(A26stdlife+$F386),(Input!$H$228*(1+vanilla1)^0.5)-SUM($H386:M386),(Input!$H$228*(1+vanilla1)^0.5)/A26stdlife))</f>
        <v>0</v>
      </c>
      <c r="O386" s="68">
        <f>IF(A26stdlife="n/a","n/a",IF(O$3&gt;(A26stdlife+$F386),(Input!$H$228*(1+vanilla1)^0.5)-SUM($H386:N386),(Input!$H$228*(1+vanilla1)^0.5)/A26stdlife))</f>
        <v>0</v>
      </c>
      <c r="P386" s="68">
        <f>IF(A26stdlife="n/a","n/a",IF(P$3&gt;(A26stdlife+$F386),(Input!$H$228*(1+vanilla1)^0.5)-SUM($H386:O386),(Input!$H$228*(1+vanilla1)^0.5)/A26stdlife))</f>
        <v>0</v>
      </c>
      <c r="Q386" s="68">
        <f>IF(A26stdlife="n/a","n/a",IF(Q$3&gt;(A26stdlife+$F386),(Input!$H$228*(1+vanilla1)^0.5)-SUM($H386:P386),(Input!$H$228*(1+vanilla1)^0.5)/A26stdlife))</f>
        <v>0</v>
      </c>
      <c r="R386" s="68"/>
      <c r="S386" s="102"/>
      <c r="T386" s="102"/>
      <c r="U386" s="102"/>
      <c r="V386" s="102"/>
      <c r="W386" s="102"/>
      <c r="X386" s="102"/>
      <c r="Y386" s="102"/>
      <c r="Z386" s="102"/>
      <c r="AA386" s="102"/>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5"/>
      <c r="E387" s="363"/>
      <c r="F387" s="85">
        <v>2</v>
      </c>
      <c r="G387" s="122"/>
      <c r="H387" s="147"/>
      <c r="I387" s="148"/>
      <c r="J387" s="68">
        <f>IF(A26stdlife="n/a","n/a",IF(J$3&gt;(A26stdlife+$F387),(Input!$I$228*(1+vanilla2)^0.5)-SUM($I387:I387),(Input!$I$228*(1+vanilla2)^0.5)/A26stdlife))</f>
        <v>0</v>
      </c>
      <c r="K387" s="68">
        <f>IF(A26stdlife="n/a","n/a",IF(K$3&gt;(A26stdlife+$F387),(Input!$I$228*(1+vanilla2)^0.5)-SUM($I387:J387),(Input!$I$228*(1+vanilla2)^0.5)/A26stdlife))</f>
        <v>0</v>
      </c>
      <c r="L387" s="68">
        <f>IF(A26stdlife="n/a","n/a",IF(L$3&gt;(A26stdlife+$F387),(Input!$I$228*(1+vanilla2)^0.5)-SUM($I387:K387),(Input!$I$228*(1+vanilla2)^0.5)/A26stdlife))</f>
        <v>0</v>
      </c>
      <c r="M387" s="68">
        <f>IF(A26stdlife="n/a","n/a",IF(M$3&gt;(A26stdlife+$F387),(Input!$I$228*(1+vanilla2)^0.5)-SUM($I387:L387),(Input!$I$228*(1+vanilla2)^0.5)/A26stdlife))</f>
        <v>0</v>
      </c>
      <c r="N387" s="68">
        <f>IF(A26stdlife="n/a","n/a",IF(N$3&gt;(A26stdlife+$F387),(Input!$I$228*(1+vanilla2)^0.5)-SUM($I387:M387),(Input!$I$228*(1+vanilla2)^0.5)/A26stdlife))</f>
        <v>0</v>
      </c>
      <c r="O387" s="68">
        <f>IF(A26stdlife="n/a","n/a",IF(O$3&gt;(A26stdlife+$F387),(Input!$I$228*(1+vanilla2)^0.5)-SUM($I387:N387),(Input!$I$228*(1+vanilla2)^0.5)/A26stdlife))</f>
        <v>0</v>
      </c>
      <c r="P387" s="68">
        <f>IF(A26stdlife="n/a","n/a",IF(P$3&gt;(A26stdlife+$F387),(Input!$I$228*(1+vanilla2)^0.5)-SUM($I387:O387),(Input!$I$228*(1+vanilla2)^0.5)/A26stdlife))</f>
        <v>0</v>
      </c>
      <c r="Q387" s="68">
        <f>IF(A26stdlife="n/a","n/a",IF(Q$3&gt;(A26stdlife+$F387),(Input!$I$228*(1+vanilla2)^0.5)-SUM($I387:P387),(Input!$I$228*(1+vanilla2)^0.5)/A26stdlife))</f>
        <v>0</v>
      </c>
      <c r="R387" s="68"/>
      <c r="S387" s="102"/>
      <c r="T387" s="102"/>
      <c r="U387" s="102"/>
      <c r="V387" s="102"/>
      <c r="W387" s="102"/>
      <c r="X387" s="102"/>
      <c r="Y387" s="102"/>
      <c r="Z387" s="102"/>
      <c r="AA387" s="102"/>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5"/>
      <c r="E388" s="363"/>
      <c r="F388" s="85">
        <v>3</v>
      </c>
      <c r="G388" s="122"/>
      <c r="H388" s="147"/>
      <c r="I388" s="149"/>
      <c r="J388" s="148"/>
      <c r="K388" s="68">
        <f>IF(A26stdlife="n/a","n/a",IF(K$3&gt;(A26stdlife+$F388),(Input!$J$228*(1+vanilla3)^0.5)-SUM($J388:J388),(Input!$J$228*(1+vanilla3)^0.5)/A26stdlife))</f>
        <v>0</v>
      </c>
      <c r="L388" s="68">
        <f>IF(A26stdlife="n/a","n/a",IF(L$3&gt;(A26stdlife+$F388),(Input!$J$228*(1+vanilla3)^0.5)-SUM($J388:K388),(Input!$J$228*(1+vanilla3)^0.5)/A26stdlife))</f>
        <v>0</v>
      </c>
      <c r="M388" s="68">
        <f>IF(A26stdlife="n/a","n/a",IF(M$3&gt;(A26stdlife+$F388),(Input!$J$228*(1+vanilla3)^0.5)-SUM($J388:L388),(Input!$J$228*(1+vanilla3)^0.5)/A26stdlife))</f>
        <v>0</v>
      </c>
      <c r="N388" s="68">
        <f>IF(A26stdlife="n/a","n/a",IF(N$3&gt;(A26stdlife+$F388),(Input!$J$228*(1+vanilla3)^0.5)-SUM($J388:M388),(Input!$J$228*(1+vanilla3)^0.5)/A26stdlife))</f>
        <v>0</v>
      </c>
      <c r="O388" s="68">
        <f>IF(A26stdlife="n/a","n/a",IF(O$3&gt;(A26stdlife+$F388),(Input!$J$228*(1+vanilla3)^0.5)-SUM($J388:N388),(Input!$J$228*(1+vanilla3)^0.5)/A26stdlife))</f>
        <v>0</v>
      </c>
      <c r="P388" s="68">
        <f>IF(A26stdlife="n/a","n/a",IF(P$3&gt;(A26stdlife+$F388),(Input!$J$228*(1+vanilla3)^0.5)-SUM($J388:O388),(Input!$J$228*(1+vanilla3)^0.5)/A26stdlife))</f>
        <v>0</v>
      </c>
      <c r="Q388" s="68">
        <f>IF(A26stdlife="n/a","n/a",IF(Q$3&gt;(A26stdlife+$F388),(Input!$J$228*(1+vanilla3)^0.5)-SUM($J388:P388),(Input!$J$228*(1+vanilla3)^0.5)/A26stdlife))</f>
        <v>0</v>
      </c>
      <c r="R388" s="68"/>
      <c r="S388" s="102"/>
      <c r="T388" s="102"/>
      <c r="U388" s="102"/>
      <c r="V388" s="102"/>
      <c r="W388" s="102"/>
      <c r="X388" s="102"/>
      <c r="Y388" s="102"/>
      <c r="Z388" s="102"/>
      <c r="AA388" s="102"/>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5"/>
      <c r="E389" s="363"/>
      <c r="F389" s="85">
        <v>4</v>
      </c>
      <c r="G389" s="122"/>
      <c r="H389" s="147"/>
      <c r="I389" s="149"/>
      <c r="J389" s="149"/>
      <c r="K389" s="148"/>
      <c r="L389" s="68">
        <f>IF(A26stdlife="n/a","n/a",IF(L$3&gt;(A26stdlife+$F389),(Input!$K$228*(1+vanilla4)^0.5)-SUM($K389:K389),(Input!$K$228*(1+vanilla4)^0.5)/A26stdlife))</f>
        <v>0</v>
      </c>
      <c r="M389" s="68">
        <f>IF(A26stdlife="n/a","n/a",IF(M$3&gt;(A26stdlife+$F389),(Input!$K$228*(1+vanilla4)^0.5)-SUM($K389:L389),(Input!$K$228*(1+vanilla4)^0.5)/A26stdlife))</f>
        <v>0</v>
      </c>
      <c r="N389" s="68">
        <f>IF(A26stdlife="n/a","n/a",IF(N$3&gt;(A26stdlife+$F389),(Input!$K$228*(1+vanilla4)^0.5)-SUM($K389:M389),(Input!$K$228*(1+vanilla4)^0.5)/A26stdlife))</f>
        <v>0</v>
      </c>
      <c r="O389" s="68">
        <f>IF(A26stdlife="n/a","n/a",IF(O$3&gt;(A26stdlife+$F389),(Input!$K$228*(1+vanilla4)^0.5)-SUM($K389:N389),(Input!$K$228*(1+vanilla4)^0.5)/A26stdlife))</f>
        <v>0</v>
      </c>
      <c r="P389" s="68">
        <f>IF(A26stdlife="n/a","n/a",IF(P$3&gt;(A26stdlife+$F389),(Input!$K$228*(1+vanilla4)^0.5)-SUM($K389:O389),(Input!$K$228*(1+vanilla4)^0.5)/A26stdlife))</f>
        <v>0</v>
      </c>
      <c r="Q389" s="68">
        <f>IF(A26stdlife="n/a","n/a",IF(Q$3&gt;(A26stdlife+$F389),(Input!$K$228*(1+vanilla4)^0.5)-SUM($K389:P389),(Input!$K$228*(1+vanilla4)^0.5)/A26stdlife))</f>
        <v>0</v>
      </c>
      <c r="R389" s="68"/>
      <c r="S389" s="102"/>
      <c r="T389" s="102"/>
      <c r="U389" s="102"/>
      <c r="V389" s="102"/>
      <c r="W389" s="102"/>
      <c r="X389" s="102"/>
      <c r="Y389" s="102"/>
      <c r="Z389" s="102"/>
      <c r="AA389" s="102"/>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5"/>
      <c r="E390" s="363"/>
      <c r="F390" s="85">
        <v>5</v>
      </c>
      <c r="G390" s="26"/>
      <c r="H390" s="147"/>
      <c r="I390" s="149"/>
      <c r="J390" s="149"/>
      <c r="K390" s="149"/>
      <c r="L390" s="148"/>
      <c r="M390" s="68">
        <f>IF(A26stdlife="n/a","n/a",IF(M$3&gt;(A26stdlife+$F390),(Input!$L$228*(1+vanilla5)^0.5)-SUM($L390:L390),(Input!$L$228*(1+vanilla5)^0.5)/A26stdlife))</f>
        <v>0</v>
      </c>
      <c r="N390" s="68">
        <f>IF(A26stdlife="n/a","n/a",IF(N$3&gt;(A26stdlife+$F390),(Input!$L$228*(1+vanilla5)^0.5)-SUM($L390:M390),(Input!$L$228*(1+vanilla5)^0.5)/A26stdlife))</f>
        <v>0</v>
      </c>
      <c r="O390" s="68">
        <f>IF(A26stdlife="n/a","n/a",IF(O$3&gt;(A26stdlife+$F390),(Input!$L$228*(1+vanilla5)^0.5)-SUM($L390:N390),(Input!$L$228*(1+vanilla5)^0.5)/A26stdlife))</f>
        <v>0</v>
      </c>
      <c r="P390" s="68">
        <f>IF(A26stdlife="n/a","n/a",IF(P$3&gt;(A26stdlife+$F390),(Input!$L$228*(1+vanilla5)^0.5)-SUM($L390:O390),(Input!$L$228*(1+vanilla5)^0.5)/A26stdlife))</f>
        <v>0</v>
      </c>
      <c r="Q390" s="68">
        <f>IF(A26stdlife="n/a","n/a",IF(Q$3&gt;(A26stdlife+$F390),(Input!$L$228*(1+vanilla5)^0.5)-SUM($L390:P390),(Input!$L$228*(1+vanilla5)^0.5)/A26stdlife))</f>
        <v>0</v>
      </c>
      <c r="R390" s="68"/>
      <c r="S390" s="102"/>
      <c r="T390" s="102"/>
      <c r="U390" s="102"/>
      <c r="V390" s="102"/>
      <c r="W390" s="102"/>
      <c r="X390" s="102"/>
      <c r="Y390" s="102"/>
      <c r="Z390" s="102"/>
      <c r="AA390" s="102"/>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5"/>
      <c r="E391" s="363"/>
      <c r="F391" s="85">
        <v>6</v>
      </c>
      <c r="G391" s="26"/>
      <c r="H391" s="147"/>
      <c r="I391" s="149"/>
      <c r="J391" s="149"/>
      <c r="K391" s="149"/>
      <c r="L391" s="149"/>
      <c r="M391" s="148"/>
      <c r="N391" s="68">
        <f>IF(A26stdlife="n/a","n/a",IF(N$3&gt;(A26stdlife+$F391),(Input!$M$228*(1+vanilla6)^0.5)-SUM($M391:M391),(Input!$M$228*(1+vanilla6)^0.5)/A26stdlife))</f>
        <v>0</v>
      </c>
      <c r="O391" s="68">
        <f>IF(A26stdlife="n/a","n/a",IF(O$3&gt;(A26stdlife+$F391),(Input!$M$228*(1+vanilla6)^0.5)-SUM($M391:N391),(Input!$M$228*(1+vanilla6)^0.5)/A26stdlife))</f>
        <v>0</v>
      </c>
      <c r="P391" s="68">
        <f>IF(A26stdlife="n/a","n/a",IF(P$3&gt;(A26stdlife+$F391),(Input!$M$228*(1+vanilla6)^0.5)-SUM($M391:O391),(Input!$M$228*(1+vanilla6)^0.5)/A26stdlife))</f>
        <v>0</v>
      </c>
      <c r="Q391" s="68">
        <f>IF(A26stdlife="n/a","n/a",IF(Q$3&gt;(A26stdlife+$F391),(Input!$M$228*(1+vanilla6)^0.5)-SUM($M391:P391),(Input!$M$228*(1+vanilla6)^0.5)/A26stdlife))</f>
        <v>0</v>
      </c>
      <c r="R391" s="68"/>
      <c r="S391" s="102"/>
      <c r="T391" s="102"/>
      <c r="U391" s="102"/>
      <c r="V391" s="102"/>
      <c r="W391" s="102"/>
      <c r="X391" s="102"/>
      <c r="Y391" s="102"/>
      <c r="Z391" s="102"/>
      <c r="AA391" s="102"/>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5"/>
      <c r="E392" s="363"/>
      <c r="F392" s="85">
        <v>7</v>
      </c>
      <c r="G392" s="26"/>
      <c r="H392" s="147"/>
      <c r="I392" s="149"/>
      <c r="J392" s="149"/>
      <c r="K392" s="149"/>
      <c r="L392" s="149"/>
      <c r="M392" s="149"/>
      <c r="N392" s="148"/>
      <c r="O392" s="68">
        <f>IF(A26stdlife="n/a","n/a",IF(O$3&gt;(A26stdlife+$F392),(Input!N$228*(1+vanilla7)^0.5)-SUM($N392:N392),(Input!$N$228*(1+vanilla7)^0.5)/A26stdlife))</f>
        <v>0</v>
      </c>
      <c r="P392" s="68">
        <f>IF(A26stdlife="n/a","n/a",IF(P$3&gt;(A26stdlife+$F392),(Input!O$228*(1+vanilla7)^0.5)-SUM($N392:O392),(Input!$N$228*(1+vanilla7)^0.5)/A26stdlife))</f>
        <v>0</v>
      </c>
      <c r="Q392" s="68">
        <f>IF(A26stdlife="n/a","n/a",IF(Q$3&gt;(A26stdlife+$F392),(Input!P$228*(1+vanilla7)^0.5)-SUM($N392:P392),(Input!$N$228*(1+vanilla7)^0.5)/A26stdlife))</f>
        <v>0</v>
      </c>
      <c r="R392" s="68"/>
      <c r="S392" s="102"/>
      <c r="T392" s="102"/>
      <c r="U392" s="102"/>
      <c r="V392" s="102"/>
      <c r="W392" s="102"/>
      <c r="X392" s="102"/>
      <c r="Y392" s="102"/>
      <c r="Z392" s="102"/>
      <c r="AA392" s="102"/>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5"/>
      <c r="E393" s="363"/>
      <c r="F393" s="85">
        <v>8</v>
      </c>
      <c r="G393" s="26"/>
      <c r="H393" s="147"/>
      <c r="I393" s="149"/>
      <c r="J393" s="149"/>
      <c r="K393" s="149"/>
      <c r="L393" s="149"/>
      <c r="M393" s="149"/>
      <c r="N393" s="149"/>
      <c r="O393" s="148"/>
      <c r="P393" s="68">
        <f>IF(A26stdlife="n/a","n/a",IF(P$3&gt;(A26stdlife+$F393),(Input!$O$228*(1+vanilla8)^0.5)-SUM($O393:O393),(Input!$O$228*(1+vanilla8)^0.5)/A26stdlife))</f>
        <v>0</v>
      </c>
      <c r="Q393" s="68">
        <f>IF(A26stdlife="n/a","n/a",IF(Q$3&gt;(A26stdlife+$F393),(Input!$O$228*(1+vanilla8)^0.5)-SUM($O393:P393),(Input!$O$228*(1+vanilla8)^0.5)/A26stdlife))</f>
        <v>0</v>
      </c>
      <c r="R393" s="68"/>
      <c r="S393" s="102"/>
      <c r="T393" s="102"/>
      <c r="U393" s="102"/>
      <c r="V393" s="102"/>
      <c r="W393" s="102"/>
      <c r="X393" s="102"/>
      <c r="Y393" s="102"/>
      <c r="Z393" s="102"/>
      <c r="AA393" s="102"/>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5"/>
      <c r="E394" s="363"/>
      <c r="F394" s="85">
        <v>9</v>
      </c>
      <c r="G394" s="26"/>
      <c r="H394" s="147"/>
      <c r="I394" s="149"/>
      <c r="J394" s="149"/>
      <c r="K394" s="149"/>
      <c r="L394" s="149"/>
      <c r="M394" s="149"/>
      <c r="N394" s="149"/>
      <c r="O394" s="149"/>
      <c r="P394" s="148"/>
      <c r="Q394" s="68">
        <f>IF(A26stdlife="n/a","n/a",IF(Q$3&gt;(A26stdlife+$F394),(Input!$P$228*(1+vanilla9)^0.5)-SUM($P394:P394),(Input!$P$228*(1+vanilla9)^0.5)/A26stdlife))</f>
        <v>0</v>
      </c>
      <c r="R394" s="68"/>
      <c r="S394" s="102"/>
      <c r="T394" s="102"/>
      <c r="U394" s="102"/>
      <c r="V394" s="102"/>
      <c r="W394" s="102"/>
      <c r="X394" s="102"/>
      <c r="Y394" s="102"/>
      <c r="Z394" s="102"/>
      <c r="AA394" s="102"/>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102"/>
      <c r="BE394" s="102"/>
      <c r="BF394" s="102"/>
      <c r="BG394" s="102"/>
      <c r="BH394" s="102"/>
      <c r="BI394" s="102"/>
      <c r="BJ394" s="102"/>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5"/>
      <c r="E395" s="363"/>
      <c r="F395" s="86">
        <v>10</v>
      </c>
      <c r="G395" s="26"/>
      <c r="H395" s="147"/>
      <c r="I395" s="149"/>
      <c r="J395" s="149"/>
      <c r="K395" s="149"/>
      <c r="L395" s="149"/>
      <c r="M395" s="149"/>
      <c r="N395" s="149"/>
      <c r="O395" s="149"/>
      <c r="P395" s="149"/>
      <c r="Q395" s="148"/>
      <c r="R395" s="68"/>
      <c r="S395" s="102"/>
      <c r="T395" s="102"/>
      <c r="U395" s="102"/>
      <c r="V395" s="102"/>
      <c r="W395" s="102"/>
      <c r="X395" s="102"/>
      <c r="Y395" s="102"/>
      <c r="Z395" s="102"/>
      <c r="AA395" s="102"/>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1" collapsed="1">
      <c r="A396" s="9"/>
      <c r="B396" s="9"/>
      <c r="C396" s="9"/>
      <c r="D396" s="25">
        <f>Asset26</f>
        <v>0</v>
      </c>
      <c r="E396" s="9"/>
      <c r="F396" s="9"/>
      <c r="G396" s="122"/>
      <c r="H396" s="166">
        <f>-SUM(H384:H395)</f>
        <v>0</v>
      </c>
      <c r="I396" s="166">
        <f>-SUM(I384:I395)</f>
        <v>0</v>
      </c>
      <c r="J396" s="166">
        <f>-SUM(J384:J395)</f>
        <v>0</v>
      </c>
      <c r="K396" s="166">
        <f>-SUM(K384:K395)</f>
        <v>0</v>
      </c>
      <c r="L396" s="166">
        <f>-SUM(L384:L395)</f>
        <v>0</v>
      </c>
      <c r="M396" s="166">
        <f>IF(Input!M248&gt;0, -SUM(M384:M395), 0)</f>
        <v>0</v>
      </c>
      <c r="N396" s="166">
        <f>IF(Input!N248&gt;0, -SUM(N384:N395), 0)</f>
        <v>0</v>
      </c>
      <c r="O396" s="166">
        <f>IF(Input!O248&gt;0, -SUM(O384:O395), 0)</f>
        <v>0</v>
      </c>
      <c r="P396" s="166">
        <f>IF(Input!P248&gt;0, -SUM(P384:P395), 0)</f>
        <v>0</v>
      </c>
      <c r="Q396" s="166">
        <f>IF(Input!Q248&gt;0, -SUM(Q384:Q395), 0)</f>
        <v>0</v>
      </c>
      <c r="R396" s="66"/>
      <c r="S396" s="104"/>
      <c r="T396" s="104"/>
      <c r="U396" s="104"/>
      <c r="V396" s="104"/>
      <c r="W396" s="104"/>
      <c r="X396" s="104"/>
      <c r="Y396" s="104"/>
      <c r="Z396" s="104"/>
      <c r="AA396" s="104"/>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104"/>
      <c r="BE396" s="104"/>
      <c r="BF396" s="104"/>
      <c r="BG396" s="104"/>
      <c r="BH396" s="104"/>
      <c r="BI396" s="104"/>
      <c r="BJ396" s="104"/>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31">
        <f>Asset27</f>
        <v>0</v>
      </c>
      <c r="D397" s="162"/>
      <c r="E397" s="33" t="s">
        <v>27</v>
      </c>
      <c r="F397" s="32"/>
      <c r="G397" s="176"/>
      <c r="H397" s="67">
        <f>IF(H$3&gt;A27remlife,A27value-SUM($G397:G397),IF(A27remlife="N/A","n/a",A27value/A27remlife))</f>
        <v>0</v>
      </c>
      <c r="I397" s="67">
        <f>IF(I$3&gt;A27remlife,A27value-SUM($G397:H397),IF(A27remlife="N/A","n/a",A27value/A27remlife))</f>
        <v>0</v>
      </c>
      <c r="J397" s="67">
        <f>IF(J$3&gt;A27remlife,A27value-SUM($G397:I397),IF(A27remlife="N/A","n/a",A27value/A27remlife))</f>
        <v>0</v>
      </c>
      <c r="K397" s="67">
        <f>IF(K$3&gt;A27remlife,A27value-SUM($G397:J397),IF(A27remlife="N/A","n/a",A27value/A27remlife))</f>
        <v>0</v>
      </c>
      <c r="L397" s="67">
        <f>IF(L$3&gt;A27remlife,A27value-SUM($G397:K397),IF(A27remlife="N/A","n/a",A27value/A27remlife))</f>
        <v>0</v>
      </c>
      <c r="M397" s="67">
        <f>IF(M$3&gt;A27remlife,A27value-SUM($G397:L397),IF(A27remlife="N/A","n/a",A27value/A27remlife))</f>
        <v>0</v>
      </c>
      <c r="N397" s="67">
        <f>IF(N$3&gt;A27remlife,A27value-SUM($G397:M397),IF(A27remlife="N/A","n/a",A27value/A27remlife))</f>
        <v>0</v>
      </c>
      <c r="O397" s="67">
        <f>IF(O$3&gt;A27remlife,A27value-SUM($G397:N397),IF(A27remlife="N/A","n/a",A27value/A27remlife))</f>
        <v>0</v>
      </c>
      <c r="P397" s="67">
        <f>IF(P$3&gt;A27remlife,A27value-SUM($G397:O397),IF(A27remlife="N/A","n/a",A27value/A27remlife))</f>
        <v>0</v>
      </c>
      <c r="Q397" s="67">
        <f>IF(Q$3&gt;A27remlife,A27value-SUM($G397:P397),IF(A27remlife="N/A","n/a",A27value/A27remlife))</f>
        <v>0</v>
      </c>
      <c r="R397" s="67"/>
      <c r="S397" s="102"/>
      <c r="T397" s="102"/>
      <c r="U397" s="102"/>
      <c r="V397" s="102"/>
      <c r="W397" s="102"/>
      <c r="X397" s="102"/>
      <c r="Y397" s="102"/>
      <c r="Z397" s="102"/>
      <c r="AA397" s="102"/>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9"/>
      <c r="D398" s="25"/>
      <c r="E398" s="362" t="s">
        <v>83</v>
      </c>
      <c r="F398" s="85">
        <v>0</v>
      </c>
      <c r="G398" s="122"/>
      <c r="H398" s="68"/>
      <c r="I398" s="68"/>
      <c r="J398" s="68"/>
      <c r="K398" s="68"/>
      <c r="L398" s="68"/>
      <c r="M398" s="164"/>
      <c r="N398" s="111"/>
      <c r="O398" s="68"/>
      <c r="P398" s="68"/>
      <c r="Q398" s="68"/>
      <c r="R398" s="68"/>
      <c r="S398" s="102"/>
      <c r="T398" s="102"/>
      <c r="U398" s="102"/>
      <c r="V398" s="102"/>
      <c r="W398" s="102"/>
      <c r="X398" s="102"/>
      <c r="Y398" s="102"/>
      <c r="Z398" s="102"/>
      <c r="AA398" s="102"/>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5"/>
      <c r="E399" s="363"/>
      <c r="F399" s="85">
        <v>1</v>
      </c>
      <c r="G399" s="122"/>
      <c r="H399" s="146"/>
      <c r="I399" s="68">
        <f>IF(A27stdlife="n/a","n/a",IF(I$3&gt;(A27stdlife+$F399),(Input!$H$229*(1+vanilla1)^0.5)-SUM($H399:H399),(Input!$H$229*(1+vanilla1)^0.5)/A27stdlife))</f>
        <v>0</v>
      </c>
      <c r="J399" s="68">
        <f>IF(A27stdlife="n/a","n/a",IF(J$3&gt;(A27stdlife+$F399),(Input!$H$229*(1+vanilla1)^0.5)-SUM($H399:I399),(Input!$H$229*(1+vanilla1)^0.5)/A27stdlife))</f>
        <v>0</v>
      </c>
      <c r="K399" s="68">
        <f>IF(A27stdlife="n/a","n/a",IF(K$3&gt;(A27stdlife+$F399),(Input!$H$229*(1+vanilla1)^0.5)-SUM($H399:J399),(Input!$H$229*(1+vanilla1)^0.5)/A27stdlife))</f>
        <v>0</v>
      </c>
      <c r="L399" s="68">
        <f>IF(A27stdlife="n/a","n/a",IF(L$3&gt;(A27stdlife+$F399),(Input!$H$229*(1+vanilla1)^0.5)-SUM($H399:K399),(Input!$H$229*(1+vanilla1)^0.5)/A27stdlife))</f>
        <v>0</v>
      </c>
      <c r="M399" s="68">
        <f>IF(A27stdlife="n/a","n/a",IF(M$3&gt;(A27stdlife+$F399),(Input!$H$229*(1+vanilla1)^0.5)-SUM($H399:L399),(Input!$H$229*(1+vanilla1)^0.5)/A27stdlife))</f>
        <v>0</v>
      </c>
      <c r="N399" s="68">
        <f>IF(A27stdlife="n/a","n/a",IF(N$3&gt;(A27stdlife+$F399),(Input!$H$229*(1+vanilla1)^0.5)-SUM($H399:M399),(Input!$H$229*(1+vanilla1)^0.5)/A27stdlife))</f>
        <v>0</v>
      </c>
      <c r="O399" s="68">
        <f>IF(A27stdlife="n/a","n/a",IF(O$3&gt;(A27stdlife+$F399),(Input!$H$229*(1+vanilla1)^0.5)-SUM($H399:N399),(Input!$H$229*(1+vanilla1)^0.5)/A27stdlife))</f>
        <v>0</v>
      </c>
      <c r="P399" s="68">
        <f>IF(A27stdlife="n/a","n/a",IF(P$3&gt;(A27stdlife+$F399),(Input!$H$229*(1+vanilla1)^0.5)-SUM($H399:O399),(Input!$H$229*(1+vanilla1)^0.5)/A27stdlife))</f>
        <v>0</v>
      </c>
      <c r="Q399" s="68">
        <f>IF(A27stdlife="n/a","n/a",IF(Q$3&gt;(A27stdlife+$F399),(Input!$H$229*(1+vanilla1)^0.5)-SUM($H399:P399),(Input!$H$229*(1+vanilla1)^0.5)/A27stdlife))</f>
        <v>0</v>
      </c>
      <c r="R399" s="68"/>
      <c r="S399" s="102"/>
      <c r="T399" s="102"/>
      <c r="U399" s="102"/>
      <c r="V399" s="102"/>
      <c r="W399" s="102"/>
      <c r="X399" s="102"/>
      <c r="Y399" s="102"/>
      <c r="Z399" s="102"/>
      <c r="AA399" s="102"/>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5"/>
      <c r="E400" s="363"/>
      <c r="F400" s="85">
        <v>2</v>
      </c>
      <c r="G400" s="122"/>
      <c r="H400" s="147"/>
      <c r="I400" s="148"/>
      <c r="J400" s="68">
        <f>IF(A27stdlife="n/a","n/a",IF(J$3&gt;(A27stdlife+$F400),(Input!$I$229*(1+vanilla2)^0.5)-SUM($I400:I400),(Input!$I$229*(1+vanilla2)^0.5)/A27stdlife))</f>
        <v>0</v>
      </c>
      <c r="K400" s="68">
        <f>IF(A27stdlife="n/a","n/a",IF(K$3&gt;(A27stdlife+$F400),(Input!$I$229*(1+vanilla2)^0.5)-SUM($I400:J400),(Input!$I$229*(1+vanilla2)^0.5)/A27stdlife))</f>
        <v>0</v>
      </c>
      <c r="L400" s="68">
        <f>IF(A27stdlife="n/a","n/a",IF(L$3&gt;(A27stdlife+$F400),(Input!$I$229*(1+vanilla2)^0.5)-SUM($I400:K400),(Input!$I$229*(1+vanilla2)^0.5)/A27stdlife))</f>
        <v>0</v>
      </c>
      <c r="M400" s="68">
        <f>IF(A27stdlife="n/a","n/a",IF(M$3&gt;(A27stdlife+$F400),(Input!$I$229*(1+vanilla2)^0.5)-SUM($I400:L400),(Input!$I$229*(1+vanilla2)^0.5)/A27stdlife))</f>
        <v>0</v>
      </c>
      <c r="N400" s="68">
        <f>IF(A27stdlife="n/a","n/a",IF(N$3&gt;(A27stdlife+$F400),(Input!$I$229*(1+vanilla2)^0.5)-SUM($I400:M400),(Input!$I$229*(1+vanilla2)^0.5)/A27stdlife))</f>
        <v>0</v>
      </c>
      <c r="O400" s="68">
        <f>IF(A27stdlife="n/a","n/a",IF(O$3&gt;(A27stdlife+$F400),(Input!$I$229*(1+vanilla2)^0.5)-SUM($I400:N400),(Input!$I$229*(1+vanilla2)^0.5)/A27stdlife))</f>
        <v>0</v>
      </c>
      <c r="P400" s="68">
        <f>IF(A27stdlife="n/a","n/a",IF(P$3&gt;(A27stdlife+$F400),(Input!$I$229*(1+vanilla2)^0.5)-SUM($I400:O400),(Input!$I$229*(1+vanilla2)^0.5)/A27stdlife))</f>
        <v>0</v>
      </c>
      <c r="Q400" s="68">
        <f>IF(A27stdlife="n/a","n/a",IF(Q$3&gt;(A27stdlife+$F400),(Input!$I$229*(1+vanilla2)^0.5)-SUM($I400:P400),(Input!$I$229*(1+vanilla2)^0.5)/A27stdlife))</f>
        <v>0</v>
      </c>
      <c r="R400" s="68"/>
      <c r="S400" s="102"/>
      <c r="T400" s="102"/>
      <c r="U400" s="102"/>
      <c r="V400" s="102"/>
      <c r="W400" s="102"/>
      <c r="X400" s="102"/>
      <c r="Y400" s="102"/>
      <c r="Z400" s="102"/>
      <c r="AA400" s="102"/>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5"/>
      <c r="E401" s="363"/>
      <c r="F401" s="85">
        <v>3</v>
      </c>
      <c r="G401" s="122"/>
      <c r="H401" s="147"/>
      <c r="I401" s="149"/>
      <c r="J401" s="148"/>
      <c r="K401" s="68">
        <f>IF(A27stdlife="n/a","n/a",IF(K$3&gt;(A27stdlife+$F401),(Input!$J$229*(1+vanilla3)^0.5)-SUM($J401:J401),(Input!$J$229*(1+vanilla3)^0.5)/A27stdlife))</f>
        <v>0</v>
      </c>
      <c r="L401" s="68">
        <f>IF(A27stdlife="n/a","n/a",IF(L$3&gt;(A27stdlife+$F401),(Input!$J$229*(1+vanilla3)^0.5)-SUM($J401:K401),(Input!$J$229*(1+vanilla3)^0.5)/A27stdlife))</f>
        <v>0</v>
      </c>
      <c r="M401" s="68">
        <f>IF(A27stdlife="n/a","n/a",IF(M$3&gt;(A27stdlife+$F401),(Input!$J$229*(1+vanilla3)^0.5)-SUM($J401:L401),(Input!$J$229*(1+vanilla3)^0.5)/A27stdlife))</f>
        <v>0</v>
      </c>
      <c r="N401" s="68">
        <f>IF(A27stdlife="n/a","n/a",IF(N$3&gt;(A27stdlife+$F401),(Input!$J$229*(1+vanilla3)^0.5)-SUM($J401:M401),(Input!$J$229*(1+vanilla3)^0.5)/A27stdlife))</f>
        <v>0</v>
      </c>
      <c r="O401" s="68">
        <f>IF(A27stdlife="n/a","n/a",IF(O$3&gt;(A27stdlife+$F401),(Input!$J$229*(1+vanilla3)^0.5)-SUM($J401:N401),(Input!$J$229*(1+vanilla3)^0.5)/A27stdlife))</f>
        <v>0</v>
      </c>
      <c r="P401" s="68">
        <f>IF(A27stdlife="n/a","n/a",IF(P$3&gt;(A27stdlife+$F401),(Input!$J$229*(1+vanilla3)^0.5)-SUM($J401:O401),(Input!$J$229*(1+vanilla3)^0.5)/A27stdlife))</f>
        <v>0</v>
      </c>
      <c r="Q401" s="68">
        <f>IF(A27stdlife="n/a","n/a",IF(Q$3&gt;(A27stdlife+$F401),(Input!$J$229*(1+vanilla3)^0.5)-SUM($J401:P401),(Input!$J$229*(1+vanilla3)^0.5)/A27stdlife))</f>
        <v>0</v>
      </c>
      <c r="R401" s="68"/>
      <c r="S401" s="102"/>
      <c r="T401" s="102"/>
      <c r="U401" s="102"/>
      <c r="V401" s="102"/>
      <c r="W401" s="102"/>
      <c r="X401" s="102"/>
      <c r="Y401" s="102"/>
      <c r="Z401" s="102"/>
      <c r="AA401" s="102"/>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5"/>
      <c r="E402" s="363"/>
      <c r="F402" s="85">
        <v>4</v>
      </c>
      <c r="G402" s="122"/>
      <c r="H402" s="147"/>
      <c r="I402" s="149"/>
      <c r="J402" s="149"/>
      <c r="K402" s="148"/>
      <c r="L402" s="68">
        <f>IF(A27stdlife="n/a","n/a",IF(L$3&gt;(A27stdlife+$F402),(Input!$K$229*(1+vanilla4)^0.5)-SUM($K402:K402),(Input!$K$229*(1+vanilla4)^0.5)/A27stdlife))</f>
        <v>0</v>
      </c>
      <c r="M402" s="68">
        <f>IF(A27stdlife="n/a","n/a",IF(M$3&gt;(A27stdlife+$F402),(Input!$K$229*(1+vanilla4)^0.5)-SUM($K402:L402),(Input!$K$229*(1+vanilla4)^0.5)/A27stdlife))</f>
        <v>0</v>
      </c>
      <c r="N402" s="68">
        <f>IF(A27stdlife="n/a","n/a",IF(N$3&gt;(A27stdlife+$F402),(Input!$K$229*(1+vanilla4)^0.5)-SUM($K402:M402),(Input!$K$229*(1+vanilla4)^0.5)/A27stdlife))</f>
        <v>0</v>
      </c>
      <c r="O402" s="68">
        <f>IF(A27stdlife="n/a","n/a",IF(O$3&gt;(A27stdlife+$F402),(Input!$K$229*(1+vanilla4)^0.5)-SUM($K402:N402),(Input!$K$229*(1+vanilla4)^0.5)/A27stdlife))</f>
        <v>0</v>
      </c>
      <c r="P402" s="68">
        <f>IF(A27stdlife="n/a","n/a",IF(P$3&gt;(A27stdlife+$F402),(Input!$K$229*(1+vanilla4)^0.5)-SUM($K402:O402),(Input!$K$229*(1+vanilla4)^0.5)/A27stdlife))</f>
        <v>0</v>
      </c>
      <c r="Q402" s="68">
        <f>IF(A27stdlife="n/a","n/a",IF(Q$3&gt;(A27stdlife+$F402),(Input!$K$229*(1+vanilla4)^0.5)-SUM($K402:P402),(Input!$K$229*(1+vanilla4)^0.5)/A27stdlife))</f>
        <v>0</v>
      </c>
      <c r="R402" s="68"/>
      <c r="S402" s="102"/>
      <c r="T402" s="102"/>
      <c r="U402" s="102"/>
      <c r="V402" s="102"/>
      <c r="W402" s="102"/>
      <c r="X402" s="102"/>
      <c r="Y402" s="102"/>
      <c r="Z402" s="102"/>
      <c r="AA402" s="102"/>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5"/>
      <c r="E403" s="363"/>
      <c r="F403" s="85">
        <v>5</v>
      </c>
      <c r="G403" s="26"/>
      <c r="H403" s="147"/>
      <c r="I403" s="149"/>
      <c r="J403" s="149"/>
      <c r="K403" s="149"/>
      <c r="L403" s="148"/>
      <c r="M403" s="68">
        <f>IF(A27stdlife="n/a","n/a",IF(M$3&gt;(A27stdlife+$F403),(Input!$L$229*(1+vanilla5)^0.5)-SUM($L403:L403),(Input!$L$229*(1+vanilla5)^0.5)/A27stdlife))</f>
        <v>0</v>
      </c>
      <c r="N403" s="68">
        <f>IF(A27stdlife="n/a","n/a",IF(N$3&gt;(A27stdlife+$F403),(Input!$L$229*(1+vanilla5)^0.5)-SUM($L403:M403),(Input!$L$229*(1+vanilla5)^0.5)/A27stdlife))</f>
        <v>0</v>
      </c>
      <c r="O403" s="68">
        <f>IF(A27stdlife="n/a","n/a",IF(O$3&gt;(A27stdlife+$F403),(Input!$L$229*(1+vanilla5)^0.5)-SUM($L403:N403),(Input!$L$229*(1+vanilla5)^0.5)/A27stdlife))</f>
        <v>0</v>
      </c>
      <c r="P403" s="68">
        <f>IF(A27stdlife="n/a","n/a",IF(P$3&gt;(A27stdlife+$F403),(Input!$L$229*(1+vanilla5)^0.5)-SUM($L403:O403),(Input!$L$229*(1+vanilla5)^0.5)/A27stdlife))</f>
        <v>0</v>
      </c>
      <c r="Q403" s="68">
        <f>IF(A27stdlife="n/a","n/a",IF(Q$3&gt;(A27stdlife+$F403),(Input!$L$229*(1+vanilla5)^0.5)-SUM($L403:P403),(Input!$L$229*(1+vanilla5)^0.5)/A27stdlife))</f>
        <v>0</v>
      </c>
      <c r="R403" s="68"/>
      <c r="S403" s="102"/>
      <c r="T403" s="102"/>
      <c r="U403" s="102"/>
      <c r="V403" s="102"/>
      <c r="W403" s="102"/>
      <c r="X403" s="102"/>
      <c r="Y403" s="102"/>
      <c r="Z403" s="102"/>
      <c r="AA403" s="102"/>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5"/>
      <c r="E404" s="363"/>
      <c r="F404" s="85">
        <v>6</v>
      </c>
      <c r="G404" s="26"/>
      <c r="H404" s="147"/>
      <c r="I404" s="149"/>
      <c r="J404" s="149"/>
      <c r="K404" s="149"/>
      <c r="L404" s="149"/>
      <c r="M404" s="148"/>
      <c r="N404" s="68">
        <f>IF(A27stdlife="n/a","n/a",IF(N$3&gt;(A27stdlife+$F404),(Input!$M$229*(1+vanilla6)^0.5)-SUM($M404:M404),(Input!$M$229*(1+vanilla6)^0.5)/A27stdlife))</f>
        <v>0</v>
      </c>
      <c r="O404" s="68">
        <f>IF(A27stdlife="n/a","n/a",IF(O$3&gt;(A27stdlife+$F404),(Input!$M$229*(1+vanilla6)^0.5)-SUM($M404:N404),(Input!$M$229*(1+vanilla6)^0.5)/A27stdlife))</f>
        <v>0</v>
      </c>
      <c r="P404" s="68">
        <f>IF(A27stdlife="n/a","n/a",IF(P$3&gt;(A27stdlife+$F404),(Input!$M$229*(1+vanilla6)^0.5)-SUM($M404:O404),(Input!$M$229*(1+vanilla6)^0.5)/A27stdlife))</f>
        <v>0</v>
      </c>
      <c r="Q404" s="68">
        <f>IF(A27stdlife="n/a","n/a",IF(Q$3&gt;(A27stdlife+$F404),(Input!$M$229*(1+vanilla6)^0.5)-SUM($M404:P404),(Input!$M$229*(1+vanilla6)^0.5)/A27stdlife))</f>
        <v>0</v>
      </c>
      <c r="R404" s="68"/>
      <c r="S404" s="102"/>
      <c r="T404" s="102"/>
      <c r="U404" s="102"/>
      <c r="V404" s="102"/>
      <c r="W404" s="102"/>
      <c r="X404" s="102"/>
      <c r="Y404" s="102"/>
      <c r="Z404" s="102"/>
      <c r="AA404" s="102"/>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5"/>
      <c r="E405" s="363"/>
      <c r="F405" s="85">
        <v>7</v>
      </c>
      <c r="G405" s="26"/>
      <c r="H405" s="147"/>
      <c r="I405" s="149"/>
      <c r="J405" s="149"/>
      <c r="K405" s="149"/>
      <c r="L405" s="149"/>
      <c r="M405" s="149"/>
      <c r="N405" s="148"/>
      <c r="O405" s="68">
        <f>IF(A27stdlife="n/a","n/a",IF(O$3&gt;(A27stdlife+$F405),(Input!N$229*(1+vanilla7)^0.5)-SUM($N405:N405),(Input!$N$229*(1+vanilla7)^0.5)/A27stdlife))</f>
        <v>0</v>
      </c>
      <c r="P405" s="68">
        <f>IF(A27stdlife="n/a","n/a",IF(P$3&gt;(A27stdlife+$F405),(Input!O$229*(1+vanilla7)^0.5)-SUM($N405:O405),(Input!$N$229*(1+vanilla7)^0.5)/A27stdlife))</f>
        <v>0</v>
      </c>
      <c r="Q405" s="68">
        <f>IF(A27stdlife="n/a","n/a",IF(Q$3&gt;(A27stdlife+$F405),(Input!P$229*(1+vanilla7)^0.5)-SUM($N405:P405),(Input!$N$229*(1+vanilla7)^0.5)/A27stdlife))</f>
        <v>0</v>
      </c>
      <c r="R405" s="68"/>
      <c r="S405" s="102"/>
      <c r="T405" s="102"/>
      <c r="U405" s="102"/>
      <c r="V405" s="102"/>
      <c r="W405" s="102"/>
      <c r="X405" s="102"/>
      <c r="Y405" s="102"/>
      <c r="Z405" s="102"/>
      <c r="AA405" s="102"/>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5"/>
      <c r="E406" s="363"/>
      <c r="F406" s="85">
        <v>8</v>
      </c>
      <c r="G406" s="26"/>
      <c r="H406" s="147"/>
      <c r="I406" s="149"/>
      <c r="J406" s="149"/>
      <c r="K406" s="149"/>
      <c r="L406" s="149"/>
      <c r="M406" s="149"/>
      <c r="N406" s="149"/>
      <c r="O406" s="148"/>
      <c r="P406" s="68">
        <f>IF(A27stdlife="n/a","n/a",IF(P$3&gt;(A27stdlife+$F406),(Input!$O$229*(1+vanilla8)^0.5)-SUM($O406:O406),(Input!$O$229*(1+vanilla8)^0.5)/A27stdlife))</f>
        <v>0</v>
      </c>
      <c r="Q406" s="68">
        <f>IF(A27stdlife="n/a","n/a",IF(Q$3&gt;(A27stdlife+$F406),(Input!$O$229*(1+vanilla8)^0.5)-SUM($O406:P406),(Input!$O$229*(1+vanilla8)^0.5)/A27stdlife))</f>
        <v>0</v>
      </c>
      <c r="R406" s="68"/>
      <c r="S406" s="102"/>
      <c r="T406" s="102"/>
      <c r="U406" s="102"/>
      <c r="V406" s="102"/>
      <c r="W406" s="102"/>
      <c r="X406" s="102"/>
      <c r="Y406" s="102"/>
      <c r="Z406" s="102"/>
      <c r="AA406" s="102"/>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5"/>
      <c r="E407" s="363"/>
      <c r="F407" s="85">
        <v>9</v>
      </c>
      <c r="G407" s="26"/>
      <c r="H407" s="147"/>
      <c r="I407" s="149"/>
      <c r="J407" s="149"/>
      <c r="K407" s="149"/>
      <c r="L407" s="149"/>
      <c r="M407" s="149"/>
      <c r="N407" s="149"/>
      <c r="O407" s="149"/>
      <c r="P407" s="148"/>
      <c r="Q407" s="68">
        <f>IF(A27stdlife="n/a","n/a",IF(Q$3&gt;(A27stdlife+$F407),(Input!$P$229*(1+vanilla9)^0.5)-SUM($P407:P407),(Input!$P$229*(1+vanilla9)^0.5)/A27stdlife))</f>
        <v>0</v>
      </c>
      <c r="R407" s="68"/>
      <c r="S407" s="102"/>
      <c r="T407" s="102"/>
      <c r="U407" s="102"/>
      <c r="V407" s="102"/>
      <c r="W407" s="102"/>
      <c r="X407" s="102"/>
      <c r="Y407" s="102"/>
      <c r="Z407" s="102"/>
      <c r="AA407" s="102"/>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102"/>
      <c r="BE407" s="102"/>
      <c r="BF407" s="102"/>
      <c r="BG407" s="102"/>
      <c r="BH407" s="102"/>
      <c r="BI407" s="102"/>
      <c r="BJ407" s="102"/>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5"/>
      <c r="E408" s="363"/>
      <c r="F408" s="86">
        <v>10</v>
      </c>
      <c r="G408" s="26"/>
      <c r="H408" s="147"/>
      <c r="I408" s="149"/>
      <c r="J408" s="149"/>
      <c r="K408" s="149"/>
      <c r="L408" s="149"/>
      <c r="M408" s="149"/>
      <c r="N408" s="149"/>
      <c r="O408" s="149"/>
      <c r="P408" s="149"/>
      <c r="Q408" s="148"/>
      <c r="R408" s="68"/>
      <c r="S408" s="102"/>
      <c r="T408" s="102"/>
      <c r="U408" s="102"/>
      <c r="V408" s="102"/>
      <c r="W408" s="102"/>
      <c r="X408" s="102"/>
      <c r="Y408" s="102"/>
      <c r="Z408" s="102"/>
      <c r="AA408" s="102"/>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ollapsed="1">
      <c r="A409" s="9"/>
      <c r="B409" s="9"/>
      <c r="C409" s="9"/>
      <c r="D409" s="25">
        <f>Asset27</f>
        <v>0</v>
      </c>
      <c r="E409" s="9"/>
      <c r="F409" s="9"/>
      <c r="G409" s="122"/>
      <c r="H409" s="166">
        <f>-SUM(H397:H408)</f>
        <v>0</v>
      </c>
      <c r="I409" s="166">
        <f>-SUM(I397:I408)</f>
        <v>0</v>
      </c>
      <c r="J409" s="166">
        <f>-SUM(J397:J408)</f>
        <v>0</v>
      </c>
      <c r="K409" s="166">
        <f>-SUM(K397:K408)</f>
        <v>0</v>
      </c>
      <c r="L409" s="166">
        <f>-SUM(L397:L408)</f>
        <v>0</v>
      </c>
      <c r="M409" s="166">
        <f>IF(Input!M248&gt;0, -SUM(M397:M408), 0)</f>
        <v>0</v>
      </c>
      <c r="N409" s="166">
        <f>IF(Input!N248&gt;0, -SUM(N397:N408), 0)</f>
        <v>0</v>
      </c>
      <c r="O409" s="166">
        <f>IF(Input!O248&gt;0, -SUM(O397:O408), 0)</f>
        <v>0</v>
      </c>
      <c r="P409" s="166">
        <f>IF(Input!P248&gt;0, -SUM(P397:P408), 0)</f>
        <v>0</v>
      </c>
      <c r="Q409" s="166">
        <f>IF(Input!Q248&gt;0, -SUM(Q397:Q408), 0)</f>
        <v>0</v>
      </c>
      <c r="R409" s="66"/>
      <c r="S409" s="104"/>
      <c r="T409" s="104"/>
      <c r="U409" s="104"/>
      <c r="V409" s="104"/>
      <c r="W409" s="104"/>
      <c r="X409" s="104"/>
      <c r="Y409" s="104"/>
      <c r="Z409" s="104"/>
      <c r="AA409" s="104"/>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104"/>
      <c r="BE409" s="104"/>
      <c r="BF409" s="104"/>
      <c r="BG409" s="104"/>
      <c r="BH409" s="104"/>
      <c r="BI409" s="104"/>
      <c r="BJ409" s="104"/>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31">
        <f>Asset28</f>
        <v>0</v>
      </c>
      <c r="D410" s="162"/>
      <c r="E410" s="33" t="s">
        <v>27</v>
      </c>
      <c r="F410" s="32"/>
      <c r="G410" s="176"/>
      <c r="H410" s="67">
        <f>IF(H$3&gt;A28remlife,A28value-SUM($G410:G410),IF(A28remlife="N/A","n/a",A28value/A28remlife))</f>
        <v>0</v>
      </c>
      <c r="I410" s="67">
        <f>IF(I$3&gt;A28remlife,A28value-SUM($G410:H410),IF(A28remlife="N/A","n/a",A28value/A28remlife))</f>
        <v>0</v>
      </c>
      <c r="J410" s="67">
        <f>IF(J$3&gt;A28remlife,A28value-SUM($G410:I410),IF(A28remlife="N/A","n/a",A28value/A28remlife))</f>
        <v>0</v>
      </c>
      <c r="K410" s="67">
        <f>IF(K$3&gt;A28remlife,A28value-SUM($G410:J410),IF(A28remlife="N/A","n/a",A28value/A28remlife))</f>
        <v>0</v>
      </c>
      <c r="L410" s="67">
        <f>IF(L$3&gt;A28remlife,A28value-SUM($G410:K410),IF(A28remlife="N/A","n/a",A28value/A28remlife))</f>
        <v>0</v>
      </c>
      <c r="M410" s="67">
        <f>IF(M$3&gt;A28remlife,A28value-SUM($G410:L410),IF(A28remlife="N/A","n/a",A28value/A28remlife))</f>
        <v>0</v>
      </c>
      <c r="N410" s="67">
        <f>IF(N$3&gt;A28remlife,A28value-SUM($G410:M410),IF(A28remlife="N/A","n/a",A28value/A28remlife))</f>
        <v>0</v>
      </c>
      <c r="O410" s="67">
        <f>IF(O$3&gt;A28remlife,A28value-SUM($G410:N410),IF(A28remlife="N/A","n/a",A28value/A28remlife))</f>
        <v>0</v>
      </c>
      <c r="P410" s="67">
        <f>IF(P$3&gt;A28remlife,A28value-SUM($G410:O410),IF(A28remlife="N/A","n/a",A28value/A28remlife))</f>
        <v>0</v>
      </c>
      <c r="Q410" s="67">
        <f>IF(Q$3&gt;A28remlife,A28value-SUM($G410:P410),IF(A28remlife="N/A","n/a",A28value/A28remlife))</f>
        <v>0</v>
      </c>
      <c r="R410" s="67"/>
      <c r="S410" s="102"/>
      <c r="T410" s="102"/>
      <c r="U410" s="102"/>
      <c r="V410" s="102"/>
      <c r="W410" s="102"/>
      <c r="X410" s="102"/>
      <c r="Y410" s="102"/>
      <c r="Z410" s="102"/>
      <c r="AA410" s="102"/>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9"/>
      <c r="D411" s="25"/>
      <c r="E411" s="362" t="s">
        <v>83</v>
      </c>
      <c r="F411" s="85">
        <v>0</v>
      </c>
      <c r="G411" s="122"/>
      <c r="H411" s="68"/>
      <c r="I411" s="68"/>
      <c r="J411" s="68"/>
      <c r="K411" s="68"/>
      <c r="L411" s="68"/>
      <c r="M411" s="164"/>
      <c r="N411" s="111"/>
      <c r="O411" s="68"/>
      <c r="P411" s="68"/>
      <c r="Q411" s="68"/>
      <c r="R411" s="68"/>
      <c r="S411" s="102"/>
      <c r="T411" s="102"/>
      <c r="U411" s="102"/>
      <c r="V411" s="102"/>
      <c r="W411" s="102"/>
      <c r="X411" s="102"/>
      <c r="Y411" s="102"/>
      <c r="Z411" s="102"/>
      <c r="AA411" s="102"/>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5"/>
      <c r="E412" s="363"/>
      <c r="F412" s="85">
        <v>1</v>
      </c>
      <c r="G412" s="122"/>
      <c r="H412" s="146"/>
      <c r="I412" s="68">
        <f>IF(A28stdlife="n/a","n/a",IF(I$3&gt;(A28stdlife+$F412),(Input!$H$230*(1+vanilla1)^0.5)-SUM($H412:H412),(Input!$H$230*(1+vanilla1)^0.5)/A28stdlife))</f>
        <v>0</v>
      </c>
      <c r="J412" s="68">
        <f>IF(A28stdlife="n/a","n/a",IF(J$3&gt;(A28stdlife+$F412),(Input!$H$230*(1+vanilla1)^0.5)-SUM($H412:I412),(Input!$H$230*(1+vanilla1)^0.5)/A28stdlife))</f>
        <v>0</v>
      </c>
      <c r="K412" s="68">
        <f>IF(A28stdlife="n/a","n/a",IF(K$3&gt;(A28stdlife+$F412),(Input!$H$230*(1+vanilla1)^0.5)-SUM($H412:J412),(Input!$H$230*(1+vanilla1)^0.5)/A28stdlife))</f>
        <v>0</v>
      </c>
      <c r="L412" s="68">
        <f>IF(A28stdlife="n/a","n/a",IF(L$3&gt;(A28stdlife+$F412),(Input!$H$230*(1+vanilla1)^0.5)-SUM($H412:K412),(Input!$H$230*(1+vanilla1)^0.5)/A28stdlife))</f>
        <v>0</v>
      </c>
      <c r="M412" s="68">
        <f>IF(A28stdlife="n/a","n/a",IF(M$3&gt;(A28stdlife+$F412),(Input!$H$230*(1+vanilla1)^0.5)-SUM($H412:L412),(Input!$H$230*(1+vanilla1)^0.5)/A28stdlife))</f>
        <v>0</v>
      </c>
      <c r="N412" s="68">
        <f>IF(A28stdlife="n/a","n/a",IF(N$3&gt;(A28stdlife+$F412),(Input!$H$230*(1+vanilla1)^0.5)-SUM($H412:M412),(Input!$H$230*(1+vanilla1)^0.5)/A28stdlife))</f>
        <v>0</v>
      </c>
      <c r="O412" s="68">
        <f>IF(A28stdlife="n/a","n/a",IF(O$3&gt;(A28stdlife+$F412),(Input!$H$230*(1+vanilla1)^0.5)-SUM($H412:N412),(Input!$H$230*(1+vanilla1)^0.5)/A28stdlife))</f>
        <v>0</v>
      </c>
      <c r="P412" s="68">
        <f>IF(A28stdlife="n/a","n/a",IF(P$3&gt;(A28stdlife+$F412),(Input!$H$230*(1+vanilla1)^0.5)-SUM($H412:O412),(Input!$H$230*(1+vanilla1)^0.5)/A28stdlife))</f>
        <v>0</v>
      </c>
      <c r="Q412" s="68">
        <f>IF(A28stdlife="n/a","n/a",IF(Q$3&gt;(A28stdlife+$F412),(Input!$H$230*(1+vanilla1)^0.5)-SUM($H412:P412),(Input!$H$230*(1+vanilla1)^0.5)/A28stdlife))</f>
        <v>0</v>
      </c>
      <c r="R412" s="68"/>
      <c r="S412" s="102"/>
      <c r="T412" s="102"/>
      <c r="U412" s="102"/>
      <c r="V412" s="102"/>
      <c r="W412" s="102"/>
      <c r="X412" s="102"/>
      <c r="Y412" s="102"/>
      <c r="Z412" s="102"/>
      <c r="AA412" s="102"/>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5"/>
      <c r="E413" s="363"/>
      <c r="F413" s="85">
        <v>2</v>
      </c>
      <c r="G413" s="122"/>
      <c r="H413" s="147"/>
      <c r="I413" s="148"/>
      <c r="J413" s="68">
        <f>IF(A28stdlife="n/a","n/a",IF(J$3&gt;(A28stdlife+$F413),(Input!$I$230*(1+vanilla2)^0.5)-SUM($I413:I413),(Input!$I$230*(1+vanilla2)^0.5)/A28stdlife))</f>
        <v>0</v>
      </c>
      <c r="K413" s="68">
        <f>IF(A28stdlife="n/a","n/a",IF(K$3&gt;(A28stdlife+$F413),(Input!$I$230*(1+vanilla2)^0.5)-SUM($I413:J413),(Input!$I$230*(1+vanilla2)^0.5)/A28stdlife))</f>
        <v>0</v>
      </c>
      <c r="L413" s="68">
        <f>IF(A28stdlife="n/a","n/a",IF(L$3&gt;(A28stdlife+$F413),(Input!$I$230*(1+vanilla2)^0.5)-SUM($I413:K413),(Input!$I$230*(1+vanilla2)^0.5)/A28stdlife))</f>
        <v>0</v>
      </c>
      <c r="M413" s="68">
        <f>IF(A28stdlife="n/a","n/a",IF(M$3&gt;(A28stdlife+$F413),(Input!$I$230*(1+vanilla2)^0.5)-SUM($I413:L413),(Input!$I$230*(1+vanilla2)^0.5)/A28stdlife))</f>
        <v>0</v>
      </c>
      <c r="N413" s="68">
        <f>IF(A28stdlife="n/a","n/a",IF(N$3&gt;(A28stdlife+$F413),(Input!$I$230*(1+vanilla2)^0.5)-SUM($I413:M413),(Input!$I$230*(1+vanilla2)^0.5)/A28stdlife))</f>
        <v>0</v>
      </c>
      <c r="O413" s="68">
        <f>IF(A28stdlife="n/a","n/a",IF(O$3&gt;(A28stdlife+$F413),(Input!$I$230*(1+vanilla2)^0.5)-SUM($I413:N413),(Input!$I$230*(1+vanilla2)^0.5)/A28stdlife))</f>
        <v>0</v>
      </c>
      <c r="P413" s="68">
        <f>IF(A28stdlife="n/a","n/a",IF(P$3&gt;(A28stdlife+$F413),(Input!$I$230*(1+vanilla2)^0.5)-SUM($I413:O413),(Input!$I$230*(1+vanilla2)^0.5)/A28stdlife))</f>
        <v>0</v>
      </c>
      <c r="Q413" s="68">
        <f>IF(A28stdlife="n/a","n/a",IF(Q$3&gt;(A28stdlife+$F413),(Input!$I$230*(1+vanilla2)^0.5)-SUM($I413:P413),(Input!$I$230*(1+vanilla2)^0.5)/A28stdlife))</f>
        <v>0</v>
      </c>
      <c r="R413" s="68"/>
      <c r="S413" s="102"/>
      <c r="T413" s="102"/>
      <c r="U413" s="102"/>
      <c r="V413" s="102"/>
      <c r="W413" s="102"/>
      <c r="X413" s="102"/>
      <c r="Y413" s="102"/>
      <c r="Z413" s="102"/>
      <c r="AA413" s="102"/>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5"/>
      <c r="E414" s="363"/>
      <c r="F414" s="85">
        <v>3</v>
      </c>
      <c r="G414" s="122"/>
      <c r="H414" s="147"/>
      <c r="I414" s="149"/>
      <c r="J414" s="148"/>
      <c r="K414" s="68">
        <f>IF(A28stdlife="n/a","n/a",IF(K$3&gt;(A28stdlife+$F414),(Input!$J$230*(1+vanilla3)^0.5)-SUM($J414:J414),(Input!$J$230*(1+vanilla3)^0.5)/A28stdlife))</f>
        <v>0</v>
      </c>
      <c r="L414" s="68">
        <f>IF(A28stdlife="n/a","n/a",IF(L$3&gt;(A28stdlife+$F414),(Input!$J$230*(1+vanilla3)^0.5)-SUM($J414:K414),(Input!$J$230*(1+vanilla3)^0.5)/A28stdlife))</f>
        <v>0</v>
      </c>
      <c r="M414" s="68">
        <f>IF(A28stdlife="n/a","n/a",IF(M$3&gt;(A28stdlife+$F414),(Input!$J$230*(1+vanilla3)^0.5)-SUM($J414:L414),(Input!$J$230*(1+vanilla3)^0.5)/A28stdlife))</f>
        <v>0</v>
      </c>
      <c r="N414" s="68">
        <f>IF(A28stdlife="n/a","n/a",IF(N$3&gt;(A28stdlife+$F414),(Input!$J$230*(1+vanilla3)^0.5)-SUM($J414:M414),(Input!$J$230*(1+vanilla3)^0.5)/A28stdlife))</f>
        <v>0</v>
      </c>
      <c r="O414" s="68">
        <f>IF(A28stdlife="n/a","n/a",IF(O$3&gt;(A28stdlife+$F414),(Input!$J$230*(1+vanilla3)^0.5)-SUM($J414:N414),(Input!$J$230*(1+vanilla3)^0.5)/A28stdlife))</f>
        <v>0</v>
      </c>
      <c r="P414" s="68">
        <f>IF(A28stdlife="n/a","n/a",IF(P$3&gt;(A28stdlife+$F414),(Input!$J$230*(1+vanilla3)^0.5)-SUM($J414:O414),(Input!$J$230*(1+vanilla3)^0.5)/A28stdlife))</f>
        <v>0</v>
      </c>
      <c r="Q414" s="68">
        <f>IF(A28stdlife="n/a","n/a",IF(Q$3&gt;(A28stdlife+$F414),(Input!$J$230*(1+vanilla3)^0.5)-SUM($J414:P414),(Input!$J$230*(1+vanilla3)^0.5)/A28stdlife))</f>
        <v>0</v>
      </c>
      <c r="R414" s="68"/>
      <c r="S414" s="102"/>
      <c r="T414" s="102"/>
      <c r="U414" s="102"/>
      <c r="V414" s="102"/>
      <c r="W414" s="102"/>
      <c r="X414" s="102"/>
      <c r="Y414" s="102"/>
      <c r="Z414" s="102"/>
      <c r="AA414" s="102"/>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5"/>
      <c r="E415" s="363"/>
      <c r="F415" s="85">
        <v>4</v>
      </c>
      <c r="G415" s="122"/>
      <c r="H415" s="147"/>
      <c r="I415" s="149"/>
      <c r="J415" s="149"/>
      <c r="K415" s="148"/>
      <c r="L415" s="68">
        <f>IF(A28stdlife="n/a","n/a",IF(L$3&gt;(A28stdlife+$F415),(Input!$K$230*(1+vanilla4)^0.5)-SUM($K415:K415),(Input!$K$230*(1+vanilla4)^0.5)/A28stdlife))</f>
        <v>0</v>
      </c>
      <c r="M415" s="68">
        <f>IF(A28stdlife="n/a","n/a",IF(M$3&gt;(A28stdlife+$F415),(Input!$K$230*(1+vanilla4)^0.5)-SUM($K415:L415),(Input!$K$230*(1+vanilla4)^0.5)/A28stdlife))</f>
        <v>0</v>
      </c>
      <c r="N415" s="68">
        <f>IF(A28stdlife="n/a","n/a",IF(N$3&gt;(A28stdlife+$F415),(Input!$K$230*(1+vanilla4)^0.5)-SUM($K415:M415),(Input!$K$230*(1+vanilla4)^0.5)/A28stdlife))</f>
        <v>0</v>
      </c>
      <c r="O415" s="68">
        <f>IF(A28stdlife="n/a","n/a",IF(O$3&gt;(A28stdlife+$F415),(Input!$K$230*(1+vanilla4)^0.5)-SUM($K415:N415),(Input!$K$230*(1+vanilla4)^0.5)/A28stdlife))</f>
        <v>0</v>
      </c>
      <c r="P415" s="68">
        <f>IF(A28stdlife="n/a","n/a",IF(P$3&gt;(A28stdlife+$F415),(Input!$K$230*(1+vanilla4)^0.5)-SUM($K415:O415),(Input!$K$230*(1+vanilla4)^0.5)/A28stdlife))</f>
        <v>0</v>
      </c>
      <c r="Q415" s="68">
        <f>IF(A28stdlife="n/a","n/a",IF(Q$3&gt;(A28stdlife+$F415),(Input!$K$230*(1+vanilla4)^0.5)-SUM($K415:P415),(Input!$K$230*(1+vanilla4)^0.5)/A28stdlife))</f>
        <v>0</v>
      </c>
      <c r="R415" s="68"/>
      <c r="S415" s="102"/>
      <c r="T415" s="102"/>
      <c r="U415" s="102"/>
      <c r="V415" s="102"/>
      <c r="W415" s="102"/>
      <c r="X415" s="102"/>
      <c r="Y415" s="102"/>
      <c r="Z415" s="102"/>
      <c r="AA415" s="102"/>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5"/>
      <c r="E416" s="363"/>
      <c r="F416" s="85">
        <v>5</v>
      </c>
      <c r="G416" s="26"/>
      <c r="H416" s="147"/>
      <c r="I416" s="149"/>
      <c r="J416" s="149"/>
      <c r="K416" s="149"/>
      <c r="L416" s="148"/>
      <c r="M416" s="68">
        <f>IF(A28stdlife="n/a","n/a",IF(M$3&gt;(A28stdlife+$F416),(Input!$L$230*(1+vanilla5)^0.5)-SUM($L416:L416),(Input!$L$230*(1+vanilla5)^0.5)/A28stdlife))</f>
        <v>0</v>
      </c>
      <c r="N416" s="68">
        <f>IF(A28stdlife="n/a","n/a",IF(N$3&gt;(A28stdlife+$F416),(Input!$L$230*(1+vanilla5)^0.5)-SUM($L416:M416),(Input!$L$230*(1+vanilla5)^0.5)/A28stdlife))</f>
        <v>0</v>
      </c>
      <c r="O416" s="68">
        <f>IF(A28stdlife="n/a","n/a",IF(O$3&gt;(A28stdlife+$F416),(Input!$L$230*(1+vanilla5)^0.5)-SUM($L416:N416),(Input!$L$230*(1+vanilla5)^0.5)/A28stdlife))</f>
        <v>0</v>
      </c>
      <c r="P416" s="68">
        <f>IF(A28stdlife="n/a","n/a",IF(P$3&gt;(A28stdlife+$F416),(Input!$L$230*(1+vanilla5)^0.5)-SUM($L416:O416),(Input!$L$230*(1+vanilla5)^0.5)/A28stdlife))</f>
        <v>0</v>
      </c>
      <c r="Q416" s="68">
        <f>IF(A28stdlife="n/a","n/a",IF(Q$3&gt;(A28stdlife+$F416),(Input!$L$230*(1+vanilla5)^0.5)-SUM($L416:P416),(Input!$L$230*(1+vanilla5)^0.5)/A28stdlife))</f>
        <v>0</v>
      </c>
      <c r="R416" s="68"/>
      <c r="S416" s="102"/>
      <c r="T416" s="102"/>
      <c r="U416" s="102"/>
      <c r="V416" s="102"/>
      <c r="W416" s="102"/>
      <c r="X416" s="102"/>
      <c r="Y416" s="102"/>
      <c r="Z416" s="102"/>
      <c r="AA416" s="102"/>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5"/>
      <c r="E417" s="363"/>
      <c r="F417" s="85">
        <v>6</v>
      </c>
      <c r="G417" s="26"/>
      <c r="H417" s="147"/>
      <c r="I417" s="149"/>
      <c r="J417" s="149"/>
      <c r="K417" s="149"/>
      <c r="L417" s="149"/>
      <c r="M417" s="148"/>
      <c r="N417" s="68">
        <f>IF(A28stdlife="n/a","n/a",IF(N$3&gt;(A28stdlife+$F417),(Input!$M$230*(1+vanilla6)^0.5)-SUM($M417:M417),(Input!$M$230*(1+vanilla6)^0.5)/A28stdlife))</f>
        <v>0</v>
      </c>
      <c r="O417" s="68">
        <f>IF(A28stdlife="n/a","n/a",IF(O$3&gt;(A28stdlife+$F417),(Input!$M$230*(1+vanilla6)^0.5)-SUM($M417:N417),(Input!$M$230*(1+vanilla6)^0.5)/A28stdlife))</f>
        <v>0</v>
      </c>
      <c r="P417" s="68">
        <f>IF(A28stdlife="n/a","n/a",IF(P$3&gt;(A28stdlife+$F417),(Input!$M$230*(1+vanilla6)^0.5)-SUM($M417:O417),(Input!$M$230*(1+vanilla6)^0.5)/A28stdlife))</f>
        <v>0</v>
      </c>
      <c r="Q417" s="68">
        <f>IF(A28stdlife="n/a","n/a",IF(Q$3&gt;(A28stdlife+$F417),(Input!$M$230*(1+vanilla6)^0.5)-SUM($M417:P417),(Input!$M$230*(1+vanilla6)^0.5)/A28stdlife))</f>
        <v>0</v>
      </c>
      <c r="R417" s="68"/>
      <c r="S417" s="102"/>
      <c r="T417" s="102"/>
      <c r="U417" s="102"/>
      <c r="V417" s="102"/>
      <c r="W417" s="102"/>
      <c r="X417" s="102"/>
      <c r="Y417" s="102"/>
      <c r="Z417" s="102"/>
      <c r="AA417" s="102"/>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5"/>
      <c r="E418" s="363"/>
      <c r="F418" s="85">
        <v>7</v>
      </c>
      <c r="G418" s="26"/>
      <c r="H418" s="147"/>
      <c r="I418" s="149"/>
      <c r="J418" s="149"/>
      <c r="K418" s="149"/>
      <c r="L418" s="149"/>
      <c r="M418" s="149"/>
      <c r="N418" s="148"/>
      <c r="O418" s="68">
        <f>IF(A28stdlife="n/a","n/a",IF(O$3&gt;(A28stdlife+$F418),(Input!N$230*(1+vanilla7)^0.5)-SUM($N418:N418),(Input!$N$230*(1+vanilla7)^0.5)/A28stdlife))</f>
        <v>0</v>
      </c>
      <c r="P418" s="68">
        <f>IF(A28stdlife="n/a","n/a",IF(P$3&gt;(A28stdlife+$F418),(Input!O$230*(1+vanilla7)^0.5)-SUM($N418:O418),(Input!$N$230*(1+vanilla7)^0.5)/A28stdlife))</f>
        <v>0</v>
      </c>
      <c r="Q418" s="68">
        <f>IF(A28stdlife="n/a","n/a",IF(Q$3&gt;(A28stdlife+$F418),(Input!P$230*(1+vanilla7)^0.5)-SUM($N418:P418),(Input!$N$230*(1+vanilla7)^0.5)/A28stdlife))</f>
        <v>0</v>
      </c>
      <c r="R418" s="68"/>
      <c r="S418" s="102"/>
      <c r="T418" s="102"/>
      <c r="U418" s="102"/>
      <c r="V418" s="102"/>
      <c r="W418" s="102"/>
      <c r="X418" s="102"/>
      <c r="Y418" s="102"/>
      <c r="Z418" s="102"/>
      <c r="AA418" s="102"/>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5"/>
      <c r="E419" s="363"/>
      <c r="F419" s="85">
        <v>8</v>
      </c>
      <c r="G419" s="26"/>
      <c r="H419" s="147"/>
      <c r="I419" s="149"/>
      <c r="J419" s="149"/>
      <c r="K419" s="149"/>
      <c r="L419" s="149"/>
      <c r="M419" s="149"/>
      <c r="N419" s="149"/>
      <c r="O419" s="148"/>
      <c r="P419" s="68">
        <f>IF(A28stdlife="n/a","n/a",IF(P$3&gt;(A28stdlife+$F419),(Input!$O$230*(1+vanilla8)^0.5)-SUM($O419:O419),(Input!$O$230*(1+vanilla8)^0.5)/A28stdlife))</f>
        <v>0</v>
      </c>
      <c r="Q419" s="68">
        <f>IF(A28stdlife="n/a","n/a",IF(Q$3&gt;(A28stdlife+$F419),(Input!$O$230*(1+vanilla8)^0.5)-SUM($O419:P419),(Input!$O$230*(1+vanilla8)^0.5)/A28stdlife))</f>
        <v>0</v>
      </c>
      <c r="R419" s="68"/>
      <c r="S419" s="102"/>
      <c r="T419" s="102"/>
      <c r="U419" s="102"/>
      <c r="V419" s="102"/>
      <c r="W419" s="102"/>
      <c r="X419" s="102"/>
      <c r="Y419" s="102"/>
      <c r="Z419" s="102"/>
      <c r="AA419" s="102"/>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5"/>
      <c r="E420" s="363"/>
      <c r="F420" s="85">
        <v>9</v>
      </c>
      <c r="G420" s="26"/>
      <c r="H420" s="147"/>
      <c r="I420" s="149"/>
      <c r="J420" s="149"/>
      <c r="K420" s="149"/>
      <c r="L420" s="149"/>
      <c r="M420" s="149"/>
      <c r="N420" s="149"/>
      <c r="O420" s="149"/>
      <c r="P420" s="148"/>
      <c r="Q420" s="68">
        <f>IF(A28stdlife="n/a","n/a",IF(Q$3&gt;(A28stdlife+$F420),(Input!$P$230*(1+vanilla9)^0.5)-SUM($P420:P420),(Input!$P$230*(1+vanilla9)^0.5)/A28stdlife))</f>
        <v>0</v>
      </c>
      <c r="R420" s="68"/>
      <c r="S420" s="102"/>
      <c r="T420" s="102"/>
      <c r="U420" s="102"/>
      <c r="V420" s="102"/>
      <c r="W420" s="102"/>
      <c r="X420" s="102"/>
      <c r="Y420" s="102"/>
      <c r="Z420" s="102"/>
      <c r="AA420" s="102"/>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102"/>
      <c r="BE420" s="102"/>
      <c r="BF420" s="102"/>
      <c r="BG420" s="102"/>
      <c r="BH420" s="102"/>
      <c r="BI420" s="102"/>
      <c r="BJ420" s="102"/>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5"/>
      <c r="E421" s="363"/>
      <c r="F421" s="86">
        <v>10</v>
      </c>
      <c r="G421" s="26"/>
      <c r="H421" s="147"/>
      <c r="I421" s="149"/>
      <c r="J421" s="149"/>
      <c r="K421" s="149"/>
      <c r="L421" s="149"/>
      <c r="M421" s="149"/>
      <c r="N421" s="149"/>
      <c r="O421" s="149"/>
      <c r="P421" s="149"/>
      <c r="Q421" s="148"/>
      <c r="R421" s="68"/>
      <c r="S421" s="102"/>
      <c r="T421" s="102"/>
      <c r="U421" s="102"/>
      <c r="V421" s="102"/>
      <c r="W421" s="102"/>
      <c r="X421" s="102"/>
      <c r="Y421" s="102"/>
      <c r="Z421" s="102"/>
      <c r="AA421" s="102"/>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1" collapsed="1">
      <c r="A422" s="9"/>
      <c r="B422" s="9"/>
      <c r="C422" s="9"/>
      <c r="D422" s="25">
        <f>Asset28</f>
        <v>0</v>
      </c>
      <c r="E422" s="9"/>
      <c r="F422" s="9"/>
      <c r="G422" s="122"/>
      <c r="H422" s="166">
        <f>-SUM(H410:H421)</f>
        <v>0</v>
      </c>
      <c r="I422" s="166">
        <f>-SUM(I410:I421)</f>
        <v>0</v>
      </c>
      <c r="J422" s="166">
        <f>-SUM(J410:J421)</f>
        <v>0</v>
      </c>
      <c r="K422" s="166">
        <f>-SUM(K410:K421)</f>
        <v>0</v>
      </c>
      <c r="L422" s="166">
        <f>-SUM(L410:L421)</f>
        <v>0</v>
      </c>
      <c r="M422" s="166">
        <f>IF(Input!M248&gt;0, -SUM(M410:M421), 0)</f>
        <v>0</v>
      </c>
      <c r="N422" s="166">
        <f>IF(Input!N248&gt;0, -SUM(N410:N421), 0)</f>
        <v>0</v>
      </c>
      <c r="O422" s="166">
        <f>IF(Input!O248&gt;0, -SUM(O410:O421), 0)</f>
        <v>0</v>
      </c>
      <c r="P422" s="166">
        <f>IF(Input!P248&gt;0, -SUM(P410:P421), 0)</f>
        <v>0</v>
      </c>
      <c r="Q422" s="166">
        <f>IF(Input!Q248&gt;0, -SUM(Q410:Q421), 0)</f>
        <v>0</v>
      </c>
      <c r="R422" s="66"/>
      <c r="S422" s="104"/>
      <c r="T422" s="104"/>
      <c r="U422" s="104"/>
      <c r="V422" s="104"/>
      <c r="W422" s="104"/>
      <c r="X422" s="104"/>
      <c r="Y422" s="104"/>
      <c r="Z422" s="104"/>
      <c r="AA422" s="104"/>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104"/>
      <c r="BE422" s="104"/>
      <c r="BF422" s="104"/>
      <c r="BG422" s="104"/>
      <c r="BH422" s="104"/>
      <c r="BI422" s="104"/>
      <c r="BJ422" s="104"/>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31">
        <f>Asset29</f>
        <v>0</v>
      </c>
      <c r="D423" s="162"/>
      <c r="E423" s="33" t="s">
        <v>27</v>
      </c>
      <c r="F423" s="32"/>
      <c r="G423" s="176"/>
      <c r="H423" s="67">
        <f>IF(H$3&gt;A29remlife,A29value-SUM($G423:G423),IF(A29remlife="N/A","n/a",A29value/A29remlife))</f>
        <v>0</v>
      </c>
      <c r="I423" s="67">
        <f>IF(I$3&gt;A29remlife,A29value-SUM($G423:H423),IF(A29remlife="N/A","n/a",A29value/A29remlife))</f>
        <v>0</v>
      </c>
      <c r="J423" s="67">
        <f>IF(J$3&gt;A29remlife,A29value-SUM($G423:I423),IF(A29remlife="N/A","n/a",A29value/A29remlife))</f>
        <v>0</v>
      </c>
      <c r="K423" s="67">
        <f>IF(K$3&gt;A29remlife,A29value-SUM($G423:J423),IF(A29remlife="N/A","n/a",A29value/A29remlife))</f>
        <v>0</v>
      </c>
      <c r="L423" s="67">
        <f>IF(L$3&gt;A29remlife,A29value-SUM($G423:K423),IF(A29remlife="N/A","n/a",A29value/A29remlife))</f>
        <v>0</v>
      </c>
      <c r="M423" s="67">
        <f>IF(M$3&gt;A29remlife,A29value-SUM($G423:L423),IF(A29remlife="N/A","n/a",A29value/A29remlife))</f>
        <v>0</v>
      </c>
      <c r="N423" s="67">
        <f>IF(N$3&gt;A29remlife,A29value-SUM($G423:M423),IF(A29remlife="N/A","n/a",A29value/A29remlife))</f>
        <v>0</v>
      </c>
      <c r="O423" s="67">
        <f>IF(O$3&gt;A29remlife,A29value-SUM($G423:N423),IF(A29remlife="N/A","n/a",A29value/A29remlife))</f>
        <v>0</v>
      </c>
      <c r="P423" s="67">
        <f>IF(P$3&gt;A29remlife,A29value-SUM($G423:O423),IF(A29remlife="N/A","n/a",A29value/A29remlife))</f>
        <v>0</v>
      </c>
      <c r="Q423" s="67">
        <f>IF(Q$3&gt;A29remlife,A29value-SUM($G423:P423),IF(A29remlife="N/A","n/a",A29value/A29remlife))</f>
        <v>0</v>
      </c>
      <c r="R423" s="67"/>
      <c r="S423" s="102"/>
      <c r="T423" s="102"/>
      <c r="U423" s="102"/>
      <c r="V423" s="102"/>
      <c r="W423" s="102"/>
      <c r="X423" s="102"/>
      <c r="Y423" s="102"/>
      <c r="Z423" s="102"/>
      <c r="AA423" s="102"/>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9"/>
      <c r="D424" s="25"/>
      <c r="E424" s="362" t="s">
        <v>83</v>
      </c>
      <c r="F424" s="85">
        <v>0</v>
      </c>
      <c r="G424" s="122"/>
      <c r="H424" s="68"/>
      <c r="I424" s="68"/>
      <c r="J424" s="68"/>
      <c r="K424" s="68"/>
      <c r="L424" s="68"/>
      <c r="M424" s="164"/>
      <c r="N424" s="111"/>
      <c r="O424" s="68"/>
      <c r="P424" s="68"/>
      <c r="Q424" s="68"/>
      <c r="R424" s="68"/>
      <c r="S424" s="102"/>
      <c r="T424" s="102"/>
      <c r="U424" s="102"/>
      <c r="V424" s="102"/>
      <c r="W424" s="102"/>
      <c r="X424" s="102"/>
      <c r="Y424" s="102"/>
      <c r="Z424" s="102"/>
      <c r="AA424" s="102"/>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5"/>
      <c r="E425" s="363"/>
      <c r="F425" s="85">
        <v>1</v>
      </c>
      <c r="G425" s="122"/>
      <c r="H425" s="146"/>
      <c r="I425" s="68">
        <f>IF(A29stdlife="n/a","n/a",IF(I$3&gt;(A29stdlife+$F425),(Input!$H$231*(1+vanilla1)^0.5)-SUM($H425:H425),(Input!$H$231*(1+vanilla1)^0.5)/A29stdlife))</f>
        <v>0</v>
      </c>
      <c r="J425" s="68">
        <f>IF(A29stdlife="n/a","n/a",IF(J$3&gt;(A29stdlife+$F425),(Input!$H$231*(1+vanilla1)^0.5)-SUM($H425:I425),(Input!$H$231*(1+vanilla1)^0.5)/A29stdlife))</f>
        <v>0</v>
      </c>
      <c r="K425" s="68">
        <f>IF(A29stdlife="n/a","n/a",IF(K$3&gt;(A29stdlife+$F425),(Input!$H$231*(1+vanilla1)^0.5)-SUM($H425:J425),(Input!$H$231*(1+vanilla1)^0.5)/A29stdlife))</f>
        <v>0</v>
      </c>
      <c r="L425" s="68">
        <f>IF(A29stdlife="n/a","n/a",IF(L$3&gt;(A29stdlife+$F425),(Input!$H$231*(1+vanilla1)^0.5)-SUM($H425:K425),(Input!$H$231*(1+vanilla1)^0.5)/A29stdlife))</f>
        <v>0</v>
      </c>
      <c r="M425" s="68">
        <f>IF(A29stdlife="n/a","n/a",IF(M$3&gt;(A29stdlife+$F425),(Input!$H$231*(1+vanilla1)^0.5)-SUM($H425:L425),(Input!$H$231*(1+vanilla1)^0.5)/A29stdlife))</f>
        <v>0</v>
      </c>
      <c r="N425" s="68">
        <f>IF(A29stdlife="n/a","n/a",IF(N$3&gt;(A29stdlife+$F425),(Input!$H$231*(1+vanilla1)^0.5)-SUM($H425:M425),(Input!$H$231*(1+vanilla1)^0.5)/A29stdlife))</f>
        <v>0</v>
      </c>
      <c r="O425" s="68">
        <f>IF(A29stdlife="n/a","n/a",IF(O$3&gt;(A29stdlife+$F425),(Input!$H$231*(1+vanilla1)^0.5)-SUM($H425:N425),(Input!$H$231*(1+vanilla1)^0.5)/A29stdlife))</f>
        <v>0</v>
      </c>
      <c r="P425" s="68">
        <f>IF(A29stdlife="n/a","n/a",IF(P$3&gt;(A29stdlife+$F425),(Input!$H$231*(1+vanilla1)^0.5)-SUM($H425:O425),(Input!$H$231*(1+vanilla1)^0.5)/A29stdlife))</f>
        <v>0</v>
      </c>
      <c r="Q425" s="68">
        <f>IF(A29stdlife="n/a","n/a",IF(Q$3&gt;(A29stdlife+$F425),(Input!$H$231*(1+vanilla1)^0.5)-SUM($H425:P425),(Input!$H$231*(1+vanilla1)^0.5)/A29stdlife))</f>
        <v>0</v>
      </c>
      <c r="R425" s="68"/>
      <c r="S425" s="102"/>
      <c r="T425" s="102"/>
      <c r="U425" s="102"/>
      <c r="V425" s="102"/>
      <c r="W425" s="102"/>
      <c r="X425" s="102"/>
      <c r="Y425" s="102"/>
      <c r="Z425" s="102"/>
      <c r="AA425" s="102"/>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5"/>
      <c r="E426" s="363"/>
      <c r="F426" s="85">
        <v>2</v>
      </c>
      <c r="G426" s="122"/>
      <c r="H426" s="147"/>
      <c r="I426" s="148"/>
      <c r="J426" s="68">
        <f>IF(A29stdlife="n/a","n/a",IF(J$3&gt;(A29stdlife+$F426),(Input!$I$231*(1+vanilla2)^0.5)-SUM($I426:I426),(Input!$I$231*(1+vanilla2)^0.5)/A29stdlife))</f>
        <v>0</v>
      </c>
      <c r="K426" s="68">
        <f>IF(A29stdlife="n/a","n/a",IF(K$3&gt;(A29stdlife+$F426),(Input!$I$231*(1+vanilla2)^0.5)-SUM($I426:J426),(Input!$I$231*(1+vanilla2)^0.5)/A29stdlife))</f>
        <v>0</v>
      </c>
      <c r="L426" s="68">
        <f>IF(A29stdlife="n/a","n/a",IF(L$3&gt;(A29stdlife+$F426),(Input!$I$231*(1+vanilla2)^0.5)-SUM($I426:K426),(Input!$I$231*(1+vanilla2)^0.5)/A29stdlife))</f>
        <v>0</v>
      </c>
      <c r="M426" s="68">
        <f>IF(A29stdlife="n/a","n/a",IF(M$3&gt;(A29stdlife+$F426),(Input!$I$231*(1+vanilla2)^0.5)-SUM($I426:L426),(Input!$I$231*(1+vanilla2)^0.5)/A29stdlife))</f>
        <v>0</v>
      </c>
      <c r="N426" s="68">
        <f>IF(A29stdlife="n/a","n/a",IF(N$3&gt;(A29stdlife+$F426),(Input!$I$231*(1+vanilla2)^0.5)-SUM($I426:M426),(Input!$I$231*(1+vanilla2)^0.5)/A29stdlife))</f>
        <v>0</v>
      </c>
      <c r="O426" s="68">
        <f>IF(A29stdlife="n/a","n/a",IF(O$3&gt;(A29stdlife+$F426),(Input!$I$231*(1+vanilla2)^0.5)-SUM($I426:N426),(Input!$I$231*(1+vanilla2)^0.5)/A29stdlife))</f>
        <v>0</v>
      </c>
      <c r="P426" s="68">
        <f>IF(A29stdlife="n/a","n/a",IF(P$3&gt;(A29stdlife+$F426),(Input!$I$231*(1+vanilla2)^0.5)-SUM($I426:O426),(Input!$I$231*(1+vanilla2)^0.5)/A29stdlife))</f>
        <v>0</v>
      </c>
      <c r="Q426" s="68">
        <f>IF(A29stdlife="n/a","n/a",IF(Q$3&gt;(A29stdlife+$F426),(Input!$I$231*(1+vanilla2)^0.5)-SUM($I426:P426),(Input!$I$231*(1+vanilla2)^0.5)/A29stdlife))</f>
        <v>0</v>
      </c>
      <c r="R426" s="68"/>
      <c r="S426" s="102"/>
      <c r="T426" s="102"/>
      <c r="U426" s="102"/>
      <c r="V426" s="102"/>
      <c r="W426" s="102"/>
      <c r="X426" s="102"/>
      <c r="Y426" s="102"/>
      <c r="Z426" s="102"/>
      <c r="AA426" s="102"/>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5"/>
      <c r="E427" s="363"/>
      <c r="F427" s="85">
        <v>3</v>
      </c>
      <c r="G427" s="122"/>
      <c r="H427" s="147"/>
      <c r="I427" s="149"/>
      <c r="J427" s="148"/>
      <c r="K427" s="68">
        <f>IF(A29stdlife="n/a","n/a",IF(K$3&gt;(A29stdlife+$F427),(Input!$J$231*(1+vanilla3)^0.5)-SUM($J427:J427),(Input!$J$231*(1+vanilla3)^0.5)/A29stdlife))</f>
        <v>0</v>
      </c>
      <c r="L427" s="68">
        <f>IF(A29stdlife="n/a","n/a",IF(L$3&gt;(A29stdlife+$F427),(Input!$J$231*(1+vanilla3)^0.5)-SUM($J427:K427),(Input!$J$231*(1+vanilla3)^0.5)/A29stdlife))</f>
        <v>0</v>
      </c>
      <c r="M427" s="68">
        <f>IF(A29stdlife="n/a","n/a",IF(M$3&gt;(A29stdlife+$F427),(Input!$J$231*(1+vanilla3)^0.5)-SUM($J427:L427),(Input!$J$231*(1+vanilla3)^0.5)/A29stdlife))</f>
        <v>0</v>
      </c>
      <c r="N427" s="68">
        <f>IF(A29stdlife="n/a","n/a",IF(N$3&gt;(A29stdlife+$F427),(Input!$J$231*(1+vanilla3)^0.5)-SUM($J427:M427),(Input!$J$231*(1+vanilla3)^0.5)/A29stdlife))</f>
        <v>0</v>
      </c>
      <c r="O427" s="68">
        <f>IF(A29stdlife="n/a","n/a",IF(O$3&gt;(A29stdlife+$F427),(Input!$J$231*(1+vanilla3)^0.5)-SUM($J427:N427),(Input!$J$231*(1+vanilla3)^0.5)/A29stdlife))</f>
        <v>0</v>
      </c>
      <c r="P427" s="68">
        <f>IF(A29stdlife="n/a","n/a",IF(P$3&gt;(A29stdlife+$F427),(Input!$J$231*(1+vanilla3)^0.5)-SUM($J427:O427),(Input!$J$231*(1+vanilla3)^0.5)/A29stdlife))</f>
        <v>0</v>
      </c>
      <c r="Q427" s="68">
        <f>IF(A29stdlife="n/a","n/a",IF(Q$3&gt;(A29stdlife+$F427),(Input!$J$231*(1+vanilla3)^0.5)-SUM($J427:P427),(Input!$J$231*(1+vanilla3)^0.5)/A29stdlife))</f>
        <v>0</v>
      </c>
      <c r="R427" s="68"/>
      <c r="S427" s="102"/>
      <c r="T427" s="102"/>
      <c r="U427" s="102"/>
      <c r="V427" s="102"/>
      <c r="W427" s="102"/>
      <c r="X427" s="102"/>
      <c r="Y427" s="102"/>
      <c r="Z427" s="102"/>
      <c r="AA427" s="102"/>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5"/>
      <c r="E428" s="363"/>
      <c r="F428" s="85">
        <v>4</v>
      </c>
      <c r="G428" s="122"/>
      <c r="H428" s="147"/>
      <c r="I428" s="149"/>
      <c r="J428" s="149"/>
      <c r="K428" s="148"/>
      <c r="L428" s="68">
        <f>IF(A29stdlife="n/a","n/a",IF(L$3&gt;(A29stdlife+$F428),(Input!$K$231*(1+vanilla4)^0.5)-SUM($K428:K428),(Input!$K$231*(1+vanilla4)^0.5)/A29stdlife))</f>
        <v>0</v>
      </c>
      <c r="M428" s="68">
        <f>IF(A29stdlife="n/a","n/a",IF(M$3&gt;(A29stdlife+$F428),(Input!$K$231*(1+vanilla4)^0.5)-SUM($K428:L428),(Input!$K$231*(1+vanilla4)^0.5)/A29stdlife))</f>
        <v>0</v>
      </c>
      <c r="N428" s="68">
        <f>IF(A29stdlife="n/a","n/a",IF(N$3&gt;(A29stdlife+$F428),(Input!$K$231*(1+vanilla4)^0.5)-SUM($K428:M428),(Input!$K$231*(1+vanilla4)^0.5)/A29stdlife))</f>
        <v>0</v>
      </c>
      <c r="O428" s="68">
        <f>IF(A29stdlife="n/a","n/a",IF(O$3&gt;(A29stdlife+$F428),(Input!$K$231*(1+vanilla4)^0.5)-SUM($K428:N428),(Input!$K$231*(1+vanilla4)^0.5)/A29stdlife))</f>
        <v>0</v>
      </c>
      <c r="P428" s="68">
        <f>IF(A29stdlife="n/a","n/a",IF(P$3&gt;(A29stdlife+$F428),(Input!$K$231*(1+vanilla4)^0.5)-SUM($K428:O428),(Input!$K$231*(1+vanilla4)^0.5)/A29stdlife))</f>
        <v>0</v>
      </c>
      <c r="Q428" s="68">
        <f>IF(A29stdlife="n/a","n/a",IF(Q$3&gt;(A29stdlife+$F428),(Input!$K$231*(1+vanilla4)^0.5)-SUM($K428:P428),(Input!$K$231*(1+vanilla4)^0.5)/A29stdlife))</f>
        <v>0</v>
      </c>
      <c r="R428" s="68"/>
      <c r="S428" s="102"/>
      <c r="T428" s="102"/>
      <c r="U428" s="102"/>
      <c r="V428" s="102"/>
      <c r="W428" s="102"/>
      <c r="X428" s="102"/>
      <c r="Y428" s="102"/>
      <c r="Z428" s="102"/>
      <c r="AA428" s="102"/>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5"/>
      <c r="E429" s="363"/>
      <c r="F429" s="85">
        <v>5</v>
      </c>
      <c r="G429" s="26"/>
      <c r="H429" s="147"/>
      <c r="I429" s="149"/>
      <c r="J429" s="149"/>
      <c r="K429" s="149"/>
      <c r="L429" s="148"/>
      <c r="M429" s="68">
        <f>IF(A29stdlife="n/a","n/a",IF(M$3&gt;(A29stdlife+$F429),(Input!$L$231*(1+vanilla5)^0.5)-SUM($L429:L429),(Input!$L$231*(1+vanilla5)^0.5)/A29stdlife))</f>
        <v>0</v>
      </c>
      <c r="N429" s="68">
        <f>IF(A29stdlife="n/a","n/a",IF(N$3&gt;(A29stdlife+$F429),(Input!$L$231*(1+vanilla5)^0.5)-SUM($L429:M429),(Input!$L$231*(1+vanilla5)^0.5)/A29stdlife))</f>
        <v>0</v>
      </c>
      <c r="O429" s="68">
        <f>IF(A29stdlife="n/a","n/a",IF(O$3&gt;(A29stdlife+$F429),(Input!$L$231*(1+vanilla5)^0.5)-SUM($L429:N429),(Input!$L$231*(1+vanilla5)^0.5)/A29stdlife))</f>
        <v>0</v>
      </c>
      <c r="P429" s="68">
        <f>IF(A29stdlife="n/a","n/a",IF(P$3&gt;(A29stdlife+$F429),(Input!$L$231*(1+vanilla5)^0.5)-SUM($L429:O429),(Input!$L$231*(1+vanilla5)^0.5)/A29stdlife))</f>
        <v>0</v>
      </c>
      <c r="Q429" s="68">
        <f>IF(A29stdlife="n/a","n/a",IF(Q$3&gt;(A29stdlife+$F429),(Input!$L$231*(1+vanilla5)^0.5)-SUM($L429:P429),(Input!$L$231*(1+vanilla5)^0.5)/A29stdlife))</f>
        <v>0</v>
      </c>
      <c r="R429" s="68"/>
      <c r="S429" s="102"/>
      <c r="T429" s="102"/>
      <c r="U429" s="102"/>
      <c r="V429" s="102"/>
      <c r="W429" s="102"/>
      <c r="X429" s="102"/>
      <c r="Y429" s="102"/>
      <c r="Z429" s="102"/>
      <c r="AA429" s="102"/>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5"/>
      <c r="E430" s="363"/>
      <c r="F430" s="85">
        <v>6</v>
      </c>
      <c r="G430" s="26"/>
      <c r="H430" s="147"/>
      <c r="I430" s="149"/>
      <c r="J430" s="149"/>
      <c r="K430" s="149"/>
      <c r="L430" s="149"/>
      <c r="M430" s="148"/>
      <c r="N430" s="68">
        <f>IF(A29stdlife="n/a","n/a",IF(N$3&gt;(A29stdlife+$F430),(Input!$M$231*(1+vanilla6)^0.5)-SUM($M430:M430),(Input!$M$231*(1+vanilla6)^0.5)/A29stdlife))</f>
        <v>0</v>
      </c>
      <c r="O430" s="68">
        <f>IF(A29stdlife="n/a","n/a",IF(O$3&gt;(A29stdlife+$F430),(Input!$M$231*(1+vanilla6)^0.5)-SUM($M430:N430),(Input!$M$231*(1+vanilla6)^0.5)/A29stdlife))</f>
        <v>0</v>
      </c>
      <c r="P430" s="68">
        <f>IF(A29stdlife="n/a","n/a",IF(P$3&gt;(A29stdlife+$F430),(Input!$M$231*(1+vanilla6)^0.5)-SUM($M430:O430),(Input!$M$231*(1+vanilla6)^0.5)/A29stdlife))</f>
        <v>0</v>
      </c>
      <c r="Q430" s="68">
        <f>IF(A29stdlife="n/a","n/a",IF(Q$3&gt;(A29stdlife+$F430),(Input!$M$231*(1+vanilla6)^0.5)-SUM($M430:P430),(Input!$M$231*(1+vanilla6)^0.5)/A29stdlife))</f>
        <v>0</v>
      </c>
      <c r="R430" s="68"/>
      <c r="S430" s="102"/>
      <c r="T430" s="102"/>
      <c r="U430" s="102"/>
      <c r="V430" s="102"/>
      <c r="W430" s="102"/>
      <c r="X430" s="102"/>
      <c r="Y430" s="102"/>
      <c r="Z430" s="102"/>
      <c r="AA430" s="102"/>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5"/>
      <c r="E431" s="363"/>
      <c r="F431" s="85">
        <v>7</v>
      </c>
      <c r="G431" s="26"/>
      <c r="H431" s="147"/>
      <c r="I431" s="149"/>
      <c r="J431" s="149"/>
      <c r="K431" s="149"/>
      <c r="L431" s="149"/>
      <c r="M431" s="149"/>
      <c r="N431" s="148"/>
      <c r="O431" s="68">
        <f>IF(A29stdlife="n/a","n/a",IF(O$3&gt;(A29stdlife+$F431),(Input!N$231*(1+vanilla7)^0.5)-SUM($N431:N431),(Input!$N$231*(1+vanilla7)^0.5)/A29stdlife))</f>
        <v>0</v>
      </c>
      <c r="P431" s="68">
        <f>IF(A29stdlife="n/a","n/a",IF(P$3&gt;(A29stdlife+$F431),(Input!O$231*(1+vanilla7)^0.5)-SUM($N431:O431),(Input!$N$231*(1+vanilla7)^0.5)/A29stdlife))</f>
        <v>0</v>
      </c>
      <c r="Q431" s="68">
        <f>IF(A29stdlife="n/a","n/a",IF(Q$3&gt;(A29stdlife+$F431),(Input!P$231*(1+vanilla7)^0.5)-SUM($N431:P431),(Input!$N$231*(1+vanilla7)^0.5)/A29stdlife))</f>
        <v>0</v>
      </c>
      <c r="R431" s="68"/>
      <c r="S431" s="102"/>
      <c r="T431" s="102"/>
      <c r="U431" s="102"/>
      <c r="V431" s="102"/>
      <c r="W431" s="102"/>
      <c r="X431" s="102"/>
      <c r="Y431" s="102"/>
      <c r="Z431" s="102"/>
      <c r="AA431" s="102"/>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363"/>
      <c r="F432" s="85">
        <v>8</v>
      </c>
      <c r="G432" s="26"/>
      <c r="H432" s="147"/>
      <c r="I432" s="149"/>
      <c r="J432" s="149"/>
      <c r="K432" s="149"/>
      <c r="L432" s="149"/>
      <c r="M432" s="149"/>
      <c r="N432" s="149"/>
      <c r="O432" s="148"/>
      <c r="P432" s="68">
        <f>IF(A29stdlife="n/a","n/a",IF(P$3&gt;(A29stdlife+$F432),(Input!$O$231*(1+vanilla8)^0.5)-SUM($O432:O432),(Input!$O$231*(1+vanilla8)^0.5)/A29stdlife))</f>
        <v>0</v>
      </c>
      <c r="Q432" s="68">
        <f>IF(A29stdlife="n/a","n/a",IF(Q$3&gt;(A29stdlife+$F432),(Input!$O$231*(1+vanilla8)^0.5)-SUM($O432:P432),(Input!$O$231*(1+vanilla8)^0.5)/A29stdlife))</f>
        <v>0</v>
      </c>
      <c r="R432" s="68"/>
      <c r="S432" s="102"/>
      <c r="T432" s="102"/>
      <c r="U432" s="102"/>
      <c r="V432" s="102"/>
      <c r="W432" s="102"/>
      <c r="X432" s="102"/>
      <c r="Y432" s="102"/>
      <c r="Z432" s="102"/>
      <c r="AA432" s="102"/>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5"/>
      <c r="E433" s="363"/>
      <c r="F433" s="85">
        <v>9</v>
      </c>
      <c r="G433" s="26"/>
      <c r="H433" s="147"/>
      <c r="I433" s="149"/>
      <c r="J433" s="149"/>
      <c r="K433" s="149"/>
      <c r="L433" s="149"/>
      <c r="M433" s="149"/>
      <c r="N433" s="149"/>
      <c r="O433" s="149"/>
      <c r="P433" s="148"/>
      <c r="Q433" s="68">
        <f>IF(A29stdlife="n/a","n/a",IF(Q$3&gt;(A29stdlife+$F433),(Input!$P$231*(1+vanilla9)^0.5)-SUM($P433:P433),(Input!$P$231*(1+vanilla9)^0.5)/A29stdlife))</f>
        <v>0</v>
      </c>
      <c r="R433" s="68"/>
      <c r="S433" s="102"/>
      <c r="T433" s="102"/>
      <c r="U433" s="102"/>
      <c r="V433" s="102"/>
      <c r="W433" s="102"/>
      <c r="X433" s="102"/>
      <c r="Y433" s="102"/>
      <c r="Z433" s="102"/>
      <c r="AA433" s="102"/>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102"/>
      <c r="BE433" s="102"/>
      <c r="BF433" s="102"/>
      <c r="BG433" s="102"/>
      <c r="BH433" s="102"/>
      <c r="BI433" s="102"/>
      <c r="BJ433" s="102"/>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5"/>
      <c r="E434" s="363"/>
      <c r="F434" s="86">
        <v>10</v>
      </c>
      <c r="G434" s="26"/>
      <c r="H434" s="147"/>
      <c r="I434" s="149"/>
      <c r="J434" s="149"/>
      <c r="K434" s="149"/>
      <c r="L434" s="149"/>
      <c r="M434" s="149"/>
      <c r="N434" s="149"/>
      <c r="O434" s="149"/>
      <c r="P434" s="149"/>
      <c r="Q434" s="148"/>
      <c r="R434" s="68"/>
      <c r="S434" s="102"/>
      <c r="T434" s="102"/>
      <c r="U434" s="102"/>
      <c r="V434" s="102"/>
      <c r="W434" s="102"/>
      <c r="X434" s="102"/>
      <c r="Y434" s="102"/>
      <c r="Z434" s="102"/>
      <c r="AA434" s="102"/>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102"/>
      <c r="BE434" s="102"/>
      <c r="BF434" s="102"/>
      <c r="BG434" s="102"/>
      <c r="BH434" s="102"/>
      <c r="BI434" s="102"/>
      <c r="BJ434" s="102"/>
      <c r="BK434" s="11"/>
      <c r="BL434" s="11"/>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9"/>
      <c r="D435" s="25">
        <f>Asset29</f>
        <v>0</v>
      </c>
      <c r="E435" s="9"/>
      <c r="F435" s="9"/>
      <c r="G435" s="122"/>
      <c r="H435" s="166">
        <f>-SUM(H423:H434)</f>
        <v>0</v>
      </c>
      <c r="I435" s="166">
        <f>-SUM(I423:I434)</f>
        <v>0</v>
      </c>
      <c r="J435" s="166">
        <f>-SUM(J423:J434)</f>
        <v>0</v>
      </c>
      <c r="K435" s="166">
        <f>-SUM(K423:K434)</f>
        <v>0</v>
      </c>
      <c r="L435" s="166">
        <f>-SUM(L423:L434)</f>
        <v>0</v>
      </c>
      <c r="M435" s="166">
        <f>IF(Input!M248&gt;0, -SUM(M423:M434), 0)</f>
        <v>0</v>
      </c>
      <c r="N435" s="166">
        <f>IF(Input!N248&gt;0, -SUM(N423:N434), 0)</f>
        <v>0</v>
      </c>
      <c r="O435" s="166">
        <f>IF(Input!O248&gt;0, -SUM(O423:O434), 0)</f>
        <v>0</v>
      </c>
      <c r="P435" s="166">
        <f>IF(Input!P248&gt;0, -SUM(P423:P434), 0)</f>
        <v>0</v>
      </c>
      <c r="Q435" s="166">
        <f>IF(Input!Q248&gt;0, -SUM(Q423:Q434), 0)</f>
        <v>0</v>
      </c>
      <c r="R435" s="66"/>
      <c r="S435" s="104"/>
      <c r="T435" s="104"/>
      <c r="U435" s="104"/>
      <c r="V435" s="104"/>
      <c r="W435" s="104"/>
      <c r="X435" s="104"/>
      <c r="Y435" s="104"/>
      <c r="Z435" s="104"/>
      <c r="AA435" s="104"/>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104"/>
      <c r="BE435" s="104"/>
      <c r="BF435" s="104"/>
      <c r="BG435" s="104"/>
      <c r="BH435" s="104"/>
      <c r="BI435" s="104"/>
      <c r="BJ435" s="104"/>
      <c r="BK435" s="11"/>
      <c r="BL435" s="11"/>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31">
        <f>Asset30</f>
        <v>0</v>
      </c>
      <c r="D436" s="162"/>
      <c r="E436" s="33" t="s">
        <v>27</v>
      </c>
      <c r="F436" s="32"/>
      <c r="G436" s="176"/>
      <c r="H436" s="67">
        <f>IF(H$3&gt;A30remlife,A30value-SUM($G436:G436),IF(A30remlife="N/A","n/a",A30value/A30remlife))</f>
        <v>0</v>
      </c>
      <c r="I436" s="67">
        <f>IF(I$3&gt;A30remlife,A30value-SUM($G436:H436),IF(A30remlife="N/A","n/a",A30value/A30remlife))</f>
        <v>0</v>
      </c>
      <c r="J436" s="67">
        <f>IF(J$3&gt;A30remlife,A30value-SUM($G436:I436),IF(A30remlife="N/A","n/a",A30value/A30remlife))</f>
        <v>0</v>
      </c>
      <c r="K436" s="67">
        <f>IF(K$3&gt;A30remlife,A30value-SUM($G436:J436),IF(A30remlife="N/A","n/a",A30value/A30remlife))</f>
        <v>0</v>
      </c>
      <c r="L436" s="67">
        <f>IF(L$3&gt;A30remlife,A30value-SUM($G436:K436),IF(A30remlife="N/A","n/a",A30value/A30remlife))</f>
        <v>0</v>
      </c>
      <c r="M436" s="67">
        <f>IF(M$3&gt;A30remlife,A30value-SUM($G436:L436),IF(A30remlife="N/A","n/a",A30value/A30remlife))</f>
        <v>0</v>
      </c>
      <c r="N436" s="67">
        <f>IF(N$3&gt;A30remlife,A30value-SUM($G436:M436),IF(A30remlife="N/A","n/a",A30value/A30remlife))</f>
        <v>0</v>
      </c>
      <c r="O436" s="67">
        <f>IF(O$3&gt;A30remlife,A30value-SUM($G436:N436),IF(A30remlife="N/A","n/a",A30value/A30remlife))</f>
        <v>0</v>
      </c>
      <c r="P436" s="67">
        <f>IF(P$3&gt;A30remlife,A30value-SUM($G436:O436),IF(A30remlife="N/A","n/a",A30value/A30remlife))</f>
        <v>0</v>
      </c>
      <c r="Q436" s="67">
        <f>IF(Q$3&gt;A30remlife,A30value-SUM($G436:P436),IF(A30remlife="N/A","n/a",A30value/A30remlife))</f>
        <v>0</v>
      </c>
      <c r="R436" s="67"/>
      <c r="S436" s="102"/>
      <c r="T436" s="102"/>
      <c r="U436" s="102"/>
      <c r="V436" s="102"/>
      <c r="W436" s="102"/>
      <c r="X436" s="102"/>
      <c r="Y436" s="102"/>
      <c r="Z436" s="102"/>
      <c r="AA436" s="102"/>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102"/>
      <c r="BE436" s="102"/>
      <c r="BF436" s="102"/>
      <c r="BG436" s="102"/>
      <c r="BH436" s="102"/>
      <c r="BI436" s="102"/>
      <c r="BJ436" s="102"/>
      <c r="BK436" s="11"/>
      <c r="BL436" s="11"/>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9"/>
      <c r="D437" s="25"/>
      <c r="E437" s="362" t="s">
        <v>83</v>
      </c>
      <c r="F437" s="85">
        <v>0</v>
      </c>
      <c r="G437" s="122"/>
      <c r="H437" s="68"/>
      <c r="I437" s="68"/>
      <c r="J437" s="68"/>
      <c r="K437" s="68"/>
      <c r="L437" s="68"/>
      <c r="M437" s="164"/>
      <c r="N437" s="111"/>
      <c r="O437" s="68"/>
      <c r="P437" s="68"/>
      <c r="Q437" s="68"/>
      <c r="R437" s="68"/>
      <c r="S437" s="102"/>
      <c r="T437" s="102"/>
      <c r="U437" s="102"/>
      <c r="V437" s="102"/>
      <c r="W437" s="102"/>
      <c r="X437" s="102"/>
      <c r="Y437" s="102"/>
      <c r="Z437" s="102"/>
      <c r="AA437" s="102"/>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102"/>
      <c r="BE437" s="102"/>
      <c r="BF437" s="102"/>
      <c r="BG437" s="102"/>
      <c r="BH437" s="102"/>
      <c r="BI437" s="102"/>
      <c r="BJ437" s="102"/>
      <c r="BK437" s="11"/>
      <c r="BL437" s="11"/>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5"/>
      <c r="E438" s="363"/>
      <c r="F438" s="85">
        <v>1</v>
      </c>
      <c r="G438" s="122"/>
      <c r="H438" s="146"/>
      <c r="I438" s="68">
        <f>IF(A30stdlife="n/a","n/a",IF(I$3&gt;(A30stdlife+$F438),(Input!$H$232*(1+vanilla1)^0.5)-SUM($H438:H438),(Input!$H$232*(1+vanilla1)^0.5)/A30stdlife))</f>
        <v>0</v>
      </c>
      <c r="J438" s="68">
        <f>IF(A30stdlife="n/a","n/a",IF(J$3&gt;(A30stdlife+$F438),(Input!$H$232*(1+vanilla1)^0.5)-SUM($H438:I438),(Input!$H$232*(1+vanilla1)^0.5)/A30stdlife))</f>
        <v>0</v>
      </c>
      <c r="K438" s="68">
        <f>IF(A30stdlife="n/a","n/a",IF(K$3&gt;(A30stdlife+$F438),(Input!$H$232*(1+vanilla1)^0.5)-SUM($H438:J438),(Input!$H$232*(1+vanilla1)^0.5)/A30stdlife))</f>
        <v>0</v>
      </c>
      <c r="L438" s="68">
        <f>IF(A30stdlife="n/a","n/a",IF(L$3&gt;(A30stdlife+$F438),(Input!$H$232*(1+vanilla1)^0.5)-SUM($H438:K438),(Input!$H$232*(1+vanilla1)^0.5)/A30stdlife))</f>
        <v>0</v>
      </c>
      <c r="M438" s="68">
        <f>IF(A30stdlife="n/a","n/a",IF(M$3&gt;(A30stdlife+$F438),(Input!$H$232*(1+vanilla1)^0.5)-SUM($H438:L438),(Input!$H$232*(1+vanilla1)^0.5)/A30stdlife))</f>
        <v>0</v>
      </c>
      <c r="N438" s="68">
        <f>IF(A30stdlife="n/a","n/a",IF(N$3&gt;(A30stdlife+$F438),(Input!$H$232*(1+vanilla1)^0.5)-SUM($H438:M438),(Input!$H$232*(1+vanilla1)^0.5)/A30stdlife))</f>
        <v>0</v>
      </c>
      <c r="O438" s="68">
        <f>IF(A30stdlife="n/a","n/a",IF(O$3&gt;(A30stdlife+$F438),(Input!$H$232*(1+vanilla1)^0.5)-SUM($H438:N438),(Input!$H$232*(1+vanilla1)^0.5)/A30stdlife))</f>
        <v>0</v>
      </c>
      <c r="P438" s="68">
        <f>IF(A30stdlife="n/a","n/a",IF(P$3&gt;(A30stdlife+$F438),(Input!$H$232*(1+vanilla1)^0.5)-SUM($H438:O438),(Input!$H$232*(1+vanilla1)^0.5)/A30stdlife))</f>
        <v>0</v>
      </c>
      <c r="Q438" s="68">
        <f>IF(A30stdlife="n/a","n/a",IF(Q$3&gt;(A30stdlife+$F438),(Input!$H$232*(1+vanilla1)^0.5)-SUM($H438:P438),(Input!$H$232*(1+vanilla1)^0.5)/A30stdlife))</f>
        <v>0</v>
      </c>
      <c r="R438" s="68"/>
      <c r="S438" s="102"/>
      <c r="T438" s="102"/>
      <c r="U438" s="102"/>
      <c r="V438" s="102"/>
      <c r="W438" s="102"/>
      <c r="X438" s="102"/>
      <c r="Y438" s="102"/>
      <c r="Z438" s="102"/>
      <c r="AA438" s="102"/>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102"/>
      <c r="BE438" s="102"/>
      <c r="BF438" s="102"/>
      <c r="BG438" s="102"/>
      <c r="BH438" s="102"/>
      <c r="BI438" s="102"/>
      <c r="BJ438" s="102"/>
      <c r="BK438" s="11"/>
      <c r="BL438" s="11"/>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2">
      <c r="A439" s="9"/>
      <c r="B439" s="9"/>
      <c r="C439" s="9"/>
      <c r="D439" s="25"/>
      <c r="E439" s="363"/>
      <c r="F439" s="85">
        <v>2</v>
      </c>
      <c r="G439" s="122"/>
      <c r="H439" s="147"/>
      <c r="I439" s="148"/>
      <c r="J439" s="68">
        <f>IF(A30stdlife="n/a","n/a",IF(J$3&gt;(A30stdlife+$F439),(Input!$I$232*(1+vanilla2)^0.5)-SUM($I439:I439),(Input!$I$232*(1+vanilla2)^0.5)/A30stdlife))</f>
        <v>0</v>
      </c>
      <c r="K439" s="68">
        <f>IF(A30stdlife="n/a","n/a",IF(K$3&gt;(A30stdlife+$F439),(Input!$I$232*(1+vanilla2)^0.5)-SUM($I439:J439),(Input!$I$232*(1+vanilla2)^0.5)/A30stdlife))</f>
        <v>0</v>
      </c>
      <c r="L439" s="68">
        <f>IF(A30stdlife="n/a","n/a",IF(L$3&gt;(A30stdlife+$F439),(Input!$I$232*(1+vanilla2)^0.5)-SUM($I439:K439),(Input!$I$232*(1+vanilla2)^0.5)/A30stdlife))</f>
        <v>0</v>
      </c>
      <c r="M439" s="68">
        <f>IF(A30stdlife="n/a","n/a",IF(M$3&gt;(A30stdlife+$F439),(Input!$I$232*(1+vanilla2)^0.5)-SUM($I439:L439),(Input!$I$232*(1+vanilla2)^0.5)/A30stdlife))</f>
        <v>0</v>
      </c>
      <c r="N439" s="68">
        <f>IF(A30stdlife="n/a","n/a",IF(N$3&gt;(A30stdlife+$F439),(Input!$I$232*(1+vanilla2)^0.5)-SUM($I439:M439),(Input!$I$232*(1+vanilla2)^0.5)/A30stdlife))</f>
        <v>0</v>
      </c>
      <c r="O439" s="68">
        <f>IF(A30stdlife="n/a","n/a",IF(O$3&gt;(A30stdlife+$F439),(Input!$I$232*(1+vanilla2)^0.5)-SUM($I439:N439),(Input!$I$232*(1+vanilla2)^0.5)/A30stdlife))</f>
        <v>0</v>
      </c>
      <c r="P439" s="68">
        <f>IF(A30stdlife="n/a","n/a",IF(P$3&gt;(A30stdlife+$F439),(Input!$I$232*(1+vanilla2)^0.5)-SUM($I439:O439),(Input!$I$232*(1+vanilla2)^0.5)/A30stdlife))</f>
        <v>0</v>
      </c>
      <c r="Q439" s="68">
        <f>IF(A30stdlife="n/a","n/a",IF(Q$3&gt;(A30stdlife+$F439),(Input!$I$232*(1+vanilla2)^0.5)-SUM($I439:P439),(Input!$I$232*(1+vanilla2)^0.5)/A30stdlife))</f>
        <v>0</v>
      </c>
      <c r="R439" s="68"/>
      <c r="S439" s="102"/>
      <c r="T439" s="102"/>
      <c r="U439" s="102"/>
      <c r="V439" s="102"/>
      <c r="W439" s="102"/>
      <c r="X439" s="102"/>
      <c r="Y439" s="102"/>
      <c r="Z439" s="102"/>
      <c r="AA439" s="102"/>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102"/>
      <c r="BE439" s="102"/>
      <c r="BF439" s="102"/>
      <c r="BG439" s="102"/>
      <c r="BH439" s="102"/>
      <c r="BI439" s="102"/>
      <c r="BJ439" s="102"/>
      <c r="BK439" s="11"/>
      <c r="BL439" s="11"/>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9"/>
      <c r="B440" s="9"/>
      <c r="C440" s="9"/>
      <c r="D440" s="25"/>
      <c r="E440" s="363"/>
      <c r="F440" s="85">
        <v>3</v>
      </c>
      <c r="G440" s="122"/>
      <c r="H440" s="147"/>
      <c r="I440" s="149"/>
      <c r="J440" s="148"/>
      <c r="K440" s="68">
        <f>IF(A30stdlife="n/a","n/a",IF(K$3&gt;(A30stdlife+$F440),(Input!$J$232*(1+vanilla3)^0.5)-SUM($J440:J440),(Input!$J$232*(1+vanilla3)^0.5)/A30stdlife))</f>
        <v>0</v>
      </c>
      <c r="L440" s="68">
        <f>IF(A30stdlife="n/a","n/a",IF(L$3&gt;(A30stdlife+$F440),(Input!$J$232*(1+vanilla3)^0.5)-SUM($J440:K440),(Input!$J$232*(1+vanilla3)^0.5)/A30stdlife))</f>
        <v>0</v>
      </c>
      <c r="M440" s="68">
        <f>IF(A30stdlife="n/a","n/a",IF(M$3&gt;(A30stdlife+$F440),(Input!$J$232*(1+vanilla3)^0.5)-SUM($J440:L440),(Input!$J$232*(1+vanilla3)^0.5)/A30stdlife))</f>
        <v>0</v>
      </c>
      <c r="N440" s="68">
        <f>IF(A30stdlife="n/a","n/a",IF(N$3&gt;(A30stdlife+$F440),(Input!$J$232*(1+vanilla3)^0.5)-SUM($J440:M440),(Input!$J$232*(1+vanilla3)^0.5)/A30stdlife))</f>
        <v>0</v>
      </c>
      <c r="O440" s="68">
        <f>IF(A30stdlife="n/a","n/a",IF(O$3&gt;(A30stdlife+$F440),(Input!$J$232*(1+vanilla3)^0.5)-SUM($J440:N440),(Input!$J$232*(1+vanilla3)^0.5)/A30stdlife))</f>
        <v>0</v>
      </c>
      <c r="P440" s="68">
        <f>IF(A30stdlife="n/a","n/a",IF(P$3&gt;(A30stdlife+$F440),(Input!$J$232*(1+vanilla3)^0.5)-SUM($J440:O440),(Input!$J$232*(1+vanilla3)^0.5)/A30stdlife))</f>
        <v>0</v>
      </c>
      <c r="Q440" s="68">
        <f>IF(A30stdlife="n/a","n/a",IF(Q$3&gt;(A30stdlife+$F440),(Input!$J$232*(1+vanilla3)^0.5)-SUM($J440:P440),(Input!$J$232*(1+vanilla3)^0.5)/A30stdlife))</f>
        <v>0</v>
      </c>
      <c r="R440" s="68"/>
      <c r="S440" s="102"/>
      <c r="T440" s="102"/>
      <c r="U440" s="102"/>
      <c r="V440" s="102"/>
      <c r="W440" s="102"/>
      <c r="X440" s="102"/>
      <c r="Y440" s="102"/>
      <c r="Z440" s="102"/>
      <c r="AA440" s="102"/>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102"/>
      <c r="BE440" s="102"/>
      <c r="BF440" s="102"/>
      <c r="BG440" s="102"/>
      <c r="BH440" s="102"/>
      <c r="BI440" s="102"/>
      <c r="BJ440" s="102"/>
      <c r="BK440" s="11"/>
      <c r="BL440" s="11"/>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9"/>
      <c r="B441" s="9"/>
      <c r="C441" s="9"/>
      <c r="D441" s="25"/>
      <c r="E441" s="363"/>
      <c r="F441" s="85">
        <v>4</v>
      </c>
      <c r="G441" s="122"/>
      <c r="H441" s="147"/>
      <c r="I441" s="149"/>
      <c r="J441" s="149"/>
      <c r="K441" s="148"/>
      <c r="L441" s="68">
        <f>IF(A30stdlife="n/a","n/a",IF(L$3&gt;(A30stdlife+$F441),(Input!$K$232*(1+vanilla4)^0.5)-SUM($K441:K441),(Input!$K$232*(1+vanilla4)^0.5)/A30stdlife))</f>
        <v>0</v>
      </c>
      <c r="M441" s="68">
        <f>IF(A30stdlife="n/a","n/a",IF(M$3&gt;(A30stdlife+$F441),(Input!$K$232*(1+vanilla4)^0.5)-SUM($K441:L441),(Input!$K$232*(1+vanilla4)^0.5)/A30stdlife))</f>
        <v>0</v>
      </c>
      <c r="N441" s="68">
        <f>IF(A30stdlife="n/a","n/a",IF(N$3&gt;(A30stdlife+$F441),(Input!$K$232*(1+vanilla4)^0.5)-SUM($K441:M441),(Input!$K$232*(1+vanilla4)^0.5)/A30stdlife))</f>
        <v>0</v>
      </c>
      <c r="O441" s="68">
        <f>IF(A30stdlife="n/a","n/a",IF(O$3&gt;(A30stdlife+$F441),(Input!$K$232*(1+vanilla4)^0.5)-SUM($K441:N441),(Input!$K$232*(1+vanilla4)^0.5)/A30stdlife))</f>
        <v>0</v>
      </c>
      <c r="P441" s="68">
        <f>IF(A30stdlife="n/a","n/a",IF(P$3&gt;(A30stdlife+$F441),(Input!$K$232*(1+vanilla4)^0.5)-SUM($K441:O441),(Input!$K$232*(1+vanilla4)^0.5)/A30stdlife))</f>
        <v>0</v>
      </c>
      <c r="Q441" s="68">
        <f>IF(A30stdlife="n/a","n/a",IF(Q$3&gt;(A30stdlife+$F441),(Input!$K$232*(1+vanilla4)^0.5)-SUM($K441:P441),(Input!$K$232*(1+vanilla4)^0.5)/A30stdlife))</f>
        <v>0</v>
      </c>
      <c r="R441" s="68"/>
      <c r="S441" s="102"/>
      <c r="T441" s="102"/>
      <c r="U441" s="102"/>
      <c r="V441" s="102"/>
      <c r="W441" s="102"/>
      <c r="X441" s="102"/>
      <c r="Y441" s="102"/>
      <c r="Z441" s="102"/>
      <c r="AA441" s="102"/>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102"/>
      <c r="BE441" s="102"/>
      <c r="BF441" s="102"/>
      <c r="BG441" s="102"/>
      <c r="BH441" s="102"/>
      <c r="BI441" s="102"/>
      <c r="BJ441" s="102"/>
      <c r="BK441" s="11"/>
      <c r="BL441" s="1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9"/>
      <c r="B442" s="9"/>
      <c r="C442" s="9"/>
      <c r="D442" s="25"/>
      <c r="E442" s="363"/>
      <c r="F442" s="85">
        <v>5</v>
      </c>
      <c r="G442" s="26"/>
      <c r="H442" s="147"/>
      <c r="I442" s="149"/>
      <c r="J442" s="149"/>
      <c r="K442" s="149"/>
      <c r="L442" s="148"/>
      <c r="M442" s="68">
        <f>IF(A30stdlife="n/a","n/a",IF(M$3&gt;(A30stdlife+$F442),(Input!$L$232*(1+vanilla5)^0.5)-SUM($L442:L442),(Input!$L$232*(1+vanilla5)^0.5)/A30stdlife))</f>
        <v>0</v>
      </c>
      <c r="N442" s="68">
        <f>IF(A30stdlife="n/a","n/a",IF(N$3&gt;(A30stdlife+$F442),(Input!$L$232*(1+vanilla5)^0.5)-SUM($L442:M442),(Input!$L$232*(1+vanilla5)^0.5)/A30stdlife))</f>
        <v>0</v>
      </c>
      <c r="O442" s="68">
        <f>IF(A30stdlife="n/a","n/a",IF(O$3&gt;(A30stdlife+$F442),(Input!$L$232*(1+vanilla5)^0.5)-SUM($L442:N442),(Input!$L$232*(1+vanilla5)^0.5)/A30stdlife))</f>
        <v>0</v>
      </c>
      <c r="P442" s="68">
        <f>IF(A30stdlife="n/a","n/a",IF(P$3&gt;(A30stdlife+$F442),(Input!$L$232*(1+vanilla5)^0.5)-SUM($L442:O442),(Input!$L$232*(1+vanilla5)^0.5)/A30stdlife))</f>
        <v>0</v>
      </c>
      <c r="Q442" s="68">
        <f>IF(A30stdlife="n/a","n/a",IF(Q$3&gt;(A30stdlife+$F442),(Input!$L$232*(1+vanilla5)^0.5)-SUM($L442:P442),(Input!$L$232*(1+vanilla5)^0.5)/A30stdlife))</f>
        <v>0</v>
      </c>
      <c r="R442" s="68"/>
      <c r="S442" s="102"/>
      <c r="T442" s="102"/>
      <c r="U442" s="102"/>
      <c r="V442" s="102"/>
      <c r="W442" s="102"/>
      <c r="X442" s="102"/>
      <c r="Y442" s="102"/>
      <c r="Z442" s="102"/>
      <c r="AA442" s="102"/>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102"/>
      <c r="BE442" s="102"/>
      <c r="BF442" s="102"/>
      <c r="BG442" s="102"/>
      <c r="BH442" s="102"/>
      <c r="BI442" s="102"/>
      <c r="BJ442" s="102"/>
      <c r="BK442" s="11"/>
      <c r="BL442" s="11"/>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9"/>
      <c r="B443" s="9"/>
      <c r="C443" s="9"/>
      <c r="D443" s="25"/>
      <c r="E443" s="363"/>
      <c r="F443" s="85">
        <v>6</v>
      </c>
      <c r="G443" s="26"/>
      <c r="H443" s="147"/>
      <c r="I443" s="149"/>
      <c r="J443" s="149"/>
      <c r="K443" s="149"/>
      <c r="L443" s="149"/>
      <c r="M443" s="148"/>
      <c r="N443" s="68">
        <f>IF(A30stdlife="n/a","n/a",IF(N$3&gt;(A30stdlife+$F443),(Input!$M$232*(1+vanilla6)^0.5)-SUM($M443:M443),(Input!$M$232*(1+vanilla6)^0.5)/A30stdlife))</f>
        <v>0</v>
      </c>
      <c r="O443" s="68">
        <f>IF(A30stdlife="n/a","n/a",IF(O$3&gt;(A30stdlife+$F443),(Input!$M$232*(1+vanilla6)^0.5)-SUM($M443:N443),(Input!$M$232*(1+vanilla6)^0.5)/A30stdlife))</f>
        <v>0</v>
      </c>
      <c r="P443" s="68">
        <f>IF(A30stdlife="n/a","n/a",IF(P$3&gt;(A30stdlife+$F443),(Input!$M$232*(1+vanilla6)^0.5)-SUM($M443:O443),(Input!$M$232*(1+vanilla6)^0.5)/A30stdlife))</f>
        <v>0</v>
      </c>
      <c r="Q443" s="68">
        <f>IF(A30stdlife="n/a","n/a",IF(Q$3&gt;(A30stdlife+$F443),(Input!$M$232*(1+vanilla6)^0.5)-SUM($M443:P443),(Input!$M$232*(1+vanilla6)^0.5)/A30stdlife))</f>
        <v>0</v>
      </c>
      <c r="R443" s="68"/>
      <c r="S443" s="102"/>
      <c r="T443" s="102"/>
      <c r="U443" s="102"/>
      <c r="V443" s="102"/>
      <c r="W443" s="102"/>
      <c r="X443" s="102"/>
      <c r="Y443" s="102"/>
      <c r="Z443" s="102"/>
      <c r="AA443" s="102"/>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102"/>
      <c r="BE443" s="102"/>
      <c r="BF443" s="102"/>
      <c r="BG443" s="102"/>
      <c r="BH443" s="102"/>
      <c r="BI443" s="102"/>
      <c r="BJ443" s="102"/>
      <c r="BK443" s="11"/>
      <c r="BL443" s="11"/>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9"/>
      <c r="B444" s="9"/>
      <c r="C444" s="9"/>
      <c r="D444" s="25"/>
      <c r="E444" s="363"/>
      <c r="F444" s="85">
        <v>7</v>
      </c>
      <c r="G444" s="26"/>
      <c r="H444" s="147"/>
      <c r="I444" s="149"/>
      <c r="J444" s="149"/>
      <c r="K444" s="149"/>
      <c r="L444" s="149"/>
      <c r="M444" s="149"/>
      <c r="N444" s="148"/>
      <c r="O444" s="68">
        <f>IF(A30stdlife="n/a","n/a",IF(O$3&gt;(A30stdlife+$F444),(Input!N$232*(1+vanilla7)^0.5)-SUM($N444:N444),(Input!$N$232*(1+vanilla7)^0.5)/A30stdlife))</f>
        <v>0</v>
      </c>
      <c r="P444" s="68">
        <f>IF(A30stdlife="n/a","n/a",IF(P$3&gt;(A30stdlife+$F444),(Input!O$232*(1+vanilla7)^0.5)-SUM($N444:O444),(Input!$N$232*(1+vanilla7)^0.5)/A30stdlife))</f>
        <v>0</v>
      </c>
      <c r="Q444" s="68">
        <f>IF(A30stdlife="n/a","n/a",IF(Q$3&gt;(A30stdlife+$F444),(Input!P$232*(1+vanilla7)^0.5)-SUM($N444:P444),(Input!$N$232*(1+vanilla7)^0.5)/A30stdlife))</f>
        <v>0</v>
      </c>
      <c r="R444" s="68"/>
      <c r="S444" s="102"/>
      <c r="T444" s="102"/>
      <c r="U444" s="102"/>
      <c r="V444" s="102"/>
      <c r="W444" s="102"/>
      <c r="X444" s="102"/>
      <c r="Y444" s="102"/>
      <c r="Z444" s="102"/>
      <c r="AA444" s="102"/>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102"/>
      <c r="BE444" s="102"/>
      <c r="BF444" s="102"/>
      <c r="BG444" s="102"/>
      <c r="BH444" s="102"/>
      <c r="BI444" s="102"/>
      <c r="BJ444" s="102"/>
      <c r="BK444" s="11"/>
      <c r="BL444" s="11"/>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9"/>
      <c r="B445" s="9"/>
      <c r="C445" s="9"/>
      <c r="D445" s="25"/>
      <c r="E445" s="363"/>
      <c r="F445" s="85">
        <v>8</v>
      </c>
      <c r="G445" s="26"/>
      <c r="H445" s="147"/>
      <c r="I445" s="149"/>
      <c r="J445" s="149"/>
      <c r="K445" s="149"/>
      <c r="L445" s="149"/>
      <c r="M445" s="149"/>
      <c r="N445" s="149"/>
      <c r="O445" s="148"/>
      <c r="P445" s="68">
        <f>IF(A30stdlife="n/a","n/a",IF(P$3&gt;(A30stdlife+$F445),(Input!$O$232*(1+vanilla8)^0.5)-SUM($O445:O445),(Input!$O$232*(1+vanilla8)^0.5)/A30stdlife))</f>
        <v>0</v>
      </c>
      <c r="Q445" s="68">
        <f>IF(A30stdlife="n/a","n/a",IF(Q$3&gt;(A30stdlife+$F445),(Input!$O$232*(1+vanilla8)^0.5)-SUM($O445:P445),(Input!$O$232*(1+vanilla8)^0.5)/A30stdlife))</f>
        <v>0</v>
      </c>
      <c r="R445" s="68"/>
      <c r="S445" s="102"/>
      <c r="T445" s="102"/>
      <c r="U445" s="102"/>
      <c r="V445" s="102"/>
      <c r="W445" s="102"/>
      <c r="X445" s="102"/>
      <c r="Y445" s="102"/>
      <c r="Z445" s="102"/>
      <c r="AA445" s="102"/>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102"/>
      <c r="BE445" s="102"/>
      <c r="BF445" s="102"/>
      <c r="BG445" s="102"/>
      <c r="BH445" s="102"/>
      <c r="BI445" s="102"/>
      <c r="BJ445" s="102"/>
      <c r="BK445" s="11"/>
      <c r="BL445" s="11"/>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9"/>
      <c r="B446" s="9"/>
      <c r="C446" s="9"/>
      <c r="D446" s="25"/>
      <c r="E446" s="363"/>
      <c r="F446" s="85">
        <v>9</v>
      </c>
      <c r="G446" s="26"/>
      <c r="H446" s="147"/>
      <c r="I446" s="149"/>
      <c r="J446" s="149"/>
      <c r="K446" s="149"/>
      <c r="L446" s="149"/>
      <c r="M446" s="149"/>
      <c r="N446" s="149"/>
      <c r="O446" s="149"/>
      <c r="P446" s="148"/>
      <c r="Q446" s="68">
        <f>IF(A30stdlife="n/a","n/a",IF(Q$3&gt;(A30stdlife+$F446),(Input!$P$232*(1+vanilla9)^0.5)-SUM($P446:P446),(Input!$P$232*(1+vanilla9)^0.5)/A30stdlife))</f>
        <v>0</v>
      </c>
      <c r="R446" s="68"/>
      <c r="S446" s="102"/>
      <c r="T446" s="102"/>
      <c r="U446" s="102"/>
      <c r="V446" s="102"/>
      <c r="W446" s="102"/>
      <c r="X446" s="102"/>
      <c r="Y446" s="102"/>
      <c r="Z446" s="102"/>
      <c r="AA446" s="102"/>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102"/>
      <c r="BE446" s="102"/>
      <c r="BF446" s="102"/>
      <c r="BG446" s="102"/>
      <c r="BH446" s="102"/>
      <c r="BI446" s="102"/>
      <c r="BJ446" s="102"/>
      <c r="BK446" s="11"/>
      <c r="BL446" s="11"/>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9"/>
      <c r="B447" s="9"/>
      <c r="C447" s="9"/>
      <c r="D447" s="25"/>
      <c r="E447" s="363"/>
      <c r="F447" s="86">
        <v>10</v>
      </c>
      <c r="G447" s="26"/>
      <c r="H447" s="147"/>
      <c r="I447" s="149"/>
      <c r="J447" s="149"/>
      <c r="K447" s="149"/>
      <c r="L447" s="149"/>
      <c r="M447" s="149"/>
      <c r="N447" s="149"/>
      <c r="O447" s="149"/>
      <c r="P447" s="149"/>
      <c r="Q447" s="148"/>
      <c r="R447" s="68"/>
      <c r="S447" s="102"/>
      <c r="T447" s="102"/>
      <c r="U447" s="102"/>
      <c r="V447" s="102"/>
      <c r="W447" s="102"/>
      <c r="X447" s="102"/>
      <c r="Y447" s="102"/>
      <c r="Z447" s="102"/>
      <c r="AA447" s="102"/>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102"/>
      <c r="BE447" s="102"/>
      <c r="BF447" s="102"/>
      <c r="BG447" s="102"/>
      <c r="BH447" s="102"/>
      <c r="BI447" s="102"/>
      <c r="BJ447" s="102"/>
      <c r="BK447" s="11"/>
      <c r="BL447" s="11"/>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1" collapsed="1">
      <c r="A448" s="9"/>
      <c r="B448" s="9"/>
      <c r="C448" s="9"/>
      <c r="D448" s="25">
        <f>Asset30</f>
        <v>0</v>
      </c>
      <c r="E448" s="9"/>
      <c r="F448" s="9"/>
      <c r="G448" s="122"/>
      <c r="H448" s="166">
        <f>-SUM(H436:H447)</f>
        <v>0</v>
      </c>
      <c r="I448" s="166">
        <f>-SUM(I436:I447)</f>
        <v>0</v>
      </c>
      <c r="J448" s="166">
        <f>-SUM(J436:J447)</f>
        <v>0</v>
      </c>
      <c r="K448" s="166">
        <f>-SUM(K436:K447)</f>
        <v>0</v>
      </c>
      <c r="L448" s="166">
        <f>-SUM(L436:L447)</f>
        <v>0</v>
      </c>
      <c r="M448" s="166">
        <f>IF(Input!M248&gt;0, -SUM(M436:M447), 0)</f>
        <v>0</v>
      </c>
      <c r="N448" s="166">
        <f>IF(Input!N248&gt;0, -SUM(N436:N447), 0)</f>
        <v>0</v>
      </c>
      <c r="O448" s="166">
        <f>IF(Input!O248&gt;0, -SUM(O436:O447), 0)</f>
        <v>0</v>
      </c>
      <c r="P448" s="166">
        <f>IF(Input!P248&gt;0, -SUM(P436:P447), 0)</f>
        <v>0</v>
      </c>
      <c r="Q448" s="166">
        <f>IF(Input!Q248&gt;0, -SUM(Q436:Q447), 0)</f>
        <v>0</v>
      </c>
      <c r="R448" s="66"/>
      <c r="S448" s="104"/>
      <c r="T448" s="104"/>
      <c r="U448" s="104"/>
      <c r="V448" s="104"/>
      <c r="W448" s="104"/>
      <c r="X448" s="104"/>
      <c r="Y448" s="104"/>
      <c r="Z448" s="104"/>
      <c r="AA448" s="104"/>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104"/>
      <c r="BE448" s="104"/>
      <c r="BF448" s="104"/>
      <c r="BG448" s="104"/>
      <c r="BH448" s="104"/>
      <c r="BI448" s="104"/>
      <c r="BJ448" s="104"/>
      <c r="BK448" s="11"/>
      <c r="BL448" s="11"/>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c r="A449" s="9"/>
      <c r="B449" s="9"/>
      <c r="C449" s="31">
        <f>Asset31</f>
        <v>0</v>
      </c>
      <c r="D449" s="162"/>
      <c r="E449" s="33" t="s">
        <v>27</v>
      </c>
      <c r="F449" s="32"/>
      <c r="G449" s="176"/>
      <c r="H449" s="67">
        <f>IF(H$3&gt;A31remlife,A31value-SUM($G449:G449),IF(A31remlife="N/A","n/a",A31value/A31remlife))</f>
        <v>0</v>
      </c>
      <c r="I449" s="67">
        <f>IF(I$3&gt;A31remlife,A31value-SUM($G449:H449),IF(A31remlife="N/A","n/a",A31value/A31remlife))</f>
        <v>0</v>
      </c>
      <c r="J449" s="67">
        <f>IF(J$3&gt;A31remlife,A31value-SUM($G449:I449),IF(A31remlife="N/A","n/a",A31value/A31remlife))</f>
        <v>0</v>
      </c>
      <c r="K449" s="67">
        <f>IF(K$3&gt;A31remlife,A31value-SUM($G449:J449),IF(A31remlife="N/A","n/a",A31value/A31remlife))</f>
        <v>0</v>
      </c>
      <c r="L449" s="67">
        <f>IF(L$3&gt;A31remlife,A31value-SUM($G449:K449),IF(A31remlife="N/A","n/a",A31value/A31remlife))</f>
        <v>0</v>
      </c>
      <c r="M449" s="67">
        <f>IF(M$3&gt;A31remlife,A31value-SUM($G449:L449),IF(A31remlife="N/A","n/a",A31value/A31remlife))</f>
        <v>0</v>
      </c>
      <c r="N449" s="67">
        <f>IF(N$3&gt;A31remlife,A31value-SUM($G449:M449),IF(A31remlife="N/A","n/a",A31value/A31remlife))</f>
        <v>0</v>
      </c>
      <c r="O449" s="67">
        <f>IF(O$3&gt;A31remlife,A31value-SUM($G449:N449),IF(A31remlife="N/A","n/a",A31value/A31remlife))</f>
        <v>0</v>
      </c>
      <c r="P449" s="67">
        <f>IF(P$3&gt;A31remlife,A31value-SUM($G449:O449),IF(A31remlife="N/A","n/a",A31value/A31remlife))</f>
        <v>0</v>
      </c>
      <c r="Q449" s="67">
        <f>IF(Q$3&gt;A31remlife,A31value-SUM($G449:P449),IF(A31remlife="N/A","n/a",A31value/A31remlife))</f>
        <v>0</v>
      </c>
      <c r="R449" s="67"/>
      <c r="S449" s="102"/>
      <c r="T449" s="102"/>
      <c r="U449" s="102"/>
      <c r="V449" s="102"/>
      <c r="W449" s="102"/>
      <c r="X449" s="102"/>
      <c r="Y449" s="102"/>
      <c r="Z449" s="102"/>
      <c r="AA449" s="102"/>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102"/>
      <c r="BE449" s="102"/>
      <c r="BF449" s="102"/>
      <c r="BG449" s="102"/>
      <c r="BH449" s="102"/>
      <c r="BI449" s="102"/>
      <c r="BJ449" s="102"/>
      <c r="BK449" s="11"/>
      <c r="BL449" s="11"/>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5"/>
      <c r="E450" s="362" t="s">
        <v>83</v>
      </c>
      <c r="F450" s="85">
        <v>0</v>
      </c>
      <c r="G450" s="122"/>
      <c r="H450" s="68"/>
      <c r="I450" s="68"/>
      <c r="J450" s="68"/>
      <c r="K450" s="68"/>
      <c r="L450" s="68"/>
      <c r="M450" s="164"/>
      <c r="N450" s="111"/>
      <c r="O450" s="68"/>
      <c r="P450" s="68"/>
      <c r="Q450" s="68"/>
      <c r="R450" s="68"/>
      <c r="S450" s="102"/>
      <c r="T450" s="102"/>
      <c r="U450" s="102"/>
      <c r="V450" s="102"/>
      <c r="W450" s="102"/>
      <c r="X450" s="102"/>
      <c r="Y450" s="102"/>
      <c r="Z450" s="102"/>
      <c r="AA450" s="102"/>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102"/>
      <c r="BE450" s="102"/>
      <c r="BF450" s="102"/>
      <c r="BG450" s="102"/>
      <c r="BH450" s="102"/>
      <c r="BI450" s="102"/>
      <c r="BJ450" s="102"/>
      <c r="BK450" s="11"/>
      <c r="BL450" s="11"/>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9"/>
      <c r="B451" s="9"/>
      <c r="C451" s="9"/>
      <c r="D451" s="25"/>
      <c r="E451" s="363"/>
      <c r="F451" s="85">
        <v>1</v>
      </c>
      <c r="G451" s="122"/>
      <c r="H451" s="146"/>
      <c r="I451" s="68">
        <f>IF(A31stdlife="n/a","n/a",IF(I$3&gt;(A31stdlife+$F451),(Input!$H$233*(1+vanilla1)^0.5)-SUM($H451:H451),(Input!$H$233*(1+vanilla1)^0.5)/A31stdlife))</f>
        <v>0</v>
      </c>
      <c r="J451" s="68">
        <f>IF(A31stdlife="n/a","n/a",IF(J$3&gt;(A31stdlife+$F451),(Input!$H$233*(1+vanilla1)^0.5)-SUM($H451:I451),(Input!$H$233*(1+vanilla1)^0.5)/A31stdlife))</f>
        <v>0</v>
      </c>
      <c r="K451" s="68">
        <f>IF(A31stdlife="n/a","n/a",IF(K$3&gt;(A31stdlife+$F451),(Input!$H$233*(1+vanilla1)^0.5)-SUM($H451:J451),(Input!$H$233*(1+vanilla1)^0.5)/A31stdlife))</f>
        <v>0</v>
      </c>
      <c r="L451" s="68">
        <f>IF(A31stdlife="n/a","n/a",IF(L$3&gt;(A31stdlife+$F451),(Input!$H$233*(1+vanilla1)^0.5)-SUM($H451:K451),(Input!$H$233*(1+vanilla1)^0.5)/A31stdlife))</f>
        <v>0</v>
      </c>
      <c r="M451" s="68">
        <f>IF(A31stdlife="n/a","n/a",IF(M$3&gt;(A31stdlife+$F451),(Input!$H$233*(1+vanilla1)^0.5)-SUM($H451:L451),(Input!$H$233*(1+vanilla1)^0.5)/A31stdlife))</f>
        <v>0</v>
      </c>
      <c r="N451" s="68">
        <f>IF(A31stdlife="n/a","n/a",IF(N$3&gt;(A31stdlife+$F451),(Input!$H$233*(1+vanilla1)^0.5)-SUM($H451:M451),(Input!$H$233*(1+vanilla1)^0.5)/A31stdlife))</f>
        <v>0</v>
      </c>
      <c r="O451" s="68">
        <f>IF(A31stdlife="n/a","n/a",IF(O$3&gt;(A31stdlife+$F451),(Input!$H$233*(1+vanilla1)^0.5)-SUM($H451:N451),(Input!$H$233*(1+vanilla1)^0.5)/A31stdlife))</f>
        <v>0</v>
      </c>
      <c r="P451" s="68">
        <f>IF(A31stdlife="n/a","n/a",IF(P$3&gt;(A31stdlife+$F451),(Input!$H$233*(1+vanilla1)^0.5)-SUM($H451:O451),(Input!$H$233*(1+vanilla1)^0.5)/A31stdlife))</f>
        <v>0</v>
      </c>
      <c r="Q451" s="68">
        <f>IF(A31stdlife="n/a","n/a",IF(Q$3&gt;(A31stdlife+$F451),(Input!$H$233*(1+vanilla1)^0.5)-SUM($H451:P451),(Input!$H$233*(1+vanilla1)^0.5)/A31stdlife))</f>
        <v>0</v>
      </c>
      <c r="R451" s="68"/>
      <c r="S451" s="102"/>
      <c r="T451" s="102"/>
      <c r="U451" s="102"/>
      <c r="V451" s="102"/>
      <c r="W451" s="102"/>
      <c r="X451" s="102"/>
      <c r="Y451" s="102"/>
      <c r="Z451" s="102"/>
      <c r="AA451" s="102"/>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102"/>
      <c r="BE451" s="102"/>
      <c r="BF451" s="102"/>
      <c r="BG451" s="102"/>
      <c r="BH451" s="102"/>
      <c r="BI451" s="102"/>
      <c r="BJ451" s="102"/>
      <c r="BK451" s="11"/>
      <c r="BL451" s="1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2">
      <c r="A452" s="9"/>
      <c r="B452" s="9"/>
      <c r="C452" s="9"/>
      <c r="D452" s="25"/>
      <c r="E452" s="363"/>
      <c r="F452" s="85">
        <v>2</v>
      </c>
      <c r="G452" s="122"/>
      <c r="H452" s="147"/>
      <c r="I452" s="148"/>
      <c r="J452" s="68">
        <f>IF(A31stdlife="n/a","n/a",IF(J$3&gt;(A31stdlife+$F452),(Input!$I$233*(1+vanilla2)^0.5)-SUM($I452:I452),(Input!$I$233*(1+vanilla2)^0.5)/A31stdlife))</f>
        <v>0</v>
      </c>
      <c r="K452" s="68">
        <f>IF(A31stdlife="n/a","n/a",IF(K$3&gt;(A31stdlife+$F452),(Input!$I$233*(1+vanilla2)^0.5)-SUM($I452:J452),(Input!$I$233*(1+vanilla2)^0.5)/A31stdlife))</f>
        <v>0</v>
      </c>
      <c r="L452" s="68">
        <f>IF(A31stdlife="n/a","n/a",IF(L$3&gt;(A31stdlife+$F452),(Input!$I$233*(1+vanilla2)^0.5)-SUM($I452:K452),(Input!$I$233*(1+vanilla2)^0.5)/A31stdlife))</f>
        <v>0</v>
      </c>
      <c r="M452" s="68">
        <f>IF(A31stdlife="n/a","n/a",IF(M$3&gt;(A31stdlife+$F452),(Input!$I$233*(1+vanilla2)^0.5)-SUM($I452:L452),(Input!$I$233*(1+vanilla2)^0.5)/A31stdlife))</f>
        <v>0</v>
      </c>
      <c r="N452" s="68">
        <f>IF(A31stdlife="n/a","n/a",IF(N$3&gt;(A31stdlife+$F452),(Input!$I$233*(1+vanilla2)^0.5)-SUM($I452:M452),(Input!$I$233*(1+vanilla2)^0.5)/A31stdlife))</f>
        <v>0</v>
      </c>
      <c r="O452" s="68">
        <f>IF(A31stdlife="n/a","n/a",IF(O$3&gt;(A31stdlife+$F452),(Input!$I$233*(1+vanilla2)^0.5)-SUM($I452:N452),(Input!$I$233*(1+vanilla2)^0.5)/A31stdlife))</f>
        <v>0</v>
      </c>
      <c r="P452" s="68">
        <f>IF(A31stdlife="n/a","n/a",IF(P$3&gt;(A31stdlife+$F452),(Input!$I$233*(1+vanilla2)^0.5)-SUM($I452:O452),(Input!$I$233*(1+vanilla2)^0.5)/A31stdlife))</f>
        <v>0</v>
      </c>
      <c r="Q452" s="68">
        <f>IF(A31stdlife="n/a","n/a",IF(Q$3&gt;(A31stdlife+$F452),(Input!$I$233*(1+vanilla2)^0.5)-SUM($I452:P452),(Input!$I$233*(1+vanilla2)^0.5)/A31stdlife))</f>
        <v>0</v>
      </c>
      <c r="R452" s="68"/>
      <c r="S452" s="102"/>
      <c r="T452" s="102"/>
      <c r="U452" s="102"/>
      <c r="V452" s="102"/>
      <c r="W452" s="102"/>
      <c r="X452" s="102"/>
      <c r="Y452" s="102"/>
      <c r="Z452" s="102"/>
      <c r="AA452" s="102"/>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102"/>
      <c r="BE452" s="102"/>
      <c r="BF452" s="102"/>
      <c r="BG452" s="102"/>
      <c r="BH452" s="102"/>
      <c r="BI452" s="102"/>
      <c r="BJ452" s="102"/>
      <c r="BK452" s="11"/>
      <c r="BL452" s="11"/>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9"/>
      <c r="B453" s="9"/>
      <c r="C453" s="9"/>
      <c r="D453" s="25"/>
      <c r="E453" s="363"/>
      <c r="F453" s="85">
        <v>3</v>
      </c>
      <c r="G453" s="122"/>
      <c r="H453" s="147"/>
      <c r="I453" s="149"/>
      <c r="J453" s="148"/>
      <c r="K453" s="68">
        <f>IF(A31stdlife="n/a","n/a",IF(K$3&gt;(A31stdlife+$F453),(Input!$J$233*(1+vanilla3)^0.5)-SUM($J453:J453),(Input!$J$233*(1+vanilla3)^0.5)/A31stdlife))</f>
        <v>0</v>
      </c>
      <c r="L453" s="68">
        <f>IF(A31stdlife="n/a","n/a",IF(L$3&gt;(A31stdlife+$F453),(Input!$J$233*(1+vanilla3)^0.5)-SUM($J453:K453),(Input!$J$233*(1+vanilla3)^0.5)/A31stdlife))</f>
        <v>0</v>
      </c>
      <c r="M453" s="68">
        <f>IF(A31stdlife="n/a","n/a",IF(M$3&gt;(A31stdlife+$F453),(Input!$J$233*(1+vanilla3)^0.5)-SUM($J453:L453),(Input!$J$233*(1+vanilla3)^0.5)/A31stdlife))</f>
        <v>0</v>
      </c>
      <c r="N453" s="68">
        <f>IF(A31stdlife="n/a","n/a",IF(N$3&gt;(A31stdlife+$F453),(Input!$J$233*(1+vanilla3)^0.5)-SUM($J453:M453),(Input!$J$233*(1+vanilla3)^0.5)/A31stdlife))</f>
        <v>0</v>
      </c>
      <c r="O453" s="68">
        <f>IF(A31stdlife="n/a","n/a",IF(O$3&gt;(A31stdlife+$F453),(Input!$J$233*(1+vanilla3)^0.5)-SUM($J453:N453),(Input!$J$233*(1+vanilla3)^0.5)/A31stdlife))</f>
        <v>0</v>
      </c>
      <c r="P453" s="68">
        <f>IF(A31stdlife="n/a","n/a",IF(P$3&gt;(A31stdlife+$F453),(Input!$J$233*(1+vanilla3)^0.5)-SUM($J453:O453),(Input!$J$233*(1+vanilla3)^0.5)/A31stdlife))</f>
        <v>0</v>
      </c>
      <c r="Q453" s="68">
        <f>IF(A31stdlife="n/a","n/a",IF(Q$3&gt;(A31stdlife+$F453),(Input!$J$233*(1+vanilla3)^0.5)-SUM($J453:P453),(Input!$J$233*(1+vanilla3)^0.5)/A31stdlife))</f>
        <v>0</v>
      </c>
      <c r="R453" s="68"/>
      <c r="S453" s="102"/>
      <c r="T453" s="102"/>
      <c r="U453" s="102"/>
      <c r="V453" s="102"/>
      <c r="W453" s="102"/>
      <c r="X453" s="102"/>
      <c r="Y453" s="102"/>
      <c r="Z453" s="102"/>
      <c r="AA453" s="102"/>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102"/>
      <c r="BE453" s="102"/>
      <c r="BF453" s="102"/>
      <c r="BG453" s="102"/>
      <c r="BH453" s="102"/>
      <c r="BI453" s="102"/>
      <c r="BJ453" s="102"/>
      <c r="BK453" s="11"/>
      <c r="BL453" s="11"/>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9"/>
      <c r="B454" s="9"/>
      <c r="C454" s="9"/>
      <c r="D454" s="25"/>
      <c r="E454" s="363"/>
      <c r="F454" s="85">
        <v>4</v>
      </c>
      <c r="G454" s="122"/>
      <c r="H454" s="147"/>
      <c r="I454" s="149"/>
      <c r="J454" s="149"/>
      <c r="K454" s="148"/>
      <c r="L454" s="68">
        <f>IF(A31stdlife="n/a","n/a",IF(L$3&gt;(A31stdlife+$F454),(Input!$K$233*(1+vanilla4)^0.5)-SUM($K454:K454),(Input!$K$233*(1+vanilla4)^0.5)/A31stdlife))</f>
        <v>0</v>
      </c>
      <c r="M454" s="68">
        <f>IF(A31stdlife="n/a","n/a",IF(M$3&gt;(A31stdlife+$F454),(Input!$K$233*(1+vanilla4)^0.5)-SUM($K454:L454),(Input!$K$233*(1+vanilla4)^0.5)/A31stdlife))</f>
        <v>0</v>
      </c>
      <c r="N454" s="68">
        <f>IF(A31stdlife="n/a","n/a",IF(N$3&gt;(A31stdlife+$F454),(Input!$K$233*(1+vanilla4)^0.5)-SUM($K454:M454),(Input!$K$233*(1+vanilla4)^0.5)/A31stdlife))</f>
        <v>0</v>
      </c>
      <c r="O454" s="68">
        <f>IF(A31stdlife="n/a","n/a",IF(O$3&gt;(A31stdlife+$F454),(Input!$K$233*(1+vanilla4)^0.5)-SUM($K454:N454),(Input!$K$233*(1+vanilla4)^0.5)/A31stdlife))</f>
        <v>0</v>
      </c>
      <c r="P454" s="68">
        <f>IF(A31stdlife="n/a","n/a",IF(P$3&gt;(A31stdlife+$F454),(Input!$K$233*(1+vanilla4)^0.5)-SUM($K454:O454),(Input!$K$233*(1+vanilla4)^0.5)/A31stdlife))</f>
        <v>0</v>
      </c>
      <c r="Q454" s="68">
        <f>IF(A31stdlife="n/a","n/a",IF(Q$3&gt;(A31stdlife+$F454),(Input!$K$233*(1+vanilla4)^0.5)-SUM($K454:P454),(Input!$K$233*(1+vanilla4)^0.5)/A31stdlife))</f>
        <v>0</v>
      </c>
      <c r="R454" s="68"/>
      <c r="S454" s="102"/>
      <c r="T454" s="102"/>
      <c r="U454" s="102"/>
      <c r="V454" s="102"/>
      <c r="W454" s="102"/>
      <c r="X454" s="102"/>
      <c r="Y454" s="102"/>
      <c r="Z454" s="102"/>
      <c r="AA454" s="102"/>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102"/>
      <c r="BE454" s="102"/>
      <c r="BF454" s="102"/>
      <c r="BG454" s="102"/>
      <c r="BH454" s="102"/>
      <c r="BI454" s="102"/>
      <c r="BJ454" s="102"/>
      <c r="BK454" s="11"/>
      <c r="BL454" s="11"/>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9"/>
      <c r="B455" s="9"/>
      <c r="C455" s="9"/>
      <c r="D455" s="25"/>
      <c r="E455" s="363"/>
      <c r="F455" s="85">
        <v>5</v>
      </c>
      <c r="G455" s="26"/>
      <c r="H455" s="147"/>
      <c r="I455" s="149"/>
      <c r="J455" s="149"/>
      <c r="K455" s="149"/>
      <c r="L455" s="148"/>
      <c r="M455" s="68">
        <f>IF(A31stdlife="n/a","n/a",IF(M$3&gt;(A31stdlife+$F455),(Input!$L$233*(1+vanilla5)^0.5)-SUM($L455:L455),(Input!$L$233*(1+vanilla5)^0.5)/A31stdlife))</f>
        <v>0</v>
      </c>
      <c r="N455" s="68">
        <f>IF(A31stdlife="n/a","n/a",IF(N$3&gt;(A31stdlife+$F455),(Input!$L$233*(1+vanilla5)^0.5)-SUM($L455:M455),(Input!$L$233*(1+vanilla5)^0.5)/A31stdlife))</f>
        <v>0</v>
      </c>
      <c r="O455" s="68">
        <f>IF(A31stdlife="n/a","n/a",IF(O$3&gt;(A31stdlife+$F455),(Input!$L$233*(1+vanilla5)^0.5)-SUM($L455:N455),(Input!$L$233*(1+vanilla5)^0.5)/A31stdlife))</f>
        <v>0</v>
      </c>
      <c r="P455" s="68">
        <f>IF(A31stdlife="n/a","n/a",IF(P$3&gt;(A31stdlife+$F455),(Input!$L$233*(1+vanilla5)^0.5)-SUM($L455:O455),(Input!$L$233*(1+vanilla5)^0.5)/A31stdlife))</f>
        <v>0</v>
      </c>
      <c r="Q455" s="68">
        <f>IF(A31stdlife="n/a","n/a",IF(Q$3&gt;(A31stdlife+$F455),(Input!$L$233*(1+vanilla5)^0.5)-SUM($L455:P455),(Input!$L$233*(1+vanilla5)^0.5)/A31stdlife))</f>
        <v>0</v>
      </c>
      <c r="R455" s="68"/>
      <c r="S455" s="102"/>
      <c r="T455" s="102"/>
      <c r="U455" s="102"/>
      <c r="V455" s="102"/>
      <c r="W455" s="102"/>
      <c r="X455" s="102"/>
      <c r="Y455" s="102"/>
      <c r="Z455" s="102"/>
      <c r="AA455" s="102"/>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102"/>
      <c r="BE455" s="102"/>
      <c r="BF455" s="102"/>
      <c r="BG455" s="102"/>
      <c r="BH455" s="102"/>
      <c r="BI455" s="102"/>
      <c r="BJ455" s="102"/>
      <c r="BK455" s="11"/>
      <c r="BL455" s="11"/>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9"/>
      <c r="B456" s="9"/>
      <c r="C456" s="9"/>
      <c r="D456" s="25"/>
      <c r="E456" s="363"/>
      <c r="F456" s="85">
        <v>6</v>
      </c>
      <c r="G456" s="26"/>
      <c r="H456" s="147"/>
      <c r="I456" s="149"/>
      <c r="J456" s="149"/>
      <c r="K456" s="149"/>
      <c r="L456" s="149"/>
      <c r="M456" s="148"/>
      <c r="N456" s="68">
        <f>IF(A31stdlife="n/a","n/a",IF(N$3&gt;(A31stdlife+$F456),(Input!$M$233*(1+vanilla6)^0.5)-SUM($M456:M456),(Input!$M$233*(1+vanilla6)^0.5)/A31stdlife))</f>
        <v>0</v>
      </c>
      <c r="O456" s="68">
        <f>IF(A31stdlife="n/a","n/a",IF(O$3&gt;(A31stdlife+$F456),(Input!$M$233*(1+vanilla6)^0.5)-SUM($M456:N456),(Input!$M$233*(1+vanilla6)^0.5)/A31stdlife))</f>
        <v>0</v>
      </c>
      <c r="P456" s="68">
        <f>IF(A31stdlife="n/a","n/a",IF(P$3&gt;(A31stdlife+$F456),(Input!$M$233*(1+vanilla6)^0.5)-SUM($M456:O456),(Input!$M$233*(1+vanilla6)^0.5)/A31stdlife))</f>
        <v>0</v>
      </c>
      <c r="Q456" s="68">
        <f>IF(A31stdlife="n/a","n/a",IF(Q$3&gt;(A31stdlife+$F456),(Input!$M$233*(1+vanilla6)^0.5)-SUM($M456:P456),(Input!$M$233*(1+vanilla6)^0.5)/A31stdlife))</f>
        <v>0</v>
      </c>
      <c r="R456" s="68"/>
      <c r="S456" s="102"/>
      <c r="T456" s="102"/>
      <c r="U456" s="102"/>
      <c r="V456" s="102"/>
      <c r="W456" s="102"/>
      <c r="X456" s="102"/>
      <c r="Y456" s="102"/>
      <c r="Z456" s="102"/>
      <c r="AA456" s="102"/>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102"/>
      <c r="BE456" s="102"/>
      <c r="BF456" s="102"/>
      <c r="BG456" s="102"/>
      <c r="BH456" s="102"/>
      <c r="BI456" s="102"/>
      <c r="BJ456" s="102"/>
      <c r="BK456" s="11"/>
      <c r="BL456" s="11"/>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9"/>
      <c r="B457" s="9"/>
      <c r="C457" s="9"/>
      <c r="D457" s="25"/>
      <c r="E457" s="363"/>
      <c r="F457" s="85">
        <v>7</v>
      </c>
      <c r="G457" s="26"/>
      <c r="H457" s="147"/>
      <c r="I457" s="149"/>
      <c r="J457" s="149"/>
      <c r="K457" s="149"/>
      <c r="L457" s="149"/>
      <c r="M457" s="149"/>
      <c r="N457" s="148"/>
      <c r="O457" s="68">
        <f>IF(A31stdlife="n/a","n/a",IF(O$3&gt;(A31stdlife+$F457),(Input!N$233*(1+vanilla7)^0.5)-SUM($N457:N457),(Input!$N$233*(1+vanilla7)^0.5)/A31stdlife))</f>
        <v>0</v>
      </c>
      <c r="P457" s="68">
        <f>IF(A31stdlife="n/a","n/a",IF(P$3&gt;(A31stdlife+$F457),(Input!O$233*(1+vanilla7)^0.5)-SUM($N457:O457),(Input!$N$233*(1+vanilla7)^0.5)/A31stdlife))</f>
        <v>0</v>
      </c>
      <c r="Q457" s="68">
        <f>IF(A31stdlife="n/a","n/a",IF(Q$3&gt;(A31stdlife+$F457),(Input!P$233*(1+vanilla7)^0.5)-SUM($N457:P457),(Input!$N$233*(1+vanilla7)^0.5)/A31stdlife))</f>
        <v>0</v>
      </c>
      <c r="R457" s="68"/>
      <c r="S457" s="102"/>
      <c r="T457" s="102"/>
      <c r="U457" s="102"/>
      <c r="V457" s="102"/>
      <c r="W457" s="102"/>
      <c r="X457" s="102"/>
      <c r="Y457" s="102"/>
      <c r="Z457" s="102"/>
      <c r="AA457" s="102"/>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102"/>
      <c r="BE457" s="102"/>
      <c r="BF457" s="102"/>
      <c r="BG457" s="102"/>
      <c r="BH457" s="102"/>
      <c r="BI457" s="102"/>
      <c r="BJ457" s="102"/>
      <c r="BK457" s="11"/>
      <c r="BL457" s="11"/>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9"/>
      <c r="B458" s="9"/>
      <c r="C458" s="9"/>
      <c r="D458" s="25"/>
      <c r="E458" s="363"/>
      <c r="F458" s="85">
        <v>8</v>
      </c>
      <c r="G458" s="26"/>
      <c r="H458" s="147"/>
      <c r="I458" s="149"/>
      <c r="J458" s="149"/>
      <c r="K458" s="149"/>
      <c r="L458" s="149"/>
      <c r="M458" s="149"/>
      <c r="N458" s="149"/>
      <c r="O458" s="148"/>
      <c r="P458" s="68">
        <f>IF(A31stdlife="n/a","n/a",IF(P$3&gt;(A31stdlife+$F458),(Input!$O$233*(1+vanilla8)^0.5)-SUM($O458:O458),(Input!$O$233*(1+vanilla8)^0.5)/A31stdlife))</f>
        <v>0</v>
      </c>
      <c r="Q458" s="68">
        <f>IF(A31stdlife="n/a","n/a",IF(Q$3&gt;(A31stdlife+$F458),(Input!$O$233*(1+vanilla8)^0.5)-SUM($O458:P458),(Input!$O$233*(1+vanilla8)^0.5)/A31stdlife))</f>
        <v>0</v>
      </c>
      <c r="R458" s="68"/>
      <c r="S458" s="102"/>
      <c r="T458" s="102"/>
      <c r="U458" s="102"/>
      <c r="V458" s="102"/>
      <c r="W458" s="102"/>
      <c r="X458" s="102"/>
      <c r="Y458" s="102"/>
      <c r="Z458" s="102"/>
      <c r="AA458" s="102"/>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102"/>
      <c r="BE458" s="102"/>
      <c r="BF458" s="102"/>
      <c r="BG458" s="102"/>
      <c r="BH458" s="102"/>
      <c r="BI458" s="102"/>
      <c r="BJ458" s="102"/>
      <c r="BK458" s="11"/>
      <c r="BL458" s="11"/>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9"/>
      <c r="B459" s="9"/>
      <c r="C459" s="9"/>
      <c r="D459" s="25"/>
      <c r="E459" s="363"/>
      <c r="F459" s="85">
        <v>9</v>
      </c>
      <c r="G459" s="26"/>
      <c r="H459" s="147"/>
      <c r="I459" s="149"/>
      <c r="J459" s="149"/>
      <c r="K459" s="149"/>
      <c r="L459" s="149"/>
      <c r="M459" s="149"/>
      <c r="N459" s="149"/>
      <c r="O459" s="149"/>
      <c r="P459" s="148"/>
      <c r="Q459" s="68">
        <f>IF(A31stdlife="n/a","n/a",IF(Q$3&gt;(A31stdlife+$F459),(Input!$P$233*(1+vanilla9)^0.5)-SUM($P459:P459),(Input!$P$233*(1+vanilla9)^0.5)/A31stdlife))</f>
        <v>0</v>
      </c>
      <c r="R459" s="68"/>
      <c r="S459" s="102"/>
      <c r="T459" s="102"/>
      <c r="U459" s="102"/>
      <c r="V459" s="102"/>
      <c r="W459" s="102"/>
      <c r="X459" s="102"/>
      <c r="Y459" s="102"/>
      <c r="Z459" s="102"/>
      <c r="AA459" s="102"/>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102"/>
      <c r="BE459" s="102"/>
      <c r="BF459" s="102"/>
      <c r="BG459" s="102"/>
      <c r="BH459" s="102"/>
      <c r="BI459" s="102"/>
      <c r="BJ459" s="102"/>
      <c r="BK459" s="11"/>
      <c r="BL459" s="11"/>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9"/>
      <c r="B460" s="9"/>
      <c r="C460" s="9"/>
      <c r="D460" s="25"/>
      <c r="E460" s="363"/>
      <c r="F460" s="86">
        <v>10</v>
      </c>
      <c r="G460" s="26"/>
      <c r="H460" s="147"/>
      <c r="I460" s="149"/>
      <c r="J460" s="149"/>
      <c r="K460" s="149"/>
      <c r="L460" s="149"/>
      <c r="M460" s="149"/>
      <c r="N460" s="149"/>
      <c r="O460" s="149"/>
      <c r="P460" s="149"/>
      <c r="Q460" s="148"/>
      <c r="R460" s="68"/>
      <c r="S460" s="102"/>
      <c r="T460" s="102"/>
      <c r="U460" s="102"/>
      <c r="V460" s="102"/>
      <c r="W460" s="102"/>
      <c r="X460" s="102"/>
      <c r="Y460" s="102"/>
      <c r="Z460" s="102"/>
      <c r="AA460" s="102"/>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102"/>
      <c r="BE460" s="102"/>
      <c r="BF460" s="102"/>
      <c r="BG460" s="102"/>
      <c r="BH460" s="102"/>
      <c r="BI460" s="102"/>
      <c r="BJ460" s="102"/>
      <c r="BK460" s="11"/>
      <c r="BL460" s="11"/>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1" collapsed="1">
      <c r="A461" s="9"/>
      <c r="B461" s="9"/>
      <c r="C461" s="9"/>
      <c r="D461" s="247">
        <f>Asset31</f>
        <v>0</v>
      </c>
      <c r="E461" s="9"/>
      <c r="F461" s="9"/>
      <c r="G461" s="122"/>
      <c r="H461" s="166">
        <f>-SUM(H449:H460)</f>
        <v>0</v>
      </c>
      <c r="I461" s="166">
        <f>-SUM(I449:I460)</f>
        <v>0</v>
      </c>
      <c r="J461" s="166">
        <f>-SUM(J449:J460)</f>
        <v>0</v>
      </c>
      <c r="K461" s="166">
        <f>-SUM(K449:K460)</f>
        <v>0</v>
      </c>
      <c r="L461" s="166">
        <f>-SUM(L449:L460)</f>
        <v>0</v>
      </c>
      <c r="M461" s="166">
        <f>IF(Input!M261&gt;0, -SUM(M449:M460), 0)</f>
        <v>0</v>
      </c>
      <c r="N461" s="166">
        <f>IF(Input!N261&gt;0, -SUM(N449:N460), 0)</f>
        <v>0</v>
      </c>
      <c r="O461" s="166">
        <f>IF(Input!O261&gt;0, -SUM(O449:O460), 0)</f>
        <v>0</v>
      </c>
      <c r="P461" s="166">
        <f>IF(Input!P261&gt;0, -SUM(P449:P460), 0)</f>
        <v>0</v>
      </c>
      <c r="Q461" s="166">
        <f>IF(Input!Q261&gt;0, -SUM(Q449:Q460), 0)</f>
        <v>0</v>
      </c>
      <c r="R461" s="66"/>
      <c r="S461" s="104"/>
      <c r="T461" s="104"/>
      <c r="U461" s="104"/>
      <c r="V461" s="104"/>
      <c r="W461" s="104"/>
      <c r="X461" s="104"/>
      <c r="Y461" s="104"/>
      <c r="Z461" s="104"/>
      <c r="AA461" s="104"/>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104"/>
      <c r="BE461" s="104"/>
      <c r="BF461" s="104"/>
      <c r="BG461" s="104"/>
      <c r="BH461" s="104"/>
      <c r="BI461" s="104"/>
      <c r="BJ461" s="104"/>
      <c r="BK461" s="11"/>
      <c r="BL461" s="1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c r="A462" s="9"/>
      <c r="B462" s="9"/>
      <c r="C462" s="31">
        <f>Asset32</f>
        <v>0</v>
      </c>
      <c r="D462" s="162"/>
      <c r="E462" s="33" t="s">
        <v>27</v>
      </c>
      <c r="F462" s="32"/>
      <c r="G462" s="176"/>
      <c r="H462" s="67">
        <f>IF(H$3&gt;A32remlife,A32value-SUM($G462:G462),IF(A32remlife="N/A","n/a",A32value/A32remlife))</f>
        <v>0</v>
      </c>
      <c r="I462" s="67">
        <f>IF(I$3&gt;A32remlife,A32value-SUM($G462:H462),IF(A32remlife="N/A","n/a",A32value/A32remlife))</f>
        <v>0</v>
      </c>
      <c r="J462" s="67">
        <f>IF(J$3&gt;A32remlife,A32value-SUM($G462:I462),IF(A32remlife="N/A","n/a",A32value/A32remlife))</f>
        <v>0</v>
      </c>
      <c r="K462" s="67">
        <f>IF(K$3&gt;A32remlife,A32value-SUM($G462:J462),IF(A32remlife="N/A","n/a",A32value/A32remlife))</f>
        <v>0</v>
      </c>
      <c r="L462" s="67">
        <f>IF(L$3&gt;A32remlife,A32value-SUM($G462:K462),IF(A32remlife="N/A","n/a",A32value/A32remlife))</f>
        <v>0</v>
      </c>
      <c r="M462" s="67">
        <f>IF(M$3&gt;A32remlife,A32value-SUM($G462:L462),IF(A32remlife="N/A","n/a",A32value/A32remlife))</f>
        <v>0</v>
      </c>
      <c r="N462" s="67">
        <f>IF(N$3&gt;A32remlife,A32value-SUM($G462:M462),IF(A32remlife="N/A","n/a",A32value/A32remlife))</f>
        <v>0</v>
      </c>
      <c r="O462" s="67">
        <f>IF(O$3&gt;A32remlife,A32value-SUM($G462:N462),IF(A32remlife="N/A","n/a",A32value/A32remlife))</f>
        <v>0</v>
      </c>
      <c r="P462" s="67">
        <f>IF(P$3&gt;A32remlife,A32value-SUM($G462:O462),IF(A32remlife="N/A","n/a",A32value/A32remlife))</f>
        <v>0</v>
      </c>
      <c r="Q462" s="67">
        <f>IF(Q$3&gt;A32remlife,A32value-SUM($G462:P462),IF(A32remlife="N/A","n/a",A32value/A32remlife))</f>
        <v>0</v>
      </c>
      <c r="R462" s="67"/>
      <c r="S462" s="102"/>
      <c r="T462" s="102"/>
      <c r="U462" s="102"/>
      <c r="V462" s="102"/>
      <c r="W462" s="102"/>
      <c r="X462" s="102"/>
      <c r="Y462" s="102"/>
      <c r="Z462" s="102"/>
      <c r="AA462" s="102"/>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102"/>
      <c r="BE462" s="102"/>
      <c r="BF462" s="102"/>
      <c r="BG462" s="102"/>
      <c r="BH462" s="102"/>
      <c r="BI462" s="102"/>
      <c r="BJ462" s="102"/>
      <c r="BK462" s="11"/>
      <c r="BL462" s="11"/>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5"/>
      <c r="E463" s="362" t="s">
        <v>83</v>
      </c>
      <c r="F463" s="85">
        <v>0</v>
      </c>
      <c r="G463" s="122"/>
      <c r="H463" s="68"/>
      <c r="I463" s="68"/>
      <c r="J463" s="68"/>
      <c r="K463" s="68"/>
      <c r="L463" s="68"/>
      <c r="M463" s="164"/>
      <c r="N463" s="111"/>
      <c r="O463" s="68"/>
      <c r="P463" s="68"/>
      <c r="Q463" s="68"/>
      <c r="R463" s="68"/>
      <c r="S463" s="102"/>
      <c r="T463" s="102"/>
      <c r="U463" s="102"/>
      <c r="V463" s="102"/>
      <c r="W463" s="102"/>
      <c r="X463" s="102"/>
      <c r="Y463" s="102"/>
      <c r="Z463" s="102"/>
      <c r="AA463" s="102"/>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102"/>
      <c r="BE463" s="102"/>
      <c r="BF463" s="102"/>
      <c r="BG463" s="102"/>
      <c r="BH463" s="102"/>
      <c r="BI463" s="102"/>
      <c r="BJ463" s="102"/>
      <c r="BK463" s="11"/>
      <c r="BL463" s="11"/>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9"/>
      <c r="B464" s="9"/>
      <c r="C464" s="9"/>
      <c r="D464" s="25"/>
      <c r="E464" s="363"/>
      <c r="F464" s="85">
        <v>1</v>
      </c>
      <c r="G464" s="122"/>
      <c r="H464" s="146"/>
      <c r="I464" s="68">
        <f>IF(A32stdlife="n/a","n/a",IF(I$3&gt;(A32stdlife+$F464),(Input!$H$234*(1+vanilla1)^0.5)-SUM($H464:H464),(Input!$H$234*(1+vanilla1)^0.5)/A32stdlife))</f>
        <v>0</v>
      </c>
      <c r="J464" s="68">
        <f>IF(A32stdlife="n/a","n/a",IF(J$3&gt;(A32stdlife+$F464),(Input!$H$234*(1+vanilla1)^0.5)-SUM($H464:I464),(Input!$H$234*(1+vanilla1)^0.5)/A32stdlife))</f>
        <v>0</v>
      </c>
      <c r="K464" s="68">
        <f>IF(A32stdlife="n/a","n/a",IF(K$3&gt;(A32stdlife+$F464),(Input!$H$234*(1+vanilla1)^0.5)-SUM($H464:J464),(Input!$H$234*(1+vanilla1)^0.5)/A32stdlife))</f>
        <v>0</v>
      </c>
      <c r="L464" s="68">
        <f>IF(A32stdlife="n/a","n/a",IF(L$3&gt;(A32stdlife+$F464),(Input!$H$234*(1+vanilla1)^0.5)-SUM($H464:K464),(Input!$H$234*(1+vanilla1)^0.5)/A32stdlife))</f>
        <v>0</v>
      </c>
      <c r="M464" s="68">
        <f>IF(A32stdlife="n/a","n/a",IF(M$3&gt;(A32stdlife+$F464),(Input!$H$234*(1+vanilla1)^0.5)-SUM($H464:L464),(Input!$H$234*(1+vanilla1)^0.5)/A32stdlife))</f>
        <v>0</v>
      </c>
      <c r="N464" s="68">
        <f>IF(A32stdlife="n/a","n/a",IF(N$3&gt;(A32stdlife+$F464),(Input!$H$234*(1+vanilla1)^0.5)-SUM($H464:M464),(Input!$H$234*(1+vanilla1)^0.5)/A32stdlife))</f>
        <v>0</v>
      </c>
      <c r="O464" s="68">
        <f>IF(A32stdlife="n/a","n/a",IF(O$3&gt;(A32stdlife+$F464),(Input!$H$234*(1+vanilla1)^0.5)-SUM($H464:N464),(Input!$H$234*(1+vanilla1)^0.5)/A32stdlife))</f>
        <v>0</v>
      </c>
      <c r="P464" s="68">
        <f>IF(A32stdlife="n/a","n/a",IF(P$3&gt;(A32stdlife+$F464),(Input!$H$234*(1+vanilla1)^0.5)-SUM($H464:O464),(Input!$H$234*(1+vanilla1)^0.5)/A32stdlife))</f>
        <v>0</v>
      </c>
      <c r="Q464" s="68">
        <f>IF(A32stdlife="n/a","n/a",IF(Q$3&gt;(A32stdlife+$F464),(Input!$H$234*(1+vanilla1)^0.5)-SUM($H464:P464),(Input!$H$234*(1+vanilla1)^0.5)/A32stdlife))</f>
        <v>0</v>
      </c>
      <c r="R464" s="68"/>
      <c r="S464" s="102"/>
      <c r="T464" s="102"/>
      <c r="U464" s="102"/>
      <c r="V464" s="102"/>
      <c r="W464" s="102"/>
      <c r="X464" s="102"/>
      <c r="Y464" s="102"/>
      <c r="Z464" s="102"/>
      <c r="AA464" s="102"/>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102"/>
      <c r="BE464" s="102"/>
      <c r="BF464" s="102"/>
      <c r="BG464" s="102"/>
      <c r="BH464" s="102"/>
      <c r="BI464" s="102"/>
      <c r="BJ464" s="102"/>
      <c r="BK464" s="11"/>
      <c r="BL464" s="11"/>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2">
      <c r="A465" s="9"/>
      <c r="B465" s="9"/>
      <c r="C465" s="9"/>
      <c r="D465" s="25"/>
      <c r="E465" s="363"/>
      <c r="F465" s="85">
        <v>2</v>
      </c>
      <c r="G465" s="122"/>
      <c r="H465" s="147"/>
      <c r="I465" s="148"/>
      <c r="J465" s="68">
        <f>IF(A32stdlife="n/a","n/a",IF(J$3&gt;(A32stdlife+$F465),(Input!$I$234*(1+vanilla2)^0.5)-SUM($I465:I465),(Input!$I$234*(1+vanilla2)^0.5)/A32stdlife))</f>
        <v>0</v>
      </c>
      <c r="K465" s="68">
        <f>IF(A32stdlife="n/a","n/a",IF(K$3&gt;(A32stdlife+$F465),(Input!$I$234*(1+vanilla2)^0.5)-SUM($I465:J465),(Input!$I$234*(1+vanilla2)^0.5)/A32stdlife))</f>
        <v>0</v>
      </c>
      <c r="L465" s="68">
        <f>IF(A32stdlife="n/a","n/a",IF(L$3&gt;(A32stdlife+$F465),(Input!$I$234*(1+vanilla2)^0.5)-SUM($I465:K465),(Input!$I$234*(1+vanilla2)^0.5)/A32stdlife))</f>
        <v>0</v>
      </c>
      <c r="M465" s="68">
        <f>IF(A32stdlife="n/a","n/a",IF(M$3&gt;(A32stdlife+$F465),(Input!$I$234*(1+vanilla2)^0.5)-SUM($I465:L465),(Input!$I$234*(1+vanilla2)^0.5)/A32stdlife))</f>
        <v>0</v>
      </c>
      <c r="N465" s="68">
        <f>IF(A32stdlife="n/a","n/a",IF(N$3&gt;(A32stdlife+$F465),(Input!$I$234*(1+vanilla2)^0.5)-SUM($I465:M465),(Input!$I$234*(1+vanilla2)^0.5)/A32stdlife))</f>
        <v>0</v>
      </c>
      <c r="O465" s="68">
        <f>IF(A32stdlife="n/a","n/a",IF(O$3&gt;(A32stdlife+$F465),(Input!$I$234*(1+vanilla2)^0.5)-SUM($I465:N465),(Input!$I$234*(1+vanilla2)^0.5)/A32stdlife))</f>
        <v>0</v>
      </c>
      <c r="P465" s="68">
        <f>IF(A32stdlife="n/a","n/a",IF(P$3&gt;(A32stdlife+$F465),(Input!$I$234*(1+vanilla2)^0.5)-SUM($I465:O465),(Input!$I$234*(1+vanilla2)^0.5)/A32stdlife))</f>
        <v>0</v>
      </c>
      <c r="Q465" s="68">
        <f>IF(A32stdlife="n/a","n/a",IF(Q$3&gt;(A32stdlife+$F465),(Input!$I$234*(1+vanilla2)^0.5)-SUM($I465:P465),(Input!$I$234*(1+vanilla2)^0.5)/A32stdlife))</f>
        <v>0</v>
      </c>
      <c r="R465" s="68"/>
      <c r="S465" s="102"/>
      <c r="T465" s="102"/>
      <c r="U465" s="102"/>
      <c r="V465" s="102"/>
      <c r="W465" s="102"/>
      <c r="X465" s="102"/>
      <c r="Y465" s="102"/>
      <c r="Z465" s="102"/>
      <c r="AA465" s="102"/>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102"/>
      <c r="BE465" s="102"/>
      <c r="BF465" s="102"/>
      <c r="BG465" s="102"/>
      <c r="BH465" s="102"/>
      <c r="BI465" s="102"/>
      <c r="BJ465" s="102"/>
      <c r="BK465" s="11"/>
      <c r="BL465" s="11"/>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idden="1" outlineLevel="2">
      <c r="A466" s="9"/>
      <c r="B466" s="9"/>
      <c r="C466" s="9"/>
      <c r="D466" s="25"/>
      <c r="E466" s="363"/>
      <c r="F466" s="85">
        <v>3</v>
      </c>
      <c r="G466" s="122"/>
      <c r="H466" s="147"/>
      <c r="I466" s="149"/>
      <c r="J466" s="148"/>
      <c r="K466" s="68">
        <f>IF(A32stdlife="n/a","n/a",IF(K$3&gt;(A32stdlife+$F466),(Input!$J$234*(1+vanilla3)^0.5)-SUM($J466:J466),(Input!$J$234*(1+vanilla3)^0.5)/A32stdlife))</f>
        <v>0</v>
      </c>
      <c r="L466" s="68">
        <f>IF(A32stdlife="n/a","n/a",IF(L$3&gt;(A32stdlife+$F466),(Input!$J$234*(1+vanilla3)^0.5)-SUM($J466:K466),(Input!$J$234*(1+vanilla3)^0.5)/A32stdlife))</f>
        <v>0</v>
      </c>
      <c r="M466" s="68">
        <f>IF(A32stdlife="n/a","n/a",IF(M$3&gt;(A32stdlife+$F466),(Input!$J$234*(1+vanilla3)^0.5)-SUM($J466:L466),(Input!$J$234*(1+vanilla3)^0.5)/A32stdlife))</f>
        <v>0</v>
      </c>
      <c r="N466" s="68">
        <f>IF(A32stdlife="n/a","n/a",IF(N$3&gt;(A32stdlife+$F466),(Input!$J$234*(1+vanilla3)^0.5)-SUM($J466:M466),(Input!$J$234*(1+vanilla3)^0.5)/A32stdlife))</f>
        <v>0</v>
      </c>
      <c r="O466" s="68">
        <f>IF(A32stdlife="n/a","n/a",IF(O$3&gt;(A32stdlife+$F466),(Input!$J$234*(1+vanilla3)^0.5)-SUM($J466:N466),(Input!$J$234*(1+vanilla3)^0.5)/A32stdlife))</f>
        <v>0</v>
      </c>
      <c r="P466" s="68">
        <f>IF(A32stdlife="n/a","n/a",IF(P$3&gt;(A32stdlife+$F466),(Input!$J$234*(1+vanilla3)^0.5)-SUM($J466:O466),(Input!$J$234*(1+vanilla3)^0.5)/A32stdlife))</f>
        <v>0</v>
      </c>
      <c r="Q466" s="68">
        <f>IF(A32stdlife="n/a","n/a",IF(Q$3&gt;(A32stdlife+$F466),(Input!$J$234*(1+vanilla3)^0.5)-SUM($J466:P466),(Input!$J$234*(1+vanilla3)^0.5)/A32stdlife))</f>
        <v>0</v>
      </c>
      <c r="R466" s="68"/>
      <c r="S466" s="102"/>
      <c r="T466" s="102"/>
      <c r="U466" s="102"/>
      <c r="V466" s="102"/>
      <c r="W466" s="102"/>
      <c r="X466" s="102"/>
      <c r="Y466" s="102"/>
      <c r="Z466" s="102"/>
      <c r="AA466" s="102"/>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102"/>
      <c r="BE466" s="102"/>
      <c r="BF466" s="102"/>
      <c r="BG466" s="102"/>
      <c r="BH466" s="102"/>
      <c r="BI466" s="102"/>
      <c r="BJ466" s="102"/>
      <c r="BK466" s="11"/>
      <c r="BL466" s="11"/>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idden="1" outlineLevel="2">
      <c r="A467" s="9"/>
      <c r="B467" s="9"/>
      <c r="C467" s="9"/>
      <c r="D467" s="25"/>
      <c r="E467" s="363"/>
      <c r="F467" s="85">
        <v>4</v>
      </c>
      <c r="G467" s="122"/>
      <c r="H467" s="147"/>
      <c r="I467" s="149"/>
      <c r="J467" s="149"/>
      <c r="K467" s="148"/>
      <c r="L467" s="68">
        <f>IF(A32stdlife="n/a","n/a",IF(L$3&gt;(A32stdlife+$F467),(Input!$K$234*(1+vanilla4)^0.5)-SUM($K467:K467),(Input!$K$234*(1+vanilla4)^0.5)/A32stdlife))</f>
        <v>0</v>
      </c>
      <c r="M467" s="68">
        <f>IF(A32stdlife="n/a","n/a",IF(M$3&gt;(A32stdlife+$F467),(Input!$K$234*(1+vanilla4)^0.5)-SUM($K467:L467),(Input!$K$234*(1+vanilla4)^0.5)/A32stdlife))</f>
        <v>0</v>
      </c>
      <c r="N467" s="68">
        <f>IF(A32stdlife="n/a","n/a",IF(N$3&gt;(A32stdlife+$F467),(Input!$K$234*(1+vanilla4)^0.5)-SUM($K467:M467),(Input!$K$234*(1+vanilla4)^0.5)/A32stdlife))</f>
        <v>0</v>
      </c>
      <c r="O467" s="68">
        <f>IF(A32stdlife="n/a","n/a",IF(O$3&gt;(A32stdlife+$F467),(Input!$K$234*(1+vanilla4)^0.5)-SUM($K467:N467),(Input!$K$234*(1+vanilla4)^0.5)/A32stdlife))</f>
        <v>0</v>
      </c>
      <c r="P467" s="68">
        <f>IF(A32stdlife="n/a","n/a",IF(P$3&gt;(A32stdlife+$F467),(Input!$K$234*(1+vanilla4)^0.5)-SUM($K467:O467),(Input!$K$234*(1+vanilla4)^0.5)/A32stdlife))</f>
        <v>0</v>
      </c>
      <c r="Q467" s="68">
        <f>IF(A32stdlife="n/a","n/a",IF(Q$3&gt;(A32stdlife+$F467),(Input!$K$234*(1+vanilla4)^0.5)-SUM($K467:P467),(Input!$K$234*(1+vanilla4)^0.5)/A32stdlife))</f>
        <v>0</v>
      </c>
      <c r="R467" s="68"/>
      <c r="S467" s="102"/>
      <c r="T467" s="102"/>
      <c r="U467" s="102"/>
      <c r="V467" s="102"/>
      <c r="W467" s="102"/>
      <c r="X467" s="102"/>
      <c r="Y467" s="102"/>
      <c r="Z467" s="102"/>
      <c r="AA467" s="102"/>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102"/>
      <c r="BE467" s="102"/>
      <c r="BF467" s="102"/>
      <c r="BG467" s="102"/>
      <c r="BH467" s="102"/>
      <c r="BI467" s="102"/>
      <c r="BJ467" s="102"/>
      <c r="BK467" s="11"/>
      <c r="BL467" s="11"/>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idden="1" outlineLevel="2">
      <c r="A468" s="9"/>
      <c r="B468" s="9"/>
      <c r="C468" s="9"/>
      <c r="D468" s="25"/>
      <c r="E468" s="363"/>
      <c r="F468" s="85">
        <v>5</v>
      </c>
      <c r="G468" s="26"/>
      <c r="H468" s="147"/>
      <c r="I468" s="149"/>
      <c r="J468" s="149"/>
      <c r="K468" s="149"/>
      <c r="L468" s="148"/>
      <c r="M468" s="68">
        <f>IF(A32stdlife="n/a","n/a",IF(M$3&gt;(A32stdlife+$F468),(Input!$L$234*(1+vanilla5)^0.5)-SUM($L468:L468),(Input!$L$234*(1+vanilla5)^0.5)/A32stdlife))</f>
        <v>0</v>
      </c>
      <c r="N468" s="68">
        <f>IF(A32stdlife="n/a","n/a",IF(N$3&gt;(A32stdlife+$F468),(Input!$L$234*(1+vanilla5)^0.5)-SUM($L468:M468),(Input!$L$234*(1+vanilla5)^0.5)/A32stdlife))</f>
        <v>0</v>
      </c>
      <c r="O468" s="68">
        <f>IF(A32stdlife="n/a","n/a",IF(O$3&gt;(A32stdlife+$F468),(Input!$L$234*(1+vanilla5)^0.5)-SUM($L468:N468),(Input!$L$234*(1+vanilla5)^0.5)/A32stdlife))</f>
        <v>0</v>
      </c>
      <c r="P468" s="68">
        <f>IF(A32stdlife="n/a","n/a",IF(P$3&gt;(A32stdlife+$F468),(Input!$L$234*(1+vanilla5)^0.5)-SUM($L468:O468),(Input!$L$234*(1+vanilla5)^0.5)/A32stdlife))</f>
        <v>0</v>
      </c>
      <c r="Q468" s="68">
        <f>IF(A32stdlife="n/a","n/a",IF(Q$3&gt;(A32stdlife+$F468),(Input!$L$234*(1+vanilla5)^0.5)-SUM($L468:P468),(Input!$L$234*(1+vanilla5)^0.5)/A32stdlife))</f>
        <v>0</v>
      </c>
      <c r="R468" s="68"/>
      <c r="S468" s="102"/>
      <c r="T468" s="102"/>
      <c r="U468" s="102"/>
      <c r="V468" s="102"/>
      <c r="W468" s="102"/>
      <c r="X468" s="102"/>
      <c r="Y468" s="102"/>
      <c r="Z468" s="102"/>
      <c r="AA468" s="102"/>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102"/>
      <c r="BE468" s="102"/>
      <c r="BF468" s="102"/>
      <c r="BG468" s="102"/>
      <c r="BH468" s="102"/>
      <c r="BI468" s="102"/>
      <c r="BJ468" s="102"/>
      <c r="BK468" s="11"/>
      <c r="BL468" s="11"/>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idden="1" outlineLevel="2">
      <c r="A469" s="9"/>
      <c r="B469" s="9"/>
      <c r="C469" s="9"/>
      <c r="D469" s="25"/>
      <c r="E469" s="363"/>
      <c r="F469" s="85">
        <v>6</v>
      </c>
      <c r="G469" s="26"/>
      <c r="H469" s="147"/>
      <c r="I469" s="149"/>
      <c r="J469" s="149"/>
      <c r="K469" s="149"/>
      <c r="L469" s="149"/>
      <c r="M469" s="148"/>
      <c r="N469" s="68">
        <f>IF(A32stdlife="n/a","n/a",IF(N$3&gt;(A32stdlife+$F469),(Input!$M$234*(1+vanilla6)^0.5)-SUM($M469:M469),(Input!$M$234*(1+vanilla6)^0.5)/A32stdlife))</f>
        <v>0</v>
      </c>
      <c r="O469" s="68">
        <f>IF(A32stdlife="n/a","n/a",IF(O$3&gt;(A32stdlife+$F469),(Input!$M$234*(1+vanilla6)^0.5)-SUM($M469:N469),(Input!$M$234*(1+vanilla6)^0.5)/A32stdlife))</f>
        <v>0</v>
      </c>
      <c r="P469" s="68">
        <f>IF(A32stdlife="n/a","n/a",IF(P$3&gt;(A32stdlife+$F469),(Input!$M$234*(1+vanilla6)^0.5)-SUM($M469:O469),(Input!$M$234*(1+vanilla6)^0.5)/A32stdlife))</f>
        <v>0</v>
      </c>
      <c r="Q469" s="68">
        <f>IF(A32stdlife="n/a","n/a",IF(Q$3&gt;(A32stdlife+$F469),(Input!$M$234*(1+vanilla6)^0.5)-SUM($M469:P469),(Input!$M$234*(1+vanilla6)^0.5)/A32stdlife))</f>
        <v>0</v>
      </c>
      <c r="R469" s="68"/>
      <c r="S469" s="102"/>
      <c r="T469" s="102"/>
      <c r="U469" s="102"/>
      <c r="V469" s="102"/>
      <c r="W469" s="102"/>
      <c r="X469" s="102"/>
      <c r="Y469" s="102"/>
      <c r="Z469" s="102"/>
      <c r="AA469" s="102"/>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102"/>
      <c r="BE469" s="102"/>
      <c r="BF469" s="102"/>
      <c r="BG469" s="102"/>
      <c r="BH469" s="102"/>
      <c r="BI469" s="102"/>
      <c r="BJ469" s="102"/>
      <c r="BK469" s="11"/>
      <c r="BL469" s="11"/>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idden="1" outlineLevel="2">
      <c r="A470" s="9"/>
      <c r="B470" s="9"/>
      <c r="C470" s="9"/>
      <c r="D470" s="25"/>
      <c r="E470" s="363"/>
      <c r="F470" s="85">
        <v>7</v>
      </c>
      <c r="G470" s="26"/>
      <c r="H470" s="147"/>
      <c r="I470" s="149"/>
      <c r="J470" s="149"/>
      <c r="K470" s="149"/>
      <c r="L470" s="149"/>
      <c r="M470" s="149"/>
      <c r="N470" s="148"/>
      <c r="O470" s="68">
        <f>IF(A32stdlife="n/a","n/a",IF(O$3&gt;(A32stdlife+$F470),(Input!N$234*(1+vanilla7)^0.5)-SUM($N470:N470),(Input!$N$234*(1+vanilla7)^0.5)/A32stdlife))</f>
        <v>0</v>
      </c>
      <c r="P470" s="68">
        <f>IF(A32stdlife="n/a","n/a",IF(P$3&gt;(A32stdlife+$F470),(Input!O$234*(1+vanilla7)^0.5)-SUM($N470:O470),(Input!$N$234*(1+vanilla7)^0.5)/A32stdlife))</f>
        <v>0</v>
      </c>
      <c r="Q470" s="68">
        <f>IF(A32stdlife="n/a","n/a",IF(Q$3&gt;(A32stdlife+$F470),(Input!P$234*(1+vanilla7)^0.5)-SUM($N470:P470),(Input!$N$234*(1+vanilla7)^0.5)/A32stdlife))</f>
        <v>0</v>
      </c>
      <c r="R470" s="68"/>
      <c r="S470" s="102"/>
      <c r="T470" s="102"/>
      <c r="U470" s="102"/>
      <c r="V470" s="102"/>
      <c r="W470" s="102"/>
      <c r="X470" s="102"/>
      <c r="Y470" s="102"/>
      <c r="Z470" s="102"/>
      <c r="AA470" s="102"/>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102"/>
      <c r="BE470" s="102"/>
      <c r="BF470" s="102"/>
      <c r="BG470" s="102"/>
      <c r="BH470" s="102"/>
      <c r="BI470" s="102"/>
      <c r="BJ470" s="102"/>
      <c r="BK470" s="11"/>
      <c r="BL470" s="11"/>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idden="1" outlineLevel="2">
      <c r="A471" s="9"/>
      <c r="B471" s="9"/>
      <c r="C471" s="9"/>
      <c r="D471" s="25"/>
      <c r="E471" s="363"/>
      <c r="F471" s="85">
        <v>8</v>
      </c>
      <c r="G471" s="26"/>
      <c r="H471" s="147"/>
      <c r="I471" s="149"/>
      <c r="J471" s="149"/>
      <c r="K471" s="149"/>
      <c r="L471" s="149"/>
      <c r="M471" s="149"/>
      <c r="N471" s="149"/>
      <c r="O471" s="148"/>
      <c r="P471" s="68">
        <f>IF(A32stdlife="n/a","n/a",IF(P$3&gt;(A32stdlife+$F471),(Input!$O$234*(1+vanilla8)^0.5)-SUM($O471:O471),(Input!$O$234*(1+vanilla8)^0.5)/A32stdlife))</f>
        <v>0</v>
      </c>
      <c r="Q471" s="68">
        <f>IF(A32stdlife="n/a","n/a",IF(Q$3&gt;(A32stdlife+$F471),(Input!$O$234*(1+vanilla8)^0.5)-SUM($O471:P471),(Input!$O$234*(1+vanilla8)^0.5)/A32stdlife))</f>
        <v>0</v>
      </c>
      <c r="R471" s="68"/>
      <c r="S471" s="102"/>
      <c r="T471" s="102"/>
      <c r="U471" s="102"/>
      <c r="V471" s="102"/>
      <c r="W471" s="102"/>
      <c r="X471" s="102"/>
      <c r="Y471" s="102"/>
      <c r="Z471" s="102"/>
      <c r="AA471" s="102"/>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102"/>
      <c r="BE471" s="102"/>
      <c r="BF471" s="102"/>
      <c r="BG471" s="102"/>
      <c r="BH471" s="102"/>
      <c r="BI471" s="102"/>
      <c r="BJ471" s="102"/>
      <c r="BK471" s="11"/>
      <c r="BL471" s="1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idden="1" outlineLevel="2">
      <c r="A472" s="9"/>
      <c r="B472" s="9"/>
      <c r="C472" s="9"/>
      <c r="D472" s="25"/>
      <c r="E472" s="363"/>
      <c r="F472" s="85">
        <v>9</v>
      </c>
      <c r="G472" s="26"/>
      <c r="H472" s="147"/>
      <c r="I472" s="149"/>
      <c r="J472" s="149"/>
      <c r="K472" s="149"/>
      <c r="L472" s="149"/>
      <c r="M472" s="149"/>
      <c r="N472" s="149"/>
      <c r="O472" s="149"/>
      <c r="P472" s="148"/>
      <c r="Q472" s="68">
        <f>IF(A32stdlife="n/a","n/a",IF(Q$3&gt;(A32stdlife+$F472),(Input!$P$234*(1+vanilla9)^0.5)-SUM($P472:P472),(Input!$P$234*(1+vanilla9)^0.5)/A32stdlife))</f>
        <v>0</v>
      </c>
      <c r="R472" s="68"/>
      <c r="S472" s="102"/>
      <c r="T472" s="102"/>
      <c r="U472" s="102"/>
      <c r="V472" s="102"/>
      <c r="W472" s="102"/>
      <c r="X472" s="102"/>
      <c r="Y472" s="102"/>
      <c r="Z472" s="102"/>
      <c r="AA472" s="102"/>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102"/>
      <c r="BE472" s="102"/>
      <c r="BF472" s="102"/>
      <c r="BG472" s="102"/>
      <c r="BH472" s="102"/>
      <c r="BI472" s="102"/>
      <c r="BJ472" s="102"/>
      <c r="BK472" s="11"/>
      <c r="BL472" s="11"/>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idden="1" outlineLevel="2">
      <c r="A473" s="9"/>
      <c r="B473" s="9"/>
      <c r="C473" s="9"/>
      <c r="D473" s="25"/>
      <c r="E473" s="363"/>
      <c r="F473" s="86">
        <v>10</v>
      </c>
      <c r="G473" s="26"/>
      <c r="H473" s="147"/>
      <c r="I473" s="149"/>
      <c r="J473" s="149"/>
      <c r="K473" s="149"/>
      <c r="L473" s="149"/>
      <c r="M473" s="149"/>
      <c r="N473" s="149"/>
      <c r="O473" s="149"/>
      <c r="P473" s="149"/>
      <c r="Q473" s="148"/>
      <c r="R473" s="68"/>
      <c r="S473" s="102"/>
      <c r="T473" s="102"/>
      <c r="U473" s="102"/>
      <c r="V473" s="102"/>
      <c r="W473" s="102"/>
      <c r="X473" s="102"/>
      <c r="Y473" s="102"/>
      <c r="Z473" s="102"/>
      <c r="AA473" s="102"/>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102"/>
      <c r="BE473" s="102"/>
      <c r="BF473" s="102"/>
      <c r="BG473" s="102"/>
      <c r="BH473" s="102"/>
      <c r="BI473" s="102"/>
      <c r="BJ473" s="102"/>
      <c r="BK473" s="11"/>
      <c r="BL473" s="11"/>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idden="1" outlineLevel="1" collapsed="1">
      <c r="A474" s="9"/>
      <c r="B474" s="9"/>
      <c r="C474" s="9"/>
      <c r="D474" s="247">
        <f>Asset32</f>
        <v>0</v>
      </c>
      <c r="E474" s="9"/>
      <c r="F474" s="9"/>
      <c r="G474" s="122"/>
      <c r="H474" s="166">
        <f>-SUM(H462:H473)</f>
        <v>0</v>
      </c>
      <c r="I474" s="166">
        <f>-SUM(I462:I473)</f>
        <v>0</v>
      </c>
      <c r="J474" s="166">
        <f>-SUM(J462:J473)</f>
        <v>0</v>
      </c>
      <c r="K474" s="166">
        <f>-SUM(K462:K473)</f>
        <v>0</v>
      </c>
      <c r="L474" s="166">
        <f>-SUM(L462:L473)</f>
        <v>0</v>
      </c>
      <c r="M474" s="166">
        <f>IF(Input!M274&gt;0, -SUM(M462:M473), 0)</f>
        <v>0</v>
      </c>
      <c r="N474" s="166">
        <f>IF(Input!N274&gt;0, -SUM(N462:N473), 0)</f>
        <v>0</v>
      </c>
      <c r="O474" s="166">
        <f>IF(Input!O274&gt;0, -SUM(O462:O473), 0)</f>
        <v>0</v>
      </c>
      <c r="P474" s="166">
        <f>IF(Input!P274&gt;0, -SUM(P462:P473), 0)</f>
        <v>0</v>
      </c>
      <c r="Q474" s="166">
        <f>IF(Input!Q274&gt;0, -SUM(Q462:Q473), 0)</f>
        <v>0</v>
      </c>
      <c r="R474" s="66"/>
      <c r="S474" s="104"/>
      <c r="T474" s="104"/>
      <c r="U474" s="104"/>
      <c r="V474" s="104"/>
      <c r="W474" s="104"/>
      <c r="X474" s="104"/>
      <c r="Y474" s="104"/>
      <c r="Z474" s="104"/>
      <c r="AA474" s="104"/>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104"/>
      <c r="BE474" s="104"/>
      <c r="BF474" s="104"/>
      <c r="BG474" s="104"/>
      <c r="BH474" s="104"/>
      <c r="BI474" s="104"/>
      <c r="BJ474" s="104"/>
      <c r="BK474" s="11"/>
      <c r="BL474" s="11"/>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idden="1" outlineLevel="2">
      <c r="A475" s="9"/>
      <c r="B475" s="9"/>
      <c r="C475" s="31">
        <f>Asset33</f>
        <v>0</v>
      </c>
      <c r="D475" s="162"/>
      <c r="E475" s="33" t="s">
        <v>27</v>
      </c>
      <c r="F475" s="32"/>
      <c r="G475" s="176"/>
      <c r="H475" s="67">
        <f>IF(H$3&gt;A33remlife,A33value-SUM($G475:G475),IF(A33remlife="N/A","n/a",A33value/A33remlife))</f>
        <v>0</v>
      </c>
      <c r="I475" s="67">
        <f>IF(I$3&gt;A33remlife,A33value-SUM($G475:H475),IF(A33remlife="N/A","n/a",A33value/A33remlife))</f>
        <v>0</v>
      </c>
      <c r="J475" s="67">
        <f>IF(J$3&gt;A33remlife,A33value-SUM($G475:I475),IF(A33remlife="N/A","n/a",A33value/A33remlife))</f>
        <v>0</v>
      </c>
      <c r="K475" s="67">
        <f>IF(K$3&gt;A33remlife,A33value-SUM($G475:J475),IF(A33remlife="N/A","n/a",A33value/A33remlife))</f>
        <v>0</v>
      </c>
      <c r="L475" s="67">
        <f>IF(L$3&gt;A33remlife,A33value-SUM($G475:K475),IF(A33remlife="N/A","n/a",A33value/A33remlife))</f>
        <v>0</v>
      </c>
      <c r="M475" s="67">
        <f>IF(M$3&gt;A33remlife,A33value-SUM($G475:L475),IF(A33remlife="N/A","n/a",A33value/A33remlife))</f>
        <v>0</v>
      </c>
      <c r="N475" s="67">
        <f>IF(N$3&gt;A33remlife,A33value-SUM($G475:M475),IF(A33remlife="N/A","n/a",A33value/A33remlife))</f>
        <v>0</v>
      </c>
      <c r="O475" s="67">
        <f>IF(O$3&gt;A33remlife,A33value-SUM($G475:N475),IF(A33remlife="N/A","n/a",A33value/A33remlife))</f>
        <v>0</v>
      </c>
      <c r="P475" s="67">
        <f>IF(P$3&gt;A33remlife,A33value-SUM($G475:O475),IF(A33remlife="N/A","n/a",A33value/A33remlife))</f>
        <v>0</v>
      </c>
      <c r="Q475" s="67">
        <f>IF(Q$3&gt;A33remlife,A33value-SUM($G475:P475),IF(A33remlife="N/A","n/a",A33value/A33remlife))</f>
        <v>0</v>
      </c>
      <c r="R475" s="67"/>
      <c r="S475" s="102"/>
      <c r="T475" s="102"/>
      <c r="U475" s="102"/>
      <c r="V475" s="102"/>
      <c r="W475" s="102"/>
      <c r="X475" s="102"/>
      <c r="Y475" s="102"/>
      <c r="Z475" s="102"/>
      <c r="AA475" s="102"/>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102"/>
      <c r="BE475" s="102"/>
      <c r="BF475" s="102"/>
      <c r="BG475" s="102"/>
      <c r="BH475" s="102"/>
      <c r="BI475" s="102"/>
      <c r="BJ475" s="102"/>
      <c r="BK475" s="11"/>
      <c r="BL475" s="11"/>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9"/>
      <c r="D476" s="25"/>
      <c r="E476" s="362" t="s">
        <v>83</v>
      </c>
      <c r="F476" s="85">
        <v>0</v>
      </c>
      <c r="G476" s="122"/>
      <c r="H476" s="68"/>
      <c r="I476" s="68"/>
      <c r="J476" s="68"/>
      <c r="K476" s="68"/>
      <c r="L476" s="68"/>
      <c r="M476" s="164"/>
      <c r="N476" s="111"/>
      <c r="O476" s="68"/>
      <c r="P476" s="68"/>
      <c r="Q476" s="68"/>
      <c r="R476" s="68"/>
      <c r="S476" s="102"/>
      <c r="T476" s="102"/>
      <c r="U476" s="102"/>
      <c r="V476" s="102"/>
      <c r="W476" s="102"/>
      <c r="X476" s="102"/>
      <c r="Y476" s="102"/>
      <c r="Z476" s="102"/>
      <c r="AA476" s="102"/>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102"/>
      <c r="BE476" s="102"/>
      <c r="BF476" s="102"/>
      <c r="BG476" s="102"/>
      <c r="BH476" s="102"/>
      <c r="BI476" s="102"/>
      <c r="BJ476" s="102"/>
      <c r="BK476" s="11"/>
      <c r="BL476" s="11"/>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2">
      <c r="A477" s="9"/>
      <c r="B477" s="9"/>
      <c r="C477" s="9"/>
      <c r="D477" s="25"/>
      <c r="E477" s="363"/>
      <c r="F477" s="85">
        <v>1</v>
      </c>
      <c r="G477" s="122"/>
      <c r="H477" s="146"/>
      <c r="I477" s="68">
        <f>IF(A33stdlife="n/a","n/a",IF(I$3&gt;(A33stdlife+$F477),(Input!$H$235*(1+vanilla1)^0.5)-SUM($H477:H477),(Input!$H$235*(1+vanilla1)^0.5)/A33stdlife))</f>
        <v>0</v>
      </c>
      <c r="J477" s="68">
        <f>IF(A33stdlife="n/a","n/a",IF(J$3&gt;(A33stdlife+$F477),(Input!$H$235*(1+vanilla1)^0.5)-SUM($H477:I477),(Input!$H$235*(1+vanilla1)^0.5)/A33stdlife))</f>
        <v>0</v>
      </c>
      <c r="K477" s="68">
        <f>IF(A33stdlife="n/a","n/a",IF(K$3&gt;(A33stdlife+$F477),(Input!$H$235*(1+vanilla1)^0.5)-SUM($H477:J477),(Input!$H$235*(1+vanilla1)^0.5)/A33stdlife))</f>
        <v>0</v>
      </c>
      <c r="L477" s="68">
        <f>IF(A33stdlife="n/a","n/a",IF(L$3&gt;(A33stdlife+$F477),(Input!$H$235*(1+vanilla1)^0.5)-SUM($H477:K477),(Input!$H$235*(1+vanilla1)^0.5)/A33stdlife))</f>
        <v>0</v>
      </c>
      <c r="M477" s="68">
        <f>IF(A33stdlife="n/a","n/a",IF(M$3&gt;(A33stdlife+$F477),(Input!$H$235*(1+vanilla1)^0.5)-SUM($H477:L477),(Input!$H$235*(1+vanilla1)^0.5)/A33stdlife))</f>
        <v>0</v>
      </c>
      <c r="N477" s="68">
        <f>IF(A33stdlife="n/a","n/a",IF(N$3&gt;(A33stdlife+$F477),(Input!$H$235*(1+vanilla1)^0.5)-SUM($H477:M477),(Input!$H$235*(1+vanilla1)^0.5)/A33stdlife))</f>
        <v>0</v>
      </c>
      <c r="O477" s="68">
        <f>IF(A33stdlife="n/a","n/a",IF(O$3&gt;(A33stdlife+$F477),(Input!$H$235*(1+vanilla1)^0.5)-SUM($H477:N477),(Input!$H$235*(1+vanilla1)^0.5)/A33stdlife))</f>
        <v>0</v>
      </c>
      <c r="P477" s="68">
        <f>IF(A33stdlife="n/a","n/a",IF(P$3&gt;(A33stdlife+$F477),(Input!$H$235*(1+vanilla1)^0.5)-SUM($H477:O477),(Input!$H$235*(1+vanilla1)^0.5)/A33stdlife))</f>
        <v>0</v>
      </c>
      <c r="Q477" s="68">
        <f>IF(A33stdlife="n/a","n/a",IF(Q$3&gt;(A33stdlife+$F477),(Input!$H$235*(1+vanilla1)^0.5)-SUM($H477:P477),(Input!$H$235*(1+vanilla1)^0.5)/A33stdlife))</f>
        <v>0</v>
      </c>
      <c r="R477" s="68"/>
      <c r="S477" s="102"/>
      <c r="T477" s="102"/>
      <c r="U477" s="102"/>
      <c r="V477" s="102"/>
      <c r="W477" s="102"/>
      <c r="X477" s="102"/>
      <c r="Y477" s="102"/>
      <c r="Z477" s="102"/>
      <c r="AA477" s="102"/>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102"/>
      <c r="BE477" s="102"/>
      <c r="BF477" s="102"/>
      <c r="BG477" s="102"/>
      <c r="BH477" s="102"/>
      <c r="BI477" s="102"/>
      <c r="BJ477" s="102"/>
      <c r="BK477" s="11"/>
      <c r="BL477" s="11"/>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idden="1" outlineLevel="2">
      <c r="A478" s="9"/>
      <c r="B478" s="9"/>
      <c r="C478" s="9"/>
      <c r="D478" s="25"/>
      <c r="E478" s="363"/>
      <c r="F478" s="85">
        <v>2</v>
      </c>
      <c r="G478" s="122"/>
      <c r="H478" s="147"/>
      <c r="I478" s="148"/>
      <c r="J478" s="68">
        <f>IF(A33stdlife="n/a","n/a",IF(J$3&gt;(A33stdlife+$F478),(Input!$I$235*(1+vanilla2)^0.5)-SUM($I478:I478),(Input!$I$235*(1+vanilla2)^0.5)/A33stdlife))</f>
        <v>0</v>
      </c>
      <c r="K478" s="68">
        <f>IF(A33stdlife="n/a","n/a",IF(K$3&gt;(A33stdlife+$F478),(Input!$I$235*(1+vanilla2)^0.5)-SUM($I478:J478),(Input!$I$235*(1+vanilla2)^0.5)/A33stdlife))</f>
        <v>0</v>
      </c>
      <c r="L478" s="68">
        <f>IF(A33stdlife="n/a","n/a",IF(L$3&gt;(A33stdlife+$F478),(Input!$I$235*(1+vanilla2)^0.5)-SUM($I478:K478),(Input!$I$235*(1+vanilla2)^0.5)/A33stdlife))</f>
        <v>0</v>
      </c>
      <c r="M478" s="68">
        <f>IF(A33stdlife="n/a","n/a",IF(M$3&gt;(A33stdlife+$F478),(Input!$I$235*(1+vanilla2)^0.5)-SUM($I478:L478),(Input!$I$235*(1+vanilla2)^0.5)/A33stdlife))</f>
        <v>0</v>
      </c>
      <c r="N478" s="68">
        <f>IF(A33stdlife="n/a","n/a",IF(N$3&gt;(A33stdlife+$F478),(Input!$I$235*(1+vanilla2)^0.5)-SUM($I478:M478),(Input!$I$235*(1+vanilla2)^0.5)/A33stdlife))</f>
        <v>0</v>
      </c>
      <c r="O478" s="68">
        <f>IF(A33stdlife="n/a","n/a",IF(O$3&gt;(A33stdlife+$F478),(Input!$I$235*(1+vanilla2)^0.5)-SUM($I478:N478),(Input!$I$235*(1+vanilla2)^0.5)/A33stdlife))</f>
        <v>0</v>
      </c>
      <c r="P478" s="68">
        <f>IF(A33stdlife="n/a","n/a",IF(P$3&gt;(A33stdlife+$F478),(Input!$I$235*(1+vanilla2)^0.5)-SUM($I478:O478),(Input!$I$235*(1+vanilla2)^0.5)/A33stdlife))</f>
        <v>0</v>
      </c>
      <c r="Q478" s="68">
        <f>IF(A33stdlife="n/a","n/a",IF(Q$3&gt;(A33stdlife+$F478),(Input!$I$235*(1+vanilla2)^0.5)-SUM($I478:P478),(Input!$I$235*(1+vanilla2)^0.5)/A33stdlife))</f>
        <v>0</v>
      </c>
      <c r="R478" s="68"/>
      <c r="S478" s="102"/>
      <c r="T478" s="102"/>
      <c r="U478" s="102"/>
      <c r="V478" s="102"/>
      <c r="W478" s="102"/>
      <c r="X478" s="102"/>
      <c r="Y478" s="102"/>
      <c r="Z478" s="102"/>
      <c r="AA478" s="102"/>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102"/>
      <c r="BE478" s="102"/>
      <c r="BF478" s="102"/>
      <c r="BG478" s="102"/>
      <c r="BH478" s="102"/>
      <c r="BI478" s="102"/>
      <c r="BJ478" s="102"/>
      <c r="BK478" s="11"/>
      <c r="BL478" s="11"/>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2">
      <c r="A479" s="9"/>
      <c r="B479" s="9"/>
      <c r="C479" s="9"/>
      <c r="D479" s="25"/>
      <c r="E479" s="363"/>
      <c r="F479" s="85">
        <v>3</v>
      </c>
      <c r="G479" s="122"/>
      <c r="H479" s="147"/>
      <c r="I479" s="149"/>
      <c r="J479" s="148"/>
      <c r="K479" s="68">
        <f>IF(A33stdlife="n/a","n/a",IF(K$3&gt;(A33stdlife+$F479),(Input!$J$235*(1+vanilla3)^0.5)-SUM($J479:J479),(Input!$J$235*(1+vanilla3)^0.5)/A33stdlife))</f>
        <v>0</v>
      </c>
      <c r="L479" s="68">
        <f>IF(A33stdlife="n/a","n/a",IF(L$3&gt;(A33stdlife+$F479),(Input!$J$235*(1+vanilla3)^0.5)-SUM($J479:K479),(Input!$J$235*(1+vanilla3)^0.5)/A33stdlife))</f>
        <v>0</v>
      </c>
      <c r="M479" s="68">
        <f>IF(A33stdlife="n/a","n/a",IF(M$3&gt;(A33stdlife+$F479),(Input!$J$235*(1+vanilla3)^0.5)-SUM($J479:L479),(Input!$J$235*(1+vanilla3)^0.5)/A33stdlife))</f>
        <v>0</v>
      </c>
      <c r="N479" s="68">
        <f>IF(A33stdlife="n/a","n/a",IF(N$3&gt;(A33stdlife+$F479),(Input!$J$235*(1+vanilla3)^0.5)-SUM($J479:M479),(Input!$J$235*(1+vanilla3)^0.5)/A33stdlife))</f>
        <v>0</v>
      </c>
      <c r="O479" s="68">
        <f>IF(A33stdlife="n/a","n/a",IF(O$3&gt;(A33stdlife+$F479),(Input!$J$235*(1+vanilla3)^0.5)-SUM($J479:N479),(Input!$J$235*(1+vanilla3)^0.5)/A33stdlife))</f>
        <v>0</v>
      </c>
      <c r="P479" s="68">
        <f>IF(A33stdlife="n/a","n/a",IF(P$3&gt;(A33stdlife+$F479),(Input!$J$235*(1+vanilla3)^0.5)-SUM($J479:O479),(Input!$J$235*(1+vanilla3)^0.5)/A33stdlife))</f>
        <v>0</v>
      </c>
      <c r="Q479" s="68">
        <f>IF(A33stdlife="n/a","n/a",IF(Q$3&gt;(A33stdlife+$F479),(Input!$J$235*(1+vanilla3)^0.5)-SUM($J479:P479),(Input!$J$235*(1+vanilla3)^0.5)/A33stdlife))</f>
        <v>0</v>
      </c>
      <c r="R479" s="68"/>
      <c r="S479" s="102"/>
      <c r="T479" s="102"/>
      <c r="U479" s="102"/>
      <c r="V479" s="102"/>
      <c r="W479" s="102"/>
      <c r="X479" s="102"/>
      <c r="Y479" s="102"/>
      <c r="Z479" s="102"/>
      <c r="AA479" s="102"/>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102"/>
      <c r="BE479" s="102"/>
      <c r="BF479" s="102"/>
      <c r="BG479" s="102"/>
      <c r="BH479" s="102"/>
      <c r="BI479" s="102"/>
      <c r="BJ479" s="102"/>
      <c r="BK479" s="11"/>
      <c r="BL479" s="11"/>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idden="1" outlineLevel="2">
      <c r="A480" s="9"/>
      <c r="B480" s="9"/>
      <c r="C480" s="9"/>
      <c r="D480" s="25"/>
      <c r="E480" s="363"/>
      <c r="F480" s="85">
        <v>4</v>
      </c>
      <c r="G480" s="122"/>
      <c r="H480" s="147"/>
      <c r="I480" s="149"/>
      <c r="J480" s="149"/>
      <c r="K480" s="148"/>
      <c r="L480" s="68">
        <f>IF(A33stdlife="n/a","n/a",IF(L$3&gt;(A33stdlife+$F480),(Input!$K$235*(1+vanilla4)^0.5)-SUM($K480:K480),(Input!$K$235*(1+vanilla4)^0.5)/A33stdlife))</f>
        <v>0</v>
      </c>
      <c r="M480" s="68">
        <f>IF(A33stdlife="n/a","n/a",IF(M$3&gt;(A33stdlife+$F480),(Input!$K$235*(1+vanilla4)^0.5)-SUM($K480:L480),(Input!$K$235*(1+vanilla4)^0.5)/A33stdlife))</f>
        <v>0</v>
      </c>
      <c r="N480" s="68">
        <f>IF(A33stdlife="n/a","n/a",IF(N$3&gt;(A33stdlife+$F480),(Input!$K$235*(1+vanilla4)^0.5)-SUM($K480:M480),(Input!$K$235*(1+vanilla4)^0.5)/A33stdlife))</f>
        <v>0</v>
      </c>
      <c r="O480" s="68">
        <f>IF(A33stdlife="n/a","n/a",IF(O$3&gt;(A33stdlife+$F480),(Input!$K$235*(1+vanilla4)^0.5)-SUM($K480:N480),(Input!$K$235*(1+vanilla4)^0.5)/A33stdlife))</f>
        <v>0</v>
      </c>
      <c r="P480" s="68">
        <f>IF(A33stdlife="n/a","n/a",IF(P$3&gt;(A33stdlife+$F480),(Input!$K$235*(1+vanilla4)^0.5)-SUM($K480:O480),(Input!$K$235*(1+vanilla4)^0.5)/A33stdlife))</f>
        <v>0</v>
      </c>
      <c r="Q480" s="68">
        <f>IF(A33stdlife="n/a","n/a",IF(Q$3&gt;(A33stdlife+$F480),(Input!$K$235*(1+vanilla4)^0.5)-SUM($K480:P480),(Input!$K$235*(1+vanilla4)^0.5)/A33stdlife))</f>
        <v>0</v>
      </c>
      <c r="R480" s="68"/>
      <c r="S480" s="102"/>
      <c r="T480" s="102"/>
      <c r="U480" s="102"/>
      <c r="V480" s="102"/>
      <c r="W480" s="102"/>
      <c r="X480" s="102"/>
      <c r="Y480" s="102"/>
      <c r="Z480" s="102"/>
      <c r="AA480" s="102"/>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102"/>
      <c r="BE480" s="102"/>
      <c r="BF480" s="102"/>
      <c r="BG480" s="102"/>
      <c r="BH480" s="102"/>
      <c r="BI480" s="102"/>
      <c r="BJ480" s="102"/>
      <c r="BK480" s="11"/>
      <c r="BL480" s="11"/>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idden="1" outlineLevel="2">
      <c r="A481" s="9"/>
      <c r="B481" s="9"/>
      <c r="C481" s="9"/>
      <c r="D481" s="25"/>
      <c r="E481" s="363"/>
      <c r="F481" s="85">
        <v>5</v>
      </c>
      <c r="G481" s="26"/>
      <c r="H481" s="147"/>
      <c r="I481" s="149"/>
      <c r="J481" s="149"/>
      <c r="K481" s="149"/>
      <c r="L481" s="148"/>
      <c r="M481" s="68">
        <f>IF(A33stdlife="n/a","n/a",IF(M$3&gt;(A33stdlife+$F481),(Input!$L$235*(1+vanilla5)^0.5)-SUM($L481:L481),(Input!$L$235*(1+vanilla5)^0.5)/A33stdlife))</f>
        <v>0</v>
      </c>
      <c r="N481" s="68">
        <f>IF(A33stdlife="n/a","n/a",IF(N$3&gt;(A33stdlife+$F481),(Input!$L$235*(1+vanilla5)^0.5)-SUM($L481:M481),(Input!$L$235*(1+vanilla5)^0.5)/A33stdlife))</f>
        <v>0</v>
      </c>
      <c r="O481" s="68">
        <f>IF(A33stdlife="n/a","n/a",IF(O$3&gt;(A33stdlife+$F481),(Input!$L$235*(1+vanilla5)^0.5)-SUM($L481:N481),(Input!$L$235*(1+vanilla5)^0.5)/A33stdlife))</f>
        <v>0</v>
      </c>
      <c r="P481" s="68">
        <f>IF(A33stdlife="n/a","n/a",IF(P$3&gt;(A33stdlife+$F481),(Input!$L$235*(1+vanilla5)^0.5)-SUM($L481:O481),(Input!$L$235*(1+vanilla5)^0.5)/A33stdlife))</f>
        <v>0</v>
      </c>
      <c r="Q481" s="68">
        <f>IF(A33stdlife="n/a","n/a",IF(Q$3&gt;(A33stdlife+$F481),(Input!$L$235*(1+vanilla5)^0.5)-SUM($L481:P481),(Input!$L$235*(1+vanilla5)^0.5)/A33stdlife))</f>
        <v>0</v>
      </c>
      <c r="R481" s="68"/>
      <c r="S481" s="102"/>
      <c r="T481" s="102"/>
      <c r="U481" s="102"/>
      <c r="V481" s="102"/>
      <c r="W481" s="102"/>
      <c r="X481" s="102"/>
      <c r="Y481" s="102"/>
      <c r="Z481" s="102"/>
      <c r="AA481" s="102"/>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102"/>
      <c r="BE481" s="102"/>
      <c r="BF481" s="102"/>
      <c r="BG481" s="102"/>
      <c r="BH481" s="102"/>
      <c r="BI481" s="102"/>
      <c r="BJ481" s="102"/>
      <c r="BK481" s="11"/>
      <c r="BL481" s="1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idden="1" outlineLevel="2">
      <c r="A482" s="9"/>
      <c r="B482" s="9"/>
      <c r="C482" s="9"/>
      <c r="D482" s="25"/>
      <c r="E482" s="363"/>
      <c r="F482" s="85">
        <v>6</v>
      </c>
      <c r="G482" s="26"/>
      <c r="H482" s="147"/>
      <c r="I482" s="149"/>
      <c r="J482" s="149"/>
      <c r="K482" s="149"/>
      <c r="L482" s="149"/>
      <c r="M482" s="148"/>
      <c r="N482" s="68">
        <f>IF(A33stdlife="n/a","n/a",IF(N$3&gt;(A33stdlife+$F482),(Input!$M$235*(1+vanilla6)^0.5)-SUM($M482:M482),(Input!$M$235*(1+vanilla6)^0.5)/A33stdlife))</f>
        <v>0</v>
      </c>
      <c r="O482" s="68">
        <f>IF(A33stdlife="n/a","n/a",IF(O$3&gt;(A33stdlife+$F482),(Input!$M$235*(1+vanilla6)^0.5)-SUM($M482:N482),(Input!$M$235*(1+vanilla6)^0.5)/A33stdlife))</f>
        <v>0</v>
      </c>
      <c r="P482" s="68">
        <f>IF(A33stdlife="n/a","n/a",IF(P$3&gt;(A33stdlife+$F482),(Input!$M$235*(1+vanilla6)^0.5)-SUM($M482:O482),(Input!$M$235*(1+vanilla6)^0.5)/A33stdlife))</f>
        <v>0</v>
      </c>
      <c r="Q482" s="68">
        <f>IF(A33stdlife="n/a","n/a",IF(Q$3&gt;(A33stdlife+$F482),(Input!$M$235*(1+vanilla6)^0.5)-SUM($M482:P482),(Input!$M$235*(1+vanilla6)^0.5)/A33stdlife))</f>
        <v>0</v>
      </c>
      <c r="R482" s="68"/>
      <c r="S482" s="102"/>
      <c r="T482" s="102"/>
      <c r="U482" s="102"/>
      <c r="V482" s="102"/>
      <c r="W482" s="102"/>
      <c r="X482" s="102"/>
      <c r="Y482" s="102"/>
      <c r="Z482" s="102"/>
      <c r="AA482" s="102"/>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102"/>
      <c r="BE482" s="102"/>
      <c r="BF482" s="102"/>
      <c r="BG482" s="102"/>
      <c r="BH482" s="102"/>
      <c r="BI482" s="102"/>
      <c r="BJ482" s="102"/>
      <c r="BK482" s="11"/>
      <c r="BL482" s="11"/>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idden="1" outlineLevel="2">
      <c r="A483" s="9"/>
      <c r="B483" s="9"/>
      <c r="C483" s="9"/>
      <c r="D483" s="25"/>
      <c r="E483" s="363"/>
      <c r="F483" s="85">
        <v>7</v>
      </c>
      <c r="G483" s="26"/>
      <c r="H483" s="147"/>
      <c r="I483" s="149"/>
      <c r="J483" s="149"/>
      <c r="K483" s="149"/>
      <c r="L483" s="149"/>
      <c r="M483" s="149"/>
      <c r="N483" s="148"/>
      <c r="O483" s="68">
        <f>IF(A33stdlife="n/a","n/a",IF(O$3&gt;(A33stdlife+$F483),(Input!N$235*(1+vanilla7)^0.5)-SUM($N483:N483),(Input!$N$235*(1+vanilla7)^0.5)/A33stdlife))</f>
        <v>0</v>
      </c>
      <c r="P483" s="68">
        <f>IF(A33stdlife="n/a","n/a",IF(P$3&gt;(A33stdlife+$F483),(Input!O$235*(1+vanilla7)^0.5)-SUM($N483:O483),(Input!$N$235*(1+vanilla7)^0.5)/A33stdlife))</f>
        <v>0</v>
      </c>
      <c r="Q483" s="68">
        <f>IF(A33stdlife="n/a","n/a",IF(Q$3&gt;(A33stdlife+$F483),(Input!P$235*(1+vanilla7)^0.5)-SUM($N483:P483),(Input!$N$235*(1+vanilla7)^0.5)/A33stdlife))</f>
        <v>0</v>
      </c>
      <c r="R483" s="68"/>
      <c r="S483" s="102"/>
      <c r="T483" s="102"/>
      <c r="U483" s="102"/>
      <c r="V483" s="102"/>
      <c r="W483" s="102"/>
      <c r="X483" s="102"/>
      <c r="Y483" s="102"/>
      <c r="Z483" s="102"/>
      <c r="AA483" s="102"/>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102"/>
      <c r="BE483" s="102"/>
      <c r="BF483" s="102"/>
      <c r="BG483" s="102"/>
      <c r="BH483" s="102"/>
      <c r="BI483" s="102"/>
      <c r="BJ483" s="102"/>
      <c r="BK483" s="11"/>
      <c r="BL483" s="11"/>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idden="1" outlineLevel="2">
      <c r="A484" s="9"/>
      <c r="B484" s="9"/>
      <c r="C484" s="9"/>
      <c r="D484" s="25"/>
      <c r="E484" s="363"/>
      <c r="F484" s="85">
        <v>8</v>
      </c>
      <c r="G484" s="26"/>
      <c r="H484" s="147"/>
      <c r="I484" s="149"/>
      <c r="J484" s="149"/>
      <c r="K484" s="149"/>
      <c r="L484" s="149"/>
      <c r="M484" s="149"/>
      <c r="N484" s="149"/>
      <c r="O484" s="148"/>
      <c r="P484" s="68">
        <f>IF(A33stdlife="n/a","n/a",IF(P$3&gt;(A33stdlife+$F484),(Input!$O$235*(1+vanilla8)^0.5)-SUM($O484:O484),(Input!$O$235*(1+vanilla8)^0.5)/A33stdlife))</f>
        <v>0</v>
      </c>
      <c r="Q484" s="68">
        <f>IF(A33stdlife="n/a","n/a",IF(Q$3&gt;(A33stdlife+$F484),(Input!$O$235*(1+vanilla8)^0.5)-SUM($O484:P484),(Input!$O$235*(1+vanilla8)^0.5)/A33stdlife))</f>
        <v>0</v>
      </c>
      <c r="R484" s="68"/>
      <c r="S484" s="102"/>
      <c r="T484" s="102"/>
      <c r="U484" s="102"/>
      <c r="V484" s="102"/>
      <c r="W484" s="102"/>
      <c r="X484" s="102"/>
      <c r="Y484" s="102"/>
      <c r="Z484" s="102"/>
      <c r="AA484" s="102"/>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102"/>
      <c r="BE484" s="102"/>
      <c r="BF484" s="102"/>
      <c r="BG484" s="102"/>
      <c r="BH484" s="102"/>
      <c r="BI484" s="102"/>
      <c r="BJ484" s="102"/>
      <c r="BK484" s="11"/>
      <c r="BL484" s="11"/>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idden="1" outlineLevel="2">
      <c r="A485" s="9"/>
      <c r="B485" s="9"/>
      <c r="C485" s="9"/>
      <c r="D485" s="25"/>
      <c r="E485" s="363"/>
      <c r="F485" s="85">
        <v>9</v>
      </c>
      <c r="G485" s="26"/>
      <c r="H485" s="147"/>
      <c r="I485" s="149"/>
      <c r="J485" s="149"/>
      <c r="K485" s="149"/>
      <c r="L485" s="149"/>
      <c r="M485" s="149"/>
      <c r="N485" s="149"/>
      <c r="O485" s="149"/>
      <c r="P485" s="148"/>
      <c r="Q485" s="68">
        <f>IF(A33stdlife="n/a","n/a",IF(Q$3&gt;(A33stdlife+$F485),(Input!$P$235*(1+vanilla9)^0.5)-SUM($P485:P485),(Input!$P$235*(1+vanilla9)^0.5)/A33stdlife))</f>
        <v>0</v>
      </c>
      <c r="R485" s="68"/>
      <c r="S485" s="102"/>
      <c r="T485" s="102"/>
      <c r="U485" s="102"/>
      <c r="V485" s="102"/>
      <c r="W485" s="102"/>
      <c r="X485" s="102"/>
      <c r="Y485" s="102"/>
      <c r="Z485" s="102"/>
      <c r="AA485" s="102"/>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102"/>
      <c r="BE485" s="102"/>
      <c r="BF485" s="102"/>
      <c r="BG485" s="102"/>
      <c r="BH485" s="102"/>
      <c r="BI485" s="102"/>
      <c r="BJ485" s="102"/>
      <c r="BK485" s="11"/>
      <c r="BL485" s="11"/>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idden="1" outlineLevel="2">
      <c r="A486" s="9"/>
      <c r="B486" s="9"/>
      <c r="C486" s="9"/>
      <c r="D486" s="25"/>
      <c r="E486" s="363"/>
      <c r="F486" s="86">
        <v>10</v>
      </c>
      <c r="G486" s="26"/>
      <c r="H486" s="147"/>
      <c r="I486" s="149"/>
      <c r="J486" s="149"/>
      <c r="K486" s="149"/>
      <c r="L486" s="149"/>
      <c r="M486" s="149"/>
      <c r="N486" s="149"/>
      <c r="O486" s="149"/>
      <c r="P486" s="149"/>
      <c r="Q486" s="148"/>
      <c r="R486" s="68"/>
      <c r="S486" s="102"/>
      <c r="T486" s="102"/>
      <c r="U486" s="102"/>
      <c r="V486" s="102"/>
      <c r="W486" s="102"/>
      <c r="X486" s="102"/>
      <c r="Y486" s="102"/>
      <c r="Z486" s="102"/>
      <c r="AA486" s="102"/>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102"/>
      <c r="BE486" s="102"/>
      <c r="BF486" s="102"/>
      <c r="BG486" s="102"/>
      <c r="BH486" s="102"/>
      <c r="BI486" s="102"/>
      <c r="BJ486" s="102"/>
      <c r="BK486" s="11"/>
      <c r="BL486" s="11"/>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idden="1" outlineLevel="1" collapsed="1">
      <c r="A487" s="9"/>
      <c r="B487" s="9"/>
      <c r="C487" s="9"/>
      <c r="D487" s="247">
        <f>Asset33</f>
        <v>0</v>
      </c>
      <c r="E487" s="9"/>
      <c r="F487" s="9"/>
      <c r="G487" s="122"/>
      <c r="H487" s="166">
        <f>-SUM(H475:H486)</f>
        <v>0</v>
      </c>
      <c r="I487" s="166">
        <f>-SUM(I475:I486)</f>
        <v>0</v>
      </c>
      <c r="J487" s="166">
        <f>-SUM(J475:J486)</f>
        <v>0</v>
      </c>
      <c r="K487" s="166">
        <f>-SUM(K475:K486)</f>
        <v>0</v>
      </c>
      <c r="L487" s="166">
        <f>-SUM(L475:L486)</f>
        <v>0</v>
      </c>
      <c r="M487" s="166">
        <f>IF(Input!M287&gt;0, -SUM(M475:M486), 0)</f>
        <v>0</v>
      </c>
      <c r="N487" s="166">
        <f>IF(Input!N287&gt;0, -SUM(N475:N486), 0)</f>
        <v>0</v>
      </c>
      <c r="O487" s="166">
        <f>IF(Input!O287&gt;0, -SUM(O475:O486), 0)</f>
        <v>0</v>
      </c>
      <c r="P487" s="166">
        <f>IF(Input!P287&gt;0, -SUM(P475:P486), 0)</f>
        <v>0</v>
      </c>
      <c r="Q487" s="166">
        <f>IF(Input!Q287&gt;0, -SUM(Q475:Q486), 0)</f>
        <v>0</v>
      </c>
      <c r="R487" s="66"/>
      <c r="S487" s="104"/>
      <c r="T487" s="104"/>
      <c r="U487" s="104"/>
      <c r="V487" s="104"/>
      <c r="W487" s="104"/>
      <c r="X487" s="104"/>
      <c r="Y487" s="104"/>
      <c r="Z487" s="104"/>
      <c r="AA487" s="104"/>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104"/>
      <c r="BE487" s="104"/>
      <c r="BF487" s="104"/>
      <c r="BG487" s="104"/>
      <c r="BH487" s="104"/>
      <c r="BI487" s="104"/>
      <c r="BJ487" s="104"/>
      <c r="BK487" s="11"/>
      <c r="BL487" s="11"/>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idden="1" outlineLevel="2">
      <c r="A488" s="9"/>
      <c r="B488" s="9"/>
      <c r="C488" s="31">
        <f>Asset34</f>
        <v>0</v>
      </c>
      <c r="D488" s="162"/>
      <c r="E488" s="33" t="s">
        <v>27</v>
      </c>
      <c r="F488" s="32"/>
      <c r="G488" s="176"/>
      <c r="H488" s="67">
        <f>IF(H$3&gt;A34remlife,A34value-SUM($G488:G488),IF(A34remlife="N/A","n/a",A34value/A34remlife))</f>
        <v>0</v>
      </c>
      <c r="I488" s="67">
        <f>IF(I$3&gt;A34remlife,A34value-SUM($G488:H488),IF(A34remlife="N/A","n/a",A34value/A34remlife))</f>
        <v>0</v>
      </c>
      <c r="J488" s="67">
        <f>IF(J$3&gt;A34remlife,A34value-SUM($G488:I488),IF(A34remlife="N/A","n/a",A34value/A34remlife))</f>
        <v>0</v>
      </c>
      <c r="K488" s="67">
        <f>IF(K$3&gt;A34remlife,A34value-SUM($G488:J488),IF(A34remlife="N/A","n/a",A34value/A34remlife))</f>
        <v>0</v>
      </c>
      <c r="L488" s="67">
        <f>IF(L$3&gt;A34remlife,A34value-SUM($G488:K488),IF(A34remlife="N/A","n/a",A34value/A34remlife))</f>
        <v>0</v>
      </c>
      <c r="M488" s="67">
        <f>IF(M$3&gt;A34remlife,A34value-SUM($G488:L488),IF(A34remlife="N/A","n/a",A34value/A34remlife))</f>
        <v>0</v>
      </c>
      <c r="N488" s="67">
        <f>IF(N$3&gt;A34remlife,A34value-SUM($G488:M488),IF(A34remlife="N/A","n/a",A34value/A34remlife))</f>
        <v>0</v>
      </c>
      <c r="O488" s="67">
        <f>IF(O$3&gt;A34remlife,A34value-SUM($G488:N488),IF(A34remlife="N/A","n/a",A34value/A34remlife))</f>
        <v>0</v>
      </c>
      <c r="P488" s="67">
        <f>IF(P$3&gt;A34remlife,A34value-SUM($G488:O488),IF(A34remlife="N/A","n/a",A34value/A34remlife))</f>
        <v>0</v>
      </c>
      <c r="Q488" s="67">
        <f>IF(Q$3&gt;A34remlife,A34value-SUM($G488:P488),IF(A34remlife="N/A","n/a",A34value/A34remlife))</f>
        <v>0</v>
      </c>
      <c r="R488" s="67"/>
      <c r="S488" s="102"/>
      <c r="T488" s="102"/>
      <c r="U488" s="102"/>
      <c r="V488" s="102"/>
      <c r="W488" s="102"/>
      <c r="X488" s="102"/>
      <c r="Y488" s="102"/>
      <c r="Z488" s="102"/>
      <c r="AA488" s="102"/>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102"/>
      <c r="BE488" s="102"/>
      <c r="BF488" s="102"/>
      <c r="BG488" s="102"/>
      <c r="BH488" s="102"/>
      <c r="BI488" s="102"/>
      <c r="BJ488" s="102"/>
      <c r="BK488" s="11"/>
      <c r="BL488" s="11"/>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9"/>
      <c r="D489" s="25"/>
      <c r="E489" s="362" t="s">
        <v>83</v>
      </c>
      <c r="F489" s="85">
        <v>0</v>
      </c>
      <c r="G489" s="122"/>
      <c r="H489" s="68"/>
      <c r="I489" s="68"/>
      <c r="J489" s="68"/>
      <c r="K489" s="68"/>
      <c r="L489" s="68"/>
      <c r="M489" s="164"/>
      <c r="N489" s="111"/>
      <c r="O489" s="68"/>
      <c r="P489" s="68"/>
      <c r="Q489" s="68"/>
      <c r="R489" s="68"/>
      <c r="S489" s="102"/>
      <c r="T489" s="102"/>
      <c r="U489" s="102"/>
      <c r="V489" s="102"/>
      <c r="W489" s="102"/>
      <c r="X489" s="102"/>
      <c r="Y489" s="102"/>
      <c r="Z489" s="102"/>
      <c r="AA489" s="102"/>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102"/>
      <c r="BE489" s="102"/>
      <c r="BF489" s="102"/>
      <c r="BG489" s="102"/>
      <c r="BH489" s="102"/>
      <c r="BI489" s="102"/>
      <c r="BJ489" s="102"/>
      <c r="BK489" s="11"/>
      <c r="BL489" s="11"/>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idden="1" outlineLevel="2">
      <c r="A490" s="9"/>
      <c r="B490" s="9"/>
      <c r="C490" s="9"/>
      <c r="D490" s="25"/>
      <c r="E490" s="363"/>
      <c r="F490" s="85">
        <v>1</v>
      </c>
      <c r="G490" s="122"/>
      <c r="H490" s="146"/>
      <c r="I490" s="68">
        <f>IF(A34stdlife="n/a","n/a",IF(I$3&gt;(A34stdlife+$F490),(Input!$H$236*(1+vanilla1)^0.5)-SUM($H490:H490),(Input!$H$236*(1+vanilla1)^0.5)/A34stdlife))</f>
        <v>0</v>
      </c>
      <c r="J490" s="68">
        <f>IF(A34stdlife="n/a","n/a",IF(J$3&gt;(A34stdlife+$F490),(Input!$H$236*(1+vanilla1)^0.5)-SUM($H490:I490),(Input!$H$236*(1+vanilla1)^0.5)/A34stdlife))</f>
        <v>0</v>
      </c>
      <c r="K490" s="68">
        <f>IF(A34stdlife="n/a","n/a",IF(K$3&gt;(A34stdlife+$F490),(Input!$H$236*(1+vanilla1)^0.5)-SUM($H490:J490),(Input!$H$236*(1+vanilla1)^0.5)/A34stdlife))</f>
        <v>0</v>
      </c>
      <c r="L490" s="68">
        <f>IF(A34stdlife="n/a","n/a",IF(L$3&gt;(A34stdlife+$F490),(Input!$H$236*(1+vanilla1)^0.5)-SUM($H490:K490),(Input!$H$236*(1+vanilla1)^0.5)/A34stdlife))</f>
        <v>0</v>
      </c>
      <c r="M490" s="68">
        <f>IF(A34stdlife="n/a","n/a",IF(M$3&gt;(A34stdlife+$F490),(Input!$H$236*(1+vanilla1)^0.5)-SUM($H490:L490),(Input!$H$236*(1+vanilla1)^0.5)/A34stdlife))</f>
        <v>0</v>
      </c>
      <c r="N490" s="68">
        <f>IF(A34stdlife="n/a","n/a",IF(N$3&gt;(A34stdlife+$F490),(Input!$H$236*(1+vanilla1)^0.5)-SUM($H490:M490),(Input!$H$236*(1+vanilla1)^0.5)/A34stdlife))</f>
        <v>0</v>
      </c>
      <c r="O490" s="68">
        <f>IF(A34stdlife="n/a","n/a",IF(O$3&gt;(A34stdlife+$F490),(Input!$H$236*(1+vanilla1)^0.5)-SUM($H490:N490),(Input!$H$236*(1+vanilla1)^0.5)/A34stdlife))</f>
        <v>0</v>
      </c>
      <c r="P490" s="68">
        <f>IF(A34stdlife="n/a","n/a",IF(P$3&gt;(A34stdlife+$F490),(Input!$H$236*(1+vanilla1)^0.5)-SUM($H490:O490),(Input!$H$236*(1+vanilla1)^0.5)/A34stdlife))</f>
        <v>0</v>
      </c>
      <c r="Q490" s="68">
        <f>IF(A34stdlife="n/a","n/a",IF(Q$3&gt;(A34stdlife+$F490),(Input!$H$236*(1+vanilla1)^0.5)-SUM($H490:P490),(Input!$H$236*(1+vanilla1)^0.5)/A34stdlife))</f>
        <v>0</v>
      </c>
      <c r="R490" s="68"/>
      <c r="S490" s="102"/>
      <c r="T490" s="102"/>
      <c r="U490" s="102"/>
      <c r="V490" s="102"/>
      <c r="W490" s="102"/>
      <c r="X490" s="102"/>
      <c r="Y490" s="102"/>
      <c r="Z490" s="102"/>
      <c r="AA490" s="102"/>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102"/>
      <c r="BE490" s="102"/>
      <c r="BF490" s="102"/>
      <c r="BG490" s="102"/>
      <c r="BH490" s="102"/>
      <c r="BI490" s="102"/>
      <c r="BJ490" s="102"/>
      <c r="BK490" s="11"/>
      <c r="BL490" s="11"/>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2">
      <c r="A491" s="9"/>
      <c r="B491" s="9"/>
      <c r="C491" s="9"/>
      <c r="D491" s="25"/>
      <c r="E491" s="363"/>
      <c r="F491" s="85">
        <v>2</v>
      </c>
      <c r="G491" s="122"/>
      <c r="H491" s="147"/>
      <c r="I491" s="148"/>
      <c r="J491" s="68">
        <f>IF(A34stdlife="n/a","n/a",IF(J$3&gt;(A34stdlife+$F491),(Input!$I$236*(1+vanilla2)^0.5)-SUM($I491:I491),(Input!$I$236*(1+vanilla2)^0.5)/A34stdlife))</f>
        <v>0</v>
      </c>
      <c r="K491" s="68">
        <f>IF(A34stdlife="n/a","n/a",IF(K$3&gt;(A34stdlife+$F491),(Input!$I$236*(1+vanilla2)^0.5)-SUM($I491:J491),(Input!$I$236*(1+vanilla2)^0.5)/A34stdlife))</f>
        <v>0</v>
      </c>
      <c r="L491" s="68">
        <f>IF(A34stdlife="n/a","n/a",IF(L$3&gt;(A34stdlife+$F491),(Input!$I$236*(1+vanilla2)^0.5)-SUM($I491:K491),(Input!$I$236*(1+vanilla2)^0.5)/A34stdlife))</f>
        <v>0</v>
      </c>
      <c r="M491" s="68">
        <f>IF(A34stdlife="n/a","n/a",IF(M$3&gt;(A34stdlife+$F491),(Input!$I$236*(1+vanilla2)^0.5)-SUM($I491:L491),(Input!$I$236*(1+vanilla2)^0.5)/A34stdlife))</f>
        <v>0</v>
      </c>
      <c r="N491" s="68">
        <f>IF(A34stdlife="n/a","n/a",IF(N$3&gt;(A34stdlife+$F491),(Input!$I$236*(1+vanilla2)^0.5)-SUM($I491:M491),(Input!$I$236*(1+vanilla2)^0.5)/A34stdlife))</f>
        <v>0</v>
      </c>
      <c r="O491" s="68">
        <f>IF(A34stdlife="n/a","n/a",IF(O$3&gt;(A34stdlife+$F491),(Input!$I$236*(1+vanilla2)^0.5)-SUM($I491:N491),(Input!$I$236*(1+vanilla2)^0.5)/A34stdlife))</f>
        <v>0</v>
      </c>
      <c r="P491" s="68">
        <f>IF(A34stdlife="n/a","n/a",IF(P$3&gt;(A34stdlife+$F491),(Input!$I$236*(1+vanilla2)^0.5)-SUM($I491:O491),(Input!$I$236*(1+vanilla2)^0.5)/A34stdlife))</f>
        <v>0</v>
      </c>
      <c r="Q491" s="68">
        <f>IF(A34stdlife="n/a","n/a",IF(Q$3&gt;(A34stdlife+$F491),(Input!$I$236*(1+vanilla2)^0.5)-SUM($I491:P491),(Input!$I$236*(1+vanilla2)^0.5)/A34stdlife))</f>
        <v>0</v>
      </c>
      <c r="R491" s="68"/>
      <c r="S491" s="102"/>
      <c r="T491" s="102"/>
      <c r="U491" s="102"/>
      <c r="V491" s="102"/>
      <c r="W491" s="102"/>
      <c r="X491" s="102"/>
      <c r="Y491" s="102"/>
      <c r="Z491" s="102"/>
      <c r="AA491" s="102"/>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102"/>
      <c r="BE491" s="102"/>
      <c r="BF491" s="102"/>
      <c r="BG491" s="102"/>
      <c r="BH491" s="102"/>
      <c r="BI491" s="102"/>
      <c r="BJ491" s="102"/>
      <c r="BK491" s="11"/>
      <c r="BL491" s="1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idden="1" outlineLevel="2">
      <c r="A492" s="9"/>
      <c r="B492" s="9"/>
      <c r="C492" s="9"/>
      <c r="D492" s="25"/>
      <c r="E492" s="363"/>
      <c r="F492" s="85">
        <v>3</v>
      </c>
      <c r="G492" s="122"/>
      <c r="H492" s="147"/>
      <c r="I492" s="149"/>
      <c r="J492" s="148"/>
      <c r="K492" s="68">
        <f>IF(A34stdlife="n/a","n/a",IF(K$3&gt;(A34stdlife+$F492),(Input!$J$236*(1+vanilla3)^0.5)-SUM($J492:J492),(Input!$J$236*(1+vanilla3)^0.5)/A34stdlife))</f>
        <v>0</v>
      </c>
      <c r="L492" s="68">
        <f>IF(A34stdlife="n/a","n/a",IF(L$3&gt;(A34stdlife+$F492),(Input!$J$236*(1+vanilla3)^0.5)-SUM($J492:K492),(Input!$J$236*(1+vanilla3)^0.5)/A34stdlife))</f>
        <v>0</v>
      </c>
      <c r="M492" s="68">
        <f>IF(A34stdlife="n/a","n/a",IF(M$3&gt;(A34stdlife+$F492),(Input!$J$236*(1+vanilla3)^0.5)-SUM($J492:L492),(Input!$J$236*(1+vanilla3)^0.5)/A34stdlife))</f>
        <v>0</v>
      </c>
      <c r="N492" s="68">
        <f>IF(A34stdlife="n/a","n/a",IF(N$3&gt;(A34stdlife+$F492),(Input!$J$236*(1+vanilla3)^0.5)-SUM($J492:M492),(Input!$J$236*(1+vanilla3)^0.5)/A34stdlife))</f>
        <v>0</v>
      </c>
      <c r="O492" s="68">
        <f>IF(A34stdlife="n/a","n/a",IF(O$3&gt;(A34stdlife+$F492),(Input!$J$236*(1+vanilla3)^0.5)-SUM($J492:N492),(Input!$J$236*(1+vanilla3)^0.5)/A34stdlife))</f>
        <v>0</v>
      </c>
      <c r="P492" s="68">
        <f>IF(A34stdlife="n/a","n/a",IF(P$3&gt;(A34stdlife+$F492),(Input!$J$236*(1+vanilla3)^0.5)-SUM($J492:O492),(Input!$J$236*(1+vanilla3)^0.5)/A34stdlife))</f>
        <v>0</v>
      </c>
      <c r="Q492" s="68">
        <f>IF(A34stdlife="n/a","n/a",IF(Q$3&gt;(A34stdlife+$F492),(Input!$J$236*(1+vanilla3)^0.5)-SUM($J492:P492),(Input!$J$236*(1+vanilla3)^0.5)/A34stdlife))</f>
        <v>0</v>
      </c>
      <c r="R492" s="68"/>
      <c r="S492" s="102"/>
      <c r="T492" s="102"/>
      <c r="U492" s="102"/>
      <c r="V492" s="102"/>
      <c r="W492" s="102"/>
      <c r="X492" s="102"/>
      <c r="Y492" s="102"/>
      <c r="Z492" s="102"/>
      <c r="AA492" s="102"/>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102"/>
      <c r="BE492" s="102"/>
      <c r="BF492" s="102"/>
      <c r="BG492" s="102"/>
      <c r="BH492" s="102"/>
      <c r="BI492" s="102"/>
      <c r="BJ492" s="102"/>
      <c r="BK492" s="11"/>
      <c r="BL492" s="11"/>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2">
      <c r="A493" s="9"/>
      <c r="B493" s="9"/>
      <c r="C493" s="9"/>
      <c r="D493" s="25"/>
      <c r="E493" s="363"/>
      <c r="F493" s="85">
        <v>4</v>
      </c>
      <c r="G493" s="122"/>
      <c r="H493" s="147"/>
      <c r="I493" s="149"/>
      <c r="J493" s="149"/>
      <c r="K493" s="148"/>
      <c r="L493" s="68">
        <f>IF(A34stdlife="n/a","n/a",IF(L$3&gt;(A34stdlife+$F493),(Input!$K$236*(1+vanilla4)^0.5)-SUM($K493:K493),(Input!$K$236*(1+vanilla4)^0.5)/A34stdlife))</f>
        <v>0</v>
      </c>
      <c r="M493" s="68">
        <f>IF(A34stdlife="n/a","n/a",IF(M$3&gt;(A34stdlife+$F493),(Input!$K$236*(1+vanilla4)^0.5)-SUM($K493:L493),(Input!$K$236*(1+vanilla4)^0.5)/A34stdlife))</f>
        <v>0</v>
      </c>
      <c r="N493" s="68">
        <f>IF(A34stdlife="n/a","n/a",IF(N$3&gt;(A34stdlife+$F493),(Input!$K$236*(1+vanilla4)^0.5)-SUM($K493:M493),(Input!$K$236*(1+vanilla4)^0.5)/A34stdlife))</f>
        <v>0</v>
      </c>
      <c r="O493" s="68">
        <f>IF(A34stdlife="n/a","n/a",IF(O$3&gt;(A34stdlife+$F493),(Input!$K$236*(1+vanilla4)^0.5)-SUM($K493:N493),(Input!$K$236*(1+vanilla4)^0.5)/A34stdlife))</f>
        <v>0</v>
      </c>
      <c r="P493" s="68">
        <f>IF(A34stdlife="n/a","n/a",IF(P$3&gt;(A34stdlife+$F493),(Input!$K$236*(1+vanilla4)^0.5)-SUM($K493:O493),(Input!$K$236*(1+vanilla4)^0.5)/A34stdlife))</f>
        <v>0</v>
      </c>
      <c r="Q493" s="68">
        <f>IF(A34stdlife="n/a","n/a",IF(Q$3&gt;(A34stdlife+$F493),(Input!$K$236*(1+vanilla4)^0.5)-SUM($K493:P493),(Input!$K$236*(1+vanilla4)^0.5)/A34stdlife))</f>
        <v>0</v>
      </c>
      <c r="R493" s="68"/>
      <c r="S493" s="102"/>
      <c r="T493" s="102"/>
      <c r="U493" s="102"/>
      <c r="V493" s="102"/>
      <c r="W493" s="102"/>
      <c r="X493" s="102"/>
      <c r="Y493" s="102"/>
      <c r="Z493" s="102"/>
      <c r="AA493" s="102"/>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102"/>
      <c r="BE493" s="102"/>
      <c r="BF493" s="102"/>
      <c r="BG493" s="102"/>
      <c r="BH493" s="102"/>
      <c r="BI493" s="102"/>
      <c r="BJ493" s="102"/>
      <c r="BK493" s="11"/>
      <c r="BL493" s="11"/>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idden="1" outlineLevel="2">
      <c r="A494" s="9"/>
      <c r="B494" s="9"/>
      <c r="C494" s="9"/>
      <c r="D494" s="25"/>
      <c r="E494" s="363"/>
      <c r="F494" s="85">
        <v>5</v>
      </c>
      <c r="G494" s="26"/>
      <c r="H494" s="147"/>
      <c r="I494" s="149"/>
      <c r="J494" s="149"/>
      <c r="K494" s="149"/>
      <c r="L494" s="148"/>
      <c r="M494" s="68">
        <f>IF(A34stdlife="n/a","n/a",IF(M$3&gt;(A34stdlife+$F494),(Input!$L$236*(1+vanilla5)^0.5)-SUM($L494:L494),(Input!$L$236*(1+vanilla5)^0.5)/A34stdlife))</f>
        <v>0</v>
      </c>
      <c r="N494" s="68">
        <f>IF(A34stdlife="n/a","n/a",IF(N$3&gt;(A34stdlife+$F494),(Input!$L$236*(1+vanilla5)^0.5)-SUM($L494:M494),(Input!$L$236*(1+vanilla5)^0.5)/A34stdlife))</f>
        <v>0</v>
      </c>
      <c r="O494" s="68">
        <f>IF(A34stdlife="n/a","n/a",IF(O$3&gt;(A34stdlife+$F494),(Input!$L$236*(1+vanilla5)^0.5)-SUM($L494:N494),(Input!$L$236*(1+vanilla5)^0.5)/A34stdlife))</f>
        <v>0</v>
      </c>
      <c r="P494" s="68">
        <f>IF(A34stdlife="n/a","n/a",IF(P$3&gt;(A34stdlife+$F494),(Input!$L$236*(1+vanilla5)^0.5)-SUM($L494:O494),(Input!$L$236*(1+vanilla5)^0.5)/A34stdlife))</f>
        <v>0</v>
      </c>
      <c r="Q494" s="68">
        <f>IF(A34stdlife="n/a","n/a",IF(Q$3&gt;(A34stdlife+$F494),(Input!$L$236*(1+vanilla5)^0.5)-SUM($L494:P494),(Input!$L$236*(1+vanilla5)^0.5)/A34stdlife))</f>
        <v>0</v>
      </c>
      <c r="R494" s="68"/>
      <c r="S494" s="102"/>
      <c r="T494" s="102"/>
      <c r="U494" s="102"/>
      <c r="V494" s="102"/>
      <c r="W494" s="102"/>
      <c r="X494" s="102"/>
      <c r="Y494" s="102"/>
      <c r="Z494" s="102"/>
      <c r="AA494" s="102"/>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102"/>
      <c r="BE494" s="102"/>
      <c r="BF494" s="102"/>
      <c r="BG494" s="102"/>
      <c r="BH494" s="102"/>
      <c r="BI494" s="102"/>
      <c r="BJ494" s="102"/>
      <c r="BK494" s="11"/>
      <c r="BL494" s="11"/>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idden="1" outlineLevel="2">
      <c r="A495" s="9"/>
      <c r="B495" s="9"/>
      <c r="C495" s="9"/>
      <c r="D495" s="25"/>
      <c r="E495" s="363"/>
      <c r="F495" s="85">
        <v>6</v>
      </c>
      <c r="G495" s="26"/>
      <c r="H495" s="147"/>
      <c r="I495" s="149"/>
      <c r="J495" s="149"/>
      <c r="K495" s="149"/>
      <c r="L495" s="149"/>
      <c r="M495" s="148"/>
      <c r="N495" s="68">
        <f>IF(A34stdlife="n/a","n/a",IF(N$3&gt;(A34stdlife+$F495),(Input!$M$236*(1+vanilla6)^0.5)-SUM($M495:M495),(Input!$M$236*(1+vanilla6)^0.5)/A34stdlife))</f>
        <v>0</v>
      </c>
      <c r="O495" s="68">
        <f>IF(A34stdlife="n/a","n/a",IF(O$3&gt;(A34stdlife+$F495),(Input!$M$236*(1+vanilla6)^0.5)-SUM($M495:N495),(Input!$M$236*(1+vanilla6)^0.5)/A34stdlife))</f>
        <v>0</v>
      </c>
      <c r="P495" s="68">
        <f>IF(A34stdlife="n/a","n/a",IF(P$3&gt;(A34stdlife+$F495),(Input!$M$236*(1+vanilla6)^0.5)-SUM($M495:O495),(Input!$M$236*(1+vanilla6)^0.5)/A34stdlife))</f>
        <v>0</v>
      </c>
      <c r="Q495" s="68">
        <f>IF(A34stdlife="n/a","n/a",IF(Q$3&gt;(A34stdlife+$F495),(Input!$M$236*(1+vanilla6)^0.5)-SUM($M495:P495),(Input!$M$236*(1+vanilla6)^0.5)/A34stdlife))</f>
        <v>0</v>
      </c>
      <c r="R495" s="68"/>
      <c r="S495" s="102"/>
      <c r="T495" s="102"/>
      <c r="U495" s="102"/>
      <c r="V495" s="102"/>
      <c r="W495" s="102"/>
      <c r="X495" s="102"/>
      <c r="Y495" s="102"/>
      <c r="Z495" s="102"/>
      <c r="AA495" s="102"/>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102"/>
      <c r="BE495" s="102"/>
      <c r="BF495" s="102"/>
      <c r="BG495" s="102"/>
      <c r="BH495" s="102"/>
      <c r="BI495" s="102"/>
      <c r="BJ495" s="102"/>
      <c r="BK495" s="11"/>
      <c r="BL495" s="11"/>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idden="1" outlineLevel="2">
      <c r="A496" s="9"/>
      <c r="B496" s="9"/>
      <c r="C496" s="9"/>
      <c r="D496" s="25"/>
      <c r="E496" s="363"/>
      <c r="F496" s="85">
        <v>7</v>
      </c>
      <c r="G496" s="26"/>
      <c r="H496" s="147"/>
      <c r="I496" s="149"/>
      <c r="J496" s="149"/>
      <c r="K496" s="149"/>
      <c r="L496" s="149"/>
      <c r="M496" s="149"/>
      <c r="N496" s="148"/>
      <c r="O496" s="68">
        <f>IF(A34stdlife="n/a","n/a",IF(O$3&gt;(A34stdlife+$F496),(Input!N$236*(1+vanilla7)^0.5)-SUM($N496:N496),(Input!$N$236*(1+vanilla7)^0.5)/A34stdlife))</f>
        <v>0</v>
      </c>
      <c r="P496" s="68">
        <f>IF(A34stdlife="n/a","n/a",IF(P$3&gt;(A34stdlife+$F496),(Input!O$236*(1+vanilla7)^0.5)-SUM($N496:O496),(Input!$N$236*(1+vanilla7)^0.5)/A34stdlife))</f>
        <v>0</v>
      </c>
      <c r="Q496" s="68">
        <f>IF(A34stdlife="n/a","n/a",IF(Q$3&gt;(A34stdlife+$F496),(Input!P$236*(1+vanilla7)^0.5)-SUM($N496:P496),(Input!$N$236*(1+vanilla7)^0.5)/A34stdlife))</f>
        <v>0</v>
      </c>
      <c r="R496" s="68"/>
      <c r="S496" s="102"/>
      <c r="T496" s="102"/>
      <c r="U496" s="102"/>
      <c r="V496" s="102"/>
      <c r="W496" s="102"/>
      <c r="X496" s="102"/>
      <c r="Y496" s="102"/>
      <c r="Z496" s="102"/>
      <c r="AA496" s="102"/>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102"/>
      <c r="BE496" s="102"/>
      <c r="BF496" s="102"/>
      <c r="BG496" s="102"/>
      <c r="BH496" s="102"/>
      <c r="BI496" s="102"/>
      <c r="BJ496" s="102"/>
      <c r="BK496" s="11"/>
      <c r="BL496" s="11"/>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idden="1" outlineLevel="2">
      <c r="A497" s="9"/>
      <c r="B497" s="9"/>
      <c r="C497" s="9"/>
      <c r="D497" s="25"/>
      <c r="E497" s="363"/>
      <c r="F497" s="85">
        <v>8</v>
      </c>
      <c r="G497" s="26"/>
      <c r="H497" s="147"/>
      <c r="I497" s="149"/>
      <c r="J497" s="149"/>
      <c r="K497" s="149"/>
      <c r="L497" s="149"/>
      <c r="M497" s="149"/>
      <c r="N497" s="149"/>
      <c r="O497" s="148"/>
      <c r="P497" s="68">
        <f>IF(A34stdlife="n/a","n/a",IF(P$3&gt;(A34stdlife+$F497),(Input!$O$236*(1+vanilla8)^0.5)-SUM($O497:O497),(Input!$O$236*(1+vanilla8)^0.5)/A34stdlife))</f>
        <v>0</v>
      </c>
      <c r="Q497" s="68">
        <f>IF(A34stdlife="n/a","n/a",IF(Q$3&gt;(A34stdlife+$F497),(Input!$O$236*(1+vanilla8)^0.5)-SUM($O497:P497),(Input!$O$236*(1+vanilla8)^0.5)/A34stdlife))</f>
        <v>0</v>
      </c>
      <c r="R497" s="68"/>
      <c r="S497" s="102"/>
      <c r="T497" s="102"/>
      <c r="U497" s="102"/>
      <c r="V497" s="102"/>
      <c r="W497" s="102"/>
      <c r="X497" s="102"/>
      <c r="Y497" s="102"/>
      <c r="Z497" s="102"/>
      <c r="AA497" s="102"/>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102"/>
      <c r="BE497" s="102"/>
      <c r="BF497" s="102"/>
      <c r="BG497" s="102"/>
      <c r="BH497" s="102"/>
      <c r="BI497" s="102"/>
      <c r="BJ497" s="102"/>
      <c r="BK497" s="11"/>
      <c r="BL497" s="11"/>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idden="1" outlineLevel="2">
      <c r="A498" s="9"/>
      <c r="B498" s="9"/>
      <c r="C498" s="9"/>
      <c r="D498" s="25"/>
      <c r="E498" s="363"/>
      <c r="F498" s="85">
        <v>9</v>
      </c>
      <c r="G498" s="26"/>
      <c r="H498" s="147"/>
      <c r="I498" s="149"/>
      <c r="J498" s="149"/>
      <c r="K498" s="149"/>
      <c r="L498" s="149"/>
      <c r="M498" s="149"/>
      <c r="N498" s="149"/>
      <c r="O498" s="149"/>
      <c r="P498" s="148"/>
      <c r="Q498" s="68">
        <f>IF(A34stdlife="n/a","n/a",IF(Q$3&gt;(A34stdlife+$F498),(Input!$P$236*(1+vanilla9)^0.5)-SUM($P498:P498),(Input!$P$236*(1+vanilla9)^0.5)/A34stdlife))</f>
        <v>0</v>
      </c>
      <c r="R498" s="68"/>
      <c r="S498" s="102"/>
      <c r="T498" s="102"/>
      <c r="U498" s="102"/>
      <c r="V498" s="102"/>
      <c r="W498" s="102"/>
      <c r="X498" s="102"/>
      <c r="Y498" s="102"/>
      <c r="Z498" s="102"/>
      <c r="AA498" s="102"/>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102"/>
      <c r="BE498" s="102"/>
      <c r="BF498" s="102"/>
      <c r="BG498" s="102"/>
      <c r="BH498" s="102"/>
      <c r="BI498" s="102"/>
      <c r="BJ498" s="102"/>
      <c r="BK498" s="11"/>
      <c r="BL498" s="11"/>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idden="1" outlineLevel="2">
      <c r="A499" s="9"/>
      <c r="B499" s="9"/>
      <c r="C499" s="9"/>
      <c r="D499" s="25"/>
      <c r="E499" s="363"/>
      <c r="F499" s="86">
        <v>10</v>
      </c>
      <c r="G499" s="26"/>
      <c r="H499" s="147"/>
      <c r="I499" s="149"/>
      <c r="J499" s="149"/>
      <c r="K499" s="149"/>
      <c r="L499" s="149"/>
      <c r="M499" s="149"/>
      <c r="N499" s="149"/>
      <c r="O499" s="149"/>
      <c r="P499" s="149"/>
      <c r="Q499" s="148"/>
      <c r="R499" s="68"/>
      <c r="S499" s="102"/>
      <c r="T499" s="102"/>
      <c r="U499" s="102"/>
      <c r="V499" s="102"/>
      <c r="W499" s="102"/>
      <c r="X499" s="102"/>
      <c r="Y499" s="102"/>
      <c r="Z499" s="102"/>
      <c r="AA499" s="102"/>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102"/>
      <c r="BE499" s="102"/>
      <c r="BF499" s="102"/>
      <c r="BG499" s="102"/>
      <c r="BH499" s="102"/>
      <c r="BI499" s="102"/>
      <c r="BJ499" s="102"/>
      <c r="BK499" s="11"/>
      <c r="BL499" s="11"/>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idden="1" outlineLevel="1" collapsed="1">
      <c r="A500" s="9"/>
      <c r="B500" s="9"/>
      <c r="C500" s="9"/>
      <c r="D500" s="247">
        <f>Asset34</f>
        <v>0</v>
      </c>
      <c r="E500" s="9"/>
      <c r="F500" s="9"/>
      <c r="G500" s="122"/>
      <c r="H500" s="166">
        <f>-SUM(H488:H499)</f>
        <v>0</v>
      </c>
      <c r="I500" s="166">
        <f>-SUM(I488:I499)</f>
        <v>0</v>
      </c>
      <c r="J500" s="166">
        <f>-SUM(J488:J499)</f>
        <v>0</v>
      </c>
      <c r="K500" s="166">
        <f>-SUM(K488:K499)</f>
        <v>0</v>
      </c>
      <c r="L500" s="166">
        <f>-SUM(L488:L499)</f>
        <v>0</v>
      </c>
      <c r="M500" s="166">
        <f>IF(Input!M300&gt;0, -SUM(M488:M499), 0)</f>
        <v>0</v>
      </c>
      <c r="N500" s="166">
        <f>IF(Input!N300&gt;0, -SUM(N488:N499), 0)</f>
        <v>0</v>
      </c>
      <c r="O500" s="166">
        <f>IF(Input!O300&gt;0, -SUM(O488:O499), 0)</f>
        <v>0</v>
      </c>
      <c r="P500" s="166">
        <f>IF(Input!P300&gt;0, -SUM(P488:P499), 0)</f>
        <v>0</v>
      </c>
      <c r="Q500" s="166">
        <f>IF(Input!Q300&gt;0, -SUM(Q488:Q499), 0)</f>
        <v>0</v>
      </c>
      <c r="R500" s="66"/>
      <c r="S500" s="104"/>
      <c r="T500" s="104"/>
      <c r="U500" s="104"/>
      <c r="V500" s="104"/>
      <c r="W500" s="104"/>
      <c r="X500" s="104"/>
      <c r="Y500" s="104"/>
      <c r="Z500" s="104"/>
      <c r="AA500" s="104"/>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104"/>
      <c r="BE500" s="104"/>
      <c r="BF500" s="104"/>
      <c r="BG500" s="104"/>
      <c r="BH500" s="104"/>
      <c r="BI500" s="104"/>
      <c r="BJ500" s="104"/>
      <c r="BK500" s="11"/>
      <c r="BL500" s="11"/>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idden="1" outlineLevel="2">
      <c r="A501" s="9"/>
      <c r="B501" s="9"/>
      <c r="C501" s="31">
        <f>Asset35</f>
        <v>0</v>
      </c>
      <c r="D501" s="162"/>
      <c r="E501" s="33" t="s">
        <v>27</v>
      </c>
      <c r="F501" s="32"/>
      <c r="G501" s="176"/>
      <c r="H501" s="67">
        <f>IF(H$3&gt;A35remlife,A35value-SUM($G501:G501),IF(A35remlife="N/A","n/a",A35value/A35remlife))</f>
        <v>0</v>
      </c>
      <c r="I501" s="67">
        <f>IF(I$3&gt;A35remlife,A35value-SUM($G501:H501),IF(A35remlife="N/A","n/a",A35value/A35remlife))</f>
        <v>0</v>
      </c>
      <c r="J501" s="67">
        <f>IF(J$3&gt;A35remlife,A35value-SUM($G501:I501),IF(A35remlife="N/A","n/a",A35value/A35remlife))</f>
        <v>0</v>
      </c>
      <c r="K501" s="67">
        <f>IF(K$3&gt;A35remlife,A35value-SUM($G501:J501),IF(A35remlife="N/A","n/a",A35value/A35remlife))</f>
        <v>0</v>
      </c>
      <c r="L501" s="67">
        <f>IF(L$3&gt;A35remlife,A35value-SUM($G501:K501),IF(A35remlife="N/A","n/a",A35value/A35remlife))</f>
        <v>0</v>
      </c>
      <c r="M501" s="67">
        <f>IF(M$3&gt;A35remlife,A35value-SUM($G501:L501),IF(A35remlife="N/A","n/a",A35value/A35remlife))</f>
        <v>0</v>
      </c>
      <c r="N501" s="67">
        <f>IF(N$3&gt;A35remlife,A35value-SUM($G501:M501),IF(A35remlife="N/A","n/a",A35value/A35remlife))</f>
        <v>0</v>
      </c>
      <c r="O501" s="67">
        <f>IF(O$3&gt;A35remlife,A35value-SUM($G501:N501),IF(A35remlife="N/A","n/a",A35value/A35remlife))</f>
        <v>0</v>
      </c>
      <c r="P501" s="67">
        <f>IF(P$3&gt;A35remlife,A35value-SUM($G501:O501),IF(A35remlife="N/A","n/a",A35value/A35remlife))</f>
        <v>0</v>
      </c>
      <c r="Q501" s="67">
        <f>IF(Q$3&gt;A35remlife,A35value-SUM($G501:P501),IF(A35remlife="N/A","n/a",A35value/A35remlife))</f>
        <v>0</v>
      </c>
      <c r="R501" s="67"/>
      <c r="S501" s="102"/>
      <c r="T501" s="102"/>
      <c r="U501" s="102"/>
      <c r="V501" s="102"/>
      <c r="W501" s="102"/>
      <c r="X501" s="102"/>
      <c r="Y501" s="102"/>
      <c r="Z501" s="102"/>
      <c r="AA501" s="102"/>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102"/>
      <c r="BE501" s="102"/>
      <c r="BF501" s="102"/>
      <c r="BG501" s="102"/>
      <c r="BH501" s="102"/>
      <c r="BI501" s="102"/>
      <c r="BJ501" s="102"/>
      <c r="BK501" s="11"/>
      <c r="BL501" s="1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9"/>
      <c r="D502" s="25"/>
      <c r="E502" s="362" t="s">
        <v>83</v>
      </c>
      <c r="F502" s="85">
        <v>0</v>
      </c>
      <c r="G502" s="122"/>
      <c r="H502" s="68"/>
      <c r="I502" s="68"/>
      <c r="J502" s="68"/>
      <c r="K502" s="68"/>
      <c r="L502" s="68"/>
      <c r="M502" s="164"/>
      <c r="N502" s="111"/>
      <c r="O502" s="68"/>
      <c r="P502" s="68"/>
      <c r="Q502" s="68"/>
      <c r="R502" s="68"/>
      <c r="S502" s="102"/>
      <c r="T502" s="102"/>
      <c r="U502" s="102"/>
      <c r="V502" s="102"/>
      <c r="W502" s="102"/>
      <c r="X502" s="102"/>
      <c r="Y502" s="102"/>
      <c r="Z502" s="102"/>
      <c r="AA502" s="102"/>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102"/>
      <c r="BE502" s="102"/>
      <c r="BF502" s="102"/>
      <c r="BG502" s="102"/>
      <c r="BH502" s="102"/>
      <c r="BI502" s="102"/>
      <c r="BJ502" s="102"/>
      <c r="BK502" s="11"/>
      <c r="BL502" s="11"/>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idden="1" outlineLevel="2">
      <c r="A503" s="9"/>
      <c r="B503" s="9"/>
      <c r="C503" s="9"/>
      <c r="D503" s="25"/>
      <c r="E503" s="363"/>
      <c r="F503" s="85">
        <v>1</v>
      </c>
      <c r="G503" s="122"/>
      <c r="H503" s="146"/>
      <c r="I503" s="68">
        <f>IF(A35stdlife="n/a","n/a",IF(I$3&gt;(A35stdlife+$F503),(Input!$H$237*(1+vanilla1)^0.5)-SUM($H503:H503),(Input!$H$237*(1+vanilla1)^0.5)/A35stdlife))</f>
        <v>0</v>
      </c>
      <c r="J503" s="68">
        <f>IF(A35stdlife="n/a","n/a",IF(J$3&gt;(A35stdlife+$F503),(Input!$H$237*(1+vanilla1)^0.5)-SUM($H503:I503),(Input!$H$237*(1+vanilla1)^0.5)/A35stdlife))</f>
        <v>0</v>
      </c>
      <c r="K503" s="68">
        <f>IF(A35stdlife="n/a","n/a",IF(K$3&gt;(A35stdlife+$F503),(Input!$H$237*(1+vanilla1)^0.5)-SUM($H503:J503),(Input!$H$237*(1+vanilla1)^0.5)/A35stdlife))</f>
        <v>0</v>
      </c>
      <c r="L503" s="68">
        <f>IF(A35stdlife="n/a","n/a",IF(L$3&gt;(A35stdlife+$F503),(Input!$H$237*(1+vanilla1)^0.5)-SUM($H503:K503),(Input!$H$237*(1+vanilla1)^0.5)/A35stdlife))</f>
        <v>0</v>
      </c>
      <c r="M503" s="68">
        <f>IF(A35stdlife="n/a","n/a",IF(M$3&gt;(A35stdlife+$F503),(Input!$H$237*(1+vanilla1)^0.5)-SUM($H503:L503),(Input!$H$237*(1+vanilla1)^0.5)/A35stdlife))</f>
        <v>0</v>
      </c>
      <c r="N503" s="68">
        <f>IF(A35stdlife="n/a","n/a",IF(N$3&gt;(A35stdlife+$F503),(Input!$H$237*(1+vanilla1)^0.5)-SUM($H503:M503),(Input!$H$237*(1+vanilla1)^0.5)/A35stdlife))</f>
        <v>0</v>
      </c>
      <c r="O503" s="68">
        <f>IF(A35stdlife="n/a","n/a",IF(O$3&gt;(A35stdlife+$F503),(Input!$H$237*(1+vanilla1)^0.5)-SUM($H503:N503),(Input!$H$237*(1+vanilla1)^0.5)/A35stdlife))</f>
        <v>0</v>
      </c>
      <c r="P503" s="68">
        <f>IF(A35stdlife="n/a","n/a",IF(P$3&gt;(A35stdlife+$F503),(Input!$H$237*(1+vanilla1)^0.5)-SUM($H503:O503),(Input!$H$237*(1+vanilla1)^0.5)/A35stdlife))</f>
        <v>0</v>
      </c>
      <c r="Q503" s="68">
        <f>IF(A35stdlife="n/a","n/a",IF(Q$3&gt;(A35stdlife+$F503),(Input!$H$237*(1+vanilla1)^0.5)-SUM($H503:P503),(Input!$H$237*(1+vanilla1)^0.5)/A35stdlife))</f>
        <v>0</v>
      </c>
      <c r="R503" s="68"/>
      <c r="S503" s="102"/>
      <c r="T503" s="102"/>
      <c r="U503" s="102"/>
      <c r="V503" s="102"/>
      <c r="W503" s="102"/>
      <c r="X503" s="102"/>
      <c r="Y503" s="102"/>
      <c r="Z503" s="102"/>
      <c r="AA503" s="102"/>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102"/>
      <c r="BE503" s="102"/>
      <c r="BF503" s="102"/>
      <c r="BG503" s="102"/>
      <c r="BH503" s="102"/>
      <c r="BI503" s="102"/>
      <c r="BJ503" s="102"/>
      <c r="BK503" s="11"/>
      <c r="BL503" s="11"/>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idden="1" outlineLevel="2">
      <c r="A504" s="9"/>
      <c r="B504" s="9"/>
      <c r="C504" s="9"/>
      <c r="D504" s="25"/>
      <c r="E504" s="363"/>
      <c r="F504" s="85">
        <v>2</v>
      </c>
      <c r="G504" s="122"/>
      <c r="H504" s="147"/>
      <c r="I504" s="148"/>
      <c r="J504" s="68">
        <f>IF(A35stdlife="n/a","n/a",IF(J$3&gt;(A35stdlife+$F504),(Input!$I$237*(1+vanilla2)^0.5)-SUM($I504:I504),(Input!$I$237*(1+vanilla2)^0.5)/A35stdlife))</f>
        <v>0</v>
      </c>
      <c r="K504" s="68">
        <f>IF(A35stdlife="n/a","n/a",IF(K$3&gt;(A35stdlife+$F504),(Input!$I$237*(1+vanilla2)^0.5)-SUM($I504:J504),(Input!$I$237*(1+vanilla2)^0.5)/A35stdlife))</f>
        <v>0</v>
      </c>
      <c r="L504" s="68">
        <f>IF(A35stdlife="n/a","n/a",IF(L$3&gt;(A35stdlife+$F504),(Input!$I$237*(1+vanilla2)^0.5)-SUM($I504:K504),(Input!$I$237*(1+vanilla2)^0.5)/A35stdlife))</f>
        <v>0</v>
      </c>
      <c r="M504" s="68">
        <f>IF(A35stdlife="n/a","n/a",IF(M$3&gt;(A35stdlife+$F504),(Input!$I$237*(1+vanilla2)^0.5)-SUM($I504:L504),(Input!$I$237*(1+vanilla2)^0.5)/A35stdlife))</f>
        <v>0</v>
      </c>
      <c r="N504" s="68">
        <f>IF(A35stdlife="n/a","n/a",IF(N$3&gt;(A35stdlife+$F504),(Input!$I$237*(1+vanilla2)^0.5)-SUM($I504:M504),(Input!$I$237*(1+vanilla2)^0.5)/A35stdlife))</f>
        <v>0</v>
      </c>
      <c r="O504" s="68">
        <f>IF(A35stdlife="n/a","n/a",IF(O$3&gt;(A35stdlife+$F504),(Input!$I$237*(1+vanilla2)^0.5)-SUM($I504:N504),(Input!$I$237*(1+vanilla2)^0.5)/A35stdlife))</f>
        <v>0</v>
      </c>
      <c r="P504" s="68">
        <f>IF(A35stdlife="n/a","n/a",IF(P$3&gt;(A35stdlife+$F504),(Input!$I$237*(1+vanilla2)^0.5)-SUM($I504:O504),(Input!$I$237*(1+vanilla2)^0.5)/A35stdlife))</f>
        <v>0</v>
      </c>
      <c r="Q504" s="68">
        <f>IF(A35stdlife="n/a","n/a",IF(Q$3&gt;(A35stdlife+$F504),(Input!$I$237*(1+vanilla2)^0.5)-SUM($I504:P504),(Input!$I$237*(1+vanilla2)^0.5)/A35stdlife))</f>
        <v>0</v>
      </c>
      <c r="R504" s="68"/>
      <c r="S504" s="102"/>
      <c r="T504" s="102"/>
      <c r="U504" s="102"/>
      <c r="V504" s="102"/>
      <c r="W504" s="102"/>
      <c r="X504" s="102"/>
      <c r="Y504" s="102"/>
      <c r="Z504" s="102"/>
      <c r="AA504" s="102"/>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102"/>
      <c r="BE504" s="102"/>
      <c r="BF504" s="102"/>
      <c r="BG504" s="102"/>
      <c r="BH504" s="102"/>
      <c r="BI504" s="102"/>
      <c r="BJ504" s="102"/>
      <c r="BK504" s="11"/>
      <c r="BL504" s="11"/>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idden="1" outlineLevel="2">
      <c r="A505" s="9"/>
      <c r="B505" s="9"/>
      <c r="C505" s="9"/>
      <c r="D505" s="25"/>
      <c r="E505" s="363"/>
      <c r="F505" s="85">
        <v>3</v>
      </c>
      <c r="G505" s="122"/>
      <c r="H505" s="147"/>
      <c r="I505" s="149"/>
      <c r="J505" s="148"/>
      <c r="K505" s="68">
        <f>IF(A35stdlife="n/a","n/a",IF(K$3&gt;(A35stdlife+$F505),(Input!$J$237*(1+vanilla3)^0.5)-SUM($J505:J505),(Input!$J$237*(1+vanilla3)^0.5)/A35stdlife))</f>
        <v>0</v>
      </c>
      <c r="L505" s="68">
        <f>IF(A35stdlife="n/a","n/a",IF(L$3&gt;(A35stdlife+$F505),(Input!$J$237*(1+vanilla3)^0.5)-SUM($J505:K505),(Input!$J$237*(1+vanilla3)^0.5)/A35stdlife))</f>
        <v>0</v>
      </c>
      <c r="M505" s="68">
        <f>IF(A35stdlife="n/a","n/a",IF(M$3&gt;(A35stdlife+$F505),(Input!$J$237*(1+vanilla3)^0.5)-SUM($J505:L505),(Input!$J$237*(1+vanilla3)^0.5)/A35stdlife))</f>
        <v>0</v>
      </c>
      <c r="N505" s="68">
        <f>IF(A35stdlife="n/a","n/a",IF(N$3&gt;(A35stdlife+$F505),(Input!$J$237*(1+vanilla3)^0.5)-SUM($J505:M505),(Input!$J$237*(1+vanilla3)^0.5)/A35stdlife))</f>
        <v>0</v>
      </c>
      <c r="O505" s="68">
        <f>IF(A35stdlife="n/a","n/a",IF(O$3&gt;(A35stdlife+$F505),(Input!$J$237*(1+vanilla3)^0.5)-SUM($J505:N505),(Input!$J$237*(1+vanilla3)^0.5)/A35stdlife))</f>
        <v>0</v>
      </c>
      <c r="P505" s="68">
        <f>IF(A35stdlife="n/a","n/a",IF(P$3&gt;(A35stdlife+$F505),(Input!$J$237*(1+vanilla3)^0.5)-SUM($J505:O505),(Input!$J$237*(1+vanilla3)^0.5)/A35stdlife))</f>
        <v>0</v>
      </c>
      <c r="Q505" s="68">
        <f>IF(A35stdlife="n/a","n/a",IF(Q$3&gt;(A35stdlife+$F505),(Input!$J$237*(1+vanilla3)^0.5)-SUM($J505:P505),(Input!$J$237*(1+vanilla3)^0.5)/A35stdlife))</f>
        <v>0</v>
      </c>
      <c r="R505" s="68"/>
      <c r="S505" s="102"/>
      <c r="T505" s="102"/>
      <c r="U505" s="102"/>
      <c r="V505" s="102"/>
      <c r="W505" s="102"/>
      <c r="X505" s="102"/>
      <c r="Y505" s="102"/>
      <c r="Z505" s="102"/>
      <c r="AA505" s="102"/>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102"/>
      <c r="BE505" s="102"/>
      <c r="BF505" s="102"/>
      <c r="BG505" s="102"/>
      <c r="BH505" s="102"/>
      <c r="BI505" s="102"/>
      <c r="BJ505" s="102"/>
      <c r="BK505" s="11"/>
      <c r="BL505" s="11"/>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idden="1" outlineLevel="2">
      <c r="A506" s="9"/>
      <c r="B506" s="9"/>
      <c r="C506" s="9"/>
      <c r="D506" s="25"/>
      <c r="E506" s="363"/>
      <c r="F506" s="85">
        <v>4</v>
      </c>
      <c r="G506" s="122"/>
      <c r="H506" s="147"/>
      <c r="I506" s="149"/>
      <c r="J506" s="149"/>
      <c r="K506" s="148"/>
      <c r="L506" s="68">
        <f>IF(A35stdlife="n/a","n/a",IF(L$3&gt;(A35stdlife+$F506),(Input!$K$237*(1+vanilla4)^0.5)-SUM($K506:K506),(Input!$K$237*(1+vanilla4)^0.5)/A35stdlife))</f>
        <v>0</v>
      </c>
      <c r="M506" s="68">
        <f>IF(A35stdlife="n/a","n/a",IF(M$3&gt;(A35stdlife+$F506),(Input!$K$237*(1+vanilla4)^0.5)-SUM($K506:L506),(Input!$K$237*(1+vanilla4)^0.5)/A35stdlife))</f>
        <v>0</v>
      </c>
      <c r="N506" s="68">
        <f>IF(A35stdlife="n/a","n/a",IF(N$3&gt;(A35stdlife+$F506),(Input!$K$237*(1+vanilla4)^0.5)-SUM($K506:M506),(Input!$K$237*(1+vanilla4)^0.5)/A35stdlife))</f>
        <v>0</v>
      </c>
      <c r="O506" s="68">
        <f>IF(A35stdlife="n/a","n/a",IF(O$3&gt;(A35stdlife+$F506),(Input!$K$237*(1+vanilla4)^0.5)-SUM($K506:N506),(Input!$K$237*(1+vanilla4)^0.5)/A35stdlife))</f>
        <v>0</v>
      </c>
      <c r="P506" s="68">
        <f>IF(A35stdlife="n/a","n/a",IF(P$3&gt;(A35stdlife+$F506),(Input!$K$237*(1+vanilla4)^0.5)-SUM($K506:O506),(Input!$K$237*(1+vanilla4)^0.5)/A35stdlife))</f>
        <v>0</v>
      </c>
      <c r="Q506" s="68">
        <f>IF(A35stdlife="n/a","n/a",IF(Q$3&gt;(A35stdlife+$F506),(Input!$K$237*(1+vanilla4)^0.5)-SUM($K506:P506),(Input!$K$237*(1+vanilla4)^0.5)/A35stdlife))</f>
        <v>0</v>
      </c>
      <c r="R506" s="68"/>
      <c r="S506" s="102"/>
      <c r="T506" s="102"/>
      <c r="U506" s="102"/>
      <c r="V506" s="102"/>
      <c r="W506" s="102"/>
      <c r="X506" s="102"/>
      <c r="Y506" s="102"/>
      <c r="Z506" s="102"/>
      <c r="AA506" s="102"/>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102"/>
      <c r="BE506" s="102"/>
      <c r="BF506" s="102"/>
      <c r="BG506" s="102"/>
      <c r="BH506" s="102"/>
      <c r="BI506" s="102"/>
      <c r="BJ506" s="102"/>
      <c r="BK506" s="11"/>
      <c r="BL506" s="11"/>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2">
      <c r="A507" s="9"/>
      <c r="B507" s="9"/>
      <c r="C507" s="9"/>
      <c r="D507" s="25"/>
      <c r="E507" s="363"/>
      <c r="F507" s="85">
        <v>5</v>
      </c>
      <c r="G507" s="26"/>
      <c r="H507" s="147"/>
      <c r="I507" s="149"/>
      <c r="J507" s="149"/>
      <c r="K507" s="149"/>
      <c r="L507" s="148"/>
      <c r="M507" s="68">
        <f>IF(A35stdlife="n/a","n/a",IF(M$3&gt;(A35stdlife+$F507),(Input!$L$237*(1+vanilla5)^0.5)-SUM($L507:L507),(Input!$L$237*(1+vanilla5)^0.5)/A35stdlife))</f>
        <v>0</v>
      </c>
      <c r="N507" s="68">
        <f>IF(A35stdlife="n/a","n/a",IF(N$3&gt;(A35stdlife+$F507),(Input!$L$237*(1+vanilla5)^0.5)-SUM($L507:M507),(Input!$L$237*(1+vanilla5)^0.5)/A35stdlife))</f>
        <v>0</v>
      </c>
      <c r="O507" s="68">
        <f>IF(A35stdlife="n/a","n/a",IF(O$3&gt;(A35stdlife+$F507),(Input!$L$237*(1+vanilla5)^0.5)-SUM($L507:N507),(Input!$L$237*(1+vanilla5)^0.5)/A35stdlife))</f>
        <v>0</v>
      </c>
      <c r="P507" s="68">
        <f>IF(A35stdlife="n/a","n/a",IF(P$3&gt;(A35stdlife+$F507),(Input!$L$237*(1+vanilla5)^0.5)-SUM($L507:O507),(Input!$L$237*(1+vanilla5)^0.5)/A35stdlife))</f>
        <v>0</v>
      </c>
      <c r="Q507" s="68">
        <f>IF(A35stdlife="n/a","n/a",IF(Q$3&gt;(A35stdlife+$F507),(Input!$L$237*(1+vanilla5)^0.5)-SUM($L507:P507),(Input!$L$237*(1+vanilla5)^0.5)/A35stdlife))</f>
        <v>0</v>
      </c>
      <c r="R507" s="68"/>
      <c r="S507" s="102"/>
      <c r="T507" s="102"/>
      <c r="U507" s="102"/>
      <c r="V507" s="102"/>
      <c r="W507" s="102"/>
      <c r="X507" s="102"/>
      <c r="Y507" s="102"/>
      <c r="Z507" s="102"/>
      <c r="AA507" s="102"/>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102"/>
      <c r="BE507" s="102"/>
      <c r="BF507" s="102"/>
      <c r="BG507" s="102"/>
      <c r="BH507" s="102"/>
      <c r="BI507" s="102"/>
      <c r="BJ507" s="102"/>
      <c r="BK507" s="11"/>
      <c r="BL507" s="11"/>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idden="1" outlineLevel="2">
      <c r="A508" s="9"/>
      <c r="B508" s="9"/>
      <c r="C508" s="9"/>
      <c r="D508" s="25"/>
      <c r="E508" s="363"/>
      <c r="F508" s="85">
        <v>6</v>
      </c>
      <c r="G508" s="26"/>
      <c r="H508" s="147"/>
      <c r="I508" s="149"/>
      <c r="J508" s="149"/>
      <c r="K508" s="149"/>
      <c r="L508" s="149"/>
      <c r="M508" s="148"/>
      <c r="N508" s="68">
        <f>IF(A35stdlife="n/a","n/a",IF(N$3&gt;(A35stdlife+$F508),(Input!$M$237*(1+vanilla6)^0.5)-SUM($M508:M508),(Input!$M$237*(1+vanilla6)^0.5)/A35stdlife))</f>
        <v>0</v>
      </c>
      <c r="O508" s="68">
        <f>IF(A35stdlife="n/a","n/a",IF(O$3&gt;(A35stdlife+$F508),(Input!$M$237*(1+vanilla6)^0.5)-SUM($M508:N508),(Input!$M$237*(1+vanilla6)^0.5)/A35stdlife))</f>
        <v>0</v>
      </c>
      <c r="P508" s="68">
        <f>IF(A35stdlife="n/a","n/a",IF(P$3&gt;(A35stdlife+$F508),(Input!$M$237*(1+vanilla6)^0.5)-SUM($M508:O508),(Input!$M$237*(1+vanilla6)^0.5)/A35stdlife))</f>
        <v>0</v>
      </c>
      <c r="Q508" s="68">
        <f>IF(A35stdlife="n/a","n/a",IF(Q$3&gt;(A35stdlife+$F508),(Input!$M$237*(1+vanilla6)^0.5)-SUM($M508:P508),(Input!$M$237*(1+vanilla6)^0.5)/A35stdlife))</f>
        <v>0</v>
      </c>
      <c r="R508" s="68"/>
      <c r="S508" s="102"/>
      <c r="T508" s="102"/>
      <c r="U508" s="102"/>
      <c r="V508" s="102"/>
      <c r="W508" s="102"/>
      <c r="X508" s="102"/>
      <c r="Y508" s="102"/>
      <c r="Z508" s="102"/>
      <c r="AA508" s="102"/>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102"/>
      <c r="BE508" s="102"/>
      <c r="BF508" s="102"/>
      <c r="BG508" s="102"/>
      <c r="BH508" s="102"/>
      <c r="BI508" s="102"/>
      <c r="BJ508" s="102"/>
      <c r="BK508" s="11"/>
      <c r="BL508" s="11"/>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idden="1" outlineLevel="2">
      <c r="A509" s="9"/>
      <c r="B509" s="9"/>
      <c r="C509" s="9"/>
      <c r="D509" s="25"/>
      <c r="E509" s="363"/>
      <c r="F509" s="85">
        <v>7</v>
      </c>
      <c r="G509" s="26"/>
      <c r="H509" s="147"/>
      <c r="I509" s="149"/>
      <c r="J509" s="149"/>
      <c r="K509" s="149"/>
      <c r="L509" s="149"/>
      <c r="M509" s="149"/>
      <c r="N509" s="148"/>
      <c r="O509" s="68">
        <f>IF(A35stdlife="n/a","n/a",IF(O$3&gt;(A35stdlife+$F509),(Input!N$237*(1+vanilla7)^0.5)-SUM($N509:N509),(Input!$N$237*(1+vanilla7)^0.5)/A35stdlife))</f>
        <v>0</v>
      </c>
      <c r="P509" s="68">
        <f>IF(A35stdlife="n/a","n/a",IF(P$3&gt;(A35stdlife+$F509),(Input!O$237*(1+vanilla7)^0.5)-SUM($N509:O509),(Input!$N$237*(1+vanilla7)^0.5)/A35stdlife))</f>
        <v>0</v>
      </c>
      <c r="Q509" s="68">
        <f>IF(A35stdlife="n/a","n/a",IF(Q$3&gt;(A35stdlife+$F509),(Input!P$237*(1+vanilla7)^0.5)-SUM($N509:P509),(Input!$N$237*(1+vanilla7)^0.5)/A35stdlife))</f>
        <v>0</v>
      </c>
      <c r="R509" s="68"/>
      <c r="S509" s="102"/>
      <c r="T509" s="102"/>
      <c r="U509" s="102"/>
      <c r="V509" s="102"/>
      <c r="W509" s="102"/>
      <c r="X509" s="102"/>
      <c r="Y509" s="102"/>
      <c r="Z509" s="102"/>
      <c r="AA509" s="102"/>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102"/>
      <c r="BE509" s="102"/>
      <c r="BF509" s="102"/>
      <c r="BG509" s="102"/>
      <c r="BH509" s="102"/>
      <c r="BI509" s="102"/>
      <c r="BJ509" s="102"/>
      <c r="BK509" s="11"/>
      <c r="BL509" s="11"/>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idden="1" outlineLevel="2">
      <c r="A510" s="9"/>
      <c r="B510" s="9"/>
      <c r="C510" s="9"/>
      <c r="D510" s="25"/>
      <c r="E510" s="363"/>
      <c r="F510" s="85">
        <v>8</v>
      </c>
      <c r="G510" s="26"/>
      <c r="H510" s="147"/>
      <c r="I510" s="149"/>
      <c r="J510" s="149"/>
      <c r="K510" s="149"/>
      <c r="L510" s="149"/>
      <c r="M510" s="149"/>
      <c r="N510" s="149"/>
      <c r="O510" s="148"/>
      <c r="P510" s="68">
        <f>IF(A35stdlife="n/a","n/a",IF(P$3&gt;(A35stdlife+$F510),(Input!$O$237*(1+vanilla8)^0.5)-SUM($O510:O510),(Input!$O$237*(1+vanilla8)^0.5)/A35stdlife))</f>
        <v>0</v>
      </c>
      <c r="Q510" s="68">
        <f>IF(A35stdlife="n/a","n/a",IF(Q$3&gt;(A35stdlife+$F510),(Input!$O$237*(1+vanilla8)^0.5)-SUM($O510:P510),(Input!$O$237*(1+vanilla8)^0.5)/A35stdlife))</f>
        <v>0</v>
      </c>
      <c r="R510" s="68"/>
      <c r="S510" s="102"/>
      <c r="T510" s="102"/>
      <c r="U510" s="102"/>
      <c r="V510" s="102"/>
      <c r="W510" s="102"/>
      <c r="X510" s="102"/>
      <c r="Y510" s="102"/>
      <c r="Z510" s="102"/>
      <c r="AA510" s="102"/>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102"/>
      <c r="BE510" s="102"/>
      <c r="BF510" s="102"/>
      <c r="BG510" s="102"/>
      <c r="BH510" s="102"/>
      <c r="BI510" s="102"/>
      <c r="BJ510" s="102"/>
      <c r="BK510" s="11"/>
      <c r="BL510" s="11"/>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idden="1" outlineLevel="2">
      <c r="A511" s="9"/>
      <c r="B511" s="9"/>
      <c r="C511" s="9"/>
      <c r="D511" s="25"/>
      <c r="E511" s="363"/>
      <c r="F511" s="85">
        <v>9</v>
      </c>
      <c r="G511" s="26"/>
      <c r="H511" s="147"/>
      <c r="I511" s="149"/>
      <c r="J511" s="149"/>
      <c r="K511" s="149"/>
      <c r="L511" s="149"/>
      <c r="M511" s="149"/>
      <c r="N511" s="149"/>
      <c r="O511" s="149"/>
      <c r="P511" s="148"/>
      <c r="Q511" s="68">
        <f>IF(A35stdlife="n/a","n/a",IF(Q$3&gt;(A35stdlife+$F511),(Input!$P$237*(1+vanilla9)^0.5)-SUM($P511:P511),(Input!$P$237*(1+vanilla9)^0.5)/A35stdlife))</f>
        <v>0</v>
      </c>
      <c r="R511" s="68"/>
      <c r="S511" s="102"/>
      <c r="T511" s="102"/>
      <c r="U511" s="102"/>
      <c r="V511" s="102"/>
      <c r="W511" s="102"/>
      <c r="X511" s="102"/>
      <c r="Y511" s="102"/>
      <c r="Z511" s="102"/>
      <c r="AA511" s="102"/>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102"/>
      <c r="BE511" s="102"/>
      <c r="BF511" s="102"/>
      <c r="BG511" s="102"/>
      <c r="BH511" s="102"/>
      <c r="BI511" s="102"/>
      <c r="BJ511" s="102"/>
      <c r="BK511" s="11"/>
      <c r="BL511" s="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idden="1" outlineLevel="2">
      <c r="A512" s="9"/>
      <c r="B512" s="9"/>
      <c r="C512" s="9"/>
      <c r="D512" s="25"/>
      <c r="E512" s="363"/>
      <c r="F512" s="86">
        <v>10</v>
      </c>
      <c r="G512" s="26"/>
      <c r="H512" s="147"/>
      <c r="I512" s="149"/>
      <c r="J512" s="149"/>
      <c r="K512" s="149"/>
      <c r="L512" s="149"/>
      <c r="M512" s="149"/>
      <c r="N512" s="149"/>
      <c r="O512" s="149"/>
      <c r="P512" s="149"/>
      <c r="Q512" s="148"/>
      <c r="R512" s="68"/>
      <c r="S512" s="102"/>
      <c r="T512" s="102"/>
      <c r="U512" s="102"/>
      <c r="V512" s="102"/>
      <c r="W512" s="102"/>
      <c r="X512" s="102"/>
      <c r="Y512" s="102"/>
      <c r="Z512" s="102"/>
      <c r="AA512" s="102"/>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102"/>
      <c r="BE512" s="102"/>
      <c r="BF512" s="102"/>
      <c r="BG512" s="102"/>
      <c r="BH512" s="102"/>
      <c r="BI512" s="102"/>
      <c r="BJ512" s="102"/>
      <c r="BK512" s="11"/>
      <c r="BL512" s="11"/>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idden="1" outlineLevel="1" collapsed="1">
      <c r="A513" s="9"/>
      <c r="B513" s="9"/>
      <c r="C513" s="9"/>
      <c r="D513" s="247">
        <f>Asset35</f>
        <v>0</v>
      </c>
      <c r="E513" s="9"/>
      <c r="F513" s="9"/>
      <c r="G513" s="122"/>
      <c r="H513" s="166">
        <f>-SUM(H501:H512)</f>
        <v>0</v>
      </c>
      <c r="I513" s="166">
        <f>-SUM(I501:I512)</f>
        <v>0</v>
      </c>
      <c r="J513" s="166">
        <f>-SUM(J501:J512)</f>
        <v>0</v>
      </c>
      <c r="K513" s="166">
        <f>-SUM(K501:K512)</f>
        <v>0</v>
      </c>
      <c r="L513" s="166">
        <f>-SUM(L501:L512)</f>
        <v>0</v>
      </c>
      <c r="M513" s="166">
        <f>IF(Input!M313&gt;0, -SUM(M501:M512), 0)</f>
        <v>0</v>
      </c>
      <c r="N513" s="166">
        <f>IF(Input!N313&gt;0, -SUM(N501:N512), 0)</f>
        <v>0</v>
      </c>
      <c r="O513" s="166">
        <f>IF(Input!O313&gt;0, -SUM(O501:O512), 0)</f>
        <v>0</v>
      </c>
      <c r="P513" s="166">
        <f>IF(Input!P313&gt;0, -SUM(P501:P512), 0)</f>
        <v>0</v>
      </c>
      <c r="Q513" s="166">
        <f>IF(Input!Q313&gt;0, -SUM(Q501:Q512), 0)</f>
        <v>0</v>
      </c>
      <c r="R513" s="66"/>
      <c r="S513" s="104"/>
      <c r="T513" s="104"/>
      <c r="U513" s="104"/>
      <c r="V513" s="104"/>
      <c r="W513" s="104"/>
      <c r="X513" s="104"/>
      <c r="Y513" s="104"/>
      <c r="Z513" s="104"/>
      <c r="AA513" s="104"/>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104"/>
      <c r="BE513" s="104"/>
      <c r="BF513" s="104"/>
      <c r="BG513" s="104"/>
      <c r="BH513" s="104"/>
      <c r="BI513" s="104"/>
      <c r="BJ513" s="104"/>
      <c r="BK513" s="11"/>
      <c r="BL513" s="11"/>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idden="1" outlineLevel="2">
      <c r="A514" s="9"/>
      <c r="B514" s="9"/>
      <c r="C514" s="31">
        <f>Asset36</f>
        <v>0</v>
      </c>
      <c r="D514" s="162"/>
      <c r="E514" s="33" t="s">
        <v>27</v>
      </c>
      <c r="F514" s="32"/>
      <c r="G514" s="176"/>
      <c r="H514" s="67">
        <f>IF(H$3&gt;A36remlife,A36value-SUM($G514:G514),IF(A36remlife="N/A","n/a",A36value/A36remlife))</f>
        <v>0</v>
      </c>
      <c r="I514" s="67">
        <f>IF(I$3&gt;A36remlife,A36value-SUM($G514:H514),IF(A36remlife="N/A","n/a",A36value/A36remlife))</f>
        <v>0</v>
      </c>
      <c r="J514" s="67">
        <f>IF(J$3&gt;A36remlife,A36value-SUM($G514:I514),IF(A36remlife="N/A","n/a",A36value/A36remlife))</f>
        <v>0</v>
      </c>
      <c r="K514" s="67">
        <f>IF(K$3&gt;A36remlife,A36value-SUM($G514:J514),IF(A36remlife="N/A","n/a",A36value/A36remlife))</f>
        <v>0</v>
      </c>
      <c r="L514" s="67">
        <f>IF(L$3&gt;A36remlife,A36value-SUM($G514:K514),IF(A36remlife="N/A","n/a",A36value/A36remlife))</f>
        <v>0</v>
      </c>
      <c r="M514" s="67">
        <f>IF(M$3&gt;A36remlife,A36value-SUM($G514:L514),IF(A36remlife="N/A","n/a",A36value/A36remlife))</f>
        <v>0</v>
      </c>
      <c r="N514" s="67">
        <f>IF(N$3&gt;A36remlife,A36value-SUM($G514:M514),IF(A36remlife="N/A","n/a",A36value/A36remlife))</f>
        <v>0</v>
      </c>
      <c r="O514" s="67">
        <f>IF(O$3&gt;A36remlife,A36value-SUM($G514:N514),IF(A36remlife="N/A","n/a",A36value/A36remlife))</f>
        <v>0</v>
      </c>
      <c r="P514" s="67">
        <f>IF(P$3&gt;A36remlife,A36value-SUM($G514:O514),IF(A36remlife="N/A","n/a",A36value/A36remlife))</f>
        <v>0</v>
      </c>
      <c r="Q514" s="67">
        <f>IF(Q$3&gt;A36remlife,A36value-SUM($G514:P514),IF(A36remlife="N/A","n/a",A36value/A36remlife))</f>
        <v>0</v>
      </c>
      <c r="R514" s="67"/>
      <c r="S514" s="102"/>
      <c r="T514" s="102"/>
      <c r="U514" s="102"/>
      <c r="V514" s="102"/>
      <c r="W514" s="102"/>
      <c r="X514" s="102"/>
      <c r="Y514" s="102"/>
      <c r="Z514" s="102"/>
      <c r="AA514" s="102"/>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102"/>
      <c r="BE514" s="102"/>
      <c r="BF514" s="102"/>
      <c r="BG514" s="102"/>
      <c r="BH514" s="102"/>
      <c r="BI514" s="102"/>
      <c r="BJ514" s="102"/>
      <c r="BK514" s="11"/>
      <c r="BL514" s="11"/>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9"/>
      <c r="D515" s="25"/>
      <c r="E515" s="362" t="s">
        <v>83</v>
      </c>
      <c r="F515" s="85">
        <v>0</v>
      </c>
      <c r="G515" s="122"/>
      <c r="H515" s="68"/>
      <c r="I515" s="68"/>
      <c r="J515" s="68"/>
      <c r="K515" s="68"/>
      <c r="L515" s="68"/>
      <c r="M515" s="164"/>
      <c r="N515" s="111"/>
      <c r="O515" s="68"/>
      <c r="P515" s="68"/>
      <c r="Q515" s="68"/>
      <c r="R515" s="68"/>
      <c r="S515" s="102"/>
      <c r="T515" s="102"/>
      <c r="U515" s="102"/>
      <c r="V515" s="102"/>
      <c r="W515" s="102"/>
      <c r="X515" s="102"/>
      <c r="Y515" s="102"/>
      <c r="Z515" s="102"/>
      <c r="AA515" s="102"/>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102"/>
      <c r="BE515" s="102"/>
      <c r="BF515" s="102"/>
      <c r="BG515" s="102"/>
      <c r="BH515" s="102"/>
      <c r="BI515" s="102"/>
      <c r="BJ515" s="102"/>
      <c r="BK515" s="11"/>
      <c r="BL515" s="11"/>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idden="1" outlineLevel="2">
      <c r="A516" s="9"/>
      <c r="B516" s="9"/>
      <c r="C516" s="9"/>
      <c r="D516" s="25"/>
      <c r="E516" s="363"/>
      <c r="F516" s="85">
        <v>1</v>
      </c>
      <c r="G516" s="122"/>
      <c r="H516" s="146"/>
      <c r="I516" s="68">
        <f>IF(A36stdlife="n/a","n/a",IF(I$3&gt;(A36stdlife+$F516),(Input!$H$238*(1+vanilla1)^0.5)-SUM($H516:H516),(Input!$H$238*(1+vanilla1)^0.5)/A36stdlife))</f>
        <v>0</v>
      </c>
      <c r="J516" s="68">
        <f>IF(A36stdlife="n/a","n/a",IF(J$3&gt;(A36stdlife+$F516),(Input!$H$238*(1+vanilla1)^0.5)-SUM($H516:I516),(Input!$H$238*(1+vanilla1)^0.5)/A36stdlife))</f>
        <v>0</v>
      </c>
      <c r="K516" s="68">
        <f>IF(A36stdlife="n/a","n/a",IF(K$3&gt;(A36stdlife+$F516),(Input!$H$238*(1+vanilla1)^0.5)-SUM($H516:J516),(Input!$H$238*(1+vanilla1)^0.5)/A36stdlife))</f>
        <v>0</v>
      </c>
      <c r="L516" s="68">
        <f>IF(A36stdlife="n/a","n/a",IF(L$3&gt;(A36stdlife+$F516),(Input!$H$238*(1+vanilla1)^0.5)-SUM($H516:K516),(Input!$H$238*(1+vanilla1)^0.5)/A36stdlife))</f>
        <v>0</v>
      </c>
      <c r="M516" s="68">
        <f>IF(A36stdlife="n/a","n/a",IF(M$3&gt;(A36stdlife+$F516),(Input!$H$238*(1+vanilla1)^0.5)-SUM($H516:L516),(Input!$H$238*(1+vanilla1)^0.5)/A36stdlife))</f>
        <v>0</v>
      </c>
      <c r="N516" s="68">
        <f>IF(A36stdlife="n/a","n/a",IF(N$3&gt;(A36stdlife+$F516),(Input!$H$238*(1+vanilla1)^0.5)-SUM($H516:M516),(Input!$H$238*(1+vanilla1)^0.5)/A36stdlife))</f>
        <v>0</v>
      </c>
      <c r="O516" s="68">
        <f>IF(A36stdlife="n/a","n/a",IF(O$3&gt;(A36stdlife+$F516),(Input!$H$238*(1+vanilla1)^0.5)-SUM($H516:N516),(Input!$H$238*(1+vanilla1)^0.5)/A36stdlife))</f>
        <v>0</v>
      </c>
      <c r="P516" s="68">
        <f>IF(A36stdlife="n/a","n/a",IF(P$3&gt;(A36stdlife+$F516),(Input!$H$238*(1+vanilla1)^0.5)-SUM($H516:O516),(Input!$H$238*(1+vanilla1)^0.5)/A36stdlife))</f>
        <v>0</v>
      </c>
      <c r="Q516" s="68">
        <f>IF(A36stdlife="n/a","n/a",IF(Q$3&gt;(A36stdlife+$F516),(Input!$H$238*(1+vanilla1)^0.5)-SUM($H516:P516),(Input!$H$238*(1+vanilla1)^0.5)/A36stdlife))</f>
        <v>0</v>
      </c>
      <c r="R516" s="68"/>
      <c r="S516" s="102"/>
      <c r="T516" s="102"/>
      <c r="U516" s="102"/>
      <c r="V516" s="102"/>
      <c r="W516" s="102"/>
      <c r="X516" s="102"/>
      <c r="Y516" s="102"/>
      <c r="Z516" s="102"/>
      <c r="AA516" s="102"/>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102"/>
      <c r="BE516" s="102"/>
      <c r="BF516" s="102"/>
      <c r="BG516" s="102"/>
      <c r="BH516" s="102"/>
      <c r="BI516" s="102"/>
      <c r="BJ516" s="102"/>
      <c r="BK516" s="11"/>
      <c r="BL516" s="11"/>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idden="1" outlineLevel="2">
      <c r="A517" s="9"/>
      <c r="B517" s="9"/>
      <c r="C517" s="9"/>
      <c r="D517" s="25"/>
      <c r="E517" s="363"/>
      <c r="F517" s="85">
        <v>2</v>
      </c>
      <c r="G517" s="122"/>
      <c r="H517" s="147"/>
      <c r="I517" s="148"/>
      <c r="J517" s="68">
        <f>IF(A36stdlife="n/a","n/a",IF(J$3&gt;(A36stdlife+$F517),(Input!$I$238*(1+vanilla2)^0.5)-SUM($I517:I517),(Input!$I$238*(1+vanilla2)^0.5)/A36stdlife))</f>
        <v>0</v>
      </c>
      <c r="K517" s="68">
        <f>IF(A36stdlife="n/a","n/a",IF(K$3&gt;(A36stdlife+$F517),(Input!$I$238*(1+vanilla2)^0.5)-SUM($I517:J517),(Input!$I$238*(1+vanilla2)^0.5)/A36stdlife))</f>
        <v>0</v>
      </c>
      <c r="L517" s="68">
        <f>IF(A36stdlife="n/a","n/a",IF(L$3&gt;(A36stdlife+$F517),(Input!$I$238*(1+vanilla2)^0.5)-SUM($I517:K517),(Input!$I$238*(1+vanilla2)^0.5)/A36stdlife))</f>
        <v>0</v>
      </c>
      <c r="M517" s="68">
        <f>IF(A36stdlife="n/a","n/a",IF(M$3&gt;(A36stdlife+$F517),(Input!$I$238*(1+vanilla2)^0.5)-SUM($I517:L517),(Input!$I$238*(1+vanilla2)^0.5)/A36stdlife))</f>
        <v>0</v>
      </c>
      <c r="N517" s="68">
        <f>IF(A36stdlife="n/a","n/a",IF(N$3&gt;(A36stdlife+$F517),(Input!$I$238*(1+vanilla2)^0.5)-SUM($I517:M517),(Input!$I$238*(1+vanilla2)^0.5)/A36stdlife))</f>
        <v>0</v>
      </c>
      <c r="O517" s="68">
        <f>IF(A36stdlife="n/a","n/a",IF(O$3&gt;(A36stdlife+$F517),(Input!$I$238*(1+vanilla2)^0.5)-SUM($I517:N517),(Input!$I$238*(1+vanilla2)^0.5)/A36stdlife))</f>
        <v>0</v>
      </c>
      <c r="P517" s="68">
        <f>IF(A36stdlife="n/a","n/a",IF(P$3&gt;(A36stdlife+$F517),(Input!$I$238*(1+vanilla2)^0.5)-SUM($I517:O517),(Input!$I$238*(1+vanilla2)^0.5)/A36stdlife))</f>
        <v>0</v>
      </c>
      <c r="Q517" s="68">
        <f>IF(A36stdlife="n/a","n/a",IF(Q$3&gt;(A36stdlife+$F517),(Input!$I$238*(1+vanilla2)^0.5)-SUM($I517:P517),(Input!$I$238*(1+vanilla2)^0.5)/A36stdlife))</f>
        <v>0</v>
      </c>
      <c r="R517" s="68"/>
      <c r="S517" s="102"/>
      <c r="T517" s="102"/>
      <c r="U517" s="102"/>
      <c r="V517" s="102"/>
      <c r="W517" s="102"/>
      <c r="X517" s="102"/>
      <c r="Y517" s="102"/>
      <c r="Z517" s="102"/>
      <c r="AA517" s="102"/>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102"/>
      <c r="BE517" s="102"/>
      <c r="BF517" s="102"/>
      <c r="BG517" s="102"/>
      <c r="BH517" s="102"/>
      <c r="BI517" s="102"/>
      <c r="BJ517" s="102"/>
      <c r="BK517" s="11"/>
      <c r="BL517" s="11"/>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idden="1" outlineLevel="2">
      <c r="A518" s="9"/>
      <c r="B518" s="9"/>
      <c r="C518" s="9"/>
      <c r="D518" s="25"/>
      <c r="E518" s="363"/>
      <c r="F518" s="85">
        <v>3</v>
      </c>
      <c r="G518" s="122"/>
      <c r="H518" s="147"/>
      <c r="I518" s="149"/>
      <c r="J518" s="148"/>
      <c r="K518" s="68">
        <f>IF(A36stdlife="n/a","n/a",IF(K$3&gt;(A36stdlife+$F518),(Input!$J$238*(1+vanilla3)^0.5)-SUM($J518:J518),(Input!$J$238*(1+vanilla3)^0.5)/A36stdlife))</f>
        <v>0</v>
      </c>
      <c r="L518" s="68">
        <f>IF(A36stdlife="n/a","n/a",IF(L$3&gt;(A36stdlife+$F518),(Input!$J$238*(1+vanilla3)^0.5)-SUM($J518:K518),(Input!$J$238*(1+vanilla3)^0.5)/A36stdlife))</f>
        <v>0</v>
      </c>
      <c r="M518" s="68">
        <f>IF(A36stdlife="n/a","n/a",IF(M$3&gt;(A36stdlife+$F518),(Input!$J$238*(1+vanilla3)^0.5)-SUM($J518:L518),(Input!$J$238*(1+vanilla3)^0.5)/A36stdlife))</f>
        <v>0</v>
      </c>
      <c r="N518" s="68">
        <f>IF(A36stdlife="n/a","n/a",IF(N$3&gt;(A36stdlife+$F518),(Input!$J$238*(1+vanilla3)^0.5)-SUM($J518:M518),(Input!$J$238*(1+vanilla3)^0.5)/A36stdlife))</f>
        <v>0</v>
      </c>
      <c r="O518" s="68">
        <f>IF(A36stdlife="n/a","n/a",IF(O$3&gt;(A36stdlife+$F518),(Input!$J$238*(1+vanilla3)^0.5)-SUM($J518:N518),(Input!$J$238*(1+vanilla3)^0.5)/A36stdlife))</f>
        <v>0</v>
      </c>
      <c r="P518" s="68">
        <f>IF(A36stdlife="n/a","n/a",IF(P$3&gt;(A36stdlife+$F518),(Input!$J$238*(1+vanilla3)^0.5)-SUM($J518:O518),(Input!$J$238*(1+vanilla3)^0.5)/A36stdlife))</f>
        <v>0</v>
      </c>
      <c r="Q518" s="68">
        <f>IF(A36stdlife="n/a","n/a",IF(Q$3&gt;(A36stdlife+$F518),(Input!$J$238*(1+vanilla3)^0.5)-SUM($J518:P518),(Input!$J$238*(1+vanilla3)^0.5)/A36stdlife))</f>
        <v>0</v>
      </c>
      <c r="R518" s="68"/>
      <c r="S518" s="102"/>
      <c r="T518" s="102"/>
      <c r="U518" s="102"/>
      <c r="V518" s="102"/>
      <c r="W518" s="102"/>
      <c r="X518" s="102"/>
      <c r="Y518" s="102"/>
      <c r="Z518" s="102"/>
      <c r="AA518" s="102"/>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102"/>
      <c r="BE518" s="102"/>
      <c r="BF518" s="102"/>
      <c r="BG518" s="102"/>
      <c r="BH518" s="102"/>
      <c r="BI518" s="102"/>
      <c r="BJ518" s="102"/>
      <c r="BK518" s="11"/>
      <c r="BL518" s="11"/>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idden="1" outlineLevel="2">
      <c r="A519" s="9"/>
      <c r="B519" s="9"/>
      <c r="C519" s="9"/>
      <c r="D519" s="25"/>
      <c r="E519" s="363"/>
      <c r="F519" s="85">
        <v>4</v>
      </c>
      <c r="G519" s="122"/>
      <c r="H519" s="147"/>
      <c r="I519" s="149"/>
      <c r="J519" s="149"/>
      <c r="K519" s="148"/>
      <c r="L519" s="68">
        <f>IF(A36stdlife="n/a","n/a",IF(L$3&gt;(A36stdlife+$F519),(Input!$K$238*(1+vanilla4)^0.5)-SUM($K519:K519),(Input!$K$238*(1+vanilla4)^0.5)/A36stdlife))</f>
        <v>0</v>
      </c>
      <c r="M519" s="68">
        <f>IF(A36stdlife="n/a","n/a",IF(M$3&gt;(A36stdlife+$F519),(Input!$K$238*(1+vanilla4)^0.5)-SUM($K519:L519),(Input!$K$238*(1+vanilla4)^0.5)/A36stdlife))</f>
        <v>0</v>
      </c>
      <c r="N519" s="68">
        <f>IF(A36stdlife="n/a","n/a",IF(N$3&gt;(A36stdlife+$F519),(Input!$K$238*(1+vanilla4)^0.5)-SUM($K519:M519),(Input!$K$238*(1+vanilla4)^0.5)/A36stdlife))</f>
        <v>0</v>
      </c>
      <c r="O519" s="68">
        <f>IF(A36stdlife="n/a","n/a",IF(O$3&gt;(A36stdlife+$F519),(Input!$K$238*(1+vanilla4)^0.5)-SUM($K519:N519),(Input!$K$238*(1+vanilla4)^0.5)/A36stdlife))</f>
        <v>0</v>
      </c>
      <c r="P519" s="68">
        <f>IF(A36stdlife="n/a","n/a",IF(P$3&gt;(A36stdlife+$F519),(Input!$K$238*(1+vanilla4)^0.5)-SUM($K519:O519),(Input!$K$238*(1+vanilla4)^0.5)/A36stdlife))</f>
        <v>0</v>
      </c>
      <c r="Q519" s="68">
        <f>IF(A36stdlife="n/a","n/a",IF(Q$3&gt;(A36stdlife+$F519),(Input!$K$238*(1+vanilla4)^0.5)-SUM($K519:P519),(Input!$K$238*(1+vanilla4)^0.5)/A36stdlife))</f>
        <v>0</v>
      </c>
      <c r="R519" s="68"/>
      <c r="S519" s="102"/>
      <c r="T519" s="102"/>
      <c r="U519" s="102"/>
      <c r="V519" s="102"/>
      <c r="W519" s="102"/>
      <c r="X519" s="102"/>
      <c r="Y519" s="102"/>
      <c r="Z519" s="102"/>
      <c r="AA519" s="102"/>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102"/>
      <c r="BE519" s="102"/>
      <c r="BF519" s="102"/>
      <c r="BG519" s="102"/>
      <c r="BH519" s="102"/>
      <c r="BI519" s="102"/>
      <c r="BJ519" s="102"/>
      <c r="BK519" s="11"/>
      <c r="BL519" s="11"/>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idden="1" outlineLevel="2">
      <c r="A520" s="9"/>
      <c r="B520" s="9"/>
      <c r="C520" s="9"/>
      <c r="D520" s="25"/>
      <c r="E520" s="363"/>
      <c r="F520" s="85">
        <v>5</v>
      </c>
      <c r="G520" s="26"/>
      <c r="H520" s="147"/>
      <c r="I520" s="149"/>
      <c r="J520" s="149"/>
      <c r="K520" s="149"/>
      <c r="L520" s="148"/>
      <c r="M520" s="68">
        <f>IF(A36stdlife="n/a","n/a",IF(M$3&gt;(A36stdlife+$F520),(Input!$L$238*(1+vanilla5)^0.5)-SUM($L520:L520),(Input!$L$238*(1+vanilla5)^0.5)/A36stdlife))</f>
        <v>0</v>
      </c>
      <c r="N520" s="68">
        <f>IF(A36stdlife="n/a","n/a",IF(N$3&gt;(A36stdlife+$F520),(Input!$L$238*(1+vanilla5)^0.5)-SUM($L520:M520),(Input!$L$238*(1+vanilla5)^0.5)/A36stdlife))</f>
        <v>0</v>
      </c>
      <c r="O520" s="68">
        <f>IF(A36stdlife="n/a","n/a",IF(O$3&gt;(A36stdlife+$F520),(Input!$L$238*(1+vanilla5)^0.5)-SUM($L520:N520),(Input!$L$238*(1+vanilla5)^0.5)/A36stdlife))</f>
        <v>0</v>
      </c>
      <c r="P520" s="68">
        <f>IF(A36stdlife="n/a","n/a",IF(P$3&gt;(A36stdlife+$F520),(Input!$L$238*(1+vanilla5)^0.5)-SUM($L520:O520),(Input!$L$238*(1+vanilla5)^0.5)/A36stdlife))</f>
        <v>0</v>
      </c>
      <c r="Q520" s="68">
        <f>IF(A36stdlife="n/a","n/a",IF(Q$3&gt;(A36stdlife+$F520),(Input!$L$238*(1+vanilla5)^0.5)-SUM($L520:P520),(Input!$L$238*(1+vanilla5)^0.5)/A36stdlife))</f>
        <v>0</v>
      </c>
      <c r="R520" s="68"/>
      <c r="S520" s="102"/>
      <c r="T520" s="102"/>
      <c r="U520" s="102"/>
      <c r="V520" s="102"/>
      <c r="W520" s="102"/>
      <c r="X520" s="102"/>
      <c r="Y520" s="102"/>
      <c r="Z520" s="102"/>
      <c r="AA520" s="102"/>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102"/>
      <c r="BE520" s="102"/>
      <c r="BF520" s="102"/>
      <c r="BG520" s="102"/>
      <c r="BH520" s="102"/>
      <c r="BI520" s="102"/>
      <c r="BJ520" s="102"/>
      <c r="BK520" s="11"/>
      <c r="BL520" s="11"/>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2">
      <c r="A521" s="9"/>
      <c r="B521" s="9"/>
      <c r="C521" s="9"/>
      <c r="D521" s="25"/>
      <c r="E521" s="363"/>
      <c r="F521" s="85">
        <v>6</v>
      </c>
      <c r="G521" s="26"/>
      <c r="H521" s="147"/>
      <c r="I521" s="149"/>
      <c r="J521" s="149"/>
      <c r="K521" s="149"/>
      <c r="L521" s="149"/>
      <c r="M521" s="148"/>
      <c r="N521" s="68">
        <f>IF(A36stdlife="n/a","n/a",IF(N$3&gt;(A36stdlife+$F521),(Input!$M$238*(1+vanilla6)^0.5)-SUM($M521:M521),(Input!$M$238*(1+vanilla6)^0.5)/A36stdlife))</f>
        <v>0</v>
      </c>
      <c r="O521" s="68">
        <f>IF(A36stdlife="n/a","n/a",IF(O$3&gt;(A36stdlife+$F521),(Input!$M$238*(1+vanilla6)^0.5)-SUM($M521:N521),(Input!$M$238*(1+vanilla6)^0.5)/A36stdlife))</f>
        <v>0</v>
      </c>
      <c r="P521" s="68">
        <f>IF(A36stdlife="n/a","n/a",IF(P$3&gt;(A36stdlife+$F521),(Input!$M$238*(1+vanilla6)^0.5)-SUM($M521:O521),(Input!$M$238*(1+vanilla6)^0.5)/A36stdlife))</f>
        <v>0</v>
      </c>
      <c r="Q521" s="68">
        <f>IF(A36stdlife="n/a","n/a",IF(Q$3&gt;(A36stdlife+$F521),(Input!$M$238*(1+vanilla6)^0.5)-SUM($M521:P521),(Input!$M$238*(1+vanilla6)^0.5)/A36stdlife))</f>
        <v>0</v>
      </c>
      <c r="R521" s="68"/>
      <c r="S521" s="102"/>
      <c r="T521" s="102"/>
      <c r="U521" s="102"/>
      <c r="V521" s="102"/>
      <c r="W521" s="102"/>
      <c r="X521" s="102"/>
      <c r="Y521" s="102"/>
      <c r="Z521" s="102"/>
      <c r="AA521" s="102"/>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102"/>
      <c r="BE521" s="102"/>
      <c r="BF521" s="102"/>
      <c r="BG521" s="102"/>
      <c r="BH521" s="102"/>
      <c r="BI521" s="102"/>
      <c r="BJ521" s="102"/>
      <c r="BK521" s="11"/>
      <c r="BL521" s="1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idden="1" outlineLevel="2">
      <c r="A522" s="9"/>
      <c r="B522" s="9"/>
      <c r="C522" s="9"/>
      <c r="D522" s="25"/>
      <c r="E522" s="363"/>
      <c r="F522" s="85">
        <v>7</v>
      </c>
      <c r="G522" s="26"/>
      <c r="H522" s="147"/>
      <c r="I522" s="149"/>
      <c r="J522" s="149"/>
      <c r="K522" s="149"/>
      <c r="L522" s="149"/>
      <c r="M522" s="149"/>
      <c r="N522" s="148"/>
      <c r="O522" s="68">
        <f>IF(A36stdlife="n/a","n/a",IF(O$3&gt;(A36stdlife+$F522),(Input!N$238*(1+vanilla7)^0.5)-SUM($N522:N522),(Input!$N$238*(1+vanilla7)^0.5)/A36stdlife))</f>
        <v>0</v>
      </c>
      <c r="P522" s="68">
        <f>IF(A36stdlife="n/a","n/a",IF(P$3&gt;(A36stdlife+$F522),(Input!O$238*(1+vanilla7)^0.5)-SUM($N522:O522),(Input!$N$238*(1+vanilla7)^0.5)/A36stdlife))</f>
        <v>0</v>
      </c>
      <c r="Q522" s="68">
        <f>IF(A36stdlife="n/a","n/a",IF(Q$3&gt;(A36stdlife+$F522),(Input!P$238*(1+vanilla7)^0.5)-SUM($N522:P522),(Input!$N$238*(1+vanilla7)^0.5)/A36stdlife))</f>
        <v>0</v>
      </c>
      <c r="R522" s="68"/>
      <c r="S522" s="102"/>
      <c r="T522" s="102"/>
      <c r="U522" s="102"/>
      <c r="V522" s="102"/>
      <c r="W522" s="102"/>
      <c r="X522" s="102"/>
      <c r="Y522" s="102"/>
      <c r="Z522" s="102"/>
      <c r="AA522" s="102"/>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102"/>
      <c r="BE522" s="102"/>
      <c r="BF522" s="102"/>
      <c r="BG522" s="102"/>
      <c r="BH522" s="102"/>
      <c r="BI522" s="102"/>
      <c r="BJ522" s="102"/>
      <c r="BK522" s="11"/>
      <c r="BL522" s="11"/>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idden="1" outlineLevel="2">
      <c r="A523" s="9"/>
      <c r="B523" s="9"/>
      <c r="C523" s="9"/>
      <c r="D523" s="25"/>
      <c r="E523" s="363"/>
      <c r="F523" s="85">
        <v>8</v>
      </c>
      <c r="G523" s="26"/>
      <c r="H523" s="147"/>
      <c r="I523" s="149"/>
      <c r="J523" s="149"/>
      <c r="K523" s="149"/>
      <c r="L523" s="149"/>
      <c r="M523" s="149"/>
      <c r="N523" s="149"/>
      <c r="O523" s="148"/>
      <c r="P523" s="68">
        <f>IF(A36stdlife="n/a","n/a",IF(P$3&gt;(A36stdlife+$F523),(Input!$O$238*(1+vanilla8)^0.5)-SUM($O523:O523),(Input!$O$238*(1+vanilla8)^0.5)/A36stdlife))</f>
        <v>0</v>
      </c>
      <c r="Q523" s="68">
        <f>IF(A36stdlife="n/a","n/a",IF(Q$3&gt;(A36stdlife+$F523),(Input!$O$238*(1+vanilla8)^0.5)-SUM($O523:P523),(Input!$O$238*(1+vanilla8)^0.5)/A36stdlife))</f>
        <v>0</v>
      </c>
      <c r="R523" s="68"/>
      <c r="S523" s="102"/>
      <c r="T523" s="102"/>
      <c r="U523" s="102"/>
      <c r="V523" s="102"/>
      <c r="W523" s="102"/>
      <c r="X523" s="102"/>
      <c r="Y523" s="102"/>
      <c r="Z523" s="102"/>
      <c r="AA523" s="102"/>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102"/>
      <c r="BE523" s="102"/>
      <c r="BF523" s="102"/>
      <c r="BG523" s="102"/>
      <c r="BH523" s="102"/>
      <c r="BI523" s="102"/>
      <c r="BJ523" s="102"/>
      <c r="BK523" s="11"/>
      <c r="BL523" s="11"/>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idden="1" outlineLevel="2">
      <c r="A524" s="9"/>
      <c r="B524" s="9"/>
      <c r="C524" s="9"/>
      <c r="D524" s="25"/>
      <c r="E524" s="363"/>
      <c r="F524" s="85">
        <v>9</v>
      </c>
      <c r="G524" s="26"/>
      <c r="H524" s="147"/>
      <c r="I524" s="149"/>
      <c r="J524" s="149"/>
      <c r="K524" s="149"/>
      <c r="L524" s="149"/>
      <c r="M524" s="149"/>
      <c r="N524" s="149"/>
      <c r="O524" s="149"/>
      <c r="P524" s="148"/>
      <c r="Q524" s="68">
        <f>IF(A36stdlife="n/a","n/a",IF(Q$3&gt;(A36stdlife+$F524),(Input!$P$238*(1+vanilla9)^0.5)-SUM($P524:P524),(Input!$P$238*(1+vanilla9)^0.5)/A36stdlife))</f>
        <v>0</v>
      </c>
      <c r="R524" s="68"/>
      <c r="S524" s="102"/>
      <c r="T524" s="102"/>
      <c r="U524" s="102"/>
      <c r="V524" s="102"/>
      <c r="W524" s="102"/>
      <c r="X524" s="102"/>
      <c r="Y524" s="102"/>
      <c r="Z524" s="102"/>
      <c r="AA524" s="102"/>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102"/>
      <c r="BE524" s="102"/>
      <c r="BF524" s="102"/>
      <c r="BG524" s="102"/>
      <c r="BH524" s="102"/>
      <c r="BI524" s="102"/>
      <c r="BJ524" s="102"/>
      <c r="BK524" s="11"/>
      <c r="BL524" s="11"/>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idden="1" outlineLevel="2">
      <c r="A525" s="9"/>
      <c r="B525" s="9"/>
      <c r="C525" s="9"/>
      <c r="D525" s="25"/>
      <c r="E525" s="363"/>
      <c r="F525" s="86">
        <v>10</v>
      </c>
      <c r="G525" s="26"/>
      <c r="H525" s="147"/>
      <c r="I525" s="149"/>
      <c r="J525" s="149"/>
      <c r="K525" s="149"/>
      <c r="L525" s="149"/>
      <c r="M525" s="149"/>
      <c r="N525" s="149"/>
      <c r="O525" s="149"/>
      <c r="P525" s="149"/>
      <c r="Q525" s="148"/>
      <c r="R525" s="68"/>
      <c r="S525" s="102"/>
      <c r="T525" s="102"/>
      <c r="U525" s="102"/>
      <c r="V525" s="102"/>
      <c r="W525" s="102"/>
      <c r="X525" s="102"/>
      <c r="Y525" s="102"/>
      <c r="Z525" s="102"/>
      <c r="AA525" s="102"/>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102"/>
      <c r="BE525" s="102"/>
      <c r="BF525" s="102"/>
      <c r="BG525" s="102"/>
      <c r="BH525" s="102"/>
      <c r="BI525" s="102"/>
      <c r="BJ525" s="102"/>
      <c r="BK525" s="11"/>
      <c r="BL525" s="11"/>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idden="1" outlineLevel="1" collapsed="1">
      <c r="A526" s="9"/>
      <c r="B526" s="9"/>
      <c r="C526" s="9"/>
      <c r="D526" s="247">
        <f>Asset36</f>
        <v>0</v>
      </c>
      <c r="E526" s="9"/>
      <c r="F526" s="9"/>
      <c r="G526" s="122"/>
      <c r="H526" s="166">
        <f>-SUM(H514:H525)</f>
        <v>0</v>
      </c>
      <c r="I526" s="166">
        <f>-SUM(I514:I525)</f>
        <v>0</v>
      </c>
      <c r="J526" s="166">
        <f>-SUM(J514:J525)</f>
        <v>0</v>
      </c>
      <c r="K526" s="166">
        <f>-SUM(K514:K525)</f>
        <v>0</v>
      </c>
      <c r="L526" s="166">
        <f>-SUM(L514:L525)</f>
        <v>0</v>
      </c>
      <c r="M526" s="166">
        <f>IF(Input!M326&gt;0, -SUM(M514:M525), 0)</f>
        <v>0</v>
      </c>
      <c r="N526" s="166">
        <f>IF(Input!N326&gt;0, -SUM(N514:N525), 0)</f>
        <v>0</v>
      </c>
      <c r="O526" s="166">
        <f>IF(Input!O326&gt;0, -SUM(O514:O525), 0)</f>
        <v>0</v>
      </c>
      <c r="P526" s="166">
        <f>IF(Input!P326&gt;0, -SUM(P514:P525), 0)</f>
        <v>0</v>
      </c>
      <c r="Q526" s="166">
        <f>IF(Input!Q326&gt;0, -SUM(Q514:Q525), 0)</f>
        <v>0</v>
      </c>
      <c r="R526" s="66"/>
      <c r="S526" s="104"/>
      <c r="T526" s="104"/>
      <c r="U526" s="104"/>
      <c r="V526" s="104"/>
      <c r="W526" s="104"/>
      <c r="X526" s="104"/>
      <c r="Y526" s="104"/>
      <c r="Z526" s="104"/>
      <c r="AA526" s="104"/>
      <c r="AB526" s="222"/>
      <c r="AC526" s="222"/>
      <c r="AD526" s="222"/>
      <c r="AE526" s="222"/>
      <c r="AF526" s="222"/>
      <c r="AG526" s="222"/>
      <c r="AH526" s="222"/>
      <c r="AI526" s="222"/>
      <c r="AJ526" s="222"/>
      <c r="AK526" s="222"/>
      <c r="AL526" s="222"/>
      <c r="AM526" s="222"/>
      <c r="AN526" s="222"/>
      <c r="AO526" s="222"/>
      <c r="AP526" s="222"/>
      <c r="AQ526" s="222"/>
      <c r="AR526" s="222"/>
      <c r="AS526" s="222"/>
      <c r="AT526" s="222"/>
      <c r="AU526" s="222"/>
      <c r="AV526" s="222"/>
      <c r="AW526" s="222"/>
      <c r="AX526" s="222"/>
      <c r="AY526" s="222"/>
      <c r="AZ526" s="222"/>
      <c r="BA526" s="222"/>
      <c r="BB526" s="222"/>
      <c r="BC526" s="222"/>
      <c r="BD526" s="104"/>
      <c r="BE526" s="104"/>
      <c r="BF526" s="104"/>
      <c r="BG526" s="104"/>
      <c r="BH526" s="104"/>
      <c r="BI526" s="104"/>
      <c r="BJ526" s="104"/>
      <c r="BK526" s="11"/>
      <c r="BL526" s="11"/>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idden="1" outlineLevel="2">
      <c r="A527" s="9"/>
      <c r="B527" s="9"/>
      <c r="C527" s="31">
        <f>Asset37</f>
        <v>0</v>
      </c>
      <c r="D527" s="162"/>
      <c r="E527" s="33" t="s">
        <v>27</v>
      </c>
      <c r="F527" s="32"/>
      <c r="G527" s="176"/>
      <c r="H527" s="67">
        <f>IF(H$3&gt;A37remlife,A37value-SUM($G527:G527),IF(A37remlife="N/A","n/a",A37value/A37remlife))</f>
        <v>0</v>
      </c>
      <c r="I527" s="67">
        <f>IF(I$3&gt;A37remlife,A37value-SUM($G527:H527),IF(A37remlife="N/A","n/a",A37value/A37remlife))</f>
        <v>0</v>
      </c>
      <c r="J527" s="67">
        <f>IF(J$3&gt;A37remlife,A37value-SUM($G527:I527),IF(A37remlife="N/A","n/a",A37value/A37remlife))</f>
        <v>0</v>
      </c>
      <c r="K527" s="67">
        <f>IF(K$3&gt;A37remlife,A37value-SUM($G527:J527),IF(A37remlife="N/A","n/a",A37value/A37remlife))</f>
        <v>0</v>
      </c>
      <c r="L527" s="67">
        <f>IF(L$3&gt;A37remlife,A37value-SUM($G527:K527),IF(A37remlife="N/A","n/a",A37value/A37remlife))</f>
        <v>0</v>
      </c>
      <c r="M527" s="67">
        <f>IF(M$3&gt;A37remlife,A37value-SUM($G527:L527),IF(A37remlife="N/A","n/a",A37value/A37remlife))</f>
        <v>0</v>
      </c>
      <c r="N527" s="67">
        <f>IF(N$3&gt;A37remlife,A37value-SUM($G527:M527),IF(A37remlife="N/A","n/a",A37value/A37remlife))</f>
        <v>0</v>
      </c>
      <c r="O527" s="67">
        <f>IF(O$3&gt;A37remlife,A37value-SUM($G527:N527),IF(A37remlife="N/A","n/a",A37value/A37remlife))</f>
        <v>0</v>
      </c>
      <c r="P527" s="67">
        <f>IF(P$3&gt;A37remlife,A37value-SUM($G527:O527),IF(A37remlife="N/A","n/a",A37value/A37remlife))</f>
        <v>0</v>
      </c>
      <c r="Q527" s="67">
        <f>IF(Q$3&gt;A37remlife,A37value-SUM($G527:P527),IF(A37remlife="N/A","n/a",A37value/A37remlife))</f>
        <v>0</v>
      </c>
      <c r="R527" s="67"/>
      <c r="S527" s="102"/>
      <c r="T527" s="102"/>
      <c r="U527" s="102"/>
      <c r="V527" s="102"/>
      <c r="W527" s="102"/>
      <c r="X527" s="102"/>
      <c r="Y527" s="102"/>
      <c r="Z527" s="102"/>
      <c r="AA527" s="102"/>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102"/>
      <c r="BE527" s="102"/>
      <c r="BF527" s="102"/>
      <c r="BG527" s="102"/>
      <c r="BH527" s="102"/>
      <c r="BI527" s="102"/>
      <c r="BJ527" s="102"/>
      <c r="BK527" s="11"/>
      <c r="BL527" s="11"/>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9"/>
      <c r="D528" s="25"/>
      <c r="E528" s="362" t="s">
        <v>83</v>
      </c>
      <c r="F528" s="85">
        <v>0</v>
      </c>
      <c r="G528" s="122"/>
      <c r="H528" s="68"/>
      <c r="I528" s="68"/>
      <c r="J528" s="68"/>
      <c r="K528" s="68"/>
      <c r="L528" s="68"/>
      <c r="M528" s="164"/>
      <c r="N528" s="111"/>
      <c r="O528" s="68"/>
      <c r="P528" s="68"/>
      <c r="Q528" s="68"/>
      <c r="R528" s="68"/>
      <c r="S528" s="102"/>
      <c r="T528" s="102"/>
      <c r="U528" s="102"/>
      <c r="V528" s="102"/>
      <c r="W528" s="102"/>
      <c r="X528" s="102"/>
      <c r="Y528" s="102"/>
      <c r="Z528" s="102"/>
      <c r="AA528" s="102"/>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102"/>
      <c r="BE528" s="102"/>
      <c r="BF528" s="102"/>
      <c r="BG528" s="102"/>
      <c r="BH528" s="102"/>
      <c r="BI528" s="102"/>
      <c r="BJ528" s="102"/>
      <c r="BK528" s="11"/>
      <c r="BL528" s="11"/>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idden="1" outlineLevel="2">
      <c r="A529" s="9"/>
      <c r="B529" s="9"/>
      <c r="C529" s="9"/>
      <c r="D529" s="25"/>
      <c r="E529" s="363"/>
      <c r="F529" s="85">
        <v>1</v>
      </c>
      <c r="G529" s="122"/>
      <c r="H529" s="146"/>
      <c r="I529" s="68">
        <f>IF(A37stdlife="n/a","n/a",IF(I$3&gt;(A37stdlife+$F529),(Input!$H$239*(1+vanilla1)^0.5)-SUM($H529:H529),(Input!$H$239*(1+vanilla1)^0.5)/A37stdlife))</f>
        <v>0</v>
      </c>
      <c r="J529" s="68">
        <f>IF(A37stdlife="n/a","n/a",IF(J$3&gt;(A37stdlife+$F529),(Input!$H$239*(1+vanilla1)^0.5)-SUM($H529:I529),(Input!$H$239*(1+vanilla1)^0.5)/A37stdlife))</f>
        <v>0</v>
      </c>
      <c r="K529" s="68">
        <f>IF(A37stdlife="n/a","n/a",IF(K$3&gt;(A37stdlife+$F529),(Input!$H$239*(1+vanilla1)^0.5)-SUM($H529:J529),(Input!$H$239*(1+vanilla1)^0.5)/A37stdlife))</f>
        <v>0</v>
      </c>
      <c r="L529" s="68">
        <f>IF(A37stdlife="n/a","n/a",IF(L$3&gt;(A37stdlife+$F529),(Input!$H$239*(1+vanilla1)^0.5)-SUM($H529:K529),(Input!$H$239*(1+vanilla1)^0.5)/A37stdlife))</f>
        <v>0</v>
      </c>
      <c r="M529" s="68">
        <f>IF(A37stdlife="n/a","n/a",IF(M$3&gt;(A37stdlife+$F529),(Input!$H$239*(1+vanilla1)^0.5)-SUM($H529:L529),(Input!$H$239*(1+vanilla1)^0.5)/A37stdlife))</f>
        <v>0</v>
      </c>
      <c r="N529" s="68">
        <f>IF(A37stdlife="n/a","n/a",IF(N$3&gt;(A37stdlife+$F529),(Input!$H$239*(1+vanilla1)^0.5)-SUM($H529:M529),(Input!$H$239*(1+vanilla1)^0.5)/A37stdlife))</f>
        <v>0</v>
      </c>
      <c r="O529" s="68">
        <f>IF(A37stdlife="n/a","n/a",IF(O$3&gt;(A37stdlife+$F529),(Input!$H$239*(1+vanilla1)^0.5)-SUM($H529:N529),(Input!$H$239*(1+vanilla1)^0.5)/A37stdlife))</f>
        <v>0</v>
      </c>
      <c r="P529" s="68">
        <f>IF(A37stdlife="n/a","n/a",IF(P$3&gt;(A37stdlife+$F529),(Input!$H$239*(1+vanilla1)^0.5)-SUM($H529:O529),(Input!$H$239*(1+vanilla1)^0.5)/A37stdlife))</f>
        <v>0</v>
      </c>
      <c r="Q529" s="68">
        <f>IF(A37stdlife="n/a","n/a",IF(Q$3&gt;(A37stdlife+$F529),(Input!$H$239*(1+vanilla1)^0.5)-SUM($H529:P529),(Input!$H$239*(1+vanilla1)^0.5)/A37stdlife))</f>
        <v>0</v>
      </c>
      <c r="R529" s="68"/>
      <c r="S529" s="102"/>
      <c r="T529" s="102"/>
      <c r="U529" s="102"/>
      <c r="V529" s="102"/>
      <c r="W529" s="102"/>
      <c r="X529" s="102"/>
      <c r="Y529" s="102"/>
      <c r="Z529" s="102"/>
      <c r="AA529" s="102"/>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102"/>
      <c r="BE529" s="102"/>
      <c r="BF529" s="102"/>
      <c r="BG529" s="102"/>
      <c r="BH529" s="102"/>
      <c r="BI529" s="102"/>
      <c r="BJ529" s="102"/>
      <c r="BK529" s="11"/>
      <c r="BL529" s="11"/>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idden="1" outlineLevel="2">
      <c r="A530" s="9"/>
      <c r="B530" s="9"/>
      <c r="C530" s="9"/>
      <c r="D530" s="25"/>
      <c r="E530" s="363"/>
      <c r="F530" s="85">
        <v>2</v>
      </c>
      <c r="G530" s="122"/>
      <c r="H530" s="147"/>
      <c r="I530" s="148"/>
      <c r="J530" s="68">
        <f>IF(A37stdlife="n/a","n/a",IF(J$3&gt;(A37stdlife+$F530),(Input!$I$239*(1+vanilla2)^0.5)-SUM($I530:I530),(Input!$I$239*(1+vanilla2)^0.5)/A37stdlife))</f>
        <v>0</v>
      </c>
      <c r="K530" s="68">
        <f>IF(A37stdlife="n/a","n/a",IF(K$3&gt;(A37stdlife+$F530),(Input!$I$239*(1+vanilla2)^0.5)-SUM($I530:J530),(Input!$I$239*(1+vanilla2)^0.5)/A37stdlife))</f>
        <v>0</v>
      </c>
      <c r="L530" s="68">
        <f>IF(A37stdlife="n/a","n/a",IF(L$3&gt;(A37stdlife+$F530),(Input!$I$239*(1+vanilla2)^0.5)-SUM($I530:K530),(Input!$I$239*(1+vanilla2)^0.5)/A37stdlife))</f>
        <v>0</v>
      </c>
      <c r="M530" s="68">
        <f>IF(A37stdlife="n/a","n/a",IF(M$3&gt;(A37stdlife+$F530),(Input!$I$239*(1+vanilla2)^0.5)-SUM($I530:L530),(Input!$I$239*(1+vanilla2)^0.5)/A37stdlife))</f>
        <v>0</v>
      </c>
      <c r="N530" s="68">
        <f>IF(A37stdlife="n/a","n/a",IF(N$3&gt;(A37stdlife+$F530),(Input!$I$239*(1+vanilla2)^0.5)-SUM($I530:M530),(Input!$I$239*(1+vanilla2)^0.5)/A37stdlife))</f>
        <v>0</v>
      </c>
      <c r="O530" s="68">
        <f>IF(A37stdlife="n/a","n/a",IF(O$3&gt;(A37stdlife+$F530),(Input!$I$239*(1+vanilla2)^0.5)-SUM($I530:N530),(Input!$I$239*(1+vanilla2)^0.5)/A37stdlife))</f>
        <v>0</v>
      </c>
      <c r="P530" s="68">
        <f>IF(A37stdlife="n/a","n/a",IF(P$3&gt;(A37stdlife+$F530),(Input!$I$239*(1+vanilla2)^0.5)-SUM($I530:O530),(Input!$I$239*(1+vanilla2)^0.5)/A37stdlife))</f>
        <v>0</v>
      </c>
      <c r="Q530" s="68">
        <f>IF(A37stdlife="n/a","n/a",IF(Q$3&gt;(A37stdlife+$F530),(Input!$I$239*(1+vanilla2)^0.5)-SUM($I530:P530),(Input!$I$239*(1+vanilla2)^0.5)/A37stdlife))</f>
        <v>0</v>
      </c>
      <c r="R530" s="68"/>
      <c r="S530" s="102"/>
      <c r="T530" s="102"/>
      <c r="U530" s="102"/>
      <c r="V530" s="102"/>
      <c r="W530" s="102"/>
      <c r="X530" s="102"/>
      <c r="Y530" s="102"/>
      <c r="Z530" s="102"/>
      <c r="AA530" s="102"/>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102"/>
      <c r="BE530" s="102"/>
      <c r="BF530" s="102"/>
      <c r="BG530" s="102"/>
      <c r="BH530" s="102"/>
      <c r="BI530" s="102"/>
      <c r="BJ530" s="102"/>
      <c r="BK530" s="11"/>
      <c r="BL530" s="11"/>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idden="1" outlineLevel="2">
      <c r="A531" s="9"/>
      <c r="B531" s="9"/>
      <c r="C531" s="9"/>
      <c r="D531" s="25"/>
      <c r="E531" s="363"/>
      <c r="F531" s="85">
        <v>3</v>
      </c>
      <c r="G531" s="122"/>
      <c r="H531" s="147"/>
      <c r="I531" s="149"/>
      <c r="J531" s="148"/>
      <c r="K531" s="68">
        <f>IF(A37stdlife="n/a","n/a",IF(K$3&gt;(A37stdlife+$F531),(Input!$J$239*(1+vanilla3)^0.5)-SUM($J531:J531),(Input!$J$239*(1+vanilla3)^0.5)/A37stdlife))</f>
        <v>0</v>
      </c>
      <c r="L531" s="68">
        <f>IF(A37stdlife="n/a","n/a",IF(L$3&gt;(A37stdlife+$F531),(Input!$J$239*(1+vanilla3)^0.5)-SUM($J531:K531),(Input!$J$239*(1+vanilla3)^0.5)/A37stdlife))</f>
        <v>0</v>
      </c>
      <c r="M531" s="68">
        <f>IF(A37stdlife="n/a","n/a",IF(M$3&gt;(A37stdlife+$F531),(Input!$J$239*(1+vanilla3)^0.5)-SUM($J531:L531),(Input!$J$239*(1+vanilla3)^0.5)/A37stdlife))</f>
        <v>0</v>
      </c>
      <c r="N531" s="68">
        <f>IF(A37stdlife="n/a","n/a",IF(N$3&gt;(A37stdlife+$F531),(Input!$J$239*(1+vanilla3)^0.5)-SUM($J531:M531),(Input!$J$239*(1+vanilla3)^0.5)/A37stdlife))</f>
        <v>0</v>
      </c>
      <c r="O531" s="68">
        <f>IF(A37stdlife="n/a","n/a",IF(O$3&gt;(A37stdlife+$F531),(Input!$J$239*(1+vanilla3)^0.5)-SUM($J531:N531),(Input!$J$239*(1+vanilla3)^0.5)/A37stdlife))</f>
        <v>0</v>
      </c>
      <c r="P531" s="68">
        <f>IF(A37stdlife="n/a","n/a",IF(P$3&gt;(A37stdlife+$F531),(Input!$J$239*(1+vanilla3)^0.5)-SUM($J531:O531),(Input!$J$239*(1+vanilla3)^0.5)/A37stdlife))</f>
        <v>0</v>
      </c>
      <c r="Q531" s="68">
        <f>IF(A37stdlife="n/a","n/a",IF(Q$3&gt;(A37stdlife+$F531),(Input!$J$239*(1+vanilla3)^0.5)-SUM($J531:P531),(Input!$J$239*(1+vanilla3)^0.5)/A37stdlife))</f>
        <v>0</v>
      </c>
      <c r="R531" s="68"/>
      <c r="S531" s="102"/>
      <c r="T531" s="102"/>
      <c r="U531" s="102"/>
      <c r="V531" s="102"/>
      <c r="W531" s="102"/>
      <c r="X531" s="102"/>
      <c r="Y531" s="102"/>
      <c r="Z531" s="102"/>
      <c r="AA531" s="102"/>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102"/>
      <c r="BE531" s="102"/>
      <c r="BF531" s="102"/>
      <c r="BG531" s="102"/>
      <c r="BH531" s="102"/>
      <c r="BI531" s="102"/>
      <c r="BJ531" s="102"/>
      <c r="BK531" s="11"/>
      <c r="BL531" s="1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idden="1" outlineLevel="2">
      <c r="A532" s="9"/>
      <c r="B532" s="9"/>
      <c r="C532" s="9"/>
      <c r="D532" s="25"/>
      <c r="E532" s="363"/>
      <c r="F532" s="85">
        <v>4</v>
      </c>
      <c r="G532" s="122"/>
      <c r="H532" s="147"/>
      <c r="I532" s="149"/>
      <c r="J532" s="149"/>
      <c r="K532" s="148"/>
      <c r="L532" s="68">
        <f>IF(A37stdlife="n/a","n/a",IF(L$3&gt;(A37stdlife+$F532),(Input!$K$239*(1+vanilla4)^0.5)-SUM($K532:K532),(Input!$K$239*(1+vanilla4)^0.5)/A37stdlife))</f>
        <v>0</v>
      </c>
      <c r="M532" s="68">
        <f>IF(A37stdlife="n/a","n/a",IF(M$3&gt;(A37stdlife+$F532),(Input!$K$239*(1+vanilla4)^0.5)-SUM($K532:L532),(Input!$K$239*(1+vanilla4)^0.5)/A37stdlife))</f>
        <v>0</v>
      </c>
      <c r="N532" s="68">
        <f>IF(A37stdlife="n/a","n/a",IF(N$3&gt;(A37stdlife+$F532),(Input!$K$239*(1+vanilla4)^0.5)-SUM($K532:M532),(Input!$K$239*(1+vanilla4)^0.5)/A37stdlife))</f>
        <v>0</v>
      </c>
      <c r="O532" s="68">
        <f>IF(A37stdlife="n/a","n/a",IF(O$3&gt;(A37stdlife+$F532),(Input!$K$239*(1+vanilla4)^0.5)-SUM($K532:N532),(Input!$K$239*(1+vanilla4)^0.5)/A37stdlife))</f>
        <v>0</v>
      </c>
      <c r="P532" s="68">
        <f>IF(A37stdlife="n/a","n/a",IF(P$3&gt;(A37stdlife+$F532),(Input!$K$239*(1+vanilla4)^0.5)-SUM($K532:O532),(Input!$K$239*(1+vanilla4)^0.5)/A37stdlife))</f>
        <v>0</v>
      </c>
      <c r="Q532" s="68">
        <f>IF(A37stdlife="n/a","n/a",IF(Q$3&gt;(A37stdlife+$F532),(Input!$K$239*(1+vanilla4)^0.5)-SUM($K532:P532),(Input!$K$239*(1+vanilla4)^0.5)/A37stdlife))</f>
        <v>0</v>
      </c>
      <c r="R532" s="68"/>
      <c r="S532" s="102"/>
      <c r="T532" s="102"/>
      <c r="U532" s="102"/>
      <c r="V532" s="102"/>
      <c r="W532" s="102"/>
      <c r="X532" s="102"/>
      <c r="Y532" s="102"/>
      <c r="Z532" s="102"/>
      <c r="AA532" s="102"/>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102"/>
      <c r="BE532" s="102"/>
      <c r="BF532" s="102"/>
      <c r="BG532" s="102"/>
      <c r="BH532" s="102"/>
      <c r="BI532" s="102"/>
      <c r="BJ532" s="102"/>
      <c r="BK532" s="11"/>
      <c r="BL532" s="11"/>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idden="1" outlineLevel="2">
      <c r="A533" s="9"/>
      <c r="B533" s="9"/>
      <c r="C533" s="9"/>
      <c r="D533" s="25"/>
      <c r="E533" s="363"/>
      <c r="F533" s="85">
        <v>5</v>
      </c>
      <c r="G533" s="26"/>
      <c r="H533" s="147"/>
      <c r="I533" s="149"/>
      <c r="J533" s="149"/>
      <c r="K533" s="149"/>
      <c r="L533" s="148"/>
      <c r="M533" s="68">
        <f>IF(A37stdlife="n/a","n/a",IF(M$3&gt;(A37stdlife+$F533),(Input!$L$239*(1+vanilla5)^0.5)-SUM($L533:L533),(Input!$L$239*(1+vanilla5)^0.5)/A37stdlife))</f>
        <v>0</v>
      </c>
      <c r="N533" s="68">
        <f>IF(A37stdlife="n/a","n/a",IF(N$3&gt;(A37stdlife+$F533),(Input!$L$239*(1+vanilla5)^0.5)-SUM($L533:M533),(Input!$L$239*(1+vanilla5)^0.5)/A37stdlife))</f>
        <v>0</v>
      </c>
      <c r="O533" s="68">
        <f>IF(A37stdlife="n/a","n/a",IF(O$3&gt;(A37stdlife+$F533),(Input!$L$239*(1+vanilla5)^0.5)-SUM($L533:N533),(Input!$L$239*(1+vanilla5)^0.5)/A37stdlife))</f>
        <v>0</v>
      </c>
      <c r="P533" s="68">
        <f>IF(A37stdlife="n/a","n/a",IF(P$3&gt;(A37stdlife+$F533),(Input!$L$239*(1+vanilla5)^0.5)-SUM($L533:O533),(Input!$L$239*(1+vanilla5)^0.5)/A37stdlife))</f>
        <v>0</v>
      </c>
      <c r="Q533" s="68">
        <f>IF(A37stdlife="n/a","n/a",IF(Q$3&gt;(A37stdlife+$F533),(Input!$L$239*(1+vanilla5)^0.5)-SUM($L533:P533),(Input!$L$239*(1+vanilla5)^0.5)/A37stdlife))</f>
        <v>0</v>
      </c>
      <c r="R533" s="68"/>
      <c r="S533" s="102"/>
      <c r="T533" s="102"/>
      <c r="U533" s="102"/>
      <c r="V533" s="102"/>
      <c r="W533" s="102"/>
      <c r="X533" s="102"/>
      <c r="Y533" s="102"/>
      <c r="Z533" s="102"/>
      <c r="AA533" s="102"/>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102"/>
      <c r="BE533" s="102"/>
      <c r="BF533" s="102"/>
      <c r="BG533" s="102"/>
      <c r="BH533" s="102"/>
      <c r="BI533" s="102"/>
      <c r="BJ533" s="102"/>
      <c r="BK533" s="11"/>
      <c r="BL533" s="11"/>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idden="1" outlineLevel="2">
      <c r="A534" s="9"/>
      <c r="B534" s="9"/>
      <c r="C534" s="9"/>
      <c r="D534" s="25"/>
      <c r="E534" s="363"/>
      <c r="F534" s="85">
        <v>6</v>
      </c>
      <c r="G534" s="26"/>
      <c r="H534" s="147"/>
      <c r="I534" s="149"/>
      <c r="J534" s="149"/>
      <c r="K534" s="149"/>
      <c r="L534" s="149"/>
      <c r="M534" s="148"/>
      <c r="N534" s="68">
        <f>IF(A37stdlife="n/a","n/a",IF(N$3&gt;(A37stdlife+$F534),(Input!$M$239*(1+vanilla6)^0.5)-SUM($M534:M534),(Input!$M$239*(1+vanilla6)^0.5)/A37stdlife))</f>
        <v>0</v>
      </c>
      <c r="O534" s="68">
        <f>IF(A37stdlife="n/a","n/a",IF(O$3&gt;(A37stdlife+$F534),(Input!$M$239*(1+vanilla6)^0.5)-SUM($M534:N534),(Input!$M$239*(1+vanilla6)^0.5)/A37stdlife))</f>
        <v>0</v>
      </c>
      <c r="P534" s="68">
        <f>IF(A37stdlife="n/a","n/a",IF(P$3&gt;(A37stdlife+$F534),(Input!$M$239*(1+vanilla6)^0.5)-SUM($M534:O534),(Input!$M$239*(1+vanilla6)^0.5)/A37stdlife))</f>
        <v>0</v>
      </c>
      <c r="Q534" s="68">
        <f>IF(A37stdlife="n/a","n/a",IF(Q$3&gt;(A37stdlife+$F534),(Input!$M$239*(1+vanilla6)^0.5)-SUM($M534:P534),(Input!$M$239*(1+vanilla6)^0.5)/A37stdlife))</f>
        <v>0</v>
      </c>
      <c r="R534" s="68"/>
      <c r="S534" s="102"/>
      <c r="T534" s="102"/>
      <c r="U534" s="102"/>
      <c r="V534" s="102"/>
      <c r="W534" s="102"/>
      <c r="X534" s="102"/>
      <c r="Y534" s="102"/>
      <c r="Z534" s="102"/>
      <c r="AA534" s="102"/>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102"/>
      <c r="BE534" s="102"/>
      <c r="BF534" s="102"/>
      <c r="BG534" s="102"/>
      <c r="BH534" s="102"/>
      <c r="BI534" s="102"/>
      <c r="BJ534" s="102"/>
      <c r="BK534" s="11"/>
      <c r="BL534" s="11"/>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2">
      <c r="A535" s="9"/>
      <c r="B535" s="9"/>
      <c r="C535" s="9"/>
      <c r="D535" s="25"/>
      <c r="E535" s="363"/>
      <c r="F535" s="85">
        <v>7</v>
      </c>
      <c r="G535" s="26"/>
      <c r="H535" s="147"/>
      <c r="I535" s="149"/>
      <c r="J535" s="149"/>
      <c r="K535" s="149"/>
      <c r="L535" s="149"/>
      <c r="M535" s="149"/>
      <c r="N535" s="148"/>
      <c r="O535" s="68">
        <f>IF(A37stdlife="n/a","n/a",IF(O$3&gt;(A37stdlife+$F535),(Input!N$239*(1+vanilla7)^0.5)-SUM($N535:N535),(Input!$N$239*(1+vanilla7)^0.5)/A37stdlife))</f>
        <v>0</v>
      </c>
      <c r="P535" s="68">
        <f>IF(A37stdlife="n/a","n/a",IF(P$3&gt;(A37stdlife+$F535),(Input!O$239*(1+vanilla7)^0.5)-SUM($N535:O535),(Input!$N$239*(1+vanilla7)^0.5)/A37stdlife))</f>
        <v>0</v>
      </c>
      <c r="Q535" s="68">
        <f>IF(A37stdlife="n/a","n/a",IF(Q$3&gt;(A37stdlife+$F535),(Input!P$239*(1+vanilla7)^0.5)-SUM($N535:P535),(Input!$N$239*(1+vanilla7)^0.5)/A37stdlife))</f>
        <v>0</v>
      </c>
      <c r="R535" s="68"/>
      <c r="S535" s="102"/>
      <c r="T535" s="102"/>
      <c r="U535" s="102"/>
      <c r="V535" s="102"/>
      <c r="W535" s="102"/>
      <c r="X535" s="102"/>
      <c r="Y535" s="102"/>
      <c r="Z535" s="102"/>
      <c r="AA535" s="102"/>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102"/>
      <c r="BE535" s="102"/>
      <c r="BF535" s="102"/>
      <c r="BG535" s="102"/>
      <c r="BH535" s="102"/>
      <c r="BI535" s="102"/>
      <c r="BJ535" s="102"/>
      <c r="BK535" s="11"/>
      <c r="BL535" s="11"/>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idden="1" outlineLevel="2">
      <c r="A536" s="9"/>
      <c r="B536" s="9"/>
      <c r="C536" s="9"/>
      <c r="D536" s="25"/>
      <c r="E536" s="363"/>
      <c r="F536" s="85">
        <v>8</v>
      </c>
      <c r="G536" s="26"/>
      <c r="H536" s="147"/>
      <c r="I536" s="149"/>
      <c r="J536" s="149"/>
      <c r="K536" s="149"/>
      <c r="L536" s="149"/>
      <c r="M536" s="149"/>
      <c r="N536" s="149"/>
      <c r="O536" s="148"/>
      <c r="P536" s="68">
        <f>IF(A37stdlife="n/a","n/a",IF(P$3&gt;(A37stdlife+$F536),(Input!$O$239*(1+vanilla8)^0.5)-SUM($O536:O536),(Input!$O$239*(1+vanilla8)^0.5)/A37stdlife))</f>
        <v>0</v>
      </c>
      <c r="Q536" s="68">
        <f>IF(A37stdlife="n/a","n/a",IF(Q$3&gt;(A37stdlife+$F536),(Input!$O$239*(1+vanilla8)^0.5)-SUM($O536:P536),(Input!$O$239*(1+vanilla8)^0.5)/A37stdlife))</f>
        <v>0</v>
      </c>
      <c r="R536" s="68"/>
      <c r="S536" s="102"/>
      <c r="T536" s="102"/>
      <c r="U536" s="102"/>
      <c r="V536" s="102"/>
      <c r="W536" s="102"/>
      <c r="X536" s="102"/>
      <c r="Y536" s="102"/>
      <c r="Z536" s="102"/>
      <c r="AA536" s="102"/>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102"/>
      <c r="BE536" s="102"/>
      <c r="BF536" s="102"/>
      <c r="BG536" s="102"/>
      <c r="BH536" s="102"/>
      <c r="BI536" s="102"/>
      <c r="BJ536" s="102"/>
      <c r="BK536" s="11"/>
      <c r="BL536" s="11"/>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idden="1" outlineLevel="2">
      <c r="A537" s="9"/>
      <c r="B537" s="9"/>
      <c r="C537" s="9"/>
      <c r="D537" s="25"/>
      <c r="E537" s="363"/>
      <c r="F537" s="85">
        <v>9</v>
      </c>
      <c r="G537" s="26"/>
      <c r="H537" s="147"/>
      <c r="I537" s="149"/>
      <c r="J537" s="149"/>
      <c r="K537" s="149"/>
      <c r="L537" s="149"/>
      <c r="M537" s="149"/>
      <c r="N537" s="149"/>
      <c r="O537" s="149"/>
      <c r="P537" s="148"/>
      <c r="Q537" s="68">
        <f>IF(A37stdlife="n/a","n/a",IF(Q$3&gt;(A37stdlife+$F537),(Input!$P$239*(1+vanilla9)^0.5)-SUM($P537:P537),(Input!$P$239*(1+vanilla9)^0.5)/A37stdlife))</f>
        <v>0</v>
      </c>
      <c r="R537" s="68"/>
      <c r="S537" s="102"/>
      <c r="T537" s="102"/>
      <c r="U537" s="102"/>
      <c r="V537" s="102"/>
      <c r="W537" s="102"/>
      <c r="X537" s="102"/>
      <c r="Y537" s="102"/>
      <c r="Z537" s="102"/>
      <c r="AA537" s="102"/>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102"/>
      <c r="BE537" s="102"/>
      <c r="BF537" s="102"/>
      <c r="BG537" s="102"/>
      <c r="BH537" s="102"/>
      <c r="BI537" s="102"/>
      <c r="BJ537" s="102"/>
      <c r="BK537" s="11"/>
      <c r="BL537" s="11"/>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idden="1" outlineLevel="2">
      <c r="A538" s="9"/>
      <c r="B538" s="9"/>
      <c r="C538" s="9"/>
      <c r="D538" s="25"/>
      <c r="E538" s="363"/>
      <c r="F538" s="86">
        <v>10</v>
      </c>
      <c r="G538" s="26"/>
      <c r="H538" s="147"/>
      <c r="I538" s="149"/>
      <c r="J538" s="149"/>
      <c r="K538" s="149"/>
      <c r="L538" s="149"/>
      <c r="M538" s="149"/>
      <c r="N538" s="149"/>
      <c r="O538" s="149"/>
      <c r="P538" s="149"/>
      <c r="Q538" s="148"/>
      <c r="R538" s="68"/>
      <c r="S538" s="102"/>
      <c r="T538" s="102"/>
      <c r="U538" s="102"/>
      <c r="V538" s="102"/>
      <c r="W538" s="102"/>
      <c r="X538" s="102"/>
      <c r="Y538" s="102"/>
      <c r="Z538" s="102"/>
      <c r="AA538" s="102"/>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102"/>
      <c r="BE538" s="102"/>
      <c r="BF538" s="102"/>
      <c r="BG538" s="102"/>
      <c r="BH538" s="102"/>
      <c r="BI538" s="102"/>
      <c r="BJ538" s="102"/>
      <c r="BK538" s="11"/>
      <c r="BL538" s="11"/>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idden="1" outlineLevel="1" collapsed="1">
      <c r="A539" s="9"/>
      <c r="B539" s="9"/>
      <c r="C539" s="9"/>
      <c r="D539" s="247">
        <f>Asset37</f>
        <v>0</v>
      </c>
      <c r="E539" s="9"/>
      <c r="F539" s="9"/>
      <c r="G539" s="122"/>
      <c r="H539" s="166">
        <f>-SUM(H527:H538)</f>
        <v>0</v>
      </c>
      <c r="I539" s="166">
        <f>-SUM(I527:I538)</f>
        <v>0</v>
      </c>
      <c r="J539" s="166">
        <f>-SUM(J527:J538)</f>
        <v>0</v>
      </c>
      <c r="K539" s="166">
        <f>-SUM(K527:K538)</f>
        <v>0</v>
      </c>
      <c r="L539" s="166">
        <f>-SUM(L527:L538)</f>
        <v>0</v>
      </c>
      <c r="M539" s="166">
        <f>IF(Input!M339&gt;0, -SUM(M527:M538), 0)</f>
        <v>0</v>
      </c>
      <c r="N539" s="166">
        <f>IF(Input!N339&gt;0, -SUM(N527:N538), 0)</f>
        <v>0</v>
      </c>
      <c r="O539" s="166">
        <f>IF(Input!O339&gt;0, -SUM(O527:O538), 0)</f>
        <v>0</v>
      </c>
      <c r="P539" s="166">
        <f>IF(Input!P339&gt;0, -SUM(P527:P538), 0)</f>
        <v>0</v>
      </c>
      <c r="Q539" s="166">
        <f>IF(Input!Q339&gt;0, -SUM(Q527:Q538), 0)</f>
        <v>0</v>
      </c>
      <c r="R539" s="66"/>
      <c r="S539" s="104"/>
      <c r="T539" s="104"/>
      <c r="U539" s="104"/>
      <c r="V539" s="104"/>
      <c r="W539" s="104"/>
      <c r="X539" s="104"/>
      <c r="Y539" s="104"/>
      <c r="Z539" s="104"/>
      <c r="AA539" s="104"/>
      <c r="AB539" s="222"/>
      <c r="AC539" s="222"/>
      <c r="AD539" s="222"/>
      <c r="AE539" s="222"/>
      <c r="AF539" s="222"/>
      <c r="AG539" s="222"/>
      <c r="AH539" s="222"/>
      <c r="AI539" s="222"/>
      <c r="AJ539" s="222"/>
      <c r="AK539" s="222"/>
      <c r="AL539" s="222"/>
      <c r="AM539" s="222"/>
      <c r="AN539" s="222"/>
      <c r="AO539" s="222"/>
      <c r="AP539" s="222"/>
      <c r="AQ539" s="222"/>
      <c r="AR539" s="222"/>
      <c r="AS539" s="222"/>
      <c r="AT539" s="222"/>
      <c r="AU539" s="222"/>
      <c r="AV539" s="222"/>
      <c r="AW539" s="222"/>
      <c r="AX539" s="222"/>
      <c r="AY539" s="222"/>
      <c r="AZ539" s="222"/>
      <c r="BA539" s="222"/>
      <c r="BB539" s="222"/>
      <c r="BC539" s="222"/>
      <c r="BD539" s="104"/>
      <c r="BE539" s="104"/>
      <c r="BF539" s="104"/>
      <c r="BG539" s="104"/>
      <c r="BH539" s="104"/>
      <c r="BI539" s="104"/>
      <c r="BJ539" s="104"/>
      <c r="BK539" s="11"/>
      <c r="BL539" s="11"/>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idden="1" outlineLevel="2">
      <c r="A540" s="9"/>
      <c r="B540" s="9"/>
      <c r="C540" s="31">
        <f>Asset38</f>
        <v>0</v>
      </c>
      <c r="D540" s="162"/>
      <c r="E540" s="33" t="s">
        <v>27</v>
      </c>
      <c r="F540" s="32"/>
      <c r="G540" s="176"/>
      <c r="H540" s="67">
        <f>IF(H$3&gt;A38remlife,A38value-SUM($G540:G540),IF(A38remlife="N/A","n/a",A38value/A38remlife))</f>
        <v>0</v>
      </c>
      <c r="I540" s="67">
        <f>IF(I$3&gt;A38remlife,A38value-SUM($G540:H540),IF(A38remlife="N/A","n/a",A38value/A38remlife))</f>
        <v>0</v>
      </c>
      <c r="J540" s="67">
        <f>IF(J$3&gt;A38remlife,A38value-SUM($G540:I540),IF(A38remlife="N/A","n/a",A38value/A38remlife))</f>
        <v>0</v>
      </c>
      <c r="K540" s="67">
        <f>IF(K$3&gt;A38remlife,A38value-SUM($G540:J540),IF(A38remlife="N/A","n/a",A38value/A38remlife))</f>
        <v>0</v>
      </c>
      <c r="L540" s="67">
        <f>IF(L$3&gt;A38remlife,A38value-SUM($G540:K540),IF(A38remlife="N/A","n/a",A38value/A38remlife))</f>
        <v>0</v>
      </c>
      <c r="M540" s="67">
        <f>IF(M$3&gt;A38remlife,A38value-SUM($G540:L540),IF(A38remlife="N/A","n/a",A38value/A38remlife))</f>
        <v>0</v>
      </c>
      <c r="N540" s="67">
        <f>IF(N$3&gt;A38remlife,A38value-SUM($G540:M540),IF(A38remlife="N/A","n/a",A38value/A38remlife))</f>
        <v>0</v>
      </c>
      <c r="O540" s="67">
        <f>IF(O$3&gt;A38remlife,A38value-SUM($G540:N540),IF(A38remlife="N/A","n/a",A38value/A38remlife))</f>
        <v>0</v>
      </c>
      <c r="P540" s="67">
        <f>IF(P$3&gt;A38remlife,A38value-SUM($G540:O540),IF(A38remlife="N/A","n/a",A38value/A38remlife))</f>
        <v>0</v>
      </c>
      <c r="Q540" s="67">
        <f>IF(Q$3&gt;A38remlife,A38value-SUM($G540:P540),IF(A38remlife="N/A","n/a",A38value/A38remlife))</f>
        <v>0</v>
      </c>
      <c r="R540" s="67"/>
      <c r="S540" s="102"/>
      <c r="T540" s="102"/>
      <c r="U540" s="102"/>
      <c r="V540" s="102"/>
      <c r="W540" s="102"/>
      <c r="X540" s="102"/>
      <c r="Y540" s="102"/>
      <c r="Z540" s="102"/>
      <c r="AA540" s="102"/>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102"/>
      <c r="BE540" s="102"/>
      <c r="BF540" s="102"/>
      <c r="BG540" s="102"/>
      <c r="BH540" s="102"/>
      <c r="BI540" s="102"/>
      <c r="BJ540" s="102"/>
      <c r="BK540" s="11"/>
      <c r="BL540" s="11"/>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9"/>
      <c r="D541" s="25"/>
      <c r="E541" s="362" t="s">
        <v>83</v>
      </c>
      <c r="F541" s="85">
        <v>0</v>
      </c>
      <c r="G541" s="122"/>
      <c r="H541" s="68"/>
      <c r="I541" s="68"/>
      <c r="J541" s="68"/>
      <c r="K541" s="68"/>
      <c r="L541" s="68"/>
      <c r="M541" s="164"/>
      <c r="N541" s="111"/>
      <c r="O541" s="68"/>
      <c r="P541" s="68"/>
      <c r="Q541" s="68"/>
      <c r="R541" s="68"/>
      <c r="S541" s="102"/>
      <c r="T541" s="102"/>
      <c r="U541" s="102"/>
      <c r="V541" s="102"/>
      <c r="W541" s="102"/>
      <c r="X541" s="102"/>
      <c r="Y541" s="102"/>
      <c r="Z541" s="102"/>
      <c r="AA541" s="102"/>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102"/>
      <c r="BE541" s="102"/>
      <c r="BF541" s="102"/>
      <c r="BG541" s="102"/>
      <c r="BH541" s="102"/>
      <c r="BI541" s="102"/>
      <c r="BJ541" s="102"/>
      <c r="BK541" s="11"/>
      <c r="BL541" s="1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idden="1" outlineLevel="2">
      <c r="A542" s="9"/>
      <c r="B542" s="9"/>
      <c r="C542" s="9"/>
      <c r="D542" s="25"/>
      <c r="E542" s="363"/>
      <c r="F542" s="85">
        <v>1</v>
      </c>
      <c r="G542" s="122"/>
      <c r="H542" s="146"/>
      <c r="I542" s="68">
        <f>IF(A38stdlife="n/a","n/a",IF(I$3&gt;(A38stdlife+$F542),(Input!$H$240*(1+vanilla1)^0.5)-SUM($H542:H542),(Input!$H$240*(1+vanilla1)^0.5)/A38stdlife))</f>
        <v>0</v>
      </c>
      <c r="J542" s="68">
        <f>IF(A38stdlife="n/a","n/a",IF(J$3&gt;(A38stdlife+$F542),(Input!$H$240*(1+vanilla1)^0.5)-SUM($H542:I542),(Input!$H$240*(1+vanilla1)^0.5)/A38stdlife))</f>
        <v>0</v>
      </c>
      <c r="K542" s="68">
        <f>IF(A38stdlife="n/a","n/a",IF(K$3&gt;(A38stdlife+$F542),(Input!$H$240*(1+vanilla1)^0.5)-SUM($H542:J542),(Input!$H$240*(1+vanilla1)^0.5)/A38stdlife))</f>
        <v>0</v>
      </c>
      <c r="L542" s="68">
        <f>IF(A38stdlife="n/a","n/a",IF(L$3&gt;(A38stdlife+$F542),(Input!$H$240*(1+vanilla1)^0.5)-SUM($H542:K542),(Input!$H$240*(1+vanilla1)^0.5)/A38stdlife))</f>
        <v>0</v>
      </c>
      <c r="M542" s="68">
        <f>IF(A38stdlife="n/a","n/a",IF(M$3&gt;(A38stdlife+$F542),(Input!$H$240*(1+vanilla1)^0.5)-SUM($H542:L542),(Input!$H$240*(1+vanilla1)^0.5)/A38stdlife))</f>
        <v>0</v>
      </c>
      <c r="N542" s="68">
        <f>IF(A38stdlife="n/a","n/a",IF(N$3&gt;(A38stdlife+$F542),(Input!$H$240*(1+vanilla1)^0.5)-SUM($H542:M542),(Input!$H$240*(1+vanilla1)^0.5)/A38stdlife))</f>
        <v>0</v>
      </c>
      <c r="O542" s="68">
        <f>IF(A38stdlife="n/a","n/a",IF(O$3&gt;(A38stdlife+$F542),(Input!$H$240*(1+vanilla1)^0.5)-SUM($H542:N542),(Input!$H$240*(1+vanilla1)^0.5)/A38stdlife))</f>
        <v>0</v>
      </c>
      <c r="P542" s="68">
        <f>IF(A38stdlife="n/a","n/a",IF(P$3&gt;(A38stdlife+$F542),(Input!$H$240*(1+vanilla1)^0.5)-SUM($H542:O542),(Input!$H$240*(1+vanilla1)^0.5)/A38stdlife))</f>
        <v>0</v>
      </c>
      <c r="Q542" s="68">
        <f>IF(A38stdlife="n/a","n/a",IF(Q$3&gt;(A38stdlife+$F542),(Input!$H$240*(1+vanilla1)^0.5)-SUM($H542:P542),(Input!$H$240*(1+vanilla1)^0.5)/A38stdlife))</f>
        <v>0</v>
      </c>
      <c r="R542" s="68"/>
      <c r="S542" s="102"/>
      <c r="T542" s="102"/>
      <c r="U542" s="102"/>
      <c r="V542" s="102"/>
      <c r="W542" s="102"/>
      <c r="X542" s="102"/>
      <c r="Y542" s="102"/>
      <c r="Z542" s="102"/>
      <c r="AA542" s="102"/>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102"/>
      <c r="BE542" s="102"/>
      <c r="BF542" s="102"/>
      <c r="BG542" s="102"/>
      <c r="BH542" s="102"/>
      <c r="BI542" s="102"/>
      <c r="BJ542" s="102"/>
      <c r="BK542" s="11"/>
      <c r="BL542" s="11"/>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idden="1" outlineLevel="2">
      <c r="A543" s="9"/>
      <c r="B543" s="9"/>
      <c r="C543" s="9"/>
      <c r="D543" s="25"/>
      <c r="E543" s="363"/>
      <c r="F543" s="85">
        <v>2</v>
      </c>
      <c r="G543" s="122"/>
      <c r="H543" s="147"/>
      <c r="I543" s="148"/>
      <c r="J543" s="68">
        <f>IF(A38stdlife="n/a","n/a",IF(J$3&gt;(A38stdlife+$F543),(Input!$I$240*(1+vanilla2)^0.5)-SUM($I543:I543),(Input!$I$240*(1+vanilla2)^0.5)/A38stdlife))</f>
        <v>0</v>
      </c>
      <c r="K543" s="68">
        <f>IF(A38stdlife="n/a","n/a",IF(K$3&gt;(A38stdlife+$F543),(Input!$I$240*(1+vanilla2)^0.5)-SUM($I543:J543),(Input!$I$240*(1+vanilla2)^0.5)/A38stdlife))</f>
        <v>0</v>
      </c>
      <c r="L543" s="68">
        <f>IF(A38stdlife="n/a","n/a",IF(L$3&gt;(A38stdlife+$F543),(Input!$I$240*(1+vanilla2)^0.5)-SUM($I543:K543),(Input!$I$240*(1+vanilla2)^0.5)/A38stdlife))</f>
        <v>0</v>
      </c>
      <c r="M543" s="68">
        <f>IF(A38stdlife="n/a","n/a",IF(M$3&gt;(A38stdlife+$F543),(Input!$I$240*(1+vanilla2)^0.5)-SUM($I543:L543),(Input!$I$240*(1+vanilla2)^0.5)/A38stdlife))</f>
        <v>0</v>
      </c>
      <c r="N543" s="68">
        <f>IF(A38stdlife="n/a","n/a",IF(N$3&gt;(A38stdlife+$F543),(Input!$I$240*(1+vanilla2)^0.5)-SUM($I543:M543),(Input!$I$240*(1+vanilla2)^0.5)/A38stdlife))</f>
        <v>0</v>
      </c>
      <c r="O543" s="68">
        <f>IF(A38stdlife="n/a","n/a",IF(O$3&gt;(A38stdlife+$F543),(Input!$I$240*(1+vanilla2)^0.5)-SUM($I543:N543),(Input!$I$240*(1+vanilla2)^0.5)/A38stdlife))</f>
        <v>0</v>
      </c>
      <c r="P543" s="68">
        <f>IF(A38stdlife="n/a","n/a",IF(P$3&gt;(A38stdlife+$F543),(Input!$I$240*(1+vanilla2)^0.5)-SUM($I543:O543),(Input!$I$240*(1+vanilla2)^0.5)/A38stdlife))</f>
        <v>0</v>
      </c>
      <c r="Q543" s="68">
        <f>IF(A38stdlife="n/a","n/a",IF(Q$3&gt;(A38stdlife+$F543),(Input!$I$240*(1+vanilla2)^0.5)-SUM($I543:P543),(Input!$I$240*(1+vanilla2)^0.5)/A38stdlife))</f>
        <v>0</v>
      </c>
      <c r="R543" s="68"/>
      <c r="S543" s="102"/>
      <c r="T543" s="102"/>
      <c r="U543" s="102"/>
      <c r="V543" s="102"/>
      <c r="W543" s="102"/>
      <c r="X543" s="102"/>
      <c r="Y543" s="102"/>
      <c r="Z543" s="102"/>
      <c r="AA543" s="102"/>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102"/>
      <c r="BE543" s="102"/>
      <c r="BF543" s="102"/>
      <c r="BG543" s="102"/>
      <c r="BH543" s="102"/>
      <c r="BI543" s="102"/>
      <c r="BJ543" s="102"/>
      <c r="BK543" s="11"/>
      <c r="BL543" s="11"/>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idden="1" outlineLevel="2">
      <c r="A544" s="9"/>
      <c r="B544" s="9"/>
      <c r="C544" s="9"/>
      <c r="D544" s="25"/>
      <c r="E544" s="363"/>
      <c r="F544" s="85">
        <v>3</v>
      </c>
      <c r="G544" s="122"/>
      <c r="H544" s="147"/>
      <c r="I544" s="149"/>
      <c r="J544" s="148"/>
      <c r="K544" s="68">
        <f>IF(A38stdlife="n/a","n/a",IF(K$3&gt;(A38stdlife+$F544),(Input!$J$240*(1+vanilla3)^0.5)-SUM($J544:J544),(Input!$J$240*(1+vanilla3)^0.5)/A38stdlife))</f>
        <v>0</v>
      </c>
      <c r="L544" s="68">
        <f>IF(A38stdlife="n/a","n/a",IF(L$3&gt;(A38stdlife+$F544),(Input!$J$240*(1+vanilla3)^0.5)-SUM($J544:K544),(Input!$J$240*(1+vanilla3)^0.5)/A38stdlife))</f>
        <v>0</v>
      </c>
      <c r="M544" s="68">
        <f>IF(A38stdlife="n/a","n/a",IF(M$3&gt;(A38stdlife+$F544),(Input!$J$240*(1+vanilla3)^0.5)-SUM($J544:L544),(Input!$J$240*(1+vanilla3)^0.5)/A38stdlife))</f>
        <v>0</v>
      </c>
      <c r="N544" s="68">
        <f>IF(A38stdlife="n/a","n/a",IF(N$3&gt;(A38stdlife+$F544),(Input!$J$240*(1+vanilla3)^0.5)-SUM($J544:M544),(Input!$J$240*(1+vanilla3)^0.5)/A38stdlife))</f>
        <v>0</v>
      </c>
      <c r="O544" s="68">
        <f>IF(A38stdlife="n/a","n/a",IF(O$3&gt;(A38stdlife+$F544),(Input!$J$240*(1+vanilla3)^0.5)-SUM($J544:N544),(Input!$J$240*(1+vanilla3)^0.5)/A38stdlife))</f>
        <v>0</v>
      </c>
      <c r="P544" s="68">
        <f>IF(A38stdlife="n/a","n/a",IF(P$3&gt;(A38stdlife+$F544),(Input!$J$240*(1+vanilla3)^0.5)-SUM($J544:O544),(Input!$J$240*(1+vanilla3)^0.5)/A38stdlife))</f>
        <v>0</v>
      </c>
      <c r="Q544" s="68">
        <f>IF(A38stdlife="n/a","n/a",IF(Q$3&gt;(A38stdlife+$F544),(Input!$J$240*(1+vanilla3)^0.5)-SUM($J544:P544),(Input!$J$240*(1+vanilla3)^0.5)/A38stdlife))</f>
        <v>0</v>
      </c>
      <c r="R544" s="68"/>
      <c r="S544" s="102"/>
      <c r="T544" s="102"/>
      <c r="U544" s="102"/>
      <c r="V544" s="102"/>
      <c r="W544" s="102"/>
      <c r="X544" s="102"/>
      <c r="Y544" s="102"/>
      <c r="Z544" s="102"/>
      <c r="AA544" s="102"/>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102"/>
      <c r="BE544" s="102"/>
      <c r="BF544" s="102"/>
      <c r="BG544" s="102"/>
      <c r="BH544" s="102"/>
      <c r="BI544" s="102"/>
      <c r="BJ544" s="102"/>
      <c r="BK544" s="11"/>
      <c r="BL544" s="11"/>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idden="1" outlineLevel="2">
      <c r="A545" s="9"/>
      <c r="B545" s="9"/>
      <c r="C545" s="9"/>
      <c r="D545" s="25"/>
      <c r="E545" s="363"/>
      <c r="F545" s="85">
        <v>4</v>
      </c>
      <c r="G545" s="122"/>
      <c r="H545" s="147"/>
      <c r="I545" s="149"/>
      <c r="J545" s="149"/>
      <c r="K545" s="148"/>
      <c r="L545" s="68">
        <f>IF(A38stdlife="n/a","n/a",IF(L$3&gt;(A38stdlife+$F545),(Input!$K$240*(1+vanilla4)^0.5)-SUM($K545:K545),(Input!$K$240*(1+vanilla4)^0.5)/A38stdlife))</f>
        <v>0</v>
      </c>
      <c r="M545" s="68">
        <f>IF(A38stdlife="n/a","n/a",IF(M$3&gt;(A38stdlife+$F545),(Input!$K$240*(1+vanilla4)^0.5)-SUM($K545:L545),(Input!$K$240*(1+vanilla4)^0.5)/A38stdlife))</f>
        <v>0</v>
      </c>
      <c r="N545" s="68">
        <f>IF(A38stdlife="n/a","n/a",IF(N$3&gt;(A38stdlife+$F545),(Input!$K$240*(1+vanilla4)^0.5)-SUM($K545:M545),(Input!$K$240*(1+vanilla4)^0.5)/A38stdlife))</f>
        <v>0</v>
      </c>
      <c r="O545" s="68">
        <f>IF(A38stdlife="n/a","n/a",IF(O$3&gt;(A38stdlife+$F545),(Input!$K$240*(1+vanilla4)^0.5)-SUM($K545:N545),(Input!$K$240*(1+vanilla4)^0.5)/A38stdlife))</f>
        <v>0</v>
      </c>
      <c r="P545" s="68">
        <f>IF(A38stdlife="n/a","n/a",IF(P$3&gt;(A38stdlife+$F545),(Input!$K$240*(1+vanilla4)^0.5)-SUM($K545:O545),(Input!$K$240*(1+vanilla4)^0.5)/A38stdlife))</f>
        <v>0</v>
      </c>
      <c r="Q545" s="68">
        <f>IF(A38stdlife="n/a","n/a",IF(Q$3&gt;(A38stdlife+$F545),(Input!$K$240*(1+vanilla4)^0.5)-SUM($K545:P545),(Input!$K$240*(1+vanilla4)^0.5)/A38stdlife))</f>
        <v>0</v>
      </c>
      <c r="R545" s="68"/>
      <c r="S545" s="102"/>
      <c r="T545" s="102"/>
      <c r="U545" s="102"/>
      <c r="V545" s="102"/>
      <c r="W545" s="102"/>
      <c r="X545" s="102"/>
      <c r="Y545" s="102"/>
      <c r="Z545" s="102"/>
      <c r="AA545" s="102"/>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102"/>
      <c r="BE545" s="102"/>
      <c r="BF545" s="102"/>
      <c r="BG545" s="102"/>
      <c r="BH545" s="102"/>
      <c r="BI545" s="102"/>
      <c r="BJ545" s="102"/>
      <c r="BK545" s="11"/>
      <c r="BL545" s="11"/>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9"/>
      <c r="B546" s="9"/>
      <c r="C546" s="9"/>
      <c r="D546" s="25"/>
      <c r="E546" s="363"/>
      <c r="F546" s="85">
        <v>5</v>
      </c>
      <c r="G546" s="26"/>
      <c r="H546" s="147"/>
      <c r="I546" s="149"/>
      <c r="J546" s="149"/>
      <c r="K546" s="149"/>
      <c r="L546" s="148"/>
      <c r="M546" s="68">
        <f>IF(A38stdlife="n/a","n/a",IF(M$3&gt;(A38stdlife+$F546),(Input!$L$240*(1+vanilla5)^0.5)-SUM($L546:L546),(Input!$L$240*(1+vanilla5)^0.5)/A38stdlife))</f>
        <v>0</v>
      </c>
      <c r="N546" s="68">
        <f>IF(A38stdlife="n/a","n/a",IF(N$3&gt;(A38stdlife+$F546),(Input!$L$240*(1+vanilla5)^0.5)-SUM($L546:M546),(Input!$L$240*(1+vanilla5)^0.5)/A38stdlife))</f>
        <v>0</v>
      </c>
      <c r="O546" s="68">
        <f>IF(A38stdlife="n/a","n/a",IF(O$3&gt;(A38stdlife+$F546),(Input!$L$240*(1+vanilla5)^0.5)-SUM($L546:N546),(Input!$L$240*(1+vanilla5)^0.5)/A38stdlife))</f>
        <v>0</v>
      </c>
      <c r="P546" s="68">
        <f>IF(A38stdlife="n/a","n/a",IF(P$3&gt;(A38stdlife+$F546),(Input!$L$240*(1+vanilla5)^0.5)-SUM($L546:O546),(Input!$L$240*(1+vanilla5)^0.5)/A38stdlife))</f>
        <v>0</v>
      </c>
      <c r="Q546" s="68">
        <f>IF(A38stdlife="n/a","n/a",IF(Q$3&gt;(A38stdlife+$F546),(Input!$L$240*(1+vanilla5)^0.5)-SUM($L546:P546),(Input!$L$240*(1+vanilla5)^0.5)/A38stdlife))</f>
        <v>0</v>
      </c>
      <c r="R546" s="68"/>
      <c r="S546" s="102"/>
      <c r="T546" s="102"/>
      <c r="U546" s="102"/>
      <c r="V546" s="102"/>
      <c r="W546" s="102"/>
      <c r="X546" s="102"/>
      <c r="Y546" s="102"/>
      <c r="Z546" s="102"/>
      <c r="AA546" s="102"/>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102"/>
      <c r="BE546" s="102"/>
      <c r="BF546" s="102"/>
      <c r="BG546" s="102"/>
      <c r="BH546" s="102"/>
      <c r="BI546" s="102"/>
      <c r="BJ546" s="102"/>
      <c r="BK546" s="11"/>
      <c r="BL546" s="11"/>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9"/>
      <c r="B547" s="9"/>
      <c r="C547" s="9"/>
      <c r="D547" s="25"/>
      <c r="E547" s="363"/>
      <c r="F547" s="85">
        <v>6</v>
      </c>
      <c r="G547" s="26"/>
      <c r="H547" s="147"/>
      <c r="I547" s="149"/>
      <c r="J547" s="149"/>
      <c r="K547" s="149"/>
      <c r="L547" s="149"/>
      <c r="M547" s="148"/>
      <c r="N547" s="68">
        <f>IF(A38stdlife="n/a","n/a",IF(N$3&gt;(A38stdlife+$F547),(Input!$M$240*(1+vanilla6)^0.5)-SUM($M547:M547),(Input!$M$240*(1+vanilla6)^0.5)/A38stdlife))</f>
        <v>0</v>
      </c>
      <c r="O547" s="68">
        <f>IF(A38stdlife="n/a","n/a",IF(O$3&gt;(A38stdlife+$F547),(Input!$M$240*(1+vanilla6)^0.5)-SUM($M547:N547),(Input!$M$240*(1+vanilla6)^0.5)/A38stdlife))</f>
        <v>0</v>
      </c>
      <c r="P547" s="68">
        <f>IF(A38stdlife="n/a","n/a",IF(P$3&gt;(A38stdlife+$F547),(Input!$M$240*(1+vanilla6)^0.5)-SUM($M547:O547),(Input!$M$240*(1+vanilla6)^0.5)/A38stdlife))</f>
        <v>0</v>
      </c>
      <c r="Q547" s="68">
        <f>IF(A38stdlife="n/a","n/a",IF(Q$3&gt;(A38stdlife+$F547),(Input!$M$240*(1+vanilla6)^0.5)-SUM($M547:P547),(Input!$M$240*(1+vanilla6)^0.5)/A38stdlife))</f>
        <v>0</v>
      </c>
      <c r="R547" s="68"/>
      <c r="S547" s="102"/>
      <c r="T547" s="102"/>
      <c r="U547" s="102"/>
      <c r="V547" s="102"/>
      <c r="W547" s="102"/>
      <c r="X547" s="102"/>
      <c r="Y547" s="102"/>
      <c r="Z547" s="102"/>
      <c r="AA547" s="102"/>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102"/>
      <c r="BE547" s="102"/>
      <c r="BF547" s="102"/>
      <c r="BG547" s="102"/>
      <c r="BH547" s="102"/>
      <c r="BI547" s="102"/>
      <c r="BJ547" s="102"/>
      <c r="BK547" s="11"/>
      <c r="BL547" s="11"/>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9"/>
      <c r="B548" s="9"/>
      <c r="C548" s="9"/>
      <c r="D548" s="25"/>
      <c r="E548" s="363"/>
      <c r="F548" s="85">
        <v>7</v>
      </c>
      <c r="G548" s="26"/>
      <c r="H548" s="147"/>
      <c r="I548" s="149"/>
      <c r="J548" s="149"/>
      <c r="K548" s="149"/>
      <c r="L548" s="149"/>
      <c r="M548" s="149"/>
      <c r="N548" s="148"/>
      <c r="O548" s="68">
        <f>IF(A38stdlife="n/a","n/a",IF(O$3&gt;(A38stdlife+$F548),(Input!N$240*(1+vanilla7)^0.5)-SUM($N548:N548),(Input!$N$240*(1+vanilla7)^0.5)/A38stdlife))</f>
        <v>0</v>
      </c>
      <c r="P548" s="68">
        <f>IF(A38stdlife="n/a","n/a",IF(P$3&gt;(A38stdlife+$F548),(Input!O$240*(1+vanilla7)^0.5)-SUM($N548:O548),(Input!$N$240*(1+vanilla7)^0.5)/A38stdlife))</f>
        <v>0</v>
      </c>
      <c r="Q548" s="68">
        <f>IF(A38stdlife="n/a","n/a",IF(Q$3&gt;(A38stdlife+$F548),(Input!P$240*(1+vanilla7)^0.5)-SUM($N548:P548),(Input!$N$240*(1+vanilla7)^0.5)/A38stdlife))</f>
        <v>0</v>
      </c>
      <c r="R548" s="68"/>
      <c r="S548" s="102"/>
      <c r="T548" s="102"/>
      <c r="U548" s="102"/>
      <c r="V548" s="102"/>
      <c r="W548" s="102"/>
      <c r="X548" s="102"/>
      <c r="Y548" s="102"/>
      <c r="Z548" s="102"/>
      <c r="AA548" s="102"/>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102"/>
      <c r="BE548" s="102"/>
      <c r="BF548" s="102"/>
      <c r="BG548" s="102"/>
      <c r="BH548" s="102"/>
      <c r="BI548" s="102"/>
      <c r="BJ548" s="102"/>
      <c r="BK548" s="11"/>
      <c r="BL548" s="11"/>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9"/>
      <c r="B549" s="9"/>
      <c r="C549" s="9"/>
      <c r="D549" s="25"/>
      <c r="E549" s="363"/>
      <c r="F549" s="85">
        <v>8</v>
      </c>
      <c r="G549" s="26"/>
      <c r="H549" s="147"/>
      <c r="I549" s="149"/>
      <c r="J549" s="149"/>
      <c r="K549" s="149"/>
      <c r="L549" s="149"/>
      <c r="M549" s="149"/>
      <c r="N549" s="149"/>
      <c r="O549" s="148"/>
      <c r="P549" s="68">
        <f>IF(A38stdlife="n/a","n/a",IF(P$3&gt;(A38stdlife+$F549),(Input!$O$240*(1+vanilla8)^0.5)-SUM($O549:O549),(Input!$O$240*(1+vanilla8)^0.5)/A38stdlife))</f>
        <v>0</v>
      </c>
      <c r="Q549" s="68">
        <f>IF(A38stdlife="n/a","n/a",IF(Q$3&gt;(A38stdlife+$F549),(Input!$O$240*(1+vanilla8)^0.5)-SUM($O549:P549),(Input!$O$240*(1+vanilla8)^0.5)/A38stdlife))</f>
        <v>0</v>
      </c>
      <c r="R549" s="68"/>
      <c r="S549" s="102"/>
      <c r="T549" s="102"/>
      <c r="U549" s="102"/>
      <c r="V549" s="102"/>
      <c r="W549" s="102"/>
      <c r="X549" s="102"/>
      <c r="Y549" s="102"/>
      <c r="Z549" s="102"/>
      <c r="AA549" s="102"/>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102"/>
      <c r="BE549" s="102"/>
      <c r="BF549" s="102"/>
      <c r="BG549" s="102"/>
      <c r="BH549" s="102"/>
      <c r="BI549" s="102"/>
      <c r="BJ549" s="102"/>
      <c r="BK549" s="11"/>
      <c r="BL549" s="11"/>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9"/>
      <c r="B550" s="9"/>
      <c r="C550" s="9"/>
      <c r="D550" s="25"/>
      <c r="E550" s="363"/>
      <c r="F550" s="85">
        <v>9</v>
      </c>
      <c r="G550" s="26"/>
      <c r="H550" s="147"/>
      <c r="I550" s="149"/>
      <c r="J550" s="149"/>
      <c r="K550" s="149"/>
      <c r="L550" s="149"/>
      <c r="M550" s="149"/>
      <c r="N550" s="149"/>
      <c r="O550" s="149"/>
      <c r="P550" s="148"/>
      <c r="Q550" s="68">
        <f>IF(A38stdlife="n/a","n/a",IF(Q$3&gt;(A38stdlife+$F550),(Input!$P$240*(1+vanilla9)^0.5)-SUM($P550:P550),(Input!$P$240*(1+vanilla9)^0.5)/A38stdlife))</f>
        <v>0</v>
      </c>
      <c r="R550" s="68"/>
      <c r="S550" s="102"/>
      <c r="T550" s="102"/>
      <c r="U550" s="102"/>
      <c r="V550" s="102"/>
      <c r="W550" s="102"/>
      <c r="X550" s="102"/>
      <c r="Y550" s="102"/>
      <c r="Z550" s="102"/>
      <c r="AA550" s="102"/>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102"/>
      <c r="BE550" s="102"/>
      <c r="BF550" s="102"/>
      <c r="BG550" s="102"/>
      <c r="BH550" s="102"/>
      <c r="BI550" s="102"/>
      <c r="BJ550" s="102"/>
      <c r="BK550" s="11"/>
      <c r="BL550" s="11"/>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9"/>
      <c r="B551" s="9"/>
      <c r="C551" s="9"/>
      <c r="D551" s="25"/>
      <c r="E551" s="363"/>
      <c r="F551" s="86">
        <v>10</v>
      </c>
      <c r="G551" s="26"/>
      <c r="H551" s="147"/>
      <c r="I551" s="149"/>
      <c r="J551" s="149"/>
      <c r="K551" s="149"/>
      <c r="L551" s="149"/>
      <c r="M551" s="149"/>
      <c r="N551" s="149"/>
      <c r="O551" s="149"/>
      <c r="P551" s="149"/>
      <c r="Q551" s="148"/>
      <c r="R551" s="68"/>
      <c r="S551" s="102"/>
      <c r="T551" s="102"/>
      <c r="U551" s="102"/>
      <c r="V551" s="102"/>
      <c r="W551" s="102"/>
      <c r="X551" s="102"/>
      <c r="Y551" s="102"/>
      <c r="Z551" s="102"/>
      <c r="AA551" s="102"/>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102"/>
      <c r="BE551" s="102"/>
      <c r="BF551" s="102"/>
      <c r="BG551" s="102"/>
      <c r="BH551" s="102"/>
      <c r="BI551" s="102"/>
      <c r="BJ551" s="102"/>
      <c r="BK551" s="11"/>
      <c r="BL551" s="1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1" collapsed="1">
      <c r="A552" s="9"/>
      <c r="B552" s="9"/>
      <c r="C552" s="9"/>
      <c r="D552" s="247">
        <f>Asset38</f>
        <v>0</v>
      </c>
      <c r="E552" s="9"/>
      <c r="F552" s="9"/>
      <c r="G552" s="122"/>
      <c r="H552" s="166">
        <f>-SUM(H540:H551)</f>
        <v>0</v>
      </c>
      <c r="I552" s="166">
        <f>-SUM(I540:I551)</f>
        <v>0</v>
      </c>
      <c r="J552" s="166">
        <f>-SUM(J540:J551)</f>
        <v>0</v>
      </c>
      <c r="K552" s="166">
        <f>-SUM(K540:K551)</f>
        <v>0</v>
      </c>
      <c r="L552" s="166">
        <f>-SUM(L540:L551)</f>
        <v>0</v>
      </c>
      <c r="M552" s="166">
        <f>IF(Input!M352&gt;0, -SUM(M540:M551), 0)</f>
        <v>0</v>
      </c>
      <c r="N552" s="166">
        <f>IF(Input!N352&gt;0, -SUM(N540:N551), 0)</f>
        <v>0</v>
      </c>
      <c r="O552" s="166">
        <f>IF(Input!O352&gt;0, -SUM(O540:O551), 0)</f>
        <v>0</v>
      </c>
      <c r="P552" s="166">
        <f>IF(Input!P352&gt;0, -SUM(P540:P551), 0)</f>
        <v>0</v>
      </c>
      <c r="Q552" s="166">
        <f>IF(Input!Q352&gt;0, -SUM(Q540:Q551), 0)</f>
        <v>0</v>
      </c>
      <c r="R552" s="66"/>
      <c r="S552" s="104"/>
      <c r="T552" s="104"/>
      <c r="U552" s="104"/>
      <c r="V552" s="104"/>
      <c r="W552" s="104"/>
      <c r="X552" s="104"/>
      <c r="Y552" s="104"/>
      <c r="Z552" s="104"/>
      <c r="AA552" s="104"/>
      <c r="AB552" s="222"/>
      <c r="AC552" s="222"/>
      <c r="AD552" s="222"/>
      <c r="AE552" s="222"/>
      <c r="AF552" s="222"/>
      <c r="AG552" s="222"/>
      <c r="AH552" s="222"/>
      <c r="AI552" s="222"/>
      <c r="AJ552" s="222"/>
      <c r="AK552" s="222"/>
      <c r="AL552" s="222"/>
      <c r="AM552" s="222"/>
      <c r="AN552" s="222"/>
      <c r="AO552" s="222"/>
      <c r="AP552" s="222"/>
      <c r="AQ552" s="222"/>
      <c r="AR552" s="222"/>
      <c r="AS552" s="222"/>
      <c r="AT552" s="222"/>
      <c r="AU552" s="222"/>
      <c r="AV552" s="222"/>
      <c r="AW552" s="222"/>
      <c r="AX552" s="222"/>
      <c r="AY552" s="222"/>
      <c r="AZ552" s="222"/>
      <c r="BA552" s="222"/>
      <c r="BB552" s="222"/>
      <c r="BC552" s="222"/>
      <c r="BD552" s="104"/>
      <c r="BE552" s="104"/>
      <c r="BF552" s="104"/>
      <c r="BG552" s="104"/>
      <c r="BH552" s="104"/>
      <c r="BI552" s="104"/>
      <c r="BJ552" s="104"/>
      <c r="BK552" s="11"/>
      <c r="BL552" s="11"/>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c r="A553" s="9"/>
      <c r="B553" s="9"/>
      <c r="C553" s="31">
        <f>Asset39</f>
        <v>0</v>
      </c>
      <c r="D553" s="162"/>
      <c r="E553" s="33" t="s">
        <v>27</v>
      </c>
      <c r="F553" s="32"/>
      <c r="G553" s="176"/>
      <c r="H553" s="67">
        <f>IF(H$3&gt;A39remlife,A39value-SUM($G553:G553),IF(A39remlife="N/A","n/a",A39value/A39remlife))</f>
        <v>0</v>
      </c>
      <c r="I553" s="67">
        <f>IF(I$3&gt;A39remlife,A39value-SUM($G553:H553),IF(A39remlife="N/A","n/a",A39value/A39remlife))</f>
        <v>0</v>
      </c>
      <c r="J553" s="67">
        <f>IF(J$3&gt;A39remlife,A39value-SUM($G553:I553),IF(A39remlife="N/A","n/a",A39value/A39remlife))</f>
        <v>0</v>
      </c>
      <c r="K553" s="67">
        <f>IF(K$3&gt;A39remlife,A39value-SUM($G553:J553),IF(A39remlife="N/A","n/a",A39value/A39remlife))</f>
        <v>0</v>
      </c>
      <c r="L553" s="67">
        <f>IF(L$3&gt;A39remlife,A39value-SUM($G553:K553),IF(A39remlife="N/A","n/a",A39value/A39remlife))</f>
        <v>0</v>
      </c>
      <c r="M553" s="67">
        <f>IF(M$3&gt;A39remlife,A39value-SUM($G553:L553),IF(A39remlife="N/A","n/a",A39value/A39remlife))</f>
        <v>0</v>
      </c>
      <c r="N553" s="67">
        <f>IF(N$3&gt;A39remlife,A39value-SUM($G553:M553),IF(A39remlife="N/A","n/a",A39value/A39remlife))</f>
        <v>0</v>
      </c>
      <c r="O553" s="67">
        <f>IF(O$3&gt;A39remlife,A39value-SUM($G553:N553),IF(A39remlife="N/A","n/a",A39value/A39remlife))</f>
        <v>0</v>
      </c>
      <c r="P553" s="67">
        <f>IF(P$3&gt;A39remlife,A39value-SUM($G553:O553),IF(A39remlife="N/A","n/a",A39value/A39remlife))</f>
        <v>0</v>
      </c>
      <c r="Q553" s="67">
        <f>IF(Q$3&gt;A39remlife,A39value-SUM($G553:P553),IF(A39remlife="N/A","n/a",A39value/A39remlife))</f>
        <v>0</v>
      </c>
      <c r="R553" s="67"/>
      <c r="S553" s="102"/>
      <c r="T553" s="102"/>
      <c r="U553" s="102"/>
      <c r="V553" s="102"/>
      <c r="W553" s="102"/>
      <c r="X553" s="102"/>
      <c r="Y553" s="102"/>
      <c r="Z553" s="102"/>
      <c r="AA553" s="102"/>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102"/>
      <c r="BE553" s="102"/>
      <c r="BF553" s="102"/>
      <c r="BG553" s="102"/>
      <c r="BH553" s="102"/>
      <c r="BI553" s="102"/>
      <c r="BJ553" s="102"/>
      <c r="BK553" s="11"/>
      <c r="BL553" s="11"/>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9"/>
      <c r="D554" s="25"/>
      <c r="E554" s="362" t="s">
        <v>83</v>
      </c>
      <c r="F554" s="85">
        <v>0</v>
      </c>
      <c r="G554" s="122"/>
      <c r="H554" s="68"/>
      <c r="I554" s="68"/>
      <c r="J554" s="68"/>
      <c r="K554" s="68"/>
      <c r="L554" s="68"/>
      <c r="M554" s="164"/>
      <c r="N554" s="111"/>
      <c r="O554" s="68"/>
      <c r="P554" s="68"/>
      <c r="Q554" s="68"/>
      <c r="R554" s="68"/>
      <c r="S554" s="102"/>
      <c r="T554" s="102"/>
      <c r="U554" s="102"/>
      <c r="V554" s="102"/>
      <c r="W554" s="102"/>
      <c r="X554" s="102"/>
      <c r="Y554" s="102"/>
      <c r="Z554" s="102"/>
      <c r="AA554" s="102"/>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102"/>
      <c r="BE554" s="102"/>
      <c r="BF554" s="102"/>
      <c r="BG554" s="102"/>
      <c r="BH554" s="102"/>
      <c r="BI554" s="102"/>
      <c r="BJ554" s="102"/>
      <c r="BK554" s="11"/>
      <c r="BL554" s="11"/>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9"/>
      <c r="B555" s="9"/>
      <c r="C555" s="9"/>
      <c r="D555" s="25"/>
      <c r="E555" s="363"/>
      <c r="F555" s="85">
        <v>1</v>
      </c>
      <c r="G555" s="122"/>
      <c r="H555" s="146"/>
      <c r="I555" s="68">
        <f>IF(A39stdlife="n/a","n/a",IF(I$3&gt;(A39stdlife+$F555),(Input!$H$241*(1+vanilla1)^0.5)-SUM($H555:H555),(Input!$H$241*(1+vanilla1)^0.5)/A39stdlife))</f>
        <v>0</v>
      </c>
      <c r="J555" s="68">
        <f>IF(A39stdlife="n/a","n/a",IF(J$3&gt;(A39stdlife+$F555),(Input!$H$241*(1+vanilla1)^0.5)-SUM($H555:I555),(Input!$H$241*(1+vanilla1)^0.5)/A39stdlife))</f>
        <v>0</v>
      </c>
      <c r="K555" s="68">
        <f>IF(A39stdlife="n/a","n/a",IF(K$3&gt;(A39stdlife+$F555),(Input!$H$241*(1+vanilla1)^0.5)-SUM($H555:J555),(Input!$H$241*(1+vanilla1)^0.5)/A39stdlife))</f>
        <v>0</v>
      </c>
      <c r="L555" s="68">
        <f>IF(A39stdlife="n/a","n/a",IF(L$3&gt;(A39stdlife+$F555),(Input!$H$241*(1+vanilla1)^0.5)-SUM($H555:K555),(Input!$H$241*(1+vanilla1)^0.5)/A39stdlife))</f>
        <v>0</v>
      </c>
      <c r="M555" s="68">
        <f>IF(A39stdlife="n/a","n/a",IF(M$3&gt;(A39stdlife+$F555),(Input!$H$241*(1+vanilla1)^0.5)-SUM($H555:L555),(Input!$H$241*(1+vanilla1)^0.5)/A39stdlife))</f>
        <v>0</v>
      </c>
      <c r="N555" s="68">
        <f>IF(A39stdlife="n/a","n/a",IF(N$3&gt;(A39stdlife+$F555),(Input!$H$241*(1+vanilla1)^0.5)-SUM($H555:M555),(Input!$H$241*(1+vanilla1)^0.5)/A39stdlife))</f>
        <v>0</v>
      </c>
      <c r="O555" s="68">
        <f>IF(A39stdlife="n/a","n/a",IF(O$3&gt;(A39stdlife+$F555),(Input!$H$241*(1+vanilla1)^0.5)-SUM($H555:N555),(Input!$H$241*(1+vanilla1)^0.5)/A39stdlife))</f>
        <v>0</v>
      </c>
      <c r="P555" s="68">
        <f>IF(A39stdlife="n/a","n/a",IF(P$3&gt;(A39stdlife+$F555),(Input!$H$241*(1+vanilla1)^0.5)-SUM($H555:O555),(Input!$H$241*(1+vanilla1)^0.5)/A39stdlife))</f>
        <v>0</v>
      </c>
      <c r="Q555" s="68">
        <f>IF(A39stdlife="n/a","n/a",IF(Q$3&gt;(A39stdlife+$F555),(Input!$H$241*(1+vanilla1)^0.5)-SUM($H555:P555),(Input!$H$241*(1+vanilla1)^0.5)/A39stdlife))</f>
        <v>0</v>
      </c>
      <c r="R555" s="68"/>
      <c r="S555" s="102"/>
      <c r="T555" s="102"/>
      <c r="U555" s="102"/>
      <c r="V555" s="102"/>
      <c r="W555" s="102"/>
      <c r="X555" s="102"/>
      <c r="Y555" s="102"/>
      <c r="Z555" s="102"/>
      <c r="AA555" s="102"/>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102"/>
      <c r="BE555" s="102"/>
      <c r="BF555" s="102"/>
      <c r="BG555" s="102"/>
      <c r="BH555" s="102"/>
      <c r="BI555" s="102"/>
      <c r="BJ555" s="102"/>
      <c r="BK555" s="11"/>
      <c r="BL555" s="11"/>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9"/>
      <c r="B556" s="9"/>
      <c r="C556" s="9"/>
      <c r="D556" s="25"/>
      <c r="E556" s="363"/>
      <c r="F556" s="85">
        <v>2</v>
      </c>
      <c r="G556" s="122"/>
      <c r="H556" s="147"/>
      <c r="I556" s="148"/>
      <c r="J556" s="68">
        <f>IF(A39stdlife="n/a","n/a",IF(J$3&gt;(A39stdlife+$F556),(Input!$I$241*(1+vanilla2)^0.5)-SUM($I556:I556),(Input!$I$241*(1+vanilla2)^0.5)/A39stdlife))</f>
        <v>0</v>
      </c>
      <c r="K556" s="68">
        <f>IF(A39stdlife="n/a","n/a",IF(K$3&gt;(A39stdlife+$F556),(Input!$I$241*(1+vanilla2)^0.5)-SUM($I556:J556),(Input!$I$241*(1+vanilla2)^0.5)/A39stdlife))</f>
        <v>0</v>
      </c>
      <c r="L556" s="68">
        <f>IF(A39stdlife="n/a","n/a",IF(L$3&gt;(A39stdlife+$F556),(Input!$I$241*(1+vanilla2)^0.5)-SUM($I556:K556),(Input!$I$241*(1+vanilla2)^0.5)/A39stdlife))</f>
        <v>0</v>
      </c>
      <c r="M556" s="68">
        <f>IF(A39stdlife="n/a","n/a",IF(M$3&gt;(A39stdlife+$F556),(Input!$I$241*(1+vanilla2)^0.5)-SUM($I556:L556),(Input!$I$241*(1+vanilla2)^0.5)/A39stdlife))</f>
        <v>0</v>
      </c>
      <c r="N556" s="68">
        <f>IF(A39stdlife="n/a","n/a",IF(N$3&gt;(A39stdlife+$F556),(Input!$I$241*(1+vanilla2)^0.5)-SUM($I556:M556),(Input!$I$241*(1+vanilla2)^0.5)/A39stdlife))</f>
        <v>0</v>
      </c>
      <c r="O556" s="68">
        <f>IF(A39stdlife="n/a","n/a",IF(O$3&gt;(A39stdlife+$F556),(Input!$I$241*(1+vanilla2)^0.5)-SUM($I556:N556),(Input!$I$241*(1+vanilla2)^0.5)/A39stdlife))</f>
        <v>0</v>
      </c>
      <c r="P556" s="68">
        <f>IF(A39stdlife="n/a","n/a",IF(P$3&gt;(A39stdlife+$F556),(Input!$I$241*(1+vanilla2)^0.5)-SUM($I556:O556),(Input!$I$241*(1+vanilla2)^0.5)/A39stdlife))</f>
        <v>0</v>
      </c>
      <c r="Q556" s="68">
        <f>IF(A39stdlife="n/a","n/a",IF(Q$3&gt;(A39stdlife+$F556),(Input!$I$241*(1+vanilla2)^0.5)-SUM($I556:P556),(Input!$I$241*(1+vanilla2)^0.5)/A39stdlife))</f>
        <v>0</v>
      </c>
      <c r="R556" s="68"/>
      <c r="S556" s="102"/>
      <c r="T556" s="102"/>
      <c r="U556" s="102"/>
      <c r="V556" s="102"/>
      <c r="W556" s="102"/>
      <c r="X556" s="102"/>
      <c r="Y556" s="102"/>
      <c r="Z556" s="102"/>
      <c r="AA556" s="102"/>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102"/>
      <c r="BE556" s="102"/>
      <c r="BF556" s="102"/>
      <c r="BG556" s="102"/>
      <c r="BH556" s="102"/>
      <c r="BI556" s="102"/>
      <c r="BJ556" s="102"/>
      <c r="BK556" s="11"/>
      <c r="BL556" s="11"/>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2">
      <c r="A557" s="9"/>
      <c r="B557" s="9"/>
      <c r="C557" s="9"/>
      <c r="D557" s="25"/>
      <c r="E557" s="363"/>
      <c r="F557" s="85">
        <v>3</v>
      </c>
      <c r="G557" s="122"/>
      <c r="H557" s="147"/>
      <c r="I557" s="149"/>
      <c r="J557" s="148"/>
      <c r="K557" s="68">
        <f>IF(A39stdlife="n/a","n/a",IF(K$3&gt;(A39stdlife+$F557),(Input!$J$241*(1+vanilla3)^0.5)-SUM($J557:J557),(Input!$J$241*(1+vanilla3)^0.5)/A39stdlife))</f>
        <v>0</v>
      </c>
      <c r="L557" s="68">
        <f>IF(A39stdlife="n/a","n/a",IF(L$3&gt;(A39stdlife+$F557),(Input!$J$241*(1+vanilla3)^0.5)-SUM($J557:K557),(Input!$J$241*(1+vanilla3)^0.5)/A39stdlife))</f>
        <v>0</v>
      </c>
      <c r="M557" s="68">
        <f>IF(A39stdlife="n/a","n/a",IF(M$3&gt;(A39stdlife+$F557),(Input!$J$241*(1+vanilla3)^0.5)-SUM($J557:L557),(Input!$J$241*(1+vanilla3)^0.5)/A39stdlife))</f>
        <v>0</v>
      </c>
      <c r="N557" s="68">
        <f>IF(A39stdlife="n/a","n/a",IF(N$3&gt;(A39stdlife+$F557),(Input!$J$241*(1+vanilla3)^0.5)-SUM($J557:M557),(Input!$J$241*(1+vanilla3)^0.5)/A39stdlife))</f>
        <v>0</v>
      </c>
      <c r="O557" s="68">
        <f>IF(A39stdlife="n/a","n/a",IF(O$3&gt;(A39stdlife+$F557),(Input!$J$241*(1+vanilla3)^0.5)-SUM($J557:N557),(Input!$J$241*(1+vanilla3)^0.5)/A39stdlife))</f>
        <v>0</v>
      </c>
      <c r="P557" s="68">
        <f>IF(A39stdlife="n/a","n/a",IF(P$3&gt;(A39stdlife+$F557),(Input!$J$241*(1+vanilla3)^0.5)-SUM($J557:O557),(Input!$J$241*(1+vanilla3)^0.5)/A39stdlife))</f>
        <v>0</v>
      </c>
      <c r="Q557" s="68">
        <f>IF(A39stdlife="n/a","n/a",IF(Q$3&gt;(A39stdlife+$F557),(Input!$J$241*(1+vanilla3)^0.5)-SUM($J557:P557),(Input!$J$241*(1+vanilla3)^0.5)/A39stdlife))</f>
        <v>0</v>
      </c>
      <c r="R557" s="68"/>
      <c r="S557" s="102"/>
      <c r="T557" s="102"/>
      <c r="U557" s="102"/>
      <c r="V557" s="102"/>
      <c r="W557" s="102"/>
      <c r="X557" s="102"/>
      <c r="Y557" s="102"/>
      <c r="Z557" s="102"/>
      <c r="AA557" s="102"/>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102"/>
      <c r="BE557" s="102"/>
      <c r="BF557" s="102"/>
      <c r="BG557" s="102"/>
      <c r="BH557" s="102"/>
      <c r="BI557" s="102"/>
      <c r="BJ557" s="102"/>
      <c r="BK557" s="11"/>
      <c r="BL557" s="11"/>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9"/>
      <c r="B558" s="9"/>
      <c r="C558" s="9"/>
      <c r="D558" s="25"/>
      <c r="E558" s="363"/>
      <c r="F558" s="85">
        <v>4</v>
      </c>
      <c r="G558" s="122"/>
      <c r="H558" s="147"/>
      <c r="I558" s="149"/>
      <c r="J558" s="149"/>
      <c r="K558" s="148"/>
      <c r="L558" s="68">
        <f>IF(A39stdlife="n/a","n/a",IF(L$3&gt;(A39stdlife+$F558),(Input!$K$241*(1+vanilla4)^0.5)-SUM($K558:K558),(Input!$K$241*(1+vanilla4)^0.5)/A39stdlife))</f>
        <v>0</v>
      </c>
      <c r="M558" s="68">
        <f>IF(A39stdlife="n/a","n/a",IF(M$3&gt;(A39stdlife+$F558),(Input!$K$241*(1+vanilla4)^0.5)-SUM($K558:L558),(Input!$K$241*(1+vanilla4)^0.5)/A39stdlife))</f>
        <v>0</v>
      </c>
      <c r="N558" s="68">
        <f>IF(A39stdlife="n/a","n/a",IF(N$3&gt;(A39stdlife+$F558),(Input!$K$241*(1+vanilla4)^0.5)-SUM($K558:M558),(Input!$K$241*(1+vanilla4)^0.5)/A39stdlife))</f>
        <v>0</v>
      </c>
      <c r="O558" s="68">
        <f>IF(A39stdlife="n/a","n/a",IF(O$3&gt;(A39stdlife+$F558),(Input!$K$241*(1+vanilla4)^0.5)-SUM($K558:N558),(Input!$K$241*(1+vanilla4)^0.5)/A39stdlife))</f>
        <v>0</v>
      </c>
      <c r="P558" s="68">
        <f>IF(A39stdlife="n/a","n/a",IF(P$3&gt;(A39stdlife+$F558),(Input!$K$241*(1+vanilla4)^0.5)-SUM($K558:O558),(Input!$K$241*(1+vanilla4)^0.5)/A39stdlife))</f>
        <v>0</v>
      </c>
      <c r="Q558" s="68">
        <f>IF(A39stdlife="n/a","n/a",IF(Q$3&gt;(A39stdlife+$F558),(Input!$K$241*(1+vanilla4)^0.5)-SUM($K558:P558),(Input!$K$241*(1+vanilla4)^0.5)/A39stdlife))</f>
        <v>0</v>
      </c>
      <c r="R558" s="68"/>
      <c r="S558" s="102"/>
      <c r="T558" s="102"/>
      <c r="U558" s="102"/>
      <c r="V558" s="102"/>
      <c r="W558" s="102"/>
      <c r="X558" s="102"/>
      <c r="Y558" s="102"/>
      <c r="Z558" s="102"/>
      <c r="AA558" s="102"/>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102"/>
      <c r="BE558" s="102"/>
      <c r="BF558" s="102"/>
      <c r="BG558" s="102"/>
      <c r="BH558" s="102"/>
      <c r="BI558" s="102"/>
      <c r="BJ558" s="102"/>
      <c r="BK558" s="11"/>
      <c r="BL558" s="11"/>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9"/>
      <c r="B559" s="9"/>
      <c r="C559" s="9"/>
      <c r="D559" s="25"/>
      <c r="E559" s="363"/>
      <c r="F559" s="85">
        <v>5</v>
      </c>
      <c r="G559" s="26"/>
      <c r="H559" s="147"/>
      <c r="I559" s="149"/>
      <c r="J559" s="149"/>
      <c r="K559" s="149"/>
      <c r="L559" s="148"/>
      <c r="M559" s="68">
        <f>IF(A39stdlife="n/a","n/a",IF(M$3&gt;(A39stdlife+$F559),(Input!$L$241*(1+vanilla5)^0.5)-SUM($L559:L559),(Input!$L$241*(1+vanilla5)^0.5)/A39stdlife))</f>
        <v>0</v>
      </c>
      <c r="N559" s="68">
        <f>IF(A39stdlife="n/a","n/a",IF(N$3&gt;(A39stdlife+$F559),(Input!$L$241*(1+vanilla5)^0.5)-SUM($L559:M559),(Input!$L$241*(1+vanilla5)^0.5)/A39stdlife))</f>
        <v>0</v>
      </c>
      <c r="O559" s="68">
        <f>IF(A39stdlife="n/a","n/a",IF(O$3&gt;(A39stdlife+$F559),(Input!$L$241*(1+vanilla5)^0.5)-SUM($L559:N559),(Input!$L$241*(1+vanilla5)^0.5)/A39stdlife))</f>
        <v>0</v>
      </c>
      <c r="P559" s="68">
        <f>IF(A39stdlife="n/a","n/a",IF(P$3&gt;(A39stdlife+$F559),(Input!$L$241*(1+vanilla5)^0.5)-SUM($L559:O559),(Input!$L$241*(1+vanilla5)^0.5)/A39stdlife))</f>
        <v>0</v>
      </c>
      <c r="Q559" s="68">
        <f>IF(A39stdlife="n/a","n/a",IF(Q$3&gt;(A39stdlife+$F559),(Input!$L$241*(1+vanilla5)^0.5)-SUM($L559:P559),(Input!$L$241*(1+vanilla5)^0.5)/A39stdlife))</f>
        <v>0</v>
      </c>
      <c r="R559" s="68"/>
      <c r="S559" s="102"/>
      <c r="T559" s="102"/>
      <c r="U559" s="102"/>
      <c r="V559" s="102"/>
      <c r="W559" s="102"/>
      <c r="X559" s="102"/>
      <c r="Y559" s="102"/>
      <c r="Z559" s="102"/>
      <c r="AA559" s="102"/>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102"/>
      <c r="BE559" s="102"/>
      <c r="BF559" s="102"/>
      <c r="BG559" s="102"/>
      <c r="BH559" s="102"/>
      <c r="BI559" s="102"/>
      <c r="BJ559" s="102"/>
      <c r="BK559" s="11"/>
      <c r="BL559" s="11"/>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9"/>
      <c r="B560" s="9"/>
      <c r="C560" s="9"/>
      <c r="D560" s="25"/>
      <c r="E560" s="363"/>
      <c r="F560" s="85">
        <v>6</v>
      </c>
      <c r="G560" s="26"/>
      <c r="H560" s="147"/>
      <c r="I560" s="149"/>
      <c r="J560" s="149"/>
      <c r="K560" s="149"/>
      <c r="L560" s="149"/>
      <c r="M560" s="148"/>
      <c r="N560" s="68">
        <f>IF(A39stdlife="n/a","n/a",IF(N$3&gt;(A39stdlife+$F560),(Input!$M$241*(1+vanilla6)^0.5)-SUM($M560:M560),(Input!$M$241*(1+vanilla6)^0.5)/A39stdlife))</f>
        <v>0</v>
      </c>
      <c r="O560" s="68">
        <f>IF(A39stdlife="n/a","n/a",IF(O$3&gt;(A39stdlife+$F560),(Input!$M$241*(1+vanilla6)^0.5)-SUM($M560:N560),(Input!$M$241*(1+vanilla6)^0.5)/A39stdlife))</f>
        <v>0</v>
      </c>
      <c r="P560" s="68">
        <f>IF(A39stdlife="n/a","n/a",IF(P$3&gt;(A39stdlife+$F560),(Input!$M$241*(1+vanilla6)^0.5)-SUM($M560:O560),(Input!$M$241*(1+vanilla6)^0.5)/A39stdlife))</f>
        <v>0</v>
      </c>
      <c r="Q560" s="68">
        <f>IF(A39stdlife="n/a","n/a",IF(Q$3&gt;(A39stdlife+$F560),(Input!$M$241*(1+vanilla6)^0.5)-SUM($M560:P560),(Input!$M$241*(1+vanilla6)^0.5)/A39stdlife))</f>
        <v>0</v>
      </c>
      <c r="R560" s="68"/>
      <c r="S560" s="102"/>
      <c r="T560" s="102"/>
      <c r="U560" s="102"/>
      <c r="V560" s="102"/>
      <c r="W560" s="102"/>
      <c r="X560" s="102"/>
      <c r="Y560" s="102"/>
      <c r="Z560" s="102"/>
      <c r="AA560" s="102"/>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102"/>
      <c r="BE560" s="102"/>
      <c r="BF560" s="102"/>
      <c r="BG560" s="102"/>
      <c r="BH560" s="102"/>
      <c r="BI560" s="102"/>
      <c r="BJ560" s="102"/>
      <c r="BK560" s="11"/>
      <c r="BL560" s="11"/>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9"/>
      <c r="B561" s="9"/>
      <c r="C561" s="9"/>
      <c r="D561" s="25"/>
      <c r="E561" s="363"/>
      <c r="F561" s="85">
        <v>7</v>
      </c>
      <c r="G561" s="26"/>
      <c r="H561" s="147"/>
      <c r="I561" s="149"/>
      <c r="J561" s="149"/>
      <c r="K561" s="149"/>
      <c r="L561" s="149"/>
      <c r="M561" s="149"/>
      <c r="N561" s="148"/>
      <c r="O561" s="68">
        <f>IF(A39stdlife="n/a","n/a",IF(O$3&gt;(A39stdlife+$F561),(Input!N$241*(1+vanilla7)^0.5)-SUM($N561:N561),(Input!$N$241*(1+vanilla7)^0.5)/A39stdlife))</f>
        <v>0</v>
      </c>
      <c r="P561" s="68">
        <f>IF(A39stdlife="n/a","n/a",IF(P$3&gt;(A39stdlife+$F561),(Input!O$241*(1+vanilla7)^0.5)-SUM($N561:O561),(Input!$N$241*(1+vanilla7)^0.5)/A39stdlife))</f>
        <v>0</v>
      </c>
      <c r="Q561" s="68">
        <f>IF(A39stdlife="n/a","n/a",IF(Q$3&gt;(A39stdlife+$F561),(Input!P$241*(1+vanilla7)^0.5)-SUM($N561:P561),(Input!$N$241*(1+vanilla7)^0.5)/A39stdlife))</f>
        <v>0</v>
      </c>
      <c r="R561" s="68"/>
      <c r="S561" s="102"/>
      <c r="T561" s="102"/>
      <c r="U561" s="102"/>
      <c r="V561" s="102"/>
      <c r="W561" s="102"/>
      <c r="X561" s="102"/>
      <c r="Y561" s="102"/>
      <c r="Z561" s="102"/>
      <c r="AA561" s="102"/>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102"/>
      <c r="BE561" s="102"/>
      <c r="BF561" s="102"/>
      <c r="BG561" s="102"/>
      <c r="BH561" s="102"/>
      <c r="BI561" s="102"/>
      <c r="BJ561" s="102"/>
      <c r="BK561" s="11"/>
      <c r="BL561" s="1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9"/>
      <c r="B562" s="9"/>
      <c r="C562" s="9"/>
      <c r="D562" s="25"/>
      <c r="E562" s="363"/>
      <c r="F562" s="85">
        <v>8</v>
      </c>
      <c r="G562" s="26"/>
      <c r="H562" s="147"/>
      <c r="I562" s="149"/>
      <c r="J562" s="149"/>
      <c r="K562" s="149"/>
      <c r="L562" s="149"/>
      <c r="M562" s="149"/>
      <c r="N562" s="149"/>
      <c r="O562" s="148"/>
      <c r="P562" s="68">
        <f>IF(A39stdlife="n/a","n/a",IF(P$3&gt;(A39stdlife+$F562),(Input!$O$241*(1+vanilla8)^0.5)-SUM($O562:O562),(Input!$O$241*(1+vanilla8)^0.5)/A39stdlife))</f>
        <v>0</v>
      </c>
      <c r="Q562" s="68">
        <f>IF(A39stdlife="n/a","n/a",IF(Q$3&gt;(A39stdlife+$F562),(Input!$O$241*(1+vanilla8)^0.5)-SUM($O562:P562),(Input!$O$241*(1+vanilla8)^0.5)/A39stdlife))</f>
        <v>0</v>
      </c>
      <c r="R562" s="68"/>
      <c r="S562" s="102"/>
      <c r="T562" s="102"/>
      <c r="U562" s="102"/>
      <c r="V562" s="102"/>
      <c r="W562" s="102"/>
      <c r="X562" s="102"/>
      <c r="Y562" s="102"/>
      <c r="Z562" s="102"/>
      <c r="AA562" s="102"/>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102"/>
      <c r="BE562" s="102"/>
      <c r="BF562" s="102"/>
      <c r="BG562" s="102"/>
      <c r="BH562" s="102"/>
      <c r="BI562" s="102"/>
      <c r="BJ562" s="102"/>
      <c r="BK562" s="11"/>
      <c r="BL562" s="11"/>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9"/>
      <c r="B563" s="9"/>
      <c r="C563" s="9"/>
      <c r="D563" s="25"/>
      <c r="E563" s="363"/>
      <c r="F563" s="85">
        <v>9</v>
      </c>
      <c r="G563" s="26"/>
      <c r="H563" s="147"/>
      <c r="I563" s="149"/>
      <c r="J563" s="149"/>
      <c r="K563" s="149"/>
      <c r="L563" s="149"/>
      <c r="M563" s="149"/>
      <c r="N563" s="149"/>
      <c r="O563" s="149"/>
      <c r="P563" s="148"/>
      <c r="Q563" s="68">
        <f>IF(A39stdlife="n/a","n/a",IF(Q$3&gt;(A39stdlife+$F563),(Input!$P$241*(1+vanilla9)^0.5)-SUM($P563:P563),(Input!$P$241*(1+vanilla9)^0.5)/A39stdlife))</f>
        <v>0</v>
      </c>
      <c r="R563" s="68"/>
      <c r="S563" s="102"/>
      <c r="T563" s="102"/>
      <c r="U563" s="102"/>
      <c r="V563" s="102"/>
      <c r="W563" s="102"/>
      <c r="X563" s="102"/>
      <c r="Y563" s="102"/>
      <c r="Z563" s="102"/>
      <c r="AA563" s="102"/>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102"/>
      <c r="BE563" s="102"/>
      <c r="BF563" s="102"/>
      <c r="BG563" s="102"/>
      <c r="BH563" s="102"/>
      <c r="BI563" s="102"/>
      <c r="BJ563" s="102"/>
      <c r="BK563" s="11"/>
      <c r="BL563" s="11"/>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9"/>
      <c r="B564" s="9"/>
      <c r="C564" s="9"/>
      <c r="D564" s="25"/>
      <c r="E564" s="363"/>
      <c r="F564" s="86">
        <v>10</v>
      </c>
      <c r="G564" s="26"/>
      <c r="H564" s="147"/>
      <c r="I564" s="149"/>
      <c r="J564" s="149"/>
      <c r="K564" s="149"/>
      <c r="L564" s="149"/>
      <c r="M564" s="149"/>
      <c r="N564" s="149"/>
      <c r="O564" s="149"/>
      <c r="P564" s="149"/>
      <c r="Q564" s="148"/>
      <c r="R564" s="68"/>
      <c r="S564" s="102"/>
      <c r="T564" s="102"/>
      <c r="U564" s="102"/>
      <c r="V564" s="102"/>
      <c r="W564" s="102"/>
      <c r="X564" s="102"/>
      <c r="Y564" s="102"/>
      <c r="Z564" s="102"/>
      <c r="AA564" s="102"/>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102"/>
      <c r="BE564" s="102"/>
      <c r="BF564" s="102"/>
      <c r="BG564" s="102"/>
      <c r="BH564" s="102"/>
      <c r="BI564" s="102"/>
      <c r="BJ564" s="102"/>
      <c r="BK564" s="11"/>
      <c r="BL564" s="11"/>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1" collapsed="1">
      <c r="A565" s="9"/>
      <c r="B565" s="9"/>
      <c r="C565" s="9"/>
      <c r="D565" s="247">
        <f>Asset39</f>
        <v>0</v>
      </c>
      <c r="E565" s="9"/>
      <c r="F565" s="9"/>
      <c r="G565" s="122"/>
      <c r="H565" s="166">
        <f>-SUM(H553:H564)</f>
        <v>0</v>
      </c>
      <c r="I565" s="166">
        <f>-SUM(I553:I564)</f>
        <v>0</v>
      </c>
      <c r="J565" s="166">
        <f>-SUM(J553:J564)</f>
        <v>0</v>
      </c>
      <c r="K565" s="166">
        <f>-SUM(K553:K564)</f>
        <v>0</v>
      </c>
      <c r="L565" s="166">
        <f>-SUM(L553:L564)</f>
        <v>0</v>
      </c>
      <c r="M565" s="166">
        <f>IF(Input!M365&gt;0, -SUM(M553:M564), 0)</f>
        <v>0</v>
      </c>
      <c r="N565" s="166">
        <f>IF(Input!N365&gt;0, -SUM(N553:N564), 0)</f>
        <v>0</v>
      </c>
      <c r="O565" s="166">
        <f>IF(Input!O365&gt;0, -SUM(O553:O564), 0)</f>
        <v>0</v>
      </c>
      <c r="P565" s="166">
        <f>IF(Input!P365&gt;0, -SUM(P553:P564), 0)</f>
        <v>0</v>
      </c>
      <c r="Q565" s="166">
        <f>IF(Input!Q365&gt;0, -SUM(Q553:Q564), 0)</f>
        <v>0</v>
      </c>
      <c r="R565" s="66"/>
      <c r="S565" s="104"/>
      <c r="T565" s="104"/>
      <c r="U565" s="104"/>
      <c r="V565" s="104"/>
      <c r="W565" s="104"/>
      <c r="X565" s="104"/>
      <c r="Y565" s="104"/>
      <c r="Z565" s="104"/>
      <c r="AA565" s="104"/>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22"/>
      <c r="AY565" s="222"/>
      <c r="AZ565" s="222"/>
      <c r="BA565" s="222"/>
      <c r="BB565" s="222"/>
      <c r="BC565" s="222"/>
      <c r="BD565" s="104"/>
      <c r="BE565" s="104"/>
      <c r="BF565" s="104"/>
      <c r="BG565" s="104"/>
      <c r="BH565" s="104"/>
      <c r="BI565" s="104"/>
      <c r="BJ565" s="104"/>
      <c r="BK565" s="11"/>
      <c r="BL565" s="11"/>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c r="A566" s="9"/>
      <c r="B566" s="9"/>
      <c r="C566" s="31">
        <f>Asset40</f>
        <v>0</v>
      </c>
      <c r="D566" s="162"/>
      <c r="E566" s="33" t="s">
        <v>27</v>
      </c>
      <c r="F566" s="32"/>
      <c r="G566" s="176"/>
      <c r="H566" s="67">
        <f>IF(H$3&gt;A40remlife,A40value-SUM($G566:G566),IF(A40remlife="N/A","n/a",A40value/A40remlife))</f>
        <v>0</v>
      </c>
      <c r="I566" s="67">
        <f>IF(I$3&gt;A40remlife,A40value-SUM($G566:H566),IF(A40remlife="N/A","n/a",A40value/A40remlife))</f>
        <v>0</v>
      </c>
      <c r="J566" s="67">
        <f>IF(J$3&gt;A40remlife,A40value-SUM($G566:I566),IF(A40remlife="N/A","n/a",A40value/A40remlife))</f>
        <v>0</v>
      </c>
      <c r="K566" s="67">
        <f>IF(K$3&gt;A40remlife,A40value-SUM($G566:J566),IF(A40remlife="N/A","n/a",A40value/A40remlife))</f>
        <v>0</v>
      </c>
      <c r="L566" s="67">
        <f>IF(L$3&gt;A40remlife,A40value-SUM($G566:K566),IF(A40remlife="N/A","n/a",A40value/A40remlife))</f>
        <v>0</v>
      </c>
      <c r="M566" s="67">
        <f>IF(M$3&gt;A40remlife,A40value-SUM($G566:L566),IF(A40remlife="N/A","n/a",A40value/A40remlife))</f>
        <v>0</v>
      </c>
      <c r="N566" s="67">
        <f>IF(N$3&gt;A40remlife,A40value-SUM($G566:M566),IF(A40remlife="N/A","n/a",A40value/A40remlife))</f>
        <v>0</v>
      </c>
      <c r="O566" s="67">
        <f>IF(O$3&gt;A40remlife,A40value-SUM($G566:N566),IF(A40remlife="N/A","n/a",A40value/A40remlife))</f>
        <v>0</v>
      </c>
      <c r="P566" s="67">
        <f>IF(P$3&gt;A40remlife,A40value-SUM($G566:O566),IF(A40remlife="N/A","n/a",A40value/A40remlife))</f>
        <v>0</v>
      </c>
      <c r="Q566" s="67">
        <f>IF(Q$3&gt;A40remlife,A40value-SUM($G566:P566),IF(A40remlife="N/A","n/a",A40value/A40remlife))</f>
        <v>0</v>
      </c>
      <c r="R566" s="67"/>
      <c r="S566" s="102"/>
      <c r="T566" s="102"/>
      <c r="U566" s="102"/>
      <c r="V566" s="102"/>
      <c r="W566" s="102"/>
      <c r="X566" s="102"/>
      <c r="Y566" s="102"/>
      <c r="Z566" s="102"/>
      <c r="AA566" s="102"/>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102"/>
      <c r="BE566" s="102"/>
      <c r="BF566" s="102"/>
      <c r="BG566" s="102"/>
      <c r="BH566" s="102"/>
      <c r="BI566" s="102"/>
      <c r="BJ566" s="102"/>
      <c r="BK566" s="11"/>
      <c r="BL566" s="11"/>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9"/>
      <c r="D567" s="25"/>
      <c r="E567" s="362" t="s">
        <v>83</v>
      </c>
      <c r="F567" s="85">
        <v>0</v>
      </c>
      <c r="G567" s="122"/>
      <c r="H567" s="68"/>
      <c r="I567" s="68"/>
      <c r="J567" s="68"/>
      <c r="K567" s="68"/>
      <c r="L567" s="68"/>
      <c r="M567" s="164"/>
      <c r="N567" s="111"/>
      <c r="O567" s="68"/>
      <c r="P567" s="68"/>
      <c r="Q567" s="68"/>
      <c r="R567" s="68"/>
      <c r="S567" s="102"/>
      <c r="T567" s="102"/>
      <c r="U567" s="102"/>
      <c r="V567" s="102"/>
      <c r="W567" s="102"/>
      <c r="X567" s="102"/>
      <c r="Y567" s="102"/>
      <c r="Z567" s="102"/>
      <c r="AA567" s="102"/>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102"/>
      <c r="BE567" s="102"/>
      <c r="BF567" s="102"/>
      <c r="BG567" s="102"/>
      <c r="BH567" s="102"/>
      <c r="BI567" s="102"/>
      <c r="BJ567" s="102"/>
      <c r="BK567" s="11"/>
      <c r="BL567" s="11"/>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9"/>
      <c r="B568" s="9"/>
      <c r="C568" s="9"/>
      <c r="D568" s="25"/>
      <c r="E568" s="363"/>
      <c r="F568" s="85">
        <v>1</v>
      </c>
      <c r="G568" s="122"/>
      <c r="H568" s="146"/>
      <c r="I568" s="68">
        <f>IF(A40stdlife="n/a","n/a",IF(I$3&gt;(A40stdlife+$F568),(Input!$H$242*(1+vanilla1)^0.5)-SUM($H568:H568),(Input!$H$242*(1+vanilla1)^0.5)/A40stdlife))</f>
        <v>0</v>
      </c>
      <c r="J568" s="68">
        <f>IF(A40stdlife="n/a","n/a",IF(J$3&gt;(A40stdlife+$F568),(Input!$H$242*(1+vanilla1)^0.5)-SUM($H568:I568),(Input!$H$242*(1+vanilla1)^0.5)/A40stdlife))</f>
        <v>0</v>
      </c>
      <c r="K568" s="68">
        <f>IF(A40stdlife="n/a","n/a",IF(K$3&gt;(A40stdlife+$F568),(Input!$H$242*(1+vanilla1)^0.5)-SUM($H568:J568),(Input!$H$242*(1+vanilla1)^0.5)/A40stdlife))</f>
        <v>0</v>
      </c>
      <c r="L568" s="68">
        <f>IF(A40stdlife="n/a","n/a",IF(L$3&gt;(A40stdlife+$F568),(Input!$H$242*(1+vanilla1)^0.5)-SUM($H568:K568),(Input!$H$242*(1+vanilla1)^0.5)/A40stdlife))</f>
        <v>0</v>
      </c>
      <c r="M568" s="68">
        <f>IF(A40stdlife="n/a","n/a",IF(M$3&gt;(A40stdlife+$F568),(Input!$H$242*(1+vanilla1)^0.5)-SUM($H568:L568),(Input!$H$242*(1+vanilla1)^0.5)/A40stdlife))</f>
        <v>0</v>
      </c>
      <c r="N568" s="68">
        <f>IF(A40stdlife="n/a","n/a",IF(N$3&gt;(A40stdlife+$F568),(Input!$H$242*(1+vanilla1)^0.5)-SUM($H568:M568),(Input!$H$242*(1+vanilla1)^0.5)/A40stdlife))</f>
        <v>0</v>
      </c>
      <c r="O568" s="68">
        <f>IF(A40stdlife="n/a","n/a",IF(O$3&gt;(A40stdlife+$F568),(Input!$H$242*(1+vanilla1)^0.5)-SUM($H568:N568),(Input!$H$242*(1+vanilla1)^0.5)/A40stdlife))</f>
        <v>0</v>
      </c>
      <c r="P568" s="68">
        <f>IF(A40stdlife="n/a","n/a",IF(P$3&gt;(A40stdlife+$F568),(Input!$H$242*(1+vanilla1)^0.5)-SUM($H568:O568),(Input!$H$242*(1+vanilla1)^0.5)/A40stdlife))</f>
        <v>0</v>
      </c>
      <c r="Q568" s="68">
        <f>IF(A40stdlife="n/a","n/a",IF(Q$3&gt;(A40stdlife+$F568),(Input!$H$242*(1+vanilla1)^0.5)-SUM($H568:P568),(Input!$H$242*(1+vanilla1)^0.5)/A40stdlife))</f>
        <v>0</v>
      </c>
      <c r="R568" s="68"/>
      <c r="S568" s="102"/>
      <c r="T568" s="102"/>
      <c r="U568" s="102"/>
      <c r="V568" s="102"/>
      <c r="W568" s="102"/>
      <c r="X568" s="102"/>
      <c r="Y568" s="102"/>
      <c r="Z568" s="102"/>
      <c r="AA568" s="102"/>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102"/>
      <c r="BE568" s="102"/>
      <c r="BF568" s="102"/>
      <c r="BG568" s="102"/>
      <c r="BH568" s="102"/>
      <c r="BI568" s="102"/>
      <c r="BJ568" s="102"/>
      <c r="BK568" s="11"/>
      <c r="BL568" s="11"/>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9"/>
      <c r="B569" s="9"/>
      <c r="C569" s="9"/>
      <c r="D569" s="25"/>
      <c r="E569" s="363"/>
      <c r="F569" s="85">
        <v>2</v>
      </c>
      <c r="G569" s="122"/>
      <c r="H569" s="147"/>
      <c r="I569" s="148"/>
      <c r="J569" s="68">
        <f>IF(A40stdlife="n/a","n/a",IF(J$3&gt;(A40stdlife+$F569),(Input!$I$242*(1+vanilla2)^0.5)-SUM($I569:I569),(Input!$I$242*(1+vanilla2)^0.5)/A40stdlife))</f>
        <v>0</v>
      </c>
      <c r="K569" s="68">
        <f>IF(A40stdlife="n/a","n/a",IF(K$3&gt;(A40stdlife+$F569),(Input!$I$242*(1+vanilla2)^0.5)-SUM($I569:J569),(Input!$I$242*(1+vanilla2)^0.5)/A40stdlife))</f>
        <v>0</v>
      </c>
      <c r="L569" s="68">
        <f>IF(A40stdlife="n/a","n/a",IF(L$3&gt;(A40stdlife+$F569),(Input!$I$242*(1+vanilla2)^0.5)-SUM($I569:K569),(Input!$I$242*(1+vanilla2)^0.5)/A40stdlife))</f>
        <v>0</v>
      </c>
      <c r="M569" s="68">
        <f>IF(A40stdlife="n/a","n/a",IF(M$3&gt;(A40stdlife+$F569),(Input!$I$242*(1+vanilla2)^0.5)-SUM($I569:L569),(Input!$I$242*(1+vanilla2)^0.5)/A40stdlife))</f>
        <v>0</v>
      </c>
      <c r="N569" s="68">
        <f>IF(A40stdlife="n/a","n/a",IF(N$3&gt;(A40stdlife+$F569),(Input!$I$242*(1+vanilla2)^0.5)-SUM($I569:M569),(Input!$I$242*(1+vanilla2)^0.5)/A40stdlife))</f>
        <v>0</v>
      </c>
      <c r="O569" s="68">
        <f>IF(A40stdlife="n/a","n/a",IF(O$3&gt;(A40stdlife+$F569),(Input!$I$242*(1+vanilla2)^0.5)-SUM($I569:N569),(Input!$I$242*(1+vanilla2)^0.5)/A40stdlife))</f>
        <v>0</v>
      </c>
      <c r="P569" s="68">
        <f>IF(A40stdlife="n/a","n/a",IF(P$3&gt;(A40stdlife+$F569),(Input!$I$242*(1+vanilla2)^0.5)-SUM($I569:O569),(Input!$I$242*(1+vanilla2)^0.5)/A40stdlife))</f>
        <v>0</v>
      </c>
      <c r="Q569" s="68">
        <f>IF(A40stdlife="n/a","n/a",IF(Q$3&gt;(A40stdlife+$F569),(Input!$I$242*(1+vanilla2)^0.5)-SUM($I569:P569),(Input!$I$242*(1+vanilla2)^0.5)/A40stdlife))</f>
        <v>0</v>
      </c>
      <c r="R569" s="68"/>
      <c r="S569" s="102"/>
      <c r="T569" s="102"/>
      <c r="U569" s="102"/>
      <c r="V569" s="102"/>
      <c r="W569" s="102"/>
      <c r="X569" s="102"/>
      <c r="Y569" s="102"/>
      <c r="Z569" s="102"/>
      <c r="AA569" s="102"/>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102"/>
      <c r="BE569" s="102"/>
      <c r="BF569" s="102"/>
      <c r="BG569" s="102"/>
      <c r="BH569" s="102"/>
      <c r="BI569" s="102"/>
      <c r="BJ569" s="102"/>
      <c r="BK569" s="11"/>
      <c r="BL569" s="11"/>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2">
      <c r="A570" s="9"/>
      <c r="B570" s="9"/>
      <c r="C570" s="9"/>
      <c r="D570" s="25"/>
      <c r="E570" s="363"/>
      <c r="F570" s="85">
        <v>3</v>
      </c>
      <c r="G570" s="122"/>
      <c r="H570" s="147"/>
      <c r="I570" s="149"/>
      <c r="J570" s="148"/>
      <c r="K570" s="68">
        <f>IF(A40stdlife="n/a","n/a",IF(K$3&gt;(A40stdlife+$F570),(Input!$J$242*(1+vanilla3)^0.5)-SUM($J570:J570),(Input!$J$242*(1+vanilla3)^0.5)/A40stdlife))</f>
        <v>0</v>
      </c>
      <c r="L570" s="68">
        <f>IF(A40stdlife="n/a","n/a",IF(L$3&gt;(A40stdlife+$F570),(Input!$J$242*(1+vanilla3)^0.5)-SUM($J570:K570),(Input!$J$242*(1+vanilla3)^0.5)/A40stdlife))</f>
        <v>0</v>
      </c>
      <c r="M570" s="68">
        <f>IF(A40stdlife="n/a","n/a",IF(M$3&gt;(A40stdlife+$F570),(Input!$J$242*(1+vanilla3)^0.5)-SUM($J570:L570),(Input!$J$242*(1+vanilla3)^0.5)/A40stdlife))</f>
        <v>0</v>
      </c>
      <c r="N570" s="68">
        <f>IF(A40stdlife="n/a","n/a",IF(N$3&gt;(A40stdlife+$F570),(Input!$J$242*(1+vanilla3)^0.5)-SUM($J570:M570),(Input!$J$242*(1+vanilla3)^0.5)/A40stdlife))</f>
        <v>0</v>
      </c>
      <c r="O570" s="68">
        <f>IF(A40stdlife="n/a","n/a",IF(O$3&gt;(A40stdlife+$F570),(Input!$J$242*(1+vanilla3)^0.5)-SUM($J570:N570),(Input!$J$242*(1+vanilla3)^0.5)/A40stdlife))</f>
        <v>0</v>
      </c>
      <c r="P570" s="68">
        <f>IF(A40stdlife="n/a","n/a",IF(P$3&gt;(A40stdlife+$F570),(Input!$J$242*(1+vanilla3)^0.5)-SUM($J570:O570),(Input!$J$242*(1+vanilla3)^0.5)/A40stdlife))</f>
        <v>0</v>
      </c>
      <c r="Q570" s="68">
        <f>IF(A40stdlife="n/a","n/a",IF(Q$3&gt;(A40stdlife+$F570),(Input!$J$242*(1+vanilla3)^0.5)-SUM($J570:P570),(Input!$J$242*(1+vanilla3)^0.5)/A40stdlife))</f>
        <v>0</v>
      </c>
      <c r="R570" s="68"/>
      <c r="S570" s="102"/>
      <c r="T570" s="102"/>
      <c r="U570" s="102"/>
      <c r="V570" s="102"/>
      <c r="W570" s="102"/>
      <c r="X570" s="102"/>
      <c r="Y570" s="102"/>
      <c r="Z570" s="102"/>
      <c r="AA570" s="102"/>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102"/>
      <c r="BE570" s="102"/>
      <c r="BF570" s="102"/>
      <c r="BG570" s="102"/>
      <c r="BH570" s="102"/>
      <c r="BI570" s="102"/>
      <c r="BJ570" s="102"/>
      <c r="BK570" s="11"/>
      <c r="BL570" s="11"/>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9"/>
      <c r="B571" s="9"/>
      <c r="C571" s="9"/>
      <c r="D571" s="25"/>
      <c r="E571" s="363"/>
      <c r="F571" s="85">
        <v>4</v>
      </c>
      <c r="G571" s="122"/>
      <c r="H571" s="147"/>
      <c r="I571" s="149"/>
      <c r="J571" s="149"/>
      <c r="K571" s="148"/>
      <c r="L571" s="68">
        <f>IF(A40stdlife="n/a","n/a",IF(L$3&gt;(A40stdlife+$F571),(Input!$K$242*(1+vanilla4)^0.5)-SUM($K571:K571),(Input!$K$242*(1+vanilla4)^0.5)/A40stdlife))</f>
        <v>0</v>
      </c>
      <c r="M571" s="68">
        <f>IF(A40stdlife="n/a","n/a",IF(M$3&gt;(A40stdlife+$F571),(Input!$K$242*(1+vanilla4)^0.5)-SUM($K571:L571),(Input!$K$242*(1+vanilla4)^0.5)/A40stdlife))</f>
        <v>0</v>
      </c>
      <c r="N571" s="68">
        <f>IF(A40stdlife="n/a","n/a",IF(N$3&gt;(A40stdlife+$F571),(Input!$K$242*(1+vanilla4)^0.5)-SUM($K571:M571),(Input!$K$242*(1+vanilla4)^0.5)/A40stdlife))</f>
        <v>0</v>
      </c>
      <c r="O571" s="68">
        <f>IF(A40stdlife="n/a","n/a",IF(O$3&gt;(A40stdlife+$F571),(Input!$K$242*(1+vanilla4)^0.5)-SUM($K571:N571),(Input!$K$242*(1+vanilla4)^0.5)/A40stdlife))</f>
        <v>0</v>
      </c>
      <c r="P571" s="68">
        <f>IF(A40stdlife="n/a","n/a",IF(P$3&gt;(A40stdlife+$F571),(Input!$K$242*(1+vanilla4)^0.5)-SUM($K571:O571),(Input!$K$242*(1+vanilla4)^0.5)/A40stdlife))</f>
        <v>0</v>
      </c>
      <c r="Q571" s="68">
        <f>IF(A40stdlife="n/a","n/a",IF(Q$3&gt;(A40stdlife+$F571),(Input!$K$242*(1+vanilla4)^0.5)-SUM($K571:P571),(Input!$K$242*(1+vanilla4)^0.5)/A40stdlife))</f>
        <v>0</v>
      </c>
      <c r="R571" s="68"/>
      <c r="S571" s="102"/>
      <c r="T571" s="102"/>
      <c r="U571" s="102"/>
      <c r="V571" s="102"/>
      <c r="W571" s="102"/>
      <c r="X571" s="102"/>
      <c r="Y571" s="102"/>
      <c r="Z571" s="102"/>
      <c r="AA571" s="102"/>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102"/>
      <c r="BE571" s="102"/>
      <c r="BF571" s="102"/>
      <c r="BG571" s="102"/>
      <c r="BH571" s="102"/>
      <c r="BI571" s="102"/>
      <c r="BJ571" s="102"/>
      <c r="BK571" s="11"/>
      <c r="BL571" s="1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9"/>
      <c r="B572" s="9"/>
      <c r="C572" s="9"/>
      <c r="D572" s="25"/>
      <c r="E572" s="363"/>
      <c r="F572" s="85">
        <v>5</v>
      </c>
      <c r="G572" s="26"/>
      <c r="H572" s="147"/>
      <c r="I572" s="149"/>
      <c r="J572" s="149"/>
      <c r="K572" s="149"/>
      <c r="L572" s="148"/>
      <c r="M572" s="68">
        <f>IF(A40stdlife="n/a","n/a",IF(M$3&gt;(A40stdlife+$F572),(Input!$L$242*(1+vanilla5)^0.5)-SUM($L572:L572),(Input!$L$242*(1+vanilla5)^0.5)/A40stdlife))</f>
        <v>0</v>
      </c>
      <c r="N572" s="68">
        <f>IF(A40stdlife="n/a","n/a",IF(N$3&gt;(A40stdlife+$F572),(Input!$L$242*(1+vanilla5)^0.5)-SUM($L572:M572),(Input!$L$242*(1+vanilla5)^0.5)/A40stdlife))</f>
        <v>0</v>
      </c>
      <c r="O572" s="68">
        <f>IF(A40stdlife="n/a","n/a",IF(O$3&gt;(A40stdlife+$F572),(Input!$L$242*(1+vanilla5)^0.5)-SUM($L572:N572),(Input!$L$242*(1+vanilla5)^0.5)/A40stdlife))</f>
        <v>0</v>
      </c>
      <c r="P572" s="68">
        <f>IF(A40stdlife="n/a","n/a",IF(P$3&gt;(A40stdlife+$F572),(Input!$L$242*(1+vanilla5)^0.5)-SUM($L572:O572),(Input!$L$242*(1+vanilla5)^0.5)/A40stdlife))</f>
        <v>0</v>
      </c>
      <c r="Q572" s="68">
        <f>IF(A40stdlife="n/a","n/a",IF(Q$3&gt;(A40stdlife+$F572),(Input!$L$242*(1+vanilla5)^0.5)-SUM($L572:P572),(Input!$L$242*(1+vanilla5)^0.5)/A40stdlife))</f>
        <v>0</v>
      </c>
      <c r="R572" s="68"/>
      <c r="S572" s="102"/>
      <c r="T572" s="102"/>
      <c r="U572" s="102"/>
      <c r="V572" s="102"/>
      <c r="W572" s="102"/>
      <c r="X572" s="102"/>
      <c r="Y572" s="102"/>
      <c r="Z572" s="102"/>
      <c r="AA572" s="102"/>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102"/>
      <c r="BE572" s="102"/>
      <c r="BF572" s="102"/>
      <c r="BG572" s="102"/>
      <c r="BH572" s="102"/>
      <c r="BI572" s="102"/>
      <c r="BJ572" s="102"/>
      <c r="BK572" s="11"/>
      <c r="BL572" s="11"/>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9"/>
      <c r="B573" s="9"/>
      <c r="C573" s="9"/>
      <c r="D573" s="25"/>
      <c r="E573" s="363"/>
      <c r="F573" s="85">
        <v>6</v>
      </c>
      <c r="G573" s="26"/>
      <c r="H573" s="147"/>
      <c r="I573" s="149"/>
      <c r="J573" s="149"/>
      <c r="K573" s="149"/>
      <c r="L573" s="149"/>
      <c r="M573" s="148"/>
      <c r="N573" s="68">
        <f>IF(A40stdlife="n/a","n/a",IF(N$3&gt;(A40stdlife+$F573),(Input!$M$242*(1+vanilla6)^0.5)-SUM($M573:M573),(Input!$M$242*(1+vanilla6)^0.5)/A40stdlife))</f>
        <v>0</v>
      </c>
      <c r="O573" s="68">
        <f>IF(A40stdlife="n/a","n/a",IF(O$3&gt;(A40stdlife+$F573),(Input!$M$242*(1+vanilla6)^0.5)-SUM($M573:N573),(Input!$M$242*(1+vanilla6)^0.5)/A40stdlife))</f>
        <v>0</v>
      </c>
      <c r="P573" s="68">
        <f>IF(A40stdlife="n/a","n/a",IF(P$3&gt;(A40stdlife+$F573),(Input!$M$242*(1+vanilla6)^0.5)-SUM($M573:O573),(Input!$M$242*(1+vanilla6)^0.5)/A40stdlife))</f>
        <v>0</v>
      </c>
      <c r="Q573" s="68">
        <f>IF(A40stdlife="n/a","n/a",IF(Q$3&gt;(A40stdlife+$F573),(Input!$M$242*(1+vanilla6)^0.5)-SUM($M573:P573),(Input!$M$242*(1+vanilla6)^0.5)/A40stdlife))</f>
        <v>0</v>
      </c>
      <c r="R573" s="68"/>
      <c r="S573" s="102"/>
      <c r="T573" s="102"/>
      <c r="U573" s="102"/>
      <c r="V573" s="102"/>
      <c r="W573" s="102"/>
      <c r="X573" s="102"/>
      <c r="Y573" s="102"/>
      <c r="Z573" s="102"/>
      <c r="AA573" s="102"/>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102"/>
      <c r="BE573" s="102"/>
      <c r="BF573" s="102"/>
      <c r="BG573" s="102"/>
      <c r="BH573" s="102"/>
      <c r="BI573" s="102"/>
      <c r="BJ573" s="102"/>
      <c r="BK573" s="11"/>
      <c r="BL573" s="11"/>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9"/>
      <c r="B574" s="9"/>
      <c r="C574" s="9"/>
      <c r="D574" s="25"/>
      <c r="E574" s="363"/>
      <c r="F574" s="85">
        <v>7</v>
      </c>
      <c r="G574" s="26"/>
      <c r="H574" s="147"/>
      <c r="I574" s="149"/>
      <c r="J574" s="149"/>
      <c r="K574" s="149"/>
      <c r="L574" s="149"/>
      <c r="M574" s="149"/>
      <c r="N574" s="148"/>
      <c r="O574" s="68">
        <f>IF(A40stdlife="n/a","n/a",IF(O$3&gt;(A40stdlife+$F574),(Input!N$242*(1+vanilla7)^0.5)-SUM($N574:N574),(Input!$N$242*(1+vanilla7)^0.5)/A40stdlife))</f>
        <v>0</v>
      </c>
      <c r="P574" s="68">
        <f>IF(A40stdlife="n/a","n/a",IF(P$3&gt;(A40stdlife+$F574),(Input!O$242*(1+vanilla7)^0.5)-SUM($N574:O574),(Input!$N$242*(1+vanilla7)^0.5)/A40stdlife))</f>
        <v>0</v>
      </c>
      <c r="Q574" s="68">
        <f>IF(A40stdlife="n/a","n/a",IF(Q$3&gt;(A40stdlife+$F574),(Input!P$242*(1+vanilla7)^0.5)-SUM($N574:P574),(Input!$N$242*(1+vanilla7)^0.5)/A40stdlife))</f>
        <v>0</v>
      </c>
      <c r="R574" s="68"/>
      <c r="S574" s="102"/>
      <c r="T574" s="102"/>
      <c r="U574" s="102"/>
      <c r="V574" s="102"/>
      <c r="W574" s="102"/>
      <c r="X574" s="102"/>
      <c r="Y574" s="102"/>
      <c r="Z574" s="102"/>
      <c r="AA574" s="102"/>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102"/>
      <c r="BE574" s="102"/>
      <c r="BF574" s="102"/>
      <c r="BG574" s="102"/>
      <c r="BH574" s="102"/>
      <c r="BI574" s="102"/>
      <c r="BJ574" s="102"/>
      <c r="BK574" s="11"/>
      <c r="BL574" s="11"/>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9"/>
      <c r="B575" s="9"/>
      <c r="C575" s="9"/>
      <c r="D575" s="25"/>
      <c r="E575" s="363"/>
      <c r="F575" s="85">
        <v>8</v>
      </c>
      <c r="G575" s="26"/>
      <c r="H575" s="147"/>
      <c r="I575" s="149"/>
      <c r="J575" s="149"/>
      <c r="K575" s="149"/>
      <c r="L575" s="149"/>
      <c r="M575" s="149"/>
      <c r="N575" s="149"/>
      <c r="O575" s="148"/>
      <c r="P575" s="68">
        <f>IF(A40stdlife="n/a","n/a",IF(P$3&gt;(A40stdlife+$F575),(Input!$O$242*(1+vanilla8)^0.5)-SUM($O575:O575),(Input!$O$242*(1+vanilla8)^0.5)/A40stdlife))</f>
        <v>0</v>
      </c>
      <c r="Q575" s="68">
        <f>IF(A40stdlife="n/a","n/a",IF(Q$3&gt;(A40stdlife+$F575),(Input!$O$242*(1+vanilla8)^0.5)-SUM($O575:P575),(Input!$O$242*(1+vanilla8)^0.5)/A40stdlife))</f>
        <v>0</v>
      </c>
      <c r="R575" s="68"/>
      <c r="S575" s="102"/>
      <c r="T575" s="102"/>
      <c r="U575" s="102"/>
      <c r="V575" s="102"/>
      <c r="W575" s="102"/>
      <c r="X575" s="102"/>
      <c r="Y575" s="102"/>
      <c r="Z575" s="102"/>
      <c r="AA575" s="102"/>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102"/>
      <c r="BE575" s="102"/>
      <c r="BF575" s="102"/>
      <c r="BG575" s="102"/>
      <c r="BH575" s="102"/>
      <c r="BI575" s="102"/>
      <c r="BJ575" s="102"/>
      <c r="BK575" s="11"/>
      <c r="BL575" s="11"/>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9"/>
      <c r="B576" s="9"/>
      <c r="C576" s="9"/>
      <c r="D576" s="25"/>
      <c r="E576" s="363"/>
      <c r="F576" s="85">
        <v>9</v>
      </c>
      <c r="G576" s="26"/>
      <c r="H576" s="147"/>
      <c r="I576" s="149"/>
      <c r="J576" s="149"/>
      <c r="K576" s="149"/>
      <c r="L576" s="149"/>
      <c r="M576" s="149"/>
      <c r="N576" s="149"/>
      <c r="O576" s="149"/>
      <c r="P576" s="148"/>
      <c r="Q576" s="68">
        <f>IF(A40stdlife="n/a","n/a",IF(Q$3&gt;(A40stdlife+$F576),(Input!$P$242*(1+vanilla9)^0.5)-SUM($P576:P576),(Input!$P$242*(1+vanilla9)^0.5)/A40stdlife))</f>
        <v>0</v>
      </c>
      <c r="R576" s="68"/>
      <c r="S576" s="102"/>
      <c r="T576" s="102"/>
      <c r="U576" s="102"/>
      <c r="V576" s="102"/>
      <c r="W576" s="102"/>
      <c r="X576" s="102"/>
      <c r="Y576" s="102"/>
      <c r="Z576" s="102"/>
      <c r="AA576" s="102"/>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102"/>
      <c r="BE576" s="102"/>
      <c r="BF576" s="102"/>
      <c r="BG576" s="102"/>
      <c r="BH576" s="102"/>
      <c r="BI576" s="102"/>
      <c r="BJ576" s="102"/>
      <c r="BK576" s="11"/>
      <c r="BL576" s="11"/>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9"/>
      <c r="B577" s="9"/>
      <c r="C577" s="9"/>
      <c r="D577" s="25"/>
      <c r="E577" s="363"/>
      <c r="F577" s="86">
        <v>10</v>
      </c>
      <c r="G577" s="26"/>
      <c r="H577" s="147"/>
      <c r="I577" s="149"/>
      <c r="J577" s="149"/>
      <c r="K577" s="149"/>
      <c r="L577" s="149"/>
      <c r="M577" s="149"/>
      <c r="N577" s="149"/>
      <c r="O577" s="149"/>
      <c r="P577" s="149"/>
      <c r="Q577" s="148"/>
      <c r="R577" s="68"/>
      <c r="S577" s="102"/>
      <c r="T577" s="102"/>
      <c r="U577" s="102"/>
      <c r="V577" s="102"/>
      <c r="W577" s="102"/>
      <c r="X577" s="102"/>
      <c r="Y577" s="102"/>
      <c r="Z577" s="102"/>
      <c r="AA577" s="102"/>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102"/>
      <c r="BE577" s="102"/>
      <c r="BF577" s="102"/>
      <c r="BG577" s="102"/>
      <c r="BH577" s="102"/>
      <c r="BI577" s="102"/>
      <c r="BJ577" s="102"/>
      <c r="BK577" s="11"/>
      <c r="BL577" s="11"/>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1" collapsed="1">
      <c r="A578" s="9"/>
      <c r="B578" s="9"/>
      <c r="C578" s="9"/>
      <c r="D578" s="247">
        <f>Asset40</f>
        <v>0</v>
      </c>
      <c r="E578" s="9"/>
      <c r="F578" s="9"/>
      <c r="G578" s="122"/>
      <c r="H578" s="166">
        <f>-SUM(H566:H577)</f>
        <v>0</v>
      </c>
      <c r="I578" s="166">
        <f>-SUM(I566:I577)</f>
        <v>0</v>
      </c>
      <c r="J578" s="166">
        <f>-SUM(J566:J577)</f>
        <v>0</v>
      </c>
      <c r="K578" s="166">
        <f>-SUM(K566:K577)</f>
        <v>0</v>
      </c>
      <c r="L578" s="166">
        <f>-SUM(L566:L577)</f>
        <v>0</v>
      </c>
      <c r="M578" s="166">
        <f>IF(Input!M378&gt;0, -SUM(M566:M577), 0)</f>
        <v>0</v>
      </c>
      <c r="N578" s="166">
        <f>IF(Input!N378&gt;0, -SUM(N566:N577), 0)</f>
        <v>0</v>
      </c>
      <c r="O578" s="166">
        <f>IF(Input!O378&gt;0, -SUM(O566:O577), 0)</f>
        <v>0</v>
      </c>
      <c r="P578" s="166">
        <f>IF(Input!P378&gt;0, -SUM(P566:P577), 0)</f>
        <v>0</v>
      </c>
      <c r="Q578" s="166">
        <f>IF(Input!Q378&gt;0, -SUM(Q566:Q577), 0)</f>
        <v>0</v>
      </c>
      <c r="R578" s="66"/>
      <c r="S578" s="104"/>
      <c r="T578" s="104"/>
      <c r="U578" s="104"/>
      <c r="V578" s="104"/>
      <c r="W578" s="104"/>
      <c r="X578" s="104"/>
      <c r="Y578" s="104"/>
      <c r="Z578" s="104"/>
      <c r="AA578" s="104"/>
      <c r="AB578" s="222"/>
      <c r="AC578" s="222"/>
      <c r="AD578" s="222"/>
      <c r="AE578" s="222"/>
      <c r="AF578" s="222"/>
      <c r="AG578" s="222"/>
      <c r="AH578" s="222"/>
      <c r="AI578" s="222"/>
      <c r="AJ578" s="222"/>
      <c r="AK578" s="222"/>
      <c r="AL578" s="222"/>
      <c r="AM578" s="222"/>
      <c r="AN578" s="222"/>
      <c r="AO578" s="222"/>
      <c r="AP578" s="222"/>
      <c r="AQ578" s="222"/>
      <c r="AR578" s="222"/>
      <c r="AS578" s="222"/>
      <c r="AT578" s="222"/>
      <c r="AU578" s="222"/>
      <c r="AV578" s="222"/>
      <c r="AW578" s="222"/>
      <c r="AX578" s="222"/>
      <c r="AY578" s="222"/>
      <c r="AZ578" s="222"/>
      <c r="BA578" s="222"/>
      <c r="BB578" s="222"/>
      <c r="BC578" s="222"/>
      <c r="BD578" s="104"/>
      <c r="BE578" s="104"/>
      <c r="BF578" s="104"/>
      <c r="BG578" s="104"/>
      <c r="BH578" s="104"/>
      <c r="BI578" s="104"/>
      <c r="BJ578" s="104"/>
      <c r="BK578" s="11"/>
      <c r="BL578" s="11"/>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c r="A579" s="9"/>
      <c r="B579" s="9"/>
      <c r="C579" s="31">
        <f>Asset41</f>
        <v>0</v>
      </c>
      <c r="D579" s="162"/>
      <c r="E579" s="33" t="s">
        <v>27</v>
      </c>
      <c r="F579" s="32"/>
      <c r="G579" s="176"/>
      <c r="H579" s="67">
        <f>IF(H$3&gt;A41remlife,A41value-SUM($G579:G579),IF(A41remlife="N/A","n/a",A41value/A41remlife))</f>
        <v>0</v>
      </c>
      <c r="I579" s="67">
        <f>IF(I$3&gt;A41remlife,A41value-SUM($G579:H579),IF(A41remlife="N/A","n/a",A41value/A41remlife))</f>
        <v>0</v>
      </c>
      <c r="J579" s="67">
        <f>IF(J$3&gt;A41remlife,A41value-SUM($G579:I579),IF(A41remlife="N/A","n/a",A41value/A41remlife))</f>
        <v>0</v>
      </c>
      <c r="K579" s="67">
        <f>IF(K$3&gt;A41remlife,A41value-SUM($G579:J579),IF(A41remlife="N/A","n/a",A41value/A41remlife))</f>
        <v>0</v>
      </c>
      <c r="L579" s="67">
        <f>IF(L$3&gt;A41remlife,A41value-SUM($G579:K579),IF(A41remlife="N/A","n/a",A41value/A41remlife))</f>
        <v>0</v>
      </c>
      <c r="M579" s="67">
        <f>IF(M$3&gt;A41remlife,A41value-SUM($G579:L579),IF(A41remlife="N/A","n/a",A41value/A41remlife))</f>
        <v>0</v>
      </c>
      <c r="N579" s="67">
        <f>IF(N$3&gt;A41remlife,A41value-SUM($G579:M579),IF(A41remlife="N/A","n/a",A41value/A41remlife))</f>
        <v>0</v>
      </c>
      <c r="O579" s="67">
        <f>IF(O$3&gt;A41remlife,A41value-SUM($G579:N579),IF(A41remlife="N/A","n/a",A41value/A41remlife))</f>
        <v>0</v>
      </c>
      <c r="P579" s="67">
        <f>IF(P$3&gt;A41remlife,A41value-SUM($G579:O579),IF(A41remlife="N/A","n/a",A41value/A41remlife))</f>
        <v>0</v>
      </c>
      <c r="Q579" s="67">
        <f>IF(Q$3&gt;A41remlife,A41value-SUM($G579:P579),IF(A41remlife="N/A","n/a",A41value/A41remlife))</f>
        <v>0</v>
      </c>
      <c r="R579" s="67"/>
      <c r="S579" s="102"/>
      <c r="T579" s="102"/>
      <c r="U579" s="102"/>
      <c r="V579" s="102"/>
      <c r="W579" s="102"/>
      <c r="X579" s="102"/>
      <c r="Y579" s="102"/>
      <c r="Z579" s="102"/>
      <c r="AA579" s="102"/>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102"/>
      <c r="BE579" s="102"/>
      <c r="BF579" s="102"/>
      <c r="BG579" s="102"/>
      <c r="BH579" s="102"/>
      <c r="BI579" s="102"/>
      <c r="BJ579" s="102"/>
      <c r="BK579" s="11"/>
      <c r="BL579" s="11"/>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9"/>
      <c r="D580" s="25"/>
      <c r="E580" s="362" t="s">
        <v>83</v>
      </c>
      <c r="F580" s="85">
        <v>0</v>
      </c>
      <c r="G580" s="122"/>
      <c r="H580" s="68"/>
      <c r="I580" s="68"/>
      <c r="J580" s="68"/>
      <c r="K580" s="68"/>
      <c r="L580" s="68"/>
      <c r="M580" s="164"/>
      <c r="N580" s="111"/>
      <c r="O580" s="68"/>
      <c r="P580" s="68"/>
      <c r="Q580" s="68"/>
      <c r="R580" s="68"/>
      <c r="S580" s="102"/>
      <c r="T580" s="102"/>
      <c r="U580" s="102"/>
      <c r="V580" s="102"/>
      <c r="W580" s="102"/>
      <c r="X580" s="102"/>
      <c r="Y580" s="102"/>
      <c r="Z580" s="102"/>
      <c r="AA580" s="102"/>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102"/>
      <c r="BE580" s="102"/>
      <c r="BF580" s="102"/>
      <c r="BG580" s="102"/>
      <c r="BH580" s="102"/>
      <c r="BI580" s="102"/>
      <c r="BJ580" s="102"/>
      <c r="BK580" s="11"/>
      <c r="BL580" s="11"/>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9"/>
      <c r="B581" s="9"/>
      <c r="C581" s="9"/>
      <c r="D581" s="25"/>
      <c r="E581" s="363"/>
      <c r="F581" s="85">
        <v>1</v>
      </c>
      <c r="G581" s="122"/>
      <c r="H581" s="146"/>
      <c r="I581" s="68">
        <f>IF(A41stdlife="n/a","n/a",IF(I$3&gt;(A41stdlife+$F581),(Input!$H$243*(1+vanilla1)^0.5)-SUM($H581:H581),(Input!$H$243*(1+vanilla1)^0.5)/A41stdlife))</f>
        <v>0</v>
      </c>
      <c r="J581" s="68">
        <f>IF(A41stdlife="n/a","n/a",IF(J$3&gt;(A41stdlife+$F581),(Input!$H$243*(1+vanilla1)^0.5)-SUM($H581:I581),(Input!$H$243*(1+vanilla1)^0.5)/A41stdlife))</f>
        <v>0</v>
      </c>
      <c r="K581" s="68">
        <f>IF(A41stdlife="n/a","n/a",IF(K$3&gt;(A41stdlife+$F581),(Input!$H$243*(1+vanilla1)^0.5)-SUM($H581:J581),(Input!$H$243*(1+vanilla1)^0.5)/A41stdlife))</f>
        <v>0</v>
      </c>
      <c r="L581" s="68">
        <f>IF(A41stdlife="n/a","n/a",IF(L$3&gt;(A41stdlife+$F581),(Input!$H$243*(1+vanilla1)^0.5)-SUM($H581:K581),(Input!$H$243*(1+vanilla1)^0.5)/A41stdlife))</f>
        <v>0</v>
      </c>
      <c r="M581" s="68">
        <f>IF(A41stdlife="n/a","n/a",IF(M$3&gt;(A41stdlife+$F581),(Input!$H$243*(1+vanilla1)^0.5)-SUM($H581:L581),(Input!$H$243*(1+vanilla1)^0.5)/A41stdlife))</f>
        <v>0</v>
      </c>
      <c r="N581" s="68">
        <f>IF(A41stdlife="n/a","n/a",IF(N$3&gt;(A41stdlife+$F581),(Input!$H$243*(1+vanilla1)^0.5)-SUM($H581:M581),(Input!$H$243*(1+vanilla1)^0.5)/A41stdlife))</f>
        <v>0</v>
      </c>
      <c r="O581" s="68">
        <f>IF(A41stdlife="n/a","n/a",IF(O$3&gt;(A41stdlife+$F581),(Input!$H$243*(1+vanilla1)^0.5)-SUM($H581:N581),(Input!$H$243*(1+vanilla1)^0.5)/A41stdlife))</f>
        <v>0</v>
      </c>
      <c r="P581" s="68">
        <f>IF(A41stdlife="n/a","n/a",IF(P$3&gt;(A41stdlife+$F581),(Input!$H$243*(1+vanilla1)^0.5)-SUM($H581:O581),(Input!$H$243*(1+vanilla1)^0.5)/A41stdlife))</f>
        <v>0</v>
      </c>
      <c r="Q581" s="68">
        <f>IF(A41stdlife="n/a","n/a",IF(Q$3&gt;(A41stdlife+$F581),(Input!$H$243*(1+vanilla1)^0.5)-SUM($H581:P581),(Input!$H$243*(1+vanilla1)^0.5)/A41stdlife))</f>
        <v>0</v>
      </c>
      <c r="R581" s="68"/>
      <c r="S581" s="102"/>
      <c r="T581" s="102"/>
      <c r="U581" s="102"/>
      <c r="V581" s="102"/>
      <c r="W581" s="102"/>
      <c r="X581" s="102"/>
      <c r="Y581" s="102"/>
      <c r="Z581" s="102"/>
      <c r="AA581" s="102"/>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102"/>
      <c r="BE581" s="102"/>
      <c r="BF581" s="102"/>
      <c r="BG581" s="102"/>
      <c r="BH581" s="102"/>
      <c r="BI581" s="102"/>
      <c r="BJ581" s="102"/>
      <c r="BK581" s="11"/>
      <c r="BL581" s="1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9"/>
      <c r="B582" s="9"/>
      <c r="C582" s="9"/>
      <c r="D582" s="25"/>
      <c r="E582" s="363"/>
      <c r="F582" s="85">
        <v>2</v>
      </c>
      <c r="G582" s="122"/>
      <c r="H582" s="147"/>
      <c r="I582" s="148"/>
      <c r="J582" s="68">
        <f>IF(A41stdlife="n/a","n/a",IF(J$3&gt;(A41stdlife+$F582),(Input!$I$243*(1+vanilla2)^0.5)-SUM($I582:I582),(Input!$I$243*(1+vanilla2)^0.5)/A41stdlife))</f>
        <v>0</v>
      </c>
      <c r="K582" s="68">
        <f>IF(A41stdlife="n/a","n/a",IF(K$3&gt;(A41stdlife+$F582),(Input!$I$243*(1+vanilla2)^0.5)-SUM($I582:J582),(Input!$I$243*(1+vanilla2)^0.5)/A41stdlife))</f>
        <v>0</v>
      </c>
      <c r="L582" s="68">
        <f>IF(A41stdlife="n/a","n/a",IF(L$3&gt;(A41stdlife+$F582),(Input!$I$243*(1+vanilla2)^0.5)-SUM($I582:K582),(Input!$I$243*(1+vanilla2)^0.5)/A41stdlife))</f>
        <v>0</v>
      </c>
      <c r="M582" s="68">
        <f>IF(A41stdlife="n/a","n/a",IF(M$3&gt;(A41stdlife+$F582),(Input!$I$243*(1+vanilla2)^0.5)-SUM($I582:L582),(Input!$I$243*(1+vanilla2)^0.5)/A41stdlife))</f>
        <v>0</v>
      </c>
      <c r="N582" s="68">
        <f>IF(A41stdlife="n/a","n/a",IF(N$3&gt;(A41stdlife+$F582),(Input!$I$243*(1+vanilla2)^0.5)-SUM($I582:M582),(Input!$I$243*(1+vanilla2)^0.5)/A41stdlife))</f>
        <v>0</v>
      </c>
      <c r="O582" s="68">
        <f>IF(A41stdlife="n/a","n/a",IF(O$3&gt;(A41stdlife+$F582),(Input!$I$243*(1+vanilla2)^0.5)-SUM($I582:N582),(Input!$I$243*(1+vanilla2)^0.5)/A41stdlife))</f>
        <v>0</v>
      </c>
      <c r="P582" s="68">
        <f>IF(A41stdlife="n/a","n/a",IF(P$3&gt;(A41stdlife+$F582),(Input!$I$243*(1+vanilla2)^0.5)-SUM($I582:O582),(Input!$I$243*(1+vanilla2)^0.5)/A41stdlife))</f>
        <v>0</v>
      </c>
      <c r="Q582" s="68">
        <f>IF(A41stdlife="n/a","n/a",IF(Q$3&gt;(A41stdlife+$F582),(Input!$I$243*(1+vanilla2)^0.5)-SUM($I582:P582),(Input!$I$243*(1+vanilla2)^0.5)/A41stdlife))</f>
        <v>0</v>
      </c>
      <c r="R582" s="68"/>
      <c r="S582" s="102"/>
      <c r="T582" s="102"/>
      <c r="U582" s="102"/>
      <c r="V582" s="102"/>
      <c r="W582" s="102"/>
      <c r="X582" s="102"/>
      <c r="Y582" s="102"/>
      <c r="Z582" s="102"/>
      <c r="AA582" s="102"/>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102"/>
      <c r="BE582" s="102"/>
      <c r="BF582" s="102"/>
      <c r="BG582" s="102"/>
      <c r="BH582" s="102"/>
      <c r="BI582" s="102"/>
      <c r="BJ582" s="102"/>
      <c r="BK582" s="11"/>
      <c r="BL582" s="11"/>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2">
      <c r="A583" s="9"/>
      <c r="B583" s="9"/>
      <c r="C583" s="9"/>
      <c r="D583" s="25"/>
      <c r="E583" s="363"/>
      <c r="F583" s="85">
        <v>3</v>
      </c>
      <c r="G583" s="122"/>
      <c r="H583" s="147"/>
      <c r="I583" s="149"/>
      <c r="J583" s="148"/>
      <c r="K583" s="68">
        <f>IF(A41stdlife="n/a","n/a",IF(K$3&gt;(A41stdlife+$F583),(Input!$J$243*(1+vanilla3)^0.5)-SUM($J583:J583),(Input!$J$243*(1+vanilla3)^0.5)/A41stdlife))</f>
        <v>0</v>
      </c>
      <c r="L583" s="68">
        <f>IF(A41stdlife="n/a","n/a",IF(L$3&gt;(A41stdlife+$F583),(Input!$J$243*(1+vanilla3)^0.5)-SUM($J583:K583),(Input!$J$243*(1+vanilla3)^0.5)/A41stdlife))</f>
        <v>0</v>
      </c>
      <c r="M583" s="68">
        <f>IF(A41stdlife="n/a","n/a",IF(M$3&gt;(A41stdlife+$F583),(Input!$J$243*(1+vanilla3)^0.5)-SUM($J583:L583),(Input!$J$243*(1+vanilla3)^0.5)/A41stdlife))</f>
        <v>0</v>
      </c>
      <c r="N583" s="68">
        <f>IF(A41stdlife="n/a","n/a",IF(N$3&gt;(A41stdlife+$F583),(Input!$J$243*(1+vanilla3)^0.5)-SUM($J583:M583),(Input!$J$243*(1+vanilla3)^0.5)/A41stdlife))</f>
        <v>0</v>
      </c>
      <c r="O583" s="68">
        <f>IF(A41stdlife="n/a","n/a",IF(O$3&gt;(A41stdlife+$F583),(Input!$J$243*(1+vanilla3)^0.5)-SUM($J583:N583),(Input!$J$243*(1+vanilla3)^0.5)/A41stdlife))</f>
        <v>0</v>
      </c>
      <c r="P583" s="68">
        <f>IF(A41stdlife="n/a","n/a",IF(P$3&gt;(A41stdlife+$F583),(Input!$J$243*(1+vanilla3)^0.5)-SUM($J583:O583),(Input!$J$243*(1+vanilla3)^0.5)/A41stdlife))</f>
        <v>0</v>
      </c>
      <c r="Q583" s="68">
        <f>IF(A41stdlife="n/a","n/a",IF(Q$3&gt;(A41stdlife+$F583),(Input!$J$243*(1+vanilla3)^0.5)-SUM($J583:P583),(Input!$J$243*(1+vanilla3)^0.5)/A41stdlife))</f>
        <v>0</v>
      </c>
      <c r="R583" s="68"/>
      <c r="S583" s="102"/>
      <c r="T583" s="102"/>
      <c r="U583" s="102"/>
      <c r="V583" s="102"/>
      <c r="W583" s="102"/>
      <c r="X583" s="102"/>
      <c r="Y583" s="102"/>
      <c r="Z583" s="102"/>
      <c r="AA583" s="102"/>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102"/>
      <c r="BE583" s="102"/>
      <c r="BF583" s="102"/>
      <c r="BG583" s="102"/>
      <c r="BH583" s="102"/>
      <c r="BI583" s="102"/>
      <c r="BJ583" s="102"/>
      <c r="BK583" s="11"/>
      <c r="BL583" s="11"/>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9"/>
      <c r="B584" s="9"/>
      <c r="C584" s="9"/>
      <c r="D584" s="25"/>
      <c r="E584" s="363"/>
      <c r="F584" s="85">
        <v>4</v>
      </c>
      <c r="G584" s="122"/>
      <c r="H584" s="147"/>
      <c r="I584" s="149"/>
      <c r="J584" s="149"/>
      <c r="K584" s="148"/>
      <c r="L584" s="68">
        <f>IF(A41stdlife="n/a","n/a",IF(L$3&gt;(A41stdlife+$F584),(Input!$K$243*(1+vanilla4)^0.5)-SUM($K584:K584),(Input!$K$243*(1+vanilla4)^0.5)/A41stdlife))</f>
        <v>0</v>
      </c>
      <c r="M584" s="68">
        <f>IF(A41stdlife="n/a","n/a",IF(M$3&gt;(A41stdlife+$F584),(Input!$K$243*(1+vanilla4)^0.5)-SUM($K584:L584),(Input!$K$243*(1+vanilla4)^0.5)/A41stdlife))</f>
        <v>0</v>
      </c>
      <c r="N584" s="68">
        <f>IF(A41stdlife="n/a","n/a",IF(N$3&gt;(A41stdlife+$F584),(Input!$K$243*(1+vanilla4)^0.5)-SUM($K584:M584),(Input!$K$243*(1+vanilla4)^0.5)/A41stdlife))</f>
        <v>0</v>
      </c>
      <c r="O584" s="68">
        <f>IF(A41stdlife="n/a","n/a",IF(O$3&gt;(A41stdlife+$F584),(Input!$K$243*(1+vanilla4)^0.5)-SUM($K584:N584),(Input!$K$243*(1+vanilla4)^0.5)/A41stdlife))</f>
        <v>0</v>
      </c>
      <c r="P584" s="68">
        <f>IF(A41stdlife="n/a","n/a",IF(P$3&gt;(A41stdlife+$F584),(Input!$K$243*(1+vanilla4)^0.5)-SUM($K584:O584),(Input!$K$243*(1+vanilla4)^0.5)/A41stdlife))</f>
        <v>0</v>
      </c>
      <c r="Q584" s="68">
        <f>IF(A41stdlife="n/a","n/a",IF(Q$3&gt;(A41stdlife+$F584),(Input!$K$243*(1+vanilla4)^0.5)-SUM($K584:P584),(Input!$K$243*(1+vanilla4)^0.5)/A41stdlife))</f>
        <v>0</v>
      </c>
      <c r="R584" s="68"/>
      <c r="S584" s="102"/>
      <c r="T584" s="102"/>
      <c r="U584" s="102"/>
      <c r="V584" s="102"/>
      <c r="W584" s="102"/>
      <c r="X584" s="102"/>
      <c r="Y584" s="102"/>
      <c r="Z584" s="102"/>
      <c r="AA584" s="102"/>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102"/>
      <c r="BE584" s="102"/>
      <c r="BF584" s="102"/>
      <c r="BG584" s="102"/>
      <c r="BH584" s="102"/>
      <c r="BI584" s="102"/>
      <c r="BJ584" s="102"/>
      <c r="BK584" s="11"/>
      <c r="BL584" s="11"/>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9"/>
      <c r="B585" s="9"/>
      <c r="C585" s="9"/>
      <c r="D585" s="25"/>
      <c r="E585" s="363"/>
      <c r="F585" s="85">
        <v>5</v>
      </c>
      <c r="G585" s="26"/>
      <c r="H585" s="147"/>
      <c r="I585" s="149"/>
      <c r="J585" s="149"/>
      <c r="K585" s="149"/>
      <c r="L585" s="148"/>
      <c r="M585" s="68">
        <f>IF(A41stdlife="n/a","n/a",IF(M$3&gt;(A41stdlife+$F585),(Input!$L$243*(1+vanilla5)^0.5)-SUM($L585:L585),(Input!$L$243*(1+vanilla5)^0.5)/A41stdlife))</f>
        <v>0</v>
      </c>
      <c r="N585" s="68">
        <f>IF(A41stdlife="n/a","n/a",IF(N$3&gt;(A41stdlife+$F585),(Input!$L$243*(1+vanilla5)^0.5)-SUM($L585:M585),(Input!$L$243*(1+vanilla5)^0.5)/A41stdlife))</f>
        <v>0</v>
      </c>
      <c r="O585" s="68">
        <f>IF(A41stdlife="n/a","n/a",IF(O$3&gt;(A41stdlife+$F585),(Input!$L$243*(1+vanilla5)^0.5)-SUM($L585:N585),(Input!$L$243*(1+vanilla5)^0.5)/A41stdlife))</f>
        <v>0</v>
      </c>
      <c r="P585" s="68">
        <f>IF(A41stdlife="n/a","n/a",IF(P$3&gt;(A41stdlife+$F585),(Input!$L$243*(1+vanilla5)^0.5)-SUM($L585:O585),(Input!$L$243*(1+vanilla5)^0.5)/A41stdlife))</f>
        <v>0</v>
      </c>
      <c r="Q585" s="68">
        <f>IF(A41stdlife="n/a","n/a",IF(Q$3&gt;(A41stdlife+$F585),(Input!$L$243*(1+vanilla5)^0.5)-SUM($L585:P585),(Input!$L$243*(1+vanilla5)^0.5)/A41stdlife))</f>
        <v>0</v>
      </c>
      <c r="R585" s="68"/>
      <c r="S585" s="102"/>
      <c r="T585" s="102"/>
      <c r="U585" s="102"/>
      <c r="V585" s="102"/>
      <c r="W585" s="102"/>
      <c r="X585" s="102"/>
      <c r="Y585" s="102"/>
      <c r="Z585" s="102"/>
      <c r="AA585" s="102"/>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102"/>
      <c r="BE585" s="102"/>
      <c r="BF585" s="102"/>
      <c r="BG585" s="102"/>
      <c r="BH585" s="102"/>
      <c r="BI585" s="102"/>
      <c r="BJ585" s="102"/>
      <c r="BK585" s="11"/>
      <c r="BL585" s="11"/>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9"/>
      <c r="B586" s="9"/>
      <c r="C586" s="9"/>
      <c r="D586" s="25"/>
      <c r="E586" s="363"/>
      <c r="F586" s="85">
        <v>6</v>
      </c>
      <c r="G586" s="26"/>
      <c r="H586" s="147"/>
      <c r="I586" s="149"/>
      <c r="J586" s="149"/>
      <c r="K586" s="149"/>
      <c r="L586" s="149"/>
      <c r="M586" s="148"/>
      <c r="N586" s="68">
        <f>IF(A41stdlife="n/a","n/a",IF(N$3&gt;(A41stdlife+$F586),(Input!$M$243*(1+vanilla6)^0.5)-SUM($M586:M586),(Input!$M$243*(1+vanilla6)^0.5)/A41stdlife))</f>
        <v>0</v>
      </c>
      <c r="O586" s="68">
        <f>IF(A41stdlife="n/a","n/a",IF(O$3&gt;(A41stdlife+$F586),(Input!$M$243*(1+vanilla6)^0.5)-SUM($M586:N586),(Input!$M$243*(1+vanilla6)^0.5)/A41stdlife))</f>
        <v>0</v>
      </c>
      <c r="P586" s="68">
        <f>IF(A41stdlife="n/a","n/a",IF(P$3&gt;(A41stdlife+$F586),(Input!$M$243*(1+vanilla6)^0.5)-SUM($M586:O586),(Input!$M$243*(1+vanilla6)^0.5)/A41stdlife))</f>
        <v>0</v>
      </c>
      <c r="Q586" s="68">
        <f>IF(A41stdlife="n/a","n/a",IF(Q$3&gt;(A41stdlife+$F586),(Input!$M$243*(1+vanilla6)^0.5)-SUM($M586:P586),(Input!$M$243*(1+vanilla6)^0.5)/A41stdlife))</f>
        <v>0</v>
      </c>
      <c r="R586" s="68"/>
      <c r="S586" s="102"/>
      <c r="T586" s="102"/>
      <c r="U586" s="102"/>
      <c r="V586" s="102"/>
      <c r="W586" s="102"/>
      <c r="X586" s="102"/>
      <c r="Y586" s="102"/>
      <c r="Z586" s="102"/>
      <c r="AA586" s="102"/>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102"/>
      <c r="BE586" s="102"/>
      <c r="BF586" s="102"/>
      <c r="BG586" s="102"/>
      <c r="BH586" s="102"/>
      <c r="BI586" s="102"/>
      <c r="BJ586" s="102"/>
      <c r="BK586" s="11"/>
      <c r="BL586" s="11"/>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9"/>
      <c r="B587" s="9"/>
      <c r="C587" s="9"/>
      <c r="D587" s="25"/>
      <c r="E587" s="363"/>
      <c r="F587" s="85">
        <v>7</v>
      </c>
      <c r="G587" s="26"/>
      <c r="H587" s="147"/>
      <c r="I587" s="149"/>
      <c r="J587" s="149"/>
      <c r="K587" s="149"/>
      <c r="L587" s="149"/>
      <c r="M587" s="149"/>
      <c r="N587" s="148"/>
      <c r="O587" s="68">
        <f>IF(A41stdlife="n/a","n/a",IF(O$3&gt;(A41stdlife+$F587),(Input!N$243*(1+vanilla7)^0.5)-SUM($N587:N587),(Input!$N$243*(1+vanilla7)^0.5)/A41stdlife))</f>
        <v>0</v>
      </c>
      <c r="P587" s="68">
        <f>IF(A41stdlife="n/a","n/a",IF(P$3&gt;(A41stdlife+$F587),(Input!O$243*(1+vanilla7)^0.5)-SUM($N587:O587),(Input!$N$243*(1+vanilla7)^0.5)/A41stdlife))</f>
        <v>0</v>
      </c>
      <c r="Q587" s="68">
        <f>IF(A41stdlife="n/a","n/a",IF(Q$3&gt;(A41stdlife+$F587),(Input!P$243*(1+vanilla7)^0.5)-SUM($N587:P587),(Input!$N$243*(1+vanilla7)^0.5)/A41stdlife))</f>
        <v>0</v>
      </c>
      <c r="R587" s="68"/>
      <c r="S587" s="102"/>
      <c r="T587" s="102"/>
      <c r="U587" s="102"/>
      <c r="V587" s="102"/>
      <c r="W587" s="102"/>
      <c r="X587" s="102"/>
      <c r="Y587" s="102"/>
      <c r="Z587" s="102"/>
      <c r="AA587" s="102"/>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102"/>
      <c r="BE587" s="102"/>
      <c r="BF587" s="102"/>
      <c r="BG587" s="102"/>
      <c r="BH587" s="102"/>
      <c r="BI587" s="102"/>
      <c r="BJ587" s="102"/>
      <c r="BK587" s="11"/>
      <c r="BL587" s="11"/>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9"/>
      <c r="B588" s="9"/>
      <c r="C588" s="9"/>
      <c r="D588" s="25"/>
      <c r="E588" s="363"/>
      <c r="F588" s="85">
        <v>8</v>
      </c>
      <c r="G588" s="26"/>
      <c r="H588" s="147"/>
      <c r="I588" s="149"/>
      <c r="J588" s="149"/>
      <c r="K588" s="149"/>
      <c r="L588" s="149"/>
      <c r="M588" s="149"/>
      <c r="N588" s="149"/>
      <c r="O588" s="148"/>
      <c r="P588" s="68">
        <f>IF(A41stdlife="n/a","n/a",IF(P$3&gt;(A41stdlife+$F588),(Input!$O$243*(1+vanilla8)^0.5)-SUM($O588:O588),(Input!$O$243*(1+vanilla8)^0.5)/A41stdlife))</f>
        <v>0</v>
      </c>
      <c r="Q588" s="68">
        <f>IF(A41stdlife="n/a","n/a",IF(Q$3&gt;(A41stdlife+$F588),(Input!$O$243*(1+vanilla8)^0.5)-SUM($O588:P588),(Input!$O$243*(1+vanilla8)^0.5)/A41stdlife))</f>
        <v>0</v>
      </c>
      <c r="R588" s="68"/>
      <c r="S588" s="102"/>
      <c r="T588" s="102"/>
      <c r="U588" s="102"/>
      <c r="V588" s="102"/>
      <c r="W588" s="102"/>
      <c r="X588" s="102"/>
      <c r="Y588" s="102"/>
      <c r="Z588" s="102"/>
      <c r="AA588" s="102"/>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102"/>
      <c r="BE588" s="102"/>
      <c r="BF588" s="102"/>
      <c r="BG588" s="102"/>
      <c r="BH588" s="102"/>
      <c r="BI588" s="102"/>
      <c r="BJ588" s="102"/>
      <c r="BK588" s="11"/>
      <c r="BL588" s="11"/>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9"/>
      <c r="B589" s="9"/>
      <c r="C589" s="9"/>
      <c r="D589" s="25"/>
      <c r="E589" s="363"/>
      <c r="F589" s="85">
        <v>9</v>
      </c>
      <c r="G589" s="26"/>
      <c r="H589" s="147"/>
      <c r="I589" s="149"/>
      <c r="J589" s="149"/>
      <c r="K589" s="149"/>
      <c r="L589" s="149"/>
      <c r="M589" s="149"/>
      <c r="N589" s="149"/>
      <c r="O589" s="149"/>
      <c r="P589" s="148"/>
      <c r="Q589" s="68">
        <f>IF(A41stdlife="n/a","n/a",IF(Q$3&gt;(A41stdlife+$F589),(Input!$P$243*(1+vanilla9)^0.5)-SUM($P589:P589),(Input!$P$243*(1+vanilla9)^0.5)/A41stdlife))</f>
        <v>0</v>
      </c>
      <c r="R589" s="68"/>
      <c r="S589" s="102"/>
      <c r="T589" s="102"/>
      <c r="U589" s="102"/>
      <c r="V589" s="102"/>
      <c r="W589" s="102"/>
      <c r="X589" s="102"/>
      <c r="Y589" s="102"/>
      <c r="Z589" s="102"/>
      <c r="AA589" s="102"/>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102"/>
      <c r="BE589" s="102"/>
      <c r="BF589" s="102"/>
      <c r="BG589" s="102"/>
      <c r="BH589" s="102"/>
      <c r="BI589" s="102"/>
      <c r="BJ589" s="102"/>
      <c r="BK589" s="11"/>
      <c r="BL589" s="11"/>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9"/>
      <c r="B590" s="9"/>
      <c r="C590" s="9"/>
      <c r="D590" s="25"/>
      <c r="E590" s="363"/>
      <c r="F590" s="86">
        <v>10</v>
      </c>
      <c r="G590" s="26"/>
      <c r="H590" s="147"/>
      <c r="I590" s="149"/>
      <c r="J590" s="149"/>
      <c r="K590" s="149"/>
      <c r="L590" s="149"/>
      <c r="M590" s="149"/>
      <c r="N590" s="149"/>
      <c r="O590" s="149"/>
      <c r="P590" s="149"/>
      <c r="Q590" s="148"/>
      <c r="R590" s="68"/>
      <c r="S590" s="102"/>
      <c r="T590" s="102"/>
      <c r="U590" s="102"/>
      <c r="V590" s="102"/>
      <c r="W590" s="102"/>
      <c r="X590" s="102"/>
      <c r="Y590" s="102"/>
      <c r="Z590" s="102"/>
      <c r="AA590" s="102"/>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102"/>
      <c r="BE590" s="102"/>
      <c r="BF590" s="102"/>
      <c r="BG590" s="102"/>
      <c r="BH590" s="102"/>
      <c r="BI590" s="102"/>
      <c r="BJ590" s="102"/>
      <c r="BK590" s="11"/>
      <c r="BL590" s="11"/>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ollapsed="1">
      <c r="A591" s="9"/>
      <c r="B591" s="9"/>
      <c r="C591" s="9"/>
      <c r="D591" s="247">
        <f>Asset41</f>
        <v>0</v>
      </c>
      <c r="E591" s="9"/>
      <c r="F591" s="9"/>
      <c r="G591" s="122"/>
      <c r="H591" s="166">
        <f>-SUM(H579:H590)</f>
        <v>0</v>
      </c>
      <c r="I591" s="166">
        <f>-SUM(I579:I590)</f>
        <v>0</v>
      </c>
      <c r="J591" s="166">
        <f>-SUM(J579:J590)</f>
        <v>0</v>
      </c>
      <c r="K591" s="166">
        <f>-SUM(K579:K590)</f>
        <v>0</v>
      </c>
      <c r="L591" s="166">
        <f>-SUM(L579:L590)</f>
        <v>0</v>
      </c>
      <c r="M591" s="166">
        <f>IF(Input!M391&gt;0, -SUM(M579:M590), 0)</f>
        <v>0</v>
      </c>
      <c r="N591" s="166">
        <f>IF(Input!N391&gt;0, -SUM(N579:N590), 0)</f>
        <v>0</v>
      </c>
      <c r="O591" s="166">
        <f>IF(Input!O391&gt;0, -SUM(O579:O590), 0)</f>
        <v>0</v>
      </c>
      <c r="P591" s="166">
        <f>IF(Input!P391&gt;0, -SUM(P579:P590), 0)</f>
        <v>0</v>
      </c>
      <c r="Q591" s="166">
        <f>IF(Input!Q391&gt;0, -SUM(Q579:Q590), 0)</f>
        <v>0</v>
      </c>
      <c r="R591" s="66"/>
      <c r="S591" s="104"/>
      <c r="T591" s="104"/>
      <c r="U591" s="104"/>
      <c r="V591" s="104"/>
      <c r="W591" s="104"/>
      <c r="X591" s="104"/>
      <c r="Y591" s="104"/>
      <c r="Z591" s="104"/>
      <c r="AA591" s="104"/>
      <c r="AB591" s="222"/>
      <c r="AC591" s="222"/>
      <c r="AD591" s="222"/>
      <c r="AE591" s="222"/>
      <c r="AF591" s="222"/>
      <c r="AG591" s="222"/>
      <c r="AH591" s="222"/>
      <c r="AI591" s="222"/>
      <c r="AJ591" s="222"/>
      <c r="AK591" s="222"/>
      <c r="AL591" s="222"/>
      <c r="AM591" s="222"/>
      <c r="AN591" s="222"/>
      <c r="AO591" s="222"/>
      <c r="AP591" s="222"/>
      <c r="AQ591" s="222"/>
      <c r="AR591" s="222"/>
      <c r="AS591" s="222"/>
      <c r="AT591" s="222"/>
      <c r="AU591" s="222"/>
      <c r="AV591" s="222"/>
      <c r="AW591" s="222"/>
      <c r="AX591" s="222"/>
      <c r="AY591" s="222"/>
      <c r="AZ591" s="222"/>
      <c r="BA591" s="222"/>
      <c r="BB591" s="222"/>
      <c r="BC591" s="222"/>
      <c r="BD591" s="104"/>
      <c r="BE591" s="104"/>
      <c r="BF591" s="104"/>
      <c r="BG591" s="104"/>
      <c r="BH591" s="104"/>
      <c r="BI591" s="104"/>
      <c r="BJ591" s="104"/>
      <c r="BK591" s="11"/>
      <c r="BL591" s="1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c r="A592" s="9"/>
      <c r="B592" s="9"/>
      <c r="C592" s="31">
        <f>Asset42</f>
        <v>0</v>
      </c>
      <c r="D592" s="162"/>
      <c r="E592" s="33" t="s">
        <v>27</v>
      </c>
      <c r="F592" s="32"/>
      <c r="G592" s="176"/>
      <c r="H592" s="67">
        <f>IF(H$3&gt;A42remlife,A42value-SUM($G592:G592),IF(A42remlife="N/A","n/a",A42value/A42remlife))</f>
        <v>0</v>
      </c>
      <c r="I592" s="67">
        <f>IF(I$3&gt;A42remlife,A42value-SUM($G592:H592),IF(A42remlife="N/A","n/a",A42value/A42remlife))</f>
        <v>0</v>
      </c>
      <c r="J592" s="67">
        <f>IF(J$3&gt;A42remlife,A42value-SUM($G592:I592),IF(A42remlife="N/A","n/a",A42value/A42remlife))</f>
        <v>0</v>
      </c>
      <c r="K592" s="67">
        <f>IF(K$3&gt;A42remlife,A42value-SUM($G592:J592),IF(A42remlife="N/A","n/a",A42value/A42remlife))</f>
        <v>0</v>
      </c>
      <c r="L592" s="67">
        <f>IF(L$3&gt;A42remlife,A42value-SUM($G592:K592),IF(A42remlife="N/A","n/a",A42value/A42remlife))</f>
        <v>0</v>
      </c>
      <c r="M592" s="67">
        <f>IF(M$3&gt;A42remlife,A42value-SUM($G592:L592),IF(A42remlife="N/A","n/a",A42value/A42remlife))</f>
        <v>0</v>
      </c>
      <c r="N592" s="67">
        <f>IF(N$3&gt;A42remlife,A42value-SUM($G592:M592),IF(A42remlife="N/A","n/a",A42value/A42remlife))</f>
        <v>0</v>
      </c>
      <c r="O592" s="67">
        <f>IF(O$3&gt;A42remlife,A42value-SUM($G592:N592),IF(A42remlife="N/A","n/a",A42value/A42remlife))</f>
        <v>0</v>
      </c>
      <c r="P592" s="67">
        <f>IF(P$3&gt;A42remlife,A42value-SUM($G592:O592),IF(A42remlife="N/A","n/a",A42value/A42remlife))</f>
        <v>0</v>
      </c>
      <c r="Q592" s="67">
        <f>IF(Q$3&gt;A42remlife,A42value-SUM($G592:P592),IF(A42remlife="N/A","n/a",A42value/A42remlife))</f>
        <v>0</v>
      </c>
      <c r="R592" s="67"/>
      <c r="S592" s="102"/>
      <c r="T592" s="102"/>
      <c r="U592" s="102"/>
      <c r="V592" s="102"/>
      <c r="W592" s="102"/>
      <c r="X592" s="102"/>
      <c r="Y592" s="102"/>
      <c r="Z592" s="102"/>
      <c r="AA592" s="102"/>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102"/>
      <c r="BE592" s="102"/>
      <c r="BF592" s="102"/>
      <c r="BG592" s="102"/>
      <c r="BH592" s="102"/>
      <c r="BI592" s="102"/>
      <c r="BJ592" s="102"/>
      <c r="BK592" s="11"/>
      <c r="BL592" s="11"/>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9"/>
      <c r="D593" s="25"/>
      <c r="E593" s="362" t="s">
        <v>83</v>
      </c>
      <c r="F593" s="85">
        <v>0</v>
      </c>
      <c r="G593" s="122"/>
      <c r="H593" s="68"/>
      <c r="I593" s="68"/>
      <c r="J593" s="68"/>
      <c r="K593" s="68"/>
      <c r="L593" s="68"/>
      <c r="M593" s="164"/>
      <c r="N593" s="111"/>
      <c r="O593" s="68"/>
      <c r="P593" s="68"/>
      <c r="Q593" s="68"/>
      <c r="R593" s="68"/>
      <c r="S593" s="102"/>
      <c r="T593" s="102"/>
      <c r="U593" s="102"/>
      <c r="V593" s="102"/>
      <c r="W593" s="102"/>
      <c r="X593" s="102"/>
      <c r="Y593" s="102"/>
      <c r="Z593" s="102"/>
      <c r="AA593" s="102"/>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102"/>
      <c r="BE593" s="102"/>
      <c r="BF593" s="102"/>
      <c r="BG593" s="102"/>
      <c r="BH593" s="102"/>
      <c r="BI593" s="102"/>
      <c r="BJ593" s="102"/>
      <c r="BK593" s="11"/>
      <c r="BL593" s="11"/>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9"/>
      <c r="B594" s="9"/>
      <c r="C594" s="9"/>
      <c r="D594" s="25"/>
      <c r="E594" s="363"/>
      <c r="F594" s="85">
        <v>1</v>
      </c>
      <c r="G594" s="122"/>
      <c r="H594" s="146"/>
      <c r="I594" s="68">
        <f>IF(A42stdlife="n/a","n/a",IF(I$3&gt;(A42stdlife+$F594),(Input!$H$244*(1+vanilla1)^0.5)-SUM($H594:H594),(Input!$H$244*(1+vanilla1)^0.5)/A42stdlife))</f>
        <v>0</v>
      </c>
      <c r="J594" s="68">
        <f>IF(A42stdlife="n/a","n/a",IF(J$3&gt;(A42stdlife+$F594),(Input!$H$244*(1+vanilla1)^0.5)-SUM($H594:I594),(Input!$H$244*(1+vanilla1)^0.5)/A42stdlife))</f>
        <v>0</v>
      </c>
      <c r="K594" s="68">
        <f>IF(A42stdlife="n/a","n/a",IF(K$3&gt;(A42stdlife+$F594),(Input!$H$244*(1+vanilla1)^0.5)-SUM($H594:J594),(Input!$H$244*(1+vanilla1)^0.5)/A42stdlife))</f>
        <v>0</v>
      </c>
      <c r="L594" s="68">
        <f>IF(A42stdlife="n/a","n/a",IF(L$3&gt;(A42stdlife+$F594),(Input!$H$244*(1+vanilla1)^0.5)-SUM($H594:K594),(Input!$H$244*(1+vanilla1)^0.5)/A42stdlife))</f>
        <v>0</v>
      </c>
      <c r="M594" s="68">
        <f>IF(A42stdlife="n/a","n/a",IF(M$3&gt;(A42stdlife+$F594),(Input!$H$244*(1+vanilla1)^0.5)-SUM($H594:L594),(Input!$H$244*(1+vanilla1)^0.5)/A42stdlife))</f>
        <v>0</v>
      </c>
      <c r="N594" s="68">
        <f>IF(A42stdlife="n/a","n/a",IF(N$3&gt;(A42stdlife+$F594),(Input!$H$244*(1+vanilla1)^0.5)-SUM($H594:M594),(Input!$H$244*(1+vanilla1)^0.5)/A42stdlife))</f>
        <v>0</v>
      </c>
      <c r="O594" s="68">
        <f>IF(A42stdlife="n/a","n/a",IF(O$3&gt;(A42stdlife+$F594),(Input!$H$244*(1+vanilla1)^0.5)-SUM($H594:N594),(Input!$H$244*(1+vanilla1)^0.5)/A42stdlife))</f>
        <v>0</v>
      </c>
      <c r="P594" s="68">
        <f>IF(A42stdlife="n/a","n/a",IF(P$3&gt;(A42stdlife+$F594),(Input!$H$244*(1+vanilla1)^0.5)-SUM($H594:O594),(Input!$H$244*(1+vanilla1)^0.5)/A42stdlife))</f>
        <v>0</v>
      </c>
      <c r="Q594" s="68">
        <f>IF(A42stdlife="n/a","n/a",IF(Q$3&gt;(A42stdlife+$F594),(Input!$H$244*(1+vanilla1)^0.5)-SUM($H594:P594),(Input!$H$244*(1+vanilla1)^0.5)/A42stdlife))</f>
        <v>0</v>
      </c>
      <c r="R594" s="68"/>
      <c r="S594" s="102"/>
      <c r="T594" s="102"/>
      <c r="U594" s="102"/>
      <c r="V594" s="102"/>
      <c r="W594" s="102"/>
      <c r="X594" s="102"/>
      <c r="Y594" s="102"/>
      <c r="Z594" s="102"/>
      <c r="AA594" s="102"/>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102"/>
      <c r="BE594" s="102"/>
      <c r="BF594" s="102"/>
      <c r="BG594" s="102"/>
      <c r="BH594" s="102"/>
      <c r="BI594" s="102"/>
      <c r="BJ594" s="102"/>
      <c r="BK594" s="11"/>
      <c r="BL594" s="11"/>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9"/>
      <c r="B595" s="9"/>
      <c r="C595" s="9"/>
      <c r="D595" s="25"/>
      <c r="E595" s="363"/>
      <c r="F595" s="85">
        <v>2</v>
      </c>
      <c r="G595" s="122"/>
      <c r="H595" s="147"/>
      <c r="I595" s="148"/>
      <c r="J595" s="68">
        <f>IF(A42stdlife="n/a","n/a",IF(J$3&gt;(A42stdlife+$F595),(Input!$I$244*(1+vanilla2)^0.5)-SUM($I595:I595),(Input!$I$244*(1+vanilla2)^0.5)/A42stdlife))</f>
        <v>0</v>
      </c>
      <c r="K595" s="68">
        <f>IF(A42stdlife="n/a","n/a",IF(K$3&gt;(A42stdlife+$F595),(Input!$I$244*(1+vanilla2)^0.5)-SUM($I595:J595),(Input!$I$244*(1+vanilla2)^0.5)/A42stdlife))</f>
        <v>0</v>
      </c>
      <c r="L595" s="68">
        <f>IF(A42stdlife="n/a","n/a",IF(L$3&gt;(A42stdlife+$F595),(Input!$I$244*(1+vanilla2)^0.5)-SUM($I595:K595),(Input!$I$244*(1+vanilla2)^0.5)/A42stdlife))</f>
        <v>0</v>
      </c>
      <c r="M595" s="68">
        <f>IF(A42stdlife="n/a","n/a",IF(M$3&gt;(A42stdlife+$F595),(Input!$I$244*(1+vanilla2)^0.5)-SUM($I595:L595),(Input!$I$244*(1+vanilla2)^0.5)/A42stdlife))</f>
        <v>0</v>
      </c>
      <c r="N595" s="68">
        <f>IF(A42stdlife="n/a","n/a",IF(N$3&gt;(A42stdlife+$F595),(Input!$I$244*(1+vanilla2)^0.5)-SUM($I595:M595),(Input!$I$244*(1+vanilla2)^0.5)/A42stdlife))</f>
        <v>0</v>
      </c>
      <c r="O595" s="68">
        <f>IF(A42stdlife="n/a","n/a",IF(O$3&gt;(A42stdlife+$F595),(Input!$I$244*(1+vanilla2)^0.5)-SUM($I595:N595),(Input!$I$244*(1+vanilla2)^0.5)/A42stdlife))</f>
        <v>0</v>
      </c>
      <c r="P595" s="68">
        <f>IF(A42stdlife="n/a","n/a",IF(P$3&gt;(A42stdlife+$F595),(Input!$I$244*(1+vanilla2)^0.5)-SUM($I595:O595),(Input!$I$244*(1+vanilla2)^0.5)/A42stdlife))</f>
        <v>0</v>
      </c>
      <c r="Q595" s="68">
        <f>IF(A42stdlife="n/a","n/a",IF(Q$3&gt;(A42stdlife+$F595),(Input!$I$244*(1+vanilla2)^0.5)-SUM($I595:P595),(Input!$I$244*(1+vanilla2)^0.5)/A42stdlife))</f>
        <v>0</v>
      </c>
      <c r="R595" s="68"/>
      <c r="S595" s="102"/>
      <c r="T595" s="102"/>
      <c r="U595" s="102"/>
      <c r="V595" s="102"/>
      <c r="W595" s="102"/>
      <c r="X595" s="102"/>
      <c r="Y595" s="102"/>
      <c r="Z595" s="102"/>
      <c r="AA595" s="102"/>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102"/>
      <c r="BE595" s="102"/>
      <c r="BF595" s="102"/>
      <c r="BG595" s="102"/>
      <c r="BH595" s="102"/>
      <c r="BI595" s="102"/>
      <c r="BJ595" s="102"/>
      <c r="BK595" s="11"/>
      <c r="BL595" s="11"/>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2">
      <c r="A596" s="9"/>
      <c r="B596" s="9"/>
      <c r="C596" s="9"/>
      <c r="D596" s="25"/>
      <c r="E596" s="363"/>
      <c r="F596" s="85">
        <v>3</v>
      </c>
      <c r="G596" s="122"/>
      <c r="H596" s="147"/>
      <c r="I596" s="149"/>
      <c r="J596" s="148"/>
      <c r="K596" s="68">
        <f>IF(A42stdlife="n/a","n/a",IF(K$3&gt;(A42stdlife+$F596),(Input!$J$244*(1+vanilla3)^0.5)-SUM($J596:J596),(Input!$J$244*(1+vanilla3)^0.5)/A42stdlife))</f>
        <v>0</v>
      </c>
      <c r="L596" s="68">
        <f>IF(A42stdlife="n/a","n/a",IF(L$3&gt;(A42stdlife+$F596),(Input!$J$244*(1+vanilla3)^0.5)-SUM($J596:K596),(Input!$J$244*(1+vanilla3)^0.5)/A42stdlife))</f>
        <v>0</v>
      </c>
      <c r="M596" s="68">
        <f>IF(A42stdlife="n/a","n/a",IF(M$3&gt;(A42stdlife+$F596),(Input!$J$244*(1+vanilla3)^0.5)-SUM($J596:L596),(Input!$J$244*(1+vanilla3)^0.5)/A42stdlife))</f>
        <v>0</v>
      </c>
      <c r="N596" s="68">
        <f>IF(A42stdlife="n/a","n/a",IF(N$3&gt;(A42stdlife+$F596),(Input!$J$244*(1+vanilla3)^0.5)-SUM($J596:M596),(Input!$J$244*(1+vanilla3)^0.5)/A42stdlife))</f>
        <v>0</v>
      </c>
      <c r="O596" s="68">
        <f>IF(A42stdlife="n/a","n/a",IF(O$3&gt;(A42stdlife+$F596),(Input!$J$244*(1+vanilla3)^0.5)-SUM($J596:N596),(Input!$J$244*(1+vanilla3)^0.5)/A42stdlife))</f>
        <v>0</v>
      </c>
      <c r="P596" s="68">
        <f>IF(A42stdlife="n/a","n/a",IF(P$3&gt;(A42stdlife+$F596),(Input!$J$244*(1+vanilla3)^0.5)-SUM($J596:O596),(Input!$J$244*(1+vanilla3)^0.5)/A42stdlife))</f>
        <v>0</v>
      </c>
      <c r="Q596" s="68">
        <f>IF(A42stdlife="n/a","n/a",IF(Q$3&gt;(A42stdlife+$F596),(Input!$J$244*(1+vanilla3)^0.5)-SUM($J596:P596),(Input!$J$244*(1+vanilla3)^0.5)/A42stdlife))</f>
        <v>0</v>
      </c>
      <c r="R596" s="68"/>
      <c r="S596" s="102"/>
      <c r="T596" s="102"/>
      <c r="U596" s="102"/>
      <c r="V596" s="102"/>
      <c r="W596" s="102"/>
      <c r="X596" s="102"/>
      <c r="Y596" s="102"/>
      <c r="Z596" s="102"/>
      <c r="AA596" s="102"/>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102"/>
      <c r="BE596" s="102"/>
      <c r="BF596" s="102"/>
      <c r="BG596" s="102"/>
      <c r="BH596" s="102"/>
      <c r="BI596" s="102"/>
      <c r="BJ596" s="102"/>
      <c r="BK596" s="11"/>
      <c r="BL596" s="11"/>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9"/>
      <c r="B597" s="9"/>
      <c r="C597" s="9"/>
      <c r="D597" s="25"/>
      <c r="E597" s="363"/>
      <c r="F597" s="85">
        <v>4</v>
      </c>
      <c r="G597" s="122"/>
      <c r="H597" s="147"/>
      <c r="I597" s="149"/>
      <c r="J597" s="149"/>
      <c r="K597" s="148"/>
      <c r="L597" s="68">
        <f>IF(A42stdlife="n/a","n/a",IF(L$3&gt;(A42stdlife+$F597),(Input!$K$244*(1+vanilla4)^0.5)-SUM($K597:K597),(Input!$K$244*(1+vanilla4)^0.5)/A42stdlife))</f>
        <v>0</v>
      </c>
      <c r="M597" s="68">
        <f>IF(A42stdlife="n/a","n/a",IF(M$3&gt;(A42stdlife+$F597),(Input!$K$244*(1+vanilla4)^0.5)-SUM($K597:L597),(Input!$K$244*(1+vanilla4)^0.5)/A42stdlife))</f>
        <v>0</v>
      </c>
      <c r="N597" s="68">
        <f>IF(A42stdlife="n/a","n/a",IF(N$3&gt;(A42stdlife+$F597),(Input!$K$244*(1+vanilla4)^0.5)-SUM($K597:M597),(Input!$K$244*(1+vanilla4)^0.5)/A42stdlife))</f>
        <v>0</v>
      </c>
      <c r="O597" s="68">
        <f>IF(A42stdlife="n/a","n/a",IF(O$3&gt;(A42stdlife+$F597),(Input!$K$244*(1+vanilla4)^0.5)-SUM($K597:N597),(Input!$K$244*(1+vanilla4)^0.5)/A42stdlife))</f>
        <v>0</v>
      </c>
      <c r="P597" s="68">
        <f>IF(A42stdlife="n/a","n/a",IF(P$3&gt;(A42stdlife+$F597),(Input!$K$244*(1+vanilla4)^0.5)-SUM($K597:O597),(Input!$K$244*(1+vanilla4)^0.5)/A42stdlife))</f>
        <v>0</v>
      </c>
      <c r="Q597" s="68">
        <f>IF(A42stdlife="n/a","n/a",IF(Q$3&gt;(A42stdlife+$F597),(Input!$K$244*(1+vanilla4)^0.5)-SUM($K597:P597),(Input!$K$244*(1+vanilla4)^0.5)/A42stdlife))</f>
        <v>0</v>
      </c>
      <c r="R597" s="68"/>
      <c r="S597" s="102"/>
      <c r="T597" s="102"/>
      <c r="U597" s="102"/>
      <c r="V597" s="102"/>
      <c r="W597" s="102"/>
      <c r="X597" s="102"/>
      <c r="Y597" s="102"/>
      <c r="Z597" s="102"/>
      <c r="AA597" s="102"/>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102"/>
      <c r="BE597" s="102"/>
      <c r="BF597" s="102"/>
      <c r="BG597" s="102"/>
      <c r="BH597" s="102"/>
      <c r="BI597" s="102"/>
      <c r="BJ597" s="102"/>
      <c r="BK597" s="11"/>
      <c r="BL597" s="11"/>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9"/>
      <c r="B598" s="9"/>
      <c r="C598" s="9"/>
      <c r="D598" s="25"/>
      <c r="E598" s="363"/>
      <c r="F598" s="85">
        <v>5</v>
      </c>
      <c r="G598" s="26"/>
      <c r="H598" s="147"/>
      <c r="I598" s="149"/>
      <c r="J598" s="149"/>
      <c r="K598" s="149"/>
      <c r="L598" s="148"/>
      <c r="M598" s="68">
        <f>IF(A42stdlife="n/a","n/a",IF(M$3&gt;(A42stdlife+$F598),(Input!$L$244*(1+vanilla5)^0.5)-SUM($L598:L598),(Input!$L$244*(1+vanilla5)^0.5)/A42stdlife))</f>
        <v>0</v>
      </c>
      <c r="N598" s="68">
        <f>IF(A42stdlife="n/a","n/a",IF(N$3&gt;(A42stdlife+$F598),(Input!$L$244*(1+vanilla5)^0.5)-SUM($L598:M598),(Input!$L$244*(1+vanilla5)^0.5)/A42stdlife))</f>
        <v>0</v>
      </c>
      <c r="O598" s="68">
        <f>IF(A42stdlife="n/a","n/a",IF(O$3&gt;(A42stdlife+$F598),(Input!$L$244*(1+vanilla5)^0.5)-SUM($L598:N598),(Input!$L$244*(1+vanilla5)^0.5)/A42stdlife))</f>
        <v>0</v>
      </c>
      <c r="P598" s="68">
        <f>IF(A42stdlife="n/a","n/a",IF(P$3&gt;(A42stdlife+$F598),(Input!$L$244*(1+vanilla5)^0.5)-SUM($L598:O598),(Input!$L$244*(1+vanilla5)^0.5)/A42stdlife))</f>
        <v>0</v>
      </c>
      <c r="Q598" s="68">
        <f>IF(A42stdlife="n/a","n/a",IF(Q$3&gt;(A42stdlife+$F598),(Input!$L$244*(1+vanilla5)^0.5)-SUM($L598:P598),(Input!$L$244*(1+vanilla5)^0.5)/A42stdlife))</f>
        <v>0</v>
      </c>
      <c r="R598" s="68"/>
      <c r="S598" s="102"/>
      <c r="T598" s="102"/>
      <c r="U598" s="102"/>
      <c r="V598" s="102"/>
      <c r="W598" s="102"/>
      <c r="X598" s="102"/>
      <c r="Y598" s="102"/>
      <c r="Z598" s="102"/>
      <c r="AA598" s="102"/>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102"/>
      <c r="BE598" s="102"/>
      <c r="BF598" s="102"/>
      <c r="BG598" s="102"/>
      <c r="BH598" s="102"/>
      <c r="BI598" s="102"/>
      <c r="BJ598" s="102"/>
      <c r="BK598" s="11"/>
      <c r="BL598" s="11"/>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9"/>
      <c r="B599" s="9"/>
      <c r="C599" s="9"/>
      <c r="D599" s="25"/>
      <c r="E599" s="363"/>
      <c r="F599" s="85">
        <v>6</v>
      </c>
      <c r="G599" s="26"/>
      <c r="H599" s="147"/>
      <c r="I599" s="149"/>
      <c r="J599" s="149"/>
      <c r="K599" s="149"/>
      <c r="L599" s="149"/>
      <c r="M599" s="148"/>
      <c r="N599" s="68">
        <f>IF(A42stdlife="n/a","n/a",IF(N$3&gt;(A42stdlife+$F599),(Input!$M$244*(1+vanilla6)^0.5)-SUM($M599:M599),(Input!$M$244*(1+vanilla6)^0.5)/A42stdlife))</f>
        <v>0</v>
      </c>
      <c r="O599" s="68">
        <f>IF(A42stdlife="n/a","n/a",IF(O$3&gt;(A42stdlife+$F599),(Input!$M$244*(1+vanilla6)^0.5)-SUM($M599:N599),(Input!$M$244*(1+vanilla6)^0.5)/A42stdlife))</f>
        <v>0</v>
      </c>
      <c r="P599" s="68">
        <f>IF(A42stdlife="n/a","n/a",IF(P$3&gt;(A42stdlife+$F599),(Input!$M$244*(1+vanilla6)^0.5)-SUM($M599:O599),(Input!$M$244*(1+vanilla6)^0.5)/A42stdlife))</f>
        <v>0</v>
      </c>
      <c r="Q599" s="68">
        <f>IF(A42stdlife="n/a","n/a",IF(Q$3&gt;(A42stdlife+$F599),(Input!$M$244*(1+vanilla6)^0.5)-SUM($M599:P599),(Input!$M$244*(1+vanilla6)^0.5)/A42stdlife))</f>
        <v>0</v>
      </c>
      <c r="R599" s="68"/>
      <c r="S599" s="102"/>
      <c r="T599" s="102"/>
      <c r="U599" s="102"/>
      <c r="V599" s="102"/>
      <c r="W599" s="102"/>
      <c r="X599" s="102"/>
      <c r="Y599" s="102"/>
      <c r="Z599" s="102"/>
      <c r="AA599" s="102"/>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102"/>
      <c r="BE599" s="102"/>
      <c r="BF599" s="102"/>
      <c r="BG599" s="102"/>
      <c r="BH599" s="102"/>
      <c r="BI599" s="102"/>
      <c r="BJ599" s="102"/>
      <c r="BK599" s="11"/>
      <c r="BL599" s="11"/>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9"/>
      <c r="B600" s="9"/>
      <c r="C600" s="9"/>
      <c r="D600" s="25"/>
      <c r="E600" s="363"/>
      <c r="F600" s="85">
        <v>7</v>
      </c>
      <c r="G600" s="26"/>
      <c r="H600" s="147"/>
      <c r="I600" s="149"/>
      <c r="J600" s="149"/>
      <c r="K600" s="149"/>
      <c r="L600" s="149"/>
      <c r="M600" s="149"/>
      <c r="N600" s="148"/>
      <c r="O600" s="68">
        <f>IF(A42stdlife="n/a","n/a",IF(O$3&gt;(A42stdlife+$F600),(Input!N$244*(1+vanilla7)^0.5)-SUM($N600:N600),(Input!$N$244*(1+vanilla7)^0.5)/A42stdlife))</f>
        <v>0</v>
      </c>
      <c r="P600" s="68">
        <f>IF(A42stdlife="n/a","n/a",IF(P$3&gt;(A42stdlife+$F600),(Input!O$244*(1+vanilla7)^0.5)-SUM($N600:O600),(Input!$N$244*(1+vanilla7)^0.5)/A42stdlife))</f>
        <v>0</v>
      </c>
      <c r="Q600" s="68">
        <f>IF(A42stdlife="n/a","n/a",IF(Q$3&gt;(A42stdlife+$F600),(Input!P$244*(1+vanilla7)^0.5)-SUM($N600:P600),(Input!$N$244*(1+vanilla7)^0.5)/A42stdlife))</f>
        <v>0</v>
      </c>
      <c r="R600" s="68"/>
      <c r="S600" s="102"/>
      <c r="T600" s="102"/>
      <c r="U600" s="102"/>
      <c r="V600" s="102"/>
      <c r="W600" s="102"/>
      <c r="X600" s="102"/>
      <c r="Y600" s="102"/>
      <c r="Z600" s="102"/>
      <c r="AA600" s="102"/>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102"/>
      <c r="BE600" s="102"/>
      <c r="BF600" s="102"/>
      <c r="BG600" s="102"/>
      <c r="BH600" s="102"/>
      <c r="BI600" s="102"/>
      <c r="BJ600" s="102"/>
      <c r="BK600" s="11"/>
      <c r="BL600" s="11"/>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9"/>
      <c r="B601" s="9"/>
      <c r="C601" s="9"/>
      <c r="D601" s="25"/>
      <c r="E601" s="363"/>
      <c r="F601" s="85">
        <v>8</v>
      </c>
      <c r="G601" s="26"/>
      <c r="H601" s="147"/>
      <c r="I601" s="149"/>
      <c r="J601" s="149"/>
      <c r="K601" s="149"/>
      <c r="L601" s="149"/>
      <c r="M601" s="149"/>
      <c r="N601" s="149"/>
      <c r="O601" s="148"/>
      <c r="P601" s="68">
        <f>IF(A42stdlife="n/a","n/a",IF(P$3&gt;(A42stdlife+$F601),(Input!$O$244*(1+vanilla8)^0.5)-SUM($O601:O601),(Input!$O$244*(1+vanilla8)^0.5)/A42stdlife))</f>
        <v>0</v>
      </c>
      <c r="Q601" s="68">
        <f>IF(A42stdlife="n/a","n/a",IF(Q$3&gt;(A42stdlife+$F601),(Input!$O$244*(1+vanilla8)^0.5)-SUM($O601:P601),(Input!$O$244*(1+vanilla8)^0.5)/A42stdlife))</f>
        <v>0</v>
      </c>
      <c r="R601" s="68"/>
      <c r="S601" s="102"/>
      <c r="T601" s="102"/>
      <c r="U601" s="102"/>
      <c r="V601" s="102"/>
      <c r="W601" s="102"/>
      <c r="X601" s="102"/>
      <c r="Y601" s="102"/>
      <c r="Z601" s="102"/>
      <c r="AA601" s="102"/>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102"/>
      <c r="BE601" s="102"/>
      <c r="BF601" s="102"/>
      <c r="BG601" s="102"/>
      <c r="BH601" s="102"/>
      <c r="BI601" s="102"/>
      <c r="BJ601" s="102"/>
      <c r="BK601" s="11"/>
      <c r="BL601" s="1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9"/>
      <c r="B602" s="9"/>
      <c r="C602" s="9"/>
      <c r="D602" s="25"/>
      <c r="E602" s="363"/>
      <c r="F602" s="85">
        <v>9</v>
      </c>
      <c r="G602" s="26"/>
      <c r="H602" s="147"/>
      <c r="I602" s="149"/>
      <c r="J602" s="149"/>
      <c r="K602" s="149"/>
      <c r="L602" s="149"/>
      <c r="M602" s="149"/>
      <c r="N602" s="149"/>
      <c r="O602" s="149"/>
      <c r="P602" s="148"/>
      <c r="Q602" s="68">
        <f>IF(A42stdlife="n/a","n/a",IF(Q$3&gt;(A42stdlife+$F602),(Input!$P$244*(1+vanilla9)^0.5)-SUM($P602:P602),(Input!$P$244*(1+vanilla9)^0.5)/A42stdlife))</f>
        <v>0</v>
      </c>
      <c r="R602" s="68"/>
      <c r="S602" s="102"/>
      <c r="T602" s="102"/>
      <c r="U602" s="102"/>
      <c r="V602" s="102"/>
      <c r="W602" s="102"/>
      <c r="X602" s="102"/>
      <c r="Y602" s="102"/>
      <c r="Z602" s="102"/>
      <c r="AA602" s="102"/>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102"/>
      <c r="BE602" s="102"/>
      <c r="BF602" s="102"/>
      <c r="BG602" s="102"/>
      <c r="BH602" s="102"/>
      <c r="BI602" s="102"/>
      <c r="BJ602" s="102"/>
      <c r="BK602" s="11"/>
      <c r="BL602" s="11"/>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9"/>
      <c r="B603" s="9"/>
      <c r="C603" s="9"/>
      <c r="D603" s="25"/>
      <c r="E603" s="363"/>
      <c r="F603" s="86">
        <v>10</v>
      </c>
      <c r="G603" s="26"/>
      <c r="H603" s="147"/>
      <c r="I603" s="149"/>
      <c r="J603" s="149"/>
      <c r="K603" s="149"/>
      <c r="L603" s="149"/>
      <c r="M603" s="149"/>
      <c r="N603" s="149"/>
      <c r="O603" s="149"/>
      <c r="P603" s="149"/>
      <c r="Q603" s="148"/>
      <c r="R603" s="68"/>
      <c r="S603" s="102"/>
      <c r="T603" s="102"/>
      <c r="U603" s="102"/>
      <c r="V603" s="102"/>
      <c r="W603" s="102"/>
      <c r="X603" s="102"/>
      <c r="Y603" s="102"/>
      <c r="Z603" s="102"/>
      <c r="AA603" s="102"/>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102"/>
      <c r="BE603" s="102"/>
      <c r="BF603" s="102"/>
      <c r="BG603" s="102"/>
      <c r="BH603" s="102"/>
      <c r="BI603" s="102"/>
      <c r="BJ603" s="102"/>
      <c r="BK603" s="11"/>
      <c r="BL603" s="11"/>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1" collapsed="1">
      <c r="A604" s="9"/>
      <c r="B604" s="9"/>
      <c r="C604" s="9"/>
      <c r="D604" s="247">
        <f>Asset42</f>
        <v>0</v>
      </c>
      <c r="E604" s="9"/>
      <c r="F604" s="9"/>
      <c r="G604" s="122"/>
      <c r="H604" s="166">
        <f>-SUM(H592:H603)</f>
        <v>0</v>
      </c>
      <c r="I604" s="166">
        <f>-SUM(I592:I603)</f>
        <v>0</v>
      </c>
      <c r="J604" s="166">
        <f>-SUM(J592:J603)</f>
        <v>0</v>
      </c>
      <c r="K604" s="166">
        <f>-SUM(K592:K603)</f>
        <v>0</v>
      </c>
      <c r="L604" s="166">
        <f>-SUM(L592:L603)</f>
        <v>0</v>
      </c>
      <c r="M604" s="166">
        <f>IF(Input!M404&gt;0, -SUM(M592:M603), 0)</f>
        <v>0</v>
      </c>
      <c r="N604" s="166">
        <f>IF(Input!N404&gt;0, -SUM(N592:N603), 0)</f>
        <v>0</v>
      </c>
      <c r="O604" s="166">
        <f>IF(Input!O404&gt;0, -SUM(O592:O603), 0)</f>
        <v>0</v>
      </c>
      <c r="P604" s="166">
        <f>IF(Input!P404&gt;0, -SUM(P592:P603), 0)</f>
        <v>0</v>
      </c>
      <c r="Q604" s="166">
        <f>IF(Input!Q404&gt;0, -SUM(Q592:Q603), 0)</f>
        <v>0</v>
      </c>
      <c r="R604" s="66"/>
      <c r="S604" s="104"/>
      <c r="T604" s="104"/>
      <c r="U604" s="104"/>
      <c r="V604" s="104"/>
      <c r="W604" s="104"/>
      <c r="X604" s="104"/>
      <c r="Y604" s="104"/>
      <c r="Z604" s="104"/>
      <c r="AA604" s="104"/>
      <c r="AB604" s="222"/>
      <c r="AC604" s="222"/>
      <c r="AD604" s="222"/>
      <c r="AE604" s="222"/>
      <c r="AF604" s="222"/>
      <c r="AG604" s="222"/>
      <c r="AH604" s="222"/>
      <c r="AI604" s="222"/>
      <c r="AJ604" s="222"/>
      <c r="AK604" s="222"/>
      <c r="AL604" s="222"/>
      <c r="AM604" s="222"/>
      <c r="AN604" s="222"/>
      <c r="AO604" s="222"/>
      <c r="AP604" s="222"/>
      <c r="AQ604" s="222"/>
      <c r="AR604" s="222"/>
      <c r="AS604" s="222"/>
      <c r="AT604" s="222"/>
      <c r="AU604" s="222"/>
      <c r="AV604" s="222"/>
      <c r="AW604" s="222"/>
      <c r="AX604" s="222"/>
      <c r="AY604" s="222"/>
      <c r="AZ604" s="222"/>
      <c r="BA604" s="222"/>
      <c r="BB604" s="222"/>
      <c r="BC604" s="222"/>
      <c r="BD604" s="104"/>
      <c r="BE604" s="104"/>
      <c r="BF604" s="104"/>
      <c r="BG604" s="104"/>
      <c r="BH604" s="104"/>
      <c r="BI604" s="104"/>
      <c r="BJ604" s="104"/>
      <c r="BK604" s="11"/>
      <c r="BL604" s="11"/>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c r="A605" s="9"/>
      <c r="B605" s="9"/>
      <c r="C605" s="31">
        <f>Asset43</f>
        <v>0</v>
      </c>
      <c r="D605" s="162"/>
      <c r="E605" s="33" t="s">
        <v>27</v>
      </c>
      <c r="F605" s="32"/>
      <c r="G605" s="176"/>
      <c r="H605" s="67">
        <f>IF(H$3&gt;A43remlife,A43value-SUM($G605:G605),IF(A43remlife="N/A","n/a",A43value/A43remlife))</f>
        <v>0</v>
      </c>
      <c r="I605" s="67">
        <f>IF(I$3&gt;A43remlife,A43value-SUM($G605:H605),IF(A43remlife="N/A","n/a",A43value/A43remlife))</f>
        <v>0</v>
      </c>
      <c r="J605" s="67">
        <f>IF(J$3&gt;A43remlife,A43value-SUM($G605:I605),IF(A43remlife="N/A","n/a",A43value/A43remlife))</f>
        <v>0</v>
      </c>
      <c r="K605" s="67">
        <f>IF(K$3&gt;A43remlife,A43value-SUM($G605:J605),IF(A43remlife="N/A","n/a",A43value/A43remlife))</f>
        <v>0</v>
      </c>
      <c r="L605" s="67">
        <f>IF(L$3&gt;A43remlife,A43value-SUM($G605:K605),IF(A43remlife="N/A","n/a",A43value/A43remlife))</f>
        <v>0</v>
      </c>
      <c r="M605" s="67">
        <f>IF(M$3&gt;A43remlife,A43value-SUM($G605:L605),IF(A43remlife="N/A","n/a",A43value/A43remlife))</f>
        <v>0</v>
      </c>
      <c r="N605" s="67">
        <f>IF(N$3&gt;A43remlife,A43value-SUM($G605:M605),IF(A43remlife="N/A","n/a",A43value/A43remlife))</f>
        <v>0</v>
      </c>
      <c r="O605" s="67">
        <f>IF(O$3&gt;A43remlife,A43value-SUM($G605:N605),IF(A43remlife="N/A","n/a",A43value/A43remlife))</f>
        <v>0</v>
      </c>
      <c r="P605" s="67">
        <f>IF(P$3&gt;A43remlife,A43value-SUM($G605:O605),IF(A43remlife="N/A","n/a",A43value/A43remlife))</f>
        <v>0</v>
      </c>
      <c r="Q605" s="67">
        <f>IF(Q$3&gt;A43remlife,A43value-SUM($G605:P605),IF(A43remlife="N/A","n/a",A43value/A43remlife))</f>
        <v>0</v>
      </c>
      <c r="R605" s="67"/>
      <c r="S605" s="102"/>
      <c r="T605" s="102"/>
      <c r="U605" s="102"/>
      <c r="V605" s="102"/>
      <c r="W605" s="102"/>
      <c r="X605" s="102"/>
      <c r="Y605" s="102"/>
      <c r="Z605" s="102"/>
      <c r="AA605" s="102"/>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102"/>
      <c r="BE605" s="102"/>
      <c r="BF605" s="102"/>
      <c r="BG605" s="102"/>
      <c r="BH605" s="102"/>
      <c r="BI605" s="102"/>
      <c r="BJ605" s="102"/>
      <c r="BK605" s="11"/>
      <c r="BL605" s="11"/>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9"/>
      <c r="C606" s="9"/>
      <c r="D606" s="25"/>
      <c r="E606" s="362" t="s">
        <v>83</v>
      </c>
      <c r="F606" s="85">
        <v>0</v>
      </c>
      <c r="G606" s="122"/>
      <c r="H606" s="68"/>
      <c r="I606" s="68"/>
      <c r="J606" s="68"/>
      <c r="K606" s="68"/>
      <c r="L606" s="68"/>
      <c r="M606" s="164"/>
      <c r="N606" s="111"/>
      <c r="O606" s="68"/>
      <c r="P606" s="68"/>
      <c r="Q606" s="68"/>
      <c r="R606" s="68"/>
      <c r="S606" s="102"/>
      <c r="T606" s="102"/>
      <c r="U606" s="102"/>
      <c r="V606" s="102"/>
      <c r="W606" s="102"/>
      <c r="X606" s="102"/>
      <c r="Y606" s="102"/>
      <c r="Z606" s="102"/>
      <c r="AA606" s="102"/>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102"/>
      <c r="BE606" s="102"/>
      <c r="BF606" s="102"/>
      <c r="BG606" s="102"/>
      <c r="BH606" s="102"/>
      <c r="BI606" s="102"/>
      <c r="BJ606" s="102"/>
      <c r="BK606" s="11"/>
      <c r="BL606" s="11"/>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9"/>
      <c r="B607" s="9"/>
      <c r="C607" s="9"/>
      <c r="D607" s="25"/>
      <c r="E607" s="363"/>
      <c r="F607" s="85">
        <v>1</v>
      </c>
      <c r="G607" s="122"/>
      <c r="H607" s="146"/>
      <c r="I607" s="68">
        <f>IF(A43stdlife="n/a","n/a",IF(I$3&gt;(A43stdlife+$F607),(Input!$H$245*(1+vanilla1)^0.5)-SUM($H607:H607),(Input!$H$245*(1+vanilla1)^0.5)/A43stdlife))</f>
        <v>0</v>
      </c>
      <c r="J607" s="68">
        <f>IF(A43stdlife="n/a","n/a",IF(J$3&gt;(A43stdlife+$F607),(Input!$H$245*(1+vanilla1)^0.5)-SUM($H607:I607),(Input!$H$245*(1+vanilla1)^0.5)/A43stdlife))</f>
        <v>0</v>
      </c>
      <c r="K607" s="68">
        <f>IF(A43stdlife="n/a","n/a",IF(K$3&gt;(A43stdlife+$F607),(Input!$H$245*(1+vanilla1)^0.5)-SUM($H607:J607),(Input!$H$245*(1+vanilla1)^0.5)/A43stdlife))</f>
        <v>0</v>
      </c>
      <c r="L607" s="68">
        <f>IF(A43stdlife="n/a","n/a",IF(L$3&gt;(A43stdlife+$F607),(Input!$H$245*(1+vanilla1)^0.5)-SUM($H607:K607),(Input!$H$245*(1+vanilla1)^0.5)/A43stdlife))</f>
        <v>0</v>
      </c>
      <c r="M607" s="68">
        <f>IF(A43stdlife="n/a","n/a",IF(M$3&gt;(A43stdlife+$F607),(Input!$H$245*(1+vanilla1)^0.5)-SUM($H607:L607),(Input!$H$245*(1+vanilla1)^0.5)/A43stdlife))</f>
        <v>0</v>
      </c>
      <c r="N607" s="68">
        <f>IF(A43stdlife="n/a","n/a",IF(N$3&gt;(A43stdlife+$F607),(Input!$H$245*(1+vanilla1)^0.5)-SUM($H607:M607),(Input!$H$245*(1+vanilla1)^0.5)/A43stdlife))</f>
        <v>0</v>
      </c>
      <c r="O607" s="68">
        <f>IF(A43stdlife="n/a","n/a",IF(O$3&gt;(A43stdlife+$F607),(Input!$H$245*(1+vanilla1)^0.5)-SUM($H607:N607),(Input!$H$245*(1+vanilla1)^0.5)/A43stdlife))</f>
        <v>0</v>
      </c>
      <c r="P607" s="68">
        <f>IF(A43stdlife="n/a","n/a",IF(P$3&gt;(A43stdlife+$F607),(Input!$H$245*(1+vanilla1)^0.5)-SUM($H607:O607),(Input!$H$245*(1+vanilla1)^0.5)/A43stdlife))</f>
        <v>0</v>
      </c>
      <c r="Q607" s="68">
        <f>IF(A43stdlife="n/a","n/a",IF(Q$3&gt;(A43stdlife+$F607),(Input!$H$245*(1+vanilla1)^0.5)-SUM($H607:P607),(Input!$H$245*(1+vanilla1)^0.5)/A43stdlife))</f>
        <v>0</v>
      </c>
      <c r="R607" s="68"/>
      <c r="S607" s="102"/>
      <c r="T607" s="102"/>
      <c r="U607" s="102"/>
      <c r="V607" s="102"/>
      <c r="W607" s="102"/>
      <c r="X607" s="102"/>
      <c r="Y607" s="102"/>
      <c r="Z607" s="102"/>
      <c r="AA607" s="102"/>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102"/>
      <c r="BE607" s="102"/>
      <c r="BF607" s="102"/>
      <c r="BG607" s="102"/>
      <c r="BH607" s="102"/>
      <c r="BI607" s="102"/>
      <c r="BJ607" s="102"/>
      <c r="BK607" s="11"/>
      <c r="BL607" s="11"/>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9"/>
      <c r="B608" s="9"/>
      <c r="C608" s="9"/>
      <c r="D608" s="25"/>
      <c r="E608" s="363"/>
      <c r="F608" s="85">
        <v>2</v>
      </c>
      <c r="G608" s="122"/>
      <c r="H608" s="147"/>
      <c r="I608" s="148"/>
      <c r="J608" s="68">
        <f>IF(A43stdlife="n/a","n/a",IF(J$3&gt;(A43stdlife+$F608),(Input!$I$245*(1+vanilla2)^0.5)-SUM($I608:I608),(Input!$I$245*(1+vanilla2)^0.5)/A43stdlife))</f>
        <v>0</v>
      </c>
      <c r="K608" s="68">
        <f>IF(A43stdlife="n/a","n/a",IF(K$3&gt;(A43stdlife+$F608),(Input!$I$245*(1+vanilla2)^0.5)-SUM($I608:J608),(Input!$I$245*(1+vanilla2)^0.5)/A43stdlife))</f>
        <v>0</v>
      </c>
      <c r="L608" s="68">
        <f>IF(A43stdlife="n/a","n/a",IF(L$3&gt;(A43stdlife+$F608),(Input!$I$245*(1+vanilla2)^0.5)-SUM($I608:K608),(Input!$I$245*(1+vanilla2)^0.5)/A43stdlife))</f>
        <v>0</v>
      </c>
      <c r="M608" s="68">
        <f>IF(A43stdlife="n/a","n/a",IF(M$3&gt;(A43stdlife+$F608),(Input!$I$245*(1+vanilla2)^0.5)-SUM($I608:L608),(Input!$I$245*(1+vanilla2)^0.5)/A43stdlife))</f>
        <v>0</v>
      </c>
      <c r="N608" s="68">
        <f>IF(A43stdlife="n/a","n/a",IF(N$3&gt;(A43stdlife+$F608),(Input!$I$245*(1+vanilla2)^0.5)-SUM($I608:M608),(Input!$I$245*(1+vanilla2)^0.5)/A43stdlife))</f>
        <v>0</v>
      </c>
      <c r="O608" s="68">
        <f>IF(A43stdlife="n/a","n/a",IF(O$3&gt;(A43stdlife+$F608),(Input!$I$245*(1+vanilla2)^0.5)-SUM($I608:N608),(Input!$I$245*(1+vanilla2)^0.5)/A43stdlife))</f>
        <v>0</v>
      </c>
      <c r="P608" s="68">
        <f>IF(A43stdlife="n/a","n/a",IF(P$3&gt;(A43stdlife+$F608),(Input!$I$245*(1+vanilla2)^0.5)-SUM($I608:O608),(Input!$I$245*(1+vanilla2)^0.5)/A43stdlife))</f>
        <v>0</v>
      </c>
      <c r="Q608" s="68">
        <f>IF(A43stdlife="n/a","n/a",IF(Q$3&gt;(A43stdlife+$F608),(Input!$I$245*(1+vanilla2)^0.5)-SUM($I608:P608),(Input!$I$245*(1+vanilla2)^0.5)/A43stdlife))</f>
        <v>0</v>
      </c>
      <c r="R608" s="68"/>
      <c r="S608" s="102"/>
      <c r="T608" s="102"/>
      <c r="U608" s="102"/>
      <c r="V608" s="102"/>
      <c r="W608" s="102"/>
      <c r="X608" s="102"/>
      <c r="Y608" s="102"/>
      <c r="Z608" s="102"/>
      <c r="AA608" s="102"/>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102"/>
      <c r="BE608" s="102"/>
      <c r="BF608" s="102"/>
      <c r="BG608" s="102"/>
      <c r="BH608" s="102"/>
      <c r="BI608" s="102"/>
      <c r="BJ608" s="102"/>
      <c r="BK608" s="11"/>
      <c r="BL608" s="11"/>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2">
      <c r="A609" s="9"/>
      <c r="B609" s="9"/>
      <c r="C609" s="9"/>
      <c r="D609" s="25"/>
      <c r="E609" s="363"/>
      <c r="F609" s="85">
        <v>3</v>
      </c>
      <c r="G609" s="122"/>
      <c r="H609" s="147"/>
      <c r="I609" s="149"/>
      <c r="J609" s="148"/>
      <c r="K609" s="68">
        <f>IF(A43stdlife="n/a","n/a",IF(K$3&gt;(A43stdlife+$F609),(Input!$J$245*(1+vanilla3)^0.5)-SUM($J609:J609),(Input!$J$245*(1+vanilla3)^0.5)/A43stdlife))</f>
        <v>0</v>
      </c>
      <c r="L609" s="68">
        <f>IF(A43stdlife="n/a","n/a",IF(L$3&gt;(A43stdlife+$F609),(Input!$J$245*(1+vanilla3)^0.5)-SUM($J609:K609),(Input!$J$245*(1+vanilla3)^0.5)/A43stdlife))</f>
        <v>0</v>
      </c>
      <c r="M609" s="68">
        <f>IF(A43stdlife="n/a","n/a",IF(M$3&gt;(A43stdlife+$F609),(Input!$J$245*(1+vanilla3)^0.5)-SUM($J609:L609),(Input!$J$245*(1+vanilla3)^0.5)/A43stdlife))</f>
        <v>0</v>
      </c>
      <c r="N609" s="68">
        <f>IF(A43stdlife="n/a","n/a",IF(N$3&gt;(A43stdlife+$F609),(Input!$J$245*(1+vanilla3)^0.5)-SUM($J609:M609),(Input!$J$245*(1+vanilla3)^0.5)/A43stdlife))</f>
        <v>0</v>
      </c>
      <c r="O609" s="68">
        <f>IF(A43stdlife="n/a","n/a",IF(O$3&gt;(A43stdlife+$F609),(Input!$J$245*(1+vanilla3)^0.5)-SUM($J609:N609),(Input!$J$245*(1+vanilla3)^0.5)/A43stdlife))</f>
        <v>0</v>
      </c>
      <c r="P609" s="68">
        <f>IF(A43stdlife="n/a","n/a",IF(P$3&gt;(A43stdlife+$F609),(Input!$J$245*(1+vanilla3)^0.5)-SUM($J609:O609),(Input!$J$245*(1+vanilla3)^0.5)/A43stdlife))</f>
        <v>0</v>
      </c>
      <c r="Q609" s="68">
        <f>IF(A43stdlife="n/a","n/a",IF(Q$3&gt;(A43stdlife+$F609),(Input!$J$245*(1+vanilla3)^0.5)-SUM($J609:P609),(Input!$J$245*(1+vanilla3)^0.5)/A43stdlife))</f>
        <v>0</v>
      </c>
      <c r="R609" s="68"/>
      <c r="S609" s="102"/>
      <c r="T609" s="102"/>
      <c r="U609" s="102"/>
      <c r="V609" s="102"/>
      <c r="W609" s="102"/>
      <c r="X609" s="102"/>
      <c r="Y609" s="102"/>
      <c r="Z609" s="102"/>
      <c r="AA609" s="102"/>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102"/>
      <c r="BE609" s="102"/>
      <c r="BF609" s="102"/>
      <c r="BG609" s="102"/>
      <c r="BH609" s="102"/>
      <c r="BI609" s="102"/>
      <c r="BJ609" s="102"/>
      <c r="BK609" s="11"/>
      <c r="BL609" s="11"/>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9"/>
      <c r="B610" s="9"/>
      <c r="C610" s="9"/>
      <c r="D610" s="25"/>
      <c r="E610" s="363"/>
      <c r="F610" s="85">
        <v>4</v>
      </c>
      <c r="G610" s="122"/>
      <c r="H610" s="147"/>
      <c r="I610" s="149"/>
      <c r="J610" s="149"/>
      <c r="K610" s="148"/>
      <c r="L610" s="68">
        <f>IF(A43stdlife="n/a","n/a",IF(L$3&gt;(A43stdlife+$F610),(Input!$K$245*(1+vanilla4)^0.5)-SUM($K610:K610),(Input!$K$245*(1+vanilla4)^0.5)/A43stdlife))</f>
        <v>0</v>
      </c>
      <c r="M610" s="68">
        <f>IF(A43stdlife="n/a","n/a",IF(M$3&gt;(A43stdlife+$F610),(Input!$K$245*(1+vanilla4)^0.5)-SUM($K610:L610),(Input!$K$245*(1+vanilla4)^0.5)/A43stdlife))</f>
        <v>0</v>
      </c>
      <c r="N610" s="68">
        <f>IF(A43stdlife="n/a","n/a",IF(N$3&gt;(A43stdlife+$F610),(Input!$K$245*(1+vanilla4)^0.5)-SUM($K610:M610),(Input!$K$245*(1+vanilla4)^0.5)/A43stdlife))</f>
        <v>0</v>
      </c>
      <c r="O610" s="68">
        <f>IF(A43stdlife="n/a","n/a",IF(O$3&gt;(A43stdlife+$F610),(Input!$K$245*(1+vanilla4)^0.5)-SUM($K610:N610),(Input!$K$245*(1+vanilla4)^0.5)/A43stdlife))</f>
        <v>0</v>
      </c>
      <c r="P610" s="68">
        <f>IF(A43stdlife="n/a","n/a",IF(P$3&gt;(A43stdlife+$F610),(Input!$K$245*(1+vanilla4)^0.5)-SUM($K610:O610),(Input!$K$245*(1+vanilla4)^0.5)/A43stdlife))</f>
        <v>0</v>
      </c>
      <c r="Q610" s="68">
        <f>IF(A43stdlife="n/a","n/a",IF(Q$3&gt;(A43stdlife+$F610),(Input!$K$245*(1+vanilla4)^0.5)-SUM($K610:P610),(Input!$K$245*(1+vanilla4)^0.5)/A43stdlife))</f>
        <v>0</v>
      </c>
      <c r="R610" s="68"/>
      <c r="S610" s="102"/>
      <c r="T610" s="102"/>
      <c r="U610" s="102"/>
      <c r="V610" s="102"/>
      <c r="W610" s="102"/>
      <c r="X610" s="102"/>
      <c r="Y610" s="102"/>
      <c r="Z610" s="102"/>
      <c r="AA610" s="102"/>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102"/>
      <c r="BE610" s="102"/>
      <c r="BF610" s="102"/>
      <c r="BG610" s="102"/>
      <c r="BH610" s="102"/>
      <c r="BI610" s="102"/>
      <c r="BJ610" s="102"/>
      <c r="BK610" s="11"/>
      <c r="BL610" s="11"/>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9"/>
      <c r="B611" s="9"/>
      <c r="C611" s="9"/>
      <c r="D611" s="25"/>
      <c r="E611" s="363"/>
      <c r="F611" s="85">
        <v>5</v>
      </c>
      <c r="G611" s="26"/>
      <c r="H611" s="147"/>
      <c r="I611" s="149"/>
      <c r="J611" s="149"/>
      <c r="K611" s="149"/>
      <c r="L611" s="148"/>
      <c r="M611" s="68">
        <f>IF(A43stdlife="n/a","n/a",IF(M$3&gt;(A43stdlife+$F611),(Input!$L$245*(1+vanilla5)^0.5)-SUM($L611:L611),(Input!$L$245*(1+vanilla5)^0.5)/A43stdlife))</f>
        <v>0</v>
      </c>
      <c r="N611" s="68">
        <f>IF(A43stdlife="n/a","n/a",IF(N$3&gt;(A43stdlife+$F611),(Input!$L$245*(1+vanilla5)^0.5)-SUM($L611:M611),(Input!$L$245*(1+vanilla5)^0.5)/A43stdlife))</f>
        <v>0</v>
      </c>
      <c r="O611" s="68">
        <f>IF(A43stdlife="n/a","n/a",IF(O$3&gt;(A43stdlife+$F611),(Input!$L$245*(1+vanilla5)^0.5)-SUM($L611:N611),(Input!$L$245*(1+vanilla5)^0.5)/A43stdlife))</f>
        <v>0</v>
      </c>
      <c r="P611" s="68">
        <f>IF(A43stdlife="n/a","n/a",IF(P$3&gt;(A43stdlife+$F611),(Input!$L$245*(1+vanilla5)^0.5)-SUM($L611:O611),(Input!$L$245*(1+vanilla5)^0.5)/A43stdlife))</f>
        <v>0</v>
      </c>
      <c r="Q611" s="68">
        <f>IF(A43stdlife="n/a","n/a",IF(Q$3&gt;(A43stdlife+$F611),(Input!$L$245*(1+vanilla5)^0.5)-SUM($L611:P611),(Input!$L$245*(1+vanilla5)^0.5)/A43stdlife))</f>
        <v>0</v>
      </c>
      <c r="R611" s="68"/>
      <c r="S611" s="102"/>
      <c r="T611" s="102"/>
      <c r="U611" s="102"/>
      <c r="V611" s="102"/>
      <c r="W611" s="102"/>
      <c r="X611" s="102"/>
      <c r="Y611" s="102"/>
      <c r="Z611" s="102"/>
      <c r="AA611" s="102"/>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102"/>
      <c r="BE611" s="102"/>
      <c r="BF611" s="102"/>
      <c r="BG611" s="102"/>
      <c r="BH611" s="102"/>
      <c r="BI611" s="102"/>
      <c r="BJ611" s="102"/>
      <c r="BK611" s="11"/>
      <c r="BL611" s="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9"/>
      <c r="B612" s="9"/>
      <c r="C612" s="9"/>
      <c r="D612" s="25"/>
      <c r="E612" s="363"/>
      <c r="F612" s="85">
        <v>6</v>
      </c>
      <c r="G612" s="26"/>
      <c r="H612" s="147"/>
      <c r="I612" s="149"/>
      <c r="J612" s="149"/>
      <c r="K612" s="149"/>
      <c r="L612" s="149"/>
      <c r="M612" s="148"/>
      <c r="N612" s="68">
        <f>IF(A43stdlife="n/a","n/a",IF(N$3&gt;(A43stdlife+$F612),(Input!$M$245*(1+vanilla6)^0.5)-SUM($M612:M612),(Input!$M$245*(1+vanilla6)^0.5)/A43stdlife))</f>
        <v>0</v>
      </c>
      <c r="O612" s="68">
        <f>IF(A43stdlife="n/a","n/a",IF(O$3&gt;(A43stdlife+$F612),(Input!$M$245*(1+vanilla6)^0.5)-SUM($M612:N612),(Input!$M$245*(1+vanilla6)^0.5)/A43stdlife))</f>
        <v>0</v>
      </c>
      <c r="P612" s="68">
        <f>IF(A43stdlife="n/a","n/a",IF(P$3&gt;(A43stdlife+$F612),(Input!$M$245*(1+vanilla6)^0.5)-SUM($M612:O612),(Input!$M$245*(1+vanilla6)^0.5)/A43stdlife))</f>
        <v>0</v>
      </c>
      <c r="Q612" s="68">
        <f>IF(A43stdlife="n/a","n/a",IF(Q$3&gt;(A43stdlife+$F612),(Input!$M$245*(1+vanilla6)^0.5)-SUM($M612:P612),(Input!$M$245*(1+vanilla6)^0.5)/A43stdlife))</f>
        <v>0</v>
      </c>
      <c r="R612" s="68"/>
      <c r="S612" s="102"/>
      <c r="T612" s="102"/>
      <c r="U612" s="102"/>
      <c r="V612" s="102"/>
      <c r="W612" s="102"/>
      <c r="X612" s="102"/>
      <c r="Y612" s="102"/>
      <c r="Z612" s="102"/>
      <c r="AA612" s="102"/>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102"/>
      <c r="BE612" s="102"/>
      <c r="BF612" s="102"/>
      <c r="BG612" s="102"/>
      <c r="BH612" s="102"/>
      <c r="BI612" s="102"/>
      <c r="BJ612" s="102"/>
      <c r="BK612" s="11"/>
      <c r="BL612" s="11"/>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9"/>
      <c r="B613" s="9"/>
      <c r="C613" s="9"/>
      <c r="D613" s="25"/>
      <c r="E613" s="363"/>
      <c r="F613" s="85">
        <v>7</v>
      </c>
      <c r="G613" s="26"/>
      <c r="H613" s="147"/>
      <c r="I613" s="149"/>
      <c r="J613" s="149"/>
      <c r="K613" s="149"/>
      <c r="L613" s="149"/>
      <c r="M613" s="149"/>
      <c r="N613" s="148"/>
      <c r="O613" s="68">
        <f>IF(A43stdlife="n/a","n/a",IF(O$3&gt;(A43stdlife+$F613),(Input!N$245*(1+vanilla7)^0.5)-SUM($N613:N613),(Input!$N$245*(1+vanilla7)^0.5)/A43stdlife))</f>
        <v>0</v>
      </c>
      <c r="P613" s="68">
        <f>IF(A43stdlife="n/a","n/a",IF(P$3&gt;(A43stdlife+$F613),(Input!O$245*(1+vanilla7)^0.5)-SUM($N613:O613),(Input!$N$245*(1+vanilla7)^0.5)/A43stdlife))</f>
        <v>0</v>
      </c>
      <c r="Q613" s="68">
        <f>IF(A43stdlife="n/a","n/a",IF(Q$3&gt;(A43stdlife+$F613),(Input!P$245*(1+vanilla7)^0.5)-SUM($N613:P613),(Input!$N$245*(1+vanilla7)^0.5)/A43stdlife))</f>
        <v>0</v>
      </c>
      <c r="R613" s="68"/>
      <c r="S613" s="102"/>
      <c r="T613" s="102"/>
      <c r="U613" s="102"/>
      <c r="V613" s="102"/>
      <c r="W613" s="102"/>
      <c r="X613" s="102"/>
      <c r="Y613" s="102"/>
      <c r="Z613" s="102"/>
      <c r="AA613" s="102"/>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102"/>
      <c r="BE613" s="102"/>
      <c r="BF613" s="102"/>
      <c r="BG613" s="102"/>
      <c r="BH613" s="102"/>
      <c r="BI613" s="102"/>
      <c r="BJ613" s="102"/>
      <c r="BK613" s="11"/>
      <c r="BL613" s="11"/>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9"/>
      <c r="B614" s="9"/>
      <c r="C614" s="9"/>
      <c r="D614" s="25"/>
      <c r="E614" s="363"/>
      <c r="F614" s="85">
        <v>8</v>
      </c>
      <c r="G614" s="26"/>
      <c r="H614" s="147"/>
      <c r="I614" s="149"/>
      <c r="J614" s="149"/>
      <c r="K614" s="149"/>
      <c r="L614" s="149"/>
      <c r="M614" s="149"/>
      <c r="N614" s="149"/>
      <c r="O614" s="148"/>
      <c r="P614" s="68">
        <f>IF(A43stdlife="n/a","n/a",IF(P$3&gt;(A43stdlife+$F614),(Input!$O$245*(1+vanilla8)^0.5)-SUM($O614:O614),(Input!$O$245*(1+vanilla8)^0.5)/A43stdlife))</f>
        <v>0</v>
      </c>
      <c r="Q614" s="68">
        <f>IF(A43stdlife="n/a","n/a",IF(Q$3&gt;(A43stdlife+$F614),(Input!$O$245*(1+vanilla8)^0.5)-SUM($O614:P614),(Input!$O$245*(1+vanilla8)^0.5)/A43stdlife))</f>
        <v>0</v>
      </c>
      <c r="R614" s="68"/>
      <c r="S614" s="102"/>
      <c r="T614" s="102"/>
      <c r="U614" s="102"/>
      <c r="V614" s="102"/>
      <c r="W614" s="102"/>
      <c r="X614" s="102"/>
      <c r="Y614" s="102"/>
      <c r="Z614" s="102"/>
      <c r="AA614" s="102"/>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102"/>
      <c r="BE614" s="102"/>
      <c r="BF614" s="102"/>
      <c r="BG614" s="102"/>
      <c r="BH614" s="102"/>
      <c r="BI614" s="102"/>
      <c r="BJ614" s="102"/>
      <c r="BK614" s="11"/>
      <c r="BL614" s="11"/>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9"/>
      <c r="B615" s="9"/>
      <c r="C615" s="9"/>
      <c r="D615" s="25"/>
      <c r="E615" s="363"/>
      <c r="F615" s="85">
        <v>9</v>
      </c>
      <c r="G615" s="26"/>
      <c r="H615" s="147"/>
      <c r="I615" s="149"/>
      <c r="J615" s="149"/>
      <c r="K615" s="149"/>
      <c r="L615" s="149"/>
      <c r="M615" s="149"/>
      <c r="N615" s="149"/>
      <c r="O615" s="149"/>
      <c r="P615" s="148"/>
      <c r="Q615" s="68">
        <f>IF(A43stdlife="n/a","n/a",IF(Q$3&gt;(A43stdlife+$F615),(Input!$P$245*(1+vanilla9)^0.5)-SUM($P615:P615),(Input!$P$245*(1+vanilla9)^0.5)/A43stdlife))</f>
        <v>0</v>
      </c>
      <c r="R615" s="68"/>
      <c r="S615" s="102"/>
      <c r="T615" s="102"/>
      <c r="U615" s="102"/>
      <c r="V615" s="102"/>
      <c r="W615" s="102"/>
      <c r="X615" s="102"/>
      <c r="Y615" s="102"/>
      <c r="Z615" s="102"/>
      <c r="AA615" s="102"/>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102"/>
      <c r="BE615" s="102"/>
      <c r="BF615" s="102"/>
      <c r="BG615" s="102"/>
      <c r="BH615" s="102"/>
      <c r="BI615" s="102"/>
      <c r="BJ615" s="102"/>
      <c r="BK615" s="11"/>
      <c r="BL615" s="11"/>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9"/>
      <c r="B616" s="9"/>
      <c r="C616" s="9"/>
      <c r="D616" s="25"/>
      <c r="E616" s="363"/>
      <c r="F616" s="86">
        <v>10</v>
      </c>
      <c r="G616" s="26"/>
      <c r="H616" s="147"/>
      <c r="I616" s="149"/>
      <c r="J616" s="149"/>
      <c r="K616" s="149"/>
      <c r="L616" s="149"/>
      <c r="M616" s="149"/>
      <c r="N616" s="149"/>
      <c r="O616" s="149"/>
      <c r="P616" s="149"/>
      <c r="Q616" s="148"/>
      <c r="R616" s="68"/>
      <c r="S616" s="102"/>
      <c r="T616" s="102"/>
      <c r="U616" s="102"/>
      <c r="V616" s="102"/>
      <c r="W616" s="102"/>
      <c r="X616" s="102"/>
      <c r="Y616" s="102"/>
      <c r="Z616" s="102"/>
      <c r="AA616" s="102"/>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102"/>
      <c r="BE616" s="102"/>
      <c r="BF616" s="102"/>
      <c r="BG616" s="102"/>
      <c r="BH616" s="102"/>
      <c r="BI616" s="102"/>
      <c r="BJ616" s="102"/>
      <c r="BK616" s="11"/>
      <c r="BL616" s="11"/>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1" collapsed="1">
      <c r="A617" s="9"/>
      <c r="B617" s="9"/>
      <c r="C617" s="9"/>
      <c r="D617" s="247">
        <f>Asset43</f>
        <v>0</v>
      </c>
      <c r="E617" s="9"/>
      <c r="F617" s="9"/>
      <c r="G617" s="122"/>
      <c r="H617" s="166">
        <f>-SUM(H605:H616)</f>
        <v>0</v>
      </c>
      <c r="I617" s="166">
        <f>-SUM(I605:I616)</f>
        <v>0</v>
      </c>
      <c r="J617" s="166">
        <f>-SUM(J605:J616)</f>
        <v>0</v>
      </c>
      <c r="K617" s="166">
        <f>-SUM(K605:K616)</f>
        <v>0</v>
      </c>
      <c r="L617" s="166">
        <f>-SUM(L605:L616)</f>
        <v>0</v>
      </c>
      <c r="M617" s="166">
        <f>IF(Input!M417&gt;0, -SUM(M605:M616), 0)</f>
        <v>0</v>
      </c>
      <c r="N617" s="166">
        <f>IF(Input!N417&gt;0, -SUM(N605:N616), 0)</f>
        <v>0</v>
      </c>
      <c r="O617" s="166">
        <f>IF(Input!O417&gt;0, -SUM(O605:O616), 0)</f>
        <v>0</v>
      </c>
      <c r="P617" s="166">
        <f>IF(Input!P417&gt;0, -SUM(P605:P616), 0)</f>
        <v>0</v>
      </c>
      <c r="Q617" s="166">
        <f>IF(Input!Q417&gt;0, -SUM(Q605:Q616), 0)</f>
        <v>0</v>
      </c>
      <c r="R617" s="66"/>
      <c r="S617" s="104"/>
      <c r="T617" s="104"/>
      <c r="U617" s="104"/>
      <c r="V617" s="104"/>
      <c r="W617" s="104"/>
      <c r="X617" s="104"/>
      <c r="Y617" s="104"/>
      <c r="Z617" s="104"/>
      <c r="AA617" s="104"/>
      <c r="AB617" s="222"/>
      <c r="AC617" s="222"/>
      <c r="AD617" s="222"/>
      <c r="AE617" s="222"/>
      <c r="AF617" s="222"/>
      <c r="AG617" s="222"/>
      <c r="AH617" s="222"/>
      <c r="AI617" s="222"/>
      <c r="AJ617" s="222"/>
      <c r="AK617" s="222"/>
      <c r="AL617" s="222"/>
      <c r="AM617" s="222"/>
      <c r="AN617" s="222"/>
      <c r="AO617" s="222"/>
      <c r="AP617" s="222"/>
      <c r="AQ617" s="222"/>
      <c r="AR617" s="222"/>
      <c r="AS617" s="222"/>
      <c r="AT617" s="222"/>
      <c r="AU617" s="222"/>
      <c r="AV617" s="222"/>
      <c r="AW617" s="222"/>
      <c r="AX617" s="222"/>
      <c r="AY617" s="222"/>
      <c r="AZ617" s="222"/>
      <c r="BA617" s="222"/>
      <c r="BB617" s="222"/>
      <c r="BC617" s="222"/>
      <c r="BD617" s="104"/>
      <c r="BE617" s="104"/>
      <c r="BF617" s="104"/>
      <c r="BG617" s="104"/>
      <c r="BH617" s="104"/>
      <c r="BI617" s="104"/>
      <c r="BJ617" s="104"/>
      <c r="BK617" s="11"/>
      <c r="BL617" s="11"/>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c r="A618" s="9"/>
      <c r="B618" s="9"/>
      <c r="C618" s="31">
        <f>Asset44</f>
        <v>0</v>
      </c>
      <c r="D618" s="162"/>
      <c r="E618" s="33" t="s">
        <v>27</v>
      </c>
      <c r="F618" s="32"/>
      <c r="G618" s="176"/>
      <c r="H618" s="67">
        <f>IF(H$3&gt;A44remlife,A44value-SUM($G618:G618),IF(A44remlife="N/A","n/a",A44value/A44remlife))</f>
        <v>0</v>
      </c>
      <c r="I618" s="67">
        <f>IF(I$3&gt;A44remlife,A44value-SUM($G618:H618),IF(A44remlife="N/A","n/a",A44value/A44remlife))</f>
        <v>0</v>
      </c>
      <c r="J618" s="67">
        <f>IF(J$3&gt;A44remlife,A44value-SUM($G618:I618),IF(A44remlife="N/A","n/a",A44value/A44remlife))</f>
        <v>0</v>
      </c>
      <c r="K618" s="67">
        <f>IF(K$3&gt;A44remlife,A44value-SUM($G618:J618),IF(A44remlife="N/A","n/a",A44value/A44remlife))</f>
        <v>0</v>
      </c>
      <c r="L618" s="67">
        <f>IF(L$3&gt;A44remlife,A44value-SUM($G618:K618),IF(A44remlife="N/A","n/a",A44value/A44remlife))</f>
        <v>0</v>
      </c>
      <c r="M618" s="67">
        <f>IF(M$3&gt;A44remlife,A44value-SUM($G618:L618),IF(A44remlife="N/A","n/a",A44value/A44remlife))</f>
        <v>0</v>
      </c>
      <c r="N618" s="67">
        <f>IF(N$3&gt;A44remlife,A44value-SUM($G618:M618),IF(A44remlife="N/A","n/a",A44value/A44remlife))</f>
        <v>0</v>
      </c>
      <c r="O618" s="67">
        <f>IF(O$3&gt;A44remlife,A44value-SUM($G618:N618),IF(A44remlife="N/A","n/a",A44value/A44remlife))</f>
        <v>0</v>
      </c>
      <c r="P618" s="67">
        <f>IF(P$3&gt;A44remlife,A44value-SUM($G618:O618),IF(A44remlife="N/A","n/a",A44value/A44remlife))</f>
        <v>0</v>
      </c>
      <c r="Q618" s="67">
        <f>IF(Q$3&gt;A44remlife,A44value-SUM($G618:P618),IF(A44remlife="N/A","n/a",A44value/A44remlife))</f>
        <v>0</v>
      </c>
      <c r="R618" s="67"/>
      <c r="S618" s="102"/>
      <c r="T618" s="102"/>
      <c r="U618" s="102"/>
      <c r="V618" s="102"/>
      <c r="W618" s="102"/>
      <c r="X618" s="102"/>
      <c r="Y618" s="102"/>
      <c r="Z618" s="102"/>
      <c r="AA618" s="102"/>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102"/>
      <c r="BE618" s="102"/>
      <c r="BF618" s="102"/>
      <c r="BG618" s="102"/>
      <c r="BH618" s="102"/>
      <c r="BI618" s="102"/>
      <c r="BJ618" s="102"/>
      <c r="BK618" s="11"/>
      <c r="BL618" s="11"/>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t="12.75" hidden="1" customHeight="1" outlineLevel="2">
      <c r="A619" s="9"/>
      <c r="B619" s="9"/>
      <c r="C619" s="9"/>
      <c r="D619" s="25"/>
      <c r="E619" s="362" t="s">
        <v>83</v>
      </c>
      <c r="F619" s="85">
        <v>0</v>
      </c>
      <c r="G619" s="122"/>
      <c r="H619" s="68"/>
      <c r="I619" s="68"/>
      <c r="J619" s="68"/>
      <c r="K619" s="68"/>
      <c r="L619" s="68"/>
      <c r="M619" s="164"/>
      <c r="N619" s="111"/>
      <c r="O619" s="68"/>
      <c r="P619" s="68"/>
      <c r="Q619" s="68"/>
      <c r="R619" s="68"/>
      <c r="S619" s="102"/>
      <c r="T619" s="102"/>
      <c r="U619" s="102"/>
      <c r="V619" s="102"/>
      <c r="W619" s="102"/>
      <c r="X619" s="102"/>
      <c r="Y619" s="102"/>
      <c r="Z619" s="102"/>
      <c r="AA619" s="102"/>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102"/>
      <c r="BE619" s="102"/>
      <c r="BF619" s="102"/>
      <c r="BG619" s="102"/>
      <c r="BH619" s="102"/>
      <c r="BI619" s="102"/>
      <c r="BJ619" s="102"/>
      <c r="BK619" s="11"/>
      <c r="BL619" s="11"/>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9"/>
      <c r="B620" s="9"/>
      <c r="C620" s="9"/>
      <c r="D620" s="25"/>
      <c r="E620" s="363"/>
      <c r="F620" s="85">
        <v>1</v>
      </c>
      <c r="G620" s="122"/>
      <c r="H620" s="146"/>
      <c r="I620" s="68">
        <f>IF(A44stdlife="n/a","n/a",IF(I$3&gt;(A44stdlife+$F620),(Input!$H$246*(1+vanilla1)^0.5)-SUM($H620:H620),(Input!$H$246*(1+vanilla1)^0.5)/A44stdlife))</f>
        <v>0</v>
      </c>
      <c r="J620" s="68">
        <f>IF(A44stdlife="n/a","n/a",IF(J$3&gt;(A44stdlife+$F620),(Input!$H$246*(1+vanilla1)^0.5)-SUM($H620:I620),(Input!$H$246*(1+vanilla1)^0.5)/A44stdlife))</f>
        <v>0</v>
      </c>
      <c r="K620" s="68">
        <f>IF(A44stdlife="n/a","n/a",IF(K$3&gt;(A44stdlife+$F620),(Input!$H$246*(1+vanilla1)^0.5)-SUM($H620:J620),(Input!$H$246*(1+vanilla1)^0.5)/A44stdlife))</f>
        <v>0</v>
      </c>
      <c r="L620" s="68">
        <f>IF(A44stdlife="n/a","n/a",IF(L$3&gt;(A44stdlife+$F620),(Input!$H$246*(1+vanilla1)^0.5)-SUM($H620:K620),(Input!$H$246*(1+vanilla1)^0.5)/A44stdlife))</f>
        <v>0</v>
      </c>
      <c r="M620" s="68">
        <f>IF(A44stdlife="n/a","n/a",IF(M$3&gt;(A44stdlife+$F620),(Input!$H$246*(1+vanilla1)^0.5)-SUM($H620:L620),(Input!$H$246*(1+vanilla1)^0.5)/A44stdlife))</f>
        <v>0</v>
      </c>
      <c r="N620" s="68">
        <f>IF(A44stdlife="n/a","n/a",IF(N$3&gt;(A44stdlife+$F620),(Input!$H$246*(1+vanilla1)^0.5)-SUM($H620:M620),(Input!$H$246*(1+vanilla1)^0.5)/A44stdlife))</f>
        <v>0</v>
      </c>
      <c r="O620" s="68">
        <f>IF(A44stdlife="n/a","n/a",IF(O$3&gt;(A44stdlife+$F620),(Input!$H$246*(1+vanilla1)^0.5)-SUM($H620:N620),(Input!$H$246*(1+vanilla1)^0.5)/A44stdlife))</f>
        <v>0</v>
      </c>
      <c r="P620" s="68">
        <f>IF(A44stdlife="n/a","n/a",IF(P$3&gt;(A44stdlife+$F620),(Input!$H$246*(1+vanilla1)^0.5)-SUM($H620:O620),(Input!$H$246*(1+vanilla1)^0.5)/A44stdlife))</f>
        <v>0</v>
      </c>
      <c r="Q620" s="68">
        <f>IF(A44stdlife="n/a","n/a",IF(Q$3&gt;(A44stdlife+$F620),(Input!$H$246*(1+vanilla1)^0.5)-SUM($H620:P620),(Input!$H$246*(1+vanilla1)^0.5)/A44stdlife))</f>
        <v>0</v>
      </c>
      <c r="R620" s="68"/>
      <c r="S620" s="102"/>
      <c r="T620" s="102"/>
      <c r="U620" s="102"/>
      <c r="V620" s="102"/>
      <c r="W620" s="102"/>
      <c r="X620" s="102"/>
      <c r="Y620" s="102"/>
      <c r="Z620" s="102"/>
      <c r="AA620" s="102"/>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102"/>
      <c r="BE620" s="102"/>
      <c r="BF620" s="102"/>
      <c r="BG620" s="102"/>
      <c r="BH620" s="102"/>
      <c r="BI620" s="102"/>
      <c r="BJ620" s="102"/>
      <c r="BK620" s="11"/>
      <c r="BL620" s="11"/>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9"/>
      <c r="B621" s="9"/>
      <c r="C621" s="9"/>
      <c r="D621" s="25"/>
      <c r="E621" s="363"/>
      <c r="F621" s="85">
        <v>2</v>
      </c>
      <c r="G621" s="122"/>
      <c r="H621" s="147"/>
      <c r="I621" s="148"/>
      <c r="J621" s="68">
        <f>IF(A44stdlife="n/a","n/a",IF(J$3&gt;(A44stdlife+$F621),(Input!$I$246*(1+vanilla2)^0.5)-SUM($I621:I621),(Input!$I$246*(1+vanilla2)^0.5)/A44stdlife))</f>
        <v>0</v>
      </c>
      <c r="K621" s="68">
        <f>IF(A44stdlife="n/a","n/a",IF(K$3&gt;(A44stdlife+$F621),(Input!$I$246*(1+vanilla2)^0.5)-SUM($I621:J621),(Input!$I$246*(1+vanilla2)^0.5)/A44stdlife))</f>
        <v>0</v>
      </c>
      <c r="L621" s="68">
        <f>IF(A44stdlife="n/a","n/a",IF(L$3&gt;(A44stdlife+$F621),(Input!$I$246*(1+vanilla2)^0.5)-SUM($I621:K621),(Input!$I$246*(1+vanilla2)^0.5)/A44stdlife))</f>
        <v>0</v>
      </c>
      <c r="M621" s="68">
        <f>IF(A44stdlife="n/a","n/a",IF(M$3&gt;(A44stdlife+$F621),(Input!$I$246*(1+vanilla2)^0.5)-SUM($I621:L621),(Input!$I$246*(1+vanilla2)^0.5)/A44stdlife))</f>
        <v>0</v>
      </c>
      <c r="N621" s="68">
        <f>IF(A44stdlife="n/a","n/a",IF(N$3&gt;(A44stdlife+$F621),(Input!$I$246*(1+vanilla2)^0.5)-SUM($I621:M621),(Input!$I$246*(1+vanilla2)^0.5)/A44stdlife))</f>
        <v>0</v>
      </c>
      <c r="O621" s="68">
        <f>IF(A44stdlife="n/a","n/a",IF(O$3&gt;(A44stdlife+$F621),(Input!$I$246*(1+vanilla2)^0.5)-SUM($I621:N621),(Input!$I$246*(1+vanilla2)^0.5)/A44stdlife))</f>
        <v>0</v>
      </c>
      <c r="P621" s="68">
        <f>IF(A44stdlife="n/a","n/a",IF(P$3&gt;(A44stdlife+$F621),(Input!$I$246*(1+vanilla2)^0.5)-SUM($I621:O621),(Input!$I$246*(1+vanilla2)^0.5)/A44stdlife))</f>
        <v>0</v>
      </c>
      <c r="Q621" s="68">
        <f>IF(A44stdlife="n/a","n/a",IF(Q$3&gt;(A44stdlife+$F621),(Input!$I$246*(1+vanilla2)^0.5)-SUM($I621:P621),(Input!$I$246*(1+vanilla2)^0.5)/A44stdlife))</f>
        <v>0</v>
      </c>
      <c r="R621" s="68"/>
      <c r="S621" s="102"/>
      <c r="T621" s="102"/>
      <c r="U621" s="102"/>
      <c r="V621" s="102"/>
      <c r="W621" s="102"/>
      <c r="X621" s="102"/>
      <c r="Y621" s="102"/>
      <c r="Z621" s="102"/>
      <c r="AA621" s="102"/>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102"/>
      <c r="BE621" s="102"/>
      <c r="BF621" s="102"/>
      <c r="BG621" s="102"/>
      <c r="BH621" s="102"/>
      <c r="BI621" s="102"/>
      <c r="BJ621" s="102"/>
      <c r="BK621" s="11"/>
      <c r="BL621" s="1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2">
      <c r="A622" s="9"/>
      <c r="B622" s="9"/>
      <c r="C622" s="9"/>
      <c r="D622" s="25"/>
      <c r="E622" s="363"/>
      <c r="F622" s="85">
        <v>3</v>
      </c>
      <c r="G622" s="122"/>
      <c r="H622" s="147"/>
      <c r="I622" s="149"/>
      <c r="J622" s="148"/>
      <c r="K622" s="68">
        <f>IF(A44stdlife="n/a","n/a",IF(K$3&gt;(A44stdlife+$F622),(Input!$J$246*(1+vanilla3)^0.5)-SUM($J622:J622),(Input!$J$246*(1+vanilla3)^0.5)/A44stdlife))</f>
        <v>0</v>
      </c>
      <c r="L622" s="68">
        <f>IF(A44stdlife="n/a","n/a",IF(L$3&gt;(A44stdlife+$F622),(Input!$J$246*(1+vanilla3)^0.5)-SUM($J622:K622),(Input!$J$246*(1+vanilla3)^0.5)/A44stdlife))</f>
        <v>0</v>
      </c>
      <c r="M622" s="68">
        <f>IF(A44stdlife="n/a","n/a",IF(M$3&gt;(A44stdlife+$F622),(Input!$J$246*(1+vanilla3)^0.5)-SUM($J622:L622),(Input!$J$246*(1+vanilla3)^0.5)/A44stdlife))</f>
        <v>0</v>
      </c>
      <c r="N622" s="68">
        <f>IF(A44stdlife="n/a","n/a",IF(N$3&gt;(A44stdlife+$F622),(Input!$J$246*(1+vanilla3)^0.5)-SUM($J622:M622),(Input!$J$246*(1+vanilla3)^0.5)/A44stdlife))</f>
        <v>0</v>
      </c>
      <c r="O622" s="68">
        <f>IF(A44stdlife="n/a","n/a",IF(O$3&gt;(A44stdlife+$F622),(Input!$J$246*(1+vanilla3)^0.5)-SUM($J622:N622),(Input!$J$246*(1+vanilla3)^0.5)/A44stdlife))</f>
        <v>0</v>
      </c>
      <c r="P622" s="68">
        <f>IF(A44stdlife="n/a","n/a",IF(P$3&gt;(A44stdlife+$F622),(Input!$J$246*(1+vanilla3)^0.5)-SUM($J622:O622),(Input!$J$246*(1+vanilla3)^0.5)/A44stdlife))</f>
        <v>0</v>
      </c>
      <c r="Q622" s="68">
        <f>IF(A44stdlife="n/a","n/a",IF(Q$3&gt;(A44stdlife+$F622),(Input!$J$246*(1+vanilla3)^0.5)-SUM($J622:P622),(Input!$J$246*(1+vanilla3)^0.5)/A44stdlife))</f>
        <v>0</v>
      </c>
      <c r="R622" s="68"/>
      <c r="S622" s="102"/>
      <c r="T622" s="102"/>
      <c r="U622" s="102"/>
      <c r="V622" s="102"/>
      <c r="W622" s="102"/>
      <c r="X622" s="102"/>
      <c r="Y622" s="102"/>
      <c r="Z622" s="102"/>
      <c r="AA622" s="102"/>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102"/>
      <c r="BE622" s="102"/>
      <c r="BF622" s="102"/>
      <c r="BG622" s="102"/>
      <c r="BH622" s="102"/>
      <c r="BI622" s="102"/>
      <c r="BJ622" s="102"/>
      <c r="BK622" s="11"/>
      <c r="BL622" s="11"/>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9"/>
      <c r="B623" s="9"/>
      <c r="C623" s="9"/>
      <c r="D623" s="25"/>
      <c r="E623" s="363"/>
      <c r="F623" s="85">
        <v>4</v>
      </c>
      <c r="G623" s="122"/>
      <c r="H623" s="147"/>
      <c r="I623" s="149"/>
      <c r="J623" s="149"/>
      <c r="K623" s="148"/>
      <c r="L623" s="68">
        <f>IF(A44stdlife="n/a","n/a",IF(L$3&gt;(A44stdlife+$F623),(Input!$K$246*(1+vanilla4)^0.5)-SUM($K623:K623),(Input!$K$246*(1+vanilla4)^0.5)/A44stdlife))</f>
        <v>0</v>
      </c>
      <c r="M623" s="68">
        <f>IF(A44stdlife="n/a","n/a",IF(M$3&gt;(A44stdlife+$F623),(Input!$K$246*(1+vanilla4)^0.5)-SUM($K623:L623),(Input!$K$246*(1+vanilla4)^0.5)/A44stdlife))</f>
        <v>0</v>
      </c>
      <c r="N623" s="68">
        <f>IF(A44stdlife="n/a","n/a",IF(N$3&gt;(A44stdlife+$F623),(Input!$K$246*(1+vanilla4)^0.5)-SUM($K623:M623),(Input!$K$246*(1+vanilla4)^0.5)/A44stdlife))</f>
        <v>0</v>
      </c>
      <c r="O623" s="68">
        <f>IF(A44stdlife="n/a","n/a",IF(O$3&gt;(A44stdlife+$F623),(Input!$K$246*(1+vanilla4)^0.5)-SUM($K623:N623),(Input!$K$246*(1+vanilla4)^0.5)/A44stdlife))</f>
        <v>0</v>
      </c>
      <c r="P623" s="68">
        <f>IF(A44stdlife="n/a","n/a",IF(P$3&gt;(A44stdlife+$F623),(Input!$K$246*(1+vanilla4)^0.5)-SUM($K623:O623),(Input!$K$246*(1+vanilla4)^0.5)/A44stdlife))</f>
        <v>0</v>
      </c>
      <c r="Q623" s="68">
        <f>IF(A44stdlife="n/a","n/a",IF(Q$3&gt;(A44stdlife+$F623),(Input!$K$246*(1+vanilla4)^0.5)-SUM($K623:P623),(Input!$K$246*(1+vanilla4)^0.5)/A44stdlife))</f>
        <v>0</v>
      </c>
      <c r="R623" s="68"/>
      <c r="S623" s="102"/>
      <c r="T623" s="102"/>
      <c r="U623" s="102"/>
      <c r="V623" s="102"/>
      <c r="W623" s="102"/>
      <c r="X623" s="102"/>
      <c r="Y623" s="102"/>
      <c r="Z623" s="102"/>
      <c r="AA623" s="102"/>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102"/>
      <c r="BE623" s="102"/>
      <c r="BF623" s="102"/>
      <c r="BG623" s="102"/>
      <c r="BH623" s="102"/>
      <c r="BI623" s="102"/>
      <c r="BJ623" s="102"/>
      <c r="BK623" s="11"/>
      <c r="BL623" s="11"/>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9"/>
      <c r="B624" s="9"/>
      <c r="C624" s="9"/>
      <c r="D624" s="25"/>
      <c r="E624" s="363"/>
      <c r="F624" s="85">
        <v>5</v>
      </c>
      <c r="G624" s="26"/>
      <c r="H624" s="147"/>
      <c r="I624" s="149"/>
      <c r="J624" s="149"/>
      <c r="K624" s="149"/>
      <c r="L624" s="148"/>
      <c r="M624" s="68">
        <f>IF(A44stdlife="n/a","n/a",IF(M$3&gt;(A44stdlife+$F624),(Input!$L$246*(1+vanilla5)^0.5)-SUM($L624:L624),(Input!$L$246*(1+vanilla5)^0.5)/A44stdlife))</f>
        <v>0</v>
      </c>
      <c r="N624" s="68">
        <f>IF(A44stdlife="n/a","n/a",IF(N$3&gt;(A44stdlife+$F624),(Input!$L$246*(1+vanilla5)^0.5)-SUM($L624:M624),(Input!$L$246*(1+vanilla5)^0.5)/A44stdlife))</f>
        <v>0</v>
      </c>
      <c r="O624" s="68">
        <f>IF(A44stdlife="n/a","n/a",IF(O$3&gt;(A44stdlife+$F624),(Input!$L$246*(1+vanilla5)^0.5)-SUM($L624:N624),(Input!$L$246*(1+vanilla5)^0.5)/A44stdlife))</f>
        <v>0</v>
      </c>
      <c r="P624" s="68">
        <f>IF(A44stdlife="n/a","n/a",IF(P$3&gt;(A44stdlife+$F624),(Input!$L$246*(1+vanilla5)^0.5)-SUM($L624:O624),(Input!$L$246*(1+vanilla5)^0.5)/A44stdlife))</f>
        <v>0</v>
      </c>
      <c r="Q624" s="68">
        <f>IF(A44stdlife="n/a","n/a",IF(Q$3&gt;(A44stdlife+$F624),(Input!$L$246*(1+vanilla5)^0.5)-SUM($L624:P624),(Input!$L$246*(1+vanilla5)^0.5)/A44stdlife))</f>
        <v>0</v>
      </c>
      <c r="R624" s="68"/>
      <c r="S624" s="102"/>
      <c r="T624" s="102"/>
      <c r="U624" s="102"/>
      <c r="V624" s="102"/>
      <c r="W624" s="102"/>
      <c r="X624" s="102"/>
      <c r="Y624" s="102"/>
      <c r="Z624" s="102"/>
      <c r="AA624" s="102"/>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102"/>
      <c r="BE624" s="102"/>
      <c r="BF624" s="102"/>
      <c r="BG624" s="102"/>
      <c r="BH624" s="102"/>
      <c r="BI624" s="102"/>
      <c r="BJ624" s="102"/>
      <c r="BK624" s="11"/>
      <c r="BL624" s="11"/>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9"/>
      <c r="B625" s="9"/>
      <c r="C625" s="9"/>
      <c r="D625" s="25"/>
      <c r="E625" s="363"/>
      <c r="F625" s="85">
        <v>6</v>
      </c>
      <c r="G625" s="26"/>
      <c r="H625" s="147"/>
      <c r="I625" s="149"/>
      <c r="J625" s="149"/>
      <c r="K625" s="149"/>
      <c r="L625" s="149"/>
      <c r="M625" s="148"/>
      <c r="N625" s="68">
        <f>IF(A44stdlife="n/a","n/a",IF(N$3&gt;(A44stdlife+$F625),(Input!$M$246*(1+vanilla6)^0.5)-SUM($M625:M625),(Input!$M$246*(1+vanilla6)^0.5)/A44stdlife))</f>
        <v>0</v>
      </c>
      <c r="O625" s="68">
        <f>IF(A44stdlife="n/a","n/a",IF(O$3&gt;(A44stdlife+$F625),(Input!$M$246*(1+vanilla6)^0.5)-SUM($M625:N625),(Input!$M$246*(1+vanilla6)^0.5)/A44stdlife))</f>
        <v>0</v>
      </c>
      <c r="P625" s="68">
        <f>IF(A44stdlife="n/a","n/a",IF(P$3&gt;(A44stdlife+$F625),(Input!$M$246*(1+vanilla6)^0.5)-SUM($M625:O625),(Input!$M$246*(1+vanilla6)^0.5)/A44stdlife))</f>
        <v>0</v>
      </c>
      <c r="Q625" s="68">
        <f>IF(A44stdlife="n/a","n/a",IF(Q$3&gt;(A44stdlife+$F625),(Input!$M$246*(1+vanilla6)^0.5)-SUM($M625:P625),(Input!$M$246*(1+vanilla6)^0.5)/A44stdlife))</f>
        <v>0</v>
      </c>
      <c r="R625" s="68"/>
      <c r="S625" s="102"/>
      <c r="T625" s="102"/>
      <c r="U625" s="102"/>
      <c r="V625" s="102"/>
      <c r="W625" s="102"/>
      <c r="X625" s="102"/>
      <c r="Y625" s="102"/>
      <c r="Z625" s="102"/>
      <c r="AA625" s="102"/>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102"/>
      <c r="BE625" s="102"/>
      <c r="BF625" s="102"/>
      <c r="BG625" s="102"/>
      <c r="BH625" s="102"/>
      <c r="BI625" s="102"/>
      <c r="BJ625" s="102"/>
      <c r="BK625" s="11"/>
      <c r="BL625" s="11"/>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9"/>
      <c r="B626" s="9"/>
      <c r="C626" s="9"/>
      <c r="D626" s="25"/>
      <c r="E626" s="363"/>
      <c r="F626" s="85">
        <v>7</v>
      </c>
      <c r="G626" s="26"/>
      <c r="H626" s="147"/>
      <c r="I626" s="149"/>
      <c r="J626" s="149"/>
      <c r="K626" s="149"/>
      <c r="L626" s="149"/>
      <c r="M626" s="149"/>
      <c r="N626" s="148"/>
      <c r="O626" s="68">
        <f>IF(A44stdlife="n/a","n/a",IF(O$3&gt;(A44stdlife+$F626),(Input!N$246*(1+vanilla7)^0.5)-SUM($N626:N626),(Input!$N$246*(1+vanilla7)^0.5)/A44stdlife))</f>
        <v>0</v>
      </c>
      <c r="P626" s="68">
        <f>IF(A44stdlife="n/a","n/a",IF(P$3&gt;(A44stdlife+$F626),(Input!O$246*(1+vanilla7)^0.5)-SUM($N626:O626),(Input!$N$246*(1+vanilla7)^0.5)/A44stdlife))</f>
        <v>0</v>
      </c>
      <c r="Q626" s="68">
        <f>IF(A44stdlife="n/a","n/a",IF(Q$3&gt;(A44stdlife+$F626),(Input!P$246*(1+vanilla7)^0.5)-SUM($N626:P626),(Input!$N$246*(1+vanilla7)^0.5)/A44stdlife))</f>
        <v>0</v>
      </c>
      <c r="R626" s="68"/>
      <c r="S626" s="102"/>
      <c r="T626" s="102"/>
      <c r="U626" s="102"/>
      <c r="V626" s="102"/>
      <c r="W626" s="102"/>
      <c r="X626" s="102"/>
      <c r="Y626" s="102"/>
      <c r="Z626" s="102"/>
      <c r="AA626" s="102"/>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102"/>
      <c r="BE626" s="102"/>
      <c r="BF626" s="102"/>
      <c r="BG626" s="102"/>
      <c r="BH626" s="102"/>
      <c r="BI626" s="102"/>
      <c r="BJ626" s="102"/>
      <c r="BK626" s="11"/>
      <c r="BL626" s="11"/>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9"/>
      <c r="B627" s="9"/>
      <c r="C627" s="9"/>
      <c r="D627" s="25"/>
      <c r="E627" s="363"/>
      <c r="F627" s="85">
        <v>8</v>
      </c>
      <c r="G627" s="26"/>
      <c r="H627" s="147"/>
      <c r="I627" s="149"/>
      <c r="J627" s="149"/>
      <c r="K627" s="149"/>
      <c r="L627" s="149"/>
      <c r="M627" s="149"/>
      <c r="N627" s="149"/>
      <c r="O627" s="148"/>
      <c r="P627" s="68">
        <f>IF(A44stdlife="n/a","n/a",IF(P$3&gt;(A44stdlife+$F627),(Input!$O$246*(1+vanilla8)^0.5)-SUM($O627:O627),(Input!$O$246*(1+vanilla8)^0.5)/A44stdlife))</f>
        <v>0</v>
      </c>
      <c r="Q627" s="68">
        <f>IF(A44stdlife="n/a","n/a",IF(Q$3&gt;(A44stdlife+$F627),(Input!$O$246*(1+vanilla8)^0.5)-SUM($O627:P627),(Input!$O$246*(1+vanilla8)^0.5)/A44stdlife))</f>
        <v>0</v>
      </c>
      <c r="R627" s="68"/>
      <c r="S627" s="102"/>
      <c r="T627" s="102"/>
      <c r="U627" s="102"/>
      <c r="V627" s="102"/>
      <c r="W627" s="102"/>
      <c r="X627" s="102"/>
      <c r="Y627" s="102"/>
      <c r="Z627" s="102"/>
      <c r="AA627" s="102"/>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102"/>
      <c r="BE627" s="102"/>
      <c r="BF627" s="102"/>
      <c r="BG627" s="102"/>
      <c r="BH627" s="102"/>
      <c r="BI627" s="102"/>
      <c r="BJ627" s="102"/>
      <c r="BK627" s="11"/>
      <c r="BL627" s="11"/>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9"/>
      <c r="B628" s="9"/>
      <c r="C628" s="9"/>
      <c r="D628" s="25"/>
      <c r="E628" s="363"/>
      <c r="F628" s="85">
        <v>9</v>
      </c>
      <c r="G628" s="26"/>
      <c r="H628" s="147"/>
      <c r="I628" s="149"/>
      <c r="J628" s="149"/>
      <c r="K628" s="149"/>
      <c r="L628" s="149"/>
      <c r="M628" s="149"/>
      <c r="N628" s="149"/>
      <c r="O628" s="149"/>
      <c r="P628" s="148"/>
      <c r="Q628" s="68">
        <f>IF(A44stdlife="n/a","n/a",IF(Q$3&gt;(A44stdlife+$F628),(Input!$P$246*(1+vanilla9)^0.5)-SUM($P628:P628),(Input!$P$246*(1+vanilla9)^0.5)/A44stdlife))</f>
        <v>0</v>
      </c>
      <c r="R628" s="68"/>
      <c r="S628" s="102"/>
      <c r="T628" s="102"/>
      <c r="U628" s="102"/>
      <c r="V628" s="102"/>
      <c r="W628" s="102"/>
      <c r="X628" s="102"/>
      <c r="Y628" s="102"/>
      <c r="Z628" s="102"/>
      <c r="AA628" s="102"/>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102"/>
      <c r="BE628" s="102"/>
      <c r="BF628" s="102"/>
      <c r="BG628" s="102"/>
      <c r="BH628" s="102"/>
      <c r="BI628" s="102"/>
      <c r="BJ628" s="102"/>
      <c r="BK628" s="11"/>
      <c r="BL628" s="11"/>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9"/>
      <c r="B629" s="9"/>
      <c r="C629" s="9"/>
      <c r="D629" s="25"/>
      <c r="E629" s="363"/>
      <c r="F629" s="86">
        <v>10</v>
      </c>
      <c r="G629" s="26"/>
      <c r="H629" s="147"/>
      <c r="I629" s="149"/>
      <c r="J629" s="149"/>
      <c r="K629" s="149"/>
      <c r="L629" s="149"/>
      <c r="M629" s="149"/>
      <c r="N629" s="149"/>
      <c r="O629" s="149"/>
      <c r="P629" s="149"/>
      <c r="Q629" s="148"/>
      <c r="R629" s="68"/>
      <c r="S629" s="102"/>
      <c r="T629" s="102"/>
      <c r="U629" s="102"/>
      <c r="V629" s="102"/>
      <c r="W629" s="102"/>
      <c r="X629" s="102"/>
      <c r="Y629" s="102"/>
      <c r="Z629" s="102"/>
      <c r="AA629" s="102"/>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102"/>
      <c r="BE629" s="102"/>
      <c r="BF629" s="102"/>
      <c r="BG629" s="102"/>
      <c r="BH629" s="102"/>
      <c r="BI629" s="102"/>
      <c r="BJ629" s="102"/>
      <c r="BK629" s="11"/>
      <c r="BL629" s="11"/>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1" collapsed="1">
      <c r="A630" s="9"/>
      <c r="B630" s="9"/>
      <c r="C630" s="9"/>
      <c r="D630" s="247">
        <f>Asset44</f>
        <v>0</v>
      </c>
      <c r="E630" s="9"/>
      <c r="F630" s="9"/>
      <c r="G630" s="122"/>
      <c r="H630" s="166">
        <f>-SUM(H618:H629)</f>
        <v>0</v>
      </c>
      <c r="I630" s="166">
        <f>-SUM(I618:I629)</f>
        <v>0</v>
      </c>
      <c r="J630" s="166">
        <f>-SUM(J618:J629)</f>
        <v>0</v>
      </c>
      <c r="K630" s="166">
        <f>-SUM(K618:K629)</f>
        <v>0</v>
      </c>
      <c r="L630" s="166">
        <f>-SUM(L618:L629)</f>
        <v>0</v>
      </c>
      <c r="M630" s="166">
        <f>IF(Input!M430&gt;0, -SUM(M618:M629), 0)</f>
        <v>0</v>
      </c>
      <c r="N630" s="166">
        <f>IF(Input!N430&gt;0, -SUM(N618:N629), 0)</f>
        <v>0</v>
      </c>
      <c r="O630" s="166">
        <f>IF(Input!O430&gt;0, -SUM(O618:O629), 0)</f>
        <v>0</v>
      </c>
      <c r="P630" s="166">
        <f>IF(Input!P430&gt;0, -SUM(P618:P629), 0)</f>
        <v>0</v>
      </c>
      <c r="Q630" s="166">
        <f>IF(Input!Q430&gt;0, -SUM(Q618:Q629), 0)</f>
        <v>0</v>
      </c>
      <c r="R630" s="66"/>
      <c r="S630" s="104"/>
      <c r="T630" s="104"/>
      <c r="U630" s="104"/>
      <c r="V630" s="104"/>
      <c r="W630" s="104"/>
      <c r="X630" s="104"/>
      <c r="Y630" s="104"/>
      <c r="Z630" s="104"/>
      <c r="AA630" s="104"/>
      <c r="AB630" s="222"/>
      <c r="AC630" s="222"/>
      <c r="AD630" s="222"/>
      <c r="AE630" s="222"/>
      <c r="AF630" s="222"/>
      <c r="AG630" s="222"/>
      <c r="AH630" s="222"/>
      <c r="AI630" s="222"/>
      <c r="AJ630" s="222"/>
      <c r="AK630" s="222"/>
      <c r="AL630" s="222"/>
      <c r="AM630" s="222"/>
      <c r="AN630" s="222"/>
      <c r="AO630" s="222"/>
      <c r="AP630" s="222"/>
      <c r="AQ630" s="222"/>
      <c r="AR630" s="222"/>
      <c r="AS630" s="222"/>
      <c r="AT630" s="222"/>
      <c r="AU630" s="222"/>
      <c r="AV630" s="222"/>
      <c r="AW630" s="222"/>
      <c r="AX630" s="222"/>
      <c r="AY630" s="222"/>
      <c r="AZ630" s="222"/>
      <c r="BA630" s="222"/>
      <c r="BB630" s="222"/>
      <c r="BC630" s="222"/>
      <c r="BD630" s="104"/>
      <c r="BE630" s="104"/>
      <c r="BF630" s="104"/>
      <c r="BG630" s="104"/>
      <c r="BH630" s="104"/>
      <c r="BI630" s="104"/>
      <c r="BJ630" s="104"/>
      <c r="BK630" s="11"/>
      <c r="BL630" s="11"/>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c r="A631" s="9"/>
      <c r="B631" s="9"/>
      <c r="C631" s="31">
        <f>Asset45</f>
        <v>0</v>
      </c>
      <c r="D631" s="162"/>
      <c r="E631" s="33" t="s">
        <v>27</v>
      </c>
      <c r="F631" s="32"/>
      <c r="G631" s="176"/>
      <c r="H631" s="67">
        <f>IF(H$3&gt;A45remlife,A45value-SUM($G631:G631),IF(A45remlife="N/A","n/a",A45value/A45remlife))</f>
        <v>0</v>
      </c>
      <c r="I631" s="67">
        <f>IF(I$3&gt;A45remlife,A45value-SUM($G631:H631),IF(A45remlife="N/A","n/a",A45value/A45remlife))</f>
        <v>0</v>
      </c>
      <c r="J631" s="67">
        <f>IF(J$3&gt;A45remlife,A45value-SUM($G631:I631),IF(A45remlife="N/A","n/a",A45value/A45remlife))</f>
        <v>0</v>
      </c>
      <c r="K631" s="67">
        <f>IF(K$3&gt;A45remlife,A45value-SUM($G631:J631),IF(A45remlife="N/A","n/a",A45value/A45remlife))</f>
        <v>0</v>
      </c>
      <c r="L631" s="67">
        <f>IF(L$3&gt;A45remlife,A45value-SUM($G631:K631),IF(A45remlife="N/A","n/a",A45value/A45remlife))</f>
        <v>0</v>
      </c>
      <c r="M631" s="67">
        <f>IF(M$3&gt;A45remlife,A45value-SUM($G631:L631),IF(A45remlife="N/A","n/a",A45value/A45remlife))</f>
        <v>0</v>
      </c>
      <c r="N631" s="67">
        <f>IF(N$3&gt;A45remlife,A45value-SUM($G631:M631),IF(A45remlife="N/A","n/a",A45value/A45remlife))</f>
        <v>0</v>
      </c>
      <c r="O631" s="67">
        <f>IF(O$3&gt;A45remlife,A45value-SUM($G631:N631),IF(A45remlife="N/A","n/a",A45value/A45remlife))</f>
        <v>0</v>
      </c>
      <c r="P631" s="67">
        <f>IF(P$3&gt;A45remlife,A45value-SUM($G631:O631),IF(A45remlife="N/A","n/a",A45value/A45remlife))</f>
        <v>0</v>
      </c>
      <c r="Q631" s="67">
        <f>IF(Q$3&gt;A45remlife,A45value-SUM($G631:P631),IF(A45remlife="N/A","n/a",A45value/A45remlife))</f>
        <v>0</v>
      </c>
      <c r="R631" s="67"/>
      <c r="S631" s="102"/>
      <c r="T631" s="102"/>
      <c r="U631" s="102"/>
      <c r="V631" s="102"/>
      <c r="W631" s="102"/>
      <c r="X631" s="102"/>
      <c r="Y631" s="102"/>
      <c r="Z631" s="102"/>
      <c r="AA631" s="102"/>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102"/>
      <c r="BE631" s="102"/>
      <c r="BF631" s="102"/>
      <c r="BG631" s="102"/>
      <c r="BH631" s="102"/>
      <c r="BI631" s="102"/>
      <c r="BJ631" s="102"/>
      <c r="BK631" s="11"/>
      <c r="BL631" s="1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9"/>
      <c r="D632" s="25"/>
      <c r="E632" s="362" t="s">
        <v>83</v>
      </c>
      <c r="F632" s="85">
        <v>0</v>
      </c>
      <c r="G632" s="122"/>
      <c r="H632" s="68"/>
      <c r="I632" s="68"/>
      <c r="J632" s="68"/>
      <c r="K632" s="68"/>
      <c r="L632" s="68"/>
      <c r="M632" s="164"/>
      <c r="N632" s="111"/>
      <c r="O632" s="68"/>
      <c r="P632" s="68"/>
      <c r="Q632" s="68"/>
      <c r="R632" s="68"/>
      <c r="S632" s="102"/>
      <c r="T632" s="102"/>
      <c r="U632" s="102"/>
      <c r="V632" s="102"/>
      <c r="W632" s="102"/>
      <c r="X632" s="102"/>
      <c r="Y632" s="102"/>
      <c r="Z632" s="102"/>
      <c r="AA632" s="102"/>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102"/>
      <c r="BE632" s="102"/>
      <c r="BF632" s="102"/>
      <c r="BG632" s="102"/>
      <c r="BH632" s="102"/>
      <c r="BI632" s="102"/>
      <c r="BJ632" s="102"/>
      <c r="BK632" s="11"/>
      <c r="BL632" s="11"/>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9"/>
      <c r="B633" s="9"/>
      <c r="C633" s="9"/>
      <c r="D633" s="25"/>
      <c r="E633" s="363"/>
      <c r="F633" s="85">
        <v>1</v>
      </c>
      <c r="G633" s="122"/>
      <c r="H633" s="146"/>
      <c r="I633" s="68">
        <f>IF(A45stdlife="n/a","n/a",IF(I$3&gt;(A45stdlife+$F633),(Input!$H$247*(1+vanilla1)^0.5)-SUM($H633:H633),(Input!$H$247*(1+vanilla1)^0.5)/A45stdlife))</f>
        <v>0</v>
      </c>
      <c r="J633" s="68">
        <f>IF(A45stdlife="n/a","n/a",IF(J$3&gt;(A45stdlife+$F633),(Input!$H$247*(1+vanilla1)^0.5)-SUM($H633:I633),(Input!$H$247*(1+vanilla1)^0.5)/A45stdlife))</f>
        <v>0</v>
      </c>
      <c r="K633" s="68">
        <f>IF(A45stdlife="n/a","n/a",IF(K$3&gt;(A45stdlife+$F633),(Input!$H$247*(1+vanilla1)^0.5)-SUM($H633:J633),(Input!$H$247*(1+vanilla1)^0.5)/A45stdlife))</f>
        <v>0</v>
      </c>
      <c r="L633" s="68">
        <f>IF(A45stdlife="n/a","n/a",IF(L$3&gt;(A45stdlife+$F633),(Input!$H$247*(1+vanilla1)^0.5)-SUM($H633:K633),(Input!$H$247*(1+vanilla1)^0.5)/A45stdlife))</f>
        <v>0</v>
      </c>
      <c r="M633" s="68">
        <f>IF(A45stdlife="n/a","n/a",IF(M$3&gt;(A45stdlife+$F633),(Input!$H$247*(1+vanilla1)^0.5)-SUM($H633:L633),(Input!$H$247*(1+vanilla1)^0.5)/A45stdlife))</f>
        <v>0</v>
      </c>
      <c r="N633" s="68">
        <f>IF(A45stdlife="n/a","n/a",IF(N$3&gt;(A45stdlife+$F633),(Input!$H$247*(1+vanilla1)^0.5)-SUM($H633:M633),(Input!$H$247*(1+vanilla1)^0.5)/A45stdlife))</f>
        <v>0</v>
      </c>
      <c r="O633" s="68">
        <f>IF(A45stdlife="n/a","n/a",IF(O$3&gt;(A45stdlife+$F633),(Input!$H$247*(1+vanilla1)^0.5)-SUM($H633:N633),(Input!$H$247*(1+vanilla1)^0.5)/A45stdlife))</f>
        <v>0</v>
      </c>
      <c r="P633" s="68">
        <f>IF(A45stdlife="n/a","n/a",IF(P$3&gt;(A45stdlife+$F633),(Input!$H$247*(1+vanilla1)^0.5)-SUM($H633:O633),(Input!$H$247*(1+vanilla1)^0.5)/A45stdlife))</f>
        <v>0</v>
      </c>
      <c r="Q633" s="68">
        <f>IF(A45stdlife="n/a","n/a",IF(Q$3&gt;(A45stdlife+$F633),(Input!$H$247*(1+vanilla1)^0.5)-SUM($H633:P633),(Input!$H$247*(1+vanilla1)^0.5)/A45stdlife))</f>
        <v>0</v>
      </c>
      <c r="R633" s="68"/>
      <c r="S633" s="102"/>
      <c r="T633" s="102"/>
      <c r="U633" s="102"/>
      <c r="V633" s="102"/>
      <c r="W633" s="102"/>
      <c r="X633" s="102"/>
      <c r="Y633" s="102"/>
      <c r="Z633" s="102"/>
      <c r="AA633" s="102"/>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102"/>
      <c r="BE633" s="102"/>
      <c r="BF633" s="102"/>
      <c r="BG633" s="102"/>
      <c r="BH633" s="102"/>
      <c r="BI633" s="102"/>
      <c r="BJ633" s="102"/>
      <c r="BK633" s="11"/>
      <c r="BL633" s="11"/>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9"/>
      <c r="B634" s="9"/>
      <c r="C634" s="9"/>
      <c r="D634" s="25"/>
      <c r="E634" s="363"/>
      <c r="F634" s="85">
        <v>2</v>
      </c>
      <c r="G634" s="122"/>
      <c r="H634" s="147"/>
      <c r="I634" s="148"/>
      <c r="J634" s="68">
        <f>IF(A45stdlife="n/a","n/a",IF(J$3&gt;(A45stdlife+$F634),(Input!$I$247*(1+vanilla2)^0.5)-SUM($I634:I634),(Input!$I$247*(1+vanilla2)^0.5)/A45stdlife))</f>
        <v>0</v>
      </c>
      <c r="K634" s="68">
        <f>IF(A45stdlife="n/a","n/a",IF(K$3&gt;(A45stdlife+$F634),(Input!$I$247*(1+vanilla2)^0.5)-SUM($I634:J634),(Input!$I$247*(1+vanilla2)^0.5)/A45stdlife))</f>
        <v>0</v>
      </c>
      <c r="L634" s="68">
        <f>IF(A45stdlife="n/a","n/a",IF(L$3&gt;(A45stdlife+$F634),(Input!$I$247*(1+vanilla2)^0.5)-SUM($I634:K634),(Input!$I$247*(1+vanilla2)^0.5)/A45stdlife))</f>
        <v>0</v>
      </c>
      <c r="M634" s="68">
        <f>IF(A45stdlife="n/a","n/a",IF(M$3&gt;(A45stdlife+$F634),(Input!$I$247*(1+vanilla2)^0.5)-SUM($I634:L634),(Input!$I$247*(1+vanilla2)^0.5)/A45stdlife))</f>
        <v>0</v>
      </c>
      <c r="N634" s="68">
        <f>IF(A45stdlife="n/a","n/a",IF(N$3&gt;(A45stdlife+$F634),(Input!$I$247*(1+vanilla2)^0.5)-SUM($I634:M634),(Input!$I$247*(1+vanilla2)^0.5)/A45stdlife))</f>
        <v>0</v>
      </c>
      <c r="O634" s="68">
        <f>IF(A45stdlife="n/a","n/a",IF(O$3&gt;(A45stdlife+$F634),(Input!$I$247*(1+vanilla2)^0.5)-SUM($I634:N634),(Input!$I$247*(1+vanilla2)^0.5)/A45stdlife))</f>
        <v>0</v>
      </c>
      <c r="P634" s="68">
        <f>IF(A45stdlife="n/a","n/a",IF(P$3&gt;(A45stdlife+$F634),(Input!$I$247*(1+vanilla2)^0.5)-SUM($I634:O634),(Input!$I$247*(1+vanilla2)^0.5)/A45stdlife))</f>
        <v>0</v>
      </c>
      <c r="Q634" s="68">
        <f>IF(A45stdlife="n/a","n/a",IF(Q$3&gt;(A45stdlife+$F634),(Input!$I$247*(1+vanilla2)^0.5)-SUM($I634:P634),(Input!$I$247*(1+vanilla2)^0.5)/A45stdlife))</f>
        <v>0</v>
      </c>
      <c r="R634" s="68"/>
      <c r="S634" s="102"/>
      <c r="T634" s="102"/>
      <c r="U634" s="102"/>
      <c r="V634" s="102"/>
      <c r="W634" s="102"/>
      <c r="X634" s="102"/>
      <c r="Y634" s="102"/>
      <c r="Z634" s="102"/>
      <c r="AA634" s="102"/>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102"/>
      <c r="BE634" s="102"/>
      <c r="BF634" s="102"/>
      <c r="BG634" s="102"/>
      <c r="BH634" s="102"/>
      <c r="BI634" s="102"/>
      <c r="BJ634" s="102"/>
      <c r="BK634" s="11"/>
      <c r="BL634" s="11"/>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2">
      <c r="A635" s="9"/>
      <c r="B635" s="9"/>
      <c r="C635" s="9"/>
      <c r="D635" s="25"/>
      <c r="E635" s="363"/>
      <c r="F635" s="85">
        <v>3</v>
      </c>
      <c r="G635" s="122"/>
      <c r="H635" s="147"/>
      <c r="I635" s="149"/>
      <c r="J635" s="148"/>
      <c r="K635" s="68">
        <f>IF(A45stdlife="n/a","n/a",IF(K$3&gt;(A45stdlife+$F635),(Input!$J$247*(1+vanilla3)^0.5)-SUM($J635:J635),(Input!$J$247*(1+vanilla3)^0.5)/A45stdlife))</f>
        <v>0</v>
      </c>
      <c r="L635" s="68">
        <f>IF(A45stdlife="n/a","n/a",IF(L$3&gt;(A45stdlife+$F635),(Input!$J$247*(1+vanilla3)^0.5)-SUM($J635:K635),(Input!$J$247*(1+vanilla3)^0.5)/A45stdlife))</f>
        <v>0</v>
      </c>
      <c r="M635" s="68">
        <f>IF(A45stdlife="n/a","n/a",IF(M$3&gt;(A45stdlife+$F635),(Input!$J$247*(1+vanilla3)^0.5)-SUM($J635:L635),(Input!$J$247*(1+vanilla3)^0.5)/A45stdlife))</f>
        <v>0</v>
      </c>
      <c r="N635" s="68">
        <f>IF(A45stdlife="n/a","n/a",IF(N$3&gt;(A45stdlife+$F635),(Input!$J$247*(1+vanilla3)^0.5)-SUM($J635:M635),(Input!$J$247*(1+vanilla3)^0.5)/A45stdlife))</f>
        <v>0</v>
      </c>
      <c r="O635" s="68">
        <f>IF(A45stdlife="n/a","n/a",IF(O$3&gt;(A45stdlife+$F635),(Input!$J$247*(1+vanilla3)^0.5)-SUM($J635:N635),(Input!$J$247*(1+vanilla3)^0.5)/A45stdlife))</f>
        <v>0</v>
      </c>
      <c r="P635" s="68">
        <f>IF(A45stdlife="n/a","n/a",IF(P$3&gt;(A45stdlife+$F635),(Input!$J$247*(1+vanilla3)^0.5)-SUM($J635:O635),(Input!$J$247*(1+vanilla3)^0.5)/A45stdlife))</f>
        <v>0</v>
      </c>
      <c r="Q635" s="68">
        <f>IF(A45stdlife="n/a","n/a",IF(Q$3&gt;(A45stdlife+$F635),(Input!$J$247*(1+vanilla3)^0.5)-SUM($J635:P635),(Input!$J$247*(1+vanilla3)^0.5)/A45stdlife))</f>
        <v>0</v>
      </c>
      <c r="R635" s="68"/>
      <c r="S635" s="102"/>
      <c r="T635" s="102"/>
      <c r="U635" s="102"/>
      <c r="V635" s="102"/>
      <c r="W635" s="102"/>
      <c r="X635" s="102"/>
      <c r="Y635" s="102"/>
      <c r="Z635" s="102"/>
      <c r="AA635" s="102"/>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102"/>
      <c r="BE635" s="102"/>
      <c r="BF635" s="102"/>
      <c r="BG635" s="102"/>
      <c r="BH635" s="102"/>
      <c r="BI635" s="102"/>
      <c r="BJ635" s="102"/>
      <c r="BK635" s="11"/>
      <c r="BL635" s="11"/>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9"/>
      <c r="B636" s="9"/>
      <c r="C636" s="9"/>
      <c r="D636" s="25"/>
      <c r="E636" s="363"/>
      <c r="F636" s="85">
        <v>4</v>
      </c>
      <c r="G636" s="122"/>
      <c r="H636" s="147"/>
      <c r="I636" s="149"/>
      <c r="J636" s="149"/>
      <c r="K636" s="148"/>
      <c r="L636" s="68">
        <f>IF(A45stdlife="n/a","n/a",IF(L$3&gt;(A45stdlife+$F636),(Input!$K$247*(1+vanilla4)^0.5)-SUM($K636:K636),(Input!$K$247*(1+vanilla4)^0.5)/A45stdlife))</f>
        <v>0</v>
      </c>
      <c r="M636" s="68">
        <f>IF(A45stdlife="n/a","n/a",IF(M$3&gt;(A45stdlife+$F636),(Input!$K$247*(1+vanilla4)^0.5)-SUM($K636:L636),(Input!$K$247*(1+vanilla4)^0.5)/A45stdlife))</f>
        <v>0</v>
      </c>
      <c r="N636" s="68">
        <f>IF(A45stdlife="n/a","n/a",IF(N$3&gt;(A45stdlife+$F636),(Input!$K$247*(1+vanilla4)^0.5)-SUM($K636:M636),(Input!$K$247*(1+vanilla4)^0.5)/A45stdlife))</f>
        <v>0</v>
      </c>
      <c r="O636" s="68">
        <f>IF(A45stdlife="n/a","n/a",IF(O$3&gt;(A45stdlife+$F636),(Input!$K$247*(1+vanilla4)^0.5)-SUM($K636:N636),(Input!$K$247*(1+vanilla4)^0.5)/A45stdlife))</f>
        <v>0</v>
      </c>
      <c r="P636" s="68">
        <f>IF(A45stdlife="n/a","n/a",IF(P$3&gt;(A45stdlife+$F636),(Input!$K$247*(1+vanilla4)^0.5)-SUM($K636:O636),(Input!$K$247*(1+vanilla4)^0.5)/A45stdlife))</f>
        <v>0</v>
      </c>
      <c r="Q636" s="68">
        <f>IF(A45stdlife="n/a","n/a",IF(Q$3&gt;(A45stdlife+$F636),(Input!$K$247*(1+vanilla4)^0.5)-SUM($K636:P636),(Input!$K$247*(1+vanilla4)^0.5)/A45stdlife))</f>
        <v>0</v>
      </c>
      <c r="R636" s="68"/>
      <c r="S636" s="102"/>
      <c r="T636" s="102"/>
      <c r="U636" s="102"/>
      <c r="V636" s="102"/>
      <c r="W636" s="102"/>
      <c r="X636" s="102"/>
      <c r="Y636" s="102"/>
      <c r="Z636" s="102"/>
      <c r="AA636" s="102"/>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102"/>
      <c r="BE636" s="102"/>
      <c r="BF636" s="102"/>
      <c r="BG636" s="102"/>
      <c r="BH636" s="102"/>
      <c r="BI636" s="102"/>
      <c r="BJ636" s="102"/>
      <c r="BK636" s="11"/>
      <c r="BL636" s="11"/>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9"/>
      <c r="B637" s="9"/>
      <c r="C637" s="9"/>
      <c r="D637" s="25"/>
      <c r="E637" s="363"/>
      <c r="F637" s="85">
        <v>5</v>
      </c>
      <c r="G637" s="26"/>
      <c r="H637" s="147"/>
      <c r="I637" s="149"/>
      <c r="J637" s="149"/>
      <c r="K637" s="149"/>
      <c r="L637" s="148"/>
      <c r="M637" s="68">
        <f>IF(A45stdlife="n/a","n/a",IF(M$3&gt;(A45stdlife+$F637),(Input!$L$247*(1+vanilla5)^0.5)-SUM($L637:L637),(Input!$L$247*(1+vanilla5)^0.5)/A45stdlife))</f>
        <v>0</v>
      </c>
      <c r="N637" s="68">
        <f>IF(A45stdlife="n/a","n/a",IF(N$3&gt;(A45stdlife+$F637),(Input!$L$247*(1+vanilla5)^0.5)-SUM($L637:M637),(Input!$L$247*(1+vanilla5)^0.5)/A45stdlife))</f>
        <v>0</v>
      </c>
      <c r="O637" s="68">
        <f>IF(A45stdlife="n/a","n/a",IF(O$3&gt;(A45stdlife+$F637),(Input!$L$247*(1+vanilla5)^0.5)-SUM($L637:N637),(Input!$L$247*(1+vanilla5)^0.5)/A45stdlife))</f>
        <v>0</v>
      </c>
      <c r="P637" s="68">
        <f>IF(A45stdlife="n/a","n/a",IF(P$3&gt;(A45stdlife+$F637),(Input!$L$247*(1+vanilla5)^0.5)-SUM($L637:O637),(Input!$L$247*(1+vanilla5)^0.5)/A45stdlife))</f>
        <v>0</v>
      </c>
      <c r="Q637" s="68">
        <f>IF(A45stdlife="n/a","n/a",IF(Q$3&gt;(A45stdlife+$F637),(Input!$L$247*(1+vanilla5)^0.5)-SUM($L637:P637),(Input!$L$247*(1+vanilla5)^0.5)/A45stdlife))</f>
        <v>0</v>
      </c>
      <c r="R637" s="68"/>
      <c r="S637" s="102"/>
      <c r="T637" s="102"/>
      <c r="U637" s="102"/>
      <c r="V637" s="102"/>
      <c r="W637" s="102"/>
      <c r="X637" s="102"/>
      <c r="Y637" s="102"/>
      <c r="Z637" s="102"/>
      <c r="AA637" s="102"/>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102"/>
      <c r="BE637" s="102"/>
      <c r="BF637" s="102"/>
      <c r="BG637" s="102"/>
      <c r="BH637" s="102"/>
      <c r="BI637" s="102"/>
      <c r="BJ637" s="102"/>
      <c r="BK637" s="11"/>
      <c r="BL637" s="11"/>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9"/>
      <c r="B638" s="9"/>
      <c r="C638" s="9"/>
      <c r="D638" s="25"/>
      <c r="E638" s="363"/>
      <c r="F638" s="85">
        <v>6</v>
      </c>
      <c r="G638" s="26"/>
      <c r="H638" s="147"/>
      <c r="I638" s="149"/>
      <c r="J638" s="149"/>
      <c r="K638" s="149"/>
      <c r="L638" s="149"/>
      <c r="M638" s="148"/>
      <c r="N638" s="68">
        <f>IF(A45stdlife="n/a","n/a",IF(N$3&gt;(A45stdlife+$F638),(Input!$M$247*(1+vanilla6)^0.5)-SUM($M638:M638),(Input!$M$247*(1+vanilla6)^0.5)/A45stdlife))</f>
        <v>0</v>
      </c>
      <c r="O638" s="68">
        <f>IF(A45stdlife="n/a","n/a",IF(O$3&gt;(A45stdlife+$F638),(Input!$M$247*(1+vanilla6)^0.5)-SUM($M638:N638),(Input!$M$247*(1+vanilla6)^0.5)/A45stdlife))</f>
        <v>0</v>
      </c>
      <c r="P638" s="68">
        <f>IF(A45stdlife="n/a","n/a",IF(P$3&gt;(A45stdlife+$F638),(Input!$M$247*(1+vanilla6)^0.5)-SUM($M638:O638),(Input!$M$247*(1+vanilla6)^0.5)/A45stdlife))</f>
        <v>0</v>
      </c>
      <c r="Q638" s="68">
        <f>IF(A45stdlife="n/a","n/a",IF(Q$3&gt;(A45stdlife+$F638),(Input!$M$247*(1+vanilla6)^0.5)-SUM($M638:P638),(Input!$M$247*(1+vanilla6)^0.5)/A45stdlife))</f>
        <v>0</v>
      </c>
      <c r="R638" s="68"/>
      <c r="S638" s="102"/>
      <c r="T638" s="102"/>
      <c r="U638" s="102"/>
      <c r="V638" s="102"/>
      <c r="W638" s="102"/>
      <c r="X638" s="102"/>
      <c r="Y638" s="102"/>
      <c r="Z638" s="102"/>
      <c r="AA638" s="102"/>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102"/>
      <c r="BE638" s="102"/>
      <c r="BF638" s="102"/>
      <c r="BG638" s="102"/>
      <c r="BH638" s="102"/>
      <c r="BI638" s="102"/>
      <c r="BJ638" s="102"/>
      <c r="BK638" s="11"/>
      <c r="BL638" s="11"/>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9"/>
      <c r="B639" s="9"/>
      <c r="C639" s="9"/>
      <c r="D639" s="25"/>
      <c r="E639" s="363"/>
      <c r="F639" s="85">
        <v>7</v>
      </c>
      <c r="G639" s="26"/>
      <c r="H639" s="147"/>
      <c r="I639" s="149"/>
      <c r="J639" s="149"/>
      <c r="K639" s="149"/>
      <c r="L639" s="149"/>
      <c r="M639" s="149"/>
      <c r="N639" s="148"/>
      <c r="O639" s="68">
        <f>IF(A45stdlife="n/a","n/a",IF(O$3&gt;(A45stdlife+$F639),(Input!N$247*(1+vanilla7)^0.5)-SUM($N639:N639),(Input!$N$247*(1+vanilla7)^0.5)/A45stdlife))</f>
        <v>0</v>
      </c>
      <c r="P639" s="68">
        <f>IF(A45stdlife="n/a","n/a",IF(P$3&gt;(A45stdlife+$F639),(Input!O$247*(1+vanilla7)^0.5)-SUM($N639:O639),(Input!$N$247*(1+vanilla7)^0.5)/A45stdlife))</f>
        <v>0</v>
      </c>
      <c r="Q639" s="68">
        <f>IF(A45stdlife="n/a","n/a",IF(Q$3&gt;(A45stdlife+$F639),(Input!P$247*(1+vanilla7)^0.5)-SUM($N639:P639),(Input!$N$247*(1+vanilla7)^0.5)/A45stdlife))</f>
        <v>0</v>
      </c>
      <c r="R639" s="68"/>
      <c r="S639" s="102"/>
      <c r="T639" s="102"/>
      <c r="U639" s="102"/>
      <c r="V639" s="102"/>
      <c r="W639" s="102"/>
      <c r="X639" s="102"/>
      <c r="Y639" s="102"/>
      <c r="Z639" s="102"/>
      <c r="AA639" s="102"/>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102"/>
      <c r="BE639" s="102"/>
      <c r="BF639" s="102"/>
      <c r="BG639" s="102"/>
      <c r="BH639" s="102"/>
      <c r="BI639" s="102"/>
      <c r="BJ639" s="102"/>
      <c r="BK639" s="11"/>
      <c r="BL639" s="11"/>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9"/>
      <c r="B640" s="9"/>
      <c r="C640" s="9"/>
      <c r="D640" s="25"/>
      <c r="E640" s="363"/>
      <c r="F640" s="85">
        <v>8</v>
      </c>
      <c r="G640" s="26"/>
      <c r="H640" s="147"/>
      <c r="I640" s="149"/>
      <c r="J640" s="149"/>
      <c r="K640" s="149"/>
      <c r="L640" s="149"/>
      <c r="M640" s="149"/>
      <c r="N640" s="149"/>
      <c r="O640" s="148"/>
      <c r="P640" s="68">
        <f>IF(A45stdlife="n/a","n/a",IF(P$3&gt;(A45stdlife+$F640),(Input!$O$247*(1+vanilla8)^0.5)-SUM($O640:O640),(Input!$O$247*(1+vanilla8)^0.5)/A45stdlife))</f>
        <v>0</v>
      </c>
      <c r="Q640" s="68">
        <f>IF(A45stdlife="n/a","n/a",IF(Q$3&gt;(A45stdlife+$F640),(Input!$O$247*(1+vanilla8)^0.5)-SUM($O640:P640),(Input!$O$247*(1+vanilla8)^0.5)/A45stdlife))</f>
        <v>0</v>
      </c>
      <c r="R640" s="68"/>
      <c r="S640" s="102"/>
      <c r="T640" s="102"/>
      <c r="U640" s="102"/>
      <c r="V640" s="102"/>
      <c r="W640" s="102"/>
      <c r="X640" s="102"/>
      <c r="Y640" s="102"/>
      <c r="Z640" s="102"/>
      <c r="AA640" s="102"/>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102"/>
      <c r="BE640" s="102"/>
      <c r="BF640" s="102"/>
      <c r="BG640" s="102"/>
      <c r="BH640" s="102"/>
      <c r="BI640" s="102"/>
      <c r="BJ640" s="102"/>
      <c r="BK640" s="11"/>
      <c r="BL640" s="11"/>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9"/>
      <c r="B641" s="9"/>
      <c r="C641" s="9"/>
      <c r="D641" s="25"/>
      <c r="E641" s="363"/>
      <c r="F641" s="85">
        <v>9</v>
      </c>
      <c r="G641" s="26"/>
      <c r="H641" s="147"/>
      <c r="I641" s="149"/>
      <c r="J641" s="149"/>
      <c r="K641" s="149"/>
      <c r="L641" s="149"/>
      <c r="M641" s="149"/>
      <c r="N641" s="149"/>
      <c r="O641" s="149"/>
      <c r="P641" s="148"/>
      <c r="Q641" s="68">
        <f>IF(A45stdlife="n/a","n/a",IF(Q$3&gt;(A45stdlife+$F641),(Input!$P$247*(1+vanilla9)^0.5)-SUM($P641:P641),(Input!$P$247*(1+vanilla9)^0.5)/A45stdlife))</f>
        <v>0</v>
      </c>
      <c r="R641" s="68"/>
      <c r="S641" s="102"/>
      <c r="T641" s="102"/>
      <c r="U641" s="102"/>
      <c r="V641" s="102"/>
      <c r="W641" s="102"/>
      <c r="X641" s="102"/>
      <c r="Y641" s="102"/>
      <c r="Z641" s="102"/>
      <c r="AA641" s="102"/>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102"/>
      <c r="BE641" s="102"/>
      <c r="BF641" s="102"/>
      <c r="BG641" s="102"/>
      <c r="BH641" s="102"/>
      <c r="BI641" s="102"/>
      <c r="BJ641" s="102"/>
      <c r="BK641" s="11"/>
      <c r="BL641" s="1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9"/>
      <c r="B642" s="9"/>
      <c r="C642" s="9"/>
      <c r="D642" s="25"/>
      <c r="E642" s="363"/>
      <c r="F642" s="86">
        <v>10</v>
      </c>
      <c r="G642" s="26"/>
      <c r="H642" s="147"/>
      <c r="I642" s="149"/>
      <c r="J642" s="149"/>
      <c r="K642" s="149"/>
      <c r="L642" s="149"/>
      <c r="M642" s="149"/>
      <c r="N642" s="149"/>
      <c r="O642" s="149"/>
      <c r="P642" s="149"/>
      <c r="Q642" s="148"/>
      <c r="R642" s="68"/>
      <c r="S642" s="102"/>
      <c r="T642" s="102"/>
      <c r="U642" s="102"/>
      <c r="V642" s="102"/>
      <c r="W642" s="102"/>
      <c r="X642" s="102"/>
      <c r="Y642" s="102"/>
      <c r="Z642" s="102"/>
      <c r="AA642" s="102"/>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102"/>
      <c r="BE642" s="102"/>
      <c r="BF642" s="102"/>
      <c r="BG642" s="102"/>
      <c r="BH642" s="102"/>
      <c r="BI642" s="102"/>
      <c r="BJ642" s="102"/>
      <c r="BK642" s="11"/>
      <c r="BL642" s="11"/>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1" collapsed="1">
      <c r="A643" s="9"/>
      <c r="B643" s="9"/>
      <c r="C643" s="9"/>
      <c r="D643" s="247">
        <f>Asset45</f>
        <v>0</v>
      </c>
      <c r="E643" s="9"/>
      <c r="F643" s="9"/>
      <c r="G643" s="122"/>
      <c r="H643" s="166">
        <f>-SUM(H631:H642)</f>
        <v>0</v>
      </c>
      <c r="I643" s="166">
        <f>-SUM(I631:I642)</f>
        <v>0</v>
      </c>
      <c r="J643" s="166">
        <f>-SUM(J631:J642)</f>
        <v>0</v>
      </c>
      <c r="K643" s="166">
        <f>-SUM(K631:K642)</f>
        <v>0</v>
      </c>
      <c r="L643" s="166">
        <f>-SUM(L631:L642)</f>
        <v>0</v>
      </c>
      <c r="M643" s="166">
        <f>IF(Input!M443&gt;0, -SUM(M631:M642), 0)</f>
        <v>0</v>
      </c>
      <c r="N643" s="166">
        <f>IF(Input!N443&gt;0, -SUM(N631:N642), 0)</f>
        <v>0</v>
      </c>
      <c r="O643" s="166">
        <f>IF(Input!O443&gt;0, -SUM(O631:O642), 0)</f>
        <v>0</v>
      </c>
      <c r="P643" s="166">
        <f>IF(Input!P443&gt;0, -SUM(P631:P642), 0)</f>
        <v>0</v>
      </c>
      <c r="Q643" s="166">
        <f>IF(Input!Q443&gt;0, -SUM(Q631:Q642), 0)</f>
        <v>0</v>
      </c>
      <c r="R643" s="66"/>
      <c r="S643" s="104"/>
      <c r="T643" s="104"/>
      <c r="U643" s="104"/>
      <c r="V643" s="104"/>
      <c r="W643" s="104"/>
      <c r="X643" s="104"/>
      <c r="Y643" s="104"/>
      <c r="Z643" s="104"/>
      <c r="AA643" s="104"/>
      <c r="AB643" s="222"/>
      <c r="AC643" s="222"/>
      <c r="AD643" s="222"/>
      <c r="AE643" s="222"/>
      <c r="AF643" s="222"/>
      <c r="AG643" s="222"/>
      <c r="AH643" s="222"/>
      <c r="AI643" s="222"/>
      <c r="AJ643" s="222"/>
      <c r="AK643" s="222"/>
      <c r="AL643" s="222"/>
      <c r="AM643" s="222"/>
      <c r="AN643" s="222"/>
      <c r="AO643" s="222"/>
      <c r="AP643" s="222"/>
      <c r="AQ643" s="222"/>
      <c r="AR643" s="222"/>
      <c r="AS643" s="222"/>
      <c r="AT643" s="222"/>
      <c r="AU643" s="222"/>
      <c r="AV643" s="222"/>
      <c r="AW643" s="222"/>
      <c r="AX643" s="222"/>
      <c r="AY643" s="222"/>
      <c r="AZ643" s="222"/>
      <c r="BA643" s="222"/>
      <c r="BB643" s="222"/>
      <c r="BC643" s="222"/>
      <c r="BD643" s="104"/>
      <c r="BE643" s="104"/>
      <c r="BF643" s="104"/>
      <c r="BG643" s="104"/>
      <c r="BH643" s="104"/>
      <c r="BI643" s="104"/>
      <c r="BJ643" s="104"/>
      <c r="BK643" s="11"/>
      <c r="BL643" s="11"/>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collapsed="1">
      <c r="A644" s="9"/>
      <c r="B644" s="9"/>
      <c r="C644" s="9"/>
      <c r="D644" s="9"/>
      <c r="E644" s="9"/>
      <c r="F644" s="9"/>
      <c r="G644" s="22"/>
      <c r="H644" s="117"/>
      <c r="I644" s="117"/>
      <c r="J644" s="117"/>
      <c r="K644" s="117"/>
      <c r="L644" s="117"/>
      <c r="M644" s="117"/>
      <c r="N644" s="30"/>
      <c r="O644" s="30"/>
      <c r="P644" s="30"/>
      <c r="Q644" s="30"/>
      <c r="R644" s="30"/>
      <c r="S644" s="105"/>
      <c r="T644" s="105"/>
      <c r="U644" s="105"/>
      <c r="V644" s="105"/>
      <c r="W644" s="105"/>
      <c r="X644" s="105"/>
      <c r="Y644" s="105"/>
      <c r="Z644" s="105"/>
      <c r="AA644" s="105"/>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105"/>
      <c r="BE644" s="105"/>
      <c r="BF644" s="105"/>
      <c r="BG644" s="105"/>
      <c r="BH644" s="105"/>
      <c r="BI644" s="105"/>
      <c r="BJ644" s="105"/>
      <c r="BK644" s="11"/>
      <c r="BL644" s="11"/>
    </row>
    <row r="645" spans="1:256">
      <c r="A645" s="73"/>
      <c r="B645" s="73"/>
      <c r="C645" s="79" t="s">
        <v>30</v>
      </c>
      <c r="D645" s="73"/>
      <c r="E645" s="73"/>
      <c r="F645" s="73"/>
      <c r="G645" s="82"/>
      <c r="H645" s="118"/>
      <c r="I645" s="118"/>
      <c r="J645" s="118"/>
      <c r="K645" s="118"/>
      <c r="L645" s="118"/>
      <c r="M645" s="118"/>
      <c r="N645" s="83"/>
      <c r="O645" s="83"/>
      <c r="P645" s="83"/>
      <c r="Q645" s="83"/>
      <c r="R645" s="83"/>
      <c r="S645" s="83"/>
      <c r="T645" s="105"/>
      <c r="U645" s="105"/>
      <c r="V645" s="105"/>
      <c r="W645" s="105"/>
      <c r="X645" s="105"/>
      <c r="Y645" s="105"/>
      <c r="Z645" s="105"/>
      <c r="AA645" s="105"/>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105"/>
      <c r="BE645" s="105"/>
      <c r="BF645" s="105"/>
      <c r="BG645" s="105"/>
      <c r="BH645" s="105"/>
      <c r="BI645" s="105"/>
      <c r="BJ645" s="105"/>
      <c r="BK645" s="11"/>
      <c r="BL645" s="11"/>
    </row>
    <row r="646" spans="1:256">
      <c r="A646" s="9"/>
      <c r="B646" s="11"/>
      <c r="C646" s="16"/>
      <c r="D646" s="11"/>
      <c r="E646" s="11"/>
      <c r="F646" s="11"/>
      <c r="G646" s="113"/>
      <c r="H646" s="119"/>
      <c r="I646" s="119"/>
      <c r="J646" s="119"/>
      <c r="K646" s="119"/>
      <c r="L646" s="119"/>
      <c r="M646" s="119"/>
      <c r="N646" s="105"/>
      <c r="O646" s="105"/>
      <c r="P646" s="105"/>
      <c r="Q646" s="105"/>
      <c r="R646" s="105"/>
      <c r="S646" s="105"/>
      <c r="T646" s="105"/>
      <c r="U646" s="105"/>
      <c r="V646" s="105"/>
      <c r="W646" s="105"/>
      <c r="X646" s="105"/>
      <c r="Y646" s="105"/>
      <c r="Z646" s="105"/>
      <c r="AA646" s="105"/>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105"/>
      <c r="BE646" s="105"/>
      <c r="BF646" s="105"/>
      <c r="BG646" s="105"/>
      <c r="BH646" s="105"/>
      <c r="BI646" s="105"/>
      <c r="BJ646" s="105"/>
      <c r="BK646" s="11"/>
      <c r="BL646" s="11"/>
    </row>
    <row r="647" spans="1:256">
      <c r="A647" s="9"/>
      <c r="B647" s="9"/>
      <c r="C647" s="45" t="s">
        <v>45</v>
      </c>
      <c r="D647" s="9"/>
      <c r="E647" s="9"/>
      <c r="F647" s="9"/>
      <c r="G647" s="198">
        <f>SUM(G648:G692)</f>
        <v>856.18233252764799</v>
      </c>
      <c r="H647" s="114">
        <f>SUM(H648:H692)</f>
        <v>856.18233252764799</v>
      </c>
      <c r="I647" s="114">
        <f t="shared" ref="I647:R647" si="3">SUM(I648:I692)</f>
        <v>928.33884283499492</v>
      </c>
      <c r="J647" s="114">
        <f t="shared" si="3"/>
        <v>882.98035525716136</v>
      </c>
      <c r="K647" s="114">
        <f t="shared" si="3"/>
        <v>837.62186767932781</v>
      </c>
      <c r="L647" s="114">
        <f t="shared" si="3"/>
        <v>795.58103154545449</v>
      </c>
      <c r="M647" s="114">
        <f t="shared" si="3"/>
        <v>753.54019541158107</v>
      </c>
      <c r="N647" s="114">
        <f t="shared" si="3"/>
        <v>0</v>
      </c>
      <c r="O647" s="114">
        <f t="shared" si="3"/>
        <v>0</v>
      </c>
      <c r="P647" s="319">
        <f t="shared" si="3"/>
        <v>0</v>
      </c>
      <c r="Q647" s="319">
        <f t="shared" si="3"/>
        <v>0</v>
      </c>
      <c r="R647" s="319">
        <f t="shared" si="3"/>
        <v>0</v>
      </c>
      <c r="S647" s="98"/>
      <c r="T647" s="98"/>
      <c r="U647" s="98"/>
      <c r="V647" s="98"/>
      <c r="W647" s="98"/>
      <c r="X647" s="98"/>
      <c r="Y647" s="98"/>
      <c r="Z647" s="98"/>
      <c r="AA647" s="98"/>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c r="AW647" s="219"/>
      <c r="AX647" s="219"/>
      <c r="AY647" s="219"/>
      <c r="AZ647" s="219"/>
      <c r="BA647" s="219"/>
      <c r="BB647" s="219"/>
      <c r="BC647" s="219"/>
      <c r="BD647" s="98"/>
      <c r="BE647" s="98"/>
      <c r="BF647" s="98"/>
      <c r="BG647" s="98"/>
      <c r="BH647" s="98"/>
      <c r="BI647" s="98"/>
      <c r="BJ647" s="98"/>
      <c r="BK647" s="11"/>
      <c r="BL647" s="11"/>
    </row>
    <row r="648" spans="1:256" outlineLevel="1">
      <c r="A648" s="9"/>
      <c r="B648" s="9"/>
      <c r="C648" s="9"/>
      <c r="D648" s="128" t="str">
        <f>Asset1</f>
        <v>System Capex</v>
      </c>
      <c r="E648" s="9"/>
      <c r="F648" s="9"/>
      <c r="G648" s="191">
        <f>Input!J7</f>
        <v>0</v>
      </c>
      <c r="H648" s="110">
        <f t="shared" ref="H648:H677" si="4">G648+G695+G742+G789+G836+G883</f>
        <v>0</v>
      </c>
      <c r="I648" s="110">
        <f t="shared" ref="I648:M657" si="5">H648+H695+H742</f>
        <v>0</v>
      </c>
      <c r="J648" s="110">
        <f t="shared" si="5"/>
        <v>0</v>
      </c>
      <c r="K648" s="110">
        <f t="shared" si="5"/>
        <v>0</v>
      </c>
      <c r="L648" s="110">
        <f t="shared" si="5"/>
        <v>0</v>
      </c>
      <c r="M648" s="110">
        <f t="shared" si="5"/>
        <v>0</v>
      </c>
      <c r="N648" s="110">
        <f>IF(Input!M$248&gt;0, M648+M695+M742, 0)</f>
        <v>0</v>
      </c>
      <c r="O648" s="110">
        <f>IF(Input!N$248&gt;0, N648+N695+N742, 0)</f>
        <v>0</v>
      </c>
      <c r="P648" s="110">
        <f>IF(Input!O$248&gt;0, O648+O695+O742, 0)</f>
        <v>0</v>
      </c>
      <c r="Q648" s="110">
        <f>IF(Input!P$248&gt;0, P648+P695+P742, 0)</f>
        <v>0</v>
      </c>
      <c r="R648" s="110">
        <f>IF(Input!Q$248&gt;0, Q648+Q695+Q742, 0)</f>
        <v>0</v>
      </c>
      <c r="S648" s="9"/>
      <c r="T648" s="9"/>
      <c r="U648" s="9"/>
      <c r="V648" s="9"/>
      <c r="W648" s="9"/>
      <c r="X648" s="9"/>
      <c r="Y648" s="9"/>
      <c r="Z648" s="9"/>
      <c r="AA648" s="9"/>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9"/>
      <c r="BE648" s="9"/>
      <c r="BF648" s="9"/>
      <c r="BG648" s="9"/>
      <c r="BH648" s="9"/>
      <c r="BI648" s="9"/>
      <c r="BJ648" s="9"/>
      <c r="BK648" s="9"/>
      <c r="BL648" s="9"/>
    </row>
    <row r="649" spans="1:256" outlineLevel="1">
      <c r="A649" s="9"/>
      <c r="B649" s="9"/>
      <c r="C649" s="45"/>
      <c r="D649" s="128" t="str">
        <f>Asset2</f>
        <v>Transmission terminal station</v>
      </c>
      <c r="E649" s="9"/>
      <c r="F649" s="9"/>
      <c r="G649" s="191">
        <f>Input!J8</f>
        <v>38.758794316308595</v>
      </c>
      <c r="H649" s="110">
        <f t="shared" si="4"/>
        <v>38.758794316308595</v>
      </c>
      <c r="I649" s="110">
        <f t="shared" si="5"/>
        <v>37.514003534504688</v>
      </c>
      <c r="J649" s="110">
        <f t="shared" si="5"/>
        <v>35.274055184768045</v>
      </c>
      <c r="K649" s="110">
        <f t="shared" si="5"/>
        <v>33.034106835031402</v>
      </c>
      <c r="L649" s="110">
        <f t="shared" si="5"/>
        <v>30.794158485294755</v>
      </c>
      <c r="M649" s="110">
        <f>L649+L696+L743</f>
        <v>28.554210135558108</v>
      </c>
      <c r="N649" s="110">
        <f>IF(Input!M$248&gt;0, M649+M696+M743, 0)</f>
        <v>0</v>
      </c>
      <c r="O649" s="110">
        <f>IF(Input!N$248&gt;0, N649+N696+N743, 0)</f>
        <v>0</v>
      </c>
      <c r="P649" s="110">
        <f>IF(Input!O$248&gt;0, O649+O696+O743, 0)</f>
        <v>0</v>
      </c>
      <c r="Q649" s="110">
        <f>IF(Input!P$248&gt;0, P649+P696+P743, 0)</f>
        <v>0</v>
      </c>
      <c r="R649" s="110">
        <f>IF(Input!Q$248&gt;0, Q649+Q696+Q743, 0)</f>
        <v>0</v>
      </c>
      <c r="S649" s="99"/>
      <c r="T649" s="99"/>
      <c r="U649" s="99"/>
      <c r="V649" s="99"/>
      <c r="W649" s="99"/>
      <c r="X649" s="99"/>
      <c r="Y649" s="99"/>
      <c r="Z649" s="99"/>
      <c r="AA649" s="99"/>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99"/>
      <c r="BE649" s="99"/>
      <c r="BF649" s="99"/>
      <c r="BG649" s="99"/>
      <c r="BH649" s="99"/>
      <c r="BI649" s="99"/>
      <c r="BJ649" s="99"/>
      <c r="BK649" s="11"/>
      <c r="BL649" s="11"/>
    </row>
    <row r="650" spans="1:256" outlineLevel="1">
      <c r="A650" s="9"/>
      <c r="B650" s="9"/>
      <c r="C650" s="45"/>
      <c r="D650" s="128" t="str">
        <f>Asset3</f>
        <v>Zone substations</v>
      </c>
      <c r="E650" s="9"/>
      <c r="F650" s="9"/>
      <c r="G650" s="191">
        <f>Input!J9</f>
        <v>212.84658529720397</v>
      </c>
      <c r="H650" s="110">
        <f t="shared" si="4"/>
        <v>212.84658529720397</v>
      </c>
      <c r="I650" s="110">
        <f t="shared" si="5"/>
        <v>262.28789012027806</v>
      </c>
      <c r="J650" s="110">
        <f t="shared" si="5"/>
        <v>244.91991509453663</v>
      </c>
      <c r="K650" s="110">
        <f t="shared" si="5"/>
        <v>227.5519400687952</v>
      </c>
      <c r="L650" s="110">
        <f t="shared" si="5"/>
        <v>210.18396504305377</v>
      </c>
      <c r="M650" s="110">
        <f t="shared" si="5"/>
        <v>192.81599001731234</v>
      </c>
      <c r="N650" s="110">
        <f>IF(Input!M$248&gt;0, M650+M697+M744, 0)</f>
        <v>0</v>
      </c>
      <c r="O650" s="110">
        <f>IF(Input!N$248&gt;0, N650+N697+N744, 0)</f>
        <v>0</v>
      </c>
      <c r="P650" s="110">
        <f>IF(Input!O$248&gt;0, O650+O697+O744, 0)</f>
        <v>0</v>
      </c>
      <c r="Q650" s="110">
        <f>IF(Input!P$248&gt;0, P650+P697+P744, 0)</f>
        <v>0</v>
      </c>
      <c r="R650" s="110">
        <f>IF(Input!Q$248&gt;0, Q650+Q697+Q744, 0)</f>
        <v>0</v>
      </c>
      <c r="S650" s="99"/>
      <c r="T650" s="99"/>
      <c r="U650" s="99"/>
      <c r="V650" s="99"/>
      <c r="W650" s="99"/>
      <c r="X650" s="99"/>
      <c r="Y650" s="99"/>
      <c r="Z650" s="99"/>
      <c r="AA650" s="99"/>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99"/>
      <c r="BE650" s="99"/>
      <c r="BF650" s="99"/>
      <c r="BG650" s="99"/>
      <c r="BH650" s="99"/>
      <c r="BI650" s="99"/>
      <c r="BJ650" s="99"/>
      <c r="BK650" s="11"/>
      <c r="BL650" s="11"/>
    </row>
    <row r="651" spans="1:256" outlineLevel="1">
      <c r="A651" s="9"/>
      <c r="B651" s="9"/>
      <c r="C651" s="45"/>
      <c r="D651" s="128" t="str">
        <f>Asset4</f>
        <v>Transmission lines</v>
      </c>
      <c r="E651" s="9"/>
      <c r="F651" s="9"/>
      <c r="G651" s="191">
        <f>Input!J10</f>
        <v>163.46548551118596</v>
      </c>
      <c r="H651" s="110">
        <f t="shared" si="4"/>
        <v>163.46548551118596</v>
      </c>
      <c r="I651" s="110">
        <f t="shared" si="5"/>
        <v>165.15297157611084</v>
      </c>
      <c r="J651" s="110">
        <f t="shared" si="5"/>
        <v>159.65849805490495</v>
      </c>
      <c r="K651" s="110">
        <f t="shared" si="5"/>
        <v>154.16402453369906</v>
      </c>
      <c r="L651" s="110">
        <f t="shared" si="5"/>
        <v>148.66955101249317</v>
      </c>
      <c r="M651" s="110">
        <f t="shared" si="5"/>
        <v>143.17507749128728</v>
      </c>
      <c r="N651" s="110">
        <f>IF(Input!M$248&gt;0, M651+M698+M745, 0)</f>
        <v>0</v>
      </c>
      <c r="O651" s="110">
        <f>IF(Input!N$248&gt;0, N651+N698+N745, 0)</f>
        <v>0</v>
      </c>
      <c r="P651" s="110">
        <f>IF(Input!O$248&gt;0, O651+O698+O745, 0)</f>
        <v>0</v>
      </c>
      <c r="Q651" s="110">
        <f>IF(Input!P$248&gt;0, P651+P698+P745, 0)</f>
        <v>0</v>
      </c>
      <c r="R651" s="110">
        <f>IF(Input!Q$248&gt;0, Q651+Q698+Q745, 0)</f>
        <v>0</v>
      </c>
      <c r="S651" s="99"/>
      <c r="T651" s="99"/>
      <c r="U651" s="99"/>
      <c r="V651" s="99"/>
      <c r="W651" s="99"/>
      <c r="X651" s="99"/>
      <c r="Y651" s="99"/>
      <c r="Z651" s="99"/>
      <c r="AA651" s="99"/>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99"/>
      <c r="BE651" s="99"/>
      <c r="BF651" s="99"/>
      <c r="BG651" s="99"/>
      <c r="BH651" s="99"/>
      <c r="BI651" s="99"/>
      <c r="BJ651" s="99"/>
      <c r="BK651" s="11"/>
      <c r="BL651" s="11"/>
    </row>
    <row r="652" spans="1:256" outlineLevel="1">
      <c r="A652" s="9"/>
      <c r="B652" s="9"/>
      <c r="C652" s="45"/>
      <c r="D652" s="128" t="str">
        <f>Asset5</f>
        <v>Distribution mains</v>
      </c>
      <c r="E652" s="9"/>
      <c r="F652" s="9"/>
      <c r="G652" s="191">
        <f>Input!J11</f>
        <v>297.90070318009396</v>
      </c>
      <c r="H652" s="110">
        <f t="shared" si="4"/>
        <v>297.90070318009396</v>
      </c>
      <c r="I652" s="110">
        <f t="shared" si="5"/>
        <v>313.16612204578058</v>
      </c>
      <c r="J652" s="110">
        <f t="shared" si="5"/>
        <v>303.01935810370713</v>
      </c>
      <c r="K652" s="110">
        <f t="shared" si="5"/>
        <v>292.87259416163369</v>
      </c>
      <c r="L652" s="110">
        <f t="shared" si="5"/>
        <v>282.72583021956024</v>
      </c>
      <c r="M652" s="110">
        <f t="shared" si="5"/>
        <v>272.57906627748679</v>
      </c>
      <c r="N652" s="110">
        <f>IF(Input!M$248&gt;0, M652+M699+M746, 0)</f>
        <v>0</v>
      </c>
      <c r="O652" s="110">
        <f>IF(Input!N$248&gt;0, N652+N699+N746, 0)</f>
        <v>0</v>
      </c>
      <c r="P652" s="110">
        <f>IF(Input!O$248&gt;0, O652+O699+O746, 0)</f>
        <v>0</v>
      </c>
      <c r="Q652" s="110">
        <f>IF(Input!P$248&gt;0, P652+P699+P746, 0)</f>
        <v>0</v>
      </c>
      <c r="R652" s="110">
        <f>IF(Input!Q$248&gt;0, Q652+Q699+Q746, 0)</f>
        <v>0</v>
      </c>
      <c r="S652" s="99"/>
      <c r="T652" s="99"/>
      <c r="U652" s="99"/>
      <c r="V652" s="99"/>
      <c r="W652" s="99"/>
      <c r="X652" s="99"/>
      <c r="Y652" s="99"/>
      <c r="Z652" s="99"/>
      <c r="AA652" s="99"/>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99"/>
      <c r="BE652" s="99"/>
      <c r="BF652" s="99"/>
      <c r="BG652" s="99"/>
      <c r="BH652" s="99"/>
      <c r="BI652" s="99"/>
      <c r="BJ652" s="99"/>
      <c r="BK652" s="11"/>
      <c r="BL652" s="11"/>
    </row>
    <row r="653" spans="1:256" outlineLevel="1">
      <c r="A653" s="9"/>
      <c r="B653" s="9"/>
      <c r="C653" s="45"/>
      <c r="D653" s="128" t="str">
        <f>Asset6</f>
        <v>Distribution substations</v>
      </c>
      <c r="E653" s="9"/>
      <c r="F653" s="9"/>
      <c r="G653" s="191">
        <f>Input!J12</f>
        <v>81.285129758049223</v>
      </c>
      <c r="H653" s="110">
        <f t="shared" si="4"/>
        <v>81.285129758049223</v>
      </c>
      <c r="I653" s="110">
        <f t="shared" si="5"/>
        <v>83.76665591470919</v>
      </c>
      <c r="J653" s="110">
        <f t="shared" si="5"/>
        <v>80.183620473156495</v>
      </c>
      <c r="K653" s="110">
        <f t="shared" si="5"/>
        <v>76.600585031603799</v>
      </c>
      <c r="L653" s="110">
        <f t="shared" si="5"/>
        <v>73.017549590051104</v>
      </c>
      <c r="M653" s="110">
        <f t="shared" si="5"/>
        <v>69.434514148498408</v>
      </c>
      <c r="N653" s="110">
        <f>IF(Input!M$248&gt;0, M653+M700+M747, 0)</f>
        <v>0</v>
      </c>
      <c r="O653" s="110">
        <f>IF(Input!N$248&gt;0, N653+N700+N747, 0)</f>
        <v>0</v>
      </c>
      <c r="P653" s="110">
        <f>IF(Input!O$248&gt;0, O653+O700+O747, 0)</f>
        <v>0</v>
      </c>
      <c r="Q653" s="110">
        <f>IF(Input!P$248&gt;0, P653+P700+P747, 0)</f>
        <v>0</v>
      </c>
      <c r="R653" s="110">
        <f>IF(Input!Q$248&gt;0, Q653+Q700+Q747, 0)</f>
        <v>0</v>
      </c>
      <c r="S653" s="99"/>
      <c r="T653" s="99"/>
      <c r="U653" s="99"/>
      <c r="V653" s="99"/>
      <c r="W653" s="99"/>
      <c r="X653" s="99"/>
      <c r="Y653" s="99"/>
      <c r="Z653" s="99"/>
      <c r="AA653" s="99"/>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99"/>
      <c r="BE653" s="99"/>
      <c r="BF653" s="99"/>
      <c r="BG653" s="99"/>
      <c r="BH653" s="99"/>
      <c r="BI653" s="99"/>
      <c r="BJ653" s="99"/>
      <c r="BK653" s="11"/>
      <c r="BL653" s="11"/>
    </row>
    <row r="654" spans="1:256" outlineLevel="1">
      <c r="A654" s="9"/>
      <c r="B654" s="9"/>
      <c r="C654" s="45"/>
      <c r="D654" s="128" t="str">
        <f>Asset7</f>
        <v>Metering</v>
      </c>
      <c r="E654" s="9"/>
      <c r="F654" s="9"/>
      <c r="G654" s="191">
        <f>Input!J13</f>
        <v>7.7116749726852056</v>
      </c>
      <c r="H654" s="110">
        <f t="shared" si="4"/>
        <v>7.7116749726852056</v>
      </c>
      <c r="I654" s="110">
        <f t="shared" si="5"/>
        <v>7.4933065219723538</v>
      </c>
      <c r="J654" s="110">
        <f t="shared" si="5"/>
        <v>6.3326994902328222</v>
      </c>
      <c r="K654" s="110">
        <f t="shared" si="5"/>
        <v>5.1720924584932906</v>
      </c>
      <c r="L654" s="110">
        <f t="shared" si="5"/>
        <v>4.011485426753759</v>
      </c>
      <c r="M654" s="110">
        <f t="shared" si="5"/>
        <v>2.8508783950142274</v>
      </c>
      <c r="N654" s="110">
        <f>IF(Input!M$248&gt;0, M654+M701+M748, 0)</f>
        <v>0</v>
      </c>
      <c r="O654" s="110">
        <f>IF(Input!N$248&gt;0, N654+N701+N748, 0)</f>
        <v>0</v>
      </c>
      <c r="P654" s="110">
        <f>IF(Input!O$248&gt;0, O654+O701+O748, 0)</f>
        <v>0</v>
      </c>
      <c r="Q654" s="110">
        <f>IF(Input!P$248&gt;0, P654+P701+P748, 0)</f>
        <v>0</v>
      </c>
      <c r="R654" s="110">
        <f>IF(Input!Q$248&gt;0, Q654+Q701+Q748, 0)</f>
        <v>0</v>
      </c>
      <c r="S654" s="99"/>
      <c r="T654" s="99"/>
      <c r="U654" s="99"/>
      <c r="V654" s="99"/>
      <c r="W654" s="99"/>
      <c r="X654" s="99"/>
      <c r="Y654" s="99"/>
      <c r="Z654" s="99"/>
      <c r="AA654" s="99"/>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99"/>
      <c r="BE654" s="99"/>
      <c r="BF654" s="99"/>
      <c r="BG654" s="99"/>
      <c r="BH654" s="99"/>
      <c r="BI654" s="99"/>
      <c r="BJ654" s="99"/>
      <c r="BK654" s="11"/>
      <c r="BL654" s="11"/>
    </row>
    <row r="655" spans="1:256" outlineLevel="1">
      <c r="A655" s="9"/>
      <c r="B655" s="9"/>
      <c r="C655" s="45"/>
      <c r="D655" s="128" t="str">
        <f>Asset8</f>
        <v>Land and easements</v>
      </c>
      <c r="E655" s="9"/>
      <c r="F655" s="9"/>
      <c r="G655" s="191">
        <f>Input!J14</f>
        <v>33.024999999999999</v>
      </c>
      <c r="H655" s="110">
        <f t="shared" si="4"/>
        <v>33.024999999999999</v>
      </c>
      <c r="I655" s="110">
        <f t="shared" si="5"/>
        <v>33.834112499999996</v>
      </c>
      <c r="J655" s="110">
        <f t="shared" si="5"/>
        <v>33.834112499999996</v>
      </c>
      <c r="K655" s="110">
        <f t="shared" si="5"/>
        <v>33.834112499999996</v>
      </c>
      <c r="L655" s="110">
        <f t="shared" si="5"/>
        <v>33.834112499999996</v>
      </c>
      <c r="M655" s="110">
        <f t="shared" si="5"/>
        <v>33.834112499999996</v>
      </c>
      <c r="N655" s="110">
        <f>IF(Input!M$248&gt;0, M655+M702+M749, 0)</f>
        <v>0</v>
      </c>
      <c r="O655" s="110">
        <f>IF(Input!N$248&gt;0, N655+N702+N749, 0)</f>
        <v>0</v>
      </c>
      <c r="P655" s="110">
        <f>IF(Input!O$248&gt;0, O655+O702+O749, 0)</f>
        <v>0</v>
      </c>
      <c r="Q655" s="110">
        <f>IF(Input!P$248&gt;0, P655+P702+P749, 0)</f>
        <v>0</v>
      </c>
      <c r="R655" s="110">
        <f>IF(Input!Q$248&gt;0, Q655+Q702+Q749, 0)</f>
        <v>0</v>
      </c>
      <c r="S655" s="99"/>
      <c r="T655" s="99"/>
      <c r="U655" s="99"/>
      <c r="V655" s="99"/>
      <c r="W655" s="99"/>
      <c r="X655" s="99"/>
      <c r="Y655" s="99"/>
      <c r="Z655" s="99"/>
      <c r="AA655" s="99"/>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99"/>
      <c r="BE655" s="99"/>
      <c r="BF655" s="99"/>
      <c r="BG655" s="99"/>
      <c r="BH655" s="99"/>
      <c r="BI655" s="99"/>
      <c r="BJ655" s="99"/>
      <c r="BK655" s="11"/>
      <c r="BL655" s="11"/>
    </row>
    <row r="656" spans="1:256" outlineLevel="1">
      <c r="A656" s="9"/>
      <c r="B656" s="9"/>
      <c r="C656" s="45"/>
      <c r="D656" s="128" t="str">
        <f>Asset9</f>
        <v>Secondary systems - Control, communications &amp; Protection</v>
      </c>
      <c r="E656" s="9"/>
      <c r="F656" s="9"/>
      <c r="G656" s="191">
        <f>Input!J15</f>
        <v>9.5818416884428945</v>
      </c>
      <c r="H656" s="110">
        <f t="shared" si="4"/>
        <v>9.5818416884428945</v>
      </c>
      <c r="I656" s="110">
        <f t="shared" si="5"/>
        <v>12.000787951115605</v>
      </c>
      <c r="J656" s="110">
        <f t="shared" si="5"/>
        <v>8.2677947251844781</v>
      </c>
      <c r="K656" s="110">
        <f t="shared" si="5"/>
        <v>4.5348014992533514</v>
      </c>
      <c r="L656" s="110">
        <f t="shared" si="5"/>
        <v>4.1194597172822442</v>
      </c>
      <c r="M656" s="110">
        <f t="shared" si="5"/>
        <v>3.7041179353111371</v>
      </c>
      <c r="N656" s="110">
        <f>IF(Input!M$248&gt;0, M656+M703+M750, 0)</f>
        <v>0</v>
      </c>
      <c r="O656" s="110">
        <f>IF(Input!N$248&gt;0, N656+N703+N750, 0)</f>
        <v>0</v>
      </c>
      <c r="P656" s="110">
        <f>IF(Input!O$248&gt;0, O656+O703+O750, 0)</f>
        <v>0</v>
      </c>
      <c r="Q656" s="110">
        <f>IF(Input!P$248&gt;0, P656+P703+P750, 0)</f>
        <v>0</v>
      </c>
      <c r="R656" s="110">
        <f>IF(Input!Q$248&gt;0, Q656+Q703+Q750, 0)</f>
        <v>0</v>
      </c>
      <c r="S656" s="99"/>
      <c r="T656" s="99"/>
      <c r="U656" s="99"/>
      <c r="V656" s="99"/>
      <c r="W656" s="99"/>
      <c r="X656" s="99"/>
      <c r="Y656" s="99"/>
      <c r="Z656" s="99"/>
      <c r="AA656" s="99"/>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99"/>
      <c r="BE656" s="99"/>
      <c r="BF656" s="99"/>
      <c r="BG656" s="99"/>
      <c r="BH656" s="99"/>
      <c r="BI656" s="99"/>
      <c r="BJ656" s="99"/>
      <c r="BK656" s="11"/>
      <c r="BL656" s="11"/>
    </row>
    <row r="657" spans="1:64" outlineLevel="1">
      <c r="A657" s="9"/>
      <c r="B657" s="9"/>
      <c r="C657" s="45"/>
      <c r="D657" s="128" t="str">
        <f>Asset10</f>
        <v>Other</v>
      </c>
      <c r="E657" s="9"/>
      <c r="F657" s="9"/>
      <c r="G657" s="191">
        <f>Input!J16</f>
        <v>0</v>
      </c>
      <c r="H657" s="110">
        <f t="shared" si="4"/>
        <v>0</v>
      </c>
      <c r="I657" s="110">
        <f t="shared" si="5"/>
        <v>0.43420582229850085</v>
      </c>
      <c r="J657" s="110">
        <f t="shared" si="5"/>
        <v>0.34556137016384647</v>
      </c>
      <c r="K657" s="110">
        <f t="shared" si="5"/>
        <v>0.25691691802919203</v>
      </c>
      <c r="L657" s="110">
        <f t="shared" si="5"/>
        <v>0.16827246589453762</v>
      </c>
      <c r="M657" s="110">
        <f t="shared" si="5"/>
        <v>7.9628013759883209E-2</v>
      </c>
      <c r="N657" s="110">
        <f>IF(Input!M$248&gt;0, M657+M704+M751, 0)</f>
        <v>0</v>
      </c>
      <c r="O657" s="110">
        <f>IF(Input!N$248&gt;0, N657+N704+N751, 0)</f>
        <v>0</v>
      </c>
      <c r="P657" s="110">
        <f>IF(Input!O$248&gt;0, O657+O704+O751, 0)</f>
        <v>0</v>
      </c>
      <c r="Q657" s="110">
        <f>IF(Input!P$248&gt;0, P657+P704+P751, 0)</f>
        <v>0</v>
      </c>
      <c r="R657" s="110">
        <f>IF(Input!Q$248&gt;0, Q657+Q704+Q751, 0)</f>
        <v>0</v>
      </c>
      <c r="S657" s="99"/>
      <c r="T657" s="99"/>
      <c r="U657" s="99"/>
      <c r="V657" s="99"/>
      <c r="W657" s="99"/>
      <c r="X657" s="99"/>
      <c r="Y657" s="99"/>
      <c r="Z657" s="99"/>
      <c r="AA657" s="99"/>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99"/>
      <c r="BE657" s="99"/>
      <c r="BF657" s="99"/>
      <c r="BG657" s="99"/>
      <c r="BH657" s="99"/>
      <c r="BI657" s="99"/>
      <c r="BJ657" s="99"/>
      <c r="BK657" s="11"/>
      <c r="BL657" s="11"/>
    </row>
    <row r="658" spans="1:64" outlineLevel="1">
      <c r="A658" s="9"/>
      <c r="B658" s="9"/>
      <c r="C658" s="45"/>
      <c r="D658" s="128" t="str">
        <f>Asset11</f>
        <v>Non-System Capex</v>
      </c>
      <c r="E658" s="9"/>
      <c r="F658" s="9"/>
      <c r="G658" s="191">
        <f>Input!J17</f>
        <v>0</v>
      </c>
      <c r="H658" s="110">
        <f t="shared" si="4"/>
        <v>0</v>
      </c>
      <c r="I658" s="110">
        <f t="shared" ref="I658:M667" si="6">H658+H705+H752</f>
        <v>0</v>
      </c>
      <c r="J658" s="110">
        <f t="shared" si="6"/>
        <v>0</v>
      </c>
      <c r="K658" s="110">
        <f t="shared" si="6"/>
        <v>0</v>
      </c>
      <c r="L658" s="110">
        <f t="shared" si="6"/>
        <v>0</v>
      </c>
      <c r="M658" s="110">
        <f t="shared" si="6"/>
        <v>0</v>
      </c>
      <c r="N658" s="110">
        <f>IF(Input!M$248&gt;0, M658+M705+M752, 0)</f>
        <v>0</v>
      </c>
      <c r="O658" s="110">
        <f>IF(Input!N$248&gt;0, N658+N705+N752, 0)</f>
        <v>0</v>
      </c>
      <c r="P658" s="110">
        <f>IF(Input!O$248&gt;0, O658+O705+O752, 0)</f>
        <v>0</v>
      </c>
      <c r="Q658" s="110">
        <f>IF(Input!P$248&gt;0, P658+P705+P752, 0)</f>
        <v>0</v>
      </c>
      <c r="R658" s="110">
        <f>IF(Input!Q$248&gt;0, Q658+Q705+Q752, 0)</f>
        <v>0</v>
      </c>
      <c r="S658" s="99"/>
      <c r="T658" s="99"/>
      <c r="U658" s="99"/>
      <c r="V658" s="99"/>
      <c r="W658" s="99"/>
      <c r="X658" s="99"/>
      <c r="Y658" s="99"/>
      <c r="Z658" s="99"/>
      <c r="AA658" s="99"/>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99"/>
      <c r="BE658" s="99"/>
      <c r="BF658" s="99"/>
      <c r="BG658" s="99"/>
      <c r="BH658" s="99"/>
      <c r="BI658" s="99"/>
      <c r="BJ658" s="99"/>
      <c r="BK658" s="11"/>
      <c r="BL658" s="11"/>
    </row>
    <row r="659" spans="1:64" outlineLevel="1">
      <c r="A659" s="9"/>
      <c r="B659" s="9"/>
      <c r="C659" s="45"/>
      <c r="D659" s="128" t="str">
        <f>Asset12</f>
        <v>Non-network—IT and Communications Capex</v>
      </c>
      <c r="E659" s="9"/>
      <c r="F659" s="9"/>
      <c r="G659" s="191">
        <f>Input!J18</f>
        <v>3.4454864862258332</v>
      </c>
      <c r="H659" s="110">
        <f t="shared" si="4"/>
        <v>3.4454864862258332</v>
      </c>
      <c r="I659" s="110">
        <f t="shared" si="6"/>
        <v>3.0536879640832426</v>
      </c>
      <c r="J659" s="110">
        <f t="shared" si="6"/>
        <v>2.5675862918877517</v>
      </c>
      <c r="K659" s="110">
        <f t="shared" si="6"/>
        <v>2.0814846196922607</v>
      </c>
      <c r="L659" s="110">
        <f t="shared" si="6"/>
        <v>1.5953829474967698</v>
      </c>
      <c r="M659" s="110">
        <f t="shared" si="6"/>
        <v>1.1092812753012788</v>
      </c>
      <c r="N659" s="110">
        <f>IF(Input!M$248&gt;0, M659+M706+M753, 0)</f>
        <v>0</v>
      </c>
      <c r="O659" s="110">
        <f>IF(Input!N$248&gt;0, N659+N706+N753, 0)</f>
        <v>0</v>
      </c>
      <c r="P659" s="110">
        <f>IF(Input!O$248&gt;0, O659+O706+O753, 0)</f>
        <v>0</v>
      </c>
      <c r="Q659" s="110">
        <f>IF(Input!P$248&gt;0, P659+P706+P753, 0)</f>
        <v>0</v>
      </c>
      <c r="R659" s="110">
        <f>IF(Input!Q$248&gt;0, Q659+Q706+Q753, 0)</f>
        <v>0</v>
      </c>
      <c r="S659" s="99"/>
      <c r="T659" s="99"/>
      <c r="U659" s="99"/>
      <c r="V659" s="99"/>
      <c r="W659" s="99"/>
      <c r="X659" s="99"/>
      <c r="Y659" s="99"/>
      <c r="Z659" s="99"/>
      <c r="AA659" s="99"/>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99"/>
      <c r="BE659" s="99"/>
      <c r="BF659" s="99"/>
      <c r="BG659" s="99"/>
      <c r="BH659" s="99"/>
      <c r="BI659" s="99"/>
      <c r="BJ659" s="99"/>
      <c r="BK659" s="11"/>
      <c r="BL659" s="11"/>
    </row>
    <row r="660" spans="1:64" outlineLevel="1">
      <c r="A660" s="9"/>
      <c r="B660" s="9"/>
      <c r="C660" s="45"/>
      <c r="D660" s="128" t="str">
        <f>Asset13</f>
        <v>Non-network—Motor Vehicles Capex</v>
      </c>
      <c r="E660" s="9"/>
      <c r="F660" s="9"/>
      <c r="G660" s="191">
        <f>Input!J19</f>
        <v>0</v>
      </c>
      <c r="H660" s="110">
        <f t="shared" si="4"/>
        <v>0</v>
      </c>
      <c r="I660" s="110">
        <f t="shared" si="6"/>
        <v>0</v>
      </c>
      <c r="J660" s="110">
        <f t="shared" si="6"/>
        <v>0</v>
      </c>
      <c r="K660" s="110">
        <f t="shared" si="6"/>
        <v>0</v>
      </c>
      <c r="L660" s="110">
        <f t="shared" si="6"/>
        <v>0</v>
      </c>
      <c r="M660" s="110">
        <f t="shared" si="6"/>
        <v>0</v>
      </c>
      <c r="N660" s="110">
        <f>IF(Input!M$248&gt;0, M660+M707+M754, 0)</f>
        <v>0</v>
      </c>
      <c r="O660" s="110">
        <f>IF(Input!N$248&gt;0, N660+N707+N754, 0)</f>
        <v>0</v>
      </c>
      <c r="P660" s="110">
        <f>IF(Input!O$248&gt;0, O660+O707+O754, 0)</f>
        <v>0</v>
      </c>
      <c r="Q660" s="110">
        <f>IF(Input!P$248&gt;0, P660+P707+P754, 0)</f>
        <v>0</v>
      </c>
      <c r="R660" s="110">
        <f>IF(Input!Q$248&gt;0, Q660+Q707+Q754, 0)</f>
        <v>0</v>
      </c>
      <c r="S660" s="99"/>
      <c r="T660" s="99"/>
      <c r="U660" s="99"/>
      <c r="V660" s="99"/>
      <c r="W660" s="99"/>
      <c r="X660" s="99"/>
      <c r="Y660" s="99"/>
      <c r="Z660" s="99"/>
      <c r="AA660" s="99"/>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99"/>
      <c r="BE660" s="99"/>
      <c r="BF660" s="99"/>
      <c r="BG660" s="99"/>
      <c r="BH660" s="99"/>
      <c r="BI660" s="99"/>
      <c r="BJ660" s="99"/>
      <c r="BK660" s="11"/>
      <c r="BL660" s="11"/>
    </row>
    <row r="661" spans="1:64" outlineLevel="1">
      <c r="A661" s="9"/>
      <c r="B661" s="9"/>
      <c r="C661" s="45"/>
      <c r="D661" s="128" t="str">
        <f>Asset14</f>
        <v>Non-network—Property Capex</v>
      </c>
      <c r="E661" s="9"/>
      <c r="F661" s="9"/>
      <c r="G661" s="191">
        <f>Input!J20</f>
        <v>0</v>
      </c>
      <c r="H661" s="110">
        <f t="shared" si="4"/>
        <v>0</v>
      </c>
      <c r="I661" s="110">
        <f t="shared" si="6"/>
        <v>0</v>
      </c>
      <c r="J661" s="110">
        <f t="shared" si="6"/>
        <v>0</v>
      </c>
      <c r="K661" s="110">
        <f t="shared" si="6"/>
        <v>0</v>
      </c>
      <c r="L661" s="110">
        <f t="shared" si="6"/>
        <v>0</v>
      </c>
      <c r="M661" s="110">
        <f t="shared" si="6"/>
        <v>0</v>
      </c>
      <c r="N661" s="110">
        <f>IF(Input!M$248&gt;0, M661+M708+M755, 0)</f>
        <v>0</v>
      </c>
      <c r="O661" s="110">
        <f>IF(Input!N$248&gt;0, N661+N708+N755, 0)</f>
        <v>0</v>
      </c>
      <c r="P661" s="110">
        <f>IF(Input!O$248&gt;0, O661+O708+O755, 0)</f>
        <v>0</v>
      </c>
      <c r="Q661" s="110">
        <f>IF(Input!P$248&gt;0, P661+P708+P755, 0)</f>
        <v>0</v>
      </c>
      <c r="R661" s="110">
        <f>IF(Input!Q$248&gt;0, Q661+Q708+Q755, 0)</f>
        <v>0</v>
      </c>
      <c r="S661" s="99"/>
      <c r="T661" s="99"/>
      <c r="U661" s="99"/>
      <c r="V661" s="99"/>
      <c r="W661" s="99"/>
      <c r="X661" s="99"/>
      <c r="Y661" s="99"/>
      <c r="Z661" s="99"/>
      <c r="AA661" s="99"/>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99"/>
      <c r="BE661" s="99"/>
      <c r="BF661" s="99"/>
      <c r="BG661" s="99"/>
      <c r="BH661" s="99"/>
      <c r="BI661" s="99"/>
      <c r="BJ661" s="99"/>
      <c r="BK661" s="11"/>
      <c r="BL661" s="11"/>
    </row>
    <row r="662" spans="1:64" outlineLevel="1">
      <c r="A662" s="9"/>
      <c r="B662" s="9"/>
      <c r="C662" s="45"/>
      <c r="D662" s="128" t="str">
        <f>Asset15</f>
        <v>Non-network—Plant &amp; Equipment Capex</v>
      </c>
      <c r="E662" s="9"/>
      <c r="F662" s="9"/>
      <c r="G662" s="191">
        <f>Input!J21</f>
        <v>8.1616313174523825</v>
      </c>
      <c r="H662" s="110">
        <f t="shared" si="4"/>
        <v>8.1616313174523825</v>
      </c>
      <c r="I662" s="110">
        <f t="shared" si="6"/>
        <v>8.9070927399036339</v>
      </c>
      <c r="J662" s="110">
        <f t="shared" si="6"/>
        <v>7.9977725145453746</v>
      </c>
      <c r="K662" s="110">
        <f t="shared" si="6"/>
        <v>7.0884522891871153</v>
      </c>
      <c r="L662" s="110">
        <f t="shared" si="6"/>
        <v>6.179132063828856</v>
      </c>
      <c r="M662" s="110">
        <f t="shared" si="6"/>
        <v>5.2698118384705968</v>
      </c>
      <c r="N662" s="110">
        <f>IF(Input!M$248&gt;0, M662+M709+M756, 0)</f>
        <v>0</v>
      </c>
      <c r="O662" s="110">
        <f>IF(Input!N$248&gt;0, N662+N709+N756, 0)</f>
        <v>0</v>
      </c>
      <c r="P662" s="110">
        <f>IF(Input!O$248&gt;0, O662+O709+O756, 0)</f>
        <v>0</v>
      </c>
      <c r="Q662" s="110">
        <f>IF(Input!P$248&gt;0, P662+P709+P756, 0)</f>
        <v>0</v>
      </c>
      <c r="R662" s="110">
        <f>IF(Input!Q$248&gt;0, Q662+Q709+Q756, 0)</f>
        <v>0</v>
      </c>
      <c r="S662" s="99"/>
      <c r="T662" s="99"/>
      <c r="U662" s="99"/>
      <c r="V662" s="99"/>
      <c r="W662" s="99"/>
      <c r="X662" s="99"/>
      <c r="Y662" s="99"/>
      <c r="Z662" s="99"/>
      <c r="AA662" s="99"/>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99"/>
      <c r="BE662" s="99"/>
      <c r="BF662" s="99"/>
      <c r="BG662" s="99"/>
      <c r="BH662" s="99"/>
      <c r="BI662" s="99"/>
      <c r="BJ662" s="99"/>
      <c r="BK662" s="11"/>
      <c r="BL662" s="11"/>
    </row>
    <row r="663" spans="1:64" outlineLevel="1">
      <c r="A663" s="9"/>
      <c r="B663" s="9"/>
      <c r="C663" s="45"/>
      <c r="D663" s="128" t="str">
        <f>Asset16</f>
        <v>Non-network—Other capex</v>
      </c>
      <c r="E663" s="9"/>
      <c r="F663" s="9"/>
      <c r="G663" s="191">
        <f>Input!J22</f>
        <v>0</v>
      </c>
      <c r="H663" s="110">
        <f t="shared" si="4"/>
        <v>0</v>
      </c>
      <c r="I663" s="110">
        <f t="shared" si="6"/>
        <v>0.72800614423817966</v>
      </c>
      <c r="J663" s="110">
        <f t="shared" si="6"/>
        <v>0.57938145407386621</v>
      </c>
      <c r="K663" s="110">
        <f t="shared" si="6"/>
        <v>0.43075676390955275</v>
      </c>
      <c r="L663" s="110">
        <f t="shared" si="6"/>
        <v>0.2821320737452393</v>
      </c>
      <c r="M663" s="110">
        <f t="shared" si="6"/>
        <v>0.13350738358092587</v>
      </c>
      <c r="N663" s="110">
        <f>IF(Input!M$248&gt;0, M663+M710+M757, 0)</f>
        <v>0</v>
      </c>
      <c r="O663" s="110">
        <f>IF(Input!N$248&gt;0, N663+N710+N757, 0)</f>
        <v>0</v>
      </c>
      <c r="P663" s="110">
        <f>IF(Input!O$248&gt;0, O663+O710+O757, 0)</f>
        <v>0</v>
      </c>
      <c r="Q663" s="110">
        <f>IF(Input!P$248&gt;0, P663+P710+P757, 0)</f>
        <v>0</v>
      </c>
      <c r="R663" s="110">
        <f>IF(Input!Q$248&gt;0, Q663+Q710+Q757, 0)</f>
        <v>0</v>
      </c>
      <c r="S663" s="99"/>
      <c r="T663" s="99"/>
      <c r="U663" s="99"/>
      <c r="V663" s="99"/>
      <c r="W663" s="99"/>
      <c r="X663" s="99"/>
      <c r="Y663" s="99"/>
      <c r="Z663" s="99"/>
      <c r="AA663" s="99"/>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99"/>
      <c r="BE663" s="99"/>
      <c r="BF663" s="99"/>
      <c r="BG663" s="99"/>
      <c r="BH663" s="99"/>
      <c r="BI663" s="99"/>
      <c r="BJ663" s="99"/>
      <c r="BK663" s="11"/>
      <c r="BL663" s="11"/>
    </row>
    <row r="664" spans="1:64" hidden="1" outlineLevel="1">
      <c r="A664" s="9"/>
      <c r="B664" s="9"/>
      <c r="C664" s="45"/>
      <c r="D664" s="128">
        <f>Asset17</f>
        <v>0</v>
      </c>
      <c r="E664" s="9"/>
      <c r="F664" s="9"/>
      <c r="G664" s="191">
        <f>Input!J23</f>
        <v>0</v>
      </c>
      <c r="H664" s="110">
        <f t="shared" si="4"/>
        <v>0</v>
      </c>
      <c r="I664" s="110">
        <f t="shared" si="6"/>
        <v>0</v>
      </c>
      <c r="J664" s="110">
        <f t="shared" si="6"/>
        <v>0</v>
      </c>
      <c r="K664" s="110">
        <f t="shared" si="6"/>
        <v>0</v>
      </c>
      <c r="L664" s="110">
        <f t="shared" si="6"/>
        <v>0</v>
      </c>
      <c r="M664" s="110">
        <f t="shared" si="6"/>
        <v>0</v>
      </c>
      <c r="N664" s="110">
        <f>IF(Input!M$248&gt;0, M664+M711+M758, 0)</f>
        <v>0</v>
      </c>
      <c r="O664" s="110">
        <f>IF(Input!N$248&gt;0, N664+N711+N758, 0)</f>
        <v>0</v>
      </c>
      <c r="P664" s="110">
        <f>IF(Input!O$248&gt;0, O664+O711+O758, 0)</f>
        <v>0</v>
      </c>
      <c r="Q664" s="110">
        <f>IF(Input!P$248&gt;0, P664+P711+P758, 0)</f>
        <v>0</v>
      </c>
      <c r="R664" s="110">
        <f>IF(Input!Q$248&gt;0, Q664+Q711+Q758, 0)</f>
        <v>0</v>
      </c>
      <c r="S664" s="99"/>
      <c r="T664" s="99"/>
      <c r="U664" s="99"/>
      <c r="V664" s="99"/>
      <c r="W664" s="99"/>
      <c r="X664" s="99"/>
      <c r="Y664" s="99"/>
      <c r="Z664" s="99"/>
      <c r="AA664" s="99"/>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99"/>
      <c r="BE664" s="99"/>
      <c r="BF664" s="99"/>
      <c r="BG664" s="99"/>
      <c r="BH664" s="99"/>
      <c r="BI664" s="99"/>
      <c r="BJ664" s="99"/>
      <c r="BK664" s="11"/>
      <c r="BL664" s="11"/>
    </row>
    <row r="665" spans="1:64" hidden="1" outlineLevel="1">
      <c r="A665" s="9"/>
      <c r="B665" s="9"/>
      <c r="C665" s="45"/>
      <c r="D665" s="128">
        <f>Asset18</f>
        <v>0</v>
      </c>
      <c r="E665" s="9"/>
      <c r="F665" s="9"/>
      <c r="G665" s="191">
        <f>Input!J24</f>
        <v>0</v>
      </c>
      <c r="H665" s="110">
        <f t="shared" si="4"/>
        <v>0</v>
      </c>
      <c r="I665" s="110">
        <f t="shared" si="6"/>
        <v>0</v>
      </c>
      <c r="J665" s="110">
        <f t="shared" si="6"/>
        <v>0</v>
      </c>
      <c r="K665" s="110">
        <f t="shared" si="6"/>
        <v>0</v>
      </c>
      <c r="L665" s="110">
        <f t="shared" si="6"/>
        <v>0</v>
      </c>
      <c r="M665" s="110">
        <f t="shared" si="6"/>
        <v>0</v>
      </c>
      <c r="N665" s="110">
        <f>IF(Input!M$248&gt;0, M665+M712+M759, 0)</f>
        <v>0</v>
      </c>
      <c r="O665" s="110">
        <f>IF(Input!N$248&gt;0, N665+N712+N759, 0)</f>
        <v>0</v>
      </c>
      <c r="P665" s="110">
        <f>IF(Input!O$248&gt;0, O665+O712+O759, 0)</f>
        <v>0</v>
      </c>
      <c r="Q665" s="110">
        <f>IF(Input!P$248&gt;0, P665+P712+P759, 0)</f>
        <v>0</v>
      </c>
      <c r="R665" s="110">
        <f>IF(Input!Q$248&gt;0, Q665+Q712+Q759, 0)</f>
        <v>0</v>
      </c>
      <c r="S665" s="99"/>
      <c r="T665" s="99"/>
      <c r="U665" s="99"/>
      <c r="V665" s="99"/>
      <c r="W665" s="99"/>
      <c r="X665" s="99"/>
      <c r="Y665" s="99"/>
      <c r="Z665" s="99"/>
      <c r="AA665" s="99"/>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99"/>
      <c r="BE665" s="99"/>
      <c r="BF665" s="99"/>
      <c r="BG665" s="99"/>
      <c r="BH665" s="99"/>
      <c r="BI665" s="99"/>
      <c r="BJ665" s="99"/>
      <c r="BK665" s="11"/>
      <c r="BL665" s="11"/>
    </row>
    <row r="666" spans="1:64" hidden="1" outlineLevel="1">
      <c r="A666" s="9"/>
      <c r="B666" s="9"/>
      <c r="C666" s="45"/>
      <c r="D666" s="128">
        <f>Asset19</f>
        <v>0</v>
      </c>
      <c r="E666" s="9"/>
      <c r="F666" s="9"/>
      <c r="G666" s="191">
        <f>Input!J25</f>
        <v>0</v>
      </c>
      <c r="H666" s="110">
        <f t="shared" si="4"/>
        <v>0</v>
      </c>
      <c r="I666" s="110">
        <f t="shared" si="6"/>
        <v>0</v>
      </c>
      <c r="J666" s="110">
        <f t="shared" si="6"/>
        <v>0</v>
      </c>
      <c r="K666" s="110">
        <f t="shared" si="6"/>
        <v>0</v>
      </c>
      <c r="L666" s="110">
        <f t="shared" si="6"/>
        <v>0</v>
      </c>
      <c r="M666" s="110">
        <f t="shared" si="6"/>
        <v>0</v>
      </c>
      <c r="N666" s="110">
        <f>IF(Input!M$248&gt;0, M666+M713+M760, 0)</f>
        <v>0</v>
      </c>
      <c r="O666" s="110">
        <f>IF(Input!N$248&gt;0, N666+N713+N760, 0)</f>
        <v>0</v>
      </c>
      <c r="P666" s="110">
        <f>IF(Input!O$248&gt;0, O666+O713+O760, 0)</f>
        <v>0</v>
      </c>
      <c r="Q666" s="110">
        <f>IF(Input!P$248&gt;0, P666+P713+P760, 0)</f>
        <v>0</v>
      </c>
      <c r="R666" s="110">
        <f>IF(Input!Q$248&gt;0, Q666+Q713+Q760, 0)</f>
        <v>0</v>
      </c>
      <c r="S666" s="99"/>
      <c r="T666" s="99"/>
      <c r="U666" s="99"/>
      <c r="V666" s="99"/>
      <c r="W666" s="99"/>
      <c r="X666" s="99"/>
      <c r="Y666" s="99"/>
      <c r="Z666" s="99"/>
      <c r="AA666" s="99"/>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99"/>
      <c r="BE666" s="99"/>
      <c r="BF666" s="99"/>
      <c r="BG666" s="99"/>
      <c r="BH666" s="99"/>
      <c r="BI666" s="99"/>
      <c r="BJ666" s="99"/>
      <c r="BK666" s="11"/>
      <c r="BL666" s="11"/>
    </row>
    <row r="667" spans="1:64" hidden="1" outlineLevel="1">
      <c r="A667" s="9"/>
      <c r="B667" s="9"/>
      <c r="C667" s="45"/>
      <c r="D667" s="128">
        <f>Asset20</f>
        <v>0</v>
      </c>
      <c r="E667" s="9"/>
      <c r="F667" s="9"/>
      <c r="G667" s="191">
        <f>Input!J26</f>
        <v>0</v>
      </c>
      <c r="H667" s="110">
        <f t="shared" si="4"/>
        <v>0</v>
      </c>
      <c r="I667" s="110">
        <f t="shared" si="6"/>
        <v>0</v>
      </c>
      <c r="J667" s="110">
        <f t="shared" si="6"/>
        <v>0</v>
      </c>
      <c r="K667" s="110">
        <f t="shared" si="6"/>
        <v>0</v>
      </c>
      <c r="L667" s="110">
        <f t="shared" si="6"/>
        <v>0</v>
      </c>
      <c r="M667" s="110">
        <f t="shared" si="6"/>
        <v>0</v>
      </c>
      <c r="N667" s="110">
        <f>IF(Input!M$248&gt;0, M667+M714+M761, 0)</f>
        <v>0</v>
      </c>
      <c r="O667" s="110">
        <f>IF(Input!N$248&gt;0, N667+N714+N761, 0)</f>
        <v>0</v>
      </c>
      <c r="P667" s="110">
        <f>IF(Input!O$248&gt;0, O667+O714+O761, 0)</f>
        <v>0</v>
      </c>
      <c r="Q667" s="110">
        <f>IF(Input!P$248&gt;0, P667+P714+P761, 0)</f>
        <v>0</v>
      </c>
      <c r="R667" s="110">
        <f>IF(Input!Q$248&gt;0, Q667+Q714+Q761, 0)</f>
        <v>0</v>
      </c>
      <c r="S667" s="99"/>
      <c r="T667" s="99"/>
      <c r="U667" s="99"/>
      <c r="V667" s="99"/>
      <c r="W667" s="99"/>
      <c r="X667" s="99"/>
      <c r="Y667" s="99"/>
      <c r="Z667" s="99"/>
      <c r="AA667" s="99"/>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99"/>
      <c r="BE667" s="99"/>
      <c r="BF667" s="99"/>
      <c r="BG667" s="99"/>
      <c r="BH667" s="99"/>
      <c r="BI667" s="99"/>
      <c r="BJ667" s="99"/>
      <c r="BK667" s="11"/>
      <c r="BL667" s="11"/>
    </row>
    <row r="668" spans="1:64" hidden="1" outlineLevel="1">
      <c r="A668" s="9"/>
      <c r="B668" s="9"/>
      <c r="C668" s="45"/>
      <c r="D668" s="128">
        <f>Asset21</f>
        <v>0</v>
      </c>
      <c r="E668" s="9"/>
      <c r="F668" s="9"/>
      <c r="G668" s="191">
        <f>Input!J27</f>
        <v>0</v>
      </c>
      <c r="H668" s="110">
        <f t="shared" si="4"/>
        <v>0</v>
      </c>
      <c r="I668" s="110">
        <f t="shared" ref="I668:M677" si="7">H668+H715+H762</f>
        <v>0</v>
      </c>
      <c r="J668" s="110">
        <f t="shared" si="7"/>
        <v>0</v>
      </c>
      <c r="K668" s="110">
        <f t="shared" si="7"/>
        <v>0</v>
      </c>
      <c r="L668" s="110">
        <f t="shared" si="7"/>
        <v>0</v>
      </c>
      <c r="M668" s="110">
        <f t="shared" si="7"/>
        <v>0</v>
      </c>
      <c r="N668" s="110">
        <f>IF(Input!M$248&gt;0, M668+M715+M762, 0)</f>
        <v>0</v>
      </c>
      <c r="O668" s="110">
        <f>IF(Input!N$248&gt;0, N668+N715+N762, 0)</f>
        <v>0</v>
      </c>
      <c r="P668" s="110">
        <f>IF(Input!O$248&gt;0, O668+O715+O762, 0)</f>
        <v>0</v>
      </c>
      <c r="Q668" s="110">
        <f>IF(Input!P$248&gt;0, P668+P715+P762, 0)</f>
        <v>0</v>
      </c>
      <c r="R668" s="110">
        <f>IF(Input!Q$248&gt;0, Q668+Q715+Q762, 0)</f>
        <v>0</v>
      </c>
      <c r="S668" s="99"/>
      <c r="T668" s="99"/>
      <c r="U668" s="99"/>
      <c r="V668" s="99"/>
      <c r="W668" s="99"/>
      <c r="X668" s="99"/>
      <c r="Y668" s="99"/>
      <c r="Z668" s="99"/>
      <c r="AA668" s="99"/>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99"/>
      <c r="BE668" s="99"/>
      <c r="BF668" s="99"/>
      <c r="BG668" s="99"/>
      <c r="BH668" s="99"/>
      <c r="BI668" s="99"/>
      <c r="BJ668" s="99"/>
      <c r="BK668" s="11"/>
      <c r="BL668" s="11"/>
    </row>
    <row r="669" spans="1:64" hidden="1" outlineLevel="1">
      <c r="A669" s="9"/>
      <c r="B669" s="9"/>
      <c r="C669" s="45"/>
      <c r="D669" s="128">
        <f>Asset22</f>
        <v>0</v>
      </c>
      <c r="E669" s="9"/>
      <c r="F669" s="9"/>
      <c r="G669" s="191">
        <f>Input!J28</f>
        <v>0</v>
      </c>
      <c r="H669" s="110">
        <f t="shared" si="4"/>
        <v>0</v>
      </c>
      <c r="I669" s="110">
        <f t="shared" si="7"/>
        <v>0</v>
      </c>
      <c r="J669" s="110">
        <f t="shared" si="7"/>
        <v>0</v>
      </c>
      <c r="K669" s="110">
        <f t="shared" si="7"/>
        <v>0</v>
      </c>
      <c r="L669" s="110">
        <f t="shared" si="7"/>
        <v>0</v>
      </c>
      <c r="M669" s="110">
        <f t="shared" si="7"/>
        <v>0</v>
      </c>
      <c r="N669" s="110">
        <f>IF(Input!M$248&gt;0, M669+M716+M763, 0)</f>
        <v>0</v>
      </c>
      <c r="O669" s="110">
        <f>IF(Input!N$248&gt;0, N669+N716+N763, 0)</f>
        <v>0</v>
      </c>
      <c r="P669" s="110">
        <f>IF(Input!O$248&gt;0, O669+O716+O763, 0)</f>
        <v>0</v>
      </c>
      <c r="Q669" s="110">
        <f>IF(Input!P$248&gt;0, P669+P716+P763, 0)</f>
        <v>0</v>
      </c>
      <c r="R669" s="110">
        <f>IF(Input!Q$248&gt;0, Q669+Q716+Q763, 0)</f>
        <v>0</v>
      </c>
      <c r="S669" s="99"/>
      <c r="T669" s="99"/>
      <c r="U669" s="99"/>
      <c r="V669" s="99"/>
      <c r="W669" s="99"/>
      <c r="X669" s="99"/>
      <c r="Y669" s="99"/>
      <c r="Z669" s="99"/>
      <c r="AA669" s="99"/>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99"/>
      <c r="BE669" s="99"/>
      <c r="BF669" s="99"/>
      <c r="BG669" s="99"/>
      <c r="BH669" s="99"/>
      <c r="BI669" s="99"/>
      <c r="BJ669" s="99"/>
      <c r="BK669" s="11"/>
      <c r="BL669" s="11"/>
    </row>
    <row r="670" spans="1:64" hidden="1" outlineLevel="1">
      <c r="A670" s="9"/>
      <c r="B670" s="9"/>
      <c r="C670" s="45"/>
      <c r="D670" s="128">
        <f>Asset23</f>
        <v>0</v>
      </c>
      <c r="E670" s="9"/>
      <c r="F670" s="9"/>
      <c r="G670" s="191">
        <f>Input!J29</f>
        <v>0</v>
      </c>
      <c r="H670" s="110">
        <f t="shared" si="4"/>
        <v>0</v>
      </c>
      <c r="I670" s="110">
        <f t="shared" si="7"/>
        <v>0</v>
      </c>
      <c r="J670" s="110">
        <f t="shared" si="7"/>
        <v>0</v>
      </c>
      <c r="K670" s="110">
        <f t="shared" si="7"/>
        <v>0</v>
      </c>
      <c r="L670" s="110">
        <f t="shared" si="7"/>
        <v>0</v>
      </c>
      <c r="M670" s="110">
        <f t="shared" si="7"/>
        <v>0</v>
      </c>
      <c r="N670" s="110">
        <f>IF(Input!M$248&gt;0, M670+M717+M764, 0)</f>
        <v>0</v>
      </c>
      <c r="O670" s="110">
        <f>IF(Input!N$248&gt;0, N670+N717+N764, 0)</f>
        <v>0</v>
      </c>
      <c r="P670" s="110">
        <f>IF(Input!O$248&gt;0, O670+O717+O764, 0)</f>
        <v>0</v>
      </c>
      <c r="Q670" s="110">
        <f>IF(Input!P$248&gt;0, P670+P717+P764, 0)</f>
        <v>0</v>
      </c>
      <c r="R670" s="110">
        <f>IF(Input!Q$248&gt;0, Q670+Q717+Q764, 0)</f>
        <v>0</v>
      </c>
      <c r="S670" s="99"/>
      <c r="T670" s="99"/>
      <c r="U670" s="99"/>
      <c r="V670" s="99"/>
      <c r="W670" s="99"/>
      <c r="X670" s="99"/>
      <c r="Y670" s="99"/>
      <c r="Z670" s="99"/>
      <c r="AA670" s="99"/>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99"/>
      <c r="BE670" s="99"/>
      <c r="BF670" s="99"/>
      <c r="BG670" s="99"/>
      <c r="BH670" s="99"/>
      <c r="BI670" s="99"/>
      <c r="BJ670" s="99"/>
      <c r="BK670" s="11"/>
      <c r="BL670" s="11"/>
    </row>
    <row r="671" spans="1:64" hidden="1" outlineLevel="1">
      <c r="A671" s="9"/>
      <c r="B671" s="9"/>
      <c r="C671" s="45"/>
      <c r="D671" s="128">
        <f>Asset24</f>
        <v>0</v>
      </c>
      <c r="E671" s="9"/>
      <c r="F671" s="9"/>
      <c r="G671" s="191">
        <f>Input!J30</f>
        <v>0</v>
      </c>
      <c r="H671" s="110">
        <f t="shared" si="4"/>
        <v>0</v>
      </c>
      <c r="I671" s="110">
        <f t="shared" si="7"/>
        <v>0</v>
      </c>
      <c r="J671" s="110">
        <f t="shared" si="7"/>
        <v>0</v>
      </c>
      <c r="K671" s="110">
        <f t="shared" si="7"/>
        <v>0</v>
      </c>
      <c r="L671" s="110">
        <f t="shared" si="7"/>
        <v>0</v>
      </c>
      <c r="M671" s="110">
        <f t="shared" si="7"/>
        <v>0</v>
      </c>
      <c r="N671" s="110">
        <f>IF(Input!M$248&gt;0, M671+M718+M765, 0)</f>
        <v>0</v>
      </c>
      <c r="O671" s="110">
        <f>IF(Input!N$248&gt;0, N671+N718+N765, 0)</f>
        <v>0</v>
      </c>
      <c r="P671" s="110">
        <f>IF(Input!O$248&gt;0, O671+O718+O765, 0)</f>
        <v>0</v>
      </c>
      <c r="Q671" s="110">
        <f>IF(Input!P$248&gt;0, P671+P718+P765, 0)</f>
        <v>0</v>
      </c>
      <c r="R671" s="110">
        <f>IF(Input!Q$248&gt;0, Q671+Q718+Q765, 0)</f>
        <v>0</v>
      </c>
      <c r="S671" s="99"/>
      <c r="T671" s="99"/>
      <c r="U671" s="99"/>
      <c r="V671" s="99"/>
      <c r="W671" s="99"/>
      <c r="X671" s="99"/>
      <c r="Y671" s="99"/>
      <c r="Z671" s="99"/>
      <c r="AA671" s="99"/>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99"/>
      <c r="BE671" s="99"/>
      <c r="BF671" s="99"/>
      <c r="BG671" s="99"/>
      <c r="BH671" s="99"/>
      <c r="BI671" s="99"/>
      <c r="BJ671" s="99"/>
      <c r="BK671" s="11"/>
      <c r="BL671" s="11"/>
    </row>
    <row r="672" spans="1:64" hidden="1" outlineLevel="1">
      <c r="A672" s="9"/>
      <c r="B672" s="9"/>
      <c r="C672" s="45"/>
      <c r="D672" s="128">
        <f>Asset25</f>
        <v>0</v>
      </c>
      <c r="E672" s="9"/>
      <c r="F672" s="9"/>
      <c r="G672" s="191">
        <f>Input!J31</f>
        <v>0</v>
      </c>
      <c r="H672" s="110">
        <f t="shared" si="4"/>
        <v>0</v>
      </c>
      <c r="I672" s="110">
        <f t="shared" si="7"/>
        <v>0</v>
      </c>
      <c r="J672" s="110">
        <f t="shared" si="7"/>
        <v>0</v>
      </c>
      <c r="K672" s="110">
        <f t="shared" si="7"/>
        <v>0</v>
      </c>
      <c r="L672" s="110">
        <f t="shared" si="7"/>
        <v>0</v>
      </c>
      <c r="M672" s="110">
        <f t="shared" si="7"/>
        <v>0</v>
      </c>
      <c r="N672" s="110">
        <f>IF(Input!M$248&gt;0, M672+M719+M766, 0)</f>
        <v>0</v>
      </c>
      <c r="O672" s="110">
        <f>IF(Input!N$248&gt;0, N672+N719+N766, 0)</f>
        <v>0</v>
      </c>
      <c r="P672" s="110">
        <f>IF(Input!O$248&gt;0, O672+O719+O766, 0)</f>
        <v>0</v>
      </c>
      <c r="Q672" s="110">
        <f>IF(Input!P$248&gt;0, P672+P719+P766, 0)</f>
        <v>0</v>
      </c>
      <c r="R672" s="110">
        <f>IF(Input!Q$248&gt;0, Q672+Q719+Q766, 0)</f>
        <v>0</v>
      </c>
      <c r="S672" s="99"/>
      <c r="T672" s="99"/>
      <c r="U672" s="99"/>
      <c r="V672" s="99"/>
      <c r="W672" s="99"/>
      <c r="X672" s="99"/>
      <c r="Y672" s="99"/>
      <c r="Z672" s="99"/>
      <c r="AA672" s="99"/>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99"/>
      <c r="BE672" s="99"/>
      <c r="BF672" s="99"/>
      <c r="BG672" s="99"/>
      <c r="BH672" s="99"/>
      <c r="BI672" s="99"/>
      <c r="BJ672" s="99"/>
      <c r="BK672" s="11"/>
      <c r="BL672" s="11"/>
    </row>
    <row r="673" spans="1:64" hidden="1" outlineLevel="1">
      <c r="A673" s="9"/>
      <c r="B673" s="9"/>
      <c r="C673" s="45"/>
      <c r="D673" s="128">
        <f>Asset26</f>
        <v>0</v>
      </c>
      <c r="E673" s="9"/>
      <c r="F673" s="9"/>
      <c r="G673" s="191">
        <f>Input!J32</f>
        <v>0</v>
      </c>
      <c r="H673" s="110">
        <f t="shared" si="4"/>
        <v>0</v>
      </c>
      <c r="I673" s="110">
        <f t="shared" si="7"/>
        <v>0</v>
      </c>
      <c r="J673" s="110">
        <f t="shared" si="7"/>
        <v>0</v>
      </c>
      <c r="K673" s="110">
        <f t="shared" si="7"/>
        <v>0</v>
      </c>
      <c r="L673" s="110">
        <f t="shared" si="7"/>
        <v>0</v>
      </c>
      <c r="M673" s="110">
        <f t="shared" si="7"/>
        <v>0</v>
      </c>
      <c r="N673" s="110">
        <f>IF(Input!M$248&gt;0, M673+M720+M767, 0)</f>
        <v>0</v>
      </c>
      <c r="O673" s="110">
        <f>IF(Input!N$248&gt;0, N673+N720+N767, 0)</f>
        <v>0</v>
      </c>
      <c r="P673" s="110">
        <f>IF(Input!O$248&gt;0, O673+O720+O767, 0)</f>
        <v>0</v>
      </c>
      <c r="Q673" s="110">
        <f>IF(Input!P$248&gt;0, P673+P720+P767, 0)</f>
        <v>0</v>
      </c>
      <c r="R673" s="110">
        <f>IF(Input!Q$248&gt;0, Q673+Q720+Q767, 0)</f>
        <v>0</v>
      </c>
      <c r="S673" s="99"/>
      <c r="T673" s="99"/>
      <c r="U673" s="99"/>
      <c r="V673" s="99"/>
      <c r="W673" s="99"/>
      <c r="X673" s="99"/>
      <c r="Y673" s="99"/>
      <c r="Z673" s="99"/>
      <c r="AA673" s="99"/>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99"/>
      <c r="BE673" s="99"/>
      <c r="BF673" s="99"/>
      <c r="BG673" s="99"/>
      <c r="BH673" s="99"/>
      <c r="BI673" s="99"/>
      <c r="BJ673" s="99"/>
      <c r="BK673" s="11"/>
      <c r="BL673" s="11"/>
    </row>
    <row r="674" spans="1:64" hidden="1" outlineLevel="1">
      <c r="A674" s="9"/>
      <c r="B674" s="9"/>
      <c r="C674" s="45"/>
      <c r="D674" s="128">
        <f>Asset27</f>
        <v>0</v>
      </c>
      <c r="E674" s="9"/>
      <c r="F674" s="9"/>
      <c r="G674" s="191">
        <f>Input!J33</f>
        <v>0</v>
      </c>
      <c r="H674" s="110">
        <f t="shared" si="4"/>
        <v>0</v>
      </c>
      <c r="I674" s="110">
        <f t="shared" si="7"/>
        <v>0</v>
      </c>
      <c r="J674" s="110">
        <f t="shared" si="7"/>
        <v>0</v>
      </c>
      <c r="K674" s="110">
        <f t="shared" si="7"/>
        <v>0</v>
      </c>
      <c r="L674" s="110">
        <f t="shared" si="7"/>
        <v>0</v>
      </c>
      <c r="M674" s="110">
        <f t="shared" si="7"/>
        <v>0</v>
      </c>
      <c r="N674" s="110">
        <f>IF(Input!M$248&gt;0, M674+M721+M768, 0)</f>
        <v>0</v>
      </c>
      <c r="O674" s="110">
        <f>IF(Input!N$248&gt;0, N674+N721+N768, 0)</f>
        <v>0</v>
      </c>
      <c r="P674" s="110">
        <f>IF(Input!O$248&gt;0, O674+O721+O768, 0)</f>
        <v>0</v>
      </c>
      <c r="Q674" s="110">
        <f>IF(Input!P$248&gt;0, P674+P721+P768, 0)</f>
        <v>0</v>
      </c>
      <c r="R674" s="110">
        <f>IF(Input!Q$248&gt;0, Q674+Q721+Q768, 0)</f>
        <v>0</v>
      </c>
      <c r="S674" s="99"/>
      <c r="T674" s="99"/>
      <c r="U674" s="99"/>
      <c r="V674" s="99"/>
      <c r="W674" s="99"/>
      <c r="X674" s="99"/>
      <c r="Y674" s="99"/>
      <c r="Z674" s="99"/>
      <c r="AA674" s="99"/>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99"/>
      <c r="BE674" s="99"/>
      <c r="BF674" s="99"/>
      <c r="BG674" s="99"/>
      <c r="BH674" s="99"/>
      <c r="BI674" s="99"/>
      <c r="BJ674" s="99"/>
      <c r="BK674" s="11"/>
      <c r="BL674" s="11"/>
    </row>
    <row r="675" spans="1:64" hidden="1" outlineLevel="1">
      <c r="A675" s="9"/>
      <c r="B675" s="9"/>
      <c r="C675" s="45"/>
      <c r="D675" s="128">
        <f>Asset28</f>
        <v>0</v>
      </c>
      <c r="E675" s="9"/>
      <c r="F675" s="9"/>
      <c r="G675" s="191">
        <f>Input!J34</f>
        <v>0</v>
      </c>
      <c r="H675" s="110">
        <f t="shared" si="4"/>
        <v>0</v>
      </c>
      <c r="I675" s="110">
        <f t="shared" si="7"/>
        <v>0</v>
      </c>
      <c r="J675" s="110">
        <f t="shared" si="7"/>
        <v>0</v>
      </c>
      <c r="K675" s="110">
        <f t="shared" si="7"/>
        <v>0</v>
      </c>
      <c r="L675" s="110">
        <f t="shared" si="7"/>
        <v>0</v>
      </c>
      <c r="M675" s="110">
        <f t="shared" si="7"/>
        <v>0</v>
      </c>
      <c r="N675" s="110">
        <f>IF(Input!M$248&gt;0, M675+M722+M769, 0)</f>
        <v>0</v>
      </c>
      <c r="O675" s="110">
        <f>IF(Input!N$248&gt;0, N675+N722+N769, 0)</f>
        <v>0</v>
      </c>
      <c r="P675" s="110">
        <f>IF(Input!O$248&gt;0, O675+O722+O769, 0)</f>
        <v>0</v>
      </c>
      <c r="Q675" s="110">
        <f>IF(Input!P$248&gt;0, P675+P722+P769, 0)</f>
        <v>0</v>
      </c>
      <c r="R675" s="110">
        <f>IF(Input!Q$248&gt;0, Q675+Q722+Q769, 0)</f>
        <v>0</v>
      </c>
      <c r="S675" s="99"/>
      <c r="T675" s="99"/>
      <c r="U675" s="99"/>
      <c r="V675" s="99"/>
      <c r="W675" s="99"/>
      <c r="X675" s="99"/>
      <c r="Y675" s="99"/>
      <c r="Z675" s="99"/>
      <c r="AA675" s="99"/>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99"/>
      <c r="BE675" s="99"/>
      <c r="BF675" s="99"/>
      <c r="BG675" s="99"/>
      <c r="BH675" s="99"/>
      <c r="BI675" s="99"/>
      <c r="BJ675" s="99"/>
      <c r="BK675" s="11"/>
      <c r="BL675" s="11"/>
    </row>
    <row r="676" spans="1:64" hidden="1" outlineLevel="1">
      <c r="A676" s="9"/>
      <c r="B676" s="9"/>
      <c r="C676" s="45"/>
      <c r="D676" s="128">
        <f>Asset29</f>
        <v>0</v>
      </c>
      <c r="E676" s="9"/>
      <c r="F676" s="9"/>
      <c r="G676" s="191">
        <f>Input!J35</f>
        <v>0</v>
      </c>
      <c r="H676" s="110">
        <f t="shared" si="4"/>
        <v>0</v>
      </c>
      <c r="I676" s="110">
        <f t="shared" si="7"/>
        <v>0</v>
      </c>
      <c r="J676" s="110">
        <f t="shared" si="7"/>
        <v>0</v>
      </c>
      <c r="K676" s="110">
        <f t="shared" si="7"/>
        <v>0</v>
      </c>
      <c r="L676" s="110">
        <f t="shared" si="7"/>
        <v>0</v>
      </c>
      <c r="M676" s="110">
        <f t="shared" si="7"/>
        <v>0</v>
      </c>
      <c r="N676" s="110">
        <f>IF(Input!M$248&gt;0, M676+M723+M770, 0)</f>
        <v>0</v>
      </c>
      <c r="O676" s="110">
        <f>IF(Input!N$248&gt;0, N676+N723+N770, 0)</f>
        <v>0</v>
      </c>
      <c r="P676" s="110">
        <f>IF(Input!O$248&gt;0, O676+O723+O770, 0)</f>
        <v>0</v>
      </c>
      <c r="Q676" s="110">
        <f>IF(Input!P$248&gt;0, P676+P723+P770, 0)</f>
        <v>0</v>
      </c>
      <c r="R676" s="110">
        <f>IF(Input!Q$248&gt;0, Q676+Q723+Q770, 0)</f>
        <v>0</v>
      </c>
      <c r="S676" s="99"/>
      <c r="T676" s="99"/>
      <c r="U676" s="99"/>
      <c r="V676" s="99"/>
      <c r="W676" s="99"/>
      <c r="X676" s="99"/>
      <c r="Y676" s="99"/>
      <c r="Z676" s="99"/>
      <c r="AA676" s="99"/>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99"/>
      <c r="BE676" s="99"/>
      <c r="BF676" s="99"/>
      <c r="BG676" s="99"/>
      <c r="BH676" s="99"/>
      <c r="BI676" s="99"/>
      <c r="BJ676" s="99"/>
      <c r="BK676" s="11"/>
      <c r="BL676" s="11"/>
    </row>
    <row r="677" spans="1:64" hidden="1" outlineLevel="1">
      <c r="A677" s="9"/>
      <c r="B677" s="9"/>
      <c r="C677" s="45"/>
      <c r="D677" s="128">
        <f>Asset30</f>
        <v>0</v>
      </c>
      <c r="E677" s="9"/>
      <c r="F677" s="9"/>
      <c r="G677" s="191">
        <f>Input!J36</f>
        <v>0</v>
      </c>
      <c r="H677" s="110">
        <f t="shared" si="4"/>
        <v>0</v>
      </c>
      <c r="I677" s="110">
        <f t="shared" si="7"/>
        <v>0</v>
      </c>
      <c r="J677" s="110">
        <f t="shared" si="7"/>
        <v>0</v>
      </c>
      <c r="K677" s="110">
        <f t="shared" si="7"/>
        <v>0</v>
      </c>
      <c r="L677" s="110">
        <f t="shared" si="7"/>
        <v>0</v>
      </c>
      <c r="M677" s="110">
        <f t="shared" si="7"/>
        <v>0</v>
      </c>
      <c r="N677" s="110">
        <f>IF(Input!M$248&gt;0, M677+M724+M771, 0)</f>
        <v>0</v>
      </c>
      <c r="O677" s="110">
        <f>IF(Input!N$248&gt;0, N677+N724+N771, 0)</f>
        <v>0</v>
      </c>
      <c r="P677" s="110">
        <f>IF(Input!O$248&gt;0, O677+O724+O771, 0)</f>
        <v>0</v>
      </c>
      <c r="Q677" s="110">
        <f>IF(Input!P$248&gt;0, P677+P724+P771, 0)</f>
        <v>0</v>
      </c>
      <c r="R677" s="110">
        <f>IF(Input!Q$248&gt;0, Q677+Q724+Q771, 0)</f>
        <v>0</v>
      </c>
      <c r="S677" s="99"/>
      <c r="T677" s="99"/>
      <c r="U677" s="99"/>
      <c r="V677" s="99"/>
      <c r="W677" s="99"/>
      <c r="X677" s="99"/>
      <c r="Y677" s="99"/>
      <c r="Z677" s="99"/>
      <c r="AA677" s="99"/>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99"/>
      <c r="BE677" s="99"/>
      <c r="BF677" s="99"/>
      <c r="BG677" s="99"/>
      <c r="BH677" s="99"/>
      <c r="BI677" s="99"/>
      <c r="BJ677" s="99"/>
      <c r="BK677" s="11"/>
      <c r="BL677" s="11"/>
    </row>
    <row r="678" spans="1:64" hidden="1" outlineLevel="1">
      <c r="A678" s="9"/>
      <c r="B678" s="9"/>
      <c r="C678" s="45"/>
      <c r="D678" s="128">
        <f>Asset31</f>
        <v>0</v>
      </c>
      <c r="E678" s="9"/>
      <c r="F678" s="9"/>
      <c r="G678" s="191">
        <f>Input!J37</f>
        <v>0</v>
      </c>
      <c r="H678" s="110">
        <f t="shared" ref="H678:H692" si="8">G678+G725+G772+G819+G866+G913</f>
        <v>0</v>
      </c>
      <c r="I678" s="110">
        <f t="shared" ref="I678:M687" si="9">H678+H725+H772</f>
        <v>0</v>
      </c>
      <c r="J678" s="110">
        <f t="shared" si="9"/>
        <v>0</v>
      </c>
      <c r="K678" s="110">
        <f t="shared" si="9"/>
        <v>0</v>
      </c>
      <c r="L678" s="110">
        <f t="shared" si="9"/>
        <v>0</v>
      </c>
      <c r="M678" s="110">
        <f t="shared" si="9"/>
        <v>0</v>
      </c>
      <c r="N678" s="110">
        <f>IF(Input!M$248&gt;0, M678+M725+M772, 0)</f>
        <v>0</v>
      </c>
      <c r="O678" s="110">
        <f>IF(Input!N$248&gt;0, N678+N725+N772, 0)</f>
        <v>0</v>
      </c>
      <c r="P678" s="110">
        <f>IF(Input!O$248&gt;0, O678+O725+O772, 0)</f>
        <v>0</v>
      </c>
      <c r="Q678" s="110">
        <f>IF(Input!P$248&gt;0, P678+P725+P772, 0)</f>
        <v>0</v>
      </c>
      <c r="R678" s="110">
        <f>IF(Input!Q$248&gt;0, Q678+Q725+Q772, 0)</f>
        <v>0</v>
      </c>
      <c r="S678" s="99"/>
      <c r="T678" s="99"/>
      <c r="U678" s="99"/>
      <c r="V678" s="99"/>
      <c r="W678" s="99"/>
      <c r="X678" s="99"/>
      <c r="Y678" s="99"/>
      <c r="Z678" s="99"/>
      <c r="AA678" s="99"/>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99"/>
      <c r="BE678" s="99"/>
      <c r="BF678" s="99"/>
      <c r="BG678" s="99"/>
      <c r="BH678" s="99"/>
      <c r="BI678" s="99"/>
      <c r="BJ678" s="99"/>
      <c r="BK678" s="11"/>
      <c r="BL678" s="11"/>
    </row>
    <row r="679" spans="1:64" hidden="1" outlineLevel="1">
      <c r="A679" s="9"/>
      <c r="B679" s="9"/>
      <c r="C679" s="45"/>
      <c r="D679" s="128">
        <f>Asset32</f>
        <v>0</v>
      </c>
      <c r="E679" s="9"/>
      <c r="F679" s="9"/>
      <c r="G679" s="191">
        <f>Input!J38</f>
        <v>0</v>
      </c>
      <c r="H679" s="110">
        <f t="shared" si="8"/>
        <v>0</v>
      </c>
      <c r="I679" s="110">
        <f t="shared" si="9"/>
        <v>0</v>
      </c>
      <c r="J679" s="110">
        <f t="shared" si="9"/>
        <v>0</v>
      </c>
      <c r="K679" s="110">
        <f t="shared" si="9"/>
        <v>0</v>
      </c>
      <c r="L679" s="110">
        <f t="shared" si="9"/>
        <v>0</v>
      </c>
      <c r="M679" s="110">
        <f t="shared" si="9"/>
        <v>0</v>
      </c>
      <c r="N679" s="110">
        <f>IF(Input!M$248&gt;0, M679+M726+M773, 0)</f>
        <v>0</v>
      </c>
      <c r="O679" s="110">
        <f>IF(Input!N$248&gt;0, N679+N726+N773, 0)</f>
        <v>0</v>
      </c>
      <c r="P679" s="110">
        <f>IF(Input!O$248&gt;0, O679+O726+O773, 0)</f>
        <v>0</v>
      </c>
      <c r="Q679" s="110">
        <f>IF(Input!P$248&gt;0, P679+P726+P773, 0)</f>
        <v>0</v>
      </c>
      <c r="R679" s="110">
        <f>IF(Input!Q$248&gt;0, Q679+Q726+Q773, 0)</f>
        <v>0</v>
      </c>
      <c r="S679" s="99"/>
      <c r="T679" s="99"/>
      <c r="U679" s="99"/>
      <c r="V679" s="99"/>
      <c r="W679" s="99"/>
      <c r="X679" s="99"/>
      <c r="Y679" s="99"/>
      <c r="Z679" s="99"/>
      <c r="AA679" s="99"/>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99"/>
      <c r="BE679" s="99"/>
      <c r="BF679" s="99"/>
      <c r="BG679" s="99"/>
      <c r="BH679" s="99"/>
      <c r="BI679" s="99"/>
      <c r="BJ679" s="99"/>
      <c r="BK679" s="11"/>
      <c r="BL679" s="11"/>
    </row>
    <row r="680" spans="1:64" hidden="1" outlineLevel="1">
      <c r="A680" s="9"/>
      <c r="B680" s="9"/>
      <c r="C680" s="45"/>
      <c r="D680" s="128">
        <f>Asset33</f>
        <v>0</v>
      </c>
      <c r="E680" s="9"/>
      <c r="F680" s="9"/>
      <c r="G680" s="191">
        <f>Input!J39</f>
        <v>0</v>
      </c>
      <c r="H680" s="110">
        <f t="shared" si="8"/>
        <v>0</v>
      </c>
      <c r="I680" s="110">
        <f t="shared" si="9"/>
        <v>0</v>
      </c>
      <c r="J680" s="110">
        <f t="shared" si="9"/>
        <v>0</v>
      </c>
      <c r="K680" s="110">
        <f t="shared" si="9"/>
        <v>0</v>
      </c>
      <c r="L680" s="110">
        <f t="shared" si="9"/>
        <v>0</v>
      </c>
      <c r="M680" s="110">
        <f t="shared" si="9"/>
        <v>0</v>
      </c>
      <c r="N680" s="110">
        <f>IF(Input!M$248&gt;0, M680+M727+M774, 0)</f>
        <v>0</v>
      </c>
      <c r="O680" s="110">
        <f>IF(Input!N$248&gt;0, N680+N727+N774, 0)</f>
        <v>0</v>
      </c>
      <c r="P680" s="110">
        <f>IF(Input!O$248&gt;0, O680+O727+O774, 0)</f>
        <v>0</v>
      </c>
      <c r="Q680" s="110">
        <f>IF(Input!P$248&gt;0, P680+P727+P774, 0)</f>
        <v>0</v>
      </c>
      <c r="R680" s="110">
        <f>IF(Input!Q$248&gt;0, Q680+Q727+Q774, 0)</f>
        <v>0</v>
      </c>
      <c r="S680" s="99"/>
      <c r="T680" s="99"/>
      <c r="U680" s="99"/>
      <c r="V680" s="99"/>
      <c r="W680" s="99"/>
      <c r="X680" s="99"/>
      <c r="Y680" s="99"/>
      <c r="Z680" s="99"/>
      <c r="AA680" s="99"/>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99"/>
      <c r="BE680" s="99"/>
      <c r="BF680" s="99"/>
      <c r="BG680" s="99"/>
      <c r="BH680" s="99"/>
      <c r="BI680" s="99"/>
      <c r="BJ680" s="99"/>
      <c r="BK680" s="11"/>
      <c r="BL680" s="11"/>
    </row>
    <row r="681" spans="1:64" hidden="1" outlineLevel="1">
      <c r="A681" s="9"/>
      <c r="B681" s="9"/>
      <c r="C681" s="45"/>
      <c r="D681" s="128">
        <f>Asset34</f>
        <v>0</v>
      </c>
      <c r="E681" s="9"/>
      <c r="F681" s="9"/>
      <c r="G681" s="191">
        <f>Input!J40</f>
        <v>0</v>
      </c>
      <c r="H681" s="110">
        <f t="shared" si="8"/>
        <v>0</v>
      </c>
      <c r="I681" s="110">
        <f t="shared" si="9"/>
        <v>0</v>
      </c>
      <c r="J681" s="110">
        <f t="shared" si="9"/>
        <v>0</v>
      </c>
      <c r="K681" s="110">
        <f t="shared" si="9"/>
        <v>0</v>
      </c>
      <c r="L681" s="110">
        <f t="shared" si="9"/>
        <v>0</v>
      </c>
      <c r="M681" s="110">
        <f t="shared" si="9"/>
        <v>0</v>
      </c>
      <c r="N681" s="110">
        <f>IF(Input!M$248&gt;0, M681+M728+M775, 0)</f>
        <v>0</v>
      </c>
      <c r="O681" s="110">
        <f>IF(Input!N$248&gt;0, N681+N728+N775, 0)</f>
        <v>0</v>
      </c>
      <c r="P681" s="110">
        <f>IF(Input!O$248&gt;0, O681+O728+O775, 0)</f>
        <v>0</v>
      </c>
      <c r="Q681" s="110">
        <f>IF(Input!P$248&gt;0, P681+P728+P775, 0)</f>
        <v>0</v>
      </c>
      <c r="R681" s="110">
        <f>IF(Input!Q$248&gt;0, Q681+Q728+Q775, 0)</f>
        <v>0</v>
      </c>
      <c r="S681" s="99"/>
      <c r="T681" s="99"/>
      <c r="U681" s="99"/>
      <c r="V681" s="99"/>
      <c r="W681" s="99"/>
      <c r="X681" s="99"/>
      <c r="Y681" s="99"/>
      <c r="Z681" s="99"/>
      <c r="AA681" s="99"/>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99"/>
      <c r="BE681" s="99"/>
      <c r="BF681" s="99"/>
      <c r="BG681" s="99"/>
      <c r="BH681" s="99"/>
      <c r="BI681" s="99"/>
      <c r="BJ681" s="99"/>
      <c r="BK681" s="11"/>
      <c r="BL681" s="11"/>
    </row>
    <row r="682" spans="1:64" hidden="1" outlineLevel="1">
      <c r="A682" s="9"/>
      <c r="B682" s="9"/>
      <c r="C682" s="45"/>
      <c r="D682" s="128">
        <f>Asset35</f>
        <v>0</v>
      </c>
      <c r="E682" s="9"/>
      <c r="F682" s="9"/>
      <c r="G682" s="191">
        <f>Input!J41</f>
        <v>0</v>
      </c>
      <c r="H682" s="110">
        <f t="shared" si="8"/>
        <v>0</v>
      </c>
      <c r="I682" s="110">
        <f t="shared" si="9"/>
        <v>0</v>
      </c>
      <c r="J682" s="110">
        <f t="shared" si="9"/>
        <v>0</v>
      </c>
      <c r="K682" s="110">
        <f t="shared" si="9"/>
        <v>0</v>
      </c>
      <c r="L682" s="110">
        <f t="shared" si="9"/>
        <v>0</v>
      </c>
      <c r="M682" s="110">
        <f t="shared" si="9"/>
        <v>0</v>
      </c>
      <c r="N682" s="110">
        <f>IF(Input!M$248&gt;0, M682+M729+M776, 0)</f>
        <v>0</v>
      </c>
      <c r="O682" s="110">
        <f>IF(Input!N$248&gt;0, N682+N729+N776, 0)</f>
        <v>0</v>
      </c>
      <c r="P682" s="110">
        <f>IF(Input!O$248&gt;0, O682+O729+O776, 0)</f>
        <v>0</v>
      </c>
      <c r="Q682" s="110">
        <f>IF(Input!P$248&gt;0, P682+P729+P776, 0)</f>
        <v>0</v>
      </c>
      <c r="R682" s="110">
        <f>IF(Input!Q$248&gt;0, Q682+Q729+Q776, 0)</f>
        <v>0</v>
      </c>
      <c r="S682" s="99"/>
      <c r="T682" s="99"/>
      <c r="U682" s="99"/>
      <c r="V682" s="99"/>
      <c r="W682" s="99"/>
      <c r="X682" s="99"/>
      <c r="Y682" s="99"/>
      <c r="Z682" s="99"/>
      <c r="AA682" s="99"/>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99"/>
      <c r="BE682" s="99"/>
      <c r="BF682" s="99"/>
      <c r="BG682" s="99"/>
      <c r="BH682" s="99"/>
      <c r="BI682" s="99"/>
      <c r="BJ682" s="99"/>
      <c r="BK682" s="11"/>
      <c r="BL682" s="11"/>
    </row>
    <row r="683" spans="1:64" hidden="1" outlineLevel="1">
      <c r="A683" s="9"/>
      <c r="B683" s="9"/>
      <c r="C683" s="45"/>
      <c r="D683" s="128">
        <f>Asset36</f>
        <v>0</v>
      </c>
      <c r="E683" s="9"/>
      <c r="F683" s="9"/>
      <c r="G683" s="191">
        <f>Input!J42</f>
        <v>0</v>
      </c>
      <c r="H683" s="110">
        <f t="shared" si="8"/>
        <v>0</v>
      </c>
      <c r="I683" s="110">
        <f t="shared" si="9"/>
        <v>0</v>
      </c>
      <c r="J683" s="110">
        <f t="shared" si="9"/>
        <v>0</v>
      </c>
      <c r="K683" s="110">
        <f t="shared" si="9"/>
        <v>0</v>
      </c>
      <c r="L683" s="110">
        <f t="shared" si="9"/>
        <v>0</v>
      </c>
      <c r="M683" s="110">
        <f t="shared" si="9"/>
        <v>0</v>
      </c>
      <c r="N683" s="110">
        <f>IF(Input!M$248&gt;0, M683+M730+M777, 0)</f>
        <v>0</v>
      </c>
      <c r="O683" s="110">
        <f>IF(Input!N$248&gt;0, N683+N730+N777, 0)</f>
        <v>0</v>
      </c>
      <c r="P683" s="110">
        <f>IF(Input!O$248&gt;0, O683+O730+O777, 0)</f>
        <v>0</v>
      </c>
      <c r="Q683" s="110">
        <f>IF(Input!P$248&gt;0, P683+P730+P777, 0)</f>
        <v>0</v>
      </c>
      <c r="R683" s="110">
        <f>IF(Input!Q$248&gt;0, Q683+Q730+Q777, 0)</f>
        <v>0</v>
      </c>
      <c r="S683" s="99"/>
      <c r="T683" s="99"/>
      <c r="U683" s="99"/>
      <c r="V683" s="99"/>
      <c r="W683" s="99"/>
      <c r="X683" s="99"/>
      <c r="Y683" s="99"/>
      <c r="Z683" s="99"/>
      <c r="AA683" s="99"/>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99"/>
      <c r="BE683" s="99"/>
      <c r="BF683" s="99"/>
      <c r="BG683" s="99"/>
      <c r="BH683" s="99"/>
      <c r="BI683" s="99"/>
      <c r="BJ683" s="99"/>
      <c r="BK683" s="11"/>
      <c r="BL683" s="11"/>
    </row>
    <row r="684" spans="1:64" hidden="1" outlineLevel="1">
      <c r="A684" s="9"/>
      <c r="B684" s="9"/>
      <c r="C684" s="45"/>
      <c r="D684" s="128">
        <f>Asset37</f>
        <v>0</v>
      </c>
      <c r="E684" s="9"/>
      <c r="F684" s="9"/>
      <c r="G684" s="191">
        <f>Input!J43</f>
        <v>0</v>
      </c>
      <c r="H684" s="110">
        <f t="shared" si="8"/>
        <v>0</v>
      </c>
      <c r="I684" s="110">
        <f t="shared" si="9"/>
        <v>0</v>
      </c>
      <c r="J684" s="110">
        <f t="shared" si="9"/>
        <v>0</v>
      </c>
      <c r="K684" s="110">
        <f t="shared" si="9"/>
        <v>0</v>
      </c>
      <c r="L684" s="110">
        <f t="shared" si="9"/>
        <v>0</v>
      </c>
      <c r="M684" s="110">
        <f t="shared" si="9"/>
        <v>0</v>
      </c>
      <c r="N684" s="110">
        <f>IF(Input!M$248&gt;0, M684+M731+M778, 0)</f>
        <v>0</v>
      </c>
      <c r="O684" s="110">
        <f>IF(Input!N$248&gt;0, N684+N731+N778, 0)</f>
        <v>0</v>
      </c>
      <c r="P684" s="110">
        <f>IF(Input!O$248&gt;0, O684+O731+O778, 0)</f>
        <v>0</v>
      </c>
      <c r="Q684" s="110">
        <f>IF(Input!P$248&gt;0, P684+P731+P778, 0)</f>
        <v>0</v>
      </c>
      <c r="R684" s="110">
        <f>IF(Input!Q$248&gt;0, Q684+Q731+Q778, 0)</f>
        <v>0</v>
      </c>
      <c r="S684" s="99"/>
      <c r="T684" s="99"/>
      <c r="U684" s="99"/>
      <c r="V684" s="99"/>
      <c r="W684" s="99"/>
      <c r="X684" s="99"/>
      <c r="Y684" s="99"/>
      <c r="Z684" s="99"/>
      <c r="AA684" s="99"/>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99"/>
      <c r="BE684" s="99"/>
      <c r="BF684" s="99"/>
      <c r="BG684" s="99"/>
      <c r="BH684" s="99"/>
      <c r="BI684" s="99"/>
      <c r="BJ684" s="99"/>
      <c r="BK684" s="11"/>
      <c r="BL684" s="11"/>
    </row>
    <row r="685" spans="1:64" hidden="1" outlineLevel="1">
      <c r="A685" s="9"/>
      <c r="B685" s="9"/>
      <c r="C685" s="45"/>
      <c r="D685" s="128">
        <f>Asset38</f>
        <v>0</v>
      </c>
      <c r="E685" s="9"/>
      <c r="F685" s="9"/>
      <c r="G685" s="191">
        <f>Input!J44</f>
        <v>0</v>
      </c>
      <c r="H685" s="110">
        <f t="shared" si="8"/>
        <v>0</v>
      </c>
      <c r="I685" s="110">
        <f t="shared" si="9"/>
        <v>0</v>
      </c>
      <c r="J685" s="110">
        <f t="shared" si="9"/>
        <v>0</v>
      </c>
      <c r="K685" s="110">
        <f t="shared" si="9"/>
        <v>0</v>
      </c>
      <c r="L685" s="110">
        <f t="shared" si="9"/>
        <v>0</v>
      </c>
      <c r="M685" s="110">
        <f t="shared" si="9"/>
        <v>0</v>
      </c>
      <c r="N685" s="110">
        <f>IF(Input!M$248&gt;0, M685+M732+M779, 0)</f>
        <v>0</v>
      </c>
      <c r="O685" s="110">
        <f>IF(Input!N$248&gt;0, N685+N732+N779, 0)</f>
        <v>0</v>
      </c>
      <c r="P685" s="110">
        <f>IF(Input!O$248&gt;0, O685+O732+O779, 0)</f>
        <v>0</v>
      </c>
      <c r="Q685" s="110">
        <f>IF(Input!P$248&gt;0, P685+P732+P779, 0)</f>
        <v>0</v>
      </c>
      <c r="R685" s="110">
        <f>IF(Input!Q$248&gt;0, Q685+Q732+Q779, 0)</f>
        <v>0</v>
      </c>
      <c r="S685" s="99"/>
      <c r="T685" s="99"/>
      <c r="U685" s="99"/>
      <c r="V685" s="99"/>
      <c r="W685" s="99"/>
      <c r="X685" s="99"/>
      <c r="Y685" s="99"/>
      <c r="Z685" s="99"/>
      <c r="AA685" s="99"/>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99"/>
      <c r="BE685" s="99"/>
      <c r="BF685" s="99"/>
      <c r="BG685" s="99"/>
      <c r="BH685" s="99"/>
      <c r="BI685" s="99"/>
      <c r="BJ685" s="99"/>
      <c r="BK685" s="11"/>
      <c r="BL685" s="11"/>
    </row>
    <row r="686" spans="1:64" hidden="1" outlineLevel="1">
      <c r="A686" s="9"/>
      <c r="B686" s="9"/>
      <c r="C686" s="45"/>
      <c r="D686" s="128">
        <f>Asset39</f>
        <v>0</v>
      </c>
      <c r="E686" s="9"/>
      <c r="F686" s="9"/>
      <c r="G686" s="191">
        <f>Input!J45</f>
        <v>0</v>
      </c>
      <c r="H686" s="110">
        <f t="shared" si="8"/>
        <v>0</v>
      </c>
      <c r="I686" s="110">
        <f t="shared" si="9"/>
        <v>0</v>
      </c>
      <c r="J686" s="110">
        <f t="shared" si="9"/>
        <v>0</v>
      </c>
      <c r="K686" s="110">
        <f t="shared" si="9"/>
        <v>0</v>
      </c>
      <c r="L686" s="110">
        <f t="shared" si="9"/>
        <v>0</v>
      </c>
      <c r="M686" s="110">
        <f t="shared" si="9"/>
        <v>0</v>
      </c>
      <c r="N686" s="110">
        <f>IF(Input!M$248&gt;0, M686+M733+M780, 0)</f>
        <v>0</v>
      </c>
      <c r="O686" s="110">
        <f>IF(Input!N$248&gt;0, N686+N733+N780, 0)</f>
        <v>0</v>
      </c>
      <c r="P686" s="110">
        <f>IF(Input!O$248&gt;0, O686+O733+O780, 0)</f>
        <v>0</v>
      </c>
      <c r="Q686" s="110">
        <f>IF(Input!P$248&gt;0, P686+P733+P780, 0)</f>
        <v>0</v>
      </c>
      <c r="R686" s="110">
        <f>IF(Input!Q$248&gt;0, Q686+Q733+Q780, 0)</f>
        <v>0</v>
      </c>
      <c r="S686" s="99"/>
      <c r="T686" s="99"/>
      <c r="U686" s="99"/>
      <c r="V686" s="99"/>
      <c r="W686" s="99"/>
      <c r="X686" s="99"/>
      <c r="Y686" s="99"/>
      <c r="Z686" s="99"/>
      <c r="AA686" s="99"/>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99"/>
      <c r="BE686" s="99"/>
      <c r="BF686" s="99"/>
      <c r="BG686" s="99"/>
      <c r="BH686" s="99"/>
      <c r="BI686" s="99"/>
      <c r="BJ686" s="99"/>
      <c r="BK686" s="11"/>
      <c r="BL686" s="11"/>
    </row>
    <row r="687" spans="1:64" hidden="1" outlineLevel="1">
      <c r="A687" s="9"/>
      <c r="B687" s="9"/>
      <c r="C687" s="45"/>
      <c r="D687" s="128">
        <f>Asset40</f>
        <v>0</v>
      </c>
      <c r="E687" s="9"/>
      <c r="F687" s="9"/>
      <c r="G687" s="191">
        <f>Input!J46</f>
        <v>0</v>
      </c>
      <c r="H687" s="110">
        <f t="shared" si="8"/>
        <v>0</v>
      </c>
      <c r="I687" s="110">
        <f t="shared" si="9"/>
        <v>0</v>
      </c>
      <c r="J687" s="110">
        <f t="shared" si="9"/>
        <v>0</v>
      </c>
      <c r="K687" s="110">
        <f t="shared" si="9"/>
        <v>0</v>
      </c>
      <c r="L687" s="110">
        <f t="shared" si="9"/>
        <v>0</v>
      </c>
      <c r="M687" s="110">
        <f t="shared" si="9"/>
        <v>0</v>
      </c>
      <c r="N687" s="110">
        <f>IF(Input!M$248&gt;0, M687+M734+M781, 0)</f>
        <v>0</v>
      </c>
      <c r="O687" s="110">
        <f>IF(Input!N$248&gt;0, N687+N734+N781, 0)</f>
        <v>0</v>
      </c>
      <c r="P687" s="110">
        <f>IF(Input!O$248&gt;0, O687+O734+O781, 0)</f>
        <v>0</v>
      </c>
      <c r="Q687" s="110">
        <f>IF(Input!P$248&gt;0, P687+P734+P781, 0)</f>
        <v>0</v>
      </c>
      <c r="R687" s="110">
        <f>IF(Input!Q$248&gt;0, Q687+Q734+Q781, 0)</f>
        <v>0</v>
      </c>
      <c r="S687" s="99"/>
      <c r="T687" s="99"/>
      <c r="U687" s="99"/>
      <c r="V687" s="99"/>
      <c r="W687" s="99"/>
      <c r="X687" s="99"/>
      <c r="Y687" s="99"/>
      <c r="Z687" s="99"/>
      <c r="AA687" s="99"/>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99"/>
      <c r="BE687" s="99"/>
      <c r="BF687" s="99"/>
      <c r="BG687" s="99"/>
      <c r="BH687" s="99"/>
      <c r="BI687" s="99"/>
      <c r="BJ687" s="99"/>
      <c r="BK687" s="11"/>
      <c r="BL687" s="11"/>
    </row>
    <row r="688" spans="1:64" hidden="1" outlineLevel="1">
      <c r="A688" s="9"/>
      <c r="B688" s="9"/>
      <c r="C688" s="45"/>
      <c r="D688" s="128">
        <f>Asset41</f>
        <v>0</v>
      </c>
      <c r="E688" s="9"/>
      <c r="F688" s="9"/>
      <c r="G688" s="191">
        <f>Input!J47</f>
        <v>0</v>
      </c>
      <c r="H688" s="110">
        <f t="shared" si="8"/>
        <v>0</v>
      </c>
      <c r="I688" s="110">
        <f t="shared" ref="I688:M692" si="10">H688+H735+H782</f>
        <v>0</v>
      </c>
      <c r="J688" s="110">
        <f t="shared" si="10"/>
        <v>0</v>
      </c>
      <c r="K688" s="110">
        <f t="shared" si="10"/>
        <v>0</v>
      </c>
      <c r="L688" s="110">
        <f t="shared" si="10"/>
        <v>0</v>
      </c>
      <c r="M688" s="110">
        <f t="shared" si="10"/>
        <v>0</v>
      </c>
      <c r="N688" s="110">
        <f>IF(Input!M$248&gt;0, M688+M735+M782, 0)</f>
        <v>0</v>
      </c>
      <c r="O688" s="110">
        <f>IF(Input!N$248&gt;0, N688+N735+N782, 0)</f>
        <v>0</v>
      </c>
      <c r="P688" s="110">
        <f>IF(Input!O$248&gt;0, O688+O735+O782, 0)</f>
        <v>0</v>
      </c>
      <c r="Q688" s="110">
        <f>IF(Input!P$248&gt;0, P688+P735+P782, 0)</f>
        <v>0</v>
      </c>
      <c r="R688" s="110">
        <f>IF(Input!Q$248&gt;0, Q688+Q735+Q782, 0)</f>
        <v>0</v>
      </c>
      <c r="S688" s="99"/>
      <c r="T688" s="99"/>
      <c r="U688" s="99"/>
      <c r="V688" s="99"/>
      <c r="W688" s="99"/>
      <c r="X688" s="99"/>
      <c r="Y688" s="99"/>
      <c r="Z688" s="99"/>
      <c r="AA688" s="99"/>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99"/>
      <c r="BE688" s="99"/>
      <c r="BF688" s="99"/>
      <c r="BG688" s="99"/>
      <c r="BH688" s="99"/>
      <c r="BI688" s="99"/>
      <c r="BJ688" s="99"/>
      <c r="BK688" s="11"/>
      <c r="BL688" s="11"/>
    </row>
    <row r="689" spans="1:64" hidden="1" outlineLevel="1">
      <c r="A689" s="9"/>
      <c r="B689" s="9"/>
      <c r="C689" s="45"/>
      <c r="D689" s="128">
        <f>Asset42</f>
        <v>0</v>
      </c>
      <c r="E689" s="9"/>
      <c r="F689" s="9"/>
      <c r="G689" s="191">
        <f>Input!J48</f>
        <v>0</v>
      </c>
      <c r="H689" s="110">
        <f t="shared" si="8"/>
        <v>0</v>
      </c>
      <c r="I689" s="110">
        <f t="shared" si="10"/>
        <v>0</v>
      </c>
      <c r="J689" s="110">
        <f t="shared" si="10"/>
        <v>0</v>
      </c>
      <c r="K689" s="110">
        <f t="shared" si="10"/>
        <v>0</v>
      </c>
      <c r="L689" s="110">
        <f t="shared" si="10"/>
        <v>0</v>
      </c>
      <c r="M689" s="110">
        <f t="shared" si="10"/>
        <v>0</v>
      </c>
      <c r="N689" s="110">
        <f>IF(Input!M$248&gt;0, M689+M736+M783, 0)</f>
        <v>0</v>
      </c>
      <c r="O689" s="110">
        <f>IF(Input!N$248&gt;0, N689+N736+N783, 0)</f>
        <v>0</v>
      </c>
      <c r="P689" s="110">
        <f>IF(Input!O$248&gt;0, O689+O736+O783, 0)</f>
        <v>0</v>
      </c>
      <c r="Q689" s="110">
        <f>IF(Input!P$248&gt;0, P689+P736+P783, 0)</f>
        <v>0</v>
      </c>
      <c r="R689" s="110">
        <f>IF(Input!Q$248&gt;0, Q689+Q736+Q783, 0)</f>
        <v>0</v>
      </c>
      <c r="S689" s="99"/>
      <c r="T689" s="99"/>
      <c r="U689" s="99"/>
      <c r="V689" s="99"/>
      <c r="W689" s="99"/>
      <c r="X689" s="99"/>
      <c r="Y689" s="99"/>
      <c r="Z689" s="99"/>
      <c r="AA689" s="99"/>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99"/>
      <c r="BE689" s="99"/>
      <c r="BF689" s="99"/>
      <c r="BG689" s="99"/>
      <c r="BH689" s="99"/>
      <c r="BI689" s="99"/>
      <c r="BJ689" s="99"/>
      <c r="BK689" s="11"/>
      <c r="BL689" s="11"/>
    </row>
    <row r="690" spans="1:64" hidden="1" outlineLevel="1">
      <c r="A690" s="9"/>
      <c r="B690" s="9"/>
      <c r="C690" s="45"/>
      <c r="D690" s="128">
        <f>Asset43</f>
        <v>0</v>
      </c>
      <c r="E690" s="9"/>
      <c r="F690" s="9"/>
      <c r="G690" s="191">
        <f>Input!J49</f>
        <v>0</v>
      </c>
      <c r="H690" s="110">
        <f t="shared" si="8"/>
        <v>0</v>
      </c>
      <c r="I690" s="110">
        <f t="shared" si="10"/>
        <v>0</v>
      </c>
      <c r="J690" s="110">
        <f t="shared" si="10"/>
        <v>0</v>
      </c>
      <c r="K690" s="110">
        <f t="shared" si="10"/>
        <v>0</v>
      </c>
      <c r="L690" s="110">
        <f t="shared" si="10"/>
        <v>0</v>
      </c>
      <c r="M690" s="110">
        <f t="shared" si="10"/>
        <v>0</v>
      </c>
      <c r="N690" s="110">
        <f>IF(Input!M$248&gt;0, M690+M737+M784, 0)</f>
        <v>0</v>
      </c>
      <c r="O690" s="110">
        <f>IF(Input!N$248&gt;0, N690+N737+N784, 0)</f>
        <v>0</v>
      </c>
      <c r="P690" s="110">
        <f>IF(Input!O$248&gt;0, O690+O737+O784, 0)</f>
        <v>0</v>
      </c>
      <c r="Q690" s="110">
        <f>IF(Input!P$248&gt;0, P690+P737+P784, 0)</f>
        <v>0</v>
      </c>
      <c r="R690" s="110">
        <f>IF(Input!Q$248&gt;0, Q690+Q737+Q784, 0)</f>
        <v>0</v>
      </c>
      <c r="S690" s="99"/>
      <c r="T690" s="99"/>
      <c r="U690" s="99"/>
      <c r="V690" s="99"/>
      <c r="W690" s="99"/>
      <c r="X690" s="99"/>
      <c r="Y690" s="99"/>
      <c r="Z690" s="99"/>
      <c r="AA690" s="99"/>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99"/>
      <c r="BE690" s="99"/>
      <c r="BF690" s="99"/>
      <c r="BG690" s="99"/>
      <c r="BH690" s="99"/>
      <c r="BI690" s="99"/>
      <c r="BJ690" s="99"/>
      <c r="BK690" s="11"/>
      <c r="BL690" s="11"/>
    </row>
    <row r="691" spans="1:64" hidden="1" outlineLevel="1">
      <c r="A691" s="9"/>
      <c r="B691" s="9"/>
      <c r="C691" s="45"/>
      <c r="D691" s="128">
        <f>Asset44</f>
        <v>0</v>
      </c>
      <c r="E691" s="9"/>
      <c r="F691" s="9"/>
      <c r="G691" s="191">
        <f>Input!J50</f>
        <v>0</v>
      </c>
      <c r="H691" s="110">
        <f t="shared" si="8"/>
        <v>0</v>
      </c>
      <c r="I691" s="110">
        <f t="shared" si="10"/>
        <v>0</v>
      </c>
      <c r="J691" s="110">
        <f t="shared" si="10"/>
        <v>0</v>
      </c>
      <c r="K691" s="110">
        <f t="shared" si="10"/>
        <v>0</v>
      </c>
      <c r="L691" s="110">
        <f t="shared" si="10"/>
        <v>0</v>
      </c>
      <c r="M691" s="110">
        <f t="shared" si="10"/>
        <v>0</v>
      </c>
      <c r="N691" s="110">
        <f>IF(Input!M$248&gt;0, M691+M738+M785, 0)</f>
        <v>0</v>
      </c>
      <c r="O691" s="110">
        <f>IF(Input!N$248&gt;0, N691+N738+N785, 0)</f>
        <v>0</v>
      </c>
      <c r="P691" s="110">
        <f>IF(Input!O$248&gt;0, O691+O738+O785, 0)</f>
        <v>0</v>
      </c>
      <c r="Q691" s="110">
        <f>IF(Input!P$248&gt;0, P691+P738+P785, 0)</f>
        <v>0</v>
      </c>
      <c r="R691" s="110">
        <f>IF(Input!Q$248&gt;0, Q691+Q738+Q785, 0)</f>
        <v>0</v>
      </c>
      <c r="S691" s="99"/>
      <c r="T691" s="99"/>
      <c r="U691" s="99"/>
      <c r="V691" s="99"/>
      <c r="W691" s="99"/>
      <c r="X691" s="99"/>
      <c r="Y691" s="99"/>
      <c r="Z691" s="99"/>
      <c r="AA691" s="99"/>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99"/>
      <c r="BE691" s="99"/>
      <c r="BF691" s="99"/>
      <c r="BG691" s="99"/>
      <c r="BH691" s="99"/>
      <c r="BI691" s="99"/>
      <c r="BJ691" s="99"/>
      <c r="BK691" s="11"/>
      <c r="BL691" s="11"/>
    </row>
    <row r="692" spans="1:64" hidden="1" outlineLevel="1">
      <c r="A692" s="9"/>
      <c r="B692" s="9"/>
      <c r="C692" s="45"/>
      <c r="D692" s="128">
        <f>Asset45</f>
        <v>0</v>
      </c>
      <c r="E692" s="9"/>
      <c r="F692" s="9"/>
      <c r="G692" s="191">
        <f>Input!J51</f>
        <v>0</v>
      </c>
      <c r="H692" s="110">
        <f t="shared" si="8"/>
        <v>0</v>
      </c>
      <c r="I692" s="110">
        <f t="shared" si="10"/>
        <v>0</v>
      </c>
      <c r="J692" s="110">
        <f t="shared" si="10"/>
        <v>0</v>
      </c>
      <c r="K692" s="110">
        <f t="shared" si="10"/>
        <v>0</v>
      </c>
      <c r="L692" s="110">
        <f t="shared" si="10"/>
        <v>0</v>
      </c>
      <c r="M692" s="110">
        <f t="shared" si="10"/>
        <v>0</v>
      </c>
      <c r="N692" s="110">
        <f>IF(Input!M$248&gt;0, M692+M739+M786, 0)</f>
        <v>0</v>
      </c>
      <c r="O692" s="110">
        <f>IF(Input!N$248&gt;0, N692+N739+N786, 0)</f>
        <v>0</v>
      </c>
      <c r="P692" s="110">
        <f>IF(Input!O$248&gt;0, O692+O739+O786, 0)</f>
        <v>0</v>
      </c>
      <c r="Q692" s="110">
        <f>IF(Input!P$248&gt;0, P692+P739+P786, 0)</f>
        <v>0</v>
      </c>
      <c r="R692" s="110">
        <f>IF(Input!Q$248&gt;0, Q692+Q739+Q786, 0)</f>
        <v>0</v>
      </c>
      <c r="S692" s="99"/>
      <c r="T692" s="99"/>
      <c r="U692" s="99"/>
      <c r="V692" s="99"/>
      <c r="W692" s="99"/>
      <c r="X692" s="99"/>
      <c r="Y692" s="99"/>
      <c r="Z692" s="99"/>
      <c r="AA692" s="99"/>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99"/>
      <c r="BE692" s="99"/>
      <c r="BF692" s="99"/>
      <c r="BG692" s="99"/>
      <c r="BH692" s="99"/>
      <c r="BI692" s="99"/>
      <c r="BJ692" s="99"/>
      <c r="BK692" s="11"/>
      <c r="BL692" s="11"/>
    </row>
    <row r="693" spans="1:64" collapsed="1">
      <c r="A693" s="9"/>
      <c r="B693" s="9"/>
      <c r="C693" s="45"/>
      <c r="D693" s="112"/>
      <c r="E693" s="9"/>
      <c r="F693" s="9"/>
      <c r="G693" s="199"/>
      <c r="H693" s="36"/>
      <c r="I693" s="36"/>
      <c r="J693" s="36"/>
      <c r="K693" s="36"/>
      <c r="L693" s="36"/>
      <c r="M693" s="36"/>
      <c r="N693" s="28"/>
      <c r="O693" s="28"/>
      <c r="P693" s="28"/>
      <c r="Q693" s="28"/>
      <c r="R693" s="28"/>
      <c r="S693" s="99"/>
      <c r="T693" s="99"/>
      <c r="U693" s="99"/>
      <c r="V693" s="99"/>
      <c r="W693" s="99"/>
      <c r="X693" s="99"/>
      <c r="Y693" s="99"/>
      <c r="Z693" s="99"/>
      <c r="AA693" s="99"/>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99"/>
      <c r="BE693" s="99"/>
      <c r="BF693" s="99"/>
      <c r="BG693" s="99"/>
      <c r="BH693" s="99"/>
      <c r="BI693" s="99"/>
      <c r="BJ693" s="99"/>
      <c r="BK693" s="11"/>
      <c r="BL693" s="11"/>
    </row>
    <row r="694" spans="1:64">
      <c r="A694" s="9"/>
      <c r="B694" s="9"/>
      <c r="C694" s="45" t="s">
        <v>35</v>
      </c>
      <c r="D694" s="9"/>
      <c r="E694" s="9"/>
      <c r="F694" s="9"/>
      <c r="G694" s="192">
        <f>SUM(G695:G739)</f>
        <v>0</v>
      </c>
      <c r="H694" s="36">
        <f t="shared" ref="H694:Q694" si="11">SUM(H695:H739)</f>
        <v>92.962810651501769</v>
      </c>
      <c r="I694" s="36">
        <f t="shared" si="11"/>
        <v>0</v>
      </c>
      <c r="J694" s="36">
        <f t="shared" si="11"/>
        <v>0</v>
      </c>
      <c r="K694" s="36">
        <f t="shared" si="11"/>
        <v>0</v>
      </c>
      <c r="L694" s="36">
        <f t="shared" si="11"/>
        <v>0</v>
      </c>
      <c r="M694" s="36">
        <f t="shared" si="11"/>
        <v>0</v>
      </c>
      <c r="N694" s="36">
        <f t="shared" si="11"/>
        <v>0</v>
      </c>
      <c r="O694" s="36">
        <f t="shared" si="11"/>
        <v>0</v>
      </c>
      <c r="P694" s="36">
        <f t="shared" si="11"/>
        <v>0</v>
      </c>
      <c r="Q694" s="36">
        <f t="shared" si="11"/>
        <v>0</v>
      </c>
      <c r="R694" s="28"/>
      <c r="S694" s="99"/>
      <c r="T694" s="99"/>
      <c r="U694" s="99"/>
      <c r="V694" s="99"/>
      <c r="W694" s="99"/>
      <c r="X694" s="99"/>
      <c r="Y694" s="99"/>
      <c r="Z694" s="99"/>
      <c r="AA694" s="99"/>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99"/>
      <c r="BE694" s="99"/>
      <c r="BF694" s="99"/>
      <c r="BG694" s="99"/>
      <c r="BH694" s="99"/>
      <c r="BI694" s="99"/>
      <c r="BJ694" s="99"/>
      <c r="BK694" s="11"/>
      <c r="BL694" s="11"/>
    </row>
    <row r="695" spans="1:64" hidden="1" outlineLevel="1">
      <c r="A695" s="9"/>
      <c r="B695" s="9"/>
      <c r="C695" s="45"/>
      <c r="D695" s="128" t="str">
        <f>Asset1</f>
        <v>System Capex</v>
      </c>
      <c r="E695" s="9"/>
      <c r="F695" s="9"/>
      <c r="G695" s="200">
        <f>'Adjustment for previous period'!G531</f>
        <v>0</v>
      </c>
      <c r="H695" s="110">
        <f t="shared" ref="H695:Q695" si="12">H12*H$7</f>
        <v>0</v>
      </c>
      <c r="I695" s="110">
        <f t="shared" si="12"/>
        <v>0</v>
      </c>
      <c r="J695" s="110">
        <f t="shared" si="12"/>
        <v>0</v>
      </c>
      <c r="K695" s="110">
        <f t="shared" si="12"/>
        <v>0</v>
      </c>
      <c r="L695" s="110">
        <f t="shared" si="12"/>
        <v>0</v>
      </c>
      <c r="M695" s="110">
        <f t="shared" si="12"/>
        <v>0</v>
      </c>
      <c r="N695" s="110">
        <f t="shared" si="12"/>
        <v>0</v>
      </c>
      <c r="O695" s="110">
        <f t="shared" si="12"/>
        <v>0</v>
      </c>
      <c r="P695" s="110">
        <f t="shared" si="12"/>
        <v>0</v>
      </c>
      <c r="Q695" s="110">
        <f t="shared" si="12"/>
        <v>0</v>
      </c>
      <c r="R695" s="28"/>
      <c r="S695" s="99"/>
      <c r="T695" s="99"/>
      <c r="U695" s="99"/>
      <c r="V695" s="99"/>
      <c r="W695" s="99"/>
      <c r="X695" s="99"/>
      <c r="Y695" s="99"/>
      <c r="Z695" s="99"/>
      <c r="AA695" s="99"/>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99"/>
      <c r="BE695" s="99"/>
      <c r="BF695" s="99"/>
      <c r="BG695" s="99"/>
      <c r="BH695" s="99"/>
      <c r="BI695" s="99"/>
      <c r="BJ695" s="99"/>
      <c r="BK695" s="11"/>
      <c r="BL695" s="11"/>
    </row>
    <row r="696" spans="1:64" hidden="1" outlineLevel="1">
      <c r="A696" s="9"/>
      <c r="B696" s="9"/>
      <c r="C696" s="45"/>
      <c r="D696" s="128" t="str">
        <f>Asset2</f>
        <v>Transmission terminal station</v>
      </c>
      <c r="E696" s="9"/>
      <c r="F696" s="9"/>
      <c r="G696" s="194">
        <f>'Adjustment for previous period'!G532</f>
        <v>0</v>
      </c>
      <c r="H696" s="110">
        <f t="shared" ref="H696:L714" si="13">H13*H$7</f>
        <v>0</v>
      </c>
      <c r="I696" s="110">
        <f t="shared" si="13"/>
        <v>0</v>
      </c>
      <c r="J696" s="110">
        <f t="shared" si="13"/>
        <v>0</v>
      </c>
      <c r="K696" s="110">
        <f t="shared" si="13"/>
        <v>0</v>
      </c>
      <c r="L696" s="110">
        <f t="shared" si="13"/>
        <v>0</v>
      </c>
      <c r="M696" s="110">
        <f t="shared" ref="M696:Q705" si="14">M13*M$7</f>
        <v>0</v>
      </c>
      <c r="N696" s="110">
        <f t="shared" si="14"/>
        <v>0</v>
      </c>
      <c r="O696" s="110">
        <f t="shared" si="14"/>
        <v>0</v>
      </c>
      <c r="P696" s="110">
        <f t="shared" si="14"/>
        <v>0</v>
      </c>
      <c r="Q696" s="110">
        <f t="shared" si="14"/>
        <v>0</v>
      </c>
      <c r="R696" s="28"/>
      <c r="S696" s="99"/>
      <c r="T696" s="99"/>
      <c r="U696" s="99"/>
      <c r="V696" s="99"/>
      <c r="W696" s="99"/>
      <c r="X696" s="99"/>
      <c r="Y696" s="99"/>
      <c r="Z696" s="99"/>
      <c r="AA696" s="99"/>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99"/>
      <c r="BE696" s="99"/>
      <c r="BF696" s="99"/>
      <c r="BG696" s="99"/>
      <c r="BH696" s="99"/>
      <c r="BI696" s="99"/>
      <c r="BJ696" s="99"/>
      <c r="BK696" s="11"/>
      <c r="BL696" s="11"/>
    </row>
    <row r="697" spans="1:64" hidden="1" outlineLevel="1">
      <c r="A697" s="9"/>
      <c r="B697" s="9"/>
      <c r="C697" s="45"/>
      <c r="D697" s="128" t="str">
        <f>Asset3</f>
        <v>Zone substations</v>
      </c>
      <c r="E697" s="9"/>
      <c r="F697" s="9"/>
      <c r="G697" s="194">
        <f>'Adjustment for previous period'!G533</f>
        <v>0</v>
      </c>
      <c r="H697" s="110">
        <f t="shared" si="13"/>
        <v>59.808423243370363</v>
      </c>
      <c r="I697" s="110">
        <f t="shared" si="13"/>
        <v>0</v>
      </c>
      <c r="J697" s="110">
        <f t="shared" si="13"/>
        <v>0</v>
      </c>
      <c r="K697" s="110">
        <f t="shared" si="13"/>
        <v>0</v>
      </c>
      <c r="L697" s="110">
        <f t="shared" si="13"/>
        <v>0</v>
      </c>
      <c r="M697" s="110">
        <f t="shared" si="14"/>
        <v>0</v>
      </c>
      <c r="N697" s="110">
        <f t="shared" si="14"/>
        <v>0</v>
      </c>
      <c r="O697" s="110">
        <f t="shared" si="14"/>
        <v>0</v>
      </c>
      <c r="P697" s="110">
        <f t="shared" si="14"/>
        <v>0</v>
      </c>
      <c r="Q697" s="110">
        <f t="shared" si="14"/>
        <v>0</v>
      </c>
      <c r="R697" s="28"/>
      <c r="S697" s="99"/>
      <c r="T697" s="99"/>
      <c r="U697" s="99"/>
      <c r="V697" s="99"/>
      <c r="W697" s="99"/>
      <c r="X697" s="99"/>
      <c r="Y697" s="99"/>
      <c r="Z697" s="99"/>
      <c r="AA697" s="99"/>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99"/>
      <c r="BE697" s="99"/>
      <c r="BF697" s="99"/>
      <c r="BG697" s="99"/>
      <c r="BH697" s="99"/>
      <c r="BI697" s="99"/>
      <c r="BJ697" s="99"/>
      <c r="BK697" s="11"/>
      <c r="BL697" s="11"/>
    </row>
    <row r="698" spans="1:64" hidden="1" outlineLevel="1">
      <c r="A698" s="9"/>
      <c r="B698" s="9"/>
      <c r="C698" s="45"/>
      <c r="D698" s="128" t="str">
        <f>Asset4</f>
        <v>Transmission lines</v>
      </c>
      <c r="E698" s="9"/>
      <c r="F698" s="9"/>
      <c r="G698" s="194">
        <f>'Adjustment for previous period'!G534</f>
        <v>0</v>
      </c>
      <c r="H698" s="110">
        <f t="shared" si="13"/>
        <v>3.0120323719458764</v>
      </c>
      <c r="I698" s="110">
        <f t="shared" si="13"/>
        <v>0</v>
      </c>
      <c r="J698" s="110">
        <f t="shared" si="13"/>
        <v>0</v>
      </c>
      <c r="K698" s="110">
        <f t="shared" si="13"/>
        <v>0</v>
      </c>
      <c r="L698" s="110">
        <f t="shared" si="13"/>
        <v>0</v>
      </c>
      <c r="M698" s="110">
        <f t="shared" si="14"/>
        <v>0</v>
      </c>
      <c r="N698" s="110">
        <f t="shared" si="14"/>
        <v>0</v>
      </c>
      <c r="O698" s="110">
        <f t="shared" si="14"/>
        <v>0</v>
      </c>
      <c r="P698" s="110">
        <f t="shared" si="14"/>
        <v>0</v>
      </c>
      <c r="Q698" s="110">
        <f t="shared" si="14"/>
        <v>0</v>
      </c>
      <c r="R698" s="28"/>
      <c r="S698" s="99"/>
      <c r="T698" s="99"/>
      <c r="U698" s="99"/>
      <c r="V698" s="99"/>
      <c r="W698" s="99"/>
      <c r="X698" s="99"/>
      <c r="Y698" s="99"/>
      <c r="Z698" s="99"/>
      <c r="AA698" s="99"/>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99"/>
      <c r="BE698" s="99"/>
      <c r="BF698" s="99"/>
      <c r="BG698" s="99"/>
      <c r="BH698" s="99"/>
      <c r="BI698" s="99"/>
      <c r="BJ698" s="99"/>
      <c r="BK698" s="11"/>
      <c r="BL698" s="11"/>
    </row>
    <row r="699" spans="1:64" hidden="1" outlineLevel="1">
      <c r="A699" s="9"/>
      <c r="B699" s="9"/>
      <c r="C699" s="45"/>
      <c r="D699" s="128" t="str">
        <f>Asset5</f>
        <v>Distribution mains</v>
      </c>
      <c r="E699" s="9"/>
      <c r="F699" s="9"/>
      <c r="G699" s="194">
        <f>'Adjustment for previous period'!G535</f>
        <v>0</v>
      </c>
      <c r="H699" s="110">
        <f t="shared" si="13"/>
        <v>17.591777497703195</v>
      </c>
      <c r="I699" s="110">
        <f t="shared" si="13"/>
        <v>0</v>
      </c>
      <c r="J699" s="110">
        <f t="shared" si="13"/>
        <v>0</v>
      </c>
      <c r="K699" s="110">
        <f t="shared" si="13"/>
        <v>0</v>
      </c>
      <c r="L699" s="110">
        <f t="shared" si="13"/>
        <v>0</v>
      </c>
      <c r="M699" s="110">
        <f t="shared" si="14"/>
        <v>0</v>
      </c>
      <c r="N699" s="110">
        <f t="shared" si="14"/>
        <v>0</v>
      </c>
      <c r="O699" s="110">
        <f t="shared" si="14"/>
        <v>0</v>
      </c>
      <c r="P699" s="110">
        <f t="shared" si="14"/>
        <v>0</v>
      </c>
      <c r="Q699" s="110">
        <f t="shared" si="14"/>
        <v>0</v>
      </c>
      <c r="R699" s="28"/>
      <c r="S699" s="99"/>
      <c r="T699" s="99"/>
      <c r="U699" s="99"/>
      <c r="V699" s="99"/>
      <c r="W699" s="99"/>
      <c r="X699" s="99"/>
      <c r="Y699" s="99"/>
      <c r="Z699" s="99"/>
      <c r="AA699" s="99"/>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99"/>
      <c r="BE699" s="99"/>
      <c r="BF699" s="99"/>
      <c r="BG699" s="99"/>
      <c r="BH699" s="99"/>
      <c r="BI699" s="99"/>
      <c r="BJ699" s="99"/>
      <c r="BK699" s="11"/>
      <c r="BL699" s="11"/>
    </row>
    <row r="700" spans="1:64" hidden="1" outlineLevel="1">
      <c r="A700" s="9"/>
      <c r="B700" s="9"/>
      <c r="C700" s="45"/>
      <c r="D700" s="128" t="str">
        <f>Asset6</f>
        <v>Distribution substations</v>
      </c>
      <c r="E700" s="9"/>
      <c r="F700" s="9"/>
      <c r="G700" s="194">
        <f>'Adjustment for previous period'!G536</f>
        <v>0</v>
      </c>
      <c r="H700" s="110">
        <f t="shared" si="13"/>
        <v>3.9132259126062579</v>
      </c>
      <c r="I700" s="110">
        <f t="shared" si="13"/>
        <v>0</v>
      </c>
      <c r="J700" s="110">
        <f t="shared" si="13"/>
        <v>0</v>
      </c>
      <c r="K700" s="110">
        <f t="shared" si="13"/>
        <v>0</v>
      </c>
      <c r="L700" s="110">
        <f t="shared" si="13"/>
        <v>0</v>
      </c>
      <c r="M700" s="110">
        <f t="shared" si="14"/>
        <v>0</v>
      </c>
      <c r="N700" s="110">
        <f t="shared" si="14"/>
        <v>0</v>
      </c>
      <c r="O700" s="110">
        <f t="shared" si="14"/>
        <v>0</v>
      </c>
      <c r="P700" s="110">
        <f t="shared" si="14"/>
        <v>0</v>
      </c>
      <c r="Q700" s="110">
        <f t="shared" si="14"/>
        <v>0</v>
      </c>
      <c r="R700" s="28"/>
      <c r="S700" s="99"/>
      <c r="T700" s="99"/>
      <c r="U700" s="99"/>
      <c r="V700" s="99"/>
      <c r="W700" s="99"/>
      <c r="X700" s="99"/>
      <c r="Y700" s="99"/>
      <c r="Z700" s="99"/>
      <c r="AA700" s="99"/>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99"/>
      <c r="BE700" s="99"/>
      <c r="BF700" s="99"/>
      <c r="BG700" s="99"/>
      <c r="BH700" s="99"/>
      <c r="BI700" s="99"/>
      <c r="BJ700" s="99"/>
      <c r="BK700" s="11"/>
      <c r="BL700" s="11"/>
    </row>
    <row r="701" spans="1:64" hidden="1" outlineLevel="1">
      <c r="A701" s="9"/>
      <c r="B701" s="9"/>
      <c r="C701" s="45"/>
      <c r="D701" s="128" t="str">
        <f>Asset7</f>
        <v>Metering</v>
      </c>
      <c r="E701" s="9"/>
      <c r="F701" s="9"/>
      <c r="G701" s="194">
        <f>'Adjustment for previous period'!G537</f>
        <v>0</v>
      </c>
      <c r="H701" s="110">
        <f t="shared" si="13"/>
        <v>0.6981618912044103</v>
      </c>
      <c r="I701" s="110">
        <f t="shared" si="13"/>
        <v>0</v>
      </c>
      <c r="J701" s="110">
        <f t="shared" si="13"/>
        <v>0</v>
      </c>
      <c r="K701" s="110">
        <f t="shared" si="13"/>
        <v>0</v>
      </c>
      <c r="L701" s="110">
        <f t="shared" si="13"/>
        <v>0</v>
      </c>
      <c r="M701" s="110">
        <f t="shared" si="14"/>
        <v>0</v>
      </c>
      <c r="N701" s="110">
        <f t="shared" si="14"/>
        <v>0</v>
      </c>
      <c r="O701" s="110">
        <f t="shared" si="14"/>
        <v>0</v>
      </c>
      <c r="P701" s="110">
        <f t="shared" si="14"/>
        <v>0</v>
      </c>
      <c r="Q701" s="110">
        <f t="shared" si="14"/>
        <v>0</v>
      </c>
      <c r="R701" s="28"/>
      <c r="S701" s="99"/>
      <c r="T701" s="99"/>
      <c r="U701" s="99"/>
      <c r="V701" s="99"/>
      <c r="W701" s="99"/>
      <c r="X701" s="99"/>
      <c r="Y701" s="99"/>
      <c r="Z701" s="99"/>
      <c r="AA701" s="99"/>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99"/>
      <c r="BE701" s="99"/>
      <c r="BF701" s="99"/>
      <c r="BG701" s="99"/>
      <c r="BH701" s="99"/>
      <c r="BI701" s="99"/>
      <c r="BJ701" s="99"/>
      <c r="BK701" s="11"/>
      <c r="BL701" s="11"/>
    </row>
    <row r="702" spans="1:64" hidden="1" outlineLevel="1">
      <c r="A702" s="9"/>
      <c r="B702" s="9"/>
      <c r="C702" s="45"/>
      <c r="D702" s="128" t="str">
        <f>Asset8</f>
        <v>Land and easements</v>
      </c>
      <c r="E702" s="9"/>
      <c r="F702" s="9"/>
      <c r="G702" s="194">
        <f>'Adjustment for previous period'!G538</f>
        <v>0</v>
      </c>
      <c r="H702" s="110">
        <f t="shared" si="13"/>
        <v>0</v>
      </c>
      <c r="I702" s="110">
        <f t="shared" si="13"/>
        <v>0</v>
      </c>
      <c r="J702" s="110">
        <f t="shared" si="13"/>
        <v>0</v>
      </c>
      <c r="K702" s="110">
        <f t="shared" si="13"/>
        <v>0</v>
      </c>
      <c r="L702" s="110">
        <f t="shared" si="13"/>
        <v>0</v>
      </c>
      <c r="M702" s="110">
        <f t="shared" si="14"/>
        <v>0</v>
      </c>
      <c r="N702" s="110">
        <f t="shared" si="14"/>
        <v>0</v>
      </c>
      <c r="O702" s="110">
        <f t="shared" si="14"/>
        <v>0</v>
      </c>
      <c r="P702" s="110">
        <f t="shared" si="14"/>
        <v>0</v>
      </c>
      <c r="Q702" s="110">
        <f t="shared" si="14"/>
        <v>0</v>
      </c>
      <c r="R702" s="28"/>
      <c r="S702" s="99"/>
      <c r="T702" s="99"/>
      <c r="U702" s="99"/>
      <c r="V702" s="99"/>
      <c r="W702" s="99"/>
      <c r="X702" s="99"/>
      <c r="Y702" s="99"/>
      <c r="Z702" s="99"/>
      <c r="AA702" s="99"/>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99"/>
      <c r="BE702" s="99"/>
      <c r="BF702" s="99"/>
      <c r="BG702" s="99"/>
      <c r="BH702" s="99"/>
      <c r="BI702" s="99"/>
      <c r="BJ702" s="99"/>
      <c r="BK702" s="11"/>
      <c r="BL702" s="11"/>
    </row>
    <row r="703" spans="1:64" hidden="1" outlineLevel="1">
      <c r="A703" s="9"/>
      <c r="B703" s="9"/>
      <c r="C703" s="45"/>
      <c r="D703" s="128" t="str">
        <f>Asset9</f>
        <v>Secondary systems - Control, communications &amp; Protection</v>
      </c>
      <c r="E703" s="9"/>
      <c r="F703" s="9"/>
      <c r="G703" s="194">
        <f>'Adjustment for previous period'!G539</f>
        <v>0</v>
      </c>
      <c r="H703" s="110">
        <f t="shared" si="13"/>
        <v>5.4343518420256895</v>
      </c>
      <c r="I703" s="110">
        <f t="shared" si="13"/>
        <v>0</v>
      </c>
      <c r="J703" s="110">
        <f t="shared" si="13"/>
        <v>0</v>
      </c>
      <c r="K703" s="110">
        <f t="shared" si="13"/>
        <v>0</v>
      </c>
      <c r="L703" s="110">
        <f t="shared" si="13"/>
        <v>0</v>
      </c>
      <c r="M703" s="110">
        <f t="shared" si="14"/>
        <v>0</v>
      </c>
      <c r="N703" s="110">
        <f t="shared" si="14"/>
        <v>0</v>
      </c>
      <c r="O703" s="110">
        <f t="shared" si="14"/>
        <v>0</v>
      </c>
      <c r="P703" s="110">
        <f t="shared" si="14"/>
        <v>0</v>
      </c>
      <c r="Q703" s="110">
        <f t="shared" si="14"/>
        <v>0</v>
      </c>
      <c r="R703" s="28"/>
      <c r="S703" s="99"/>
      <c r="T703" s="99"/>
      <c r="U703" s="99"/>
      <c r="V703" s="99"/>
      <c r="W703" s="99"/>
      <c r="X703" s="99"/>
      <c r="Y703" s="99"/>
      <c r="Z703" s="99"/>
      <c r="AA703" s="99"/>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99"/>
      <c r="BE703" s="99"/>
      <c r="BF703" s="99"/>
      <c r="BG703" s="99"/>
      <c r="BH703" s="99"/>
      <c r="BI703" s="99"/>
      <c r="BJ703" s="99"/>
      <c r="BK703" s="11"/>
      <c r="BL703" s="11"/>
    </row>
    <row r="704" spans="1:64" hidden="1" outlineLevel="1">
      <c r="A704" s="9"/>
      <c r="B704" s="9"/>
      <c r="C704" s="45"/>
      <c r="D704" s="128" t="str">
        <f>Asset10</f>
        <v>Other</v>
      </c>
      <c r="E704" s="9"/>
      <c r="F704" s="9"/>
      <c r="G704" s="194">
        <f>'Adjustment for previous period'!G540</f>
        <v>0</v>
      </c>
      <c r="H704" s="110">
        <f t="shared" si="13"/>
        <v>0.43420582229850085</v>
      </c>
      <c r="I704" s="110">
        <f t="shared" si="13"/>
        <v>0</v>
      </c>
      <c r="J704" s="110">
        <f t="shared" si="13"/>
        <v>0</v>
      </c>
      <c r="K704" s="110">
        <f t="shared" si="13"/>
        <v>0</v>
      </c>
      <c r="L704" s="110">
        <f t="shared" si="13"/>
        <v>0</v>
      </c>
      <c r="M704" s="110">
        <f t="shared" si="14"/>
        <v>0</v>
      </c>
      <c r="N704" s="110">
        <f t="shared" si="14"/>
        <v>0</v>
      </c>
      <c r="O704" s="110">
        <f t="shared" si="14"/>
        <v>0</v>
      </c>
      <c r="P704" s="110">
        <f t="shared" si="14"/>
        <v>0</v>
      </c>
      <c r="Q704" s="110">
        <f t="shared" si="14"/>
        <v>0</v>
      </c>
      <c r="R704" s="28"/>
      <c r="S704" s="99"/>
      <c r="T704" s="99"/>
      <c r="U704" s="99"/>
      <c r="V704" s="99"/>
      <c r="W704" s="99"/>
      <c r="X704" s="99"/>
      <c r="Y704" s="99"/>
      <c r="Z704" s="99"/>
      <c r="AA704" s="99"/>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99"/>
      <c r="BE704" s="99"/>
      <c r="BF704" s="99"/>
      <c r="BG704" s="99"/>
      <c r="BH704" s="99"/>
      <c r="BI704" s="99"/>
      <c r="BJ704" s="99"/>
      <c r="BK704" s="11"/>
      <c r="BL704" s="11"/>
    </row>
    <row r="705" spans="1:64" hidden="1" outlineLevel="1">
      <c r="A705" s="9"/>
      <c r="B705" s="9"/>
      <c r="C705" s="45"/>
      <c r="D705" s="128" t="str">
        <f>Asset11</f>
        <v>Non-System Capex</v>
      </c>
      <c r="E705" s="9"/>
      <c r="F705" s="9"/>
      <c r="G705" s="194">
        <f>'Adjustment for previous period'!G541</f>
        <v>0</v>
      </c>
      <c r="H705" s="110">
        <f t="shared" si="13"/>
        <v>0</v>
      </c>
      <c r="I705" s="110">
        <f t="shared" si="13"/>
        <v>0</v>
      </c>
      <c r="J705" s="110">
        <f t="shared" si="13"/>
        <v>0</v>
      </c>
      <c r="K705" s="110">
        <f t="shared" si="13"/>
        <v>0</v>
      </c>
      <c r="L705" s="110">
        <f t="shared" si="13"/>
        <v>0</v>
      </c>
      <c r="M705" s="110">
        <f t="shared" si="14"/>
        <v>0</v>
      </c>
      <c r="N705" s="110">
        <f t="shared" si="14"/>
        <v>0</v>
      </c>
      <c r="O705" s="110">
        <f t="shared" si="14"/>
        <v>0</v>
      </c>
      <c r="P705" s="110">
        <f t="shared" si="14"/>
        <v>0</v>
      </c>
      <c r="Q705" s="110">
        <f t="shared" si="14"/>
        <v>0</v>
      </c>
      <c r="R705" s="28"/>
      <c r="S705" s="99"/>
      <c r="T705" s="99"/>
      <c r="U705" s="99"/>
      <c r="V705" s="99"/>
      <c r="W705" s="99"/>
      <c r="X705" s="99"/>
      <c r="Y705" s="99"/>
      <c r="Z705" s="99"/>
      <c r="AA705" s="99"/>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99"/>
      <c r="BE705" s="99"/>
      <c r="BF705" s="99"/>
      <c r="BG705" s="99"/>
      <c r="BH705" s="99"/>
      <c r="BI705" s="99"/>
      <c r="BJ705" s="99"/>
      <c r="BK705" s="11"/>
      <c r="BL705" s="11"/>
    </row>
    <row r="706" spans="1:64" hidden="1" outlineLevel="1">
      <c r="A706" s="9"/>
      <c r="B706" s="9"/>
      <c r="C706" s="45"/>
      <c r="D706" s="128" t="str">
        <f>Asset12</f>
        <v>Non-network—IT and Communications Capex</v>
      </c>
      <c r="E706" s="9"/>
      <c r="F706" s="9"/>
      <c r="G706" s="194">
        <f>'Adjustment for previous period'!G542</f>
        <v>0</v>
      </c>
      <c r="H706" s="110">
        <f t="shared" si="13"/>
        <v>0</v>
      </c>
      <c r="I706" s="110">
        <f t="shared" si="13"/>
        <v>0</v>
      </c>
      <c r="J706" s="110">
        <f t="shared" si="13"/>
        <v>0</v>
      </c>
      <c r="K706" s="110">
        <f t="shared" si="13"/>
        <v>0</v>
      </c>
      <c r="L706" s="110">
        <f t="shared" si="13"/>
        <v>0</v>
      </c>
      <c r="M706" s="110">
        <f t="shared" ref="M706:Q714" si="15">M23*M$7</f>
        <v>0</v>
      </c>
      <c r="N706" s="110">
        <f t="shared" si="15"/>
        <v>0</v>
      </c>
      <c r="O706" s="110">
        <f t="shared" si="15"/>
        <v>0</v>
      </c>
      <c r="P706" s="110">
        <f t="shared" si="15"/>
        <v>0</v>
      </c>
      <c r="Q706" s="110">
        <f t="shared" si="15"/>
        <v>0</v>
      </c>
      <c r="R706" s="28"/>
      <c r="S706" s="99"/>
      <c r="T706" s="99"/>
      <c r="U706" s="99"/>
      <c r="V706" s="99"/>
      <c r="W706" s="99"/>
      <c r="X706" s="99"/>
      <c r="Y706" s="99"/>
      <c r="Z706" s="99"/>
      <c r="AA706" s="99"/>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99"/>
      <c r="BE706" s="99"/>
      <c r="BF706" s="99"/>
      <c r="BG706" s="99"/>
      <c r="BH706" s="99"/>
      <c r="BI706" s="99"/>
      <c r="BJ706" s="99"/>
      <c r="BK706" s="11"/>
      <c r="BL706" s="11"/>
    </row>
    <row r="707" spans="1:64" hidden="1" outlineLevel="1">
      <c r="A707" s="9"/>
      <c r="B707" s="9"/>
      <c r="C707" s="45"/>
      <c r="D707" s="128" t="str">
        <f>Asset13</f>
        <v>Non-network—Motor Vehicles Capex</v>
      </c>
      <c r="E707" s="9"/>
      <c r="F707" s="9"/>
      <c r="G707" s="194">
        <f>'Adjustment for previous period'!G543</f>
        <v>0</v>
      </c>
      <c r="H707" s="110">
        <f t="shared" si="13"/>
        <v>0</v>
      </c>
      <c r="I707" s="110">
        <f t="shared" si="13"/>
        <v>0</v>
      </c>
      <c r="J707" s="110">
        <f t="shared" si="13"/>
        <v>0</v>
      </c>
      <c r="K707" s="110">
        <f t="shared" si="13"/>
        <v>0</v>
      </c>
      <c r="L707" s="110">
        <f t="shared" si="13"/>
        <v>0</v>
      </c>
      <c r="M707" s="110">
        <f t="shared" si="15"/>
        <v>0</v>
      </c>
      <c r="N707" s="110">
        <f t="shared" si="15"/>
        <v>0</v>
      </c>
      <c r="O707" s="110">
        <f t="shared" si="15"/>
        <v>0</v>
      </c>
      <c r="P707" s="110">
        <f t="shared" si="15"/>
        <v>0</v>
      </c>
      <c r="Q707" s="110">
        <f t="shared" si="15"/>
        <v>0</v>
      </c>
      <c r="R707" s="28"/>
      <c r="S707" s="99"/>
      <c r="T707" s="99"/>
      <c r="U707" s="99"/>
      <c r="V707" s="99"/>
      <c r="W707" s="99"/>
      <c r="X707" s="99"/>
      <c r="Y707" s="99"/>
      <c r="Z707" s="99"/>
      <c r="AA707" s="99"/>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99"/>
      <c r="BE707" s="99"/>
      <c r="BF707" s="99"/>
      <c r="BG707" s="99"/>
      <c r="BH707" s="99"/>
      <c r="BI707" s="99"/>
      <c r="BJ707" s="99"/>
      <c r="BK707" s="11"/>
      <c r="BL707" s="11"/>
    </row>
    <row r="708" spans="1:64" hidden="1" outlineLevel="1">
      <c r="A708" s="9"/>
      <c r="B708" s="9"/>
      <c r="C708" s="45"/>
      <c r="D708" s="128" t="str">
        <f>Asset14</f>
        <v>Non-network—Property Capex</v>
      </c>
      <c r="E708" s="9"/>
      <c r="F708" s="9"/>
      <c r="G708" s="194">
        <f>'Adjustment for previous period'!G544</f>
        <v>0</v>
      </c>
      <c r="H708" s="110">
        <f t="shared" si="13"/>
        <v>0</v>
      </c>
      <c r="I708" s="110">
        <f t="shared" si="13"/>
        <v>0</v>
      </c>
      <c r="J708" s="110">
        <f t="shared" si="13"/>
        <v>0</v>
      </c>
      <c r="K708" s="110">
        <f t="shared" si="13"/>
        <v>0</v>
      </c>
      <c r="L708" s="110">
        <f t="shared" si="13"/>
        <v>0</v>
      </c>
      <c r="M708" s="110">
        <f t="shared" si="15"/>
        <v>0</v>
      </c>
      <c r="N708" s="110">
        <f t="shared" si="15"/>
        <v>0</v>
      </c>
      <c r="O708" s="110">
        <f t="shared" si="15"/>
        <v>0</v>
      </c>
      <c r="P708" s="110">
        <f t="shared" si="15"/>
        <v>0</v>
      </c>
      <c r="Q708" s="110">
        <f t="shared" si="15"/>
        <v>0</v>
      </c>
      <c r="R708" s="28"/>
      <c r="S708" s="99"/>
      <c r="T708" s="99"/>
      <c r="U708" s="99"/>
      <c r="V708" s="99"/>
      <c r="W708" s="99"/>
      <c r="X708" s="99"/>
      <c r="Y708" s="99"/>
      <c r="Z708" s="99"/>
      <c r="AA708" s="99"/>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99"/>
      <c r="BE708" s="99"/>
      <c r="BF708" s="99"/>
      <c r="BG708" s="99"/>
      <c r="BH708" s="99"/>
      <c r="BI708" s="99"/>
      <c r="BJ708" s="99"/>
      <c r="BK708" s="11"/>
      <c r="BL708" s="11"/>
    </row>
    <row r="709" spans="1:64" hidden="1" outlineLevel="1">
      <c r="A709" s="9"/>
      <c r="B709" s="9"/>
      <c r="C709" s="45"/>
      <c r="D709" s="128" t="str">
        <f>Asset15</f>
        <v>Non-network—Plant &amp; Equipment Capex</v>
      </c>
      <c r="E709" s="9"/>
      <c r="F709" s="9"/>
      <c r="G709" s="194">
        <f>'Adjustment for previous period'!G545</f>
        <v>0</v>
      </c>
      <c r="H709" s="110">
        <f t="shared" si="13"/>
        <v>1.3426259261093019</v>
      </c>
      <c r="I709" s="110">
        <f t="shared" si="13"/>
        <v>0</v>
      </c>
      <c r="J709" s="110">
        <f t="shared" si="13"/>
        <v>0</v>
      </c>
      <c r="K709" s="110">
        <f t="shared" si="13"/>
        <v>0</v>
      </c>
      <c r="L709" s="110">
        <f t="shared" si="13"/>
        <v>0</v>
      </c>
      <c r="M709" s="110">
        <f t="shared" si="15"/>
        <v>0</v>
      </c>
      <c r="N709" s="110">
        <f t="shared" si="15"/>
        <v>0</v>
      </c>
      <c r="O709" s="110">
        <f t="shared" si="15"/>
        <v>0</v>
      </c>
      <c r="P709" s="110">
        <f t="shared" si="15"/>
        <v>0</v>
      </c>
      <c r="Q709" s="110">
        <f t="shared" si="15"/>
        <v>0</v>
      </c>
      <c r="R709" s="28"/>
      <c r="S709" s="99"/>
      <c r="T709" s="99"/>
      <c r="U709" s="99"/>
      <c r="V709" s="99"/>
      <c r="W709" s="99"/>
      <c r="X709" s="99"/>
      <c r="Y709" s="99"/>
      <c r="Z709" s="99"/>
      <c r="AA709" s="99"/>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99"/>
      <c r="BE709" s="99"/>
      <c r="BF709" s="99"/>
      <c r="BG709" s="99"/>
      <c r="BH709" s="99"/>
      <c r="BI709" s="99"/>
      <c r="BJ709" s="99"/>
      <c r="BK709" s="11"/>
      <c r="BL709" s="11"/>
    </row>
    <row r="710" spans="1:64" hidden="1" outlineLevel="1">
      <c r="A710" s="9"/>
      <c r="B710" s="9"/>
      <c r="C710" s="45"/>
      <c r="D710" s="128" t="str">
        <f>Asset16</f>
        <v>Non-network—Other capex</v>
      </c>
      <c r="E710" s="9"/>
      <c r="F710" s="9"/>
      <c r="G710" s="194">
        <f>'Adjustment for previous period'!G546</f>
        <v>0</v>
      </c>
      <c r="H710" s="110">
        <f t="shared" si="13"/>
        <v>0.72800614423817966</v>
      </c>
      <c r="I710" s="110">
        <f t="shared" si="13"/>
        <v>0</v>
      </c>
      <c r="J710" s="110">
        <f t="shared" si="13"/>
        <v>0</v>
      </c>
      <c r="K710" s="110">
        <f t="shared" si="13"/>
        <v>0</v>
      </c>
      <c r="L710" s="110">
        <f t="shared" si="13"/>
        <v>0</v>
      </c>
      <c r="M710" s="110">
        <f t="shared" si="15"/>
        <v>0</v>
      </c>
      <c r="N710" s="110">
        <f t="shared" si="15"/>
        <v>0</v>
      </c>
      <c r="O710" s="110">
        <f t="shared" si="15"/>
        <v>0</v>
      </c>
      <c r="P710" s="110">
        <f t="shared" si="15"/>
        <v>0</v>
      </c>
      <c r="Q710" s="110">
        <f t="shared" si="15"/>
        <v>0</v>
      </c>
      <c r="R710" s="28"/>
      <c r="S710" s="99"/>
      <c r="T710" s="99"/>
      <c r="U710" s="99"/>
      <c r="V710" s="99"/>
      <c r="W710" s="99"/>
      <c r="X710" s="99"/>
      <c r="Y710" s="99"/>
      <c r="Z710" s="99"/>
      <c r="AA710" s="99"/>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99"/>
      <c r="BE710" s="99"/>
      <c r="BF710" s="99"/>
      <c r="BG710" s="99"/>
      <c r="BH710" s="99"/>
      <c r="BI710" s="99"/>
      <c r="BJ710" s="99"/>
      <c r="BK710" s="11"/>
      <c r="BL710" s="11"/>
    </row>
    <row r="711" spans="1:64" hidden="1" outlineLevel="1">
      <c r="A711" s="9"/>
      <c r="B711" s="9"/>
      <c r="C711" s="45"/>
      <c r="D711" s="128">
        <f>Asset17</f>
        <v>0</v>
      </c>
      <c r="E711" s="9"/>
      <c r="F711" s="9"/>
      <c r="G711" s="194">
        <f>'Adjustment for previous period'!G547</f>
        <v>0</v>
      </c>
      <c r="H711" s="110">
        <f t="shared" si="13"/>
        <v>0</v>
      </c>
      <c r="I711" s="110">
        <f t="shared" si="13"/>
        <v>0</v>
      </c>
      <c r="J711" s="110">
        <f t="shared" si="13"/>
        <v>0</v>
      </c>
      <c r="K711" s="110">
        <f t="shared" si="13"/>
        <v>0</v>
      </c>
      <c r="L711" s="110">
        <f t="shared" si="13"/>
        <v>0</v>
      </c>
      <c r="M711" s="110">
        <f t="shared" si="15"/>
        <v>0</v>
      </c>
      <c r="N711" s="110">
        <f t="shared" si="15"/>
        <v>0</v>
      </c>
      <c r="O711" s="110">
        <f t="shared" si="15"/>
        <v>0</v>
      </c>
      <c r="P711" s="110">
        <f t="shared" si="15"/>
        <v>0</v>
      </c>
      <c r="Q711" s="110">
        <f t="shared" si="15"/>
        <v>0</v>
      </c>
      <c r="R711" s="28"/>
      <c r="S711" s="99"/>
      <c r="T711" s="99"/>
      <c r="U711" s="99"/>
      <c r="V711" s="99"/>
      <c r="W711" s="99"/>
      <c r="X711" s="99"/>
      <c r="Y711" s="99"/>
      <c r="Z711" s="99"/>
      <c r="AA711" s="99"/>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99"/>
      <c r="BE711" s="99"/>
      <c r="BF711" s="99"/>
      <c r="BG711" s="99"/>
      <c r="BH711" s="99"/>
      <c r="BI711" s="99"/>
      <c r="BJ711" s="99"/>
      <c r="BK711" s="11"/>
      <c r="BL711" s="11"/>
    </row>
    <row r="712" spans="1:64" hidden="1" outlineLevel="1">
      <c r="A712" s="9"/>
      <c r="B712" s="9"/>
      <c r="C712" s="45"/>
      <c r="D712" s="128">
        <f>Asset18</f>
        <v>0</v>
      </c>
      <c r="E712" s="9"/>
      <c r="F712" s="9"/>
      <c r="G712" s="194">
        <f>'Adjustment for previous period'!G548</f>
        <v>0</v>
      </c>
      <c r="H712" s="110">
        <f t="shared" si="13"/>
        <v>0</v>
      </c>
      <c r="I712" s="110">
        <f t="shared" si="13"/>
        <v>0</v>
      </c>
      <c r="J712" s="110">
        <f t="shared" si="13"/>
        <v>0</v>
      </c>
      <c r="K712" s="110">
        <f t="shared" si="13"/>
        <v>0</v>
      </c>
      <c r="L712" s="110">
        <f t="shared" si="13"/>
        <v>0</v>
      </c>
      <c r="M712" s="110">
        <f t="shared" si="15"/>
        <v>0</v>
      </c>
      <c r="N712" s="110">
        <f t="shared" si="15"/>
        <v>0</v>
      </c>
      <c r="O712" s="110">
        <f t="shared" si="15"/>
        <v>0</v>
      </c>
      <c r="P712" s="110">
        <f t="shared" si="15"/>
        <v>0</v>
      </c>
      <c r="Q712" s="110">
        <f t="shared" si="15"/>
        <v>0</v>
      </c>
      <c r="R712" s="28"/>
      <c r="S712" s="99"/>
      <c r="T712" s="99"/>
      <c r="U712" s="99"/>
      <c r="V712" s="99"/>
      <c r="W712" s="99"/>
      <c r="X712" s="99"/>
      <c r="Y712" s="99"/>
      <c r="Z712" s="99"/>
      <c r="AA712" s="99"/>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99"/>
      <c r="BE712" s="99"/>
      <c r="BF712" s="99"/>
      <c r="BG712" s="99"/>
      <c r="BH712" s="99"/>
      <c r="BI712" s="99"/>
      <c r="BJ712" s="99"/>
      <c r="BK712" s="11"/>
      <c r="BL712" s="11"/>
    </row>
    <row r="713" spans="1:64" hidden="1" outlineLevel="1">
      <c r="A713" s="9"/>
      <c r="B713" s="9"/>
      <c r="C713" s="45"/>
      <c r="D713" s="128">
        <f>Asset19</f>
        <v>0</v>
      </c>
      <c r="E713" s="9"/>
      <c r="F713" s="9"/>
      <c r="G713" s="194">
        <f>'Adjustment for previous period'!G549</f>
        <v>0</v>
      </c>
      <c r="H713" s="110">
        <f t="shared" si="13"/>
        <v>0</v>
      </c>
      <c r="I713" s="110">
        <f t="shared" si="13"/>
        <v>0</v>
      </c>
      <c r="J713" s="110">
        <f t="shared" si="13"/>
        <v>0</v>
      </c>
      <c r="K713" s="110">
        <f t="shared" si="13"/>
        <v>0</v>
      </c>
      <c r="L713" s="110">
        <f t="shared" si="13"/>
        <v>0</v>
      </c>
      <c r="M713" s="110">
        <f t="shared" si="15"/>
        <v>0</v>
      </c>
      <c r="N713" s="110">
        <f t="shared" si="15"/>
        <v>0</v>
      </c>
      <c r="O713" s="110">
        <f t="shared" si="15"/>
        <v>0</v>
      </c>
      <c r="P713" s="110">
        <f t="shared" si="15"/>
        <v>0</v>
      </c>
      <c r="Q713" s="110">
        <f t="shared" si="15"/>
        <v>0</v>
      </c>
      <c r="R713" s="28"/>
      <c r="S713" s="99"/>
      <c r="T713" s="99"/>
      <c r="U713" s="99"/>
      <c r="V713" s="99"/>
      <c r="W713" s="99"/>
      <c r="X713" s="99"/>
      <c r="Y713" s="99"/>
      <c r="Z713" s="99"/>
      <c r="AA713" s="99"/>
      <c r="AB713" s="217"/>
      <c r="AC713" s="217"/>
      <c r="AD713" s="217"/>
      <c r="AE713" s="217"/>
      <c r="AF713" s="217"/>
      <c r="AG713" s="217"/>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217"/>
      <c r="BC713" s="217"/>
      <c r="BD713" s="99"/>
      <c r="BE713" s="99"/>
      <c r="BF713" s="99"/>
      <c r="BG713" s="99"/>
      <c r="BH713" s="99"/>
      <c r="BI713" s="99"/>
      <c r="BJ713" s="99"/>
      <c r="BK713" s="11"/>
      <c r="BL713" s="11"/>
    </row>
    <row r="714" spans="1:64" hidden="1" outlineLevel="1">
      <c r="A714" s="9"/>
      <c r="B714" s="9"/>
      <c r="C714" s="45"/>
      <c r="D714" s="128">
        <f>Asset20</f>
        <v>0</v>
      </c>
      <c r="E714" s="9"/>
      <c r="F714" s="9"/>
      <c r="G714" s="194">
        <f>'Adjustment for previous period'!G550</f>
        <v>0</v>
      </c>
      <c r="H714" s="110">
        <f t="shared" si="13"/>
        <v>0</v>
      </c>
      <c r="I714" s="110">
        <f t="shared" si="13"/>
        <v>0</v>
      </c>
      <c r="J714" s="110">
        <f t="shared" si="13"/>
        <v>0</v>
      </c>
      <c r="K714" s="110">
        <f t="shared" si="13"/>
        <v>0</v>
      </c>
      <c r="L714" s="110">
        <f t="shared" si="13"/>
        <v>0</v>
      </c>
      <c r="M714" s="110">
        <f t="shared" si="15"/>
        <v>0</v>
      </c>
      <c r="N714" s="110">
        <f t="shared" si="15"/>
        <v>0</v>
      </c>
      <c r="O714" s="110">
        <f t="shared" si="15"/>
        <v>0</v>
      </c>
      <c r="P714" s="110">
        <f t="shared" si="15"/>
        <v>0</v>
      </c>
      <c r="Q714" s="110">
        <f t="shared" si="15"/>
        <v>0</v>
      </c>
      <c r="R714" s="28"/>
      <c r="S714" s="99"/>
      <c r="T714" s="99"/>
      <c r="U714" s="99"/>
      <c r="V714" s="99"/>
      <c r="W714" s="99"/>
      <c r="X714" s="99"/>
      <c r="Y714" s="99"/>
      <c r="Z714" s="99"/>
      <c r="AA714" s="99"/>
      <c r="AB714" s="217"/>
      <c r="AC714" s="217"/>
      <c r="AD714" s="217"/>
      <c r="AE714" s="217"/>
      <c r="AF714" s="217"/>
      <c r="AG714" s="217"/>
      <c r="AH714" s="217"/>
      <c r="AI714" s="217"/>
      <c r="AJ714" s="217"/>
      <c r="AK714" s="217"/>
      <c r="AL714" s="217"/>
      <c r="AM714" s="217"/>
      <c r="AN714" s="217"/>
      <c r="AO714" s="217"/>
      <c r="AP714" s="217"/>
      <c r="AQ714" s="217"/>
      <c r="AR714" s="217"/>
      <c r="AS714" s="217"/>
      <c r="AT714" s="217"/>
      <c r="AU714" s="217"/>
      <c r="AV714" s="217"/>
      <c r="AW714" s="217"/>
      <c r="AX714" s="217"/>
      <c r="AY714" s="217"/>
      <c r="AZ714" s="217"/>
      <c r="BA714" s="217"/>
      <c r="BB714" s="217"/>
      <c r="BC714" s="217"/>
      <c r="BD714" s="99"/>
      <c r="BE714" s="99"/>
      <c r="BF714" s="99"/>
      <c r="BG714" s="99"/>
      <c r="BH714" s="99"/>
      <c r="BI714" s="99"/>
      <c r="BJ714" s="99"/>
      <c r="BK714" s="11"/>
      <c r="BL714" s="11"/>
    </row>
    <row r="715" spans="1:64" hidden="1" outlineLevel="1">
      <c r="A715" s="9"/>
      <c r="B715" s="9"/>
      <c r="C715" s="45"/>
      <c r="D715" s="128">
        <f>Asset21</f>
        <v>0</v>
      </c>
      <c r="E715" s="9"/>
      <c r="F715" s="9"/>
      <c r="G715" s="194">
        <f>'Adjustment for previous period'!G551</f>
        <v>0</v>
      </c>
      <c r="H715" s="110">
        <f t="shared" ref="H715:Q715" si="16">H32*H$7</f>
        <v>0</v>
      </c>
      <c r="I715" s="110">
        <f t="shared" si="16"/>
        <v>0</v>
      </c>
      <c r="J715" s="110">
        <f t="shared" si="16"/>
        <v>0</v>
      </c>
      <c r="K715" s="110">
        <f t="shared" si="16"/>
        <v>0</v>
      </c>
      <c r="L715" s="110">
        <f t="shared" si="16"/>
        <v>0</v>
      </c>
      <c r="M715" s="110">
        <f t="shared" si="16"/>
        <v>0</v>
      </c>
      <c r="N715" s="110">
        <f t="shared" si="16"/>
        <v>0</v>
      </c>
      <c r="O715" s="110">
        <f t="shared" si="16"/>
        <v>0</v>
      </c>
      <c r="P715" s="110">
        <f t="shared" si="16"/>
        <v>0</v>
      </c>
      <c r="Q715" s="110">
        <f t="shared" si="16"/>
        <v>0</v>
      </c>
      <c r="R715" s="28"/>
      <c r="S715" s="99"/>
      <c r="T715" s="99"/>
      <c r="U715" s="99"/>
      <c r="V715" s="99"/>
      <c r="W715" s="99"/>
      <c r="X715" s="99"/>
      <c r="Y715" s="99"/>
      <c r="Z715" s="99"/>
      <c r="AA715" s="99"/>
      <c r="AB715" s="217"/>
      <c r="AC715" s="217"/>
      <c r="AD715" s="217"/>
      <c r="AE715" s="217"/>
      <c r="AF715" s="217"/>
      <c r="AG715" s="217"/>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217"/>
      <c r="BC715" s="217"/>
      <c r="BD715" s="99"/>
      <c r="BE715" s="99"/>
      <c r="BF715" s="99"/>
      <c r="BG715" s="99"/>
      <c r="BH715" s="99"/>
      <c r="BI715" s="99"/>
      <c r="BJ715" s="99"/>
      <c r="BK715" s="11"/>
      <c r="BL715" s="11"/>
    </row>
    <row r="716" spans="1:64" hidden="1" outlineLevel="1">
      <c r="A716" s="9"/>
      <c r="B716" s="9"/>
      <c r="C716" s="45"/>
      <c r="D716" s="128">
        <f>Asset22</f>
        <v>0</v>
      </c>
      <c r="E716" s="9"/>
      <c r="F716" s="9"/>
      <c r="G716" s="194">
        <f>'Adjustment for previous period'!G552</f>
        <v>0</v>
      </c>
      <c r="H716" s="110">
        <f t="shared" ref="H716:Q716" si="17">H33*H$7</f>
        <v>0</v>
      </c>
      <c r="I716" s="110">
        <f t="shared" si="17"/>
        <v>0</v>
      </c>
      <c r="J716" s="110">
        <f t="shared" si="17"/>
        <v>0</v>
      </c>
      <c r="K716" s="110">
        <f t="shared" si="17"/>
        <v>0</v>
      </c>
      <c r="L716" s="110">
        <f t="shared" si="17"/>
        <v>0</v>
      </c>
      <c r="M716" s="110">
        <f t="shared" si="17"/>
        <v>0</v>
      </c>
      <c r="N716" s="110">
        <f t="shared" si="17"/>
        <v>0</v>
      </c>
      <c r="O716" s="110">
        <f t="shared" si="17"/>
        <v>0</v>
      </c>
      <c r="P716" s="110">
        <f t="shared" si="17"/>
        <v>0</v>
      </c>
      <c r="Q716" s="110">
        <f t="shared" si="17"/>
        <v>0</v>
      </c>
      <c r="R716" s="28"/>
      <c r="S716" s="99"/>
      <c r="T716" s="99"/>
      <c r="U716" s="99"/>
      <c r="V716" s="99"/>
      <c r="W716" s="99"/>
      <c r="X716" s="99"/>
      <c r="Y716" s="99"/>
      <c r="Z716" s="99"/>
      <c r="AA716" s="99"/>
      <c r="AB716" s="217"/>
      <c r="AC716" s="217"/>
      <c r="AD716" s="217"/>
      <c r="AE716" s="217"/>
      <c r="AF716" s="217"/>
      <c r="AG716" s="217"/>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217"/>
      <c r="BC716" s="217"/>
      <c r="BD716" s="99"/>
      <c r="BE716" s="99"/>
      <c r="BF716" s="99"/>
      <c r="BG716" s="99"/>
      <c r="BH716" s="99"/>
      <c r="BI716" s="99"/>
      <c r="BJ716" s="99"/>
      <c r="BK716" s="11"/>
      <c r="BL716" s="11"/>
    </row>
    <row r="717" spans="1:64" hidden="1" outlineLevel="1">
      <c r="A717" s="9"/>
      <c r="B717" s="9"/>
      <c r="C717" s="45"/>
      <c r="D717" s="128">
        <f>Asset23</f>
        <v>0</v>
      </c>
      <c r="E717" s="9"/>
      <c r="F717" s="9"/>
      <c r="G717" s="194">
        <f>'Adjustment for previous period'!G553</f>
        <v>0</v>
      </c>
      <c r="H717" s="110">
        <f t="shared" ref="H717:Q717" si="18">H34*H$7</f>
        <v>0</v>
      </c>
      <c r="I717" s="110">
        <f t="shared" si="18"/>
        <v>0</v>
      </c>
      <c r="J717" s="110">
        <f t="shared" si="18"/>
        <v>0</v>
      </c>
      <c r="K717" s="110">
        <f t="shared" si="18"/>
        <v>0</v>
      </c>
      <c r="L717" s="110">
        <f t="shared" si="18"/>
        <v>0</v>
      </c>
      <c r="M717" s="110">
        <f t="shared" si="18"/>
        <v>0</v>
      </c>
      <c r="N717" s="110">
        <f t="shared" si="18"/>
        <v>0</v>
      </c>
      <c r="O717" s="110">
        <f t="shared" si="18"/>
        <v>0</v>
      </c>
      <c r="P717" s="110">
        <f t="shared" si="18"/>
        <v>0</v>
      </c>
      <c r="Q717" s="110">
        <f t="shared" si="18"/>
        <v>0</v>
      </c>
      <c r="R717" s="28"/>
      <c r="S717" s="99"/>
      <c r="T717" s="99"/>
      <c r="U717" s="99"/>
      <c r="V717" s="99"/>
      <c r="W717" s="99"/>
      <c r="X717" s="99"/>
      <c r="Y717" s="99"/>
      <c r="Z717" s="99"/>
      <c r="AA717" s="99"/>
      <c r="AB717" s="217"/>
      <c r="AC717" s="217"/>
      <c r="AD717" s="217"/>
      <c r="AE717" s="217"/>
      <c r="AF717" s="217"/>
      <c r="AG717" s="217"/>
      <c r="AH717" s="217"/>
      <c r="AI717" s="217"/>
      <c r="AJ717" s="217"/>
      <c r="AK717" s="217"/>
      <c r="AL717" s="217"/>
      <c r="AM717" s="217"/>
      <c r="AN717" s="217"/>
      <c r="AO717" s="217"/>
      <c r="AP717" s="217"/>
      <c r="AQ717" s="217"/>
      <c r="AR717" s="217"/>
      <c r="AS717" s="217"/>
      <c r="AT717" s="217"/>
      <c r="AU717" s="217"/>
      <c r="AV717" s="217"/>
      <c r="AW717" s="217"/>
      <c r="AX717" s="217"/>
      <c r="AY717" s="217"/>
      <c r="AZ717" s="217"/>
      <c r="BA717" s="217"/>
      <c r="BB717" s="217"/>
      <c r="BC717" s="217"/>
      <c r="BD717" s="99"/>
      <c r="BE717" s="99"/>
      <c r="BF717" s="99"/>
      <c r="BG717" s="99"/>
      <c r="BH717" s="99"/>
      <c r="BI717" s="99"/>
      <c r="BJ717" s="99"/>
      <c r="BK717" s="11"/>
      <c r="BL717" s="11"/>
    </row>
    <row r="718" spans="1:64" hidden="1" outlineLevel="1">
      <c r="A718" s="9"/>
      <c r="B718" s="9"/>
      <c r="C718" s="45"/>
      <c r="D718" s="128">
        <f>Asset24</f>
        <v>0</v>
      </c>
      <c r="E718" s="9"/>
      <c r="F718" s="9"/>
      <c r="G718" s="194">
        <f>'Adjustment for previous period'!G554</f>
        <v>0</v>
      </c>
      <c r="H718" s="110">
        <f t="shared" ref="H718:Q718" si="19">H35*H$7</f>
        <v>0</v>
      </c>
      <c r="I718" s="110">
        <f t="shared" si="19"/>
        <v>0</v>
      </c>
      <c r="J718" s="110">
        <f t="shared" si="19"/>
        <v>0</v>
      </c>
      <c r="K718" s="110">
        <f t="shared" si="19"/>
        <v>0</v>
      </c>
      <c r="L718" s="110">
        <f t="shared" si="19"/>
        <v>0</v>
      </c>
      <c r="M718" s="110">
        <f t="shared" si="19"/>
        <v>0</v>
      </c>
      <c r="N718" s="110">
        <f t="shared" si="19"/>
        <v>0</v>
      </c>
      <c r="O718" s="110">
        <f t="shared" si="19"/>
        <v>0</v>
      </c>
      <c r="P718" s="110">
        <f t="shared" si="19"/>
        <v>0</v>
      </c>
      <c r="Q718" s="110">
        <f t="shared" si="19"/>
        <v>0</v>
      </c>
      <c r="R718" s="28"/>
      <c r="S718" s="99"/>
      <c r="T718" s="99"/>
      <c r="U718" s="99"/>
      <c r="V718" s="99"/>
      <c r="W718" s="99"/>
      <c r="X718" s="99"/>
      <c r="Y718" s="99"/>
      <c r="Z718" s="99"/>
      <c r="AA718" s="99"/>
      <c r="AB718" s="217"/>
      <c r="AC718" s="217"/>
      <c r="AD718" s="217"/>
      <c r="AE718" s="217"/>
      <c r="AF718" s="217"/>
      <c r="AG718" s="217"/>
      <c r="AH718" s="217"/>
      <c r="AI718" s="217"/>
      <c r="AJ718" s="217"/>
      <c r="AK718" s="217"/>
      <c r="AL718" s="217"/>
      <c r="AM718" s="217"/>
      <c r="AN718" s="217"/>
      <c r="AO718" s="217"/>
      <c r="AP718" s="217"/>
      <c r="AQ718" s="217"/>
      <c r="AR718" s="217"/>
      <c r="AS718" s="217"/>
      <c r="AT718" s="217"/>
      <c r="AU718" s="217"/>
      <c r="AV718" s="217"/>
      <c r="AW718" s="217"/>
      <c r="AX718" s="217"/>
      <c r="AY718" s="217"/>
      <c r="AZ718" s="217"/>
      <c r="BA718" s="217"/>
      <c r="BB718" s="217"/>
      <c r="BC718" s="217"/>
      <c r="BD718" s="99"/>
      <c r="BE718" s="99"/>
      <c r="BF718" s="99"/>
      <c r="BG718" s="99"/>
      <c r="BH718" s="99"/>
      <c r="BI718" s="99"/>
      <c r="BJ718" s="99"/>
      <c r="BK718" s="11"/>
      <c r="BL718" s="11"/>
    </row>
    <row r="719" spans="1:64" hidden="1" outlineLevel="1">
      <c r="A719" s="9"/>
      <c r="B719" s="9"/>
      <c r="C719" s="45"/>
      <c r="D719" s="128">
        <f>Asset25</f>
        <v>0</v>
      </c>
      <c r="E719" s="9"/>
      <c r="F719" s="9"/>
      <c r="G719" s="194">
        <f>'Adjustment for previous period'!G555</f>
        <v>0</v>
      </c>
      <c r="H719" s="110">
        <f t="shared" ref="H719:Q719" si="20">H36*H$7</f>
        <v>0</v>
      </c>
      <c r="I719" s="110">
        <f t="shared" si="20"/>
        <v>0</v>
      </c>
      <c r="J719" s="110">
        <f t="shared" si="20"/>
        <v>0</v>
      </c>
      <c r="K719" s="110">
        <f t="shared" si="20"/>
        <v>0</v>
      </c>
      <c r="L719" s="110">
        <f t="shared" si="20"/>
        <v>0</v>
      </c>
      <c r="M719" s="110">
        <f t="shared" si="20"/>
        <v>0</v>
      </c>
      <c r="N719" s="110">
        <f t="shared" si="20"/>
        <v>0</v>
      </c>
      <c r="O719" s="110">
        <f t="shared" si="20"/>
        <v>0</v>
      </c>
      <c r="P719" s="110">
        <f t="shared" si="20"/>
        <v>0</v>
      </c>
      <c r="Q719" s="110">
        <f t="shared" si="20"/>
        <v>0</v>
      </c>
      <c r="R719" s="28"/>
      <c r="S719" s="99"/>
      <c r="T719" s="99"/>
      <c r="U719" s="99"/>
      <c r="V719" s="99"/>
      <c r="W719" s="99"/>
      <c r="X719" s="99"/>
      <c r="Y719" s="99"/>
      <c r="Z719" s="99"/>
      <c r="AA719" s="99"/>
      <c r="AB719" s="217"/>
      <c r="AC719" s="217"/>
      <c r="AD719" s="217"/>
      <c r="AE719" s="217"/>
      <c r="AF719" s="217"/>
      <c r="AG719" s="217"/>
      <c r="AH719" s="217"/>
      <c r="AI719" s="217"/>
      <c r="AJ719" s="217"/>
      <c r="AK719" s="217"/>
      <c r="AL719" s="217"/>
      <c r="AM719" s="217"/>
      <c r="AN719" s="217"/>
      <c r="AO719" s="217"/>
      <c r="AP719" s="217"/>
      <c r="AQ719" s="217"/>
      <c r="AR719" s="217"/>
      <c r="AS719" s="217"/>
      <c r="AT719" s="217"/>
      <c r="AU719" s="217"/>
      <c r="AV719" s="217"/>
      <c r="AW719" s="217"/>
      <c r="AX719" s="217"/>
      <c r="AY719" s="217"/>
      <c r="AZ719" s="217"/>
      <c r="BA719" s="217"/>
      <c r="BB719" s="217"/>
      <c r="BC719" s="217"/>
      <c r="BD719" s="99"/>
      <c r="BE719" s="99"/>
      <c r="BF719" s="99"/>
      <c r="BG719" s="99"/>
      <c r="BH719" s="99"/>
      <c r="BI719" s="99"/>
      <c r="BJ719" s="99"/>
      <c r="BK719" s="11"/>
      <c r="BL719" s="11"/>
    </row>
    <row r="720" spans="1:64" hidden="1" outlineLevel="1">
      <c r="A720" s="9"/>
      <c r="B720" s="9"/>
      <c r="C720" s="45"/>
      <c r="D720" s="128">
        <f>Asset26</f>
        <v>0</v>
      </c>
      <c r="E720" s="9"/>
      <c r="F720" s="9"/>
      <c r="G720" s="194">
        <f>'Adjustment for previous period'!G556</f>
        <v>0</v>
      </c>
      <c r="H720" s="110">
        <f t="shared" ref="H720:Q720" si="21">H37*H$7</f>
        <v>0</v>
      </c>
      <c r="I720" s="110">
        <f t="shared" si="21"/>
        <v>0</v>
      </c>
      <c r="J720" s="110">
        <f t="shared" si="21"/>
        <v>0</v>
      </c>
      <c r="K720" s="110">
        <f t="shared" si="21"/>
        <v>0</v>
      </c>
      <c r="L720" s="110">
        <f t="shared" si="21"/>
        <v>0</v>
      </c>
      <c r="M720" s="110">
        <f t="shared" si="21"/>
        <v>0</v>
      </c>
      <c r="N720" s="110">
        <f t="shared" si="21"/>
        <v>0</v>
      </c>
      <c r="O720" s="110">
        <f t="shared" si="21"/>
        <v>0</v>
      </c>
      <c r="P720" s="110">
        <f t="shared" si="21"/>
        <v>0</v>
      </c>
      <c r="Q720" s="110">
        <f t="shared" si="21"/>
        <v>0</v>
      </c>
      <c r="R720" s="28"/>
      <c r="S720" s="99"/>
      <c r="T720" s="99"/>
      <c r="U720" s="99"/>
      <c r="V720" s="99"/>
      <c r="W720" s="99"/>
      <c r="X720" s="99"/>
      <c r="Y720" s="99"/>
      <c r="Z720" s="99"/>
      <c r="AA720" s="99"/>
      <c r="AB720" s="217"/>
      <c r="AC720" s="217"/>
      <c r="AD720" s="217"/>
      <c r="AE720" s="217"/>
      <c r="AF720" s="217"/>
      <c r="AG720" s="217"/>
      <c r="AH720" s="217"/>
      <c r="AI720" s="217"/>
      <c r="AJ720" s="217"/>
      <c r="AK720" s="217"/>
      <c r="AL720" s="217"/>
      <c r="AM720" s="217"/>
      <c r="AN720" s="217"/>
      <c r="AO720" s="217"/>
      <c r="AP720" s="217"/>
      <c r="AQ720" s="217"/>
      <c r="AR720" s="217"/>
      <c r="AS720" s="217"/>
      <c r="AT720" s="217"/>
      <c r="AU720" s="217"/>
      <c r="AV720" s="217"/>
      <c r="AW720" s="217"/>
      <c r="AX720" s="217"/>
      <c r="AY720" s="217"/>
      <c r="AZ720" s="217"/>
      <c r="BA720" s="217"/>
      <c r="BB720" s="217"/>
      <c r="BC720" s="217"/>
      <c r="BD720" s="99"/>
      <c r="BE720" s="99"/>
      <c r="BF720" s="99"/>
      <c r="BG720" s="99"/>
      <c r="BH720" s="99"/>
      <c r="BI720" s="99"/>
      <c r="BJ720" s="99"/>
      <c r="BK720" s="11"/>
      <c r="BL720" s="11"/>
    </row>
    <row r="721" spans="1:64" hidden="1" outlineLevel="1">
      <c r="A721" s="9"/>
      <c r="B721" s="9"/>
      <c r="C721" s="45"/>
      <c r="D721" s="128">
        <f>Asset27</f>
        <v>0</v>
      </c>
      <c r="E721" s="9"/>
      <c r="F721" s="9"/>
      <c r="G721" s="194">
        <f>'Adjustment for previous period'!G557</f>
        <v>0</v>
      </c>
      <c r="H721" s="110">
        <f t="shared" ref="H721:Q721" si="22">H38*H$7</f>
        <v>0</v>
      </c>
      <c r="I721" s="110">
        <f t="shared" si="22"/>
        <v>0</v>
      </c>
      <c r="J721" s="110">
        <f t="shared" si="22"/>
        <v>0</v>
      </c>
      <c r="K721" s="110">
        <f t="shared" si="22"/>
        <v>0</v>
      </c>
      <c r="L721" s="110">
        <f t="shared" si="22"/>
        <v>0</v>
      </c>
      <c r="M721" s="110">
        <f t="shared" si="22"/>
        <v>0</v>
      </c>
      <c r="N721" s="110">
        <f t="shared" si="22"/>
        <v>0</v>
      </c>
      <c r="O721" s="110">
        <f t="shared" si="22"/>
        <v>0</v>
      </c>
      <c r="P721" s="110">
        <f t="shared" si="22"/>
        <v>0</v>
      </c>
      <c r="Q721" s="110">
        <f t="shared" si="22"/>
        <v>0</v>
      </c>
      <c r="R721" s="28"/>
      <c r="S721" s="99"/>
      <c r="T721" s="99"/>
      <c r="U721" s="99"/>
      <c r="V721" s="99"/>
      <c r="W721" s="99"/>
      <c r="X721" s="99"/>
      <c r="Y721" s="99"/>
      <c r="Z721" s="99"/>
      <c r="AA721" s="99"/>
      <c r="AB721" s="217"/>
      <c r="AC721" s="217"/>
      <c r="AD721" s="217"/>
      <c r="AE721" s="217"/>
      <c r="AF721" s="217"/>
      <c r="AG721" s="217"/>
      <c r="AH721" s="217"/>
      <c r="AI721" s="217"/>
      <c r="AJ721" s="217"/>
      <c r="AK721" s="217"/>
      <c r="AL721" s="217"/>
      <c r="AM721" s="217"/>
      <c r="AN721" s="217"/>
      <c r="AO721" s="217"/>
      <c r="AP721" s="217"/>
      <c r="AQ721" s="217"/>
      <c r="AR721" s="217"/>
      <c r="AS721" s="217"/>
      <c r="AT721" s="217"/>
      <c r="AU721" s="217"/>
      <c r="AV721" s="217"/>
      <c r="AW721" s="217"/>
      <c r="AX721" s="217"/>
      <c r="AY721" s="217"/>
      <c r="AZ721" s="217"/>
      <c r="BA721" s="217"/>
      <c r="BB721" s="217"/>
      <c r="BC721" s="217"/>
      <c r="BD721" s="99"/>
      <c r="BE721" s="99"/>
      <c r="BF721" s="99"/>
      <c r="BG721" s="99"/>
      <c r="BH721" s="99"/>
      <c r="BI721" s="99"/>
      <c r="BJ721" s="99"/>
      <c r="BK721" s="11"/>
      <c r="BL721" s="11"/>
    </row>
    <row r="722" spans="1:64" hidden="1" outlineLevel="1">
      <c r="A722" s="9"/>
      <c r="B722" s="9"/>
      <c r="C722" s="45"/>
      <c r="D722" s="128">
        <f>Asset28</f>
        <v>0</v>
      </c>
      <c r="E722" s="9"/>
      <c r="F722" s="9"/>
      <c r="G722" s="194">
        <f>'Adjustment for previous period'!G558</f>
        <v>0</v>
      </c>
      <c r="H722" s="110">
        <f t="shared" ref="H722:Q722" si="23">H39*H$7</f>
        <v>0</v>
      </c>
      <c r="I722" s="110">
        <f t="shared" si="23"/>
        <v>0</v>
      </c>
      <c r="J722" s="110">
        <f t="shared" si="23"/>
        <v>0</v>
      </c>
      <c r="K722" s="110">
        <f t="shared" si="23"/>
        <v>0</v>
      </c>
      <c r="L722" s="110">
        <f t="shared" si="23"/>
        <v>0</v>
      </c>
      <c r="M722" s="110">
        <f t="shared" si="23"/>
        <v>0</v>
      </c>
      <c r="N722" s="110">
        <f t="shared" si="23"/>
        <v>0</v>
      </c>
      <c r="O722" s="110">
        <f t="shared" si="23"/>
        <v>0</v>
      </c>
      <c r="P722" s="110">
        <f t="shared" si="23"/>
        <v>0</v>
      </c>
      <c r="Q722" s="110">
        <f t="shared" si="23"/>
        <v>0</v>
      </c>
      <c r="R722" s="28"/>
      <c r="S722" s="99"/>
      <c r="T722" s="99"/>
      <c r="U722" s="99"/>
      <c r="V722" s="99"/>
      <c r="W722" s="99"/>
      <c r="X722" s="99"/>
      <c r="Y722" s="99"/>
      <c r="Z722" s="99"/>
      <c r="AA722" s="99"/>
      <c r="AB722" s="217"/>
      <c r="AC722" s="217"/>
      <c r="AD722" s="217"/>
      <c r="AE722" s="217"/>
      <c r="AF722" s="217"/>
      <c r="AG722" s="217"/>
      <c r="AH722" s="217"/>
      <c r="AI722" s="217"/>
      <c r="AJ722" s="217"/>
      <c r="AK722" s="217"/>
      <c r="AL722" s="217"/>
      <c r="AM722" s="217"/>
      <c r="AN722" s="217"/>
      <c r="AO722" s="217"/>
      <c r="AP722" s="217"/>
      <c r="AQ722" s="217"/>
      <c r="AR722" s="217"/>
      <c r="AS722" s="217"/>
      <c r="AT722" s="217"/>
      <c r="AU722" s="217"/>
      <c r="AV722" s="217"/>
      <c r="AW722" s="217"/>
      <c r="AX722" s="217"/>
      <c r="AY722" s="217"/>
      <c r="AZ722" s="217"/>
      <c r="BA722" s="217"/>
      <c r="BB722" s="217"/>
      <c r="BC722" s="217"/>
      <c r="BD722" s="99"/>
      <c r="BE722" s="99"/>
      <c r="BF722" s="99"/>
      <c r="BG722" s="99"/>
      <c r="BH722" s="99"/>
      <c r="BI722" s="99"/>
      <c r="BJ722" s="99"/>
      <c r="BK722" s="11"/>
      <c r="BL722" s="11"/>
    </row>
    <row r="723" spans="1:64" hidden="1" outlineLevel="1">
      <c r="A723" s="9"/>
      <c r="B723" s="9"/>
      <c r="C723" s="45"/>
      <c r="D723" s="128">
        <f>Asset29</f>
        <v>0</v>
      </c>
      <c r="E723" s="9"/>
      <c r="F723" s="9"/>
      <c r="G723" s="194">
        <f>'Adjustment for previous period'!G559</f>
        <v>0</v>
      </c>
      <c r="H723" s="110">
        <f t="shared" ref="H723:Q724" si="24">H40*H$7</f>
        <v>0</v>
      </c>
      <c r="I723" s="110">
        <f t="shared" si="24"/>
        <v>0</v>
      </c>
      <c r="J723" s="110">
        <f t="shared" si="24"/>
        <v>0</v>
      </c>
      <c r="K723" s="110">
        <f t="shared" si="24"/>
        <v>0</v>
      </c>
      <c r="L723" s="110">
        <f t="shared" si="24"/>
        <v>0</v>
      </c>
      <c r="M723" s="110">
        <f t="shared" si="24"/>
        <v>0</v>
      </c>
      <c r="N723" s="110">
        <f t="shared" si="24"/>
        <v>0</v>
      </c>
      <c r="O723" s="110">
        <f t="shared" si="24"/>
        <v>0</v>
      </c>
      <c r="P723" s="110">
        <f t="shared" si="24"/>
        <v>0</v>
      </c>
      <c r="Q723" s="110">
        <f t="shared" si="24"/>
        <v>0</v>
      </c>
      <c r="R723" s="28"/>
      <c r="S723" s="99"/>
      <c r="T723" s="99"/>
      <c r="U723" s="99"/>
      <c r="V723" s="99"/>
      <c r="W723" s="99"/>
      <c r="X723" s="99"/>
      <c r="Y723" s="99"/>
      <c r="Z723" s="99"/>
      <c r="AA723" s="99"/>
      <c r="AB723" s="217"/>
      <c r="AC723" s="217"/>
      <c r="AD723" s="217"/>
      <c r="AE723" s="217"/>
      <c r="AF723" s="217"/>
      <c r="AG723" s="217"/>
      <c r="AH723" s="217"/>
      <c r="AI723" s="217"/>
      <c r="AJ723" s="217"/>
      <c r="AK723" s="217"/>
      <c r="AL723" s="217"/>
      <c r="AM723" s="217"/>
      <c r="AN723" s="217"/>
      <c r="AO723" s="217"/>
      <c r="AP723" s="217"/>
      <c r="AQ723" s="217"/>
      <c r="AR723" s="217"/>
      <c r="AS723" s="217"/>
      <c r="AT723" s="217"/>
      <c r="AU723" s="217"/>
      <c r="AV723" s="217"/>
      <c r="AW723" s="217"/>
      <c r="AX723" s="217"/>
      <c r="AY723" s="217"/>
      <c r="AZ723" s="217"/>
      <c r="BA723" s="217"/>
      <c r="BB723" s="217"/>
      <c r="BC723" s="217"/>
      <c r="BD723" s="99"/>
      <c r="BE723" s="99"/>
      <c r="BF723" s="99"/>
      <c r="BG723" s="99"/>
      <c r="BH723" s="99"/>
      <c r="BI723" s="99"/>
      <c r="BJ723" s="99"/>
      <c r="BK723" s="11"/>
      <c r="BL723" s="11"/>
    </row>
    <row r="724" spans="1:64" hidden="1" outlineLevel="1">
      <c r="A724" s="9"/>
      <c r="B724" s="9"/>
      <c r="C724" s="45"/>
      <c r="D724" s="128">
        <f>Asset30</f>
        <v>0</v>
      </c>
      <c r="E724" s="9"/>
      <c r="F724" s="9"/>
      <c r="G724" s="194">
        <f>'Adjustment for previous period'!G560</f>
        <v>0</v>
      </c>
      <c r="H724" s="110">
        <f t="shared" si="24"/>
        <v>0</v>
      </c>
      <c r="I724" s="110">
        <f t="shared" si="24"/>
        <v>0</v>
      </c>
      <c r="J724" s="110">
        <f t="shared" si="24"/>
        <v>0</v>
      </c>
      <c r="K724" s="110">
        <f t="shared" si="24"/>
        <v>0</v>
      </c>
      <c r="L724" s="110">
        <f t="shared" si="24"/>
        <v>0</v>
      </c>
      <c r="M724" s="110">
        <f t="shared" si="24"/>
        <v>0</v>
      </c>
      <c r="N724" s="110">
        <f t="shared" si="24"/>
        <v>0</v>
      </c>
      <c r="O724" s="110">
        <f t="shared" si="24"/>
        <v>0</v>
      </c>
      <c r="P724" s="110">
        <f t="shared" si="24"/>
        <v>0</v>
      </c>
      <c r="Q724" s="110">
        <f t="shared" si="24"/>
        <v>0</v>
      </c>
      <c r="R724" s="28"/>
      <c r="S724" s="99"/>
      <c r="T724" s="99"/>
      <c r="U724" s="99"/>
      <c r="V724" s="99"/>
      <c r="W724" s="99"/>
      <c r="X724" s="99"/>
      <c r="Y724" s="99"/>
      <c r="Z724" s="99"/>
      <c r="AA724" s="99"/>
      <c r="AB724" s="217"/>
      <c r="AC724" s="217"/>
      <c r="AD724" s="217"/>
      <c r="AE724" s="217"/>
      <c r="AF724" s="217"/>
      <c r="AG724" s="217"/>
      <c r="AH724" s="217"/>
      <c r="AI724" s="217"/>
      <c r="AJ724" s="217"/>
      <c r="AK724" s="217"/>
      <c r="AL724" s="217"/>
      <c r="AM724" s="217"/>
      <c r="AN724" s="217"/>
      <c r="AO724" s="217"/>
      <c r="AP724" s="217"/>
      <c r="AQ724" s="217"/>
      <c r="AR724" s="217"/>
      <c r="AS724" s="217"/>
      <c r="AT724" s="217"/>
      <c r="AU724" s="217"/>
      <c r="AV724" s="217"/>
      <c r="AW724" s="217"/>
      <c r="AX724" s="217"/>
      <c r="AY724" s="217"/>
      <c r="AZ724" s="217"/>
      <c r="BA724" s="217"/>
      <c r="BB724" s="217"/>
      <c r="BC724" s="217"/>
      <c r="BD724" s="99"/>
      <c r="BE724" s="99"/>
      <c r="BF724" s="99"/>
      <c r="BG724" s="99"/>
      <c r="BH724" s="99"/>
      <c r="BI724" s="99"/>
      <c r="BJ724" s="99"/>
      <c r="BK724" s="11"/>
      <c r="BL724" s="11"/>
    </row>
    <row r="725" spans="1:64" hidden="1" outlineLevel="1">
      <c r="A725" s="9"/>
      <c r="B725" s="9"/>
      <c r="C725" s="45"/>
      <c r="D725" s="128">
        <f>Asset31</f>
        <v>0</v>
      </c>
      <c r="E725" s="9"/>
      <c r="F725" s="9"/>
      <c r="G725" s="194">
        <f>'Adjustment for previous period'!G561</f>
        <v>0</v>
      </c>
      <c r="H725" s="110">
        <f t="shared" ref="H725:Q725" si="25">H42*H$7</f>
        <v>0</v>
      </c>
      <c r="I725" s="110">
        <f t="shared" si="25"/>
        <v>0</v>
      </c>
      <c r="J725" s="110">
        <f t="shared" si="25"/>
        <v>0</v>
      </c>
      <c r="K725" s="110">
        <f t="shared" si="25"/>
        <v>0</v>
      </c>
      <c r="L725" s="110">
        <f t="shared" si="25"/>
        <v>0</v>
      </c>
      <c r="M725" s="110">
        <f t="shared" si="25"/>
        <v>0</v>
      </c>
      <c r="N725" s="110">
        <f t="shared" si="25"/>
        <v>0</v>
      </c>
      <c r="O725" s="110">
        <f t="shared" si="25"/>
        <v>0</v>
      </c>
      <c r="P725" s="110">
        <f t="shared" si="25"/>
        <v>0</v>
      </c>
      <c r="Q725" s="110">
        <f t="shared" si="25"/>
        <v>0</v>
      </c>
      <c r="R725" s="28"/>
      <c r="S725" s="99"/>
      <c r="T725" s="99"/>
      <c r="U725" s="99"/>
      <c r="V725" s="99"/>
      <c r="W725" s="99"/>
      <c r="X725" s="99"/>
      <c r="Y725" s="99"/>
      <c r="Z725" s="99"/>
      <c r="AA725" s="99"/>
      <c r="AB725" s="217"/>
      <c r="AC725" s="217"/>
      <c r="AD725" s="217"/>
      <c r="AE725" s="217"/>
      <c r="AF725" s="217"/>
      <c r="AG725" s="217"/>
      <c r="AH725" s="217"/>
      <c r="AI725" s="217"/>
      <c r="AJ725" s="217"/>
      <c r="AK725" s="217"/>
      <c r="AL725" s="217"/>
      <c r="AM725" s="217"/>
      <c r="AN725" s="217"/>
      <c r="AO725" s="217"/>
      <c r="AP725" s="217"/>
      <c r="AQ725" s="217"/>
      <c r="AR725" s="217"/>
      <c r="AS725" s="217"/>
      <c r="AT725" s="217"/>
      <c r="AU725" s="217"/>
      <c r="AV725" s="217"/>
      <c r="AW725" s="217"/>
      <c r="AX725" s="217"/>
      <c r="AY725" s="217"/>
      <c r="AZ725" s="217"/>
      <c r="BA725" s="217"/>
      <c r="BB725" s="217"/>
      <c r="BC725" s="217"/>
      <c r="BD725" s="99"/>
      <c r="BE725" s="99"/>
      <c r="BF725" s="99"/>
      <c r="BG725" s="99"/>
      <c r="BH725" s="99"/>
      <c r="BI725" s="99"/>
      <c r="BJ725" s="99"/>
      <c r="BK725" s="11"/>
      <c r="BL725" s="11"/>
    </row>
    <row r="726" spans="1:64" hidden="1" outlineLevel="1">
      <c r="A726" s="9"/>
      <c r="B726" s="9"/>
      <c r="C726" s="45"/>
      <c r="D726" s="128">
        <f>Asset32</f>
        <v>0</v>
      </c>
      <c r="E726" s="9"/>
      <c r="F726" s="9"/>
      <c r="G726" s="194">
        <f>'Adjustment for previous period'!G562</f>
        <v>0</v>
      </c>
      <c r="H726" s="110">
        <f t="shared" ref="H726:Q726" si="26">H43*H$7</f>
        <v>0</v>
      </c>
      <c r="I726" s="110">
        <f t="shared" si="26"/>
        <v>0</v>
      </c>
      <c r="J726" s="110">
        <f t="shared" si="26"/>
        <v>0</v>
      </c>
      <c r="K726" s="110">
        <f t="shared" si="26"/>
        <v>0</v>
      </c>
      <c r="L726" s="110">
        <f t="shared" si="26"/>
        <v>0</v>
      </c>
      <c r="M726" s="110">
        <f t="shared" si="26"/>
        <v>0</v>
      </c>
      <c r="N726" s="110">
        <f t="shared" si="26"/>
        <v>0</v>
      </c>
      <c r="O726" s="110">
        <f t="shared" si="26"/>
        <v>0</v>
      </c>
      <c r="P726" s="110">
        <f t="shared" si="26"/>
        <v>0</v>
      </c>
      <c r="Q726" s="110">
        <f t="shared" si="26"/>
        <v>0</v>
      </c>
      <c r="R726" s="28"/>
      <c r="S726" s="99"/>
      <c r="T726" s="99"/>
      <c r="U726" s="99"/>
      <c r="V726" s="99"/>
      <c r="W726" s="99"/>
      <c r="X726" s="99"/>
      <c r="Y726" s="99"/>
      <c r="Z726" s="99"/>
      <c r="AA726" s="99"/>
      <c r="AB726" s="217"/>
      <c r="AC726" s="217"/>
      <c r="AD726" s="217"/>
      <c r="AE726" s="217"/>
      <c r="AF726" s="217"/>
      <c r="AG726" s="217"/>
      <c r="AH726" s="217"/>
      <c r="AI726" s="217"/>
      <c r="AJ726" s="217"/>
      <c r="AK726" s="217"/>
      <c r="AL726" s="217"/>
      <c r="AM726" s="217"/>
      <c r="AN726" s="217"/>
      <c r="AO726" s="217"/>
      <c r="AP726" s="217"/>
      <c r="AQ726" s="217"/>
      <c r="AR726" s="217"/>
      <c r="AS726" s="217"/>
      <c r="AT726" s="217"/>
      <c r="AU726" s="217"/>
      <c r="AV726" s="217"/>
      <c r="AW726" s="217"/>
      <c r="AX726" s="217"/>
      <c r="AY726" s="217"/>
      <c r="AZ726" s="217"/>
      <c r="BA726" s="217"/>
      <c r="BB726" s="217"/>
      <c r="BC726" s="217"/>
      <c r="BD726" s="99"/>
      <c r="BE726" s="99"/>
      <c r="BF726" s="99"/>
      <c r="BG726" s="99"/>
      <c r="BH726" s="99"/>
      <c r="BI726" s="99"/>
      <c r="BJ726" s="99"/>
      <c r="BK726" s="11"/>
      <c r="BL726" s="11"/>
    </row>
    <row r="727" spans="1:64" hidden="1" outlineLevel="1">
      <c r="A727" s="9"/>
      <c r="B727" s="9"/>
      <c r="C727" s="45"/>
      <c r="D727" s="128">
        <f>Asset33</f>
        <v>0</v>
      </c>
      <c r="E727" s="9"/>
      <c r="F727" s="9"/>
      <c r="G727" s="194">
        <f>'Adjustment for previous period'!G563</f>
        <v>0</v>
      </c>
      <c r="H727" s="110">
        <f t="shared" ref="H727:Q727" si="27">H44*H$7</f>
        <v>0</v>
      </c>
      <c r="I727" s="110">
        <f t="shared" si="27"/>
        <v>0</v>
      </c>
      <c r="J727" s="110">
        <f t="shared" si="27"/>
        <v>0</v>
      </c>
      <c r="K727" s="110">
        <f t="shared" si="27"/>
        <v>0</v>
      </c>
      <c r="L727" s="110">
        <f t="shared" si="27"/>
        <v>0</v>
      </c>
      <c r="M727" s="110">
        <f t="shared" si="27"/>
        <v>0</v>
      </c>
      <c r="N727" s="110">
        <f t="shared" si="27"/>
        <v>0</v>
      </c>
      <c r="O727" s="110">
        <f t="shared" si="27"/>
        <v>0</v>
      </c>
      <c r="P727" s="110">
        <f t="shared" si="27"/>
        <v>0</v>
      </c>
      <c r="Q727" s="110">
        <f t="shared" si="27"/>
        <v>0</v>
      </c>
      <c r="R727" s="28"/>
      <c r="S727" s="99"/>
      <c r="T727" s="99"/>
      <c r="U727" s="99"/>
      <c r="V727" s="99"/>
      <c r="W727" s="99"/>
      <c r="X727" s="99"/>
      <c r="Y727" s="99"/>
      <c r="Z727" s="99"/>
      <c r="AA727" s="99"/>
      <c r="AB727" s="217"/>
      <c r="AC727" s="217"/>
      <c r="AD727" s="217"/>
      <c r="AE727" s="217"/>
      <c r="AF727" s="217"/>
      <c r="AG727" s="217"/>
      <c r="AH727" s="217"/>
      <c r="AI727" s="217"/>
      <c r="AJ727" s="217"/>
      <c r="AK727" s="217"/>
      <c r="AL727" s="217"/>
      <c r="AM727" s="217"/>
      <c r="AN727" s="217"/>
      <c r="AO727" s="217"/>
      <c r="AP727" s="217"/>
      <c r="AQ727" s="217"/>
      <c r="AR727" s="217"/>
      <c r="AS727" s="217"/>
      <c r="AT727" s="217"/>
      <c r="AU727" s="217"/>
      <c r="AV727" s="217"/>
      <c r="AW727" s="217"/>
      <c r="AX727" s="217"/>
      <c r="AY727" s="217"/>
      <c r="AZ727" s="217"/>
      <c r="BA727" s="217"/>
      <c r="BB727" s="217"/>
      <c r="BC727" s="217"/>
      <c r="BD727" s="99"/>
      <c r="BE727" s="99"/>
      <c r="BF727" s="99"/>
      <c r="BG727" s="99"/>
      <c r="BH727" s="99"/>
      <c r="BI727" s="99"/>
      <c r="BJ727" s="99"/>
      <c r="BK727" s="11"/>
      <c r="BL727" s="11"/>
    </row>
    <row r="728" spans="1:64" hidden="1" outlineLevel="1">
      <c r="A728" s="9"/>
      <c r="B728" s="9"/>
      <c r="C728" s="45"/>
      <c r="D728" s="128">
        <f>Asset34</f>
        <v>0</v>
      </c>
      <c r="E728" s="9"/>
      <c r="F728" s="9"/>
      <c r="G728" s="194">
        <f>'Adjustment for previous period'!G564</f>
        <v>0</v>
      </c>
      <c r="H728" s="110">
        <f t="shared" ref="H728:Q728" si="28">H45*H$7</f>
        <v>0</v>
      </c>
      <c r="I728" s="110">
        <f t="shared" si="28"/>
        <v>0</v>
      </c>
      <c r="J728" s="110">
        <f t="shared" si="28"/>
        <v>0</v>
      </c>
      <c r="K728" s="110">
        <f t="shared" si="28"/>
        <v>0</v>
      </c>
      <c r="L728" s="110">
        <f t="shared" si="28"/>
        <v>0</v>
      </c>
      <c r="M728" s="110">
        <f t="shared" si="28"/>
        <v>0</v>
      </c>
      <c r="N728" s="110">
        <f t="shared" si="28"/>
        <v>0</v>
      </c>
      <c r="O728" s="110">
        <f t="shared" si="28"/>
        <v>0</v>
      </c>
      <c r="P728" s="110">
        <f t="shared" si="28"/>
        <v>0</v>
      </c>
      <c r="Q728" s="110">
        <f t="shared" si="28"/>
        <v>0</v>
      </c>
      <c r="R728" s="28"/>
      <c r="S728" s="99"/>
      <c r="T728" s="99"/>
      <c r="U728" s="99"/>
      <c r="V728" s="99"/>
      <c r="W728" s="99"/>
      <c r="X728" s="99"/>
      <c r="Y728" s="99"/>
      <c r="Z728" s="99"/>
      <c r="AA728" s="99"/>
      <c r="AB728" s="217"/>
      <c r="AC728" s="217"/>
      <c r="AD728" s="217"/>
      <c r="AE728" s="217"/>
      <c r="AF728" s="217"/>
      <c r="AG728" s="217"/>
      <c r="AH728" s="217"/>
      <c r="AI728" s="217"/>
      <c r="AJ728" s="217"/>
      <c r="AK728" s="217"/>
      <c r="AL728" s="217"/>
      <c r="AM728" s="217"/>
      <c r="AN728" s="217"/>
      <c r="AO728" s="217"/>
      <c r="AP728" s="217"/>
      <c r="AQ728" s="217"/>
      <c r="AR728" s="217"/>
      <c r="AS728" s="217"/>
      <c r="AT728" s="217"/>
      <c r="AU728" s="217"/>
      <c r="AV728" s="217"/>
      <c r="AW728" s="217"/>
      <c r="AX728" s="217"/>
      <c r="AY728" s="217"/>
      <c r="AZ728" s="217"/>
      <c r="BA728" s="217"/>
      <c r="BB728" s="217"/>
      <c r="BC728" s="217"/>
      <c r="BD728" s="99"/>
      <c r="BE728" s="99"/>
      <c r="BF728" s="99"/>
      <c r="BG728" s="99"/>
      <c r="BH728" s="99"/>
      <c r="BI728" s="99"/>
      <c r="BJ728" s="99"/>
      <c r="BK728" s="11"/>
      <c r="BL728" s="11"/>
    </row>
    <row r="729" spans="1:64" hidden="1" outlineLevel="1">
      <c r="A729" s="9"/>
      <c r="B729" s="9"/>
      <c r="C729" s="45"/>
      <c r="D729" s="128">
        <f>Asset35</f>
        <v>0</v>
      </c>
      <c r="E729" s="9"/>
      <c r="F729" s="9"/>
      <c r="G729" s="194">
        <f>'Adjustment for previous period'!G565</f>
        <v>0</v>
      </c>
      <c r="H729" s="110">
        <f t="shared" ref="H729:Q729" si="29">H46*H$7</f>
        <v>0</v>
      </c>
      <c r="I729" s="110">
        <f t="shared" si="29"/>
        <v>0</v>
      </c>
      <c r="J729" s="110">
        <f t="shared" si="29"/>
        <v>0</v>
      </c>
      <c r="K729" s="110">
        <f t="shared" si="29"/>
        <v>0</v>
      </c>
      <c r="L729" s="110">
        <f t="shared" si="29"/>
        <v>0</v>
      </c>
      <c r="M729" s="110">
        <f t="shared" si="29"/>
        <v>0</v>
      </c>
      <c r="N729" s="110">
        <f t="shared" si="29"/>
        <v>0</v>
      </c>
      <c r="O729" s="110">
        <f t="shared" si="29"/>
        <v>0</v>
      </c>
      <c r="P729" s="110">
        <f t="shared" si="29"/>
        <v>0</v>
      </c>
      <c r="Q729" s="110">
        <f t="shared" si="29"/>
        <v>0</v>
      </c>
      <c r="R729" s="28"/>
      <c r="S729" s="99"/>
      <c r="T729" s="99"/>
      <c r="U729" s="99"/>
      <c r="V729" s="99"/>
      <c r="W729" s="99"/>
      <c r="X729" s="99"/>
      <c r="Y729" s="99"/>
      <c r="Z729" s="99"/>
      <c r="AA729" s="99"/>
      <c r="AB729" s="217"/>
      <c r="AC729" s="217"/>
      <c r="AD729" s="217"/>
      <c r="AE729" s="217"/>
      <c r="AF729" s="217"/>
      <c r="AG729" s="217"/>
      <c r="AH729" s="217"/>
      <c r="AI729" s="217"/>
      <c r="AJ729" s="217"/>
      <c r="AK729" s="217"/>
      <c r="AL729" s="217"/>
      <c r="AM729" s="217"/>
      <c r="AN729" s="217"/>
      <c r="AO729" s="217"/>
      <c r="AP729" s="217"/>
      <c r="AQ729" s="217"/>
      <c r="AR729" s="217"/>
      <c r="AS729" s="217"/>
      <c r="AT729" s="217"/>
      <c r="AU729" s="217"/>
      <c r="AV729" s="217"/>
      <c r="AW729" s="217"/>
      <c r="AX729" s="217"/>
      <c r="AY729" s="217"/>
      <c r="AZ729" s="217"/>
      <c r="BA729" s="217"/>
      <c r="BB729" s="217"/>
      <c r="BC729" s="217"/>
      <c r="BD729" s="99"/>
      <c r="BE729" s="99"/>
      <c r="BF729" s="99"/>
      <c r="BG729" s="99"/>
      <c r="BH729" s="99"/>
      <c r="BI729" s="99"/>
      <c r="BJ729" s="99"/>
      <c r="BK729" s="11"/>
      <c r="BL729" s="11"/>
    </row>
    <row r="730" spans="1:64" hidden="1" outlineLevel="1">
      <c r="A730" s="9"/>
      <c r="B730" s="9"/>
      <c r="C730" s="45"/>
      <c r="D730" s="128">
        <f>Asset36</f>
        <v>0</v>
      </c>
      <c r="E730" s="9"/>
      <c r="F730" s="9"/>
      <c r="G730" s="194">
        <f>'Adjustment for previous period'!G566</f>
        <v>0</v>
      </c>
      <c r="H730" s="110">
        <f t="shared" ref="H730:Q730" si="30">H47*H$7</f>
        <v>0</v>
      </c>
      <c r="I730" s="110">
        <f t="shared" si="30"/>
        <v>0</v>
      </c>
      <c r="J730" s="110">
        <f t="shared" si="30"/>
        <v>0</v>
      </c>
      <c r="K730" s="110">
        <f t="shared" si="30"/>
        <v>0</v>
      </c>
      <c r="L730" s="110">
        <f t="shared" si="30"/>
        <v>0</v>
      </c>
      <c r="M730" s="110">
        <f t="shared" si="30"/>
        <v>0</v>
      </c>
      <c r="N730" s="110">
        <f t="shared" si="30"/>
        <v>0</v>
      </c>
      <c r="O730" s="110">
        <f t="shared" si="30"/>
        <v>0</v>
      </c>
      <c r="P730" s="110">
        <f t="shared" si="30"/>
        <v>0</v>
      </c>
      <c r="Q730" s="110">
        <f t="shared" si="30"/>
        <v>0</v>
      </c>
      <c r="R730" s="28"/>
      <c r="S730" s="99"/>
      <c r="T730" s="99"/>
      <c r="U730" s="99"/>
      <c r="V730" s="99"/>
      <c r="W730" s="99"/>
      <c r="X730" s="99"/>
      <c r="Y730" s="99"/>
      <c r="Z730" s="99"/>
      <c r="AA730" s="99"/>
      <c r="AB730" s="217"/>
      <c r="AC730" s="217"/>
      <c r="AD730" s="217"/>
      <c r="AE730" s="217"/>
      <c r="AF730" s="217"/>
      <c r="AG730" s="217"/>
      <c r="AH730" s="217"/>
      <c r="AI730" s="217"/>
      <c r="AJ730" s="217"/>
      <c r="AK730" s="217"/>
      <c r="AL730" s="217"/>
      <c r="AM730" s="217"/>
      <c r="AN730" s="217"/>
      <c r="AO730" s="217"/>
      <c r="AP730" s="217"/>
      <c r="AQ730" s="217"/>
      <c r="AR730" s="217"/>
      <c r="AS730" s="217"/>
      <c r="AT730" s="217"/>
      <c r="AU730" s="217"/>
      <c r="AV730" s="217"/>
      <c r="AW730" s="217"/>
      <c r="AX730" s="217"/>
      <c r="AY730" s="217"/>
      <c r="AZ730" s="217"/>
      <c r="BA730" s="217"/>
      <c r="BB730" s="217"/>
      <c r="BC730" s="217"/>
      <c r="BD730" s="99"/>
      <c r="BE730" s="99"/>
      <c r="BF730" s="99"/>
      <c r="BG730" s="99"/>
      <c r="BH730" s="99"/>
      <c r="BI730" s="99"/>
      <c r="BJ730" s="99"/>
      <c r="BK730" s="11"/>
      <c r="BL730" s="11"/>
    </row>
    <row r="731" spans="1:64" hidden="1" outlineLevel="1">
      <c r="A731" s="9"/>
      <c r="B731" s="9"/>
      <c r="C731" s="45"/>
      <c r="D731" s="128">
        <f>Asset37</f>
        <v>0</v>
      </c>
      <c r="E731" s="9"/>
      <c r="F731" s="9"/>
      <c r="G731" s="194">
        <f>'Adjustment for previous period'!G567</f>
        <v>0</v>
      </c>
      <c r="H731" s="110">
        <f t="shared" ref="H731:Q731" si="31">H48*H$7</f>
        <v>0</v>
      </c>
      <c r="I731" s="110">
        <f t="shared" si="31"/>
        <v>0</v>
      </c>
      <c r="J731" s="110">
        <f t="shared" si="31"/>
        <v>0</v>
      </c>
      <c r="K731" s="110">
        <f t="shared" si="31"/>
        <v>0</v>
      </c>
      <c r="L731" s="110">
        <f t="shared" si="31"/>
        <v>0</v>
      </c>
      <c r="M731" s="110">
        <f t="shared" si="31"/>
        <v>0</v>
      </c>
      <c r="N731" s="110">
        <f t="shared" si="31"/>
        <v>0</v>
      </c>
      <c r="O731" s="110">
        <f t="shared" si="31"/>
        <v>0</v>
      </c>
      <c r="P731" s="110">
        <f t="shared" si="31"/>
        <v>0</v>
      </c>
      <c r="Q731" s="110">
        <f t="shared" si="31"/>
        <v>0</v>
      </c>
      <c r="R731" s="28"/>
      <c r="S731" s="99"/>
      <c r="T731" s="99"/>
      <c r="U731" s="99"/>
      <c r="V731" s="99"/>
      <c r="W731" s="99"/>
      <c r="X731" s="99"/>
      <c r="Y731" s="99"/>
      <c r="Z731" s="99"/>
      <c r="AA731" s="99"/>
      <c r="AB731" s="217"/>
      <c r="AC731" s="217"/>
      <c r="AD731" s="217"/>
      <c r="AE731" s="217"/>
      <c r="AF731" s="217"/>
      <c r="AG731" s="217"/>
      <c r="AH731" s="217"/>
      <c r="AI731" s="217"/>
      <c r="AJ731" s="217"/>
      <c r="AK731" s="217"/>
      <c r="AL731" s="217"/>
      <c r="AM731" s="217"/>
      <c r="AN731" s="217"/>
      <c r="AO731" s="217"/>
      <c r="AP731" s="217"/>
      <c r="AQ731" s="217"/>
      <c r="AR731" s="217"/>
      <c r="AS731" s="217"/>
      <c r="AT731" s="217"/>
      <c r="AU731" s="217"/>
      <c r="AV731" s="217"/>
      <c r="AW731" s="217"/>
      <c r="AX731" s="217"/>
      <c r="AY731" s="217"/>
      <c r="AZ731" s="217"/>
      <c r="BA731" s="217"/>
      <c r="BB731" s="217"/>
      <c r="BC731" s="217"/>
      <c r="BD731" s="99"/>
      <c r="BE731" s="99"/>
      <c r="BF731" s="99"/>
      <c r="BG731" s="99"/>
      <c r="BH731" s="99"/>
      <c r="BI731" s="99"/>
      <c r="BJ731" s="99"/>
      <c r="BK731" s="11"/>
      <c r="BL731" s="11"/>
    </row>
    <row r="732" spans="1:64" hidden="1" outlineLevel="1">
      <c r="A732" s="9"/>
      <c r="B732" s="9"/>
      <c r="C732" s="45"/>
      <c r="D732" s="128">
        <f>Asset38</f>
        <v>0</v>
      </c>
      <c r="E732" s="9"/>
      <c r="F732" s="9"/>
      <c r="G732" s="194">
        <f>'Adjustment for previous period'!G568</f>
        <v>0</v>
      </c>
      <c r="H732" s="110">
        <f t="shared" ref="H732:Q732" si="32">H49*H$7</f>
        <v>0</v>
      </c>
      <c r="I732" s="110">
        <f t="shared" si="32"/>
        <v>0</v>
      </c>
      <c r="J732" s="110">
        <f t="shared" si="32"/>
        <v>0</v>
      </c>
      <c r="K732" s="110">
        <f t="shared" si="32"/>
        <v>0</v>
      </c>
      <c r="L732" s="110">
        <f t="shared" si="32"/>
        <v>0</v>
      </c>
      <c r="M732" s="110">
        <f t="shared" si="32"/>
        <v>0</v>
      </c>
      <c r="N732" s="110">
        <f t="shared" si="32"/>
        <v>0</v>
      </c>
      <c r="O732" s="110">
        <f t="shared" si="32"/>
        <v>0</v>
      </c>
      <c r="P732" s="110">
        <f t="shared" si="32"/>
        <v>0</v>
      </c>
      <c r="Q732" s="110">
        <f t="shared" si="32"/>
        <v>0</v>
      </c>
      <c r="R732" s="28"/>
      <c r="S732" s="99"/>
      <c r="T732" s="99"/>
      <c r="U732" s="99"/>
      <c r="V732" s="99"/>
      <c r="W732" s="99"/>
      <c r="X732" s="99"/>
      <c r="Y732" s="99"/>
      <c r="Z732" s="99"/>
      <c r="AA732" s="99"/>
      <c r="AB732" s="217"/>
      <c r="AC732" s="217"/>
      <c r="AD732" s="217"/>
      <c r="AE732" s="217"/>
      <c r="AF732" s="217"/>
      <c r="AG732" s="217"/>
      <c r="AH732" s="217"/>
      <c r="AI732" s="217"/>
      <c r="AJ732" s="217"/>
      <c r="AK732" s="217"/>
      <c r="AL732" s="217"/>
      <c r="AM732" s="217"/>
      <c r="AN732" s="217"/>
      <c r="AO732" s="217"/>
      <c r="AP732" s="217"/>
      <c r="AQ732" s="217"/>
      <c r="AR732" s="217"/>
      <c r="AS732" s="217"/>
      <c r="AT732" s="217"/>
      <c r="AU732" s="217"/>
      <c r="AV732" s="217"/>
      <c r="AW732" s="217"/>
      <c r="AX732" s="217"/>
      <c r="AY732" s="217"/>
      <c r="AZ732" s="217"/>
      <c r="BA732" s="217"/>
      <c r="BB732" s="217"/>
      <c r="BC732" s="217"/>
      <c r="BD732" s="99"/>
      <c r="BE732" s="99"/>
      <c r="BF732" s="99"/>
      <c r="BG732" s="99"/>
      <c r="BH732" s="99"/>
      <c r="BI732" s="99"/>
      <c r="BJ732" s="99"/>
      <c r="BK732" s="11"/>
      <c r="BL732" s="11"/>
    </row>
    <row r="733" spans="1:64" hidden="1" outlineLevel="1">
      <c r="A733" s="9"/>
      <c r="B733" s="9"/>
      <c r="C733" s="45"/>
      <c r="D733" s="128">
        <f>Asset39</f>
        <v>0</v>
      </c>
      <c r="E733" s="9"/>
      <c r="F733" s="9"/>
      <c r="G733" s="194">
        <f>'Adjustment for previous period'!G569</f>
        <v>0</v>
      </c>
      <c r="H733" s="110">
        <f t="shared" ref="H733:Q733" si="33">H50*H$7</f>
        <v>0</v>
      </c>
      <c r="I733" s="110">
        <f t="shared" si="33"/>
        <v>0</v>
      </c>
      <c r="J733" s="110">
        <f t="shared" si="33"/>
        <v>0</v>
      </c>
      <c r="K733" s="110">
        <f t="shared" si="33"/>
        <v>0</v>
      </c>
      <c r="L733" s="110">
        <f t="shared" si="33"/>
        <v>0</v>
      </c>
      <c r="M733" s="110">
        <f t="shared" si="33"/>
        <v>0</v>
      </c>
      <c r="N733" s="110">
        <f t="shared" si="33"/>
        <v>0</v>
      </c>
      <c r="O733" s="110">
        <f t="shared" si="33"/>
        <v>0</v>
      </c>
      <c r="P733" s="110">
        <f t="shared" si="33"/>
        <v>0</v>
      </c>
      <c r="Q733" s="110">
        <f t="shared" si="33"/>
        <v>0</v>
      </c>
      <c r="R733" s="28"/>
      <c r="S733" s="99"/>
      <c r="T733" s="99"/>
      <c r="U733" s="99"/>
      <c r="V733" s="99"/>
      <c r="W733" s="99"/>
      <c r="X733" s="99"/>
      <c r="Y733" s="99"/>
      <c r="Z733" s="99"/>
      <c r="AA733" s="99"/>
      <c r="AB733" s="217"/>
      <c r="AC733" s="217"/>
      <c r="AD733" s="217"/>
      <c r="AE733" s="217"/>
      <c r="AF733" s="217"/>
      <c r="AG733" s="217"/>
      <c r="AH733" s="217"/>
      <c r="AI733" s="217"/>
      <c r="AJ733" s="217"/>
      <c r="AK733" s="217"/>
      <c r="AL733" s="217"/>
      <c r="AM733" s="217"/>
      <c r="AN733" s="217"/>
      <c r="AO733" s="217"/>
      <c r="AP733" s="217"/>
      <c r="AQ733" s="217"/>
      <c r="AR733" s="217"/>
      <c r="AS733" s="217"/>
      <c r="AT733" s="217"/>
      <c r="AU733" s="217"/>
      <c r="AV733" s="217"/>
      <c r="AW733" s="217"/>
      <c r="AX733" s="217"/>
      <c r="AY733" s="217"/>
      <c r="AZ733" s="217"/>
      <c r="BA733" s="217"/>
      <c r="BB733" s="217"/>
      <c r="BC733" s="217"/>
      <c r="BD733" s="99"/>
      <c r="BE733" s="99"/>
      <c r="BF733" s="99"/>
      <c r="BG733" s="99"/>
      <c r="BH733" s="99"/>
      <c r="BI733" s="99"/>
      <c r="BJ733" s="99"/>
      <c r="BK733" s="11"/>
      <c r="BL733" s="11"/>
    </row>
    <row r="734" spans="1:64" hidden="1" outlineLevel="1">
      <c r="A734" s="9"/>
      <c r="B734" s="9"/>
      <c r="C734" s="45"/>
      <c r="D734" s="128">
        <f>Asset40</f>
        <v>0</v>
      </c>
      <c r="E734" s="9"/>
      <c r="F734" s="9"/>
      <c r="G734" s="194">
        <f>'Adjustment for previous period'!G570</f>
        <v>0</v>
      </c>
      <c r="H734" s="110">
        <f t="shared" ref="H734:Q734" si="34">H51*H$7</f>
        <v>0</v>
      </c>
      <c r="I734" s="110">
        <f t="shared" si="34"/>
        <v>0</v>
      </c>
      <c r="J734" s="110">
        <f t="shared" si="34"/>
        <v>0</v>
      </c>
      <c r="K734" s="110">
        <f t="shared" si="34"/>
        <v>0</v>
      </c>
      <c r="L734" s="110">
        <f t="shared" si="34"/>
        <v>0</v>
      </c>
      <c r="M734" s="110">
        <f t="shared" si="34"/>
        <v>0</v>
      </c>
      <c r="N734" s="110">
        <f t="shared" si="34"/>
        <v>0</v>
      </c>
      <c r="O734" s="110">
        <f t="shared" si="34"/>
        <v>0</v>
      </c>
      <c r="P734" s="110">
        <f t="shared" si="34"/>
        <v>0</v>
      </c>
      <c r="Q734" s="110">
        <f t="shared" si="34"/>
        <v>0</v>
      </c>
      <c r="R734" s="28"/>
      <c r="S734" s="99"/>
      <c r="T734" s="99"/>
      <c r="U734" s="99"/>
      <c r="V734" s="99"/>
      <c r="W734" s="99"/>
      <c r="X734" s="99"/>
      <c r="Y734" s="99"/>
      <c r="Z734" s="99"/>
      <c r="AA734" s="99"/>
      <c r="AB734" s="217"/>
      <c r="AC734" s="217"/>
      <c r="AD734" s="217"/>
      <c r="AE734" s="217"/>
      <c r="AF734" s="217"/>
      <c r="AG734" s="217"/>
      <c r="AH734" s="217"/>
      <c r="AI734" s="217"/>
      <c r="AJ734" s="217"/>
      <c r="AK734" s="217"/>
      <c r="AL734" s="217"/>
      <c r="AM734" s="217"/>
      <c r="AN734" s="217"/>
      <c r="AO734" s="217"/>
      <c r="AP734" s="217"/>
      <c r="AQ734" s="217"/>
      <c r="AR734" s="217"/>
      <c r="AS734" s="217"/>
      <c r="AT734" s="217"/>
      <c r="AU734" s="217"/>
      <c r="AV734" s="217"/>
      <c r="AW734" s="217"/>
      <c r="AX734" s="217"/>
      <c r="AY734" s="217"/>
      <c r="AZ734" s="217"/>
      <c r="BA734" s="217"/>
      <c r="BB734" s="217"/>
      <c r="BC734" s="217"/>
      <c r="BD734" s="99"/>
      <c r="BE734" s="99"/>
      <c r="BF734" s="99"/>
      <c r="BG734" s="99"/>
      <c r="BH734" s="99"/>
      <c r="BI734" s="99"/>
      <c r="BJ734" s="99"/>
      <c r="BK734" s="11"/>
      <c r="BL734" s="11"/>
    </row>
    <row r="735" spans="1:64" hidden="1" outlineLevel="1">
      <c r="A735" s="9"/>
      <c r="B735" s="9"/>
      <c r="C735" s="45"/>
      <c r="D735" s="128">
        <f>Asset41</f>
        <v>0</v>
      </c>
      <c r="E735" s="9"/>
      <c r="F735" s="9"/>
      <c r="G735" s="194">
        <f>'Adjustment for previous period'!G571</f>
        <v>0</v>
      </c>
      <c r="H735" s="110">
        <f t="shared" ref="H735:Q735" si="35">H52*H$7</f>
        <v>0</v>
      </c>
      <c r="I735" s="110">
        <f t="shared" si="35"/>
        <v>0</v>
      </c>
      <c r="J735" s="110">
        <f t="shared" si="35"/>
        <v>0</v>
      </c>
      <c r="K735" s="110">
        <f t="shared" si="35"/>
        <v>0</v>
      </c>
      <c r="L735" s="110">
        <f t="shared" si="35"/>
        <v>0</v>
      </c>
      <c r="M735" s="110">
        <f t="shared" si="35"/>
        <v>0</v>
      </c>
      <c r="N735" s="110">
        <f t="shared" si="35"/>
        <v>0</v>
      </c>
      <c r="O735" s="110">
        <f t="shared" si="35"/>
        <v>0</v>
      </c>
      <c r="P735" s="110">
        <f t="shared" si="35"/>
        <v>0</v>
      </c>
      <c r="Q735" s="110">
        <f t="shared" si="35"/>
        <v>0</v>
      </c>
      <c r="R735" s="28"/>
      <c r="S735" s="99"/>
      <c r="T735" s="99"/>
      <c r="U735" s="99"/>
      <c r="V735" s="99"/>
      <c r="W735" s="99"/>
      <c r="X735" s="99"/>
      <c r="Y735" s="99"/>
      <c r="Z735" s="99"/>
      <c r="AA735" s="99"/>
      <c r="AB735" s="217"/>
      <c r="AC735" s="217"/>
      <c r="AD735" s="217"/>
      <c r="AE735" s="217"/>
      <c r="AF735" s="217"/>
      <c r="AG735" s="217"/>
      <c r="AH735" s="217"/>
      <c r="AI735" s="217"/>
      <c r="AJ735" s="217"/>
      <c r="AK735" s="217"/>
      <c r="AL735" s="217"/>
      <c r="AM735" s="217"/>
      <c r="AN735" s="217"/>
      <c r="AO735" s="217"/>
      <c r="AP735" s="217"/>
      <c r="AQ735" s="217"/>
      <c r="AR735" s="217"/>
      <c r="AS735" s="217"/>
      <c r="AT735" s="217"/>
      <c r="AU735" s="217"/>
      <c r="AV735" s="217"/>
      <c r="AW735" s="217"/>
      <c r="AX735" s="217"/>
      <c r="AY735" s="217"/>
      <c r="AZ735" s="217"/>
      <c r="BA735" s="217"/>
      <c r="BB735" s="217"/>
      <c r="BC735" s="217"/>
      <c r="BD735" s="99"/>
      <c r="BE735" s="99"/>
      <c r="BF735" s="99"/>
      <c r="BG735" s="99"/>
      <c r="BH735" s="99"/>
      <c r="BI735" s="99"/>
      <c r="BJ735" s="99"/>
      <c r="BK735" s="11"/>
      <c r="BL735" s="11"/>
    </row>
    <row r="736" spans="1:64" hidden="1" outlineLevel="1">
      <c r="A736" s="9"/>
      <c r="B736" s="9"/>
      <c r="C736" s="45"/>
      <c r="D736" s="128">
        <f>Asset42</f>
        <v>0</v>
      </c>
      <c r="E736" s="9"/>
      <c r="F736" s="9"/>
      <c r="G736" s="194">
        <f>'Adjustment for previous period'!G572</f>
        <v>0</v>
      </c>
      <c r="H736" s="110">
        <f t="shared" ref="H736:Q736" si="36">H53*H$7</f>
        <v>0</v>
      </c>
      <c r="I736" s="110">
        <f t="shared" si="36"/>
        <v>0</v>
      </c>
      <c r="J736" s="110">
        <f t="shared" si="36"/>
        <v>0</v>
      </c>
      <c r="K736" s="110">
        <f t="shared" si="36"/>
        <v>0</v>
      </c>
      <c r="L736" s="110">
        <f t="shared" si="36"/>
        <v>0</v>
      </c>
      <c r="M736" s="110">
        <f t="shared" si="36"/>
        <v>0</v>
      </c>
      <c r="N736" s="110">
        <f t="shared" si="36"/>
        <v>0</v>
      </c>
      <c r="O736" s="110">
        <f t="shared" si="36"/>
        <v>0</v>
      </c>
      <c r="P736" s="110">
        <f t="shared" si="36"/>
        <v>0</v>
      </c>
      <c r="Q736" s="110">
        <f t="shared" si="36"/>
        <v>0</v>
      </c>
      <c r="R736" s="28"/>
      <c r="S736" s="99"/>
      <c r="T736" s="99"/>
      <c r="U736" s="99"/>
      <c r="V736" s="99"/>
      <c r="W736" s="99"/>
      <c r="X736" s="99"/>
      <c r="Y736" s="99"/>
      <c r="Z736" s="99"/>
      <c r="AA736" s="99"/>
      <c r="AB736" s="217"/>
      <c r="AC736" s="217"/>
      <c r="AD736" s="217"/>
      <c r="AE736" s="217"/>
      <c r="AF736" s="217"/>
      <c r="AG736" s="217"/>
      <c r="AH736" s="217"/>
      <c r="AI736" s="217"/>
      <c r="AJ736" s="217"/>
      <c r="AK736" s="217"/>
      <c r="AL736" s="217"/>
      <c r="AM736" s="217"/>
      <c r="AN736" s="217"/>
      <c r="AO736" s="217"/>
      <c r="AP736" s="217"/>
      <c r="AQ736" s="217"/>
      <c r="AR736" s="217"/>
      <c r="AS736" s="217"/>
      <c r="AT736" s="217"/>
      <c r="AU736" s="217"/>
      <c r="AV736" s="217"/>
      <c r="AW736" s="217"/>
      <c r="AX736" s="217"/>
      <c r="AY736" s="217"/>
      <c r="AZ736" s="217"/>
      <c r="BA736" s="217"/>
      <c r="BB736" s="217"/>
      <c r="BC736" s="217"/>
      <c r="BD736" s="99"/>
      <c r="BE736" s="99"/>
      <c r="BF736" s="99"/>
      <c r="BG736" s="99"/>
      <c r="BH736" s="99"/>
      <c r="BI736" s="99"/>
      <c r="BJ736" s="99"/>
      <c r="BK736" s="11"/>
      <c r="BL736" s="11"/>
    </row>
    <row r="737" spans="1:64" hidden="1" outlineLevel="1">
      <c r="A737" s="9"/>
      <c r="B737" s="9"/>
      <c r="C737" s="45"/>
      <c r="D737" s="128">
        <f>Asset43</f>
        <v>0</v>
      </c>
      <c r="E737" s="9"/>
      <c r="F737" s="9"/>
      <c r="G737" s="194">
        <f>'Adjustment for previous period'!G573</f>
        <v>0</v>
      </c>
      <c r="H737" s="110">
        <f t="shared" ref="H737:Q737" si="37">H54*H$7</f>
        <v>0</v>
      </c>
      <c r="I737" s="110">
        <f t="shared" si="37"/>
        <v>0</v>
      </c>
      <c r="J737" s="110">
        <f t="shared" si="37"/>
        <v>0</v>
      </c>
      <c r="K737" s="110">
        <f t="shared" si="37"/>
        <v>0</v>
      </c>
      <c r="L737" s="110">
        <f t="shared" si="37"/>
        <v>0</v>
      </c>
      <c r="M737" s="110">
        <f t="shared" si="37"/>
        <v>0</v>
      </c>
      <c r="N737" s="110">
        <f t="shared" si="37"/>
        <v>0</v>
      </c>
      <c r="O737" s="110">
        <f t="shared" si="37"/>
        <v>0</v>
      </c>
      <c r="P737" s="110">
        <f t="shared" si="37"/>
        <v>0</v>
      </c>
      <c r="Q737" s="110">
        <f t="shared" si="37"/>
        <v>0</v>
      </c>
      <c r="R737" s="28"/>
      <c r="S737" s="99"/>
      <c r="T737" s="99"/>
      <c r="U737" s="99"/>
      <c r="V737" s="99"/>
      <c r="W737" s="99"/>
      <c r="X737" s="99"/>
      <c r="Y737" s="99"/>
      <c r="Z737" s="99"/>
      <c r="AA737" s="99"/>
      <c r="AB737" s="217"/>
      <c r="AC737" s="217"/>
      <c r="AD737" s="217"/>
      <c r="AE737" s="217"/>
      <c r="AF737" s="217"/>
      <c r="AG737" s="217"/>
      <c r="AH737" s="217"/>
      <c r="AI737" s="217"/>
      <c r="AJ737" s="217"/>
      <c r="AK737" s="217"/>
      <c r="AL737" s="217"/>
      <c r="AM737" s="217"/>
      <c r="AN737" s="217"/>
      <c r="AO737" s="217"/>
      <c r="AP737" s="217"/>
      <c r="AQ737" s="217"/>
      <c r="AR737" s="217"/>
      <c r="AS737" s="217"/>
      <c r="AT737" s="217"/>
      <c r="AU737" s="217"/>
      <c r="AV737" s="217"/>
      <c r="AW737" s="217"/>
      <c r="AX737" s="217"/>
      <c r="AY737" s="217"/>
      <c r="AZ737" s="217"/>
      <c r="BA737" s="217"/>
      <c r="BB737" s="217"/>
      <c r="BC737" s="217"/>
      <c r="BD737" s="99"/>
      <c r="BE737" s="99"/>
      <c r="BF737" s="99"/>
      <c r="BG737" s="99"/>
      <c r="BH737" s="99"/>
      <c r="BI737" s="99"/>
      <c r="BJ737" s="99"/>
      <c r="BK737" s="11"/>
      <c r="BL737" s="11"/>
    </row>
    <row r="738" spans="1:64" hidden="1" outlineLevel="1">
      <c r="A738" s="9"/>
      <c r="B738" s="9"/>
      <c r="C738" s="45"/>
      <c r="D738" s="128">
        <f>Asset44</f>
        <v>0</v>
      </c>
      <c r="E738" s="9"/>
      <c r="F738" s="9"/>
      <c r="G738" s="194">
        <f>'Adjustment for previous period'!G574</f>
        <v>0</v>
      </c>
      <c r="H738" s="110">
        <f t="shared" ref="H738:Q738" si="38">H55*H$7</f>
        <v>0</v>
      </c>
      <c r="I738" s="110">
        <f t="shared" si="38"/>
        <v>0</v>
      </c>
      <c r="J738" s="110">
        <f t="shared" si="38"/>
        <v>0</v>
      </c>
      <c r="K738" s="110">
        <f t="shared" si="38"/>
        <v>0</v>
      </c>
      <c r="L738" s="110">
        <f t="shared" si="38"/>
        <v>0</v>
      </c>
      <c r="M738" s="110">
        <f t="shared" si="38"/>
        <v>0</v>
      </c>
      <c r="N738" s="110">
        <f t="shared" si="38"/>
        <v>0</v>
      </c>
      <c r="O738" s="110">
        <f t="shared" si="38"/>
        <v>0</v>
      </c>
      <c r="P738" s="110">
        <f t="shared" si="38"/>
        <v>0</v>
      </c>
      <c r="Q738" s="110">
        <f t="shared" si="38"/>
        <v>0</v>
      </c>
      <c r="R738" s="28"/>
      <c r="S738" s="99"/>
      <c r="T738" s="99"/>
      <c r="U738" s="99"/>
      <c r="V738" s="99"/>
      <c r="W738" s="99"/>
      <c r="X738" s="99"/>
      <c r="Y738" s="99"/>
      <c r="Z738" s="99"/>
      <c r="AA738" s="99"/>
      <c r="AB738" s="217"/>
      <c r="AC738" s="217"/>
      <c r="AD738" s="217"/>
      <c r="AE738" s="217"/>
      <c r="AF738" s="217"/>
      <c r="AG738" s="217"/>
      <c r="AH738" s="217"/>
      <c r="AI738" s="217"/>
      <c r="AJ738" s="217"/>
      <c r="AK738" s="217"/>
      <c r="AL738" s="217"/>
      <c r="AM738" s="217"/>
      <c r="AN738" s="217"/>
      <c r="AO738" s="217"/>
      <c r="AP738" s="217"/>
      <c r="AQ738" s="217"/>
      <c r="AR738" s="217"/>
      <c r="AS738" s="217"/>
      <c r="AT738" s="217"/>
      <c r="AU738" s="217"/>
      <c r="AV738" s="217"/>
      <c r="AW738" s="217"/>
      <c r="AX738" s="217"/>
      <c r="AY738" s="217"/>
      <c r="AZ738" s="217"/>
      <c r="BA738" s="217"/>
      <c r="BB738" s="217"/>
      <c r="BC738" s="217"/>
      <c r="BD738" s="99"/>
      <c r="BE738" s="99"/>
      <c r="BF738" s="99"/>
      <c r="BG738" s="99"/>
      <c r="BH738" s="99"/>
      <c r="BI738" s="99"/>
      <c r="BJ738" s="99"/>
      <c r="BK738" s="11"/>
      <c r="BL738" s="11"/>
    </row>
    <row r="739" spans="1:64" hidden="1" outlineLevel="1">
      <c r="A739" s="9"/>
      <c r="B739" s="9"/>
      <c r="C739" s="45"/>
      <c r="D739" s="128">
        <f>Asset45</f>
        <v>0</v>
      </c>
      <c r="E739" s="9"/>
      <c r="F739" s="9"/>
      <c r="G739" s="194">
        <f>'Adjustment for previous period'!G575</f>
        <v>0</v>
      </c>
      <c r="H739" s="110">
        <f t="shared" ref="H739:Q739" si="39">H56*H$7</f>
        <v>0</v>
      </c>
      <c r="I739" s="110">
        <f t="shared" si="39"/>
        <v>0</v>
      </c>
      <c r="J739" s="110">
        <f t="shared" si="39"/>
        <v>0</v>
      </c>
      <c r="K739" s="110">
        <f t="shared" si="39"/>
        <v>0</v>
      </c>
      <c r="L739" s="110">
        <f t="shared" si="39"/>
        <v>0</v>
      </c>
      <c r="M739" s="110">
        <f t="shared" si="39"/>
        <v>0</v>
      </c>
      <c r="N739" s="110">
        <f t="shared" si="39"/>
        <v>0</v>
      </c>
      <c r="O739" s="110">
        <f t="shared" si="39"/>
        <v>0</v>
      </c>
      <c r="P739" s="110">
        <f t="shared" si="39"/>
        <v>0</v>
      </c>
      <c r="Q739" s="110">
        <f t="shared" si="39"/>
        <v>0</v>
      </c>
      <c r="R739" s="28"/>
      <c r="S739" s="99"/>
      <c r="T739" s="99"/>
      <c r="U739" s="99"/>
      <c r="V739" s="99"/>
      <c r="W739" s="99"/>
      <c r="X739" s="99"/>
      <c r="Y739" s="99"/>
      <c r="Z739" s="99"/>
      <c r="AA739" s="99"/>
      <c r="AB739" s="217"/>
      <c r="AC739" s="217"/>
      <c r="AD739" s="217"/>
      <c r="AE739" s="217"/>
      <c r="AF739" s="217"/>
      <c r="AG739" s="217"/>
      <c r="AH739" s="217"/>
      <c r="AI739" s="217"/>
      <c r="AJ739" s="217"/>
      <c r="AK739" s="217"/>
      <c r="AL739" s="217"/>
      <c r="AM739" s="217"/>
      <c r="AN739" s="217"/>
      <c r="AO739" s="217"/>
      <c r="AP739" s="217"/>
      <c r="AQ739" s="217"/>
      <c r="AR739" s="217"/>
      <c r="AS739" s="217"/>
      <c r="AT739" s="217"/>
      <c r="AU739" s="217"/>
      <c r="AV739" s="217"/>
      <c r="AW739" s="217"/>
      <c r="AX739" s="217"/>
      <c r="AY739" s="217"/>
      <c r="AZ739" s="217"/>
      <c r="BA739" s="217"/>
      <c r="BB739" s="217"/>
      <c r="BC739" s="217"/>
      <c r="BD739" s="99"/>
      <c r="BE739" s="99"/>
      <c r="BF739" s="99"/>
      <c r="BG739" s="99"/>
      <c r="BH739" s="99"/>
      <c r="BI739" s="99"/>
      <c r="BJ739" s="99"/>
      <c r="BK739" s="11"/>
      <c r="BL739" s="11"/>
    </row>
    <row r="740" spans="1:64" collapsed="1">
      <c r="A740" s="9"/>
      <c r="B740" s="9"/>
      <c r="C740" s="45"/>
      <c r="D740" s="112"/>
      <c r="E740" s="9"/>
      <c r="F740" s="9"/>
      <c r="G740" s="199"/>
      <c r="H740" s="36"/>
      <c r="I740" s="36"/>
      <c r="J740" s="36"/>
      <c r="K740" s="36"/>
      <c r="L740" s="36"/>
      <c r="M740" s="36"/>
      <c r="N740" s="28"/>
      <c r="O740" s="28"/>
      <c r="P740" s="28"/>
      <c r="Q740" s="28"/>
      <c r="R740" s="28"/>
      <c r="S740" s="99"/>
      <c r="T740" s="99"/>
      <c r="U740" s="99"/>
      <c r="V740" s="99"/>
      <c r="W740" s="99"/>
      <c r="X740" s="99"/>
      <c r="Y740" s="99"/>
      <c r="Z740" s="99"/>
      <c r="AA740" s="99"/>
      <c r="AB740" s="217"/>
      <c r="AC740" s="217"/>
      <c r="AD740" s="217"/>
      <c r="AE740" s="217"/>
      <c r="AF740" s="217"/>
      <c r="AG740" s="217"/>
      <c r="AH740" s="217"/>
      <c r="AI740" s="217"/>
      <c r="AJ740" s="217"/>
      <c r="AK740" s="217"/>
      <c r="AL740" s="217"/>
      <c r="AM740" s="217"/>
      <c r="AN740" s="217"/>
      <c r="AO740" s="217"/>
      <c r="AP740" s="217"/>
      <c r="AQ740" s="217"/>
      <c r="AR740" s="217"/>
      <c r="AS740" s="217"/>
      <c r="AT740" s="217"/>
      <c r="AU740" s="217"/>
      <c r="AV740" s="217"/>
      <c r="AW740" s="217"/>
      <c r="AX740" s="217"/>
      <c r="AY740" s="217"/>
      <c r="AZ740" s="217"/>
      <c r="BA740" s="217"/>
      <c r="BB740" s="217"/>
      <c r="BC740" s="217"/>
      <c r="BD740" s="99"/>
      <c r="BE740" s="99"/>
      <c r="BF740" s="99"/>
      <c r="BG740" s="99"/>
      <c r="BH740" s="99"/>
      <c r="BI740" s="99"/>
      <c r="BJ740" s="99"/>
      <c r="BK740" s="11"/>
      <c r="BL740" s="11"/>
    </row>
    <row r="741" spans="1:64">
      <c r="A741" s="9"/>
      <c r="B741" s="9"/>
      <c r="C741" s="215" t="s">
        <v>73</v>
      </c>
      <c r="D741" s="210"/>
      <c r="E741" s="9"/>
      <c r="F741" s="9"/>
      <c r="G741" s="192">
        <f>SUM(G742:G786)</f>
        <v>0</v>
      </c>
      <c r="H741" s="36">
        <f>SUM(H742:H786)</f>
        <v>-20.806300344154955</v>
      </c>
      <c r="I741" s="36">
        <f t="shared" ref="I741:Q741" si="40">SUM(I742:I786)</f>
        <v>-45.3584875778335</v>
      </c>
      <c r="J741" s="36">
        <f t="shared" si="40"/>
        <v>-45.3584875778335</v>
      </c>
      <c r="K741" s="36">
        <f t="shared" si="40"/>
        <v>-42.040836133873484</v>
      </c>
      <c r="L741" s="36">
        <f t="shared" si="40"/>
        <v>-42.040836133873484</v>
      </c>
      <c r="M741" s="36">
        <f t="shared" si="40"/>
        <v>0</v>
      </c>
      <c r="N741" s="36">
        <f t="shared" si="40"/>
        <v>0</v>
      </c>
      <c r="O741" s="36">
        <f t="shared" si="40"/>
        <v>0</v>
      </c>
      <c r="P741" s="36">
        <f t="shared" si="40"/>
        <v>0</v>
      </c>
      <c r="Q741" s="36">
        <f t="shared" si="40"/>
        <v>0</v>
      </c>
      <c r="R741" s="28"/>
      <c r="S741" s="99"/>
      <c r="T741" s="99"/>
      <c r="U741" s="99"/>
      <c r="V741" s="99"/>
      <c r="W741" s="99"/>
      <c r="X741" s="99"/>
      <c r="Y741" s="99"/>
      <c r="Z741" s="99"/>
      <c r="AA741" s="99"/>
      <c r="AB741" s="217"/>
      <c r="AC741" s="217"/>
      <c r="AD741" s="217"/>
      <c r="AE741" s="217"/>
      <c r="AF741" s="217"/>
      <c r="AG741" s="217"/>
      <c r="AH741" s="217"/>
      <c r="AI741" s="217"/>
      <c r="AJ741" s="217"/>
      <c r="AK741" s="217"/>
      <c r="AL741" s="217"/>
      <c r="AM741" s="217"/>
      <c r="AN741" s="217"/>
      <c r="AO741" s="217"/>
      <c r="AP741" s="217"/>
      <c r="AQ741" s="217"/>
      <c r="AR741" s="217"/>
      <c r="AS741" s="217"/>
      <c r="AT741" s="217"/>
      <c r="AU741" s="217"/>
      <c r="AV741" s="217"/>
      <c r="AW741" s="217"/>
      <c r="AX741" s="217"/>
      <c r="AY741" s="217"/>
      <c r="AZ741" s="217"/>
      <c r="BA741" s="217"/>
      <c r="BB741" s="217"/>
      <c r="BC741" s="217"/>
      <c r="BD741" s="99"/>
      <c r="BE741" s="99"/>
      <c r="BF741" s="99"/>
      <c r="BG741" s="99"/>
      <c r="BH741" s="99"/>
      <c r="BI741" s="99"/>
      <c r="BJ741" s="99"/>
      <c r="BK741" s="11"/>
      <c r="BL741" s="11"/>
    </row>
    <row r="742" spans="1:64" outlineLevel="1">
      <c r="A742" s="9"/>
      <c r="B742" s="9"/>
      <c r="C742" s="45"/>
      <c r="D742" s="128" t="str">
        <f>Asset1</f>
        <v>System Capex</v>
      </c>
      <c r="E742" s="9"/>
      <c r="F742" s="9"/>
      <c r="G742" s="194">
        <f>'Adjustment for previous period'!G578</f>
        <v>0</v>
      </c>
      <c r="H742" s="110">
        <f t="shared" ref="H742:H771" si="41">H932+H981</f>
        <v>0</v>
      </c>
      <c r="I742" s="110">
        <f t="shared" ref="I742:Q742" si="42">I932+I981</f>
        <v>0</v>
      </c>
      <c r="J742" s="110">
        <f t="shared" si="42"/>
        <v>0</v>
      </c>
      <c r="K742" s="110">
        <f t="shared" si="42"/>
        <v>0</v>
      </c>
      <c r="L742" s="110">
        <f t="shared" si="42"/>
        <v>0</v>
      </c>
      <c r="M742" s="110">
        <f t="shared" si="42"/>
        <v>0</v>
      </c>
      <c r="N742" s="110">
        <f t="shared" si="42"/>
        <v>0</v>
      </c>
      <c r="O742" s="110">
        <f t="shared" si="42"/>
        <v>0</v>
      </c>
      <c r="P742" s="110">
        <f t="shared" si="42"/>
        <v>0</v>
      </c>
      <c r="Q742" s="110">
        <f t="shared" si="42"/>
        <v>0</v>
      </c>
      <c r="R742" s="28"/>
      <c r="S742" s="99"/>
      <c r="T742" s="99"/>
      <c r="U742" s="99"/>
      <c r="V742" s="99"/>
      <c r="W742" s="99"/>
      <c r="X742" s="99"/>
      <c r="Y742" s="99"/>
      <c r="Z742" s="99"/>
      <c r="AA742" s="99"/>
      <c r="AB742" s="217"/>
      <c r="AC742" s="217"/>
      <c r="AD742" s="217"/>
      <c r="AE742" s="217"/>
      <c r="AF742" s="217"/>
      <c r="AG742" s="217"/>
      <c r="AH742" s="217"/>
      <c r="AI742" s="217"/>
      <c r="AJ742" s="217"/>
      <c r="AK742" s="217"/>
      <c r="AL742" s="217"/>
      <c r="AM742" s="217"/>
      <c r="AN742" s="217"/>
      <c r="AO742" s="217"/>
      <c r="AP742" s="217"/>
      <c r="AQ742" s="217"/>
      <c r="AR742" s="217"/>
      <c r="AS742" s="217"/>
      <c r="AT742" s="217"/>
      <c r="AU742" s="217"/>
      <c r="AV742" s="217"/>
      <c r="AW742" s="217"/>
      <c r="AX742" s="217"/>
      <c r="AY742" s="217"/>
      <c r="AZ742" s="217"/>
      <c r="BA742" s="217"/>
      <c r="BB742" s="217"/>
      <c r="BC742" s="217"/>
      <c r="BD742" s="99"/>
      <c r="BE742" s="99"/>
      <c r="BF742" s="99"/>
      <c r="BG742" s="99"/>
      <c r="BH742" s="99"/>
      <c r="BI742" s="99"/>
      <c r="BJ742" s="99"/>
      <c r="BK742" s="11"/>
      <c r="BL742" s="11"/>
    </row>
    <row r="743" spans="1:64" outlineLevel="1">
      <c r="A743" s="9"/>
      <c r="B743" s="9"/>
      <c r="C743" s="45"/>
      <c r="D743" s="128" t="str">
        <f>Asset2</f>
        <v>Transmission terminal station</v>
      </c>
      <c r="E743" s="9"/>
      <c r="F743" s="9"/>
      <c r="G743" s="194">
        <f>'Adjustment for previous period'!G579</f>
        <v>0</v>
      </c>
      <c r="H743" s="110">
        <f t="shared" si="41"/>
        <v>-1.2447907818039037</v>
      </c>
      <c r="I743" s="110">
        <f t="shared" ref="I743:Q743" si="43">I933+I982</f>
        <v>-2.2399483497366455</v>
      </c>
      <c r="J743" s="110">
        <f t="shared" si="43"/>
        <v>-2.2399483497366455</v>
      </c>
      <c r="K743" s="110">
        <f t="shared" si="43"/>
        <v>-2.2399483497366455</v>
      </c>
      <c r="L743" s="110">
        <f t="shared" si="43"/>
        <v>-2.2399483497366455</v>
      </c>
      <c r="M743" s="110">
        <f t="shared" si="43"/>
        <v>0</v>
      </c>
      <c r="N743" s="110">
        <f t="shared" si="43"/>
        <v>0</v>
      </c>
      <c r="O743" s="110">
        <f t="shared" si="43"/>
        <v>0</v>
      </c>
      <c r="P743" s="110">
        <f t="shared" si="43"/>
        <v>0</v>
      </c>
      <c r="Q743" s="110">
        <f t="shared" si="43"/>
        <v>0</v>
      </c>
      <c r="R743" s="28"/>
      <c r="S743" s="99"/>
      <c r="T743" s="99"/>
      <c r="U743" s="99"/>
      <c r="V743" s="99"/>
      <c r="W743" s="99"/>
      <c r="X743" s="99"/>
      <c r="Y743" s="99"/>
      <c r="Z743" s="99"/>
      <c r="AA743" s="99"/>
      <c r="AB743" s="217"/>
      <c r="AC743" s="217"/>
      <c r="AD743" s="217"/>
      <c r="AE743" s="217"/>
      <c r="AF743" s="217"/>
      <c r="AG743" s="217"/>
      <c r="AH743" s="217"/>
      <c r="AI743" s="217"/>
      <c r="AJ743" s="217"/>
      <c r="AK743" s="217"/>
      <c r="AL743" s="217"/>
      <c r="AM743" s="217"/>
      <c r="AN743" s="217"/>
      <c r="AO743" s="217"/>
      <c r="AP743" s="217"/>
      <c r="AQ743" s="217"/>
      <c r="AR743" s="217"/>
      <c r="AS743" s="217"/>
      <c r="AT743" s="217"/>
      <c r="AU743" s="217"/>
      <c r="AV743" s="217"/>
      <c r="AW743" s="217"/>
      <c r="AX743" s="217"/>
      <c r="AY743" s="217"/>
      <c r="AZ743" s="217"/>
      <c r="BA743" s="217"/>
      <c r="BB743" s="217"/>
      <c r="BC743" s="217"/>
      <c r="BD743" s="99"/>
      <c r="BE743" s="99"/>
      <c r="BF743" s="99"/>
      <c r="BG743" s="99"/>
      <c r="BH743" s="99"/>
      <c r="BI743" s="99"/>
      <c r="BJ743" s="99"/>
      <c r="BK743" s="11"/>
      <c r="BL743" s="11"/>
    </row>
    <row r="744" spans="1:64" outlineLevel="1">
      <c r="A744" s="9"/>
      <c r="B744" s="9"/>
      <c r="C744" s="45"/>
      <c r="D744" s="128" t="str">
        <f>Asset3</f>
        <v>Zone substations</v>
      </c>
      <c r="E744" s="9"/>
      <c r="F744" s="9"/>
      <c r="G744" s="194">
        <f>'Adjustment for previous period'!G580</f>
        <v>0</v>
      </c>
      <c r="H744" s="110">
        <f t="shared" si="41"/>
        <v>-10.367118420296267</v>
      </c>
      <c r="I744" s="110">
        <f t="shared" ref="I744:Q744" si="44">I934+I983</f>
        <v>-17.36797502574143</v>
      </c>
      <c r="J744" s="110">
        <f t="shared" si="44"/>
        <v>-17.36797502574143</v>
      </c>
      <c r="K744" s="110">
        <f t="shared" si="44"/>
        <v>-17.36797502574143</v>
      </c>
      <c r="L744" s="110">
        <f t="shared" si="44"/>
        <v>-17.36797502574143</v>
      </c>
      <c r="M744" s="110">
        <f t="shared" si="44"/>
        <v>0</v>
      </c>
      <c r="N744" s="110">
        <f t="shared" si="44"/>
        <v>0</v>
      </c>
      <c r="O744" s="110">
        <f t="shared" si="44"/>
        <v>0</v>
      </c>
      <c r="P744" s="110">
        <f t="shared" si="44"/>
        <v>0</v>
      </c>
      <c r="Q744" s="110">
        <f t="shared" si="44"/>
        <v>0</v>
      </c>
      <c r="R744" s="28"/>
      <c r="S744" s="99"/>
      <c r="T744" s="99"/>
      <c r="U744" s="99"/>
      <c r="V744" s="99"/>
      <c r="W744" s="99"/>
      <c r="X744" s="99"/>
      <c r="Y744" s="99"/>
      <c r="Z744" s="99"/>
      <c r="AA744" s="99"/>
      <c r="AB744" s="217"/>
      <c r="AC744" s="217"/>
      <c r="AD744" s="217"/>
      <c r="AE744" s="217"/>
      <c r="AF744" s="217"/>
      <c r="AG744" s="217"/>
      <c r="AH744" s="217"/>
      <c r="AI744" s="217"/>
      <c r="AJ744" s="217"/>
      <c r="AK744" s="217"/>
      <c r="AL744" s="217"/>
      <c r="AM744" s="217"/>
      <c r="AN744" s="217"/>
      <c r="AO744" s="217"/>
      <c r="AP744" s="217"/>
      <c r="AQ744" s="217"/>
      <c r="AR744" s="217"/>
      <c r="AS744" s="217"/>
      <c r="AT744" s="217"/>
      <c r="AU744" s="217"/>
      <c r="AV744" s="217"/>
      <c r="AW744" s="217"/>
      <c r="AX744" s="217"/>
      <c r="AY744" s="217"/>
      <c r="AZ744" s="217"/>
      <c r="BA744" s="217"/>
      <c r="BB744" s="217"/>
      <c r="BC744" s="217"/>
      <c r="BD744" s="99"/>
      <c r="BE744" s="99"/>
      <c r="BF744" s="99"/>
      <c r="BG744" s="99"/>
      <c r="BH744" s="99"/>
      <c r="BI744" s="99"/>
      <c r="BJ744" s="99"/>
      <c r="BK744" s="11"/>
      <c r="BL744" s="11"/>
    </row>
    <row r="745" spans="1:64" outlineLevel="1">
      <c r="A745" s="9"/>
      <c r="B745" s="9"/>
      <c r="C745" s="45"/>
      <c r="D745" s="128" t="str">
        <f>Asset4</f>
        <v>Transmission lines</v>
      </c>
      <c r="E745" s="9"/>
      <c r="F745" s="9"/>
      <c r="G745" s="194">
        <f>'Adjustment for previous period'!G581</f>
        <v>0</v>
      </c>
      <c r="H745" s="110">
        <f t="shared" si="41"/>
        <v>-1.3245463070210084</v>
      </c>
      <c r="I745" s="110">
        <f t="shared" ref="I745:Q745" si="45">I935+I984</f>
        <v>-5.494473521205899</v>
      </c>
      <c r="J745" s="110">
        <f t="shared" si="45"/>
        <v>-5.494473521205899</v>
      </c>
      <c r="K745" s="110">
        <f t="shared" si="45"/>
        <v>-5.494473521205899</v>
      </c>
      <c r="L745" s="110">
        <f t="shared" si="45"/>
        <v>-5.494473521205899</v>
      </c>
      <c r="M745" s="110">
        <f t="shared" si="45"/>
        <v>0</v>
      </c>
      <c r="N745" s="110">
        <f t="shared" si="45"/>
        <v>0</v>
      </c>
      <c r="O745" s="110">
        <f t="shared" si="45"/>
        <v>0</v>
      </c>
      <c r="P745" s="110">
        <f t="shared" si="45"/>
        <v>0</v>
      </c>
      <c r="Q745" s="110">
        <f t="shared" si="45"/>
        <v>0</v>
      </c>
      <c r="R745" s="28"/>
      <c r="S745" s="99"/>
      <c r="T745" s="99"/>
      <c r="U745" s="99"/>
      <c r="V745" s="99"/>
      <c r="W745" s="99"/>
      <c r="X745" s="99"/>
      <c r="Y745" s="99"/>
      <c r="Z745" s="99"/>
      <c r="AA745" s="99"/>
      <c r="AB745" s="217"/>
      <c r="AC745" s="217"/>
      <c r="AD745" s="217"/>
      <c r="AE745" s="217"/>
      <c r="AF745" s="217"/>
      <c r="AG745" s="217"/>
      <c r="AH745" s="217"/>
      <c r="AI745" s="217"/>
      <c r="AJ745" s="217"/>
      <c r="AK745" s="217"/>
      <c r="AL745" s="217"/>
      <c r="AM745" s="217"/>
      <c r="AN745" s="217"/>
      <c r="AO745" s="217"/>
      <c r="AP745" s="217"/>
      <c r="AQ745" s="217"/>
      <c r="AR745" s="217"/>
      <c r="AS745" s="217"/>
      <c r="AT745" s="217"/>
      <c r="AU745" s="217"/>
      <c r="AV745" s="217"/>
      <c r="AW745" s="217"/>
      <c r="AX745" s="217"/>
      <c r="AY745" s="217"/>
      <c r="AZ745" s="217"/>
      <c r="BA745" s="217"/>
      <c r="BB745" s="217"/>
      <c r="BC745" s="217"/>
      <c r="BD745" s="99"/>
      <c r="BE745" s="99"/>
      <c r="BF745" s="99"/>
      <c r="BG745" s="99"/>
      <c r="BH745" s="99"/>
      <c r="BI745" s="99"/>
      <c r="BJ745" s="99"/>
      <c r="BK745" s="11"/>
      <c r="BL745" s="11"/>
    </row>
    <row r="746" spans="1:64" outlineLevel="1">
      <c r="A746" s="9"/>
      <c r="B746" s="9"/>
      <c r="C746" s="45"/>
      <c r="D746" s="128" t="str">
        <f>Asset5</f>
        <v>Distribution mains</v>
      </c>
      <c r="E746" s="9"/>
      <c r="F746" s="9"/>
      <c r="G746" s="194">
        <f>'Adjustment for previous period'!G582</f>
        <v>0</v>
      </c>
      <c r="H746" s="110">
        <f t="shared" si="41"/>
        <v>-2.3263586320166105</v>
      </c>
      <c r="I746" s="110">
        <f t="shared" ref="I746:Q746" si="46">I936+I985</f>
        <v>-10.146763942073457</v>
      </c>
      <c r="J746" s="110">
        <f t="shared" si="46"/>
        <v>-10.146763942073457</v>
      </c>
      <c r="K746" s="110">
        <f t="shared" si="46"/>
        <v>-10.146763942073457</v>
      </c>
      <c r="L746" s="110">
        <f t="shared" si="46"/>
        <v>-10.146763942073457</v>
      </c>
      <c r="M746" s="110">
        <f t="shared" si="46"/>
        <v>0</v>
      </c>
      <c r="N746" s="110">
        <f t="shared" si="46"/>
        <v>0</v>
      </c>
      <c r="O746" s="110">
        <f t="shared" si="46"/>
        <v>0</v>
      </c>
      <c r="P746" s="110">
        <f t="shared" si="46"/>
        <v>0</v>
      </c>
      <c r="Q746" s="110">
        <f t="shared" si="46"/>
        <v>0</v>
      </c>
      <c r="R746" s="28"/>
      <c r="S746" s="99"/>
      <c r="T746" s="99"/>
      <c r="U746" s="99"/>
      <c r="V746" s="99"/>
      <c r="W746" s="99"/>
      <c r="X746" s="99"/>
      <c r="Y746" s="99"/>
      <c r="Z746" s="99"/>
      <c r="AA746" s="99"/>
      <c r="AB746" s="217"/>
      <c r="AC746" s="217"/>
      <c r="AD746" s="217"/>
      <c r="AE746" s="217"/>
      <c r="AF746" s="217"/>
      <c r="AG746" s="217"/>
      <c r="AH746" s="217"/>
      <c r="AI746" s="217"/>
      <c r="AJ746" s="217"/>
      <c r="AK746" s="217"/>
      <c r="AL746" s="217"/>
      <c r="AM746" s="217"/>
      <c r="AN746" s="217"/>
      <c r="AO746" s="217"/>
      <c r="AP746" s="217"/>
      <c r="AQ746" s="217"/>
      <c r="AR746" s="217"/>
      <c r="AS746" s="217"/>
      <c r="AT746" s="217"/>
      <c r="AU746" s="217"/>
      <c r="AV746" s="217"/>
      <c r="AW746" s="217"/>
      <c r="AX746" s="217"/>
      <c r="AY746" s="217"/>
      <c r="AZ746" s="217"/>
      <c r="BA746" s="217"/>
      <c r="BB746" s="217"/>
      <c r="BC746" s="217"/>
      <c r="BD746" s="99"/>
      <c r="BE746" s="99"/>
      <c r="BF746" s="99"/>
      <c r="BG746" s="99"/>
      <c r="BH746" s="99"/>
      <c r="BI746" s="99"/>
      <c r="BJ746" s="99"/>
      <c r="BK746" s="11"/>
      <c r="BL746" s="11"/>
    </row>
    <row r="747" spans="1:64" outlineLevel="1">
      <c r="A747" s="9"/>
      <c r="B747" s="9"/>
      <c r="C747" s="45"/>
      <c r="D747" s="128" t="str">
        <f>Asset6</f>
        <v>Distribution substations</v>
      </c>
      <c r="E747" s="9"/>
      <c r="F747" s="9"/>
      <c r="G747" s="194">
        <f>'Adjustment for previous period'!G583</f>
        <v>0</v>
      </c>
      <c r="H747" s="110">
        <f t="shared" si="41"/>
        <v>-1.431699755946287</v>
      </c>
      <c r="I747" s="110">
        <f t="shared" ref="I747:Q747" si="47">I937+I986</f>
        <v>-3.5830354415527021</v>
      </c>
      <c r="J747" s="110">
        <f t="shared" si="47"/>
        <v>-3.5830354415527021</v>
      </c>
      <c r="K747" s="110">
        <f t="shared" si="47"/>
        <v>-3.5830354415527021</v>
      </c>
      <c r="L747" s="110">
        <f t="shared" si="47"/>
        <v>-3.5830354415527021</v>
      </c>
      <c r="M747" s="110">
        <f t="shared" si="47"/>
        <v>0</v>
      </c>
      <c r="N747" s="110">
        <f t="shared" si="47"/>
        <v>0</v>
      </c>
      <c r="O747" s="110">
        <f t="shared" si="47"/>
        <v>0</v>
      </c>
      <c r="P747" s="110">
        <f t="shared" si="47"/>
        <v>0</v>
      </c>
      <c r="Q747" s="110">
        <f t="shared" si="47"/>
        <v>0</v>
      </c>
      <c r="R747" s="28"/>
      <c r="S747" s="99"/>
      <c r="T747" s="99"/>
      <c r="U747" s="99"/>
      <c r="V747" s="99"/>
      <c r="W747" s="99"/>
      <c r="X747" s="99"/>
      <c r="Y747" s="99"/>
      <c r="Z747" s="99"/>
      <c r="AA747" s="99"/>
      <c r="AB747" s="217"/>
      <c r="AC747" s="217"/>
      <c r="AD747" s="217"/>
      <c r="AE747" s="217"/>
      <c r="AF747" s="217"/>
      <c r="AG747" s="217"/>
      <c r="AH747" s="217"/>
      <c r="AI747" s="217"/>
      <c r="AJ747" s="217"/>
      <c r="AK747" s="217"/>
      <c r="AL747" s="217"/>
      <c r="AM747" s="217"/>
      <c r="AN747" s="217"/>
      <c r="AO747" s="217"/>
      <c r="AP747" s="217"/>
      <c r="AQ747" s="217"/>
      <c r="AR747" s="217"/>
      <c r="AS747" s="217"/>
      <c r="AT747" s="217"/>
      <c r="AU747" s="217"/>
      <c r="AV747" s="217"/>
      <c r="AW747" s="217"/>
      <c r="AX747" s="217"/>
      <c r="AY747" s="217"/>
      <c r="AZ747" s="217"/>
      <c r="BA747" s="217"/>
      <c r="BB747" s="217"/>
      <c r="BC747" s="217"/>
      <c r="BD747" s="99"/>
      <c r="BE747" s="99"/>
      <c r="BF747" s="99"/>
      <c r="BG747" s="99"/>
      <c r="BH747" s="99"/>
      <c r="BI747" s="99"/>
      <c r="BJ747" s="99"/>
      <c r="BK747" s="11"/>
      <c r="BL747" s="11"/>
    </row>
    <row r="748" spans="1:64" outlineLevel="1">
      <c r="A748" s="9"/>
      <c r="B748" s="9"/>
      <c r="C748" s="45"/>
      <c r="D748" s="128" t="str">
        <f>Asset7</f>
        <v>Metering</v>
      </c>
      <c r="E748" s="9"/>
      <c r="F748" s="9"/>
      <c r="G748" s="194">
        <f>'Adjustment for previous period'!G584</f>
        <v>0</v>
      </c>
      <c r="H748" s="110">
        <f t="shared" si="41"/>
        <v>-0.9165303419172619</v>
      </c>
      <c r="I748" s="110">
        <f t="shared" ref="I748:Q748" si="48">I938+I987</f>
        <v>-1.1606070317395314</v>
      </c>
      <c r="J748" s="110">
        <f t="shared" si="48"/>
        <v>-1.1606070317395314</v>
      </c>
      <c r="K748" s="110">
        <f t="shared" si="48"/>
        <v>-1.1606070317395314</v>
      </c>
      <c r="L748" s="110">
        <f t="shared" si="48"/>
        <v>-1.1606070317395314</v>
      </c>
      <c r="M748" s="110">
        <f t="shared" si="48"/>
        <v>0</v>
      </c>
      <c r="N748" s="110">
        <f t="shared" si="48"/>
        <v>0</v>
      </c>
      <c r="O748" s="110">
        <f t="shared" si="48"/>
        <v>0</v>
      </c>
      <c r="P748" s="110">
        <f t="shared" si="48"/>
        <v>0</v>
      </c>
      <c r="Q748" s="110">
        <f t="shared" si="48"/>
        <v>0</v>
      </c>
      <c r="R748" s="28"/>
      <c r="S748" s="99"/>
      <c r="T748" s="99"/>
      <c r="U748" s="99"/>
      <c r="V748" s="99"/>
      <c r="W748" s="99"/>
      <c r="X748" s="99"/>
      <c r="Y748" s="99"/>
      <c r="Z748" s="99"/>
      <c r="AA748" s="99"/>
      <c r="AB748" s="217"/>
      <c r="AC748" s="217"/>
      <c r="AD748" s="217"/>
      <c r="AE748" s="217"/>
      <c r="AF748" s="217"/>
      <c r="AG748" s="217"/>
      <c r="AH748" s="217"/>
      <c r="AI748" s="217"/>
      <c r="AJ748" s="217"/>
      <c r="AK748" s="217"/>
      <c r="AL748" s="217"/>
      <c r="AM748" s="217"/>
      <c r="AN748" s="217"/>
      <c r="AO748" s="217"/>
      <c r="AP748" s="217"/>
      <c r="AQ748" s="217"/>
      <c r="AR748" s="217"/>
      <c r="AS748" s="217"/>
      <c r="AT748" s="217"/>
      <c r="AU748" s="217"/>
      <c r="AV748" s="217"/>
      <c r="AW748" s="217"/>
      <c r="AX748" s="217"/>
      <c r="AY748" s="217"/>
      <c r="AZ748" s="217"/>
      <c r="BA748" s="217"/>
      <c r="BB748" s="217"/>
      <c r="BC748" s="217"/>
      <c r="BD748" s="99"/>
      <c r="BE748" s="99"/>
      <c r="BF748" s="99"/>
      <c r="BG748" s="99"/>
      <c r="BH748" s="99"/>
      <c r="BI748" s="99"/>
      <c r="BJ748" s="99"/>
      <c r="BK748" s="11"/>
      <c r="BL748" s="11"/>
    </row>
    <row r="749" spans="1:64" outlineLevel="1">
      <c r="A749" s="9"/>
      <c r="B749" s="9"/>
      <c r="C749" s="45"/>
      <c r="D749" s="128" t="str">
        <f>Asset8</f>
        <v>Land and easements</v>
      </c>
      <c r="E749" s="9"/>
      <c r="F749" s="9"/>
      <c r="G749" s="194">
        <f>'Adjustment for previous period'!G585</f>
        <v>0</v>
      </c>
      <c r="H749" s="110">
        <f>H939+H988</f>
        <v>0.80911250000000001</v>
      </c>
      <c r="I749" s="110">
        <f t="shared" ref="I749:Q749" si="49">I939+I988</f>
        <v>0</v>
      </c>
      <c r="J749" s="110">
        <f t="shared" si="49"/>
        <v>0</v>
      </c>
      <c r="K749" s="110">
        <f t="shared" si="49"/>
        <v>0</v>
      </c>
      <c r="L749" s="110">
        <f t="shared" si="49"/>
        <v>0</v>
      </c>
      <c r="M749" s="110">
        <f t="shared" si="49"/>
        <v>0</v>
      </c>
      <c r="N749" s="110">
        <f t="shared" si="49"/>
        <v>0</v>
      </c>
      <c r="O749" s="110">
        <f t="shared" si="49"/>
        <v>0</v>
      </c>
      <c r="P749" s="110">
        <f t="shared" si="49"/>
        <v>0</v>
      </c>
      <c r="Q749" s="110">
        <f t="shared" si="49"/>
        <v>0</v>
      </c>
      <c r="R749" s="28"/>
      <c r="S749" s="99"/>
      <c r="T749" s="99"/>
      <c r="U749" s="99"/>
      <c r="V749" s="99"/>
      <c r="W749" s="99"/>
      <c r="X749" s="99"/>
      <c r="Y749" s="99"/>
      <c r="Z749" s="99"/>
      <c r="AA749" s="99"/>
      <c r="AB749" s="217"/>
      <c r="AC749" s="217"/>
      <c r="AD749" s="217"/>
      <c r="AE749" s="217"/>
      <c r="AF749" s="217"/>
      <c r="AG749" s="217"/>
      <c r="AH749" s="217"/>
      <c r="AI749" s="217"/>
      <c r="AJ749" s="217"/>
      <c r="AK749" s="217"/>
      <c r="AL749" s="217"/>
      <c r="AM749" s="217"/>
      <c r="AN749" s="217"/>
      <c r="AO749" s="217"/>
      <c r="AP749" s="217"/>
      <c r="AQ749" s="217"/>
      <c r="AR749" s="217"/>
      <c r="AS749" s="217"/>
      <c r="AT749" s="217"/>
      <c r="AU749" s="217"/>
      <c r="AV749" s="217"/>
      <c r="AW749" s="217"/>
      <c r="AX749" s="217"/>
      <c r="AY749" s="217"/>
      <c r="AZ749" s="217"/>
      <c r="BA749" s="217"/>
      <c r="BB749" s="217"/>
      <c r="BC749" s="217"/>
      <c r="BD749" s="99"/>
      <c r="BE749" s="99"/>
      <c r="BF749" s="99"/>
      <c r="BG749" s="99"/>
      <c r="BH749" s="99"/>
      <c r="BI749" s="99"/>
      <c r="BJ749" s="99"/>
      <c r="BK749" s="11"/>
      <c r="BL749" s="11"/>
    </row>
    <row r="750" spans="1:64" outlineLevel="1">
      <c r="A750" s="9"/>
      <c r="B750" s="9"/>
      <c r="C750" s="45"/>
      <c r="D750" s="128" t="str">
        <f>Asset9</f>
        <v>Secondary systems - Control, communications &amp; Protection</v>
      </c>
      <c r="E750" s="9"/>
      <c r="F750" s="9"/>
      <c r="G750" s="194">
        <f>'Adjustment for previous period'!G586</f>
        <v>0</v>
      </c>
      <c r="H750" s="110">
        <f t="shared" si="41"/>
        <v>-3.0154055793529793</v>
      </c>
      <c r="I750" s="110">
        <f t="shared" ref="I750:Q750" si="50">I940+I989</f>
        <v>-3.7329932259311267</v>
      </c>
      <c r="J750" s="110">
        <f t="shared" si="50"/>
        <v>-3.7329932259311267</v>
      </c>
      <c r="K750" s="110">
        <f t="shared" si="50"/>
        <v>-0.41534178197110694</v>
      </c>
      <c r="L750" s="110">
        <f t="shared" si="50"/>
        <v>-0.41534178197110694</v>
      </c>
      <c r="M750" s="110">
        <f t="shared" si="50"/>
        <v>0</v>
      </c>
      <c r="N750" s="110">
        <f t="shared" si="50"/>
        <v>0</v>
      </c>
      <c r="O750" s="110">
        <f t="shared" si="50"/>
        <v>0</v>
      </c>
      <c r="P750" s="110">
        <f t="shared" si="50"/>
        <v>0</v>
      </c>
      <c r="Q750" s="110">
        <f t="shared" si="50"/>
        <v>0</v>
      </c>
      <c r="R750" s="28"/>
      <c r="S750" s="99"/>
      <c r="T750" s="99"/>
      <c r="U750" s="99"/>
      <c r="V750" s="99"/>
      <c r="W750" s="99"/>
      <c r="X750" s="99"/>
      <c r="Y750" s="99"/>
      <c r="Z750" s="99"/>
      <c r="AA750" s="99"/>
      <c r="AB750" s="217"/>
      <c r="AC750" s="217"/>
      <c r="AD750" s="217"/>
      <c r="AE750" s="217"/>
      <c r="AF750" s="217"/>
      <c r="AG750" s="217"/>
      <c r="AH750" s="217"/>
      <c r="AI750" s="217"/>
      <c r="AJ750" s="217"/>
      <c r="AK750" s="217"/>
      <c r="AL750" s="217"/>
      <c r="AM750" s="217"/>
      <c r="AN750" s="217"/>
      <c r="AO750" s="217"/>
      <c r="AP750" s="217"/>
      <c r="AQ750" s="217"/>
      <c r="AR750" s="217"/>
      <c r="AS750" s="217"/>
      <c r="AT750" s="217"/>
      <c r="AU750" s="217"/>
      <c r="AV750" s="217"/>
      <c r="AW750" s="217"/>
      <c r="AX750" s="217"/>
      <c r="AY750" s="217"/>
      <c r="AZ750" s="217"/>
      <c r="BA750" s="217"/>
      <c r="BB750" s="217"/>
      <c r="BC750" s="217"/>
      <c r="BD750" s="99"/>
      <c r="BE750" s="99"/>
      <c r="BF750" s="99"/>
      <c r="BG750" s="99"/>
      <c r="BH750" s="99"/>
      <c r="BI750" s="99"/>
      <c r="BJ750" s="99"/>
      <c r="BK750" s="11"/>
      <c r="BL750" s="11"/>
    </row>
    <row r="751" spans="1:64" outlineLevel="1">
      <c r="A751" s="9"/>
      <c r="B751" s="9"/>
      <c r="C751" s="45"/>
      <c r="D751" s="128" t="str">
        <f>Asset10</f>
        <v>Other</v>
      </c>
      <c r="E751" s="9"/>
      <c r="F751" s="9"/>
      <c r="G751" s="194">
        <f>'Adjustment for previous period'!G587</f>
        <v>0</v>
      </c>
      <c r="H751" s="110">
        <f t="shared" si="41"/>
        <v>0</v>
      </c>
      <c r="I751" s="110">
        <f t="shared" ref="I751:Q751" si="51">I941+I990</f>
        <v>-8.8644452134654411E-2</v>
      </c>
      <c r="J751" s="110">
        <f t="shared" si="51"/>
        <v>-8.8644452134654411E-2</v>
      </c>
      <c r="K751" s="110">
        <f t="shared" si="51"/>
        <v>-8.8644452134654411E-2</v>
      </c>
      <c r="L751" s="110">
        <f t="shared" si="51"/>
        <v>-8.8644452134654411E-2</v>
      </c>
      <c r="M751" s="110">
        <f t="shared" si="51"/>
        <v>0</v>
      </c>
      <c r="N751" s="110">
        <f t="shared" si="51"/>
        <v>0</v>
      </c>
      <c r="O751" s="110">
        <f t="shared" si="51"/>
        <v>0</v>
      </c>
      <c r="P751" s="110">
        <f t="shared" si="51"/>
        <v>0</v>
      </c>
      <c r="Q751" s="110">
        <f t="shared" si="51"/>
        <v>0</v>
      </c>
      <c r="R751" s="28"/>
      <c r="S751" s="99"/>
      <c r="T751" s="99"/>
      <c r="U751" s="99"/>
      <c r="V751" s="99"/>
      <c r="W751" s="99"/>
      <c r="X751" s="99"/>
      <c r="Y751" s="99"/>
      <c r="Z751" s="99"/>
      <c r="AA751" s="99"/>
      <c r="AB751" s="217"/>
      <c r="AC751" s="217"/>
      <c r="AD751" s="217"/>
      <c r="AE751" s="217"/>
      <c r="AF751" s="217"/>
      <c r="AG751" s="217"/>
      <c r="AH751" s="217"/>
      <c r="AI751" s="217"/>
      <c r="AJ751" s="217"/>
      <c r="AK751" s="217"/>
      <c r="AL751" s="217"/>
      <c r="AM751" s="217"/>
      <c r="AN751" s="217"/>
      <c r="AO751" s="217"/>
      <c r="AP751" s="217"/>
      <c r="AQ751" s="217"/>
      <c r="AR751" s="217"/>
      <c r="AS751" s="217"/>
      <c r="AT751" s="217"/>
      <c r="AU751" s="217"/>
      <c r="AV751" s="217"/>
      <c r="AW751" s="217"/>
      <c r="AX751" s="217"/>
      <c r="AY751" s="217"/>
      <c r="AZ751" s="217"/>
      <c r="BA751" s="217"/>
      <c r="BB751" s="217"/>
      <c r="BC751" s="217"/>
      <c r="BD751" s="99"/>
      <c r="BE751" s="99"/>
      <c r="BF751" s="99"/>
      <c r="BG751" s="99"/>
      <c r="BH751" s="99"/>
      <c r="BI751" s="99"/>
      <c r="BJ751" s="99"/>
      <c r="BK751" s="11"/>
      <c r="BL751" s="11"/>
    </row>
    <row r="752" spans="1:64" outlineLevel="1">
      <c r="A752" s="9"/>
      <c r="B752" s="9"/>
      <c r="C752" s="45"/>
      <c r="D752" s="128" t="str">
        <f>Asset11</f>
        <v>Non-System Capex</v>
      </c>
      <c r="E752" s="9"/>
      <c r="F752" s="9"/>
      <c r="G752" s="194">
        <f>'Adjustment for previous period'!G588</f>
        <v>0</v>
      </c>
      <c r="H752" s="110">
        <f t="shared" si="41"/>
        <v>0</v>
      </c>
      <c r="I752" s="110">
        <f t="shared" ref="I752:Q752" si="52">I942+I991</f>
        <v>0</v>
      </c>
      <c r="J752" s="110">
        <f t="shared" si="52"/>
        <v>0</v>
      </c>
      <c r="K752" s="110">
        <f t="shared" si="52"/>
        <v>0</v>
      </c>
      <c r="L752" s="110">
        <f t="shared" si="52"/>
        <v>0</v>
      </c>
      <c r="M752" s="110">
        <f t="shared" si="52"/>
        <v>0</v>
      </c>
      <c r="N752" s="110">
        <f t="shared" si="52"/>
        <v>0</v>
      </c>
      <c r="O752" s="110">
        <f t="shared" si="52"/>
        <v>0</v>
      </c>
      <c r="P752" s="110">
        <f t="shared" si="52"/>
        <v>0</v>
      </c>
      <c r="Q752" s="110">
        <f t="shared" si="52"/>
        <v>0</v>
      </c>
      <c r="R752" s="28"/>
      <c r="S752" s="99"/>
      <c r="T752" s="99"/>
      <c r="U752" s="99"/>
      <c r="V752" s="99"/>
      <c r="W752" s="99"/>
      <c r="X752" s="99"/>
      <c r="Y752" s="99"/>
      <c r="Z752" s="99"/>
      <c r="AA752" s="99"/>
      <c r="AB752" s="217"/>
      <c r="AC752" s="217"/>
      <c r="AD752" s="217"/>
      <c r="AE752" s="217"/>
      <c r="AF752" s="217"/>
      <c r="AG752" s="217"/>
      <c r="AH752" s="217"/>
      <c r="AI752" s="217"/>
      <c r="AJ752" s="217"/>
      <c r="AK752" s="217"/>
      <c r="AL752" s="217"/>
      <c r="AM752" s="217"/>
      <c r="AN752" s="217"/>
      <c r="AO752" s="217"/>
      <c r="AP752" s="217"/>
      <c r="AQ752" s="217"/>
      <c r="AR752" s="217"/>
      <c r="AS752" s="217"/>
      <c r="AT752" s="217"/>
      <c r="AU752" s="217"/>
      <c r="AV752" s="217"/>
      <c r="AW752" s="217"/>
      <c r="AX752" s="217"/>
      <c r="AY752" s="217"/>
      <c r="AZ752" s="217"/>
      <c r="BA752" s="217"/>
      <c r="BB752" s="217"/>
      <c r="BC752" s="217"/>
      <c r="BD752" s="99"/>
      <c r="BE752" s="99"/>
      <c r="BF752" s="99"/>
      <c r="BG752" s="99"/>
      <c r="BH752" s="99"/>
      <c r="BI752" s="99"/>
      <c r="BJ752" s="99"/>
      <c r="BK752" s="11"/>
      <c r="BL752" s="11"/>
    </row>
    <row r="753" spans="1:64" outlineLevel="1">
      <c r="A753" s="9"/>
      <c r="B753" s="9"/>
      <c r="C753" s="45"/>
      <c r="D753" s="128" t="str">
        <f>Asset12</f>
        <v>Non-network—IT and Communications Capex</v>
      </c>
      <c r="E753" s="9"/>
      <c r="F753" s="9"/>
      <c r="G753" s="194">
        <f>'Adjustment for previous period'!G589</f>
        <v>0</v>
      </c>
      <c r="H753" s="110">
        <f t="shared" si="41"/>
        <v>-0.39179852214259048</v>
      </c>
      <c r="I753" s="110">
        <f t="shared" ref="I753:Q753" si="53">I943+I992</f>
        <v>-0.48610167219549094</v>
      </c>
      <c r="J753" s="110">
        <f t="shared" si="53"/>
        <v>-0.48610167219549094</v>
      </c>
      <c r="K753" s="110">
        <f t="shared" si="53"/>
        <v>-0.48610167219549094</v>
      </c>
      <c r="L753" s="110">
        <f t="shared" si="53"/>
        <v>-0.48610167219549094</v>
      </c>
      <c r="M753" s="110">
        <f t="shared" si="53"/>
        <v>0</v>
      </c>
      <c r="N753" s="110">
        <f t="shared" si="53"/>
        <v>0</v>
      </c>
      <c r="O753" s="110">
        <f t="shared" si="53"/>
        <v>0</v>
      </c>
      <c r="P753" s="110">
        <f t="shared" si="53"/>
        <v>0</v>
      </c>
      <c r="Q753" s="110">
        <f t="shared" si="53"/>
        <v>0</v>
      </c>
      <c r="R753" s="28"/>
      <c r="S753" s="99"/>
      <c r="T753" s="99"/>
      <c r="U753" s="99"/>
      <c r="V753" s="99"/>
      <c r="W753" s="99"/>
      <c r="X753" s="99"/>
      <c r="Y753" s="99"/>
      <c r="Z753" s="99"/>
      <c r="AA753" s="99"/>
      <c r="AB753" s="217"/>
      <c r="AC753" s="217"/>
      <c r="AD753" s="217"/>
      <c r="AE753" s="217"/>
      <c r="AF753" s="217"/>
      <c r="AG753" s="217"/>
      <c r="AH753" s="217"/>
      <c r="AI753" s="217"/>
      <c r="AJ753" s="217"/>
      <c r="AK753" s="217"/>
      <c r="AL753" s="217"/>
      <c r="AM753" s="217"/>
      <c r="AN753" s="217"/>
      <c r="AO753" s="217"/>
      <c r="AP753" s="217"/>
      <c r="AQ753" s="217"/>
      <c r="AR753" s="217"/>
      <c r="AS753" s="217"/>
      <c r="AT753" s="217"/>
      <c r="AU753" s="217"/>
      <c r="AV753" s="217"/>
      <c r="AW753" s="217"/>
      <c r="AX753" s="217"/>
      <c r="AY753" s="217"/>
      <c r="AZ753" s="217"/>
      <c r="BA753" s="217"/>
      <c r="BB753" s="217"/>
      <c r="BC753" s="217"/>
      <c r="BD753" s="99"/>
      <c r="BE753" s="99"/>
      <c r="BF753" s="99"/>
      <c r="BG753" s="99"/>
      <c r="BH753" s="99"/>
      <c r="BI753" s="99"/>
      <c r="BJ753" s="99"/>
      <c r="BK753" s="11"/>
      <c r="BL753" s="11"/>
    </row>
    <row r="754" spans="1:64" outlineLevel="1">
      <c r="A754" s="9"/>
      <c r="B754" s="9"/>
      <c r="C754" s="45"/>
      <c r="D754" s="128" t="str">
        <f>Asset13</f>
        <v>Non-network—Motor Vehicles Capex</v>
      </c>
      <c r="E754" s="9"/>
      <c r="F754" s="9"/>
      <c r="G754" s="194">
        <f>'Adjustment for previous period'!G590</f>
        <v>0</v>
      </c>
      <c r="H754" s="110">
        <f t="shared" si="41"/>
        <v>0</v>
      </c>
      <c r="I754" s="110">
        <f t="shared" ref="I754:Q754" si="54">I944+I993</f>
        <v>0</v>
      </c>
      <c r="J754" s="110">
        <f t="shared" si="54"/>
        <v>0</v>
      </c>
      <c r="K754" s="110">
        <f t="shared" si="54"/>
        <v>0</v>
      </c>
      <c r="L754" s="110">
        <f t="shared" si="54"/>
        <v>0</v>
      </c>
      <c r="M754" s="110">
        <f t="shared" si="54"/>
        <v>0</v>
      </c>
      <c r="N754" s="110">
        <f t="shared" si="54"/>
        <v>0</v>
      </c>
      <c r="O754" s="110">
        <f t="shared" si="54"/>
        <v>0</v>
      </c>
      <c r="P754" s="110">
        <f t="shared" si="54"/>
        <v>0</v>
      </c>
      <c r="Q754" s="110">
        <f t="shared" si="54"/>
        <v>0</v>
      </c>
      <c r="R754" s="28"/>
      <c r="S754" s="99"/>
      <c r="T754" s="99"/>
      <c r="U754" s="99"/>
      <c r="V754" s="99"/>
      <c r="W754" s="99"/>
      <c r="X754" s="99"/>
      <c r="Y754" s="99"/>
      <c r="Z754" s="99"/>
      <c r="AA754" s="99"/>
      <c r="AB754" s="217"/>
      <c r="AC754" s="217"/>
      <c r="AD754" s="217"/>
      <c r="AE754" s="217"/>
      <c r="AF754" s="217"/>
      <c r="AG754" s="217"/>
      <c r="AH754" s="217"/>
      <c r="AI754" s="217"/>
      <c r="AJ754" s="217"/>
      <c r="AK754" s="217"/>
      <c r="AL754" s="217"/>
      <c r="AM754" s="217"/>
      <c r="AN754" s="217"/>
      <c r="AO754" s="217"/>
      <c r="AP754" s="217"/>
      <c r="AQ754" s="217"/>
      <c r="AR754" s="217"/>
      <c r="AS754" s="217"/>
      <c r="AT754" s="217"/>
      <c r="AU754" s="217"/>
      <c r="AV754" s="217"/>
      <c r="AW754" s="217"/>
      <c r="AX754" s="217"/>
      <c r="AY754" s="217"/>
      <c r="AZ754" s="217"/>
      <c r="BA754" s="217"/>
      <c r="BB754" s="217"/>
      <c r="BC754" s="217"/>
      <c r="BD754" s="99"/>
      <c r="BE754" s="99"/>
      <c r="BF754" s="99"/>
      <c r="BG754" s="99"/>
      <c r="BH754" s="99"/>
      <c r="BI754" s="99"/>
      <c r="BJ754" s="99"/>
      <c r="BK754" s="11"/>
      <c r="BL754" s="11"/>
    </row>
    <row r="755" spans="1:64" outlineLevel="1">
      <c r="A755" s="9"/>
      <c r="B755" s="9"/>
      <c r="C755" s="45"/>
      <c r="D755" s="128" t="str">
        <f>Asset14</f>
        <v>Non-network—Property Capex</v>
      </c>
      <c r="E755" s="9"/>
      <c r="F755" s="9"/>
      <c r="G755" s="194">
        <f>'Adjustment for previous period'!G591</f>
        <v>0</v>
      </c>
      <c r="H755" s="110">
        <f t="shared" si="41"/>
        <v>0</v>
      </c>
      <c r="I755" s="110">
        <f t="shared" ref="I755:Q755" si="55">I945+I994</f>
        <v>0</v>
      </c>
      <c r="J755" s="110">
        <f t="shared" si="55"/>
        <v>0</v>
      </c>
      <c r="K755" s="110">
        <f t="shared" si="55"/>
        <v>0</v>
      </c>
      <c r="L755" s="110">
        <f t="shared" si="55"/>
        <v>0</v>
      </c>
      <c r="M755" s="110">
        <f t="shared" si="55"/>
        <v>0</v>
      </c>
      <c r="N755" s="110">
        <f t="shared" si="55"/>
        <v>0</v>
      </c>
      <c r="O755" s="110">
        <f t="shared" si="55"/>
        <v>0</v>
      </c>
      <c r="P755" s="110">
        <f t="shared" si="55"/>
        <v>0</v>
      </c>
      <c r="Q755" s="110">
        <f t="shared" si="55"/>
        <v>0</v>
      </c>
      <c r="R755" s="28"/>
      <c r="S755" s="99"/>
      <c r="T755" s="99"/>
      <c r="U755" s="99"/>
      <c r="V755" s="99"/>
      <c r="W755" s="99"/>
      <c r="X755" s="99"/>
      <c r="Y755" s="99"/>
      <c r="Z755" s="99"/>
      <c r="AA755" s="99"/>
      <c r="AB755" s="217"/>
      <c r="AC755" s="217"/>
      <c r="AD755" s="217"/>
      <c r="AE755" s="217"/>
      <c r="AF755" s="217"/>
      <c r="AG755" s="217"/>
      <c r="AH755" s="217"/>
      <c r="AI755" s="217"/>
      <c r="AJ755" s="217"/>
      <c r="AK755" s="217"/>
      <c r="AL755" s="217"/>
      <c r="AM755" s="217"/>
      <c r="AN755" s="217"/>
      <c r="AO755" s="217"/>
      <c r="AP755" s="217"/>
      <c r="AQ755" s="217"/>
      <c r="AR755" s="217"/>
      <c r="AS755" s="217"/>
      <c r="AT755" s="217"/>
      <c r="AU755" s="217"/>
      <c r="AV755" s="217"/>
      <c r="AW755" s="217"/>
      <c r="AX755" s="217"/>
      <c r="AY755" s="217"/>
      <c r="AZ755" s="217"/>
      <c r="BA755" s="217"/>
      <c r="BB755" s="217"/>
      <c r="BC755" s="217"/>
      <c r="BD755" s="99"/>
      <c r="BE755" s="99"/>
      <c r="BF755" s="99"/>
      <c r="BG755" s="99"/>
      <c r="BH755" s="99"/>
      <c r="BI755" s="99"/>
      <c r="BJ755" s="99"/>
      <c r="BK755" s="11"/>
      <c r="BL755" s="11"/>
    </row>
    <row r="756" spans="1:64" outlineLevel="1">
      <c r="A756" s="9"/>
      <c r="B756" s="9"/>
      <c r="C756" s="45"/>
      <c r="D756" s="128" t="str">
        <f>Asset15</f>
        <v>Non-network—Plant &amp; Equipment Capex</v>
      </c>
      <c r="E756" s="9"/>
      <c r="F756" s="9"/>
      <c r="G756" s="194">
        <f>'Adjustment for previous period'!G592</f>
        <v>0</v>
      </c>
      <c r="H756" s="110">
        <f t="shared" si="41"/>
        <v>-0.59716450365804974</v>
      </c>
      <c r="I756" s="110">
        <f t="shared" ref="I756:Q756" si="56">I946+I995</f>
        <v>-0.90932022535825918</v>
      </c>
      <c r="J756" s="110">
        <f t="shared" si="56"/>
        <v>-0.90932022535825918</v>
      </c>
      <c r="K756" s="110">
        <f t="shared" si="56"/>
        <v>-0.90932022535825918</v>
      </c>
      <c r="L756" s="110">
        <f t="shared" si="56"/>
        <v>-0.90932022535825918</v>
      </c>
      <c r="M756" s="110">
        <f t="shared" si="56"/>
        <v>0</v>
      </c>
      <c r="N756" s="110">
        <f t="shared" si="56"/>
        <v>0</v>
      </c>
      <c r="O756" s="110">
        <f t="shared" si="56"/>
        <v>0</v>
      </c>
      <c r="P756" s="110">
        <f t="shared" si="56"/>
        <v>0</v>
      </c>
      <c r="Q756" s="110">
        <f t="shared" si="56"/>
        <v>0</v>
      </c>
      <c r="R756" s="28"/>
      <c r="S756" s="99"/>
      <c r="T756" s="99"/>
      <c r="U756" s="99"/>
      <c r="V756" s="99"/>
      <c r="W756" s="99"/>
      <c r="X756" s="99"/>
      <c r="Y756" s="99"/>
      <c r="Z756" s="99"/>
      <c r="AA756" s="99"/>
      <c r="AB756" s="217"/>
      <c r="AC756" s="217"/>
      <c r="AD756" s="217"/>
      <c r="AE756" s="217"/>
      <c r="AF756" s="217"/>
      <c r="AG756" s="217"/>
      <c r="AH756" s="217"/>
      <c r="AI756" s="217"/>
      <c r="AJ756" s="217"/>
      <c r="AK756" s="217"/>
      <c r="AL756" s="217"/>
      <c r="AM756" s="217"/>
      <c r="AN756" s="217"/>
      <c r="AO756" s="217"/>
      <c r="AP756" s="217"/>
      <c r="AQ756" s="217"/>
      <c r="AR756" s="217"/>
      <c r="AS756" s="217"/>
      <c r="AT756" s="217"/>
      <c r="AU756" s="217"/>
      <c r="AV756" s="217"/>
      <c r="AW756" s="217"/>
      <c r="AX756" s="217"/>
      <c r="AY756" s="217"/>
      <c r="AZ756" s="217"/>
      <c r="BA756" s="217"/>
      <c r="BB756" s="217"/>
      <c r="BC756" s="217"/>
      <c r="BD756" s="99"/>
      <c r="BE756" s="99"/>
      <c r="BF756" s="99"/>
      <c r="BG756" s="99"/>
      <c r="BH756" s="99"/>
      <c r="BI756" s="99"/>
      <c r="BJ756" s="99"/>
      <c r="BK756" s="11"/>
      <c r="BL756" s="11"/>
    </row>
    <row r="757" spans="1:64" outlineLevel="1">
      <c r="A757" s="9"/>
      <c r="B757" s="9"/>
      <c r="C757" s="45"/>
      <c r="D757" s="128" t="str">
        <f>Asset16</f>
        <v>Non-network—Other capex</v>
      </c>
      <c r="E757" s="9"/>
      <c r="F757" s="9"/>
      <c r="G757" s="194">
        <f>'Adjustment for previous period'!G593</f>
        <v>0</v>
      </c>
      <c r="H757" s="110">
        <f t="shared" si="41"/>
        <v>0</v>
      </c>
      <c r="I757" s="110">
        <f t="shared" ref="I757:Q757" si="57">I947+I996</f>
        <v>-0.14862469016431343</v>
      </c>
      <c r="J757" s="110">
        <f t="shared" si="57"/>
        <v>-0.14862469016431343</v>
      </c>
      <c r="K757" s="110">
        <f t="shared" si="57"/>
        <v>-0.14862469016431343</v>
      </c>
      <c r="L757" s="110">
        <f t="shared" si="57"/>
        <v>-0.14862469016431343</v>
      </c>
      <c r="M757" s="110">
        <f t="shared" si="57"/>
        <v>0</v>
      </c>
      <c r="N757" s="110">
        <f t="shared" si="57"/>
        <v>0</v>
      </c>
      <c r="O757" s="110">
        <f t="shared" si="57"/>
        <v>0</v>
      </c>
      <c r="P757" s="110">
        <f t="shared" si="57"/>
        <v>0</v>
      </c>
      <c r="Q757" s="110">
        <f t="shared" si="57"/>
        <v>0</v>
      </c>
      <c r="R757" s="28"/>
      <c r="S757" s="99"/>
      <c r="T757" s="99"/>
      <c r="U757" s="99"/>
      <c r="V757" s="99"/>
      <c r="W757" s="99"/>
      <c r="X757" s="99"/>
      <c r="Y757" s="99"/>
      <c r="Z757" s="99"/>
      <c r="AA757" s="99"/>
      <c r="AB757" s="217"/>
      <c r="AC757" s="217"/>
      <c r="AD757" s="217"/>
      <c r="AE757" s="217"/>
      <c r="AF757" s="217"/>
      <c r="AG757" s="217"/>
      <c r="AH757" s="217"/>
      <c r="AI757" s="217"/>
      <c r="AJ757" s="217"/>
      <c r="AK757" s="217"/>
      <c r="AL757" s="217"/>
      <c r="AM757" s="217"/>
      <c r="AN757" s="217"/>
      <c r="AO757" s="217"/>
      <c r="AP757" s="217"/>
      <c r="AQ757" s="217"/>
      <c r="AR757" s="217"/>
      <c r="AS757" s="217"/>
      <c r="AT757" s="217"/>
      <c r="AU757" s="217"/>
      <c r="AV757" s="217"/>
      <c r="AW757" s="217"/>
      <c r="AX757" s="217"/>
      <c r="AY757" s="217"/>
      <c r="AZ757" s="217"/>
      <c r="BA757" s="217"/>
      <c r="BB757" s="217"/>
      <c r="BC757" s="217"/>
      <c r="BD757" s="99"/>
      <c r="BE757" s="99"/>
      <c r="BF757" s="99"/>
      <c r="BG757" s="99"/>
      <c r="BH757" s="99"/>
      <c r="BI757" s="99"/>
      <c r="BJ757" s="99"/>
      <c r="BK757" s="11"/>
      <c r="BL757" s="11"/>
    </row>
    <row r="758" spans="1:64" hidden="1" outlineLevel="1">
      <c r="A758" s="9"/>
      <c r="B758" s="9"/>
      <c r="C758" s="45"/>
      <c r="D758" s="128">
        <f>Asset17</f>
        <v>0</v>
      </c>
      <c r="E758" s="9"/>
      <c r="F758" s="9"/>
      <c r="G758" s="194">
        <f>'Adjustment for previous period'!G594</f>
        <v>0</v>
      </c>
      <c r="H758" s="110">
        <f t="shared" si="41"/>
        <v>0</v>
      </c>
      <c r="I758" s="110">
        <f t="shared" ref="I758:Q758" si="58">I948+I997</f>
        <v>0</v>
      </c>
      <c r="J758" s="110">
        <f t="shared" si="58"/>
        <v>0</v>
      </c>
      <c r="K758" s="110">
        <f t="shared" si="58"/>
        <v>0</v>
      </c>
      <c r="L758" s="110">
        <f t="shared" si="58"/>
        <v>0</v>
      </c>
      <c r="M758" s="110">
        <f t="shared" si="58"/>
        <v>0</v>
      </c>
      <c r="N758" s="110">
        <f t="shared" si="58"/>
        <v>0</v>
      </c>
      <c r="O758" s="110">
        <f t="shared" si="58"/>
        <v>0</v>
      </c>
      <c r="P758" s="110">
        <f t="shared" si="58"/>
        <v>0</v>
      </c>
      <c r="Q758" s="110">
        <f t="shared" si="58"/>
        <v>0</v>
      </c>
      <c r="R758" s="28"/>
      <c r="S758" s="99"/>
      <c r="T758" s="99"/>
      <c r="U758" s="99"/>
      <c r="V758" s="99"/>
      <c r="W758" s="99"/>
      <c r="X758" s="99"/>
      <c r="Y758" s="99"/>
      <c r="Z758" s="99"/>
      <c r="AA758" s="99"/>
      <c r="AB758" s="217"/>
      <c r="AC758" s="217"/>
      <c r="AD758" s="217"/>
      <c r="AE758" s="217"/>
      <c r="AF758" s="217"/>
      <c r="AG758" s="217"/>
      <c r="AH758" s="217"/>
      <c r="AI758" s="217"/>
      <c r="AJ758" s="217"/>
      <c r="AK758" s="217"/>
      <c r="AL758" s="217"/>
      <c r="AM758" s="217"/>
      <c r="AN758" s="217"/>
      <c r="AO758" s="217"/>
      <c r="AP758" s="217"/>
      <c r="AQ758" s="217"/>
      <c r="AR758" s="217"/>
      <c r="AS758" s="217"/>
      <c r="AT758" s="217"/>
      <c r="AU758" s="217"/>
      <c r="AV758" s="217"/>
      <c r="AW758" s="217"/>
      <c r="AX758" s="217"/>
      <c r="AY758" s="217"/>
      <c r="AZ758" s="217"/>
      <c r="BA758" s="217"/>
      <c r="BB758" s="217"/>
      <c r="BC758" s="217"/>
      <c r="BD758" s="99"/>
      <c r="BE758" s="99"/>
      <c r="BF758" s="99"/>
      <c r="BG758" s="99"/>
      <c r="BH758" s="99"/>
      <c r="BI758" s="99"/>
      <c r="BJ758" s="99"/>
      <c r="BK758" s="11"/>
      <c r="BL758" s="11"/>
    </row>
    <row r="759" spans="1:64" hidden="1" outlineLevel="1">
      <c r="A759" s="9"/>
      <c r="B759" s="9"/>
      <c r="C759" s="45"/>
      <c r="D759" s="128">
        <f>Asset18</f>
        <v>0</v>
      </c>
      <c r="E759" s="9"/>
      <c r="F759" s="9"/>
      <c r="G759" s="194">
        <f>'Adjustment for previous period'!G595</f>
        <v>0</v>
      </c>
      <c r="H759" s="110">
        <f t="shared" si="41"/>
        <v>0</v>
      </c>
      <c r="I759" s="110">
        <f t="shared" ref="I759:Q759" si="59">I949+I998</f>
        <v>0</v>
      </c>
      <c r="J759" s="110">
        <f t="shared" si="59"/>
        <v>0</v>
      </c>
      <c r="K759" s="110">
        <f t="shared" si="59"/>
        <v>0</v>
      </c>
      <c r="L759" s="110">
        <f t="shared" si="59"/>
        <v>0</v>
      </c>
      <c r="M759" s="110">
        <f t="shared" si="59"/>
        <v>0</v>
      </c>
      <c r="N759" s="110">
        <f t="shared" si="59"/>
        <v>0</v>
      </c>
      <c r="O759" s="110">
        <f t="shared" si="59"/>
        <v>0</v>
      </c>
      <c r="P759" s="110">
        <f t="shared" si="59"/>
        <v>0</v>
      </c>
      <c r="Q759" s="110">
        <f t="shared" si="59"/>
        <v>0</v>
      </c>
      <c r="R759" s="28"/>
      <c r="S759" s="99"/>
      <c r="T759" s="99"/>
      <c r="U759" s="99"/>
      <c r="V759" s="99"/>
      <c r="W759" s="99"/>
      <c r="X759" s="99"/>
      <c r="Y759" s="99"/>
      <c r="Z759" s="99"/>
      <c r="AA759" s="99"/>
      <c r="AB759" s="217"/>
      <c r="AC759" s="217"/>
      <c r="AD759" s="217"/>
      <c r="AE759" s="217"/>
      <c r="AF759" s="217"/>
      <c r="AG759" s="217"/>
      <c r="AH759" s="217"/>
      <c r="AI759" s="217"/>
      <c r="AJ759" s="217"/>
      <c r="AK759" s="217"/>
      <c r="AL759" s="217"/>
      <c r="AM759" s="217"/>
      <c r="AN759" s="217"/>
      <c r="AO759" s="217"/>
      <c r="AP759" s="217"/>
      <c r="AQ759" s="217"/>
      <c r="AR759" s="217"/>
      <c r="AS759" s="217"/>
      <c r="AT759" s="217"/>
      <c r="AU759" s="217"/>
      <c r="AV759" s="217"/>
      <c r="AW759" s="217"/>
      <c r="AX759" s="217"/>
      <c r="AY759" s="217"/>
      <c r="AZ759" s="217"/>
      <c r="BA759" s="217"/>
      <c r="BB759" s="217"/>
      <c r="BC759" s="217"/>
      <c r="BD759" s="99"/>
      <c r="BE759" s="99"/>
      <c r="BF759" s="99"/>
      <c r="BG759" s="99"/>
      <c r="BH759" s="99"/>
      <c r="BI759" s="99"/>
      <c r="BJ759" s="99"/>
      <c r="BK759" s="11"/>
      <c r="BL759" s="11"/>
    </row>
    <row r="760" spans="1:64" hidden="1" outlineLevel="1">
      <c r="A760" s="9"/>
      <c r="B760" s="9"/>
      <c r="C760" s="45"/>
      <c r="D760" s="128">
        <f>Asset19</f>
        <v>0</v>
      </c>
      <c r="E760" s="9"/>
      <c r="F760" s="9"/>
      <c r="G760" s="194">
        <f>'Adjustment for previous period'!G596</f>
        <v>0</v>
      </c>
      <c r="H760" s="110">
        <f t="shared" si="41"/>
        <v>0</v>
      </c>
      <c r="I760" s="110">
        <f t="shared" ref="I760:Q760" si="60">I950+I999</f>
        <v>0</v>
      </c>
      <c r="J760" s="110">
        <f t="shared" si="60"/>
        <v>0</v>
      </c>
      <c r="K760" s="110">
        <f t="shared" si="60"/>
        <v>0</v>
      </c>
      <c r="L760" s="110">
        <f t="shared" si="60"/>
        <v>0</v>
      </c>
      <c r="M760" s="110">
        <f t="shared" si="60"/>
        <v>0</v>
      </c>
      <c r="N760" s="110">
        <f t="shared" si="60"/>
        <v>0</v>
      </c>
      <c r="O760" s="110">
        <f t="shared" si="60"/>
        <v>0</v>
      </c>
      <c r="P760" s="110">
        <f t="shared" si="60"/>
        <v>0</v>
      </c>
      <c r="Q760" s="110">
        <f t="shared" si="60"/>
        <v>0</v>
      </c>
      <c r="R760" s="28"/>
      <c r="S760" s="99"/>
      <c r="T760" s="99"/>
      <c r="U760" s="99"/>
      <c r="V760" s="99"/>
      <c r="W760" s="99"/>
      <c r="X760" s="99"/>
      <c r="Y760" s="99"/>
      <c r="Z760" s="99"/>
      <c r="AA760" s="99"/>
      <c r="AB760" s="217"/>
      <c r="AC760" s="217"/>
      <c r="AD760" s="217"/>
      <c r="AE760" s="217"/>
      <c r="AF760" s="217"/>
      <c r="AG760" s="217"/>
      <c r="AH760" s="217"/>
      <c r="AI760" s="217"/>
      <c r="AJ760" s="217"/>
      <c r="AK760" s="217"/>
      <c r="AL760" s="217"/>
      <c r="AM760" s="217"/>
      <c r="AN760" s="217"/>
      <c r="AO760" s="217"/>
      <c r="AP760" s="217"/>
      <c r="AQ760" s="217"/>
      <c r="AR760" s="217"/>
      <c r="AS760" s="217"/>
      <c r="AT760" s="217"/>
      <c r="AU760" s="217"/>
      <c r="AV760" s="217"/>
      <c r="AW760" s="217"/>
      <c r="AX760" s="217"/>
      <c r="AY760" s="217"/>
      <c r="AZ760" s="217"/>
      <c r="BA760" s="217"/>
      <c r="BB760" s="217"/>
      <c r="BC760" s="217"/>
      <c r="BD760" s="99"/>
      <c r="BE760" s="99"/>
      <c r="BF760" s="99"/>
      <c r="BG760" s="99"/>
      <c r="BH760" s="99"/>
      <c r="BI760" s="99"/>
      <c r="BJ760" s="99"/>
      <c r="BK760" s="11"/>
      <c r="BL760" s="11"/>
    </row>
    <row r="761" spans="1:64" hidden="1" outlineLevel="1">
      <c r="A761" s="9"/>
      <c r="B761" s="9"/>
      <c r="C761" s="45"/>
      <c r="D761" s="128">
        <f>Asset20</f>
        <v>0</v>
      </c>
      <c r="E761" s="9"/>
      <c r="F761" s="9"/>
      <c r="G761" s="194">
        <f>'Adjustment for previous period'!G597</f>
        <v>0</v>
      </c>
      <c r="H761" s="110">
        <f t="shared" si="41"/>
        <v>0</v>
      </c>
      <c r="I761" s="110">
        <f t="shared" ref="I761:Q761" si="61">I951+I1000</f>
        <v>0</v>
      </c>
      <c r="J761" s="110">
        <f t="shared" si="61"/>
        <v>0</v>
      </c>
      <c r="K761" s="110">
        <f t="shared" si="61"/>
        <v>0</v>
      </c>
      <c r="L761" s="110">
        <f t="shared" si="61"/>
        <v>0</v>
      </c>
      <c r="M761" s="110">
        <f t="shared" si="61"/>
        <v>0</v>
      </c>
      <c r="N761" s="110">
        <f t="shared" si="61"/>
        <v>0</v>
      </c>
      <c r="O761" s="110">
        <f t="shared" si="61"/>
        <v>0</v>
      </c>
      <c r="P761" s="110">
        <f t="shared" si="61"/>
        <v>0</v>
      </c>
      <c r="Q761" s="110">
        <f t="shared" si="61"/>
        <v>0</v>
      </c>
      <c r="R761" s="28"/>
      <c r="S761" s="99"/>
      <c r="T761" s="99"/>
      <c r="U761" s="99"/>
      <c r="V761" s="99"/>
      <c r="W761" s="99"/>
      <c r="X761" s="99"/>
      <c r="Y761" s="99"/>
      <c r="Z761" s="99"/>
      <c r="AA761" s="99"/>
      <c r="AB761" s="217"/>
      <c r="AC761" s="217"/>
      <c r="AD761" s="217"/>
      <c r="AE761" s="217"/>
      <c r="AF761" s="217"/>
      <c r="AG761" s="217"/>
      <c r="AH761" s="217"/>
      <c r="AI761" s="217"/>
      <c r="AJ761" s="217"/>
      <c r="AK761" s="217"/>
      <c r="AL761" s="217"/>
      <c r="AM761" s="217"/>
      <c r="AN761" s="217"/>
      <c r="AO761" s="217"/>
      <c r="AP761" s="217"/>
      <c r="AQ761" s="217"/>
      <c r="AR761" s="217"/>
      <c r="AS761" s="217"/>
      <c r="AT761" s="217"/>
      <c r="AU761" s="217"/>
      <c r="AV761" s="217"/>
      <c r="AW761" s="217"/>
      <c r="AX761" s="217"/>
      <c r="AY761" s="217"/>
      <c r="AZ761" s="217"/>
      <c r="BA761" s="217"/>
      <c r="BB761" s="217"/>
      <c r="BC761" s="217"/>
      <c r="BD761" s="99"/>
      <c r="BE761" s="99"/>
      <c r="BF761" s="99"/>
      <c r="BG761" s="99"/>
      <c r="BH761" s="99"/>
      <c r="BI761" s="99"/>
      <c r="BJ761" s="99"/>
      <c r="BK761" s="11"/>
      <c r="BL761" s="11"/>
    </row>
    <row r="762" spans="1:64" hidden="1" outlineLevel="1">
      <c r="A762" s="9"/>
      <c r="B762" s="9"/>
      <c r="C762" s="45"/>
      <c r="D762" s="128">
        <f>Asset21</f>
        <v>0</v>
      </c>
      <c r="E762" s="9"/>
      <c r="F762" s="9"/>
      <c r="G762" s="194">
        <f>'Adjustment for previous period'!G598</f>
        <v>0</v>
      </c>
      <c r="H762" s="110">
        <f t="shared" si="41"/>
        <v>0</v>
      </c>
      <c r="I762" s="110">
        <f t="shared" ref="I762:Q762" si="62">I952+I1001</f>
        <v>0</v>
      </c>
      <c r="J762" s="110">
        <f t="shared" si="62"/>
        <v>0</v>
      </c>
      <c r="K762" s="110">
        <f t="shared" si="62"/>
        <v>0</v>
      </c>
      <c r="L762" s="110">
        <f t="shared" si="62"/>
        <v>0</v>
      </c>
      <c r="M762" s="110">
        <f t="shared" si="62"/>
        <v>0</v>
      </c>
      <c r="N762" s="110">
        <f t="shared" si="62"/>
        <v>0</v>
      </c>
      <c r="O762" s="110">
        <f t="shared" si="62"/>
        <v>0</v>
      </c>
      <c r="P762" s="110">
        <f t="shared" si="62"/>
        <v>0</v>
      </c>
      <c r="Q762" s="110">
        <f t="shared" si="62"/>
        <v>0</v>
      </c>
      <c r="R762" s="28"/>
      <c r="S762" s="99"/>
      <c r="T762" s="99"/>
      <c r="U762" s="99"/>
      <c r="V762" s="99"/>
      <c r="W762" s="99"/>
      <c r="X762" s="99"/>
      <c r="Y762" s="99"/>
      <c r="Z762" s="99"/>
      <c r="AA762" s="99"/>
      <c r="AB762" s="217"/>
      <c r="AC762" s="217"/>
      <c r="AD762" s="217"/>
      <c r="AE762" s="217"/>
      <c r="AF762" s="217"/>
      <c r="AG762" s="217"/>
      <c r="AH762" s="217"/>
      <c r="AI762" s="217"/>
      <c r="AJ762" s="217"/>
      <c r="AK762" s="217"/>
      <c r="AL762" s="217"/>
      <c r="AM762" s="217"/>
      <c r="AN762" s="217"/>
      <c r="AO762" s="217"/>
      <c r="AP762" s="217"/>
      <c r="AQ762" s="217"/>
      <c r="AR762" s="217"/>
      <c r="AS762" s="217"/>
      <c r="AT762" s="217"/>
      <c r="AU762" s="217"/>
      <c r="AV762" s="217"/>
      <c r="AW762" s="217"/>
      <c r="AX762" s="217"/>
      <c r="AY762" s="217"/>
      <c r="AZ762" s="217"/>
      <c r="BA762" s="217"/>
      <c r="BB762" s="217"/>
      <c r="BC762" s="217"/>
      <c r="BD762" s="99"/>
      <c r="BE762" s="99"/>
      <c r="BF762" s="99"/>
      <c r="BG762" s="99"/>
      <c r="BH762" s="99"/>
      <c r="BI762" s="99"/>
      <c r="BJ762" s="99"/>
      <c r="BK762" s="11"/>
      <c r="BL762" s="11"/>
    </row>
    <row r="763" spans="1:64" hidden="1" outlineLevel="1">
      <c r="A763" s="9"/>
      <c r="B763" s="9"/>
      <c r="C763" s="45"/>
      <c r="D763" s="128">
        <f>Asset22</f>
        <v>0</v>
      </c>
      <c r="E763" s="9"/>
      <c r="F763" s="9"/>
      <c r="G763" s="194">
        <f>'Adjustment for previous period'!G599</f>
        <v>0</v>
      </c>
      <c r="H763" s="110">
        <f t="shared" si="41"/>
        <v>0</v>
      </c>
      <c r="I763" s="110">
        <f t="shared" ref="I763:Q763" si="63">I953+I1002</f>
        <v>0</v>
      </c>
      <c r="J763" s="110">
        <f t="shared" si="63"/>
        <v>0</v>
      </c>
      <c r="K763" s="110">
        <f t="shared" si="63"/>
        <v>0</v>
      </c>
      <c r="L763" s="110">
        <f t="shared" si="63"/>
        <v>0</v>
      </c>
      <c r="M763" s="110">
        <f t="shared" si="63"/>
        <v>0</v>
      </c>
      <c r="N763" s="110">
        <f t="shared" si="63"/>
        <v>0</v>
      </c>
      <c r="O763" s="110">
        <f t="shared" si="63"/>
        <v>0</v>
      </c>
      <c r="P763" s="110">
        <f t="shared" si="63"/>
        <v>0</v>
      </c>
      <c r="Q763" s="110">
        <f t="shared" si="63"/>
        <v>0</v>
      </c>
      <c r="R763" s="28"/>
      <c r="S763" s="99"/>
      <c r="T763" s="99"/>
      <c r="U763" s="99"/>
      <c r="V763" s="99"/>
      <c r="W763" s="99"/>
      <c r="X763" s="99"/>
      <c r="Y763" s="99"/>
      <c r="Z763" s="99"/>
      <c r="AA763" s="99"/>
      <c r="AB763" s="217"/>
      <c r="AC763" s="217"/>
      <c r="AD763" s="217"/>
      <c r="AE763" s="217"/>
      <c r="AF763" s="217"/>
      <c r="AG763" s="217"/>
      <c r="AH763" s="217"/>
      <c r="AI763" s="217"/>
      <c r="AJ763" s="217"/>
      <c r="AK763" s="217"/>
      <c r="AL763" s="217"/>
      <c r="AM763" s="217"/>
      <c r="AN763" s="217"/>
      <c r="AO763" s="217"/>
      <c r="AP763" s="217"/>
      <c r="AQ763" s="217"/>
      <c r="AR763" s="217"/>
      <c r="AS763" s="217"/>
      <c r="AT763" s="217"/>
      <c r="AU763" s="217"/>
      <c r="AV763" s="217"/>
      <c r="AW763" s="217"/>
      <c r="AX763" s="217"/>
      <c r="AY763" s="217"/>
      <c r="AZ763" s="217"/>
      <c r="BA763" s="217"/>
      <c r="BB763" s="217"/>
      <c r="BC763" s="217"/>
      <c r="BD763" s="99"/>
      <c r="BE763" s="99"/>
      <c r="BF763" s="99"/>
      <c r="BG763" s="99"/>
      <c r="BH763" s="99"/>
      <c r="BI763" s="99"/>
      <c r="BJ763" s="99"/>
      <c r="BK763" s="11"/>
      <c r="BL763" s="11"/>
    </row>
    <row r="764" spans="1:64" hidden="1" outlineLevel="1">
      <c r="A764" s="9"/>
      <c r="B764" s="9"/>
      <c r="C764" s="45"/>
      <c r="D764" s="128">
        <f>Asset23</f>
        <v>0</v>
      </c>
      <c r="E764" s="9"/>
      <c r="F764" s="9"/>
      <c r="G764" s="194">
        <f>'Adjustment for previous period'!G600</f>
        <v>0</v>
      </c>
      <c r="H764" s="110">
        <f t="shared" si="41"/>
        <v>0</v>
      </c>
      <c r="I764" s="110">
        <f t="shared" ref="I764:Q764" si="64">I954+I1003</f>
        <v>0</v>
      </c>
      <c r="J764" s="110">
        <f t="shared" si="64"/>
        <v>0</v>
      </c>
      <c r="K764" s="110">
        <f t="shared" si="64"/>
        <v>0</v>
      </c>
      <c r="L764" s="110">
        <f t="shared" si="64"/>
        <v>0</v>
      </c>
      <c r="M764" s="110">
        <f t="shared" si="64"/>
        <v>0</v>
      </c>
      <c r="N764" s="110">
        <f t="shared" si="64"/>
        <v>0</v>
      </c>
      <c r="O764" s="110">
        <f t="shared" si="64"/>
        <v>0</v>
      </c>
      <c r="P764" s="110">
        <f t="shared" si="64"/>
        <v>0</v>
      </c>
      <c r="Q764" s="110">
        <f t="shared" si="64"/>
        <v>0</v>
      </c>
      <c r="R764" s="28"/>
      <c r="S764" s="99"/>
      <c r="T764" s="99"/>
      <c r="U764" s="99"/>
      <c r="V764" s="99"/>
      <c r="W764" s="99"/>
      <c r="X764" s="99"/>
      <c r="Y764" s="99"/>
      <c r="Z764" s="99"/>
      <c r="AA764" s="99"/>
      <c r="AB764" s="217"/>
      <c r="AC764" s="217"/>
      <c r="AD764" s="217"/>
      <c r="AE764" s="217"/>
      <c r="AF764" s="217"/>
      <c r="AG764" s="217"/>
      <c r="AH764" s="217"/>
      <c r="AI764" s="217"/>
      <c r="AJ764" s="217"/>
      <c r="AK764" s="217"/>
      <c r="AL764" s="217"/>
      <c r="AM764" s="217"/>
      <c r="AN764" s="217"/>
      <c r="AO764" s="217"/>
      <c r="AP764" s="217"/>
      <c r="AQ764" s="217"/>
      <c r="AR764" s="217"/>
      <c r="AS764" s="217"/>
      <c r="AT764" s="217"/>
      <c r="AU764" s="217"/>
      <c r="AV764" s="217"/>
      <c r="AW764" s="217"/>
      <c r="AX764" s="217"/>
      <c r="AY764" s="217"/>
      <c r="AZ764" s="217"/>
      <c r="BA764" s="217"/>
      <c r="BB764" s="217"/>
      <c r="BC764" s="217"/>
      <c r="BD764" s="99"/>
      <c r="BE764" s="99"/>
      <c r="BF764" s="99"/>
      <c r="BG764" s="99"/>
      <c r="BH764" s="99"/>
      <c r="BI764" s="99"/>
      <c r="BJ764" s="99"/>
      <c r="BK764" s="11"/>
      <c r="BL764" s="11"/>
    </row>
    <row r="765" spans="1:64" hidden="1" outlineLevel="1">
      <c r="A765" s="9"/>
      <c r="B765" s="9"/>
      <c r="C765" s="45"/>
      <c r="D765" s="128">
        <f>Asset24</f>
        <v>0</v>
      </c>
      <c r="E765" s="9"/>
      <c r="F765" s="9"/>
      <c r="G765" s="194">
        <f>'Adjustment for previous period'!G601</f>
        <v>0</v>
      </c>
      <c r="H765" s="110">
        <f t="shared" si="41"/>
        <v>0</v>
      </c>
      <c r="I765" s="110">
        <f t="shared" ref="I765:Q765" si="65">I955+I1004</f>
        <v>0</v>
      </c>
      <c r="J765" s="110">
        <f t="shared" si="65"/>
        <v>0</v>
      </c>
      <c r="K765" s="110">
        <f t="shared" si="65"/>
        <v>0</v>
      </c>
      <c r="L765" s="110">
        <f t="shared" si="65"/>
        <v>0</v>
      </c>
      <c r="M765" s="110">
        <f t="shared" si="65"/>
        <v>0</v>
      </c>
      <c r="N765" s="110">
        <f t="shared" si="65"/>
        <v>0</v>
      </c>
      <c r="O765" s="110">
        <f t="shared" si="65"/>
        <v>0</v>
      </c>
      <c r="P765" s="110">
        <f t="shared" si="65"/>
        <v>0</v>
      </c>
      <c r="Q765" s="110">
        <f t="shared" si="65"/>
        <v>0</v>
      </c>
      <c r="R765" s="28"/>
      <c r="S765" s="99"/>
      <c r="T765" s="99"/>
      <c r="U765" s="99"/>
      <c r="V765" s="99"/>
      <c r="W765" s="99"/>
      <c r="X765" s="99"/>
      <c r="Y765" s="99"/>
      <c r="Z765" s="99"/>
      <c r="AA765" s="99"/>
      <c r="AB765" s="217"/>
      <c r="AC765" s="217"/>
      <c r="AD765" s="217"/>
      <c r="AE765" s="217"/>
      <c r="AF765" s="217"/>
      <c r="AG765" s="217"/>
      <c r="AH765" s="217"/>
      <c r="AI765" s="217"/>
      <c r="AJ765" s="217"/>
      <c r="AK765" s="217"/>
      <c r="AL765" s="217"/>
      <c r="AM765" s="217"/>
      <c r="AN765" s="217"/>
      <c r="AO765" s="217"/>
      <c r="AP765" s="217"/>
      <c r="AQ765" s="217"/>
      <c r="AR765" s="217"/>
      <c r="AS765" s="217"/>
      <c r="AT765" s="217"/>
      <c r="AU765" s="217"/>
      <c r="AV765" s="217"/>
      <c r="AW765" s="217"/>
      <c r="AX765" s="217"/>
      <c r="AY765" s="217"/>
      <c r="AZ765" s="217"/>
      <c r="BA765" s="217"/>
      <c r="BB765" s="217"/>
      <c r="BC765" s="217"/>
      <c r="BD765" s="99"/>
      <c r="BE765" s="99"/>
      <c r="BF765" s="99"/>
      <c r="BG765" s="99"/>
      <c r="BH765" s="99"/>
      <c r="BI765" s="99"/>
      <c r="BJ765" s="99"/>
      <c r="BK765" s="11"/>
      <c r="BL765" s="11"/>
    </row>
    <row r="766" spans="1:64" hidden="1" outlineLevel="1">
      <c r="A766" s="9"/>
      <c r="B766" s="9"/>
      <c r="C766" s="45"/>
      <c r="D766" s="128">
        <f>Asset25</f>
        <v>0</v>
      </c>
      <c r="E766" s="9"/>
      <c r="F766" s="9"/>
      <c r="G766" s="194">
        <f>'Adjustment for previous period'!G602</f>
        <v>0</v>
      </c>
      <c r="H766" s="110">
        <f t="shared" si="41"/>
        <v>0</v>
      </c>
      <c r="I766" s="110">
        <f t="shared" ref="I766:Q766" si="66">I956+I1005</f>
        <v>0</v>
      </c>
      <c r="J766" s="110">
        <f t="shared" si="66"/>
        <v>0</v>
      </c>
      <c r="K766" s="110">
        <f t="shared" si="66"/>
        <v>0</v>
      </c>
      <c r="L766" s="110">
        <f t="shared" si="66"/>
        <v>0</v>
      </c>
      <c r="M766" s="110">
        <f t="shared" si="66"/>
        <v>0</v>
      </c>
      <c r="N766" s="110">
        <f t="shared" si="66"/>
        <v>0</v>
      </c>
      <c r="O766" s="110">
        <f t="shared" si="66"/>
        <v>0</v>
      </c>
      <c r="P766" s="110">
        <f t="shared" si="66"/>
        <v>0</v>
      </c>
      <c r="Q766" s="110">
        <f t="shared" si="66"/>
        <v>0</v>
      </c>
      <c r="R766" s="28"/>
      <c r="S766" s="99"/>
      <c r="T766" s="99"/>
      <c r="U766" s="99"/>
      <c r="V766" s="99"/>
      <c r="W766" s="99"/>
      <c r="X766" s="99"/>
      <c r="Y766" s="99"/>
      <c r="Z766" s="99"/>
      <c r="AA766" s="99"/>
      <c r="AB766" s="217"/>
      <c r="AC766" s="217"/>
      <c r="AD766" s="217"/>
      <c r="AE766" s="217"/>
      <c r="AF766" s="217"/>
      <c r="AG766" s="217"/>
      <c r="AH766" s="217"/>
      <c r="AI766" s="217"/>
      <c r="AJ766" s="217"/>
      <c r="AK766" s="217"/>
      <c r="AL766" s="217"/>
      <c r="AM766" s="217"/>
      <c r="AN766" s="217"/>
      <c r="AO766" s="217"/>
      <c r="AP766" s="217"/>
      <c r="AQ766" s="217"/>
      <c r="AR766" s="217"/>
      <c r="AS766" s="217"/>
      <c r="AT766" s="217"/>
      <c r="AU766" s="217"/>
      <c r="AV766" s="217"/>
      <c r="AW766" s="217"/>
      <c r="AX766" s="217"/>
      <c r="AY766" s="217"/>
      <c r="AZ766" s="217"/>
      <c r="BA766" s="217"/>
      <c r="BB766" s="217"/>
      <c r="BC766" s="217"/>
      <c r="BD766" s="99"/>
      <c r="BE766" s="99"/>
      <c r="BF766" s="99"/>
      <c r="BG766" s="99"/>
      <c r="BH766" s="99"/>
      <c r="BI766" s="99"/>
      <c r="BJ766" s="99"/>
      <c r="BK766" s="11"/>
      <c r="BL766" s="11"/>
    </row>
    <row r="767" spans="1:64" hidden="1" outlineLevel="1">
      <c r="A767" s="9"/>
      <c r="B767" s="9"/>
      <c r="C767" s="45"/>
      <c r="D767" s="128">
        <f>Asset26</f>
        <v>0</v>
      </c>
      <c r="E767" s="9"/>
      <c r="F767" s="9"/>
      <c r="G767" s="194">
        <f>'Adjustment for previous period'!G603</f>
        <v>0</v>
      </c>
      <c r="H767" s="110">
        <f t="shared" si="41"/>
        <v>0</v>
      </c>
      <c r="I767" s="110">
        <f t="shared" ref="I767:Q767" si="67">I957+I1006</f>
        <v>0</v>
      </c>
      <c r="J767" s="110">
        <f t="shared" si="67"/>
        <v>0</v>
      </c>
      <c r="K767" s="110">
        <f t="shared" si="67"/>
        <v>0</v>
      </c>
      <c r="L767" s="110">
        <f t="shared" si="67"/>
        <v>0</v>
      </c>
      <c r="M767" s="110">
        <f t="shared" si="67"/>
        <v>0</v>
      </c>
      <c r="N767" s="110">
        <f t="shared" si="67"/>
        <v>0</v>
      </c>
      <c r="O767" s="110">
        <f t="shared" si="67"/>
        <v>0</v>
      </c>
      <c r="P767" s="110">
        <f t="shared" si="67"/>
        <v>0</v>
      </c>
      <c r="Q767" s="110">
        <f t="shared" si="67"/>
        <v>0</v>
      </c>
      <c r="R767" s="28"/>
      <c r="S767" s="99"/>
      <c r="T767" s="99"/>
      <c r="U767" s="99"/>
      <c r="V767" s="99"/>
      <c r="W767" s="99"/>
      <c r="X767" s="99"/>
      <c r="Y767" s="99"/>
      <c r="Z767" s="99"/>
      <c r="AA767" s="99"/>
      <c r="AB767" s="217"/>
      <c r="AC767" s="217"/>
      <c r="AD767" s="217"/>
      <c r="AE767" s="217"/>
      <c r="AF767" s="217"/>
      <c r="AG767" s="217"/>
      <c r="AH767" s="217"/>
      <c r="AI767" s="217"/>
      <c r="AJ767" s="217"/>
      <c r="AK767" s="217"/>
      <c r="AL767" s="217"/>
      <c r="AM767" s="217"/>
      <c r="AN767" s="217"/>
      <c r="AO767" s="217"/>
      <c r="AP767" s="217"/>
      <c r="AQ767" s="217"/>
      <c r="AR767" s="217"/>
      <c r="AS767" s="217"/>
      <c r="AT767" s="217"/>
      <c r="AU767" s="217"/>
      <c r="AV767" s="217"/>
      <c r="AW767" s="217"/>
      <c r="AX767" s="217"/>
      <c r="AY767" s="217"/>
      <c r="AZ767" s="217"/>
      <c r="BA767" s="217"/>
      <c r="BB767" s="217"/>
      <c r="BC767" s="217"/>
      <c r="BD767" s="99"/>
      <c r="BE767" s="99"/>
      <c r="BF767" s="99"/>
      <c r="BG767" s="99"/>
      <c r="BH767" s="99"/>
      <c r="BI767" s="99"/>
      <c r="BJ767" s="99"/>
      <c r="BK767" s="11"/>
      <c r="BL767" s="11"/>
    </row>
    <row r="768" spans="1:64" hidden="1" outlineLevel="1">
      <c r="A768" s="9"/>
      <c r="B768" s="9"/>
      <c r="C768" s="45"/>
      <c r="D768" s="128">
        <f>Asset27</f>
        <v>0</v>
      </c>
      <c r="E768" s="9"/>
      <c r="F768" s="9"/>
      <c r="G768" s="194">
        <f>'Adjustment for previous period'!G604</f>
        <v>0</v>
      </c>
      <c r="H768" s="110">
        <f t="shared" si="41"/>
        <v>0</v>
      </c>
      <c r="I768" s="110">
        <f t="shared" ref="I768:Q768" si="68">I958+I1007</f>
        <v>0</v>
      </c>
      <c r="J768" s="110">
        <f t="shared" si="68"/>
        <v>0</v>
      </c>
      <c r="K768" s="110">
        <f t="shared" si="68"/>
        <v>0</v>
      </c>
      <c r="L768" s="110">
        <f t="shared" si="68"/>
        <v>0</v>
      </c>
      <c r="M768" s="110">
        <f t="shared" si="68"/>
        <v>0</v>
      </c>
      <c r="N768" s="110">
        <f t="shared" si="68"/>
        <v>0</v>
      </c>
      <c r="O768" s="110">
        <f t="shared" si="68"/>
        <v>0</v>
      </c>
      <c r="P768" s="110">
        <f t="shared" si="68"/>
        <v>0</v>
      </c>
      <c r="Q768" s="110">
        <f t="shared" si="68"/>
        <v>0</v>
      </c>
      <c r="R768" s="28"/>
      <c r="S768" s="99"/>
      <c r="T768" s="99"/>
      <c r="U768" s="99"/>
      <c r="V768" s="99"/>
      <c r="W768" s="99"/>
      <c r="X768" s="99"/>
      <c r="Y768" s="99"/>
      <c r="Z768" s="99"/>
      <c r="AA768" s="99"/>
      <c r="AB768" s="217"/>
      <c r="AC768" s="217"/>
      <c r="AD768" s="217"/>
      <c r="AE768" s="217"/>
      <c r="AF768" s="217"/>
      <c r="AG768" s="217"/>
      <c r="AH768" s="217"/>
      <c r="AI768" s="217"/>
      <c r="AJ768" s="217"/>
      <c r="AK768" s="217"/>
      <c r="AL768" s="217"/>
      <c r="AM768" s="217"/>
      <c r="AN768" s="217"/>
      <c r="AO768" s="217"/>
      <c r="AP768" s="217"/>
      <c r="AQ768" s="217"/>
      <c r="AR768" s="217"/>
      <c r="AS768" s="217"/>
      <c r="AT768" s="217"/>
      <c r="AU768" s="217"/>
      <c r="AV768" s="217"/>
      <c r="AW768" s="217"/>
      <c r="AX768" s="217"/>
      <c r="AY768" s="217"/>
      <c r="AZ768" s="217"/>
      <c r="BA768" s="217"/>
      <c r="BB768" s="217"/>
      <c r="BC768" s="217"/>
      <c r="BD768" s="99"/>
      <c r="BE768" s="99"/>
      <c r="BF768" s="99"/>
      <c r="BG768" s="99"/>
      <c r="BH768" s="99"/>
      <c r="BI768" s="99"/>
      <c r="BJ768" s="99"/>
      <c r="BK768" s="11"/>
      <c r="BL768" s="11"/>
    </row>
    <row r="769" spans="1:64" hidden="1" outlineLevel="1">
      <c r="A769" s="9"/>
      <c r="B769" s="9"/>
      <c r="C769" s="45"/>
      <c r="D769" s="128">
        <f>Asset28</f>
        <v>0</v>
      </c>
      <c r="E769" s="9"/>
      <c r="F769" s="9"/>
      <c r="G769" s="194">
        <f>'Adjustment for previous period'!G605</f>
        <v>0</v>
      </c>
      <c r="H769" s="110">
        <f t="shared" si="41"/>
        <v>0</v>
      </c>
      <c r="I769" s="110">
        <f t="shared" ref="I769:Q769" si="69">I959+I1008</f>
        <v>0</v>
      </c>
      <c r="J769" s="110">
        <f t="shared" si="69"/>
        <v>0</v>
      </c>
      <c r="K769" s="110">
        <f t="shared" si="69"/>
        <v>0</v>
      </c>
      <c r="L769" s="110">
        <f t="shared" si="69"/>
        <v>0</v>
      </c>
      <c r="M769" s="110">
        <f t="shared" si="69"/>
        <v>0</v>
      </c>
      <c r="N769" s="110">
        <f t="shared" si="69"/>
        <v>0</v>
      </c>
      <c r="O769" s="110">
        <f t="shared" si="69"/>
        <v>0</v>
      </c>
      <c r="P769" s="110">
        <f t="shared" si="69"/>
        <v>0</v>
      </c>
      <c r="Q769" s="110">
        <f t="shared" si="69"/>
        <v>0</v>
      </c>
      <c r="R769" s="28"/>
      <c r="S769" s="99"/>
      <c r="T769" s="99"/>
      <c r="U769" s="99"/>
      <c r="V769" s="99"/>
      <c r="W769" s="99"/>
      <c r="X769" s="99"/>
      <c r="Y769" s="99"/>
      <c r="Z769" s="99"/>
      <c r="AA769" s="99"/>
      <c r="AB769" s="217"/>
      <c r="AC769" s="217"/>
      <c r="AD769" s="217"/>
      <c r="AE769" s="217"/>
      <c r="AF769" s="217"/>
      <c r="AG769" s="217"/>
      <c r="AH769" s="217"/>
      <c r="AI769" s="217"/>
      <c r="AJ769" s="217"/>
      <c r="AK769" s="217"/>
      <c r="AL769" s="217"/>
      <c r="AM769" s="217"/>
      <c r="AN769" s="217"/>
      <c r="AO769" s="217"/>
      <c r="AP769" s="217"/>
      <c r="AQ769" s="217"/>
      <c r="AR769" s="217"/>
      <c r="AS769" s="217"/>
      <c r="AT769" s="217"/>
      <c r="AU769" s="217"/>
      <c r="AV769" s="217"/>
      <c r="AW769" s="217"/>
      <c r="AX769" s="217"/>
      <c r="AY769" s="217"/>
      <c r="AZ769" s="217"/>
      <c r="BA769" s="217"/>
      <c r="BB769" s="217"/>
      <c r="BC769" s="217"/>
      <c r="BD769" s="99"/>
      <c r="BE769" s="99"/>
      <c r="BF769" s="99"/>
      <c r="BG769" s="99"/>
      <c r="BH769" s="99"/>
      <c r="BI769" s="99"/>
      <c r="BJ769" s="99"/>
      <c r="BK769" s="11"/>
      <c r="BL769" s="11"/>
    </row>
    <row r="770" spans="1:64" hidden="1" outlineLevel="1">
      <c r="A770" s="9"/>
      <c r="B770" s="9"/>
      <c r="C770" s="45"/>
      <c r="D770" s="128">
        <f>Asset29</f>
        <v>0</v>
      </c>
      <c r="E770" s="9"/>
      <c r="F770" s="9"/>
      <c r="G770" s="194">
        <f>'Adjustment for previous period'!G606</f>
        <v>0</v>
      </c>
      <c r="H770" s="110">
        <f t="shared" si="41"/>
        <v>0</v>
      </c>
      <c r="I770" s="110">
        <f t="shared" ref="I770:Q770" si="70">I960+I1009</f>
        <v>0</v>
      </c>
      <c r="J770" s="110">
        <f t="shared" si="70"/>
        <v>0</v>
      </c>
      <c r="K770" s="110">
        <f t="shared" si="70"/>
        <v>0</v>
      </c>
      <c r="L770" s="110">
        <f t="shared" si="70"/>
        <v>0</v>
      </c>
      <c r="M770" s="110">
        <f t="shared" si="70"/>
        <v>0</v>
      </c>
      <c r="N770" s="110">
        <f t="shared" si="70"/>
        <v>0</v>
      </c>
      <c r="O770" s="110">
        <f t="shared" si="70"/>
        <v>0</v>
      </c>
      <c r="P770" s="110">
        <f t="shared" si="70"/>
        <v>0</v>
      </c>
      <c r="Q770" s="110">
        <f t="shared" si="70"/>
        <v>0</v>
      </c>
      <c r="R770" s="28"/>
      <c r="S770" s="99"/>
      <c r="T770" s="99"/>
      <c r="U770" s="99"/>
      <c r="V770" s="99"/>
      <c r="W770" s="99"/>
      <c r="X770" s="99"/>
      <c r="Y770" s="99"/>
      <c r="Z770" s="99"/>
      <c r="AA770" s="99"/>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99"/>
      <c r="BE770" s="99"/>
      <c r="BF770" s="99"/>
      <c r="BG770" s="99"/>
      <c r="BH770" s="99"/>
      <c r="BI770" s="99"/>
      <c r="BJ770" s="99"/>
      <c r="BK770" s="11"/>
      <c r="BL770" s="11"/>
    </row>
    <row r="771" spans="1:64" hidden="1" outlineLevel="1">
      <c r="A771" s="9"/>
      <c r="B771" s="9"/>
      <c r="C771" s="45"/>
      <c r="D771" s="128">
        <f>Asset30</f>
        <v>0</v>
      </c>
      <c r="E771" s="9"/>
      <c r="F771" s="9"/>
      <c r="G771" s="194">
        <f>'Adjustment for previous period'!G607</f>
        <v>0</v>
      </c>
      <c r="H771" s="110">
        <f t="shared" si="41"/>
        <v>0</v>
      </c>
      <c r="I771" s="110">
        <f t="shared" ref="I771:Q771" si="71">I961+I1010</f>
        <v>0</v>
      </c>
      <c r="J771" s="110">
        <f t="shared" si="71"/>
        <v>0</v>
      </c>
      <c r="K771" s="110">
        <f t="shared" si="71"/>
        <v>0</v>
      </c>
      <c r="L771" s="110">
        <f t="shared" si="71"/>
        <v>0</v>
      </c>
      <c r="M771" s="110">
        <f t="shared" si="71"/>
        <v>0</v>
      </c>
      <c r="N771" s="110">
        <f t="shared" si="71"/>
        <v>0</v>
      </c>
      <c r="O771" s="110">
        <f t="shared" si="71"/>
        <v>0</v>
      </c>
      <c r="P771" s="110">
        <f t="shared" si="71"/>
        <v>0</v>
      </c>
      <c r="Q771" s="110">
        <f t="shared" si="71"/>
        <v>0</v>
      </c>
      <c r="R771" s="28"/>
      <c r="S771" s="99"/>
      <c r="T771" s="99"/>
      <c r="U771" s="99"/>
      <c r="V771" s="99"/>
      <c r="W771" s="99"/>
      <c r="X771" s="99"/>
      <c r="Y771" s="99"/>
      <c r="Z771" s="99"/>
      <c r="AA771" s="99"/>
      <c r="AB771" s="217"/>
      <c r="AC771" s="217"/>
      <c r="AD771" s="217"/>
      <c r="AE771" s="217"/>
      <c r="AF771" s="217"/>
      <c r="AG771" s="217"/>
      <c r="AH771" s="217"/>
      <c r="AI771" s="217"/>
      <c r="AJ771" s="217"/>
      <c r="AK771" s="217"/>
      <c r="AL771" s="217"/>
      <c r="AM771" s="217"/>
      <c r="AN771" s="217"/>
      <c r="AO771" s="217"/>
      <c r="AP771" s="217"/>
      <c r="AQ771" s="217"/>
      <c r="AR771" s="217"/>
      <c r="AS771" s="217"/>
      <c r="AT771" s="217"/>
      <c r="AU771" s="217"/>
      <c r="AV771" s="217"/>
      <c r="AW771" s="217"/>
      <c r="AX771" s="217"/>
      <c r="AY771" s="217"/>
      <c r="AZ771" s="217"/>
      <c r="BA771" s="217"/>
      <c r="BB771" s="217"/>
      <c r="BC771" s="217"/>
      <c r="BD771" s="99"/>
      <c r="BE771" s="99"/>
      <c r="BF771" s="99"/>
      <c r="BG771" s="99"/>
      <c r="BH771" s="99"/>
      <c r="BI771" s="99"/>
      <c r="BJ771" s="99"/>
      <c r="BK771" s="11"/>
      <c r="BL771" s="11"/>
    </row>
    <row r="772" spans="1:64" hidden="1" outlineLevel="1">
      <c r="A772" s="9"/>
      <c r="B772" s="9"/>
      <c r="C772" s="45"/>
      <c r="D772" s="128">
        <f>Asset31</f>
        <v>0</v>
      </c>
      <c r="E772" s="9"/>
      <c r="F772" s="9"/>
      <c r="G772" s="194">
        <f>'Adjustment for previous period'!G608</f>
        <v>0</v>
      </c>
      <c r="H772" s="110">
        <f t="shared" ref="H772:Q772" si="72">H962+H1011</f>
        <v>0</v>
      </c>
      <c r="I772" s="110">
        <f t="shared" si="72"/>
        <v>0</v>
      </c>
      <c r="J772" s="110">
        <f t="shared" si="72"/>
        <v>0</v>
      </c>
      <c r="K772" s="110">
        <f t="shared" si="72"/>
        <v>0</v>
      </c>
      <c r="L772" s="110">
        <f t="shared" si="72"/>
        <v>0</v>
      </c>
      <c r="M772" s="110">
        <f t="shared" si="72"/>
        <v>0</v>
      </c>
      <c r="N772" s="110">
        <f t="shared" si="72"/>
        <v>0</v>
      </c>
      <c r="O772" s="110">
        <f t="shared" si="72"/>
        <v>0</v>
      </c>
      <c r="P772" s="110">
        <f t="shared" si="72"/>
        <v>0</v>
      </c>
      <c r="Q772" s="110">
        <f t="shared" si="72"/>
        <v>0</v>
      </c>
      <c r="R772" s="28"/>
      <c r="S772" s="99"/>
      <c r="T772" s="99"/>
      <c r="U772" s="99"/>
      <c r="V772" s="99"/>
      <c r="W772" s="99"/>
      <c r="X772" s="99"/>
      <c r="Y772" s="99"/>
      <c r="Z772" s="99"/>
      <c r="AA772" s="99"/>
      <c r="AB772" s="217"/>
      <c r="AC772" s="217"/>
      <c r="AD772" s="217"/>
      <c r="AE772" s="217"/>
      <c r="AF772" s="217"/>
      <c r="AG772" s="217"/>
      <c r="AH772" s="217"/>
      <c r="AI772" s="217"/>
      <c r="AJ772" s="217"/>
      <c r="AK772" s="217"/>
      <c r="AL772" s="217"/>
      <c r="AM772" s="217"/>
      <c r="AN772" s="217"/>
      <c r="AO772" s="217"/>
      <c r="AP772" s="217"/>
      <c r="AQ772" s="217"/>
      <c r="AR772" s="217"/>
      <c r="AS772" s="217"/>
      <c r="AT772" s="217"/>
      <c r="AU772" s="217"/>
      <c r="AV772" s="217"/>
      <c r="AW772" s="217"/>
      <c r="AX772" s="217"/>
      <c r="AY772" s="217"/>
      <c r="AZ772" s="217"/>
      <c r="BA772" s="217"/>
      <c r="BB772" s="217"/>
      <c r="BC772" s="217"/>
      <c r="BD772" s="99"/>
      <c r="BE772" s="99"/>
      <c r="BF772" s="99"/>
      <c r="BG772" s="99"/>
      <c r="BH772" s="99"/>
      <c r="BI772" s="99"/>
      <c r="BJ772" s="99"/>
      <c r="BK772" s="11"/>
      <c r="BL772" s="11"/>
    </row>
    <row r="773" spans="1:64" hidden="1" outlineLevel="1">
      <c r="A773" s="9"/>
      <c r="B773" s="9"/>
      <c r="C773" s="45"/>
      <c r="D773" s="128">
        <f>Asset32</f>
        <v>0</v>
      </c>
      <c r="E773" s="9"/>
      <c r="F773" s="9"/>
      <c r="G773" s="194">
        <f>'Adjustment for previous period'!G609</f>
        <v>0</v>
      </c>
      <c r="H773" s="110">
        <f t="shared" ref="H773:Q773" si="73">H963+H1012</f>
        <v>0</v>
      </c>
      <c r="I773" s="110">
        <f t="shared" si="73"/>
        <v>0</v>
      </c>
      <c r="J773" s="110">
        <f t="shared" si="73"/>
        <v>0</v>
      </c>
      <c r="K773" s="110">
        <f t="shared" si="73"/>
        <v>0</v>
      </c>
      <c r="L773" s="110">
        <f t="shared" si="73"/>
        <v>0</v>
      </c>
      <c r="M773" s="110">
        <f t="shared" si="73"/>
        <v>0</v>
      </c>
      <c r="N773" s="110">
        <f t="shared" si="73"/>
        <v>0</v>
      </c>
      <c r="O773" s="110">
        <f t="shared" si="73"/>
        <v>0</v>
      </c>
      <c r="P773" s="110">
        <f t="shared" si="73"/>
        <v>0</v>
      </c>
      <c r="Q773" s="110">
        <f t="shared" si="73"/>
        <v>0</v>
      </c>
      <c r="R773" s="28"/>
      <c r="S773" s="99"/>
      <c r="T773" s="99"/>
      <c r="U773" s="99"/>
      <c r="V773" s="99"/>
      <c r="W773" s="99"/>
      <c r="X773" s="99"/>
      <c r="Y773" s="99"/>
      <c r="Z773" s="99"/>
      <c r="AA773" s="99"/>
      <c r="AB773" s="217"/>
      <c r="AC773" s="217"/>
      <c r="AD773" s="217"/>
      <c r="AE773" s="217"/>
      <c r="AF773" s="217"/>
      <c r="AG773" s="217"/>
      <c r="AH773" s="217"/>
      <c r="AI773" s="217"/>
      <c r="AJ773" s="217"/>
      <c r="AK773" s="217"/>
      <c r="AL773" s="217"/>
      <c r="AM773" s="217"/>
      <c r="AN773" s="217"/>
      <c r="AO773" s="217"/>
      <c r="AP773" s="217"/>
      <c r="AQ773" s="217"/>
      <c r="AR773" s="217"/>
      <c r="AS773" s="217"/>
      <c r="AT773" s="217"/>
      <c r="AU773" s="217"/>
      <c r="AV773" s="217"/>
      <c r="AW773" s="217"/>
      <c r="AX773" s="217"/>
      <c r="AY773" s="217"/>
      <c r="AZ773" s="217"/>
      <c r="BA773" s="217"/>
      <c r="BB773" s="217"/>
      <c r="BC773" s="217"/>
      <c r="BD773" s="99"/>
      <c r="BE773" s="99"/>
      <c r="BF773" s="99"/>
      <c r="BG773" s="99"/>
      <c r="BH773" s="99"/>
      <c r="BI773" s="99"/>
      <c r="BJ773" s="99"/>
      <c r="BK773" s="11"/>
      <c r="BL773" s="11"/>
    </row>
    <row r="774" spans="1:64" hidden="1" outlineLevel="1">
      <c r="A774" s="9"/>
      <c r="B774" s="9"/>
      <c r="C774" s="45"/>
      <c r="D774" s="128">
        <f>Asset33</f>
        <v>0</v>
      </c>
      <c r="E774" s="9"/>
      <c r="F774" s="9"/>
      <c r="G774" s="194">
        <f>'Adjustment for previous period'!G610</f>
        <v>0</v>
      </c>
      <c r="H774" s="110">
        <f t="shared" ref="H774:Q774" si="74">H964+H1013</f>
        <v>0</v>
      </c>
      <c r="I774" s="110">
        <f t="shared" si="74"/>
        <v>0</v>
      </c>
      <c r="J774" s="110">
        <f t="shared" si="74"/>
        <v>0</v>
      </c>
      <c r="K774" s="110">
        <f t="shared" si="74"/>
        <v>0</v>
      </c>
      <c r="L774" s="110">
        <f t="shared" si="74"/>
        <v>0</v>
      </c>
      <c r="M774" s="110">
        <f t="shared" si="74"/>
        <v>0</v>
      </c>
      <c r="N774" s="110">
        <f t="shared" si="74"/>
        <v>0</v>
      </c>
      <c r="O774" s="110">
        <f t="shared" si="74"/>
        <v>0</v>
      </c>
      <c r="P774" s="110">
        <f t="shared" si="74"/>
        <v>0</v>
      </c>
      <c r="Q774" s="110">
        <f t="shared" si="74"/>
        <v>0</v>
      </c>
      <c r="R774" s="28"/>
      <c r="S774" s="99"/>
      <c r="T774" s="99"/>
      <c r="U774" s="99"/>
      <c r="V774" s="99"/>
      <c r="W774" s="99"/>
      <c r="X774" s="99"/>
      <c r="Y774" s="99"/>
      <c r="Z774" s="99"/>
      <c r="AA774" s="99"/>
      <c r="AB774" s="217"/>
      <c r="AC774" s="217"/>
      <c r="AD774" s="217"/>
      <c r="AE774" s="217"/>
      <c r="AF774" s="217"/>
      <c r="AG774" s="217"/>
      <c r="AH774" s="217"/>
      <c r="AI774" s="217"/>
      <c r="AJ774" s="217"/>
      <c r="AK774" s="217"/>
      <c r="AL774" s="217"/>
      <c r="AM774" s="217"/>
      <c r="AN774" s="217"/>
      <c r="AO774" s="217"/>
      <c r="AP774" s="217"/>
      <c r="AQ774" s="217"/>
      <c r="AR774" s="217"/>
      <c r="AS774" s="217"/>
      <c r="AT774" s="217"/>
      <c r="AU774" s="217"/>
      <c r="AV774" s="217"/>
      <c r="AW774" s="217"/>
      <c r="AX774" s="217"/>
      <c r="AY774" s="217"/>
      <c r="AZ774" s="217"/>
      <c r="BA774" s="217"/>
      <c r="BB774" s="217"/>
      <c r="BC774" s="217"/>
      <c r="BD774" s="99"/>
      <c r="BE774" s="99"/>
      <c r="BF774" s="99"/>
      <c r="BG774" s="99"/>
      <c r="BH774" s="99"/>
      <c r="BI774" s="99"/>
      <c r="BJ774" s="99"/>
      <c r="BK774" s="11"/>
      <c r="BL774" s="11"/>
    </row>
    <row r="775" spans="1:64" hidden="1" outlineLevel="1">
      <c r="A775" s="9"/>
      <c r="B775" s="9"/>
      <c r="C775" s="45"/>
      <c r="D775" s="128">
        <f>Asset34</f>
        <v>0</v>
      </c>
      <c r="E775" s="9"/>
      <c r="F775" s="9"/>
      <c r="G775" s="194">
        <f>'Adjustment for previous period'!G611</f>
        <v>0</v>
      </c>
      <c r="H775" s="110">
        <f t="shared" ref="H775:Q775" si="75">H965+H1014</f>
        <v>0</v>
      </c>
      <c r="I775" s="110">
        <f t="shared" si="75"/>
        <v>0</v>
      </c>
      <c r="J775" s="110">
        <f t="shared" si="75"/>
        <v>0</v>
      </c>
      <c r="K775" s="110">
        <f t="shared" si="75"/>
        <v>0</v>
      </c>
      <c r="L775" s="110">
        <f t="shared" si="75"/>
        <v>0</v>
      </c>
      <c r="M775" s="110">
        <f t="shared" si="75"/>
        <v>0</v>
      </c>
      <c r="N775" s="110">
        <f t="shared" si="75"/>
        <v>0</v>
      </c>
      <c r="O775" s="110">
        <f t="shared" si="75"/>
        <v>0</v>
      </c>
      <c r="P775" s="110">
        <f t="shared" si="75"/>
        <v>0</v>
      </c>
      <c r="Q775" s="110">
        <f t="shared" si="75"/>
        <v>0</v>
      </c>
      <c r="R775" s="28"/>
      <c r="S775" s="99"/>
      <c r="T775" s="99"/>
      <c r="U775" s="99"/>
      <c r="V775" s="99"/>
      <c r="W775" s="99"/>
      <c r="X775" s="99"/>
      <c r="Y775" s="99"/>
      <c r="Z775" s="99"/>
      <c r="AA775" s="99"/>
      <c r="AB775" s="217"/>
      <c r="AC775" s="217"/>
      <c r="AD775" s="217"/>
      <c r="AE775" s="217"/>
      <c r="AF775" s="217"/>
      <c r="AG775" s="217"/>
      <c r="AH775" s="217"/>
      <c r="AI775" s="217"/>
      <c r="AJ775" s="217"/>
      <c r="AK775" s="217"/>
      <c r="AL775" s="217"/>
      <c r="AM775" s="217"/>
      <c r="AN775" s="217"/>
      <c r="AO775" s="217"/>
      <c r="AP775" s="217"/>
      <c r="AQ775" s="217"/>
      <c r="AR775" s="217"/>
      <c r="AS775" s="217"/>
      <c r="AT775" s="217"/>
      <c r="AU775" s="217"/>
      <c r="AV775" s="217"/>
      <c r="AW775" s="217"/>
      <c r="AX775" s="217"/>
      <c r="AY775" s="217"/>
      <c r="AZ775" s="217"/>
      <c r="BA775" s="217"/>
      <c r="BB775" s="217"/>
      <c r="BC775" s="217"/>
      <c r="BD775" s="99"/>
      <c r="BE775" s="99"/>
      <c r="BF775" s="99"/>
      <c r="BG775" s="99"/>
      <c r="BH775" s="99"/>
      <c r="BI775" s="99"/>
      <c r="BJ775" s="99"/>
      <c r="BK775" s="11"/>
      <c r="BL775" s="11"/>
    </row>
    <row r="776" spans="1:64" hidden="1" outlineLevel="1">
      <c r="A776" s="9"/>
      <c r="B776" s="9"/>
      <c r="C776" s="45"/>
      <c r="D776" s="128">
        <f>Asset35</f>
        <v>0</v>
      </c>
      <c r="E776" s="9"/>
      <c r="F776" s="9"/>
      <c r="G776" s="194">
        <f>'Adjustment for previous period'!G612</f>
        <v>0</v>
      </c>
      <c r="H776" s="110">
        <f t="shared" ref="H776:Q776" si="76">H966+H1015</f>
        <v>0</v>
      </c>
      <c r="I776" s="110">
        <f t="shared" si="76"/>
        <v>0</v>
      </c>
      <c r="J776" s="110">
        <f t="shared" si="76"/>
        <v>0</v>
      </c>
      <c r="K776" s="110">
        <f t="shared" si="76"/>
        <v>0</v>
      </c>
      <c r="L776" s="110">
        <f t="shared" si="76"/>
        <v>0</v>
      </c>
      <c r="M776" s="110">
        <f t="shared" si="76"/>
        <v>0</v>
      </c>
      <c r="N776" s="110">
        <f t="shared" si="76"/>
        <v>0</v>
      </c>
      <c r="O776" s="110">
        <f t="shared" si="76"/>
        <v>0</v>
      </c>
      <c r="P776" s="110">
        <f t="shared" si="76"/>
        <v>0</v>
      </c>
      <c r="Q776" s="110">
        <f t="shared" si="76"/>
        <v>0</v>
      </c>
      <c r="R776" s="28"/>
      <c r="S776" s="99"/>
      <c r="T776" s="99"/>
      <c r="U776" s="99"/>
      <c r="V776" s="99"/>
      <c r="W776" s="99"/>
      <c r="X776" s="99"/>
      <c r="Y776" s="99"/>
      <c r="Z776" s="99"/>
      <c r="AA776" s="99"/>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99"/>
      <c r="BE776" s="99"/>
      <c r="BF776" s="99"/>
      <c r="BG776" s="99"/>
      <c r="BH776" s="99"/>
      <c r="BI776" s="99"/>
      <c r="BJ776" s="99"/>
      <c r="BK776" s="11"/>
      <c r="BL776" s="11"/>
    </row>
    <row r="777" spans="1:64" hidden="1" outlineLevel="1">
      <c r="A777" s="9"/>
      <c r="B777" s="9"/>
      <c r="C777" s="45"/>
      <c r="D777" s="128">
        <f>Asset36</f>
        <v>0</v>
      </c>
      <c r="E777" s="9"/>
      <c r="F777" s="9"/>
      <c r="G777" s="194">
        <f>'Adjustment for previous period'!G613</f>
        <v>0</v>
      </c>
      <c r="H777" s="110">
        <f t="shared" ref="H777:Q777" si="77">H967+H1016</f>
        <v>0</v>
      </c>
      <c r="I777" s="110">
        <f t="shared" si="77"/>
        <v>0</v>
      </c>
      <c r="J777" s="110">
        <f t="shared" si="77"/>
        <v>0</v>
      </c>
      <c r="K777" s="110">
        <f t="shared" si="77"/>
        <v>0</v>
      </c>
      <c r="L777" s="110">
        <f t="shared" si="77"/>
        <v>0</v>
      </c>
      <c r="M777" s="110">
        <f t="shared" si="77"/>
        <v>0</v>
      </c>
      <c r="N777" s="110">
        <f t="shared" si="77"/>
        <v>0</v>
      </c>
      <c r="O777" s="110">
        <f t="shared" si="77"/>
        <v>0</v>
      </c>
      <c r="P777" s="110">
        <f t="shared" si="77"/>
        <v>0</v>
      </c>
      <c r="Q777" s="110">
        <f t="shared" si="77"/>
        <v>0</v>
      </c>
      <c r="R777" s="28"/>
      <c r="S777" s="99"/>
      <c r="T777" s="99"/>
      <c r="U777" s="99"/>
      <c r="V777" s="99"/>
      <c r="W777" s="99"/>
      <c r="X777" s="99"/>
      <c r="Y777" s="99"/>
      <c r="Z777" s="99"/>
      <c r="AA777" s="99"/>
      <c r="AB777" s="217"/>
      <c r="AC777" s="217"/>
      <c r="AD777" s="217"/>
      <c r="AE777" s="217"/>
      <c r="AF777" s="217"/>
      <c r="AG777" s="217"/>
      <c r="AH777" s="217"/>
      <c r="AI777" s="217"/>
      <c r="AJ777" s="217"/>
      <c r="AK777" s="217"/>
      <c r="AL777" s="217"/>
      <c r="AM777" s="217"/>
      <c r="AN777" s="217"/>
      <c r="AO777" s="217"/>
      <c r="AP777" s="217"/>
      <c r="AQ777" s="217"/>
      <c r="AR777" s="217"/>
      <c r="AS777" s="217"/>
      <c r="AT777" s="217"/>
      <c r="AU777" s="217"/>
      <c r="AV777" s="217"/>
      <c r="AW777" s="217"/>
      <c r="AX777" s="217"/>
      <c r="AY777" s="217"/>
      <c r="AZ777" s="217"/>
      <c r="BA777" s="217"/>
      <c r="BB777" s="217"/>
      <c r="BC777" s="217"/>
      <c r="BD777" s="99"/>
      <c r="BE777" s="99"/>
      <c r="BF777" s="99"/>
      <c r="BG777" s="99"/>
      <c r="BH777" s="99"/>
      <c r="BI777" s="99"/>
      <c r="BJ777" s="99"/>
      <c r="BK777" s="11"/>
      <c r="BL777" s="11"/>
    </row>
    <row r="778" spans="1:64" hidden="1" outlineLevel="1">
      <c r="A778" s="9"/>
      <c r="B778" s="9"/>
      <c r="C778" s="45"/>
      <c r="D778" s="128">
        <f>Asset37</f>
        <v>0</v>
      </c>
      <c r="E778" s="9"/>
      <c r="F778" s="9"/>
      <c r="G778" s="194">
        <f>'Adjustment for previous period'!G614</f>
        <v>0</v>
      </c>
      <c r="H778" s="110">
        <f t="shared" ref="H778:Q778" si="78">H968+H1017</f>
        <v>0</v>
      </c>
      <c r="I778" s="110">
        <f t="shared" si="78"/>
        <v>0</v>
      </c>
      <c r="J778" s="110">
        <f t="shared" si="78"/>
        <v>0</v>
      </c>
      <c r="K778" s="110">
        <f t="shared" si="78"/>
        <v>0</v>
      </c>
      <c r="L778" s="110">
        <f t="shared" si="78"/>
        <v>0</v>
      </c>
      <c r="M778" s="110">
        <f t="shared" si="78"/>
        <v>0</v>
      </c>
      <c r="N778" s="110">
        <f t="shared" si="78"/>
        <v>0</v>
      </c>
      <c r="O778" s="110">
        <f t="shared" si="78"/>
        <v>0</v>
      </c>
      <c r="P778" s="110">
        <f t="shared" si="78"/>
        <v>0</v>
      </c>
      <c r="Q778" s="110">
        <f t="shared" si="78"/>
        <v>0</v>
      </c>
      <c r="R778" s="28"/>
      <c r="S778" s="99"/>
      <c r="T778" s="99"/>
      <c r="U778" s="99"/>
      <c r="V778" s="99"/>
      <c r="W778" s="99"/>
      <c r="X778" s="99"/>
      <c r="Y778" s="99"/>
      <c r="Z778" s="99"/>
      <c r="AA778" s="99"/>
      <c r="AB778" s="217"/>
      <c r="AC778" s="217"/>
      <c r="AD778" s="217"/>
      <c r="AE778" s="217"/>
      <c r="AF778" s="217"/>
      <c r="AG778" s="217"/>
      <c r="AH778" s="217"/>
      <c r="AI778" s="217"/>
      <c r="AJ778" s="217"/>
      <c r="AK778" s="217"/>
      <c r="AL778" s="217"/>
      <c r="AM778" s="217"/>
      <c r="AN778" s="217"/>
      <c r="AO778" s="217"/>
      <c r="AP778" s="217"/>
      <c r="AQ778" s="217"/>
      <c r="AR778" s="217"/>
      <c r="AS778" s="217"/>
      <c r="AT778" s="217"/>
      <c r="AU778" s="217"/>
      <c r="AV778" s="217"/>
      <c r="AW778" s="217"/>
      <c r="AX778" s="217"/>
      <c r="AY778" s="217"/>
      <c r="AZ778" s="217"/>
      <c r="BA778" s="217"/>
      <c r="BB778" s="217"/>
      <c r="BC778" s="217"/>
      <c r="BD778" s="99"/>
      <c r="BE778" s="99"/>
      <c r="BF778" s="99"/>
      <c r="BG778" s="99"/>
      <c r="BH778" s="99"/>
      <c r="BI778" s="99"/>
      <c r="BJ778" s="99"/>
      <c r="BK778" s="11"/>
      <c r="BL778" s="11"/>
    </row>
    <row r="779" spans="1:64" hidden="1" outlineLevel="1">
      <c r="A779" s="9"/>
      <c r="B779" s="9"/>
      <c r="C779" s="45"/>
      <c r="D779" s="128">
        <f>Asset38</f>
        <v>0</v>
      </c>
      <c r="E779" s="9"/>
      <c r="F779" s="9"/>
      <c r="G779" s="194">
        <f>'Adjustment for previous period'!G615</f>
        <v>0</v>
      </c>
      <c r="H779" s="110">
        <f t="shared" ref="H779:Q779" si="79">H969+H1018</f>
        <v>0</v>
      </c>
      <c r="I779" s="110">
        <f t="shared" si="79"/>
        <v>0</v>
      </c>
      <c r="J779" s="110">
        <f t="shared" si="79"/>
        <v>0</v>
      </c>
      <c r="K779" s="110">
        <f t="shared" si="79"/>
        <v>0</v>
      </c>
      <c r="L779" s="110">
        <f t="shared" si="79"/>
        <v>0</v>
      </c>
      <c r="M779" s="110">
        <f t="shared" si="79"/>
        <v>0</v>
      </c>
      <c r="N779" s="110">
        <f t="shared" si="79"/>
        <v>0</v>
      </c>
      <c r="O779" s="110">
        <f t="shared" si="79"/>
        <v>0</v>
      </c>
      <c r="P779" s="110">
        <f t="shared" si="79"/>
        <v>0</v>
      </c>
      <c r="Q779" s="110">
        <f t="shared" si="79"/>
        <v>0</v>
      </c>
      <c r="R779" s="28"/>
      <c r="S779" s="99"/>
      <c r="T779" s="99"/>
      <c r="U779" s="99"/>
      <c r="V779" s="99"/>
      <c r="W779" s="99"/>
      <c r="X779" s="99"/>
      <c r="Y779" s="99"/>
      <c r="Z779" s="99"/>
      <c r="AA779" s="99"/>
      <c r="AB779" s="217"/>
      <c r="AC779" s="217"/>
      <c r="AD779" s="217"/>
      <c r="AE779" s="217"/>
      <c r="AF779" s="217"/>
      <c r="AG779" s="217"/>
      <c r="AH779" s="217"/>
      <c r="AI779" s="217"/>
      <c r="AJ779" s="217"/>
      <c r="AK779" s="217"/>
      <c r="AL779" s="217"/>
      <c r="AM779" s="217"/>
      <c r="AN779" s="217"/>
      <c r="AO779" s="217"/>
      <c r="AP779" s="217"/>
      <c r="AQ779" s="217"/>
      <c r="AR779" s="217"/>
      <c r="AS779" s="217"/>
      <c r="AT779" s="217"/>
      <c r="AU779" s="217"/>
      <c r="AV779" s="217"/>
      <c r="AW779" s="217"/>
      <c r="AX779" s="217"/>
      <c r="AY779" s="217"/>
      <c r="AZ779" s="217"/>
      <c r="BA779" s="217"/>
      <c r="BB779" s="217"/>
      <c r="BC779" s="217"/>
      <c r="BD779" s="99"/>
      <c r="BE779" s="99"/>
      <c r="BF779" s="99"/>
      <c r="BG779" s="99"/>
      <c r="BH779" s="99"/>
      <c r="BI779" s="99"/>
      <c r="BJ779" s="99"/>
      <c r="BK779" s="11"/>
      <c r="BL779" s="11"/>
    </row>
    <row r="780" spans="1:64" hidden="1" outlineLevel="1">
      <c r="A780" s="9"/>
      <c r="B780" s="9"/>
      <c r="C780" s="45"/>
      <c r="D780" s="128">
        <f>Asset39</f>
        <v>0</v>
      </c>
      <c r="E780" s="9"/>
      <c r="F780" s="9"/>
      <c r="G780" s="194">
        <f>'Adjustment for previous period'!G616</f>
        <v>0</v>
      </c>
      <c r="H780" s="110">
        <f t="shared" ref="H780:Q780" si="80">H970+H1019</f>
        <v>0</v>
      </c>
      <c r="I780" s="110">
        <f t="shared" si="80"/>
        <v>0</v>
      </c>
      <c r="J780" s="110">
        <f t="shared" si="80"/>
        <v>0</v>
      </c>
      <c r="K780" s="110">
        <f t="shared" si="80"/>
        <v>0</v>
      </c>
      <c r="L780" s="110">
        <f t="shared" si="80"/>
        <v>0</v>
      </c>
      <c r="M780" s="110">
        <f t="shared" si="80"/>
        <v>0</v>
      </c>
      <c r="N780" s="110">
        <f t="shared" si="80"/>
        <v>0</v>
      </c>
      <c r="O780" s="110">
        <f t="shared" si="80"/>
        <v>0</v>
      </c>
      <c r="P780" s="110">
        <f t="shared" si="80"/>
        <v>0</v>
      </c>
      <c r="Q780" s="110">
        <f t="shared" si="80"/>
        <v>0</v>
      </c>
      <c r="R780" s="28"/>
      <c r="S780" s="99"/>
      <c r="T780" s="99"/>
      <c r="U780" s="99"/>
      <c r="V780" s="99"/>
      <c r="W780" s="99"/>
      <c r="X780" s="99"/>
      <c r="Y780" s="99"/>
      <c r="Z780" s="99"/>
      <c r="AA780" s="99"/>
      <c r="AB780" s="217"/>
      <c r="AC780" s="217"/>
      <c r="AD780" s="217"/>
      <c r="AE780" s="217"/>
      <c r="AF780" s="217"/>
      <c r="AG780" s="217"/>
      <c r="AH780" s="217"/>
      <c r="AI780" s="217"/>
      <c r="AJ780" s="217"/>
      <c r="AK780" s="217"/>
      <c r="AL780" s="217"/>
      <c r="AM780" s="217"/>
      <c r="AN780" s="217"/>
      <c r="AO780" s="217"/>
      <c r="AP780" s="217"/>
      <c r="AQ780" s="217"/>
      <c r="AR780" s="217"/>
      <c r="AS780" s="217"/>
      <c r="AT780" s="217"/>
      <c r="AU780" s="217"/>
      <c r="AV780" s="217"/>
      <c r="AW780" s="217"/>
      <c r="AX780" s="217"/>
      <c r="AY780" s="217"/>
      <c r="AZ780" s="217"/>
      <c r="BA780" s="217"/>
      <c r="BB780" s="217"/>
      <c r="BC780" s="217"/>
      <c r="BD780" s="99"/>
      <c r="BE780" s="99"/>
      <c r="BF780" s="99"/>
      <c r="BG780" s="99"/>
      <c r="BH780" s="99"/>
      <c r="BI780" s="99"/>
      <c r="BJ780" s="99"/>
      <c r="BK780" s="11"/>
      <c r="BL780" s="11"/>
    </row>
    <row r="781" spans="1:64" hidden="1" outlineLevel="1">
      <c r="A781" s="9"/>
      <c r="B781" s="9"/>
      <c r="C781" s="45"/>
      <c r="D781" s="128">
        <f>Asset40</f>
        <v>0</v>
      </c>
      <c r="E781" s="9"/>
      <c r="F781" s="9"/>
      <c r="G781" s="194">
        <f>'Adjustment for previous period'!G617</f>
        <v>0</v>
      </c>
      <c r="H781" s="110">
        <f t="shared" ref="H781:Q781" si="81">H971+H1020</f>
        <v>0</v>
      </c>
      <c r="I781" s="110">
        <f t="shared" si="81"/>
        <v>0</v>
      </c>
      <c r="J781" s="110">
        <f t="shared" si="81"/>
        <v>0</v>
      </c>
      <c r="K781" s="110">
        <f t="shared" si="81"/>
        <v>0</v>
      </c>
      <c r="L781" s="110">
        <f t="shared" si="81"/>
        <v>0</v>
      </c>
      <c r="M781" s="110">
        <f t="shared" si="81"/>
        <v>0</v>
      </c>
      <c r="N781" s="110">
        <f t="shared" si="81"/>
        <v>0</v>
      </c>
      <c r="O781" s="110">
        <f t="shared" si="81"/>
        <v>0</v>
      </c>
      <c r="P781" s="110">
        <f t="shared" si="81"/>
        <v>0</v>
      </c>
      <c r="Q781" s="110">
        <f t="shared" si="81"/>
        <v>0</v>
      </c>
      <c r="R781" s="28"/>
      <c r="S781" s="99"/>
      <c r="T781" s="99"/>
      <c r="U781" s="99"/>
      <c r="V781" s="99"/>
      <c r="W781" s="99"/>
      <c r="X781" s="99"/>
      <c r="Y781" s="99"/>
      <c r="Z781" s="99"/>
      <c r="AA781" s="99"/>
      <c r="AB781" s="217"/>
      <c r="AC781" s="217"/>
      <c r="AD781" s="217"/>
      <c r="AE781" s="217"/>
      <c r="AF781" s="217"/>
      <c r="AG781" s="217"/>
      <c r="AH781" s="217"/>
      <c r="AI781" s="217"/>
      <c r="AJ781" s="217"/>
      <c r="AK781" s="217"/>
      <c r="AL781" s="217"/>
      <c r="AM781" s="217"/>
      <c r="AN781" s="217"/>
      <c r="AO781" s="217"/>
      <c r="AP781" s="217"/>
      <c r="AQ781" s="217"/>
      <c r="AR781" s="217"/>
      <c r="AS781" s="217"/>
      <c r="AT781" s="217"/>
      <c r="AU781" s="217"/>
      <c r="AV781" s="217"/>
      <c r="AW781" s="217"/>
      <c r="AX781" s="217"/>
      <c r="AY781" s="217"/>
      <c r="AZ781" s="217"/>
      <c r="BA781" s="217"/>
      <c r="BB781" s="217"/>
      <c r="BC781" s="217"/>
      <c r="BD781" s="99"/>
      <c r="BE781" s="99"/>
      <c r="BF781" s="99"/>
      <c r="BG781" s="99"/>
      <c r="BH781" s="99"/>
      <c r="BI781" s="99"/>
      <c r="BJ781" s="99"/>
      <c r="BK781" s="11"/>
      <c r="BL781" s="11"/>
    </row>
    <row r="782" spans="1:64" hidden="1" outlineLevel="1">
      <c r="A782" s="9"/>
      <c r="B782" s="9"/>
      <c r="C782" s="45"/>
      <c r="D782" s="128">
        <f>Asset41</f>
        <v>0</v>
      </c>
      <c r="E782" s="9"/>
      <c r="F782" s="9"/>
      <c r="G782" s="194">
        <f>'Adjustment for previous period'!G618</f>
        <v>0</v>
      </c>
      <c r="H782" s="110">
        <f t="shared" ref="H782:Q782" si="82">H972+H1021</f>
        <v>0</v>
      </c>
      <c r="I782" s="110">
        <f t="shared" si="82"/>
        <v>0</v>
      </c>
      <c r="J782" s="110">
        <f t="shared" si="82"/>
        <v>0</v>
      </c>
      <c r="K782" s="110">
        <f t="shared" si="82"/>
        <v>0</v>
      </c>
      <c r="L782" s="110">
        <f t="shared" si="82"/>
        <v>0</v>
      </c>
      <c r="M782" s="110">
        <f t="shared" si="82"/>
        <v>0</v>
      </c>
      <c r="N782" s="110">
        <f t="shared" si="82"/>
        <v>0</v>
      </c>
      <c r="O782" s="110">
        <f t="shared" si="82"/>
        <v>0</v>
      </c>
      <c r="P782" s="110">
        <f t="shared" si="82"/>
        <v>0</v>
      </c>
      <c r="Q782" s="110">
        <f t="shared" si="82"/>
        <v>0</v>
      </c>
      <c r="R782" s="28"/>
      <c r="S782" s="99"/>
      <c r="T782" s="99"/>
      <c r="U782" s="99"/>
      <c r="V782" s="99"/>
      <c r="W782" s="99"/>
      <c r="X782" s="99"/>
      <c r="Y782" s="99"/>
      <c r="Z782" s="99"/>
      <c r="AA782" s="99"/>
      <c r="AB782" s="217"/>
      <c r="AC782" s="217"/>
      <c r="AD782" s="217"/>
      <c r="AE782" s="217"/>
      <c r="AF782" s="217"/>
      <c r="AG782" s="217"/>
      <c r="AH782" s="217"/>
      <c r="AI782" s="217"/>
      <c r="AJ782" s="217"/>
      <c r="AK782" s="217"/>
      <c r="AL782" s="217"/>
      <c r="AM782" s="217"/>
      <c r="AN782" s="217"/>
      <c r="AO782" s="217"/>
      <c r="AP782" s="217"/>
      <c r="AQ782" s="217"/>
      <c r="AR782" s="217"/>
      <c r="AS782" s="217"/>
      <c r="AT782" s="217"/>
      <c r="AU782" s="217"/>
      <c r="AV782" s="217"/>
      <c r="AW782" s="217"/>
      <c r="AX782" s="217"/>
      <c r="AY782" s="217"/>
      <c r="AZ782" s="217"/>
      <c r="BA782" s="217"/>
      <c r="BB782" s="217"/>
      <c r="BC782" s="217"/>
      <c r="BD782" s="99"/>
      <c r="BE782" s="99"/>
      <c r="BF782" s="99"/>
      <c r="BG782" s="99"/>
      <c r="BH782" s="99"/>
      <c r="BI782" s="99"/>
      <c r="BJ782" s="99"/>
      <c r="BK782" s="11"/>
      <c r="BL782" s="11"/>
    </row>
    <row r="783" spans="1:64" hidden="1" outlineLevel="1">
      <c r="A783" s="9"/>
      <c r="B783" s="9"/>
      <c r="C783" s="45"/>
      <c r="D783" s="128">
        <f>Asset42</f>
        <v>0</v>
      </c>
      <c r="E783" s="9"/>
      <c r="F783" s="9"/>
      <c r="G783" s="194">
        <f>'Adjustment for previous period'!G619</f>
        <v>0</v>
      </c>
      <c r="H783" s="110">
        <f t="shared" ref="H783:Q783" si="83">H973+H1022</f>
        <v>0</v>
      </c>
      <c r="I783" s="110">
        <f t="shared" si="83"/>
        <v>0</v>
      </c>
      <c r="J783" s="110">
        <f t="shared" si="83"/>
        <v>0</v>
      </c>
      <c r="K783" s="110">
        <f t="shared" si="83"/>
        <v>0</v>
      </c>
      <c r="L783" s="110">
        <f t="shared" si="83"/>
        <v>0</v>
      </c>
      <c r="M783" s="110">
        <f t="shared" si="83"/>
        <v>0</v>
      </c>
      <c r="N783" s="110">
        <f t="shared" si="83"/>
        <v>0</v>
      </c>
      <c r="O783" s="110">
        <f t="shared" si="83"/>
        <v>0</v>
      </c>
      <c r="P783" s="110">
        <f t="shared" si="83"/>
        <v>0</v>
      </c>
      <c r="Q783" s="110">
        <f t="shared" si="83"/>
        <v>0</v>
      </c>
      <c r="R783" s="28"/>
      <c r="S783" s="99"/>
      <c r="T783" s="99"/>
      <c r="U783" s="99"/>
      <c r="V783" s="99"/>
      <c r="W783" s="99"/>
      <c r="X783" s="99"/>
      <c r="Y783" s="99"/>
      <c r="Z783" s="99"/>
      <c r="AA783" s="99"/>
      <c r="AB783" s="217"/>
      <c r="AC783" s="217"/>
      <c r="AD783" s="217"/>
      <c r="AE783" s="217"/>
      <c r="AF783" s="217"/>
      <c r="AG783" s="217"/>
      <c r="AH783" s="217"/>
      <c r="AI783" s="217"/>
      <c r="AJ783" s="217"/>
      <c r="AK783" s="217"/>
      <c r="AL783" s="217"/>
      <c r="AM783" s="217"/>
      <c r="AN783" s="217"/>
      <c r="AO783" s="217"/>
      <c r="AP783" s="217"/>
      <c r="AQ783" s="217"/>
      <c r="AR783" s="217"/>
      <c r="AS783" s="217"/>
      <c r="AT783" s="217"/>
      <c r="AU783" s="217"/>
      <c r="AV783" s="217"/>
      <c r="AW783" s="217"/>
      <c r="AX783" s="217"/>
      <c r="AY783" s="217"/>
      <c r="AZ783" s="217"/>
      <c r="BA783" s="217"/>
      <c r="BB783" s="217"/>
      <c r="BC783" s="217"/>
      <c r="BD783" s="99"/>
      <c r="BE783" s="99"/>
      <c r="BF783" s="99"/>
      <c r="BG783" s="99"/>
      <c r="BH783" s="99"/>
      <c r="BI783" s="99"/>
      <c r="BJ783" s="99"/>
      <c r="BK783" s="11"/>
      <c r="BL783" s="11"/>
    </row>
    <row r="784" spans="1:64" hidden="1" outlineLevel="1">
      <c r="A784" s="9"/>
      <c r="B784" s="9"/>
      <c r="C784" s="45"/>
      <c r="D784" s="128">
        <f>Asset43</f>
        <v>0</v>
      </c>
      <c r="E784" s="9"/>
      <c r="F784" s="9"/>
      <c r="G784" s="194">
        <f>'Adjustment for previous period'!G620</f>
        <v>0</v>
      </c>
      <c r="H784" s="110">
        <f t="shared" ref="H784:Q784" si="84">H974+H1023</f>
        <v>0</v>
      </c>
      <c r="I784" s="110">
        <f t="shared" si="84"/>
        <v>0</v>
      </c>
      <c r="J784" s="110">
        <f t="shared" si="84"/>
        <v>0</v>
      </c>
      <c r="K784" s="110">
        <f t="shared" si="84"/>
        <v>0</v>
      </c>
      <c r="L784" s="110">
        <f t="shared" si="84"/>
        <v>0</v>
      </c>
      <c r="M784" s="110">
        <f t="shared" si="84"/>
        <v>0</v>
      </c>
      <c r="N784" s="110">
        <f t="shared" si="84"/>
        <v>0</v>
      </c>
      <c r="O784" s="110">
        <f t="shared" si="84"/>
        <v>0</v>
      </c>
      <c r="P784" s="110">
        <f t="shared" si="84"/>
        <v>0</v>
      </c>
      <c r="Q784" s="110">
        <f t="shared" si="84"/>
        <v>0</v>
      </c>
      <c r="R784" s="28"/>
      <c r="S784" s="99"/>
      <c r="T784" s="99"/>
      <c r="U784" s="99"/>
      <c r="V784" s="99"/>
      <c r="W784" s="99"/>
      <c r="X784" s="99"/>
      <c r="Y784" s="99"/>
      <c r="Z784" s="99"/>
      <c r="AA784" s="99"/>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99"/>
      <c r="BE784" s="99"/>
      <c r="BF784" s="99"/>
      <c r="BG784" s="99"/>
      <c r="BH784" s="99"/>
      <c r="BI784" s="99"/>
      <c r="BJ784" s="99"/>
      <c r="BK784" s="11"/>
      <c r="BL784" s="11"/>
    </row>
    <row r="785" spans="1:64" hidden="1" outlineLevel="1">
      <c r="A785" s="9"/>
      <c r="B785" s="9"/>
      <c r="C785" s="45"/>
      <c r="D785" s="128">
        <f>Asset44</f>
        <v>0</v>
      </c>
      <c r="E785" s="9"/>
      <c r="F785" s="9"/>
      <c r="G785" s="194">
        <f>'Adjustment for previous period'!G621</f>
        <v>0</v>
      </c>
      <c r="H785" s="110">
        <f t="shared" ref="H785:Q785" si="85">H975+H1024</f>
        <v>0</v>
      </c>
      <c r="I785" s="110">
        <f t="shared" si="85"/>
        <v>0</v>
      </c>
      <c r="J785" s="110">
        <f t="shared" si="85"/>
        <v>0</v>
      </c>
      <c r="K785" s="110">
        <f t="shared" si="85"/>
        <v>0</v>
      </c>
      <c r="L785" s="110">
        <f t="shared" si="85"/>
        <v>0</v>
      </c>
      <c r="M785" s="110">
        <f t="shared" si="85"/>
        <v>0</v>
      </c>
      <c r="N785" s="110">
        <f t="shared" si="85"/>
        <v>0</v>
      </c>
      <c r="O785" s="110">
        <f t="shared" si="85"/>
        <v>0</v>
      </c>
      <c r="P785" s="110">
        <f t="shared" si="85"/>
        <v>0</v>
      </c>
      <c r="Q785" s="110">
        <f t="shared" si="85"/>
        <v>0</v>
      </c>
      <c r="R785" s="28"/>
      <c r="S785" s="99"/>
      <c r="T785" s="99"/>
      <c r="U785" s="99"/>
      <c r="V785" s="99"/>
      <c r="W785" s="99"/>
      <c r="X785" s="99"/>
      <c r="Y785" s="99"/>
      <c r="Z785" s="99"/>
      <c r="AA785" s="99"/>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99"/>
      <c r="BE785" s="99"/>
      <c r="BF785" s="99"/>
      <c r="BG785" s="99"/>
      <c r="BH785" s="99"/>
      <c r="BI785" s="99"/>
      <c r="BJ785" s="99"/>
      <c r="BK785" s="11"/>
      <c r="BL785" s="11"/>
    </row>
    <row r="786" spans="1:64" hidden="1" outlineLevel="1">
      <c r="A786" s="9"/>
      <c r="B786" s="9"/>
      <c r="C786" s="45"/>
      <c r="D786" s="128">
        <f>Asset45</f>
        <v>0</v>
      </c>
      <c r="E786" s="9"/>
      <c r="F786" s="9"/>
      <c r="G786" s="194">
        <f>'Adjustment for previous period'!G622</f>
        <v>0</v>
      </c>
      <c r="H786" s="110">
        <f t="shared" ref="H786:Q786" si="86">H976+H1025</f>
        <v>0</v>
      </c>
      <c r="I786" s="110">
        <f t="shared" si="86"/>
        <v>0</v>
      </c>
      <c r="J786" s="110">
        <f t="shared" si="86"/>
        <v>0</v>
      </c>
      <c r="K786" s="110">
        <f t="shared" si="86"/>
        <v>0</v>
      </c>
      <c r="L786" s="110">
        <f t="shared" si="86"/>
        <v>0</v>
      </c>
      <c r="M786" s="110">
        <f t="shared" si="86"/>
        <v>0</v>
      </c>
      <c r="N786" s="110">
        <f t="shared" si="86"/>
        <v>0</v>
      </c>
      <c r="O786" s="110">
        <f t="shared" si="86"/>
        <v>0</v>
      </c>
      <c r="P786" s="110">
        <f t="shared" si="86"/>
        <v>0</v>
      </c>
      <c r="Q786" s="110">
        <f t="shared" si="86"/>
        <v>0</v>
      </c>
      <c r="R786" s="28"/>
      <c r="S786" s="99"/>
      <c r="T786" s="99"/>
      <c r="U786" s="99"/>
      <c r="V786" s="99"/>
      <c r="W786" s="99"/>
      <c r="X786" s="99"/>
      <c r="Y786" s="99"/>
      <c r="Z786" s="99"/>
      <c r="AA786" s="99"/>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99"/>
      <c r="BE786" s="99"/>
      <c r="BF786" s="99"/>
      <c r="BG786" s="99"/>
      <c r="BH786" s="99"/>
      <c r="BI786" s="99"/>
      <c r="BJ786" s="99"/>
      <c r="BK786" s="11"/>
      <c r="BL786" s="11"/>
    </row>
    <row r="787" spans="1:64" collapsed="1">
      <c r="A787" s="9"/>
      <c r="B787" s="9"/>
      <c r="C787" s="45"/>
      <c r="D787" s="128"/>
      <c r="E787" s="9"/>
      <c r="F787" s="9"/>
      <c r="G787" s="199"/>
      <c r="H787" s="110"/>
      <c r="I787" s="110"/>
      <c r="J787" s="110"/>
      <c r="K787" s="110"/>
      <c r="L787" s="110"/>
      <c r="M787" s="110"/>
      <c r="N787" s="28"/>
      <c r="O787" s="28"/>
      <c r="P787" s="28"/>
      <c r="Q787" s="28"/>
      <c r="R787" s="28"/>
      <c r="S787" s="99"/>
      <c r="T787" s="99"/>
      <c r="U787" s="99"/>
      <c r="V787" s="99"/>
      <c r="W787" s="99"/>
      <c r="X787" s="99"/>
      <c r="Y787" s="99"/>
      <c r="Z787" s="99"/>
      <c r="AA787" s="99"/>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99"/>
      <c r="BE787" s="99"/>
      <c r="BF787" s="99"/>
      <c r="BG787" s="99"/>
      <c r="BH787" s="99"/>
      <c r="BI787" s="99"/>
      <c r="BJ787" s="99"/>
      <c r="BK787" s="11"/>
      <c r="BL787" s="11"/>
    </row>
    <row r="788" spans="1:64">
      <c r="A788" s="9"/>
      <c r="B788" s="9"/>
      <c r="C788" s="45" t="s">
        <v>52</v>
      </c>
      <c r="D788" s="112"/>
      <c r="E788" s="9"/>
      <c r="F788" s="9"/>
      <c r="G788" s="198">
        <f>SUM(G789:G833)</f>
        <v>0</v>
      </c>
      <c r="H788" s="36"/>
      <c r="I788" s="36"/>
      <c r="J788" s="36"/>
      <c r="K788" s="36"/>
      <c r="L788" s="36"/>
      <c r="M788" s="36"/>
      <c r="N788" s="28"/>
      <c r="O788" s="28"/>
      <c r="P788" s="28"/>
      <c r="Q788" s="28"/>
      <c r="R788" s="28"/>
      <c r="S788" s="99"/>
      <c r="T788" s="99"/>
      <c r="U788" s="99"/>
      <c r="V788" s="99"/>
      <c r="W788" s="99"/>
      <c r="X788" s="99"/>
      <c r="Y788" s="99"/>
      <c r="Z788" s="99"/>
      <c r="AA788" s="99"/>
      <c r="AB788" s="217"/>
      <c r="AC788" s="217"/>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217"/>
      <c r="BD788" s="99"/>
      <c r="BE788" s="99"/>
      <c r="BF788" s="99"/>
      <c r="BG788" s="99"/>
      <c r="BH788" s="99"/>
      <c r="BI788" s="99"/>
      <c r="BJ788" s="99"/>
      <c r="BK788" s="11"/>
      <c r="BL788" s="11"/>
    </row>
    <row r="789" spans="1:64" hidden="1" outlineLevel="1">
      <c r="A789" s="9"/>
      <c r="B789" s="9"/>
      <c r="C789" s="9"/>
      <c r="D789" s="128" t="str">
        <f>Asset1</f>
        <v>System Capex</v>
      </c>
      <c r="E789" s="9"/>
      <c r="F789" s="9"/>
      <c r="G789" s="194">
        <f>'Adjustment for previous period'!G625</f>
        <v>0</v>
      </c>
      <c r="H789" s="36"/>
      <c r="I789" s="36"/>
      <c r="J789" s="36"/>
      <c r="K789" s="36"/>
      <c r="L789" s="36"/>
      <c r="M789" s="36"/>
      <c r="N789" s="28"/>
      <c r="O789" s="28"/>
      <c r="P789" s="28"/>
      <c r="Q789" s="28"/>
      <c r="R789" s="28"/>
      <c r="S789" s="99"/>
      <c r="T789" s="99"/>
      <c r="U789" s="99"/>
      <c r="V789" s="99"/>
      <c r="W789" s="99"/>
      <c r="X789" s="99"/>
      <c r="Y789" s="99"/>
      <c r="Z789" s="99"/>
      <c r="AA789" s="99"/>
      <c r="AB789" s="217"/>
      <c r="AC789" s="217"/>
      <c r="AD789" s="217"/>
      <c r="AE789" s="217"/>
      <c r="AF789" s="217"/>
      <c r="AG789" s="217"/>
      <c r="AH789" s="217"/>
      <c r="AI789" s="217"/>
      <c r="AJ789" s="217"/>
      <c r="AK789" s="217"/>
      <c r="AL789" s="217"/>
      <c r="AM789" s="217"/>
      <c r="AN789" s="217"/>
      <c r="AO789" s="217"/>
      <c r="AP789" s="217"/>
      <c r="AQ789" s="217"/>
      <c r="AR789" s="217"/>
      <c r="AS789" s="217"/>
      <c r="AT789" s="217"/>
      <c r="AU789" s="217"/>
      <c r="AV789" s="217"/>
      <c r="AW789" s="217"/>
      <c r="AX789" s="217"/>
      <c r="AY789" s="217"/>
      <c r="AZ789" s="217"/>
      <c r="BA789" s="217"/>
      <c r="BB789" s="217"/>
      <c r="BC789" s="217"/>
      <c r="BD789" s="99"/>
      <c r="BE789" s="99"/>
      <c r="BF789" s="99"/>
      <c r="BG789" s="99"/>
      <c r="BH789" s="99"/>
      <c r="BI789" s="99"/>
      <c r="BJ789" s="99"/>
      <c r="BK789" s="11"/>
      <c r="BL789" s="11"/>
    </row>
    <row r="790" spans="1:64" hidden="1" outlineLevel="1">
      <c r="A790" s="9"/>
      <c r="B790" s="9"/>
      <c r="C790" s="45"/>
      <c r="D790" s="128" t="str">
        <f>Asset2</f>
        <v>Transmission terminal station</v>
      </c>
      <c r="E790" s="9"/>
      <c r="F790" s="9"/>
      <c r="G790" s="194">
        <f>'Adjustment for previous period'!G626</f>
        <v>0</v>
      </c>
      <c r="H790" s="36"/>
      <c r="I790" s="36"/>
      <c r="J790" s="36"/>
      <c r="K790" s="36"/>
      <c r="L790" s="36"/>
      <c r="M790" s="36"/>
      <c r="N790" s="28"/>
      <c r="O790" s="28"/>
      <c r="P790" s="28"/>
      <c r="Q790" s="28"/>
      <c r="R790" s="28"/>
      <c r="S790" s="99"/>
      <c r="T790" s="99"/>
      <c r="U790" s="99"/>
      <c r="V790" s="99"/>
      <c r="W790" s="99"/>
      <c r="X790" s="99"/>
      <c r="Y790" s="99"/>
      <c r="Z790" s="99"/>
      <c r="AA790" s="99"/>
      <c r="AB790" s="217"/>
      <c r="AC790" s="217"/>
      <c r="AD790" s="217"/>
      <c r="AE790" s="217"/>
      <c r="AF790" s="217"/>
      <c r="AG790" s="217"/>
      <c r="AH790" s="217"/>
      <c r="AI790" s="217"/>
      <c r="AJ790" s="217"/>
      <c r="AK790" s="217"/>
      <c r="AL790" s="217"/>
      <c r="AM790" s="217"/>
      <c r="AN790" s="217"/>
      <c r="AO790" s="217"/>
      <c r="AP790" s="217"/>
      <c r="AQ790" s="217"/>
      <c r="AR790" s="217"/>
      <c r="AS790" s="217"/>
      <c r="AT790" s="217"/>
      <c r="AU790" s="217"/>
      <c r="AV790" s="217"/>
      <c r="AW790" s="217"/>
      <c r="AX790" s="217"/>
      <c r="AY790" s="217"/>
      <c r="AZ790" s="217"/>
      <c r="BA790" s="217"/>
      <c r="BB790" s="217"/>
      <c r="BC790" s="217"/>
      <c r="BD790" s="99"/>
      <c r="BE790" s="99"/>
      <c r="BF790" s="99"/>
      <c r="BG790" s="99"/>
      <c r="BH790" s="99"/>
      <c r="BI790" s="99"/>
      <c r="BJ790" s="99"/>
      <c r="BK790" s="11"/>
      <c r="BL790" s="11"/>
    </row>
    <row r="791" spans="1:64" hidden="1" outlineLevel="1">
      <c r="A791" s="9"/>
      <c r="B791" s="9"/>
      <c r="C791" s="45"/>
      <c r="D791" s="128" t="str">
        <f>Asset3</f>
        <v>Zone substations</v>
      </c>
      <c r="E791" s="9"/>
      <c r="F791" s="9"/>
      <c r="G791" s="194">
        <f>'Adjustment for previous period'!G627</f>
        <v>0</v>
      </c>
      <c r="H791" s="36"/>
      <c r="I791" s="36"/>
      <c r="J791" s="36"/>
      <c r="K791" s="36"/>
      <c r="L791" s="36"/>
      <c r="M791" s="36"/>
      <c r="N791" s="28"/>
      <c r="O791" s="28"/>
      <c r="P791" s="28"/>
      <c r="Q791" s="28"/>
      <c r="R791" s="28"/>
      <c r="S791" s="99"/>
      <c r="T791" s="99"/>
      <c r="U791" s="99"/>
      <c r="V791" s="99"/>
      <c r="W791" s="99"/>
      <c r="X791" s="99"/>
      <c r="Y791" s="99"/>
      <c r="Z791" s="99"/>
      <c r="AA791" s="99"/>
      <c r="AB791" s="217"/>
      <c r="AC791" s="217"/>
      <c r="AD791" s="217"/>
      <c r="AE791" s="217"/>
      <c r="AF791" s="217"/>
      <c r="AG791" s="217"/>
      <c r="AH791" s="217"/>
      <c r="AI791" s="217"/>
      <c r="AJ791" s="217"/>
      <c r="AK791" s="217"/>
      <c r="AL791" s="217"/>
      <c r="AM791" s="217"/>
      <c r="AN791" s="217"/>
      <c r="AO791" s="217"/>
      <c r="AP791" s="217"/>
      <c r="AQ791" s="217"/>
      <c r="AR791" s="217"/>
      <c r="AS791" s="217"/>
      <c r="AT791" s="217"/>
      <c r="AU791" s="217"/>
      <c r="AV791" s="217"/>
      <c r="AW791" s="217"/>
      <c r="AX791" s="217"/>
      <c r="AY791" s="217"/>
      <c r="AZ791" s="217"/>
      <c r="BA791" s="217"/>
      <c r="BB791" s="217"/>
      <c r="BC791" s="217"/>
      <c r="BD791" s="99"/>
      <c r="BE791" s="99"/>
      <c r="BF791" s="99"/>
      <c r="BG791" s="99"/>
      <c r="BH791" s="99"/>
      <c r="BI791" s="99"/>
      <c r="BJ791" s="99"/>
      <c r="BK791" s="11"/>
      <c r="BL791" s="11"/>
    </row>
    <row r="792" spans="1:64" hidden="1" outlineLevel="1">
      <c r="A792" s="9"/>
      <c r="B792" s="9"/>
      <c r="C792" s="45"/>
      <c r="D792" s="128" t="str">
        <f>Asset4</f>
        <v>Transmission lines</v>
      </c>
      <c r="E792" s="9"/>
      <c r="F792" s="9"/>
      <c r="G792" s="194">
        <f>'Adjustment for previous period'!G628</f>
        <v>0</v>
      </c>
      <c r="H792" s="36"/>
      <c r="I792" s="36"/>
      <c r="J792" s="36"/>
      <c r="K792" s="36"/>
      <c r="L792" s="36"/>
      <c r="M792" s="36"/>
      <c r="N792" s="28"/>
      <c r="O792" s="28"/>
      <c r="P792" s="28"/>
      <c r="Q792" s="28"/>
      <c r="R792" s="28"/>
      <c r="S792" s="99"/>
      <c r="T792" s="99"/>
      <c r="U792" s="99"/>
      <c r="V792" s="99"/>
      <c r="W792" s="99"/>
      <c r="X792" s="99"/>
      <c r="Y792" s="99"/>
      <c r="Z792" s="99"/>
      <c r="AA792" s="99"/>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99"/>
      <c r="BE792" s="99"/>
      <c r="BF792" s="99"/>
      <c r="BG792" s="99"/>
      <c r="BH792" s="99"/>
      <c r="BI792" s="99"/>
      <c r="BJ792" s="99"/>
      <c r="BK792" s="11"/>
      <c r="BL792" s="11"/>
    </row>
    <row r="793" spans="1:64" hidden="1" outlineLevel="1">
      <c r="A793" s="9"/>
      <c r="B793" s="9"/>
      <c r="C793" s="45"/>
      <c r="D793" s="128" t="str">
        <f>Asset5</f>
        <v>Distribution mains</v>
      </c>
      <c r="E793" s="9"/>
      <c r="F793" s="9"/>
      <c r="G793" s="194">
        <f>'Adjustment for previous period'!G629</f>
        <v>0</v>
      </c>
      <c r="H793" s="36"/>
      <c r="I793" s="36"/>
      <c r="J793" s="36"/>
      <c r="K793" s="36"/>
      <c r="L793" s="36"/>
      <c r="M793" s="36"/>
      <c r="N793" s="28"/>
      <c r="O793" s="28"/>
      <c r="P793" s="28"/>
      <c r="Q793" s="28"/>
      <c r="R793" s="28"/>
      <c r="S793" s="99"/>
      <c r="T793" s="99"/>
      <c r="U793" s="99"/>
      <c r="V793" s="99"/>
      <c r="W793" s="99"/>
      <c r="X793" s="99"/>
      <c r="Y793" s="99"/>
      <c r="Z793" s="99"/>
      <c r="AA793" s="99"/>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99"/>
      <c r="BE793" s="99"/>
      <c r="BF793" s="99"/>
      <c r="BG793" s="99"/>
      <c r="BH793" s="99"/>
      <c r="BI793" s="99"/>
      <c r="BJ793" s="99"/>
      <c r="BK793" s="11"/>
      <c r="BL793" s="11"/>
    </row>
    <row r="794" spans="1:64" hidden="1" outlineLevel="1">
      <c r="A794" s="9"/>
      <c r="B794" s="9"/>
      <c r="C794" s="45"/>
      <c r="D794" s="128" t="str">
        <f>Asset6</f>
        <v>Distribution substations</v>
      </c>
      <c r="E794" s="9"/>
      <c r="F794" s="9"/>
      <c r="G794" s="194">
        <f>'Adjustment for previous period'!G630</f>
        <v>0</v>
      </c>
      <c r="H794" s="36"/>
      <c r="I794" s="36"/>
      <c r="J794" s="36"/>
      <c r="K794" s="36"/>
      <c r="L794" s="36"/>
      <c r="M794" s="36"/>
      <c r="N794" s="28"/>
      <c r="O794" s="28"/>
      <c r="P794" s="28"/>
      <c r="Q794" s="28"/>
      <c r="R794" s="28"/>
      <c r="S794" s="99"/>
      <c r="T794" s="99"/>
      <c r="U794" s="99"/>
      <c r="V794" s="99"/>
      <c r="W794" s="99"/>
      <c r="X794" s="99"/>
      <c r="Y794" s="99"/>
      <c r="Z794" s="99"/>
      <c r="AA794" s="99"/>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99"/>
      <c r="BE794" s="99"/>
      <c r="BF794" s="99"/>
      <c r="BG794" s="99"/>
      <c r="BH794" s="99"/>
      <c r="BI794" s="99"/>
      <c r="BJ794" s="99"/>
      <c r="BK794" s="11"/>
      <c r="BL794" s="11"/>
    </row>
    <row r="795" spans="1:64" hidden="1" outlineLevel="1">
      <c r="A795" s="9"/>
      <c r="B795" s="9"/>
      <c r="C795" s="45"/>
      <c r="D795" s="128" t="str">
        <f>Asset7</f>
        <v>Metering</v>
      </c>
      <c r="E795" s="9"/>
      <c r="F795" s="9"/>
      <c r="G795" s="194">
        <f>'Adjustment for previous period'!G631</f>
        <v>0</v>
      </c>
      <c r="H795" s="36"/>
      <c r="I795" s="36"/>
      <c r="J795" s="36"/>
      <c r="K795" s="36"/>
      <c r="L795" s="36"/>
      <c r="M795" s="36"/>
      <c r="N795" s="28"/>
      <c r="O795" s="28"/>
      <c r="P795" s="28"/>
      <c r="Q795" s="28"/>
      <c r="R795" s="28"/>
      <c r="S795" s="99"/>
      <c r="T795" s="99"/>
      <c r="U795" s="99"/>
      <c r="V795" s="99"/>
      <c r="W795" s="99"/>
      <c r="X795" s="99"/>
      <c r="Y795" s="99"/>
      <c r="Z795" s="99"/>
      <c r="AA795" s="99"/>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99"/>
      <c r="BE795" s="99"/>
      <c r="BF795" s="99"/>
      <c r="BG795" s="99"/>
      <c r="BH795" s="99"/>
      <c r="BI795" s="99"/>
      <c r="BJ795" s="99"/>
      <c r="BK795" s="11"/>
      <c r="BL795" s="11"/>
    </row>
    <row r="796" spans="1:64" hidden="1" outlineLevel="1">
      <c r="A796" s="9"/>
      <c r="B796" s="9"/>
      <c r="C796" s="45"/>
      <c r="D796" s="128" t="str">
        <f>Asset8</f>
        <v>Land and easements</v>
      </c>
      <c r="E796" s="9"/>
      <c r="F796" s="9"/>
      <c r="G796" s="194">
        <f>'Adjustment for previous period'!G632</f>
        <v>0</v>
      </c>
      <c r="H796" s="36"/>
      <c r="I796" s="36"/>
      <c r="J796" s="36"/>
      <c r="K796" s="36"/>
      <c r="L796" s="36"/>
      <c r="M796" s="36"/>
      <c r="N796" s="28"/>
      <c r="O796" s="28"/>
      <c r="P796" s="28"/>
      <c r="Q796" s="28"/>
      <c r="R796" s="28"/>
      <c r="S796" s="99"/>
      <c r="T796" s="99"/>
      <c r="U796" s="99"/>
      <c r="V796" s="99"/>
      <c r="W796" s="99"/>
      <c r="X796" s="99"/>
      <c r="Y796" s="99"/>
      <c r="Z796" s="99"/>
      <c r="AA796" s="99"/>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99"/>
      <c r="BE796" s="99"/>
      <c r="BF796" s="99"/>
      <c r="BG796" s="99"/>
      <c r="BH796" s="99"/>
      <c r="BI796" s="99"/>
      <c r="BJ796" s="99"/>
      <c r="BK796" s="11"/>
      <c r="BL796" s="11"/>
    </row>
    <row r="797" spans="1:64" hidden="1" outlineLevel="1">
      <c r="A797" s="9"/>
      <c r="B797" s="9"/>
      <c r="C797" s="45"/>
      <c r="D797" s="128" t="str">
        <f>Asset9</f>
        <v>Secondary systems - Control, communications &amp; Protection</v>
      </c>
      <c r="E797" s="9"/>
      <c r="F797" s="9"/>
      <c r="G797" s="194">
        <f>'Adjustment for previous period'!G633</f>
        <v>0</v>
      </c>
      <c r="H797" s="36"/>
      <c r="I797" s="36"/>
      <c r="J797" s="36"/>
      <c r="K797" s="36"/>
      <c r="L797" s="36"/>
      <c r="M797" s="36"/>
      <c r="N797" s="28"/>
      <c r="O797" s="28"/>
      <c r="P797" s="28"/>
      <c r="Q797" s="28"/>
      <c r="R797" s="28"/>
      <c r="S797" s="99"/>
      <c r="T797" s="99"/>
      <c r="U797" s="99"/>
      <c r="V797" s="99"/>
      <c r="W797" s="99"/>
      <c r="X797" s="99"/>
      <c r="Y797" s="99"/>
      <c r="Z797" s="99"/>
      <c r="AA797" s="99"/>
      <c r="AB797" s="217"/>
      <c r="AC797" s="217"/>
      <c r="AD797" s="217"/>
      <c r="AE797" s="217"/>
      <c r="AF797" s="217"/>
      <c r="AG797" s="217"/>
      <c r="AH797" s="217"/>
      <c r="AI797" s="217"/>
      <c r="AJ797" s="217"/>
      <c r="AK797" s="217"/>
      <c r="AL797" s="217"/>
      <c r="AM797" s="217"/>
      <c r="AN797" s="217"/>
      <c r="AO797" s="217"/>
      <c r="AP797" s="217"/>
      <c r="AQ797" s="217"/>
      <c r="AR797" s="217"/>
      <c r="AS797" s="217"/>
      <c r="AT797" s="217"/>
      <c r="AU797" s="217"/>
      <c r="AV797" s="217"/>
      <c r="AW797" s="217"/>
      <c r="AX797" s="217"/>
      <c r="AY797" s="217"/>
      <c r="AZ797" s="217"/>
      <c r="BA797" s="217"/>
      <c r="BB797" s="217"/>
      <c r="BC797" s="217"/>
      <c r="BD797" s="99"/>
      <c r="BE797" s="99"/>
      <c r="BF797" s="99"/>
      <c r="BG797" s="99"/>
      <c r="BH797" s="99"/>
      <c r="BI797" s="99"/>
      <c r="BJ797" s="99"/>
      <c r="BK797" s="11"/>
      <c r="BL797" s="11"/>
    </row>
    <row r="798" spans="1:64" hidden="1" outlineLevel="1">
      <c r="A798" s="9"/>
      <c r="B798" s="9"/>
      <c r="C798" s="45"/>
      <c r="D798" s="128" t="str">
        <f>Asset10</f>
        <v>Other</v>
      </c>
      <c r="E798" s="9"/>
      <c r="F798" s="9"/>
      <c r="G798" s="194">
        <f>'Adjustment for previous period'!G634</f>
        <v>0</v>
      </c>
      <c r="H798" s="36"/>
      <c r="I798" s="36"/>
      <c r="J798" s="36"/>
      <c r="K798" s="36"/>
      <c r="L798" s="36"/>
      <c r="M798" s="36"/>
      <c r="N798" s="28"/>
      <c r="O798" s="28"/>
      <c r="P798" s="28"/>
      <c r="Q798" s="28"/>
      <c r="R798" s="28"/>
      <c r="S798" s="99"/>
      <c r="T798" s="99"/>
      <c r="U798" s="99"/>
      <c r="V798" s="99"/>
      <c r="W798" s="99"/>
      <c r="X798" s="99"/>
      <c r="Y798" s="99"/>
      <c r="Z798" s="99"/>
      <c r="AA798" s="99"/>
      <c r="AB798" s="217"/>
      <c r="AC798" s="217"/>
      <c r="AD798" s="217"/>
      <c r="AE798" s="217"/>
      <c r="AF798" s="217"/>
      <c r="AG798" s="217"/>
      <c r="AH798" s="217"/>
      <c r="AI798" s="217"/>
      <c r="AJ798" s="217"/>
      <c r="AK798" s="217"/>
      <c r="AL798" s="217"/>
      <c r="AM798" s="217"/>
      <c r="AN798" s="217"/>
      <c r="AO798" s="217"/>
      <c r="AP798" s="217"/>
      <c r="AQ798" s="217"/>
      <c r="AR798" s="217"/>
      <c r="AS798" s="217"/>
      <c r="AT798" s="217"/>
      <c r="AU798" s="217"/>
      <c r="AV798" s="217"/>
      <c r="AW798" s="217"/>
      <c r="AX798" s="217"/>
      <c r="AY798" s="217"/>
      <c r="AZ798" s="217"/>
      <c r="BA798" s="217"/>
      <c r="BB798" s="217"/>
      <c r="BC798" s="217"/>
      <c r="BD798" s="99"/>
      <c r="BE798" s="99"/>
      <c r="BF798" s="99"/>
      <c r="BG798" s="99"/>
      <c r="BH798" s="99"/>
      <c r="BI798" s="99"/>
      <c r="BJ798" s="99"/>
      <c r="BK798" s="11"/>
      <c r="BL798" s="11"/>
    </row>
    <row r="799" spans="1:64" hidden="1" outlineLevel="1">
      <c r="A799" s="9"/>
      <c r="B799" s="9"/>
      <c r="C799" s="45"/>
      <c r="D799" s="128" t="str">
        <f>Asset11</f>
        <v>Non-System Capex</v>
      </c>
      <c r="E799" s="9"/>
      <c r="F799" s="9"/>
      <c r="G799" s="194">
        <f>'Adjustment for previous period'!G635</f>
        <v>0</v>
      </c>
      <c r="H799" s="36"/>
      <c r="I799" s="36"/>
      <c r="J799" s="36"/>
      <c r="K799" s="36"/>
      <c r="L799" s="36"/>
      <c r="M799" s="36"/>
      <c r="N799" s="28"/>
      <c r="O799" s="28"/>
      <c r="P799" s="28"/>
      <c r="Q799" s="28"/>
      <c r="R799" s="28"/>
      <c r="S799" s="99"/>
      <c r="T799" s="99"/>
      <c r="U799" s="99"/>
      <c r="V799" s="99"/>
      <c r="W799" s="99"/>
      <c r="X799" s="99"/>
      <c r="Y799" s="99"/>
      <c r="Z799" s="99"/>
      <c r="AA799" s="99"/>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99"/>
      <c r="BE799" s="99"/>
      <c r="BF799" s="99"/>
      <c r="BG799" s="99"/>
      <c r="BH799" s="99"/>
      <c r="BI799" s="99"/>
      <c r="BJ799" s="99"/>
      <c r="BK799" s="11"/>
      <c r="BL799" s="11"/>
    </row>
    <row r="800" spans="1:64" hidden="1" outlineLevel="1">
      <c r="A800" s="9"/>
      <c r="B800" s="9"/>
      <c r="C800" s="45"/>
      <c r="D800" s="128" t="str">
        <f>Asset12</f>
        <v>Non-network—IT and Communications Capex</v>
      </c>
      <c r="E800" s="9"/>
      <c r="F800" s="9"/>
      <c r="G800" s="194">
        <f>'Adjustment for previous period'!G636</f>
        <v>0</v>
      </c>
      <c r="H800" s="36"/>
      <c r="I800" s="36"/>
      <c r="J800" s="36"/>
      <c r="K800" s="36"/>
      <c r="L800" s="36"/>
      <c r="M800" s="36"/>
      <c r="N800" s="28"/>
      <c r="O800" s="28"/>
      <c r="P800" s="28"/>
      <c r="Q800" s="28"/>
      <c r="R800" s="28"/>
      <c r="S800" s="99"/>
      <c r="T800" s="99"/>
      <c r="U800" s="99"/>
      <c r="V800" s="99"/>
      <c r="W800" s="99"/>
      <c r="X800" s="99"/>
      <c r="Y800" s="99"/>
      <c r="Z800" s="99"/>
      <c r="AA800" s="99"/>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99"/>
      <c r="BE800" s="99"/>
      <c r="BF800" s="99"/>
      <c r="BG800" s="99"/>
      <c r="BH800" s="99"/>
      <c r="BI800" s="99"/>
      <c r="BJ800" s="99"/>
      <c r="BK800" s="11"/>
      <c r="BL800" s="11"/>
    </row>
    <row r="801" spans="1:64" hidden="1" outlineLevel="1">
      <c r="A801" s="9"/>
      <c r="B801" s="9"/>
      <c r="C801" s="45"/>
      <c r="D801" s="128" t="str">
        <f>Asset13</f>
        <v>Non-network—Motor Vehicles Capex</v>
      </c>
      <c r="E801" s="9"/>
      <c r="F801" s="9"/>
      <c r="G801" s="194">
        <f>'Adjustment for previous period'!G637</f>
        <v>0</v>
      </c>
      <c r="H801" s="36"/>
      <c r="I801" s="36"/>
      <c r="J801" s="36"/>
      <c r="K801" s="36"/>
      <c r="L801" s="36"/>
      <c r="M801" s="36"/>
      <c r="N801" s="28"/>
      <c r="O801" s="28"/>
      <c r="P801" s="28"/>
      <c r="Q801" s="28"/>
      <c r="R801" s="28"/>
      <c r="S801" s="99"/>
      <c r="T801" s="99"/>
      <c r="U801" s="99"/>
      <c r="V801" s="99"/>
      <c r="W801" s="99"/>
      <c r="X801" s="99"/>
      <c r="Y801" s="99"/>
      <c r="Z801" s="99"/>
      <c r="AA801" s="99"/>
      <c r="AB801" s="217"/>
      <c r="AC801" s="217"/>
      <c r="AD801" s="217"/>
      <c r="AE801" s="217"/>
      <c r="AF801" s="217"/>
      <c r="AG801" s="217"/>
      <c r="AH801" s="217"/>
      <c r="AI801" s="217"/>
      <c r="AJ801" s="217"/>
      <c r="AK801" s="217"/>
      <c r="AL801" s="217"/>
      <c r="AM801" s="217"/>
      <c r="AN801" s="217"/>
      <c r="AO801" s="217"/>
      <c r="AP801" s="217"/>
      <c r="AQ801" s="217"/>
      <c r="AR801" s="217"/>
      <c r="AS801" s="217"/>
      <c r="AT801" s="217"/>
      <c r="AU801" s="217"/>
      <c r="AV801" s="217"/>
      <c r="AW801" s="217"/>
      <c r="AX801" s="217"/>
      <c r="AY801" s="217"/>
      <c r="AZ801" s="217"/>
      <c r="BA801" s="217"/>
      <c r="BB801" s="217"/>
      <c r="BC801" s="217"/>
      <c r="BD801" s="99"/>
      <c r="BE801" s="99"/>
      <c r="BF801" s="99"/>
      <c r="BG801" s="99"/>
      <c r="BH801" s="99"/>
      <c r="BI801" s="99"/>
      <c r="BJ801" s="99"/>
      <c r="BK801" s="11"/>
      <c r="BL801" s="11"/>
    </row>
    <row r="802" spans="1:64" hidden="1" outlineLevel="1">
      <c r="A802" s="9"/>
      <c r="B802" s="9"/>
      <c r="C802" s="45"/>
      <c r="D802" s="128" t="str">
        <f>Asset14</f>
        <v>Non-network—Property Capex</v>
      </c>
      <c r="E802" s="9"/>
      <c r="F802" s="9"/>
      <c r="G802" s="194">
        <f>'Adjustment for previous period'!G638</f>
        <v>0</v>
      </c>
      <c r="H802" s="36"/>
      <c r="I802" s="36"/>
      <c r="J802" s="36"/>
      <c r="K802" s="36"/>
      <c r="L802" s="36"/>
      <c r="M802" s="36"/>
      <c r="N802" s="28"/>
      <c r="O802" s="28"/>
      <c r="P802" s="28"/>
      <c r="Q802" s="28"/>
      <c r="R802" s="28"/>
      <c r="S802" s="99"/>
      <c r="T802" s="99"/>
      <c r="U802" s="99"/>
      <c r="V802" s="99"/>
      <c r="W802" s="99"/>
      <c r="X802" s="99"/>
      <c r="Y802" s="99"/>
      <c r="Z802" s="99"/>
      <c r="AA802" s="99"/>
      <c r="AB802" s="217"/>
      <c r="AC802" s="217"/>
      <c r="AD802" s="217"/>
      <c r="AE802" s="217"/>
      <c r="AF802" s="217"/>
      <c r="AG802" s="217"/>
      <c r="AH802" s="217"/>
      <c r="AI802" s="217"/>
      <c r="AJ802" s="217"/>
      <c r="AK802" s="217"/>
      <c r="AL802" s="217"/>
      <c r="AM802" s="217"/>
      <c r="AN802" s="217"/>
      <c r="AO802" s="217"/>
      <c r="AP802" s="217"/>
      <c r="AQ802" s="217"/>
      <c r="AR802" s="217"/>
      <c r="AS802" s="217"/>
      <c r="AT802" s="217"/>
      <c r="AU802" s="217"/>
      <c r="AV802" s="217"/>
      <c r="AW802" s="217"/>
      <c r="AX802" s="217"/>
      <c r="AY802" s="217"/>
      <c r="AZ802" s="217"/>
      <c r="BA802" s="217"/>
      <c r="BB802" s="217"/>
      <c r="BC802" s="217"/>
      <c r="BD802" s="99"/>
      <c r="BE802" s="99"/>
      <c r="BF802" s="99"/>
      <c r="BG802" s="99"/>
      <c r="BH802" s="99"/>
      <c r="BI802" s="99"/>
      <c r="BJ802" s="99"/>
      <c r="BK802" s="11"/>
      <c r="BL802" s="11"/>
    </row>
    <row r="803" spans="1:64" hidden="1" outlineLevel="1">
      <c r="A803" s="9"/>
      <c r="B803" s="9"/>
      <c r="C803" s="45"/>
      <c r="D803" s="128" t="str">
        <f>Asset15</f>
        <v>Non-network—Plant &amp; Equipment Capex</v>
      </c>
      <c r="E803" s="9"/>
      <c r="F803" s="9"/>
      <c r="G803" s="194">
        <f>'Adjustment for previous period'!G639</f>
        <v>0</v>
      </c>
      <c r="H803" s="36"/>
      <c r="I803" s="36"/>
      <c r="J803" s="36"/>
      <c r="K803" s="36"/>
      <c r="L803" s="36"/>
      <c r="M803" s="36"/>
      <c r="N803" s="28"/>
      <c r="O803" s="28"/>
      <c r="P803" s="28"/>
      <c r="Q803" s="28"/>
      <c r="R803" s="28"/>
      <c r="S803" s="99"/>
      <c r="T803" s="99"/>
      <c r="U803" s="99"/>
      <c r="V803" s="99"/>
      <c r="W803" s="99"/>
      <c r="X803" s="99"/>
      <c r="Y803" s="99"/>
      <c r="Z803" s="99"/>
      <c r="AA803" s="99"/>
      <c r="AB803" s="217"/>
      <c r="AC803" s="217"/>
      <c r="AD803" s="217"/>
      <c r="AE803" s="217"/>
      <c r="AF803" s="217"/>
      <c r="AG803" s="217"/>
      <c r="AH803" s="217"/>
      <c r="AI803" s="217"/>
      <c r="AJ803" s="217"/>
      <c r="AK803" s="217"/>
      <c r="AL803" s="217"/>
      <c r="AM803" s="217"/>
      <c r="AN803" s="217"/>
      <c r="AO803" s="217"/>
      <c r="AP803" s="217"/>
      <c r="AQ803" s="217"/>
      <c r="AR803" s="217"/>
      <c r="AS803" s="217"/>
      <c r="AT803" s="217"/>
      <c r="AU803" s="217"/>
      <c r="AV803" s="217"/>
      <c r="AW803" s="217"/>
      <c r="AX803" s="217"/>
      <c r="AY803" s="217"/>
      <c r="AZ803" s="217"/>
      <c r="BA803" s="217"/>
      <c r="BB803" s="217"/>
      <c r="BC803" s="217"/>
      <c r="BD803" s="99"/>
      <c r="BE803" s="99"/>
      <c r="BF803" s="99"/>
      <c r="BG803" s="99"/>
      <c r="BH803" s="99"/>
      <c r="BI803" s="99"/>
      <c r="BJ803" s="99"/>
      <c r="BK803" s="11"/>
      <c r="BL803" s="11"/>
    </row>
    <row r="804" spans="1:64" hidden="1" outlineLevel="1">
      <c r="A804" s="9"/>
      <c r="B804" s="9"/>
      <c r="C804" s="45"/>
      <c r="D804" s="128" t="str">
        <f>Asset16</f>
        <v>Non-network—Other capex</v>
      </c>
      <c r="E804" s="9"/>
      <c r="F804" s="9"/>
      <c r="G804" s="194">
        <f>'Adjustment for previous period'!G640</f>
        <v>0</v>
      </c>
      <c r="H804" s="36"/>
      <c r="I804" s="36"/>
      <c r="J804" s="36"/>
      <c r="K804" s="36"/>
      <c r="L804" s="36"/>
      <c r="M804" s="36"/>
      <c r="N804" s="28"/>
      <c r="O804" s="28"/>
      <c r="P804" s="28"/>
      <c r="Q804" s="28"/>
      <c r="R804" s="28"/>
      <c r="S804" s="99"/>
      <c r="T804" s="99"/>
      <c r="U804" s="99"/>
      <c r="V804" s="99"/>
      <c r="W804" s="99"/>
      <c r="X804" s="99"/>
      <c r="Y804" s="99"/>
      <c r="Z804" s="99"/>
      <c r="AA804" s="99"/>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99"/>
      <c r="BE804" s="99"/>
      <c r="BF804" s="99"/>
      <c r="BG804" s="99"/>
      <c r="BH804" s="99"/>
      <c r="BI804" s="99"/>
      <c r="BJ804" s="99"/>
      <c r="BK804" s="11"/>
      <c r="BL804" s="11"/>
    </row>
    <row r="805" spans="1:64" hidden="1" outlineLevel="1">
      <c r="A805" s="9"/>
      <c r="B805" s="9"/>
      <c r="C805" s="45"/>
      <c r="D805" s="128">
        <f>Asset17</f>
        <v>0</v>
      </c>
      <c r="E805" s="9"/>
      <c r="F805" s="9"/>
      <c r="G805" s="194">
        <f>'Adjustment for previous period'!G641</f>
        <v>0</v>
      </c>
      <c r="H805" s="36"/>
      <c r="I805" s="36"/>
      <c r="J805" s="36"/>
      <c r="K805" s="36"/>
      <c r="L805" s="36"/>
      <c r="M805" s="36"/>
      <c r="N805" s="28"/>
      <c r="O805" s="28"/>
      <c r="P805" s="28"/>
      <c r="Q805" s="28"/>
      <c r="R805" s="28"/>
      <c r="S805" s="99"/>
      <c r="T805" s="99"/>
      <c r="U805" s="99"/>
      <c r="V805" s="99"/>
      <c r="W805" s="99"/>
      <c r="X805" s="99"/>
      <c r="Y805" s="99"/>
      <c r="Z805" s="99"/>
      <c r="AA805" s="99"/>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99"/>
      <c r="BE805" s="99"/>
      <c r="BF805" s="99"/>
      <c r="BG805" s="99"/>
      <c r="BH805" s="99"/>
      <c r="BI805" s="99"/>
      <c r="BJ805" s="99"/>
      <c r="BK805" s="11"/>
      <c r="BL805" s="11"/>
    </row>
    <row r="806" spans="1:64" hidden="1" outlineLevel="1">
      <c r="A806" s="9"/>
      <c r="B806" s="9"/>
      <c r="C806" s="45"/>
      <c r="D806" s="128">
        <f>Asset18</f>
        <v>0</v>
      </c>
      <c r="E806" s="9"/>
      <c r="F806" s="9"/>
      <c r="G806" s="194">
        <f>'Adjustment for previous period'!G642</f>
        <v>0</v>
      </c>
      <c r="H806" s="36"/>
      <c r="I806" s="36"/>
      <c r="J806" s="36"/>
      <c r="K806" s="36"/>
      <c r="L806" s="36"/>
      <c r="M806" s="36"/>
      <c r="N806" s="28"/>
      <c r="O806" s="28"/>
      <c r="P806" s="28"/>
      <c r="Q806" s="28"/>
      <c r="R806" s="28"/>
      <c r="S806" s="99"/>
      <c r="T806" s="99"/>
      <c r="U806" s="99"/>
      <c r="V806" s="99"/>
      <c r="W806" s="99"/>
      <c r="X806" s="99"/>
      <c r="Y806" s="99"/>
      <c r="Z806" s="99"/>
      <c r="AA806" s="99"/>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99"/>
      <c r="BE806" s="99"/>
      <c r="BF806" s="99"/>
      <c r="BG806" s="99"/>
      <c r="BH806" s="99"/>
      <c r="BI806" s="99"/>
      <c r="BJ806" s="99"/>
      <c r="BK806" s="11"/>
      <c r="BL806" s="11"/>
    </row>
    <row r="807" spans="1:64" hidden="1" outlineLevel="1">
      <c r="A807" s="9"/>
      <c r="B807" s="9"/>
      <c r="C807" s="45"/>
      <c r="D807" s="128">
        <f>Asset19</f>
        <v>0</v>
      </c>
      <c r="E807" s="9"/>
      <c r="F807" s="9"/>
      <c r="G807" s="194">
        <f>'Adjustment for previous period'!G643</f>
        <v>0</v>
      </c>
      <c r="H807" s="36"/>
      <c r="I807" s="36"/>
      <c r="J807" s="36"/>
      <c r="K807" s="36"/>
      <c r="L807" s="36"/>
      <c r="M807" s="36"/>
      <c r="N807" s="28"/>
      <c r="O807" s="28"/>
      <c r="P807" s="28"/>
      <c r="Q807" s="28"/>
      <c r="R807" s="28"/>
      <c r="S807" s="99"/>
      <c r="T807" s="99"/>
      <c r="U807" s="99"/>
      <c r="V807" s="99"/>
      <c r="W807" s="99"/>
      <c r="X807" s="99"/>
      <c r="Y807" s="99"/>
      <c r="Z807" s="99"/>
      <c r="AA807" s="99"/>
      <c r="AB807" s="217"/>
      <c r="AC807" s="217"/>
      <c r="AD807" s="217"/>
      <c r="AE807" s="217"/>
      <c r="AF807" s="217"/>
      <c r="AG807" s="217"/>
      <c r="AH807" s="217"/>
      <c r="AI807" s="217"/>
      <c r="AJ807" s="217"/>
      <c r="AK807" s="217"/>
      <c r="AL807" s="217"/>
      <c r="AM807" s="217"/>
      <c r="AN807" s="217"/>
      <c r="AO807" s="217"/>
      <c r="AP807" s="217"/>
      <c r="AQ807" s="217"/>
      <c r="AR807" s="217"/>
      <c r="AS807" s="217"/>
      <c r="AT807" s="217"/>
      <c r="AU807" s="217"/>
      <c r="AV807" s="217"/>
      <c r="AW807" s="217"/>
      <c r="AX807" s="217"/>
      <c r="AY807" s="217"/>
      <c r="AZ807" s="217"/>
      <c r="BA807" s="217"/>
      <c r="BB807" s="217"/>
      <c r="BC807" s="217"/>
      <c r="BD807" s="99"/>
      <c r="BE807" s="99"/>
      <c r="BF807" s="99"/>
      <c r="BG807" s="99"/>
      <c r="BH807" s="99"/>
      <c r="BI807" s="99"/>
      <c r="BJ807" s="99"/>
      <c r="BK807" s="11"/>
      <c r="BL807" s="11"/>
    </row>
    <row r="808" spans="1:64" hidden="1" outlineLevel="1">
      <c r="A808" s="9"/>
      <c r="B808" s="9"/>
      <c r="C808" s="45"/>
      <c r="D808" s="128">
        <f>Asset20</f>
        <v>0</v>
      </c>
      <c r="E808" s="9"/>
      <c r="F808" s="9"/>
      <c r="G808" s="194">
        <f>'Adjustment for previous period'!G644</f>
        <v>0</v>
      </c>
      <c r="H808" s="36"/>
      <c r="I808" s="36"/>
      <c r="J808" s="36"/>
      <c r="K808" s="36"/>
      <c r="L808" s="36"/>
      <c r="M808" s="36"/>
      <c r="N808" s="28"/>
      <c r="O808" s="28"/>
      <c r="P808" s="28"/>
      <c r="Q808" s="28"/>
      <c r="R808" s="28"/>
      <c r="S808" s="99"/>
      <c r="T808" s="99"/>
      <c r="U808" s="99"/>
      <c r="V808" s="99"/>
      <c r="W808" s="99"/>
      <c r="X808" s="99"/>
      <c r="Y808" s="99"/>
      <c r="Z808" s="99"/>
      <c r="AA808" s="99"/>
      <c r="AB808" s="217"/>
      <c r="AC808" s="217"/>
      <c r="AD808" s="217"/>
      <c r="AE808" s="217"/>
      <c r="AF808" s="217"/>
      <c r="AG808" s="217"/>
      <c r="AH808" s="217"/>
      <c r="AI808" s="217"/>
      <c r="AJ808" s="217"/>
      <c r="AK808" s="217"/>
      <c r="AL808" s="217"/>
      <c r="AM808" s="217"/>
      <c r="AN808" s="217"/>
      <c r="AO808" s="217"/>
      <c r="AP808" s="217"/>
      <c r="AQ808" s="217"/>
      <c r="AR808" s="217"/>
      <c r="AS808" s="217"/>
      <c r="AT808" s="217"/>
      <c r="AU808" s="217"/>
      <c r="AV808" s="217"/>
      <c r="AW808" s="217"/>
      <c r="AX808" s="217"/>
      <c r="AY808" s="217"/>
      <c r="AZ808" s="217"/>
      <c r="BA808" s="217"/>
      <c r="BB808" s="217"/>
      <c r="BC808" s="217"/>
      <c r="BD808" s="99"/>
      <c r="BE808" s="99"/>
      <c r="BF808" s="99"/>
      <c r="BG808" s="99"/>
      <c r="BH808" s="99"/>
      <c r="BI808" s="99"/>
      <c r="BJ808" s="99"/>
      <c r="BK808" s="11"/>
      <c r="BL808" s="11"/>
    </row>
    <row r="809" spans="1:64" hidden="1" outlineLevel="1">
      <c r="A809" s="9"/>
      <c r="B809" s="9"/>
      <c r="C809" s="45"/>
      <c r="D809" s="128">
        <f>Asset21</f>
        <v>0</v>
      </c>
      <c r="E809" s="9"/>
      <c r="F809" s="9"/>
      <c r="G809" s="194">
        <f>'Adjustment for previous period'!G645</f>
        <v>0</v>
      </c>
      <c r="H809" s="36"/>
      <c r="I809" s="36"/>
      <c r="J809" s="36"/>
      <c r="K809" s="36"/>
      <c r="L809" s="36"/>
      <c r="M809" s="36"/>
      <c r="N809" s="28"/>
      <c r="O809" s="28"/>
      <c r="P809" s="28"/>
      <c r="Q809" s="28"/>
      <c r="R809" s="28"/>
      <c r="S809" s="99"/>
      <c r="T809" s="99"/>
      <c r="U809" s="99"/>
      <c r="V809" s="99"/>
      <c r="W809" s="99"/>
      <c r="X809" s="99"/>
      <c r="Y809" s="99"/>
      <c r="Z809" s="99"/>
      <c r="AA809" s="99"/>
      <c r="AB809" s="217"/>
      <c r="AC809" s="217"/>
      <c r="AD809" s="217"/>
      <c r="AE809" s="217"/>
      <c r="AF809" s="217"/>
      <c r="AG809" s="217"/>
      <c r="AH809" s="217"/>
      <c r="AI809" s="217"/>
      <c r="AJ809" s="217"/>
      <c r="AK809" s="217"/>
      <c r="AL809" s="217"/>
      <c r="AM809" s="217"/>
      <c r="AN809" s="217"/>
      <c r="AO809" s="217"/>
      <c r="AP809" s="217"/>
      <c r="AQ809" s="217"/>
      <c r="AR809" s="217"/>
      <c r="AS809" s="217"/>
      <c r="AT809" s="217"/>
      <c r="AU809" s="217"/>
      <c r="AV809" s="217"/>
      <c r="AW809" s="217"/>
      <c r="AX809" s="217"/>
      <c r="AY809" s="217"/>
      <c r="AZ809" s="217"/>
      <c r="BA809" s="217"/>
      <c r="BB809" s="217"/>
      <c r="BC809" s="217"/>
      <c r="BD809" s="99"/>
      <c r="BE809" s="99"/>
      <c r="BF809" s="99"/>
      <c r="BG809" s="99"/>
      <c r="BH809" s="99"/>
      <c r="BI809" s="99"/>
      <c r="BJ809" s="99"/>
      <c r="BK809" s="11"/>
      <c r="BL809" s="11"/>
    </row>
    <row r="810" spans="1:64" hidden="1" outlineLevel="1">
      <c r="A810" s="9"/>
      <c r="B810" s="9"/>
      <c r="C810" s="45"/>
      <c r="D810" s="128">
        <f>Asset22</f>
        <v>0</v>
      </c>
      <c r="E810" s="9"/>
      <c r="F810" s="9"/>
      <c r="G810" s="194">
        <f>'Adjustment for previous period'!G646</f>
        <v>0</v>
      </c>
      <c r="H810" s="36"/>
      <c r="I810" s="36"/>
      <c r="J810" s="36"/>
      <c r="K810" s="36"/>
      <c r="L810" s="36"/>
      <c r="M810" s="36"/>
      <c r="N810" s="28"/>
      <c r="O810" s="28"/>
      <c r="P810" s="28"/>
      <c r="Q810" s="28"/>
      <c r="R810" s="28"/>
      <c r="S810" s="99"/>
      <c r="T810" s="99"/>
      <c r="U810" s="99"/>
      <c r="V810" s="99"/>
      <c r="W810" s="99"/>
      <c r="X810" s="99"/>
      <c r="Y810" s="99"/>
      <c r="Z810" s="99"/>
      <c r="AA810" s="99"/>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99"/>
      <c r="BE810" s="99"/>
      <c r="BF810" s="99"/>
      <c r="BG810" s="99"/>
      <c r="BH810" s="99"/>
      <c r="BI810" s="99"/>
      <c r="BJ810" s="99"/>
      <c r="BK810" s="11"/>
      <c r="BL810" s="11"/>
    </row>
    <row r="811" spans="1:64" hidden="1" outlineLevel="1">
      <c r="A811" s="9"/>
      <c r="B811" s="9"/>
      <c r="C811" s="45"/>
      <c r="D811" s="128">
        <f>Asset23</f>
        <v>0</v>
      </c>
      <c r="E811" s="9"/>
      <c r="F811" s="9"/>
      <c r="G811" s="194">
        <f>'Adjustment for previous period'!G647</f>
        <v>0</v>
      </c>
      <c r="H811" s="36"/>
      <c r="I811" s="36"/>
      <c r="J811" s="36"/>
      <c r="K811" s="36"/>
      <c r="L811" s="36"/>
      <c r="M811" s="36"/>
      <c r="N811" s="28"/>
      <c r="O811" s="28"/>
      <c r="P811" s="28"/>
      <c r="Q811" s="28"/>
      <c r="R811" s="28"/>
      <c r="S811" s="99"/>
      <c r="T811" s="99"/>
      <c r="U811" s="99"/>
      <c r="V811" s="99"/>
      <c r="W811" s="99"/>
      <c r="X811" s="99"/>
      <c r="Y811" s="99"/>
      <c r="Z811" s="99"/>
      <c r="AA811" s="99"/>
      <c r="AB811" s="217"/>
      <c r="AC811" s="217"/>
      <c r="AD811" s="217"/>
      <c r="AE811" s="217"/>
      <c r="AF811" s="217"/>
      <c r="AG811" s="217"/>
      <c r="AH811" s="217"/>
      <c r="AI811" s="217"/>
      <c r="AJ811" s="217"/>
      <c r="AK811" s="217"/>
      <c r="AL811" s="217"/>
      <c r="AM811" s="217"/>
      <c r="AN811" s="217"/>
      <c r="AO811" s="217"/>
      <c r="AP811" s="217"/>
      <c r="AQ811" s="217"/>
      <c r="AR811" s="217"/>
      <c r="AS811" s="217"/>
      <c r="AT811" s="217"/>
      <c r="AU811" s="217"/>
      <c r="AV811" s="217"/>
      <c r="AW811" s="217"/>
      <c r="AX811" s="217"/>
      <c r="AY811" s="217"/>
      <c r="AZ811" s="217"/>
      <c r="BA811" s="217"/>
      <c r="BB811" s="217"/>
      <c r="BC811" s="217"/>
      <c r="BD811" s="99"/>
      <c r="BE811" s="99"/>
      <c r="BF811" s="99"/>
      <c r="BG811" s="99"/>
      <c r="BH811" s="99"/>
      <c r="BI811" s="99"/>
      <c r="BJ811" s="99"/>
      <c r="BK811" s="11"/>
      <c r="BL811" s="11"/>
    </row>
    <row r="812" spans="1:64" hidden="1" outlineLevel="1">
      <c r="A812" s="9"/>
      <c r="B812" s="9"/>
      <c r="C812" s="45"/>
      <c r="D812" s="128">
        <f>Asset24</f>
        <v>0</v>
      </c>
      <c r="E812" s="9"/>
      <c r="F812" s="9"/>
      <c r="G812" s="194">
        <f>'Adjustment for previous period'!G648</f>
        <v>0</v>
      </c>
      <c r="H812" s="36"/>
      <c r="I812" s="36"/>
      <c r="J812" s="36"/>
      <c r="K812" s="36"/>
      <c r="L812" s="36"/>
      <c r="M812" s="36"/>
      <c r="N812" s="28"/>
      <c r="O812" s="28"/>
      <c r="P812" s="28"/>
      <c r="Q812" s="28"/>
      <c r="R812" s="28"/>
      <c r="S812" s="99"/>
      <c r="T812" s="99"/>
      <c r="U812" s="99"/>
      <c r="V812" s="99"/>
      <c r="W812" s="99"/>
      <c r="X812" s="99"/>
      <c r="Y812" s="99"/>
      <c r="Z812" s="99"/>
      <c r="AA812" s="99"/>
      <c r="AB812" s="217"/>
      <c r="AC812" s="217"/>
      <c r="AD812" s="217"/>
      <c r="AE812" s="217"/>
      <c r="AF812" s="217"/>
      <c r="AG812" s="217"/>
      <c r="AH812" s="217"/>
      <c r="AI812" s="217"/>
      <c r="AJ812" s="217"/>
      <c r="AK812" s="217"/>
      <c r="AL812" s="217"/>
      <c r="AM812" s="217"/>
      <c r="AN812" s="217"/>
      <c r="AO812" s="217"/>
      <c r="AP812" s="217"/>
      <c r="AQ812" s="217"/>
      <c r="AR812" s="217"/>
      <c r="AS812" s="217"/>
      <c r="AT812" s="217"/>
      <c r="AU812" s="217"/>
      <c r="AV812" s="217"/>
      <c r="AW812" s="217"/>
      <c r="AX812" s="217"/>
      <c r="AY812" s="217"/>
      <c r="AZ812" s="217"/>
      <c r="BA812" s="217"/>
      <c r="BB812" s="217"/>
      <c r="BC812" s="217"/>
      <c r="BD812" s="99"/>
      <c r="BE812" s="99"/>
      <c r="BF812" s="99"/>
      <c r="BG812" s="99"/>
      <c r="BH812" s="99"/>
      <c r="BI812" s="99"/>
      <c r="BJ812" s="99"/>
      <c r="BK812" s="11"/>
      <c r="BL812" s="11"/>
    </row>
    <row r="813" spans="1:64" hidden="1" outlineLevel="1">
      <c r="A813" s="9"/>
      <c r="B813" s="9"/>
      <c r="C813" s="45"/>
      <c r="D813" s="128">
        <f>Asset25</f>
        <v>0</v>
      </c>
      <c r="E813" s="9"/>
      <c r="F813" s="9"/>
      <c r="G813" s="194">
        <f>'Adjustment for previous period'!G649</f>
        <v>0</v>
      </c>
      <c r="H813" s="36"/>
      <c r="I813" s="36"/>
      <c r="J813" s="36"/>
      <c r="K813" s="36"/>
      <c r="L813" s="36"/>
      <c r="M813" s="36"/>
      <c r="N813" s="28"/>
      <c r="O813" s="28"/>
      <c r="P813" s="28"/>
      <c r="Q813" s="28"/>
      <c r="R813" s="28"/>
      <c r="S813" s="99"/>
      <c r="T813" s="99"/>
      <c r="U813" s="99"/>
      <c r="V813" s="99"/>
      <c r="W813" s="99"/>
      <c r="X813" s="99"/>
      <c r="Y813" s="99"/>
      <c r="Z813" s="99"/>
      <c r="AA813" s="99"/>
      <c r="AB813" s="217"/>
      <c r="AC813" s="217"/>
      <c r="AD813" s="217"/>
      <c r="AE813" s="217"/>
      <c r="AF813" s="217"/>
      <c r="AG813" s="217"/>
      <c r="AH813" s="217"/>
      <c r="AI813" s="217"/>
      <c r="AJ813" s="217"/>
      <c r="AK813" s="217"/>
      <c r="AL813" s="217"/>
      <c r="AM813" s="217"/>
      <c r="AN813" s="217"/>
      <c r="AO813" s="217"/>
      <c r="AP813" s="217"/>
      <c r="AQ813" s="217"/>
      <c r="AR813" s="217"/>
      <c r="AS813" s="217"/>
      <c r="AT813" s="217"/>
      <c r="AU813" s="217"/>
      <c r="AV813" s="217"/>
      <c r="AW813" s="217"/>
      <c r="AX813" s="217"/>
      <c r="AY813" s="217"/>
      <c r="AZ813" s="217"/>
      <c r="BA813" s="217"/>
      <c r="BB813" s="217"/>
      <c r="BC813" s="217"/>
      <c r="BD813" s="99"/>
      <c r="BE813" s="99"/>
      <c r="BF813" s="99"/>
      <c r="BG813" s="99"/>
      <c r="BH813" s="99"/>
      <c r="BI813" s="99"/>
      <c r="BJ813" s="99"/>
      <c r="BK813" s="11"/>
      <c r="BL813" s="11"/>
    </row>
    <row r="814" spans="1:64" hidden="1" outlineLevel="1">
      <c r="A814" s="9"/>
      <c r="B814" s="9"/>
      <c r="C814" s="45"/>
      <c r="D814" s="128">
        <f>Asset26</f>
        <v>0</v>
      </c>
      <c r="E814" s="9"/>
      <c r="F814" s="9"/>
      <c r="G814" s="194">
        <f>'Adjustment for previous period'!G650</f>
        <v>0</v>
      </c>
      <c r="H814" s="36"/>
      <c r="I814" s="36"/>
      <c r="J814" s="36"/>
      <c r="K814" s="36"/>
      <c r="L814" s="36"/>
      <c r="M814" s="36"/>
      <c r="N814" s="28"/>
      <c r="O814" s="28"/>
      <c r="P814" s="28"/>
      <c r="Q814" s="28"/>
      <c r="R814" s="28"/>
      <c r="S814" s="99"/>
      <c r="T814" s="99"/>
      <c r="U814" s="99"/>
      <c r="V814" s="99"/>
      <c r="W814" s="99"/>
      <c r="X814" s="99"/>
      <c r="Y814" s="99"/>
      <c r="Z814" s="99"/>
      <c r="AA814" s="99"/>
      <c r="AB814" s="217"/>
      <c r="AC814" s="217"/>
      <c r="AD814" s="217"/>
      <c r="AE814" s="217"/>
      <c r="AF814" s="217"/>
      <c r="AG814" s="217"/>
      <c r="AH814" s="217"/>
      <c r="AI814" s="217"/>
      <c r="AJ814" s="217"/>
      <c r="AK814" s="217"/>
      <c r="AL814" s="217"/>
      <c r="AM814" s="217"/>
      <c r="AN814" s="217"/>
      <c r="AO814" s="217"/>
      <c r="AP814" s="217"/>
      <c r="AQ814" s="217"/>
      <c r="AR814" s="217"/>
      <c r="AS814" s="217"/>
      <c r="AT814" s="217"/>
      <c r="AU814" s="217"/>
      <c r="AV814" s="217"/>
      <c r="AW814" s="217"/>
      <c r="AX814" s="217"/>
      <c r="AY814" s="217"/>
      <c r="AZ814" s="217"/>
      <c r="BA814" s="217"/>
      <c r="BB814" s="217"/>
      <c r="BC814" s="217"/>
      <c r="BD814" s="99"/>
      <c r="BE814" s="99"/>
      <c r="BF814" s="99"/>
      <c r="BG814" s="99"/>
      <c r="BH814" s="99"/>
      <c r="BI814" s="99"/>
      <c r="BJ814" s="99"/>
      <c r="BK814" s="11"/>
      <c r="BL814" s="11"/>
    </row>
    <row r="815" spans="1:64" hidden="1" outlineLevel="1">
      <c r="A815" s="9"/>
      <c r="B815" s="9"/>
      <c r="C815" s="45"/>
      <c r="D815" s="128">
        <f>Asset27</f>
        <v>0</v>
      </c>
      <c r="E815" s="9"/>
      <c r="F815" s="9"/>
      <c r="G815" s="194">
        <f>'Adjustment for previous period'!G651</f>
        <v>0</v>
      </c>
      <c r="H815" s="36"/>
      <c r="I815" s="36"/>
      <c r="J815" s="36"/>
      <c r="K815" s="36"/>
      <c r="L815" s="36"/>
      <c r="M815" s="36"/>
      <c r="N815" s="28"/>
      <c r="O815" s="28"/>
      <c r="P815" s="28"/>
      <c r="Q815" s="28"/>
      <c r="R815" s="28"/>
      <c r="S815" s="99"/>
      <c r="T815" s="99"/>
      <c r="U815" s="99"/>
      <c r="V815" s="99"/>
      <c r="W815" s="99"/>
      <c r="X815" s="99"/>
      <c r="Y815" s="99"/>
      <c r="Z815" s="99"/>
      <c r="AA815" s="99"/>
      <c r="AB815" s="217"/>
      <c r="AC815" s="217"/>
      <c r="AD815" s="217"/>
      <c r="AE815" s="217"/>
      <c r="AF815" s="217"/>
      <c r="AG815" s="217"/>
      <c r="AH815" s="217"/>
      <c r="AI815" s="217"/>
      <c r="AJ815" s="217"/>
      <c r="AK815" s="217"/>
      <c r="AL815" s="217"/>
      <c r="AM815" s="217"/>
      <c r="AN815" s="217"/>
      <c r="AO815" s="217"/>
      <c r="AP815" s="217"/>
      <c r="AQ815" s="217"/>
      <c r="AR815" s="217"/>
      <c r="AS815" s="217"/>
      <c r="AT815" s="217"/>
      <c r="AU815" s="217"/>
      <c r="AV815" s="217"/>
      <c r="AW815" s="217"/>
      <c r="AX815" s="217"/>
      <c r="AY815" s="217"/>
      <c r="AZ815" s="217"/>
      <c r="BA815" s="217"/>
      <c r="BB815" s="217"/>
      <c r="BC815" s="217"/>
      <c r="BD815" s="99"/>
      <c r="BE815" s="99"/>
      <c r="BF815" s="99"/>
      <c r="BG815" s="99"/>
      <c r="BH815" s="99"/>
      <c r="BI815" s="99"/>
      <c r="BJ815" s="99"/>
      <c r="BK815" s="11"/>
      <c r="BL815" s="11"/>
    </row>
    <row r="816" spans="1:64" hidden="1" outlineLevel="1">
      <c r="A816" s="9"/>
      <c r="B816" s="9"/>
      <c r="C816" s="45"/>
      <c r="D816" s="128">
        <f>Asset28</f>
        <v>0</v>
      </c>
      <c r="E816" s="9"/>
      <c r="F816" s="9"/>
      <c r="G816" s="194">
        <f>'Adjustment for previous period'!G652</f>
        <v>0</v>
      </c>
      <c r="H816" s="36"/>
      <c r="I816" s="36"/>
      <c r="J816" s="36"/>
      <c r="K816" s="36"/>
      <c r="L816" s="36"/>
      <c r="M816" s="36"/>
      <c r="N816" s="28"/>
      <c r="O816" s="28"/>
      <c r="P816" s="28"/>
      <c r="Q816" s="28"/>
      <c r="R816" s="28"/>
      <c r="S816" s="99"/>
      <c r="T816" s="99"/>
      <c r="U816" s="99"/>
      <c r="V816" s="99"/>
      <c r="W816" s="99"/>
      <c r="X816" s="99"/>
      <c r="Y816" s="99"/>
      <c r="Z816" s="99"/>
      <c r="AA816" s="99"/>
      <c r="AB816" s="217"/>
      <c r="AC816" s="217"/>
      <c r="AD816" s="217"/>
      <c r="AE816" s="217"/>
      <c r="AF816" s="217"/>
      <c r="AG816" s="217"/>
      <c r="AH816" s="217"/>
      <c r="AI816" s="217"/>
      <c r="AJ816" s="217"/>
      <c r="AK816" s="217"/>
      <c r="AL816" s="217"/>
      <c r="AM816" s="217"/>
      <c r="AN816" s="217"/>
      <c r="AO816" s="217"/>
      <c r="AP816" s="217"/>
      <c r="AQ816" s="217"/>
      <c r="AR816" s="217"/>
      <c r="AS816" s="217"/>
      <c r="AT816" s="217"/>
      <c r="AU816" s="217"/>
      <c r="AV816" s="217"/>
      <c r="AW816" s="217"/>
      <c r="AX816" s="217"/>
      <c r="AY816" s="217"/>
      <c r="AZ816" s="217"/>
      <c r="BA816" s="217"/>
      <c r="BB816" s="217"/>
      <c r="BC816" s="217"/>
      <c r="BD816" s="99"/>
      <c r="BE816" s="99"/>
      <c r="BF816" s="99"/>
      <c r="BG816" s="99"/>
      <c r="BH816" s="99"/>
      <c r="BI816" s="99"/>
      <c r="BJ816" s="99"/>
      <c r="BK816" s="11"/>
      <c r="BL816" s="11"/>
    </row>
    <row r="817" spans="1:64" hidden="1" outlineLevel="1">
      <c r="A817" s="9"/>
      <c r="B817" s="9"/>
      <c r="C817" s="45"/>
      <c r="D817" s="128">
        <f>Asset29</f>
        <v>0</v>
      </c>
      <c r="E817" s="9"/>
      <c r="F817" s="9"/>
      <c r="G817" s="194">
        <f>'Adjustment for previous period'!G653</f>
        <v>0</v>
      </c>
      <c r="H817" s="36"/>
      <c r="I817" s="36"/>
      <c r="J817" s="36"/>
      <c r="K817" s="36"/>
      <c r="L817" s="36"/>
      <c r="M817" s="36"/>
      <c r="N817" s="28"/>
      <c r="O817" s="28"/>
      <c r="P817" s="28"/>
      <c r="Q817" s="28"/>
      <c r="R817" s="28"/>
      <c r="S817" s="99"/>
      <c r="T817" s="99"/>
      <c r="U817" s="99"/>
      <c r="V817" s="99"/>
      <c r="W817" s="99"/>
      <c r="X817" s="99"/>
      <c r="Y817" s="99"/>
      <c r="Z817" s="99"/>
      <c r="AA817" s="99"/>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99"/>
      <c r="BE817" s="99"/>
      <c r="BF817" s="99"/>
      <c r="BG817" s="99"/>
      <c r="BH817" s="99"/>
      <c r="BI817" s="99"/>
      <c r="BJ817" s="99"/>
      <c r="BK817" s="11"/>
      <c r="BL817" s="11"/>
    </row>
    <row r="818" spans="1:64" hidden="1" outlineLevel="1">
      <c r="A818" s="9"/>
      <c r="B818" s="9"/>
      <c r="C818" s="45"/>
      <c r="D818" s="128">
        <f>Asset30</f>
        <v>0</v>
      </c>
      <c r="E818" s="9"/>
      <c r="F818" s="9"/>
      <c r="G818" s="194">
        <f>'Adjustment for previous period'!G654</f>
        <v>0</v>
      </c>
      <c r="H818" s="36"/>
      <c r="I818" s="36"/>
      <c r="J818" s="36"/>
      <c r="K818" s="36"/>
      <c r="L818" s="36"/>
      <c r="M818" s="36"/>
      <c r="N818" s="28"/>
      <c r="O818" s="28"/>
      <c r="P818" s="28"/>
      <c r="Q818" s="28"/>
      <c r="R818" s="28"/>
      <c r="S818" s="99"/>
      <c r="T818" s="99"/>
      <c r="U818" s="99"/>
      <c r="V818" s="99"/>
      <c r="W818" s="99"/>
      <c r="X818" s="99"/>
      <c r="Y818" s="99"/>
      <c r="Z818" s="99"/>
      <c r="AA818" s="99"/>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99"/>
      <c r="BE818" s="99"/>
      <c r="BF818" s="99"/>
      <c r="BG818" s="99"/>
      <c r="BH818" s="99"/>
      <c r="BI818" s="99"/>
      <c r="BJ818" s="99"/>
      <c r="BK818" s="11"/>
      <c r="BL818" s="11"/>
    </row>
    <row r="819" spans="1:64" hidden="1" outlineLevel="1">
      <c r="A819" s="9"/>
      <c r="B819" s="9"/>
      <c r="C819" s="45"/>
      <c r="D819" s="128">
        <f>Asset31</f>
        <v>0</v>
      </c>
      <c r="E819" s="9"/>
      <c r="F819" s="9"/>
      <c r="G819" s="194">
        <f>'Adjustment for previous period'!G655</f>
        <v>0</v>
      </c>
      <c r="H819" s="36"/>
      <c r="I819" s="36"/>
      <c r="J819" s="36"/>
      <c r="K819" s="36"/>
      <c r="L819" s="36"/>
      <c r="M819" s="36"/>
      <c r="N819" s="28"/>
      <c r="O819" s="28"/>
      <c r="P819" s="28"/>
      <c r="Q819" s="28"/>
      <c r="R819" s="28"/>
      <c r="S819" s="99"/>
      <c r="T819" s="99"/>
      <c r="U819" s="99"/>
      <c r="V819" s="99"/>
      <c r="W819" s="99"/>
      <c r="X819" s="99"/>
      <c r="Y819" s="99"/>
      <c r="Z819" s="99"/>
      <c r="AA819" s="99"/>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99"/>
      <c r="BE819" s="99"/>
      <c r="BF819" s="99"/>
      <c r="BG819" s="99"/>
      <c r="BH819" s="99"/>
      <c r="BI819" s="99"/>
      <c r="BJ819" s="99"/>
      <c r="BK819" s="11"/>
      <c r="BL819" s="11"/>
    </row>
    <row r="820" spans="1:64" hidden="1" outlineLevel="1">
      <c r="A820" s="9"/>
      <c r="B820" s="9"/>
      <c r="C820" s="45"/>
      <c r="D820" s="128">
        <f>Asset32</f>
        <v>0</v>
      </c>
      <c r="E820" s="9"/>
      <c r="F820" s="9"/>
      <c r="G820" s="194">
        <f>'Adjustment for previous period'!G656</f>
        <v>0</v>
      </c>
      <c r="H820" s="36"/>
      <c r="I820" s="36"/>
      <c r="J820" s="36"/>
      <c r="K820" s="36"/>
      <c r="L820" s="36"/>
      <c r="M820" s="36"/>
      <c r="N820" s="28"/>
      <c r="O820" s="28"/>
      <c r="P820" s="28"/>
      <c r="Q820" s="28"/>
      <c r="R820" s="28"/>
      <c r="S820" s="99"/>
      <c r="T820" s="99"/>
      <c r="U820" s="99"/>
      <c r="V820" s="99"/>
      <c r="W820" s="99"/>
      <c r="X820" s="99"/>
      <c r="Y820" s="99"/>
      <c r="Z820" s="99"/>
      <c r="AA820" s="99"/>
      <c r="AB820" s="217"/>
      <c r="AC820" s="217"/>
      <c r="AD820" s="217"/>
      <c r="AE820" s="217"/>
      <c r="AF820" s="217"/>
      <c r="AG820" s="217"/>
      <c r="AH820" s="217"/>
      <c r="AI820" s="217"/>
      <c r="AJ820" s="217"/>
      <c r="AK820" s="217"/>
      <c r="AL820" s="217"/>
      <c r="AM820" s="217"/>
      <c r="AN820" s="217"/>
      <c r="AO820" s="217"/>
      <c r="AP820" s="217"/>
      <c r="AQ820" s="217"/>
      <c r="AR820" s="217"/>
      <c r="AS820" s="217"/>
      <c r="AT820" s="217"/>
      <c r="AU820" s="217"/>
      <c r="AV820" s="217"/>
      <c r="AW820" s="217"/>
      <c r="AX820" s="217"/>
      <c r="AY820" s="217"/>
      <c r="AZ820" s="217"/>
      <c r="BA820" s="217"/>
      <c r="BB820" s="217"/>
      <c r="BC820" s="217"/>
      <c r="BD820" s="99"/>
      <c r="BE820" s="99"/>
      <c r="BF820" s="99"/>
      <c r="BG820" s="99"/>
      <c r="BH820" s="99"/>
      <c r="BI820" s="99"/>
      <c r="BJ820" s="99"/>
      <c r="BK820" s="11"/>
      <c r="BL820" s="11"/>
    </row>
    <row r="821" spans="1:64" hidden="1" outlineLevel="1">
      <c r="A821" s="9"/>
      <c r="B821" s="9"/>
      <c r="C821" s="45"/>
      <c r="D821" s="128">
        <f>Asset33</f>
        <v>0</v>
      </c>
      <c r="E821" s="9"/>
      <c r="F821" s="9"/>
      <c r="G821" s="194">
        <f>'Adjustment for previous period'!G657</f>
        <v>0</v>
      </c>
      <c r="H821" s="36"/>
      <c r="I821" s="36"/>
      <c r="J821" s="36"/>
      <c r="K821" s="36"/>
      <c r="L821" s="36"/>
      <c r="M821" s="36"/>
      <c r="N821" s="28"/>
      <c r="O821" s="28"/>
      <c r="P821" s="28"/>
      <c r="Q821" s="28"/>
      <c r="R821" s="28"/>
      <c r="S821" s="99"/>
      <c r="T821" s="99"/>
      <c r="U821" s="99"/>
      <c r="V821" s="99"/>
      <c r="W821" s="99"/>
      <c r="X821" s="99"/>
      <c r="Y821" s="99"/>
      <c r="Z821" s="99"/>
      <c r="AA821" s="99"/>
      <c r="AB821" s="217"/>
      <c r="AC821" s="217"/>
      <c r="AD821" s="217"/>
      <c r="AE821" s="217"/>
      <c r="AF821" s="217"/>
      <c r="AG821" s="217"/>
      <c r="AH821" s="217"/>
      <c r="AI821" s="217"/>
      <c r="AJ821" s="217"/>
      <c r="AK821" s="217"/>
      <c r="AL821" s="217"/>
      <c r="AM821" s="217"/>
      <c r="AN821" s="217"/>
      <c r="AO821" s="217"/>
      <c r="AP821" s="217"/>
      <c r="AQ821" s="217"/>
      <c r="AR821" s="217"/>
      <c r="AS821" s="217"/>
      <c r="AT821" s="217"/>
      <c r="AU821" s="217"/>
      <c r="AV821" s="217"/>
      <c r="AW821" s="217"/>
      <c r="AX821" s="217"/>
      <c r="AY821" s="217"/>
      <c r="AZ821" s="217"/>
      <c r="BA821" s="217"/>
      <c r="BB821" s="217"/>
      <c r="BC821" s="217"/>
      <c r="BD821" s="99"/>
      <c r="BE821" s="99"/>
      <c r="BF821" s="99"/>
      <c r="BG821" s="99"/>
      <c r="BH821" s="99"/>
      <c r="BI821" s="99"/>
      <c r="BJ821" s="99"/>
      <c r="BK821" s="11"/>
      <c r="BL821" s="11"/>
    </row>
    <row r="822" spans="1:64" hidden="1" outlineLevel="1">
      <c r="A822" s="9"/>
      <c r="B822" s="9"/>
      <c r="C822" s="45"/>
      <c r="D822" s="128">
        <f>Asset34</f>
        <v>0</v>
      </c>
      <c r="E822" s="9"/>
      <c r="F822" s="9"/>
      <c r="G822" s="194">
        <f>'Adjustment for previous period'!G658</f>
        <v>0</v>
      </c>
      <c r="H822" s="36"/>
      <c r="I822" s="36"/>
      <c r="J822" s="36"/>
      <c r="K822" s="36"/>
      <c r="L822" s="36"/>
      <c r="M822" s="36"/>
      <c r="N822" s="28"/>
      <c r="O822" s="28"/>
      <c r="P822" s="28"/>
      <c r="Q822" s="28"/>
      <c r="R822" s="28"/>
      <c r="S822" s="99"/>
      <c r="T822" s="99"/>
      <c r="U822" s="99"/>
      <c r="V822" s="99"/>
      <c r="W822" s="99"/>
      <c r="X822" s="99"/>
      <c r="Y822" s="99"/>
      <c r="Z822" s="99"/>
      <c r="AA822" s="99"/>
      <c r="AB822" s="217"/>
      <c r="AC822" s="217"/>
      <c r="AD822" s="217"/>
      <c r="AE822" s="217"/>
      <c r="AF822" s="217"/>
      <c r="AG822" s="217"/>
      <c r="AH822" s="217"/>
      <c r="AI822" s="217"/>
      <c r="AJ822" s="217"/>
      <c r="AK822" s="217"/>
      <c r="AL822" s="217"/>
      <c r="AM822" s="217"/>
      <c r="AN822" s="217"/>
      <c r="AO822" s="217"/>
      <c r="AP822" s="217"/>
      <c r="AQ822" s="217"/>
      <c r="AR822" s="217"/>
      <c r="AS822" s="217"/>
      <c r="AT822" s="217"/>
      <c r="AU822" s="217"/>
      <c r="AV822" s="217"/>
      <c r="AW822" s="217"/>
      <c r="AX822" s="217"/>
      <c r="AY822" s="217"/>
      <c r="AZ822" s="217"/>
      <c r="BA822" s="217"/>
      <c r="BB822" s="217"/>
      <c r="BC822" s="217"/>
      <c r="BD822" s="99"/>
      <c r="BE822" s="99"/>
      <c r="BF822" s="99"/>
      <c r="BG822" s="99"/>
      <c r="BH822" s="99"/>
      <c r="BI822" s="99"/>
      <c r="BJ822" s="99"/>
      <c r="BK822" s="11"/>
      <c r="BL822" s="11"/>
    </row>
    <row r="823" spans="1:64" hidden="1" outlineLevel="1">
      <c r="A823" s="9"/>
      <c r="B823" s="9"/>
      <c r="C823" s="45"/>
      <c r="D823" s="128">
        <f>Asset35</f>
        <v>0</v>
      </c>
      <c r="E823" s="9"/>
      <c r="F823" s="9"/>
      <c r="G823" s="194">
        <f>'Adjustment for previous period'!G659</f>
        <v>0</v>
      </c>
      <c r="H823" s="36"/>
      <c r="I823" s="36"/>
      <c r="J823" s="36"/>
      <c r="K823" s="36"/>
      <c r="L823" s="36"/>
      <c r="M823" s="36"/>
      <c r="N823" s="28"/>
      <c r="O823" s="28"/>
      <c r="P823" s="28"/>
      <c r="Q823" s="28"/>
      <c r="R823" s="28"/>
      <c r="S823" s="99"/>
      <c r="T823" s="99"/>
      <c r="U823" s="99"/>
      <c r="V823" s="99"/>
      <c r="W823" s="99"/>
      <c r="X823" s="99"/>
      <c r="Y823" s="99"/>
      <c r="Z823" s="99"/>
      <c r="AA823" s="99"/>
      <c r="AB823" s="217"/>
      <c r="AC823" s="217"/>
      <c r="AD823" s="217"/>
      <c r="AE823" s="217"/>
      <c r="AF823" s="217"/>
      <c r="AG823" s="217"/>
      <c r="AH823" s="217"/>
      <c r="AI823" s="217"/>
      <c r="AJ823" s="217"/>
      <c r="AK823" s="217"/>
      <c r="AL823" s="217"/>
      <c r="AM823" s="217"/>
      <c r="AN823" s="217"/>
      <c r="AO823" s="217"/>
      <c r="AP823" s="217"/>
      <c r="AQ823" s="217"/>
      <c r="AR823" s="217"/>
      <c r="AS823" s="217"/>
      <c r="AT823" s="217"/>
      <c r="AU823" s="217"/>
      <c r="AV823" s="217"/>
      <c r="AW823" s="217"/>
      <c r="AX823" s="217"/>
      <c r="AY823" s="217"/>
      <c r="AZ823" s="217"/>
      <c r="BA823" s="217"/>
      <c r="BB823" s="217"/>
      <c r="BC823" s="217"/>
      <c r="BD823" s="99"/>
      <c r="BE823" s="99"/>
      <c r="BF823" s="99"/>
      <c r="BG823" s="99"/>
      <c r="BH823" s="99"/>
      <c r="BI823" s="99"/>
      <c r="BJ823" s="99"/>
      <c r="BK823" s="11"/>
      <c r="BL823" s="11"/>
    </row>
    <row r="824" spans="1:64" hidden="1" outlineLevel="1">
      <c r="A824" s="9"/>
      <c r="B824" s="9"/>
      <c r="C824" s="45"/>
      <c r="D824" s="128">
        <f>Asset36</f>
        <v>0</v>
      </c>
      <c r="E824" s="9"/>
      <c r="F824" s="9"/>
      <c r="G824" s="194">
        <f>'Adjustment for previous period'!G660</f>
        <v>0</v>
      </c>
      <c r="H824" s="36"/>
      <c r="I824" s="36"/>
      <c r="J824" s="36"/>
      <c r="K824" s="36"/>
      <c r="L824" s="36"/>
      <c r="M824" s="36"/>
      <c r="N824" s="28"/>
      <c r="O824" s="28"/>
      <c r="P824" s="28"/>
      <c r="Q824" s="28"/>
      <c r="R824" s="28"/>
      <c r="S824" s="99"/>
      <c r="T824" s="99"/>
      <c r="U824" s="99"/>
      <c r="V824" s="99"/>
      <c r="W824" s="99"/>
      <c r="X824" s="99"/>
      <c r="Y824" s="99"/>
      <c r="Z824" s="99"/>
      <c r="AA824" s="99"/>
      <c r="AB824" s="217"/>
      <c r="AC824" s="217"/>
      <c r="AD824" s="217"/>
      <c r="AE824" s="217"/>
      <c r="AF824" s="217"/>
      <c r="AG824" s="217"/>
      <c r="AH824" s="217"/>
      <c r="AI824" s="217"/>
      <c r="AJ824" s="217"/>
      <c r="AK824" s="217"/>
      <c r="AL824" s="217"/>
      <c r="AM824" s="217"/>
      <c r="AN824" s="217"/>
      <c r="AO824" s="217"/>
      <c r="AP824" s="217"/>
      <c r="AQ824" s="217"/>
      <c r="AR824" s="217"/>
      <c r="AS824" s="217"/>
      <c r="AT824" s="217"/>
      <c r="AU824" s="217"/>
      <c r="AV824" s="217"/>
      <c r="AW824" s="217"/>
      <c r="AX824" s="217"/>
      <c r="AY824" s="217"/>
      <c r="AZ824" s="217"/>
      <c r="BA824" s="217"/>
      <c r="BB824" s="217"/>
      <c r="BC824" s="217"/>
      <c r="BD824" s="99"/>
      <c r="BE824" s="99"/>
      <c r="BF824" s="99"/>
      <c r="BG824" s="99"/>
      <c r="BH824" s="99"/>
      <c r="BI824" s="99"/>
      <c r="BJ824" s="99"/>
      <c r="BK824" s="11"/>
      <c r="BL824" s="11"/>
    </row>
    <row r="825" spans="1:64" hidden="1" outlineLevel="1">
      <c r="A825" s="9"/>
      <c r="B825" s="9"/>
      <c r="C825" s="45"/>
      <c r="D825" s="128">
        <f>Asset37</f>
        <v>0</v>
      </c>
      <c r="E825" s="9"/>
      <c r="F825" s="9"/>
      <c r="G825" s="194">
        <f>'Adjustment for previous period'!G661</f>
        <v>0</v>
      </c>
      <c r="H825" s="36"/>
      <c r="I825" s="36"/>
      <c r="J825" s="36"/>
      <c r="K825" s="36"/>
      <c r="L825" s="36"/>
      <c r="M825" s="36"/>
      <c r="N825" s="28"/>
      <c r="O825" s="28"/>
      <c r="P825" s="28"/>
      <c r="Q825" s="28"/>
      <c r="R825" s="28"/>
      <c r="S825" s="99"/>
      <c r="T825" s="99"/>
      <c r="U825" s="99"/>
      <c r="V825" s="99"/>
      <c r="W825" s="99"/>
      <c r="X825" s="99"/>
      <c r="Y825" s="99"/>
      <c r="Z825" s="99"/>
      <c r="AA825" s="99"/>
      <c r="AB825" s="217"/>
      <c r="AC825" s="217"/>
      <c r="AD825" s="217"/>
      <c r="AE825" s="217"/>
      <c r="AF825" s="217"/>
      <c r="AG825" s="217"/>
      <c r="AH825" s="217"/>
      <c r="AI825" s="217"/>
      <c r="AJ825" s="217"/>
      <c r="AK825" s="217"/>
      <c r="AL825" s="217"/>
      <c r="AM825" s="217"/>
      <c r="AN825" s="217"/>
      <c r="AO825" s="217"/>
      <c r="AP825" s="217"/>
      <c r="AQ825" s="217"/>
      <c r="AR825" s="217"/>
      <c r="AS825" s="217"/>
      <c r="AT825" s="217"/>
      <c r="AU825" s="217"/>
      <c r="AV825" s="217"/>
      <c r="AW825" s="217"/>
      <c r="AX825" s="217"/>
      <c r="AY825" s="217"/>
      <c r="AZ825" s="217"/>
      <c r="BA825" s="217"/>
      <c r="BB825" s="217"/>
      <c r="BC825" s="217"/>
      <c r="BD825" s="99"/>
      <c r="BE825" s="99"/>
      <c r="BF825" s="99"/>
      <c r="BG825" s="99"/>
      <c r="BH825" s="99"/>
      <c r="BI825" s="99"/>
      <c r="BJ825" s="99"/>
      <c r="BK825" s="11"/>
      <c r="BL825" s="11"/>
    </row>
    <row r="826" spans="1:64" hidden="1" outlineLevel="1">
      <c r="A826" s="9"/>
      <c r="B826" s="9"/>
      <c r="C826" s="45"/>
      <c r="D826" s="128">
        <f>Asset38</f>
        <v>0</v>
      </c>
      <c r="E826" s="9"/>
      <c r="F826" s="9"/>
      <c r="G826" s="194">
        <f>'Adjustment for previous period'!G662</f>
        <v>0</v>
      </c>
      <c r="H826" s="36"/>
      <c r="I826" s="36"/>
      <c r="J826" s="36"/>
      <c r="K826" s="36"/>
      <c r="L826" s="36"/>
      <c r="M826" s="36"/>
      <c r="N826" s="28"/>
      <c r="O826" s="28"/>
      <c r="P826" s="28"/>
      <c r="Q826" s="28"/>
      <c r="R826" s="28"/>
      <c r="S826" s="99"/>
      <c r="T826" s="99"/>
      <c r="U826" s="99"/>
      <c r="V826" s="99"/>
      <c r="W826" s="99"/>
      <c r="X826" s="99"/>
      <c r="Y826" s="99"/>
      <c r="Z826" s="99"/>
      <c r="AA826" s="99"/>
      <c r="AB826" s="217"/>
      <c r="AC826" s="217"/>
      <c r="AD826" s="217"/>
      <c r="AE826" s="217"/>
      <c r="AF826" s="217"/>
      <c r="AG826" s="217"/>
      <c r="AH826" s="217"/>
      <c r="AI826" s="217"/>
      <c r="AJ826" s="217"/>
      <c r="AK826" s="217"/>
      <c r="AL826" s="217"/>
      <c r="AM826" s="217"/>
      <c r="AN826" s="217"/>
      <c r="AO826" s="217"/>
      <c r="AP826" s="217"/>
      <c r="AQ826" s="217"/>
      <c r="AR826" s="217"/>
      <c r="AS826" s="217"/>
      <c r="AT826" s="217"/>
      <c r="AU826" s="217"/>
      <c r="AV826" s="217"/>
      <c r="AW826" s="217"/>
      <c r="AX826" s="217"/>
      <c r="AY826" s="217"/>
      <c r="AZ826" s="217"/>
      <c r="BA826" s="217"/>
      <c r="BB826" s="217"/>
      <c r="BC826" s="217"/>
      <c r="BD826" s="99"/>
      <c r="BE826" s="99"/>
      <c r="BF826" s="99"/>
      <c r="BG826" s="99"/>
      <c r="BH826" s="99"/>
      <c r="BI826" s="99"/>
      <c r="BJ826" s="99"/>
      <c r="BK826" s="11"/>
      <c r="BL826" s="11"/>
    </row>
    <row r="827" spans="1:64" hidden="1" outlineLevel="1">
      <c r="A827" s="9"/>
      <c r="B827" s="9"/>
      <c r="C827" s="45"/>
      <c r="D827" s="128">
        <f>Asset39</f>
        <v>0</v>
      </c>
      <c r="E827" s="9"/>
      <c r="F827" s="9"/>
      <c r="G827" s="194">
        <f>'Adjustment for previous period'!G663</f>
        <v>0</v>
      </c>
      <c r="H827" s="36"/>
      <c r="I827" s="36"/>
      <c r="J827" s="36"/>
      <c r="K827" s="36"/>
      <c r="L827" s="36"/>
      <c r="M827" s="36"/>
      <c r="N827" s="28"/>
      <c r="O827" s="28"/>
      <c r="P827" s="28"/>
      <c r="Q827" s="28"/>
      <c r="R827" s="28"/>
      <c r="S827" s="99"/>
      <c r="T827" s="99"/>
      <c r="U827" s="99"/>
      <c r="V827" s="99"/>
      <c r="W827" s="99"/>
      <c r="X827" s="99"/>
      <c r="Y827" s="99"/>
      <c r="Z827" s="99"/>
      <c r="AA827" s="99"/>
      <c r="AB827" s="217"/>
      <c r="AC827" s="217"/>
      <c r="AD827" s="217"/>
      <c r="AE827" s="217"/>
      <c r="AF827" s="217"/>
      <c r="AG827" s="217"/>
      <c r="AH827" s="217"/>
      <c r="AI827" s="217"/>
      <c r="AJ827" s="217"/>
      <c r="AK827" s="217"/>
      <c r="AL827" s="217"/>
      <c r="AM827" s="217"/>
      <c r="AN827" s="217"/>
      <c r="AO827" s="217"/>
      <c r="AP827" s="217"/>
      <c r="AQ827" s="217"/>
      <c r="AR827" s="217"/>
      <c r="AS827" s="217"/>
      <c r="AT827" s="217"/>
      <c r="AU827" s="217"/>
      <c r="AV827" s="217"/>
      <c r="AW827" s="217"/>
      <c r="AX827" s="217"/>
      <c r="AY827" s="217"/>
      <c r="AZ827" s="217"/>
      <c r="BA827" s="217"/>
      <c r="BB827" s="217"/>
      <c r="BC827" s="217"/>
      <c r="BD827" s="99"/>
      <c r="BE827" s="99"/>
      <c r="BF827" s="99"/>
      <c r="BG827" s="99"/>
      <c r="BH827" s="99"/>
      <c r="BI827" s="99"/>
      <c r="BJ827" s="99"/>
      <c r="BK827" s="11"/>
      <c r="BL827" s="11"/>
    </row>
    <row r="828" spans="1:64" hidden="1" outlineLevel="1">
      <c r="A828" s="9"/>
      <c r="B828" s="9"/>
      <c r="C828" s="45"/>
      <c r="D828" s="128">
        <f>Asset40</f>
        <v>0</v>
      </c>
      <c r="E828" s="9"/>
      <c r="F828" s="9"/>
      <c r="G828" s="194">
        <f>'Adjustment for previous period'!G664</f>
        <v>0</v>
      </c>
      <c r="H828" s="36"/>
      <c r="I828" s="36"/>
      <c r="J828" s="36"/>
      <c r="K828" s="36"/>
      <c r="L828" s="36"/>
      <c r="M828" s="36"/>
      <c r="N828" s="28"/>
      <c r="O828" s="28"/>
      <c r="P828" s="28"/>
      <c r="Q828" s="28"/>
      <c r="R828" s="28"/>
      <c r="S828" s="99"/>
      <c r="T828" s="99"/>
      <c r="U828" s="99"/>
      <c r="V828" s="99"/>
      <c r="W828" s="99"/>
      <c r="X828" s="99"/>
      <c r="Y828" s="99"/>
      <c r="Z828" s="99"/>
      <c r="AA828" s="99"/>
      <c r="AB828" s="217"/>
      <c r="AC828" s="217"/>
      <c r="AD828" s="217"/>
      <c r="AE828" s="217"/>
      <c r="AF828" s="217"/>
      <c r="AG828" s="217"/>
      <c r="AH828" s="217"/>
      <c r="AI828" s="217"/>
      <c r="AJ828" s="217"/>
      <c r="AK828" s="217"/>
      <c r="AL828" s="217"/>
      <c r="AM828" s="217"/>
      <c r="AN828" s="217"/>
      <c r="AO828" s="217"/>
      <c r="AP828" s="217"/>
      <c r="AQ828" s="217"/>
      <c r="AR828" s="217"/>
      <c r="AS828" s="217"/>
      <c r="AT828" s="217"/>
      <c r="AU828" s="217"/>
      <c r="AV828" s="217"/>
      <c r="AW828" s="217"/>
      <c r="AX828" s="217"/>
      <c r="AY828" s="217"/>
      <c r="AZ828" s="217"/>
      <c r="BA828" s="217"/>
      <c r="BB828" s="217"/>
      <c r="BC828" s="217"/>
      <c r="BD828" s="99"/>
      <c r="BE828" s="99"/>
      <c r="BF828" s="99"/>
      <c r="BG828" s="99"/>
      <c r="BH828" s="99"/>
      <c r="BI828" s="99"/>
      <c r="BJ828" s="99"/>
      <c r="BK828" s="11"/>
      <c r="BL828" s="11"/>
    </row>
    <row r="829" spans="1:64" hidden="1" outlineLevel="1">
      <c r="A829" s="9"/>
      <c r="B829" s="9"/>
      <c r="C829" s="45"/>
      <c r="D829" s="128">
        <f>Asset41</f>
        <v>0</v>
      </c>
      <c r="E829" s="9"/>
      <c r="F829" s="9"/>
      <c r="G829" s="194">
        <f>'Adjustment for previous period'!G665</f>
        <v>0</v>
      </c>
      <c r="H829" s="36"/>
      <c r="I829" s="36"/>
      <c r="J829" s="36"/>
      <c r="K829" s="36"/>
      <c r="L829" s="36"/>
      <c r="M829" s="36"/>
      <c r="N829" s="28"/>
      <c r="O829" s="28"/>
      <c r="P829" s="28"/>
      <c r="Q829" s="28"/>
      <c r="R829" s="28"/>
      <c r="S829" s="99"/>
      <c r="T829" s="99"/>
      <c r="U829" s="99"/>
      <c r="V829" s="99"/>
      <c r="W829" s="99"/>
      <c r="X829" s="99"/>
      <c r="Y829" s="99"/>
      <c r="Z829" s="99"/>
      <c r="AA829" s="99"/>
      <c r="AB829" s="217"/>
      <c r="AC829" s="217"/>
      <c r="AD829" s="217"/>
      <c r="AE829" s="217"/>
      <c r="AF829" s="217"/>
      <c r="AG829" s="217"/>
      <c r="AH829" s="217"/>
      <c r="AI829" s="217"/>
      <c r="AJ829" s="217"/>
      <c r="AK829" s="217"/>
      <c r="AL829" s="217"/>
      <c r="AM829" s="217"/>
      <c r="AN829" s="217"/>
      <c r="AO829" s="217"/>
      <c r="AP829" s="217"/>
      <c r="AQ829" s="217"/>
      <c r="AR829" s="217"/>
      <c r="AS829" s="217"/>
      <c r="AT829" s="217"/>
      <c r="AU829" s="217"/>
      <c r="AV829" s="217"/>
      <c r="AW829" s="217"/>
      <c r="AX829" s="217"/>
      <c r="AY829" s="217"/>
      <c r="AZ829" s="217"/>
      <c r="BA829" s="217"/>
      <c r="BB829" s="217"/>
      <c r="BC829" s="217"/>
      <c r="BD829" s="99"/>
      <c r="BE829" s="99"/>
      <c r="BF829" s="99"/>
      <c r="BG829" s="99"/>
      <c r="BH829" s="99"/>
      <c r="BI829" s="99"/>
      <c r="BJ829" s="99"/>
      <c r="BK829" s="11"/>
      <c r="BL829" s="11"/>
    </row>
    <row r="830" spans="1:64" hidden="1" outlineLevel="1">
      <c r="A830" s="9"/>
      <c r="B830" s="9"/>
      <c r="C830" s="45"/>
      <c r="D830" s="128">
        <f>Asset42</f>
        <v>0</v>
      </c>
      <c r="E830" s="9"/>
      <c r="F830" s="9"/>
      <c r="G830" s="194">
        <f>'Adjustment for previous period'!G666</f>
        <v>0</v>
      </c>
      <c r="H830" s="36"/>
      <c r="I830" s="36"/>
      <c r="J830" s="36"/>
      <c r="K830" s="36"/>
      <c r="L830" s="36"/>
      <c r="M830" s="36"/>
      <c r="N830" s="28"/>
      <c r="O830" s="28"/>
      <c r="P830" s="28"/>
      <c r="Q830" s="28"/>
      <c r="R830" s="28"/>
      <c r="S830" s="99"/>
      <c r="T830" s="99"/>
      <c r="U830" s="99"/>
      <c r="V830" s="99"/>
      <c r="W830" s="99"/>
      <c r="X830" s="99"/>
      <c r="Y830" s="99"/>
      <c r="Z830" s="99"/>
      <c r="AA830" s="99"/>
      <c r="AB830" s="217"/>
      <c r="AC830" s="217"/>
      <c r="AD830" s="217"/>
      <c r="AE830" s="217"/>
      <c r="AF830" s="217"/>
      <c r="AG830" s="217"/>
      <c r="AH830" s="217"/>
      <c r="AI830" s="217"/>
      <c r="AJ830" s="217"/>
      <c r="AK830" s="217"/>
      <c r="AL830" s="217"/>
      <c r="AM830" s="217"/>
      <c r="AN830" s="217"/>
      <c r="AO830" s="217"/>
      <c r="AP830" s="217"/>
      <c r="AQ830" s="217"/>
      <c r="AR830" s="217"/>
      <c r="AS830" s="217"/>
      <c r="AT830" s="217"/>
      <c r="AU830" s="217"/>
      <c r="AV830" s="217"/>
      <c r="AW830" s="217"/>
      <c r="AX830" s="217"/>
      <c r="AY830" s="217"/>
      <c r="AZ830" s="217"/>
      <c r="BA830" s="217"/>
      <c r="BB830" s="217"/>
      <c r="BC830" s="217"/>
      <c r="BD830" s="99"/>
      <c r="BE830" s="99"/>
      <c r="BF830" s="99"/>
      <c r="BG830" s="99"/>
      <c r="BH830" s="99"/>
      <c r="BI830" s="99"/>
      <c r="BJ830" s="99"/>
      <c r="BK830" s="11"/>
      <c r="BL830" s="11"/>
    </row>
    <row r="831" spans="1:64" hidden="1" outlineLevel="1">
      <c r="A831" s="9"/>
      <c r="B831" s="9"/>
      <c r="C831" s="45"/>
      <c r="D831" s="128">
        <f>Asset43</f>
        <v>0</v>
      </c>
      <c r="E831" s="9"/>
      <c r="F831" s="9"/>
      <c r="G831" s="194">
        <f>'Adjustment for previous period'!G667</f>
        <v>0</v>
      </c>
      <c r="H831" s="36"/>
      <c r="I831" s="36"/>
      <c r="J831" s="36"/>
      <c r="K831" s="36"/>
      <c r="L831" s="36"/>
      <c r="M831" s="36"/>
      <c r="N831" s="28"/>
      <c r="O831" s="28"/>
      <c r="P831" s="28"/>
      <c r="Q831" s="28"/>
      <c r="R831" s="28"/>
      <c r="S831" s="99"/>
      <c r="T831" s="99"/>
      <c r="U831" s="99"/>
      <c r="V831" s="99"/>
      <c r="W831" s="99"/>
      <c r="X831" s="99"/>
      <c r="Y831" s="99"/>
      <c r="Z831" s="99"/>
      <c r="AA831" s="99"/>
      <c r="AB831" s="217"/>
      <c r="AC831" s="217"/>
      <c r="AD831" s="217"/>
      <c r="AE831" s="217"/>
      <c r="AF831" s="217"/>
      <c r="AG831" s="217"/>
      <c r="AH831" s="217"/>
      <c r="AI831" s="217"/>
      <c r="AJ831" s="217"/>
      <c r="AK831" s="217"/>
      <c r="AL831" s="217"/>
      <c r="AM831" s="217"/>
      <c r="AN831" s="217"/>
      <c r="AO831" s="217"/>
      <c r="AP831" s="217"/>
      <c r="AQ831" s="217"/>
      <c r="AR831" s="217"/>
      <c r="AS831" s="217"/>
      <c r="AT831" s="217"/>
      <c r="AU831" s="217"/>
      <c r="AV831" s="217"/>
      <c r="AW831" s="217"/>
      <c r="AX831" s="217"/>
      <c r="AY831" s="217"/>
      <c r="AZ831" s="217"/>
      <c r="BA831" s="217"/>
      <c r="BB831" s="217"/>
      <c r="BC831" s="217"/>
      <c r="BD831" s="99"/>
      <c r="BE831" s="99"/>
      <c r="BF831" s="99"/>
      <c r="BG831" s="99"/>
      <c r="BH831" s="99"/>
      <c r="BI831" s="99"/>
      <c r="BJ831" s="99"/>
      <c r="BK831" s="11"/>
      <c r="BL831" s="11"/>
    </row>
    <row r="832" spans="1:64" hidden="1" outlineLevel="1">
      <c r="A832" s="9"/>
      <c r="B832" s="9"/>
      <c r="C832" s="45"/>
      <c r="D832" s="128">
        <f>Asset44</f>
        <v>0</v>
      </c>
      <c r="E832" s="9"/>
      <c r="F832" s="9"/>
      <c r="G832" s="194">
        <f>'Adjustment for previous period'!G668</f>
        <v>0</v>
      </c>
      <c r="H832" s="36"/>
      <c r="I832" s="36"/>
      <c r="J832" s="36"/>
      <c r="K832" s="36"/>
      <c r="L832" s="36"/>
      <c r="M832" s="36"/>
      <c r="N832" s="28"/>
      <c r="O832" s="28"/>
      <c r="P832" s="28"/>
      <c r="Q832" s="28"/>
      <c r="R832" s="28"/>
      <c r="S832" s="99"/>
      <c r="T832" s="99"/>
      <c r="U832" s="99"/>
      <c r="V832" s="99"/>
      <c r="W832" s="99"/>
      <c r="X832" s="99"/>
      <c r="Y832" s="99"/>
      <c r="Z832" s="99"/>
      <c r="AA832" s="99"/>
      <c r="AB832" s="217"/>
      <c r="AC832" s="217"/>
      <c r="AD832" s="217"/>
      <c r="AE832" s="217"/>
      <c r="AF832" s="217"/>
      <c r="AG832" s="217"/>
      <c r="AH832" s="217"/>
      <c r="AI832" s="217"/>
      <c r="AJ832" s="217"/>
      <c r="AK832" s="217"/>
      <c r="AL832" s="217"/>
      <c r="AM832" s="217"/>
      <c r="AN832" s="217"/>
      <c r="AO832" s="217"/>
      <c r="AP832" s="217"/>
      <c r="AQ832" s="217"/>
      <c r="AR832" s="217"/>
      <c r="AS832" s="217"/>
      <c r="AT832" s="217"/>
      <c r="AU832" s="217"/>
      <c r="AV832" s="217"/>
      <c r="AW832" s="217"/>
      <c r="AX832" s="217"/>
      <c r="AY832" s="217"/>
      <c r="AZ832" s="217"/>
      <c r="BA832" s="217"/>
      <c r="BB832" s="217"/>
      <c r="BC832" s="217"/>
      <c r="BD832" s="99"/>
      <c r="BE832" s="99"/>
      <c r="BF832" s="99"/>
      <c r="BG832" s="99"/>
      <c r="BH832" s="99"/>
      <c r="BI832" s="99"/>
      <c r="BJ832" s="99"/>
      <c r="BK832" s="11"/>
      <c r="BL832" s="11"/>
    </row>
    <row r="833" spans="1:64" hidden="1" outlineLevel="1">
      <c r="A833" s="9"/>
      <c r="B833" s="9"/>
      <c r="C833" s="45"/>
      <c r="D833" s="128">
        <f>Asset45</f>
        <v>0</v>
      </c>
      <c r="E833" s="9"/>
      <c r="F833" s="9"/>
      <c r="G833" s="194">
        <f>'Adjustment for previous period'!G669</f>
        <v>0</v>
      </c>
      <c r="H833" s="36"/>
      <c r="I833" s="36"/>
      <c r="J833" s="36"/>
      <c r="K833" s="36"/>
      <c r="L833" s="36"/>
      <c r="M833" s="36"/>
      <c r="N833" s="28"/>
      <c r="O833" s="28"/>
      <c r="P833" s="28"/>
      <c r="Q833" s="28"/>
      <c r="R833" s="28"/>
      <c r="S833" s="99"/>
      <c r="T833" s="99"/>
      <c r="U833" s="99"/>
      <c r="V833" s="99"/>
      <c r="W833" s="99"/>
      <c r="X833" s="99"/>
      <c r="Y833" s="99"/>
      <c r="Z833" s="99"/>
      <c r="AA833" s="99"/>
      <c r="AB833" s="217"/>
      <c r="AC833" s="217"/>
      <c r="AD833" s="217"/>
      <c r="AE833" s="217"/>
      <c r="AF833" s="217"/>
      <c r="AG833" s="217"/>
      <c r="AH833" s="217"/>
      <c r="AI833" s="217"/>
      <c r="AJ833" s="217"/>
      <c r="AK833" s="217"/>
      <c r="AL833" s="217"/>
      <c r="AM833" s="217"/>
      <c r="AN833" s="217"/>
      <c r="AO833" s="217"/>
      <c r="AP833" s="217"/>
      <c r="AQ833" s="217"/>
      <c r="AR833" s="217"/>
      <c r="AS833" s="217"/>
      <c r="AT833" s="217"/>
      <c r="AU833" s="217"/>
      <c r="AV833" s="217"/>
      <c r="AW833" s="217"/>
      <c r="AX833" s="217"/>
      <c r="AY833" s="217"/>
      <c r="AZ833" s="217"/>
      <c r="BA833" s="217"/>
      <c r="BB833" s="217"/>
      <c r="BC833" s="217"/>
      <c r="BD833" s="99"/>
      <c r="BE833" s="99"/>
      <c r="BF833" s="99"/>
      <c r="BG833" s="99"/>
      <c r="BH833" s="99"/>
      <c r="BI833" s="99"/>
      <c r="BJ833" s="99"/>
      <c r="BK833" s="11"/>
      <c r="BL833" s="11"/>
    </row>
    <row r="834" spans="1:64" collapsed="1">
      <c r="A834" s="9"/>
      <c r="B834" s="9"/>
      <c r="C834" s="45"/>
      <c r="D834" s="112"/>
      <c r="E834" s="9"/>
      <c r="F834" s="9"/>
      <c r="G834" s="199"/>
      <c r="H834" s="36"/>
      <c r="I834" s="36"/>
      <c r="J834" s="36"/>
      <c r="K834" s="36"/>
      <c r="L834" s="36"/>
      <c r="M834" s="36"/>
      <c r="N834" s="28"/>
      <c r="O834" s="28"/>
      <c r="P834" s="28"/>
      <c r="Q834" s="28"/>
      <c r="R834" s="28"/>
      <c r="S834" s="99"/>
      <c r="T834" s="99"/>
      <c r="U834" s="99"/>
      <c r="V834" s="99"/>
      <c r="W834" s="99"/>
      <c r="X834" s="99"/>
      <c r="Y834" s="99"/>
      <c r="Z834" s="99"/>
      <c r="AA834" s="99"/>
      <c r="AB834" s="217"/>
      <c r="AC834" s="217"/>
      <c r="AD834" s="217"/>
      <c r="AE834" s="217"/>
      <c r="AF834" s="217"/>
      <c r="AG834" s="217"/>
      <c r="AH834" s="217"/>
      <c r="AI834" s="217"/>
      <c r="AJ834" s="217"/>
      <c r="AK834" s="217"/>
      <c r="AL834" s="217"/>
      <c r="AM834" s="217"/>
      <c r="AN834" s="217"/>
      <c r="AO834" s="217"/>
      <c r="AP834" s="217"/>
      <c r="AQ834" s="217"/>
      <c r="AR834" s="217"/>
      <c r="AS834" s="217"/>
      <c r="AT834" s="217"/>
      <c r="AU834" s="217"/>
      <c r="AV834" s="217"/>
      <c r="AW834" s="217"/>
      <c r="AX834" s="217"/>
      <c r="AY834" s="217"/>
      <c r="AZ834" s="217"/>
      <c r="BA834" s="217"/>
      <c r="BB834" s="217"/>
      <c r="BC834" s="217"/>
      <c r="BD834" s="99"/>
      <c r="BE834" s="99"/>
      <c r="BF834" s="99"/>
      <c r="BG834" s="99"/>
      <c r="BH834" s="99"/>
      <c r="BI834" s="99"/>
      <c r="BJ834" s="99"/>
      <c r="BK834" s="11"/>
      <c r="BL834" s="11"/>
    </row>
    <row r="835" spans="1:64">
      <c r="A835" s="9"/>
      <c r="B835" s="9"/>
      <c r="C835" s="45" t="s">
        <v>64</v>
      </c>
      <c r="D835" s="112"/>
      <c r="E835" s="9"/>
      <c r="F835" s="9"/>
      <c r="G835" s="198">
        <f>SUM(G836:G880)</f>
        <v>0</v>
      </c>
      <c r="H835" s="36"/>
      <c r="I835" s="36"/>
      <c r="J835" s="36"/>
      <c r="K835" s="36"/>
      <c r="L835" s="36"/>
      <c r="M835" s="36"/>
      <c r="N835" s="28"/>
      <c r="O835" s="28"/>
      <c r="P835" s="28"/>
      <c r="Q835" s="28"/>
      <c r="R835" s="28"/>
      <c r="S835" s="99"/>
      <c r="T835" s="99"/>
      <c r="U835" s="99"/>
      <c r="V835" s="99"/>
      <c r="W835" s="99"/>
      <c r="X835" s="99"/>
      <c r="Y835" s="99"/>
      <c r="Z835" s="99"/>
      <c r="AA835" s="99"/>
      <c r="AB835" s="217"/>
      <c r="AC835" s="217"/>
      <c r="AD835" s="217"/>
      <c r="AE835" s="217"/>
      <c r="AF835" s="217"/>
      <c r="AG835" s="217"/>
      <c r="AH835" s="217"/>
      <c r="AI835" s="217"/>
      <c r="AJ835" s="217"/>
      <c r="AK835" s="217"/>
      <c r="AL835" s="217"/>
      <c r="AM835" s="217"/>
      <c r="AN835" s="217"/>
      <c r="AO835" s="217"/>
      <c r="AP835" s="217"/>
      <c r="AQ835" s="217"/>
      <c r="AR835" s="217"/>
      <c r="AS835" s="217"/>
      <c r="AT835" s="217"/>
      <c r="AU835" s="217"/>
      <c r="AV835" s="217"/>
      <c r="AW835" s="217"/>
      <c r="AX835" s="217"/>
      <c r="AY835" s="217"/>
      <c r="AZ835" s="217"/>
      <c r="BA835" s="217"/>
      <c r="BB835" s="217"/>
      <c r="BC835" s="217"/>
      <c r="BD835" s="99"/>
      <c r="BE835" s="99"/>
      <c r="BF835" s="99"/>
      <c r="BG835" s="99"/>
      <c r="BH835" s="99"/>
      <c r="BI835" s="99"/>
      <c r="BJ835" s="99"/>
      <c r="BK835" s="11"/>
      <c r="BL835" s="11"/>
    </row>
    <row r="836" spans="1:64" hidden="1" outlineLevel="1">
      <c r="A836" s="9"/>
      <c r="B836" s="9"/>
      <c r="C836" s="9"/>
      <c r="D836" s="128" t="str">
        <f>Asset1</f>
        <v>System Capex</v>
      </c>
      <c r="E836" s="9"/>
      <c r="F836" s="9"/>
      <c r="G836" s="194">
        <f>'Adjustment for previous period'!G672</f>
        <v>0</v>
      </c>
      <c r="H836" s="36"/>
      <c r="I836" s="36"/>
      <c r="J836" s="36"/>
      <c r="K836" s="36"/>
      <c r="L836" s="36"/>
      <c r="M836" s="36"/>
      <c r="N836" s="28"/>
      <c r="O836" s="28"/>
      <c r="P836" s="28"/>
      <c r="Q836" s="28"/>
      <c r="R836" s="28"/>
      <c r="S836" s="99"/>
      <c r="T836" s="99"/>
      <c r="U836" s="99"/>
      <c r="V836" s="99"/>
      <c r="W836" s="99"/>
      <c r="X836" s="99"/>
      <c r="Y836" s="99"/>
      <c r="Z836" s="99"/>
      <c r="AA836" s="99"/>
      <c r="AB836" s="217"/>
      <c r="AC836" s="217"/>
      <c r="AD836" s="217"/>
      <c r="AE836" s="217"/>
      <c r="AF836" s="217"/>
      <c r="AG836" s="217"/>
      <c r="AH836" s="217"/>
      <c r="AI836" s="217"/>
      <c r="AJ836" s="217"/>
      <c r="AK836" s="217"/>
      <c r="AL836" s="217"/>
      <c r="AM836" s="217"/>
      <c r="AN836" s="217"/>
      <c r="AO836" s="217"/>
      <c r="AP836" s="217"/>
      <c r="AQ836" s="217"/>
      <c r="AR836" s="217"/>
      <c r="AS836" s="217"/>
      <c r="AT836" s="217"/>
      <c r="AU836" s="217"/>
      <c r="AV836" s="217"/>
      <c r="AW836" s="217"/>
      <c r="AX836" s="217"/>
      <c r="AY836" s="217"/>
      <c r="AZ836" s="217"/>
      <c r="BA836" s="217"/>
      <c r="BB836" s="217"/>
      <c r="BC836" s="217"/>
      <c r="BD836" s="99"/>
      <c r="BE836" s="99"/>
      <c r="BF836" s="99"/>
      <c r="BG836" s="99"/>
      <c r="BH836" s="99"/>
      <c r="BI836" s="99"/>
      <c r="BJ836" s="99"/>
      <c r="BK836" s="11"/>
      <c r="BL836" s="11"/>
    </row>
    <row r="837" spans="1:64" hidden="1" outlineLevel="1">
      <c r="A837" s="9"/>
      <c r="B837" s="9"/>
      <c r="C837" s="45"/>
      <c r="D837" s="128" t="str">
        <f>Asset2</f>
        <v>Transmission terminal station</v>
      </c>
      <c r="E837" s="9"/>
      <c r="F837" s="9"/>
      <c r="G837" s="194">
        <f>'Adjustment for previous period'!G673</f>
        <v>0</v>
      </c>
      <c r="H837" s="36"/>
      <c r="I837" s="36"/>
      <c r="J837" s="36"/>
      <c r="K837" s="36"/>
      <c r="L837" s="36"/>
      <c r="M837" s="36"/>
      <c r="N837" s="28"/>
      <c r="O837" s="28"/>
      <c r="P837" s="28"/>
      <c r="Q837" s="28"/>
      <c r="R837" s="28"/>
      <c r="S837" s="99"/>
      <c r="T837" s="99"/>
      <c r="U837" s="99"/>
      <c r="V837" s="99"/>
      <c r="W837" s="99"/>
      <c r="X837" s="99"/>
      <c r="Y837" s="99"/>
      <c r="Z837" s="99"/>
      <c r="AA837" s="99"/>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99"/>
      <c r="BE837" s="99"/>
      <c r="BF837" s="99"/>
      <c r="BG837" s="99"/>
      <c r="BH837" s="99"/>
      <c r="BI837" s="99"/>
      <c r="BJ837" s="99"/>
      <c r="BK837" s="11"/>
      <c r="BL837" s="11"/>
    </row>
    <row r="838" spans="1:64" hidden="1" outlineLevel="1">
      <c r="A838" s="9"/>
      <c r="B838" s="9"/>
      <c r="C838" s="45"/>
      <c r="D838" s="128" t="str">
        <f>Asset3</f>
        <v>Zone substations</v>
      </c>
      <c r="E838" s="9"/>
      <c r="F838" s="9"/>
      <c r="G838" s="194">
        <f>'Adjustment for previous period'!G674</f>
        <v>0</v>
      </c>
      <c r="H838" s="36"/>
      <c r="I838" s="36"/>
      <c r="J838" s="36"/>
      <c r="K838" s="36"/>
      <c r="L838" s="36"/>
      <c r="M838" s="36"/>
      <c r="N838" s="28"/>
      <c r="O838" s="28"/>
      <c r="P838" s="28"/>
      <c r="Q838" s="28"/>
      <c r="R838" s="28"/>
      <c r="S838" s="99"/>
      <c r="T838" s="99"/>
      <c r="U838" s="99"/>
      <c r="V838" s="99"/>
      <c r="W838" s="99"/>
      <c r="X838" s="99"/>
      <c r="Y838" s="99"/>
      <c r="Z838" s="99"/>
      <c r="AA838" s="99"/>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99"/>
      <c r="BE838" s="99"/>
      <c r="BF838" s="99"/>
      <c r="BG838" s="99"/>
      <c r="BH838" s="99"/>
      <c r="BI838" s="99"/>
      <c r="BJ838" s="99"/>
      <c r="BK838" s="11"/>
      <c r="BL838" s="11"/>
    </row>
    <row r="839" spans="1:64" hidden="1" outlineLevel="1">
      <c r="A839" s="9"/>
      <c r="B839" s="9"/>
      <c r="C839" s="45"/>
      <c r="D839" s="128" t="str">
        <f>Asset4</f>
        <v>Transmission lines</v>
      </c>
      <c r="E839" s="9"/>
      <c r="F839" s="9"/>
      <c r="G839" s="194">
        <f>'Adjustment for previous period'!G675</f>
        <v>0</v>
      </c>
      <c r="H839" s="36"/>
      <c r="I839" s="36"/>
      <c r="J839" s="36"/>
      <c r="K839" s="36"/>
      <c r="L839" s="36"/>
      <c r="M839" s="36"/>
      <c r="N839" s="28"/>
      <c r="O839" s="28"/>
      <c r="P839" s="28"/>
      <c r="Q839" s="28"/>
      <c r="R839" s="28"/>
      <c r="S839" s="99"/>
      <c r="T839" s="99"/>
      <c r="U839" s="99"/>
      <c r="V839" s="99"/>
      <c r="W839" s="99"/>
      <c r="X839" s="99"/>
      <c r="Y839" s="99"/>
      <c r="Z839" s="99"/>
      <c r="AA839" s="99"/>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99"/>
      <c r="BE839" s="99"/>
      <c r="BF839" s="99"/>
      <c r="BG839" s="99"/>
      <c r="BH839" s="99"/>
      <c r="BI839" s="99"/>
      <c r="BJ839" s="99"/>
      <c r="BK839" s="11"/>
      <c r="BL839" s="11"/>
    </row>
    <row r="840" spans="1:64" hidden="1" outlineLevel="1">
      <c r="A840" s="9"/>
      <c r="B840" s="9"/>
      <c r="C840" s="45"/>
      <c r="D840" s="128" t="str">
        <f>Asset5</f>
        <v>Distribution mains</v>
      </c>
      <c r="E840" s="9"/>
      <c r="F840" s="9"/>
      <c r="G840" s="194">
        <f>'Adjustment for previous period'!G676</f>
        <v>0</v>
      </c>
      <c r="H840" s="36"/>
      <c r="I840" s="36"/>
      <c r="J840" s="36"/>
      <c r="K840" s="36"/>
      <c r="L840" s="36"/>
      <c r="M840" s="36"/>
      <c r="N840" s="28"/>
      <c r="O840" s="28"/>
      <c r="P840" s="28"/>
      <c r="Q840" s="28"/>
      <c r="R840" s="28"/>
      <c r="S840" s="99"/>
      <c r="T840" s="99"/>
      <c r="U840" s="99"/>
      <c r="V840" s="99"/>
      <c r="W840" s="99"/>
      <c r="X840" s="99"/>
      <c r="Y840" s="99"/>
      <c r="Z840" s="99"/>
      <c r="AA840" s="99"/>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99"/>
      <c r="BE840" s="99"/>
      <c r="BF840" s="99"/>
      <c r="BG840" s="99"/>
      <c r="BH840" s="99"/>
      <c r="BI840" s="99"/>
      <c r="BJ840" s="99"/>
      <c r="BK840" s="11"/>
      <c r="BL840" s="11"/>
    </row>
    <row r="841" spans="1:64" hidden="1" outlineLevel="1">
      <c r="A841" s="9"/>
      <c r="B841" s="9"/>
      <c r="C841" s="45"/>
      <c r="D841" s="128" t="str">
        <f>Asset6</f>
        <v>Distribution substations</v>
      </c>
      <c r="E841" s="9"/>
      <c r="F841" s="9"/>
      <c r="G841" s="194">
        <f>'Adjustment for previous period'!G677</f>
        <v>0</v>
      </c>
      <c r="H841" s="36"/>
      <c r="I841" s="36"/>
      <c r="J841" s="36"/>
      <c r="K841" s="36"/>
      <c r="L841" s="36"/>
      <c r="M841" s="36"/>
      <c r="N841" s="28"/>
      <c r="O841" s="28"/>
      <c r="P841" s="28"/>
      <c r="Q841" s="28"/>
      <c r="R841" s="28"/>
      <c r="S841" s="99"/>
      <c r="T841" s="99"/>
      <c r="U841" s="99"/>
      <c r="V841" s="99"/>
      <c r="W841" s="99"/>
      <c r="X841" s="99"/>
      <c r="Y841" s="99"/>
      <c r="Z841" s="99"/>
      <c r="AA841" s="99"/>
      <c r="AB841" s="217"/>
      <c r="AC841" s="217"/>
      <c r="AD841" s="217"/>
      <c r="AE841" s="217"/>
      <c r="AF841" s="217"/>
      <c r="AG841" s="217"/>
      <c r="AH841" s="217"/>
      <c r="AI841" s="217"/>
      <c r="AJ841" s="217"/>
      <c r="AK841" s="217"/>
      <c r="AL841" s="217"/>
      <c r="AM841" s="217"/>
      <c r="AN841" s="217"/>
      <c r="AO841" s="217"/>
      <c r="AP841" s="217"/>
      <c r="AQ841" s="217"/>
      <c r="AR841" s="217"/>
      <c r="AS841" s="217"/>
      <c r="AT841" s="217"/>
      <c r="AU841" s="217"/>
      <c r="AV841" s="217"/>
      <c r="AW841" s="217"/>
      <c r="AX841" s="217"/>
      <c r="AY841" s="217"/>
      <c r="AZ841" s="217"/>
      <c r="BA841" s="217"/>
      <c r="BB841" s="217"/>
      <c r="BC841" s="217"/>
      <c r="BD841" s="99"/>
      <c r="BE841" s="99"/>
      <c r="BF841" s="99"/>
      <c r="BG841" s="99"/>
      <c r="BH841" s="99"/>
      <c r="BI841" s="99"/>
      <c r="BJ841" s="99"/>
      <c r="BK841" s="11"/>
      <c r="BL841" s="11"/>
    </row>
    <row r="842" spans="1:64" hidden="1" outlineLevel="1">
      <c r="A842" s="9"/>
      <c r="B842" s="9"/>
      <c r="C842" s="45"/>
      <c r="D842" s="128" t="str">
        <f>Asset7</f>
        <v>Metering</v>
      </c>
      <c r="E842" s="9"/>
      <c r="F842" s="9"/>
      <c r="G842" s="194">
        <f>'Adjustment for previous period'!G678</f>
        <v>0</v>
      </c>
      <c r="H842" s="36"/>
      <c r="I842" s="36"/>
      <c r="J842" s="36"/>
      <c r="K842" s="36"/>
      <c r="L842" s="36"/>
      <c r="M842" s="36"/>
      <c r="N842" s="28"/>
      <c r="O842" s="28"/>
      <c r="P842" s="28"/>
      <c r="Q842" s="28"/>
      <c r="R842" s="28"/>
      <c r="S842" s="99"/>
      <c r="T842" s="99"/>
      <c r="U842" s="99"/>
      <c r="V842" s="99"/>
      <c r="W842" s="99"/>
      <c r="X842" s="99"/>
      <c r="Y842" s="99"/>
      <c r="Z842" s="99"/>
      <c r="AA842" s="99"/>
      <c r="AB842" s="217"/>
      <c r="AC842" s="217"/>
      <c r="AD842" s="217"/>
      <c r="AE842" s="217"/>
      <c r="AF842" s="217"/>
      <c r="AG842" s="217"/>
      <c r="AH842" s="217"/>
      <c r="AI842" s="217"/>
      <c r="AJ842" s="217"/>
      <c r="AK842" s="217"/>
      <c r="AL842" s="217"/>
      <c r="AM842" s="217"/>
      <c r="AN842" s="217"/>
      <c r="AO842" s="217"/>
      <c r="AP842" s="217"/>
      <c r="AQ842" s="217"/>
      <c r="AR842" s="217"/>
      <c r="AS842" s="217"/>
      <c r="AT842" s="217"/>
      <c r="AU842" s="217"/>
      <c r="AV842" s="217"/>
      <c r="AW842" s="217"/>
      <c r="AX842" s="217"/>
      <c r="AY842" s="217"/>
      <c r="AZ842" s="217"/>
      <c r="BA842" s="217"/>
      <c r="BB842" s="217"/>
      <c r="BC842" s="217"/>
      <c r="BD842" s="99"/>
      <c r="BE842" s="99"/>
      <c r="BF842" s="99"/>
      <c r="BG842" s="99"/>
      <c r="BH842" s="99"/>
      <c r="BI842" s="99"/>
      <c r="BJ842" s="99"/>
      <c r="BK842" s="11"/>
      <c r="BL842" s="11"/>
    </row>
    <row r="843" spans="1:64" hidden="1" outlineLevel="1">
      <c r="A843" s="9"/>
      <c r="B843" s="9"/>
      <c r="C843" s="45"/>
      <c r="D843" s="128" t="str">
        <f>Asset8</f>
        <v>Land and easements</v>
      </c>
      <c r="E843" s="9"/>
      <c r="F843" s="9"/>
      <c r="G843" s="194">
        <f>'Adjustment for previous period'!G679</f>
        <v>0</v>
      </c>
      <c r="H843" s="36"/>
      <c r="I843" s="36"/>
      <c r="J843" s="36"/>
      <c r="K843" s="36"/>
      <c r="L843" s="36"/>
      <c r="M843" s="36"/>
      <c r="N843" s="28"/>
      <c r="O843" s="28"/>
      <c r="P843" s="28"/>
      <c r="Q843" s="28"/>
      <c r="R843" s="28"/>
      <c r="S843" s="99"/>
      <c r="T843" s="99"/>
      <c r="U843" s="99"/>
      <c r="V843" s="99"/>
      <c r="W843" s="99"/>
      <c r="X843" s="99"/>
      <c r="Y843" s="99"/>
      <c r="Z843" s="99"/>
      <c r="AA843" s="99"/>
      <c r="AB843" s="217"/>
      <c r="AC843" s="217"/>
      <c r="AD843" s="217"/>
      <c r="AE843" s="217"/>
      <c r="AF843" s="217"/>
      <c r="AG843" s="217"/>
      <c r="AH843" s="217"/>
      <c r="AI843" s="217"/>
      <c r="AJ843" s="217"/>
      <c r="AK843" s="217"/>
      <c r="AL843" s="217"/>
      <c r="AM843" s="217"/>
      <c r="AN843" s="217"/>
      <c r="AO843" s="217"/>
      <c r="AP843" s="217"/>
      <c r="AQ843" s="217"/>
      <c r="AR843" s="217"/>
      <c r="AS843" s="217"/>
      <c r="AT843" s="217"/>
      <c r="AU843" s="217"/>
      <c r="AV843" s="217"/>
      <c r="AW843" s="217"/>
      <c r="AX843" s="217"/>
      <c r="AY843" s="217"/>
      <c r="AZ843" s="217"/>
      <c r="BA843" s="217"/>
      <c r="BB843" s="217"/>
      <c r="BC843" s="217"/>
      <c r="BD843" s="99"/>
      <c r="BE843" s="99"/>
      <c r="BF843" s="99"/>
      <c r="BG843" s="99"/>
      <c r="BH843" s="99"/>
      <c r="BI843" s="99"/>
      <c r="BJ843" s="99"/>
      <c r="BK843" s="11"/>
      <c r="BL843" s="11"/>
    </row>
    <row r="844" spans="1:64" hidden="1" outlineLevel="1">
      <c r="A844" s="9"/>
      <c r="B844" s="9"/>
      <c r="C844" s="45"/>
      <c r="D844" s="128" t="str">
        <f>Asset9</f>
        <v>Secondary systems - Control, communications &amp; Protection</v>
      </c>
      <c r="E844" s="9"/>
      <c r="F844" s="9"/>
      <c r="G844" s="194">
        <f>'Adjustment for previous period'!G680</f>
        <v>0</v>
      </c>
      <c r="H844" s="36"/>
      <c r="I844" s="36"/>
      <c r="J844" s="36"/>
      <c r="K844" s="36"/>
      <c r="L844" s="36"/>
      <c r="M844" s="36"/>
      <c r="N844" s="28"/>
      <c r="O844" s="28"/>
      <c r="P844" s="28"/>
      <c r="Q844" s="28"/>
      <c r="R844" s="28"/>
      <c r="S844" s="99"/>
      <c r="T844" s="99"/>
      <c r="U844" s="99"/>
      <c r="V844" s="99"/>
      <c r="W844" s="99"/>
      <c r="X844" s="99"/>
      <c r="Y844" s="99"/>
      <c r="Z844" s="99"/>
      <c r="AA844" s="99"/>
      <c r="AB844" s="217"/>
      <c r="AC844" s="217"/>
      <c r="AD844" s="217"/>
      <c r="AE844" s="217"/>
      <c r="AF844" s="217"/>
      <c r="AG844" s="217"/>
      <c r="AH844" s="217"/>
      <c r="AI844" s="217"/>
      <c r="AJ844" s="217"/>
      <c r="AK844" s="217"/>
      <c r="AL844" s="217"/>
      <c r="AM844" s="217"/>
      <c r="AN844" s="217"/>
      <c r="AO844" s="217"/>
      <c r="AP844" s="217"/>
      <c r="AQ844" s="217"/>
      <c r="AR844" s="217"/>
      <c r="AS844" s="217"/>
      <c r="AT844" s="217"/>
      <c r="AU844" s="217"/>
      <c r="AV844" s="217"/>
      <c r="AW844" s="217"/>
      <c r="AX844" s="217"/>
      <c r="AY844" s="217"/>
      <c r="AZ844" s="217"/>
      <c r="BA844" s="217"/>
      <c r="BB844" s="217"/>
      <c r="BC844" s="217"/>
      <c r="BD844" s="99"/>
      <c r="BE844" s="99"/>
      <c r="BF844" s="99"/>
      <c r="BG844" s="99"/>
      <c r="BH844" s="99"/>
      <c r="BI844" s="99"/>
      <c r="BJ844" s="99"/>
      <c r="BK844" s="11"/>
      <c r="BL844" s="11"/>
    </row>
    <row r="845" spans="1:64" hidden="1" outlineLevel="1">
      <c r="A845" s="9"/>
      <c r="B845" s="9"/>
      <c r="C845" s="45"/>
      <c r="D845" s="128" t="str">
        <f>Asset10</f>
        <v>Other</v>
      </c>
      <c r="E845" s="9"/>
      <c r="F845" s="9"/>
      <c r="G845" s="194">
        <f>'Adjustment for previous period'!G681</f>
        <v>0</v>
      </c>
      <c r="H845" s="36"/>
      <c r="I845" s="36"/>
      <c r="J845" s="36"/>
      <c r="K845" s="36"/>
      <c r="L845" s="36"/>
      <c r="M845" s="36"/>
      <c r="N845" s="28"/>
      <c r="O845" s="28"/>
      <c r="P845" s="28"/>
      <c r="Q845" s="28"/>
      <c r="R845" s="28"/>
      <c r="S845" s="99"/>
      <c r="T845" s="99"/>
      <c r="U845" s="99"/>
      <c r="V845" s="99"/>
      <c r="W845" s="99"/>
      <c r="X845" s="99"/>
      <c r="Y845" s="99"/>
      <c r="Z845" s="99"/>
      <c r="AA845" s="99"/>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99"/>
      <c r="BE845" s="99"/>
      <c r="BF845" s="99"/>
      <c r="BG845" s="99"/>
      <c r="BH845" s="99"/>
      <c r="BI845" s="99"/>
      <c r="BJ845" s="99"/>
      <c r="BK845" s="11"/>
      <c r="BL845" s="11"/>
    </row>
    <row r="846" spans="1:64" hidden="1" outlineLevel="1">
      <c r="A846" s="9"/>
      <c r="B846" s="9"/>
      <c r="C846" s="45"/>
      <c r="D846" s="128" t="str">
        <f>Asset11</f>
        <v>Non-System Capex</v>
      </c>
      <c r="E846" s="9"/>
      <c r="F846" s="9"/>
      <c r="G846" s="194">
        <f>'Adjustment for previous period'!G682</f>
        <v>0</v>
      </c>
      <c r="H846" s="36"/>
      <c r="I846" s="36"/>
      <c r="J846" s="36"/>
      <c r="K846" s="36"/>
      <c r="L846" s="36"/>
      <c r="M846" s="36"/>
      <c r="N846" s="28"/>
      <c r="O846" s="28"/>
      <c r="P846" s="28"/>
      <c r="Q846" s="28"/>
      <c r="R846" s="28"/>
      <c r="S846" s="99"/>
      <c r="T846" s="99"/>
      <c r="U846" s="99"/>
      <c r="V846" s="99"/>
      <c r="W846" s="99"/>
      <c r="X846" s="99"/>
      <c r="Y846" s="99"/>
      <c r="Z846" s="99"/>
      <c r="AA846" s="99"/>
      <c r="AB846" s="217"/>
      <c r="AC846" s="217"/>
      <c r="AD846" s="217"/>
      <c r="AE846" s="217"/>
      <c r="AF846" s="217"/>
      <c r="AG846" s="217"/>
      <c r="AH846" s="217"/>
      <c r="AI846" s="217"/>
      <c r="AJ846" s="217"/>
      <c r="AK846" s="217"/>
      <c r="AL846" s="217"/>
      <c r="AM846" s="217"/>
      <c r="AN846" s="217"/>
      <c r="AO846" s="217"/>
      <c r="AP846" s="217"/>
      <c r="AQ846" s="217"/>
      <c r="AR846" s="217"/>
      <c r="AS846" s="217"/>
      <c r="AT846" s="217"/>
      <c r="AU846" s="217"/>
      <c r="AV846" s="217"/>
      <c r="AW846" s="217"/>
      <c r="AX846" s="217"/>
      <c r="AY846" s="217"/>
      <c r="AZ846" s="217"/>
      <c r="BA846" s="217"/>
      <c r="BB846" s="217"/>
      <c r="BC846" s="217"/>
      <c r="BD846" s="99"/>
      <c r="BE846" s="99"/>
      <c r="BF846" s="99"/>
      <c r="BG846" s="99"/>
      <c r="BH846" s="99"/>
      <c r="BI846" s="99"/>
      <c r="BJ846" s="99"/>
      <c r="BK846" s="11"/>
      <c r="BL846" s="11"/>
    </row>
    <row r="847" spans="1:64" hidden="1" outlineLevel="1">
      <c r="A847" s="9"/>
      <c r="B847" s="9"/>
      <c r="C847" s="45"/>
      <c r="D847" s="128" t="str">
        <f>Asset12</f>
        <v>Non-network—IT and Communications Capex</v>
      </c>
      <c r="E847" s="9"/>
      <c r="F847" s="9"/>
      <c r="G847" s="194">
        <f>'Adjustment for previous period'!G683</f>
        <v>0</v>
      </c>
      <c r="H847" s="36"/>
      <c r="I847" s="36"/>
      <c r="J847" s="36"/>
      <c r="K847" s="36"/>
      <c r="L847" s="36"/>
      <c r="M847" s="36"/>
      <c r="N847" s="28"/>
      <c r="O847" s="28"/>
      <c r="P847" s="28"/>
      <c r="Q847" s="28"/>
      <c r="R847" s="28"/>
      <c r="S847" s="99"/>
      <c r="T847" s="99"/>
      <c r="U847" s="99"/>
      <c r="V847" s="99"/>
      <c r="W847" s="99"/>
      <c r="X847" s="99"/>
      <c r="Y847" s="99"/>
      <c r="Z847" s="99"/>
      <c r="AA847" s="99"/>
      <c r="AB847" s="217"/>
      <c r="AC847" s="217"/>
      <c r="AD847" s="217"/>
      <c r="AE847" s="217"/>
      <c r="AF847" s="217"/>
      <c r="AG847" s="217"/>
      <c r="AH847" s="217"/>
      <c r="AI847" s="217"/>
      <c r="AJ847" s="217"/>
      <c r="AK847" s="217"/>
      <c r="AL847" s="217"/>
      <c r="AM847" s="217"/>
      <c r="AN847" s="217"/>
      <c r="AO847" s="217"/>
      <c r="AP847" s="217"/>
      <c r="AQ847" s="217"/>
      <c r="AR847" s="217"/>
      <c r="AS847" s="217"/>
      <c r="AT847" s="217"/>
      <c r="AU847" s="217"/>
      <c r="AV847" s="217"/>
      <c r="AW847" s="217"/>
      <c r="AX847" s="217"/>
      <c r="AY847" s="217"/>
      <c r="AZ847" s="217"/>
      <c r="BA847" s="217"/>
      <c r="BB847" s="217"/>
      <c r="BC847" s="217"/>
      <c r="BD847" s="99"/>
      <c r="BE847" s="99"/>
      <c r="BF847" s="99"/>
      <c r="BG847" s="99"/>
      <c r="BH847" s="99"/>
      <c r="BI847" s="99"/>
      <c r="BJ847" s="99"/>
      <c r="BK847" s="11"/>
      <c r="BL847" s="11"/>
    </row>
    <row r="848" spans="1:64" hidden="1" outlineLevel="1">
      <c r="A848" s="9"/>
      <c r="B848" s="9"/>
      <c r="C848" s="45"/>
      <c r="D848" s="128" t="str">
        <f>Asset13</f>
        <v>Non-network—Motor Vehicles Capex</v>
      </c>
      <c r="E848" s="9"/>
      <c r="F848" s="9"/>
      <c r="G848" s="194">
        <f>'Adjustment for previous period'!G684</f>
        <v>0</v>
      </c>
      <c r="H848" s="36"/>
      <c r="I848" s="36"/>
      <c r="J848" s="36"/>
      <c r="K848" s="36"/>
      <c r="L848" s="36"/>
      <c r="M848" s="36"/>
      <c r="N848" s="28"/>
      <c r="O848" s="28"/>
      <c r="P848" s="28"/>
      <c r="Q848" s="28"/>
      <c r="R848" s="28"/>
      <c r="S848" s="99"/>
      <c r="T848" s="99"/>
      <c r="U848" s="99"/>
      <c r="V848" s="99"/>
      <c r="W848" s="99"/>
      <c r="X848" s="99"/>
      <c r="Y848" s="99"/>
      <c r="Z848" s="99"/>
      <c r="AA848" s="99"/>
      <c r="AB848" s="217"/>
      <c r="AC848" s="217"/>
      <c r="AD848" s="217"/>
      <c r="AE848" s="217"/>
      <c r="AF848" s="217"/>
      <c r="AG848" s="217"/>
      <c r="AH848" s="217"/>
      <c r="AI848" s="217"/>
      <c r="AJ848" s="217"/>
      <c r="AK848" s="217"/>
      <c r="AL848" s="217"/>
      <c r="AM848" s="217"/>
      <c r="AN848" s="217"/>
      <c r="AO848" s="217"/>
      <c r="AP848" s="217"/>
      <c r="AQ848" s="217"/>
      <c r="AR848" s="217"/>
      <c r="AS848" s="217"/>
      <c r="AT848" s="217"/>
      <c r="AU848" s="217"/>
      <c r="AV848" s="217"/>
      <c r="AW848" s="217"/>
      <c r="AX848" s="217"/>
      <c r="AY848" s="217"/>
      <c r="AZ848" s="217"/>
      <c r="BA848" s="217"/>
      <c r="BB848" s="217"/>
      <c r="BC848" s="217"/>
      <c r="BD848" s="99"/>
      <c r="BE848" s="99"/>
      <c r="BF848" s="99"/>
      <c r="BG848" s="99"/>
      <c r="BH848" s="99"/>
      <c r="BI848" s="99"/>
      <c r="BJ848" s="99"/>
      <c r="BK848" s="11"/>
      <c r="BL848" s="11"/>
    </row>
    <row r="849" spans="1:64" hidden="1" outlineLevel="1">
      <c r="A849" s="9"/>
      <c r="B849" s="9"/>
      <c r="C849" s="45"/>
      <c r="D849" s="128" t="str">
        <f>Asset14</f>
        <v>Non-network—Property Capex</v>
      </c>
      <c r="E849" s="9"/>
      <c r="F849" s="9"/>
      <c r="G849" s="194">
        <f>'Adjustment for previous period'!G685</f>
        <v>0</v>
      </c>
      <c r="H849" s="36"/>
      <c r="I849" s="36"/>
      <c r="J849" s="36"/>
      <c r="K849" s="36"/>
      <c r="L849" s="36"/>
      <c r="M849" s="36"/>
      <c r="N849" s="28"/>
      <c r="O849" s="28"/>
      <c r="P849" s="28"/>
      <c r="Q849" s="28"/>
      <c r="R849" s="28"/>
      <c r="S849" s="99"/>
      <c r="T849" s="99"/>
      <c r="U849" s="99"/>
      <c r="V849" s="99"/>
      <c r="W849" s="99"/>
      <c r="X849" s="99"/>
      <c r="Y849" s="99"/>
      <c r="Z849" s="99"/>
      <c r="AA849" s="99"/>
      <c r="AB849" s="217"/>
      <c r="AC849" s="217"/>
      <c r="AD849" s="217"/>
      <c r="AE849" s="217"/>
      <c r="AF849" s="217"/>
      <c r="AG849" s="217"/>
      <c r="AH849" s="217"/>
      <c r="AI849" s="217"/>
      <c r="AJ849" s="217"/>
      <c r="AK849" s="217"/>
      <c r="AL849" s="217"/>
      <c r="AM849" s="217"/>
      <c r="AN849" s="217"/>
      <c r="AO849" s="217"/>
      <c r="AP849" s="217"/>
      <c r="AQ849" s="217"/>
      <c r="AR849" s="217"/>
      <c r="AS849" s="217"/>
      <c r="AT849" s="217"/>
      <c r="AU849" s="217"/>
      <c r="AV849" s="217"/>
      <c r="AW849" s="217"/>
      <c r="AX849" s="217"/>
      <c r="AY849" s="217"/>
      <c r="AZ849" s="217"/>
      <c r="BA849" s="217"/>
      <c r="BB849" s="217"/>
      <c r="BC849" s="217"/>
      <c r="BD849" s="99"/>
      <c r="BE849" s="99"/>
      <c r="BF849" s="99"/>
      <c r="BG849" s="99"/>
      <c r="BH849" s="99"/>
      <c r="BI849" s="99"/>
      <c r="BJ849" s="99"/>
      <c r="BK849" s="11"/>
      <c r="BL849" s="11"/>
    </row>
    <row r="850" spans="1:64" hidden="1" outlineLevel="1">
      <c r="A850" s="9"/>
      <c r="B850" s="9"/>
      <c r="C850" s="45"/>
      <c r="D850" s="128" t="str">
        <f>Asset15</f>
        <v>Non-network—Plant &amp; Equipment Capex</v>
      </c>
      <c r="E850" s="9"/>
      <c r="F850" s="9"/>
      <c r="G850" s="194">
        <f>'Adjustment for previous period'!G686</f>
        <v>0</v>
      </c>
      <c r="H850" s="36"/>
      <c r="I850" s="36"/>
      <c r="J850" s="36"/>
      <c r="K850" s="36"/>
      <c r="L850" s="36"/>
      <c r="M850" s="36"/>
      <c r="N850" s="28"/>
      <c r="O850" s="28"/>
      <c r="P850" s="28"/>
      <c r="Q850" s="28"/>
      <c r="R850" s="28"/>
      <c r="S850" s="99"/>
      <c r="T850" s="99"/>
      <c r="U850" s="99"/>
      <c r="V850" s="99"/>
      <c r="W850" s="99"/>
      <c r="X850" s="99"/>
      <c r="Y850" s="99"/>
      <c r="Z850" s="99"/>
      <c r="AA850" s="99"/>
      <c r="AB850" s="217"/>
      <c r="AC850" s="217"/>
      <c r="AD850" s="217"/>
      <c r="AE850" s="217"/>
      <c r="AF850" s="217"/>
      <c r="AG850" s="217"/>
      <c r="AH850" s="217"/>
      <c r="AI850" s="217"/>
      <c r="AJ850" s="217"/>
      <c r="AK850" s="217"/>
      <c r="AL850" s="217"/>
      <c r="AM850" s="217"/>
      <c r="AN850" s="217"/>
      <c r="AO850" s="217"/>
      <c r="AP850" s="217"/>
      <c r="AQ850" s="217"/>
      <c r="AR850" s="217"/>
      <c r="AS850" s="217"/>
      <c r="AT850" s="217"/>
      <c r="AU850" s="217"/>
      <c r="AV850" s="217"/>
      <c r="AW850" s="217"/>
      <c r="AX850" s="217"/>
      <c r="AY850" s="217"/>
      <c r="AZ850" s="217"/>
      <c r="BA850" s="217"/>
      <c r="BB850" s="217"/>
      <c r="BC850" s="217"/>
      <c r="BD850" s="99"/>
      <c r="BE850" s="99"/>
      <c r="BF850" s="99"/>
      <c r="BG850" s="99"/>
      <c r="BH850" s="99"/>
      <c r="BI850" s="99"/>
      <c r="BJ850" s="99"/>
      <c r="BK850" s="11"/>
      <c r="BL850" s="11"/>
    </row>
    <row r="851" spans="1:64" hidden="1" outlineLevel="1">
      <c r="A851" s="9"/>
      <c r="B851" s="9"/>
      <c r="C851" s="45"/>
      <c r="D851" s="128" t="str">
        <f>Asset16</f>
        <v>Non-network—Other capex</v>
      </c>
      <c r="E851" s="9"/>
      <c r="F851" s="9"/>
      <c r="G851" s="194">
        <f>'Adjustment for previous period'!G687</f>
        <v>0</v>
      </c>
      <c r="H851" s="36"/>
      <c r="I851" s="36"/>
      <c r="J851" s="36"/>
      <c r="K851" s="36"/>
      <c r="L851" s="36"/>
      <c r="M851" s="36"/>
      <c r="N851" s="28"/>
      <c r="O851" s="28"/>
      <c r="P851" s="28"/>
      <c r="Q851" s="28"/>
      <c r="R851" s="28"/>
      <c r="S851" s="99"/>
      <c r="T851" s="99"/>
      <c r="U851" s="99"/>
      <c r="V851" s="99"/>
      <c r="W851" s="99"/>
      <c r="X851" s="99"/>
      <c r="Y851" s="99"/>
      <c r="Z851" s="99"/>
      <c r="AA851" s="99"/>
      <c r="AB851" s="217"/>
      <c r="AC851" s="217"/>
      <c r="AD851" s="217"/>
      <c r="AE851" s="217"/>
      <c r="AF851" s="217"/>
      <c r="AG851" s="217"/>
      <c r="AH851" s="217"/>
      <c r="AI851" s="217"/>
      <c r="AJ851" s="217"/>
      <c r="AK851" s="217"/>
      <c r="AL851" s="217"/>
      <c r="AM851" s="217"/>
      <c r="AN851" s="217"/>
      <c r="AO851" s="217"/>
      <c r="AP851" s="217"/>
      <c r="AQ851" s="217"/>
      <c r="AR851" s="217"/>
      <c r="AS851" s="217"/>
      <c r="AT851" s="217"/>
      <c r="AU851" s="217"/>
      <c r="AV851" s="217"/>
      <c r="AW851" s="217"/>
      <c r="AX851" s="217"/>
      <c r="AY851" s="217"/>
      <c r="AZ851" s="217"/>
      <c r="BA851" s="217"/>
      <c r="BB851" s="217"/>
      <c r="BC851" s="217"/>
      <c r="BD851" s="99"/>
      <c r="BE851" s="99"/>
      <c r="BF851" s="99"/>
      <c r="BG851" s="99"/>
      <c r="BH851" s="99"/>
      <c r="BI851" s="99"/>
      <c r="BJ851" s="99"/>
      <c r="BK851" s="11"/>
      <c r="BL851" s="11"/>
    </row>
    <row r="852" spans="1:64" hidden="1" outlineLevel="1">
      <c r="A852" s="9"/>
      <c r="B852" s="9"/>
      <c r="C852" s="45"/>
      <c r="D852" s="128">
        <f>Asset17</f>
        <v>0</v>
      </c>
      <c r="E852" s="9"/>
      <c r="F852" s="9"/>
      <c r="G852" s="194">
        <f>'Adjustment for previous period'!G688</f>
        <v>0</v>
      </c>
      <c r="H852" s="36"/>
      <c r="I852" s="36"/>
      <c r="J852" s="36"/>
      <c r="K852" s="36"/>
      <c r="L852" s="36"/>
      <c r="M852" s="36"/>
      <c r="N852" s="28"/>
      <c r="O852" s="28"/>
      <c r="P852" s="28"/>
      <c r="Q852" s="28"/>
      <c r="R852" s="28"/>
      <c r="S852" s="99"/>
      <c r="T852" s="99"/>
      <c r="U852" s="99"/>
      <c r="V852" s="99"/>
      <c r="W852" s="99"/>
      <c r="X852" s="99"/>
      <c r="Y852" s="99"/>
      <c r="Z852" s="99"/>
      <c r="AA852" s="99"/>
      <c r="AB852" s="217"/>
      <c r="AC852" s="217"/>
      <c r="AD852" s="217"/>
      <c r="AE852" s="217"/>
      <c r="AF852" s="217"/>
      <c r="AG852" s="217"/>
      <c r="AH852" s="217"/>
      <c r="AI852" s="217"/>
      <c r="AJ852" s="217"/>
      <c r="AK852" s="217"/>
      <c r="AL852" s="217"/>
      <c r="AM852" s="217"/>
      <c r="AN852" s="217"/>
      <c r="AO852" s="217"/>
      <c r="AP852" s="217"/>
      <c r="AQ852" s="217"/>
      <c r="AR852" s="217"/>
      <c r="AS852" s="217"/>
      <c r="AT852" s="217"/>
      <c r="AU852" s="217"/>
      <c r="AV852" s="217"/>
      <c r="AW852" s="217"/>
      <c r="AX852" s="217"/>
      <c r="AY852" s="217"/>
      <c r="AZ852" s="217"/>
      <c r="BA852" s="217"/>
      <c r="BB852" s="217"/>
      <c r="BC852" s="217"/>
      <c r="BD852" s="99"/>
      <c r="BE852" s="99"/>
      <c r="BF852" s="99"/>
      <c r="BG852" s="99"/>
      <c r="BH852" s="99"/>
      <c r="BI852" s="99"/>
      <c r="BJ852" s="99"/>
      <c r="BK852" s="11"/>
      <c r="BL852" s="11"/>
    </row>
    <row r="853" spans="1:64" hidden="1" outlineLevel="1">
      <c r="A853" s="9"/>
      <c r="B853" s="9"/>
      <c r="C853" s="45"/>
      <c r="D853" s="128">
        <f>Asset18</f>
        <v>0</v>
      </c>
      <c r="E853" s="9"/>
      <c r="F853" s="9"/>
      <c r="G853" s="194">
        <f>'Adjustment for previous period'!G689</f>
        <v>0</v>
      </c>
      <c r="H853" s="36"/>
      <c r="I853" s="36"/>
      <c r="J853" s="36"/>
      <c r="K853" s="36"/>
      <c r="L853" s="36"/>
      <c r="M853" s="36"/>
      <c r="N853" s="28"/>
      <c r="O853" s="28"/>
      <c r="P853" s="28"/>
      <c r="Q853" s="28"/>
      <c r="R853" s="28"/>
      <c r="S853" s="99"/>
      <c r="T853" s="99"/>
      <c r="U853" s="99"/>
      <c r="V853" s="99"/>
      <c r="W853" s="99"/>
      <c r="X853" s="99"/>
      <c r="Y853" s="99"/>
      <c r="Z853" s="99"/>
      <c r="AA853" s="99"/>
      <c r="AB853" s="217"/>
      <c r="AC853" s="217"/>
      <c r="AD853" s="217"/>
      <c r="AE853" s="217"/>
      <c r="AF853" s="217"/>
      <c r="AG853" s="217"/>
      <c r="AH853" s="217"/>
      <c r="AI853" s="217"/>
      <c r="AJ853" s="217"/>
      <c r="AK853" s="217"/>
      <c r="AL853" s="217"/>
      <c r="AM853" s="217"/>
      <c r="AN853" s="217"/>
      <c r="AO853" s="217"/>
      <c r="AP853" s="217"/>
      <c r="AQ853" s="217"/>
      <c r="AR853" s="217"/>
      <c r="AS853" s="217"/>
      <c r="AT853" s="217"/>
      <c r="AU853" s="217"/>
      <c r="AV853" s="217"/>
      <c r="AW853" s="217"/>
      <c r="AX853" s="217"/>
      <c r="AY853" s="217"/>
      <c r="AZ853" s="217"/>
      <c r="BA853" s="217"/>
      <c r="BB853" s="217"/>
      <c r="BC853" s="217"/>
      <c r="BD853" s="99"/>
      <c r="BE853" s="99"/>
      <c r="BF853" s="99"/>
      <c r="BG853" s="99"/>
      <c r="BH853" s="99"/>
      <c r="BI853" s="99"/>
      <c r="BJ853" s="99"/>
      <c r="BK853" s="11"/>
      <c r="BL853" s="11"/>
    </row>
    <row r="854" spans="1:64" hidden="1" outlineLevel="1">
      <c r="A854" s="9"/>
      <c r="B854" s="9"/>
      <c r="C854" s="45"/>
      <c r="D854" s="128">
        <f>Asset19</f>
        <v>0</v>
      </c>
      <c r="E854" s="9"/>
      <c r="F854" s="9"/>
      <c r="G854" s="194">
        <f>'Adjustment for previous period'!G690</f>
        <v>0</v>
      </c>
      <c r="H854" s="36"/>
      <c r="I854" s="36"/>
      <c r="J854" s="36"/>
      <c r="K854" s="36"/>
      <c r="L854" s="36"/>
      <c r="M854" s="36"/>
      <c r="N854" s="28"/>
      <c r="O854" s="28"/>
      <c r="P854" s="28"/>
      <c r="Q854" s="28"/>
      <c r="R854" s="28"/>
      <c r="S854" s="99"/>
      <c r="T854" s="99"/>
      <c r="U854" s="99"/>
      <c r="V854" s="99"/>
      <c r="W854" s="99"/>
      <c r="X854" s="99"/>
      <c r="Y854" s="99"/>
      <c r="Z854" s="99"/>
      <c r="AA854" s="99"/>
      <c r="AB854" s="217"/>
      <c r="AC854" s="217"/>
      <c r="AD854" s="217"/>
      <c r="AE854" s="217"/>
      <c r="AF854" s="217"/>
      <c r="AG854" s="217"/>
      <c r="AH854" s="217"/>
      <c r="AI854" s="217"/>
      <c r="AJ854" s="217"/>
      <c r="AK854" s="217"/>
      <c r="AL854" s="217"/>
      <c r="AM854" s="217"/>
      <c r="AN854" s="217"/>
      <c r="AO854" s="217"/>
      <c r="AP854" s="217"/>
      <c r="AQ854" s="217"/>
      <c r="AR854" s="217"/>
      <c r="AS854" s="217"/>
      <c r="AT854" s="217"/>
      <c r="AU854" s="217"/>
      <c r="AV854" s="217"/>
      <c r="AW854" s="217"/>
      <c r="AX854" s="217"/>
      <c r="AY854" s="217"/>
      <c r="AZ854" s="217"/>
      <c r="BA854" s="217"/>
      <c r="BB854" s="217"/>
      <c r="BC854" s="217"/>
      <c r="BD854" s="99"/>
      <c r="BE854" s="99"/>
      <c r="BF854" s="99"/>
      <c r="BG854" s="99"/>
      <c r="BH854" s="99"/>
      <c r="BI854" s="99"/>
      <c r="BJ854" s="99"/>
      <c r="BK854" s="11"/>
      <c r="BL854" s="11"/>
    </row>
    <row r="855" spans="1:64" hidden="1" outlineLevel="1">
      <c r="A855" s="9"/>
      <c r="B855" s="9"/>
      <c r="C855" s="45"/>
      <c r="D855" s="128">
        <f>Asset20</f>
        <v>0</v>
      </c>
      <c r="E855" s="9"/>
      <c r="F855" s="9"/>
      <c r="G855" s="194">
        <f>'Adjustment for previous period'!G691</f>
        <v>0</v>
      </c>
      <c r="H855" s="36"/>
      <c r="I855" s="36"/>
      <c r="J855" s="36"/>
      <c r="K855" s="36"/>
      <c r="L855" s="36"/>
      <c r="M855" s="36"/>
      <c r="N855" s="28"/>
      <c r="O855" s="28"/>
      <c r="P855" s="28"/>
      <c r="Q855" s="28"/>
      <c r="R855" s="28"/>
      <c r="S855" s="99"/>
      <c r="T855" s="99"/>
      <c r="U855" s="99"/>
      <c r="V855" s="99"/>
      <c r="W855" s="99"/>
      <c r="X855" s="99"/>
      <c r="Y855" s="99"/>
      <c r="Z855" s="99"/>
      <c r="AA855" s="99"/>
      <c r="AB855" s="217"/>
      <c r="AC855" s="217"/>
      <c r="AD855" s="217"/>
      <c r="AE855" s="217"/>
      <c r="AF855" s="217"/>
      <c r="AG855" s="217"/>
      <c r="AH855" s="217"/>
      <c r="AI855" s="217"/>
      <c r="AJ855" s="217"/>
      <c r="AK855" s="217"/>
      <c r="AL855" s="217"/>
      <c r="AM855" s="217"/>
      <c r="AN855" s="217"/>
      <c r="AO855" s="217"/>
      <c r="AP855" s="217"/>
      <c r="AQ855" s="217"/>
      <c r="AR855" s="217"/>
      <c r="AS855" s="217"/>
      <c r="AT855" s="217"/>
      <c r="AU855" s="217"/>
      <c r="AV855" s="217"/>
      <c r="AW855" s="217"/>
      <c r="AX855" s="217"/>
      <c r="AY855" s="217"/>
      <c r="AZ855" s="217"/>
      <c r="BA855" s="217"/>
      <c r="BB855" s="217"/>
      <c r="BC855" s="217"/>
      <c r="BD855" s="99"/>
      <c r="BE855" s="99"/>
      <c r="BF855" s="99"/>
      <c r="BG855" s="99"/>
      <c r="BH855" s="99"/>
      <c r="BI855" s="99"/>
      <c r="BJ855" s="99"/>
      <c r="BK855" s="11"/>
      <c r="BL855" s="11"/>
    </row>
    <row r="856" spans="1:64" hidden="1" outlineLevel="1">
      <c r="A856" s="9"/>
      <c r="B856" s="9"/>
      <c r="C856" s="45"/>
      <c r="D856" s="128">
        <f>Asset21</f>
        <v>0</v>
      </c>
      <c r="E856" s="9"/>
      <c r="F856" s="9"/>
      <c r="G856" s="194">
        <f>'Adjustment for previous period'!G692</f>
        <v>0</v>
      </c>
      <c r="H856" s="36"/>
      <c r="I856" s="36"/>
      <c r="J856" s="36"/>
      <c r="K856" s="36"/>
      <c r="L856" s="36"/>
      <c r="M856" s="36"/>
      <c r="N856" s="28"/>
      <c r="O856" s="28"/>
      <c r="P856" s="28"/>
      <c r="Q856" s="28"/>
      <c r="R856" s="28"/>
      <c r="S856" s="99"/>
      <c r="T856" s="99"/>
      <c r="U856" s="99"/>
      <c r="V856" s="99"/>
      <c r="W856" s="99"/>
      <c r="X856" s="99"/>
      <c r="Y856" s="99"/>
      <c r="Z856" s="99"/>
      <c r="AA856" s="99"/>
      <c r="AB856" s="217"/>
      <c r="AC856" s="217"/>
      <c r="AD856" s="217"/>
      <c r="AE856" s="217"/>
      <c r="AF856" s="217"/>
      <c r="AG856" s="217"/>
      <c r="AH856" s="217"/>
      <c r="AI856" s="217"/>
      <c r="AJ856" s="217"/>
      <c r="AK856" s="217"/>
      <c r="AL856" s="217"/>
      <c r="AM856" s="217"/>
      <c r="AN856" s="217"/>
      <c r="AO856" s="217"/>
      <c r="AP856" s="217"/>
      <c r="AQ856" s="217"/>
      <c r="AR856" s="217"/>
      <c r="AS856" s="217"/>
      <c r="AT856" s="217"/>
      <c r="AU856" s="217"/>
      <c r="AV856" s="217"/>
      <c r="AW856" s="217"/>
      <c r="AX856" s="217"/>
      <c r="AY856" s="217"/>
      <c r="AZ856" s="217"/>
      <c r="BA856" s="217"/>
      <c r="BB856" s="217"/>
      <c r="BC856" s="217"/>
      <c r="BD856" s="99"/>
      <c r="BE856" s="99"/>
      <c r="BF856" s="99"/>
      <c r="BG856" s="99"/>
      <c r="BH856" s="99"/>
      <c r="BI856" s="99"/>
      <c r="BJ856" s="99"/>
      <c r="BK856" s="11"/>
      <c r="BL856" s="11"/>
    </row>
    <row r="857" spans="1:64" hidden="1" outlineLevel="1">
      <c r="A857" s="9"/>
      <c r="B857" s="9"/>
      <c r="C857" s="45"/>
      <c r="D857" s="128">
        <f>Asset22</f>
        <v>0</v>
      </c>
      <c r="E857" s="9"/>
      <c r="F857" s="9"/>
      <c r="G857" s="194">
        <f>'Adjustment for previous period'!G693</f>
        <v>0</v>
      </c>
      <c r="H857" s="36"/>
      <c r="I857" s="36"/>
      <c r="J857" s="36"/>
      <c r="K857" s="36"/>
      <c r="L857" s="36"/>
      <c r="M857" s="36"/>
      <c r="N857" s="28"/>
      <c r="O857" s="28"/>
      <c r="P857" s="28"/>
      <c r="Q857" s="28"/>
      <c r="R857" s="28"/>
      <c r="S857" s="99"/>
      <c r="T857" s="99"/>
      <c r="U857" s="99"/>
      <c r="V857" s="99"/>
      <c r="W857" s="99"/>
      <c r="X857" s="99"/>
      <c r="Y857" s="99"/>
      <c r="Z857" s="99"/>
      <c r="AA857" s="99"/>
      <c r="AB857" s="217"/>
      <c r="AC857" s="217"/>
      <c r="AD857" s="217"/>
      <c r="AE857" s="217"/>
      <c r="AF857" s="217"/>
      <c r="AG857" s="217"/>
      <c r="AH857" s="217"/>
      <c r="AI857" s="217"/>
      <c r="AJ857" s="217"/>
      <c r="AK857" s="217"/>
      <c r="AL857" s="217"/>
      <c r="AM857" s="217"/>
      <c r="AN857" s="217"/>
      <c r="AO857" s="217"/>
      <c r="AP857" s="217"/>
      <c r="AQ857" s="217"/>
      <c r="AR857" s="217"/>
      <c r="AS857" s="217"/>
      <c r="AT857" s="217"/>
      <c r="AU857" s="217"/>
      <c r="AV857" s="217"/>
      <c r="AW857" s="217"/>
      <c r="AX857" s="217"/>
      <c r="AY857" s="217"/>
      <c r="AZ857" s="217"/>
      <c r="BA857" s="217"/>
      <c r="BB857" s="217"/>
      <c r="BC857" s="217"/>
      <c r="BD857" s="99"/>
      <c r="BE857" s="99"/>
      <c r="BF857" s="99"/>
      <c r="BG857" s="99"/>
      <c r="BH857" s="99"/>
      <c r="BI857" s="99"/>
      <c r="BJ857" s="99"/>
      <c r="BK857" s="11"/>
      <c r="BL857" s="11"/>
    </row>
    <row r="858" spans="1:64" hidden="1" outlineLevel="1">
      <c r="A858" s="9"/>
      <c r="B858" s="9"/>
      <c r="C858" s="45"/>
      <c r="D858" s="128">
        <f>Asset23</f>
        <v>0</v>
      </c>
      <c r="E858" s="9"/>
      <c r="F858" s="9"/>
      <c r="G858" s="194">
        <f>'Adjustment for previous period'!G694</f>
        <v>0</v>
      </c>
      <c r="H858" s="36"/>
      <c r="I858" s="36"/>
      <c r="J858" s="36"/>
      <c r="K858" s="36"/>
      <c r="L858" s="36"/>
      <c r="M858" s="36"/>
      <c r="N858" s="28"/>
      <c r="O858" s="28"/>
      <c r="P858" s="28"/>
      <c r="Q858" s="28"/>
      <c r="R858" s="28"/>
      <c r="S858" s="99"/>
      <c r="T858" s="99"/>
      <c r="U858" s="99"/>
      <c r="V858" s="99"/>
      <c r="W858" s="99"/>
      <c r="X858" s="99"/>
      <c r="Y858" s="99"/>
      <c r="Z858" s="99"/>
      <c r="AA858" s="99"/>
      <c r="AB858" s="217"/>
      <c r="AC858" s="217"/>
      <c r="AD858" s="217"/>
      <c r="AE858" s="217"/>
      <c r="AF858" s="217"/>
      <c r="AG858" s="217"/>
      <c r="AH858" s="217"/>
      <c r="AI858" s="217"/>
      <c r="AJ858" s="217"/>
      <c r="AK858" s="217"/>
      <c r="AL858" s="217"/>
      <c r="AM858" s="217"/>
      <c r="AN858" s="217"/>
      <c r="AO858" s="217"/>
      <c r="AP858" s="217"/>
      <c r="AQ858" s="217"/>
      <c r="AR858" s="217"/>
      <c r="AS858" s="217"/>
      <c r="AT858" s="217"/>
      <c r="AU858" s="217"/>
      <c r="AV858" s="217"/>
      <c r="AW858" s="217"/>
      <c r="AX858" s="217"/>
      <c r="AY858" s="217"/>
      <c r="AZ858" s="217"/>
      <c r="BA858" s="217"/>
      <c r="BB858" s="217"/>
      <c r="BC858" s="217"/>
      <c r="BD858" s="99"/>
      <c r="BE858" s="99"/>
      <c r="BF858" s="99"/>
      <c r="BG858" s="99"/>
      <c r="BH858" s="99"/>
      <c r="BI858" s="99"/>
      <c r="BJ858" s="99"/>
      <c r="BK858" s="11"/>
      <c r="BL858" s="11"/>
    </row>
    <row r="859" spans="1:64" hidden="1" outlineLevel="1">
      <c r="A859" s="9"/>
      <c r="B859" s="9"/>
      <c r="C859" s="45"/>
      <c r="D859" s="128">
        <f>Asset24</f>
        <v>0</v>
      </c>
      <c r="E859" s="9"/>
      <c r="F859" s="9"/>
      <c r="G859" s="194">
        <f>'Adjustment for previous period'!G695</f>
        <v>0</v>
      </c>
      <c r="H859" s="36"/>
      <c r="I859" s="36"/>
      <c r="J859" s="36"/>
      <c r="K859" s="36"/>
      <c r="L859" s="36"/>
      <c r="M859" s="36"/>
      <c r="N859" s="28"/>
      <c r="O859" s="28"/>
      <c r="P859" s="28"/>
      <c r="Q859" s="28"/>
      <c r="R859" s="28"/>
      <c r="S859" s="99"/>
      <c r="T859" s="99"/>
      <c r="U859" s="99"/>
      <c r="V859" s="99"/>
      <c r="W859" s="99"/>
      <c r="X859" s="99"/>
      <c r="Y859" s="99"/>
      <c r="Z859" s="99"/>
      <c r="AA859" s="99"/>
      <c r="AB859" s="217"/>
      <c r="AC859" s="217"/>
      <c r="AD859" s="217"/>
      <c r="AE859" s="217"/>
      <c r="AF859" s="217"/>
      <c r="AG859" s="217"/>
      <c r="AH859" s="217"/>
      <c r="AI859" s="217"/>
      <c r="AJ859" s="217"/>
      <c r="AK859" s="217"/>
      <c r="AL859" s="217"/>
      <c r="AM859" s="217"/>
      <c r="AN859" s="217"/>
      <c r="AO859" s="217"/>
      <c r="AP859" s="217"/>
      <c r="AQ859" s="217"/>
      <c r="AR859" s="217"/>
      <c r="AS859" s="217"/>
      <c r="AT859" s="217"/>
      <c r="AU859" s="217"/>
      <c r="AV859" s="217"/>
      <c r="AW859" s="217"/>
      <c r="AX859" s="217"/>
      <c r="AY859" s="217"/>
      <c r="AZ859" s="217"/>
      <c r="BA859" s="217"/>
      <c r="BB859" s="217"/>
      <c r="BC859" s="217"/>
      <c r="BD859" s="99"/>
      <c r="BE859" s="99"/>
      <c r="BF859" s="99"/>
      <c r="BG859" s="99"/>
      <c r="BH859" s="99"/>
      <c r="BI859" s="99"/>
      <c r="BJ859" s="99"/>
      <c r="BK859" s="11"/>
      <c r="BL859" s="11"/>
    </row>
    <row r="860" spans="1:64" hidden="1" outlineLevel="1">
      <c r="A860" s="9"/>
      <c r="B860" s="9"/>
      <c r="C860" s="45"/>
      <c r="D860" s="128">
        <f>Asset25</f>
        <v>0</v>
      </c>
      <c r="E860" s="9"/>
      <c r="F860" s="9"/>
      <c r="G860" s="194">
        <f>'Adjustment for previous period'!G696</f>
        <v>0</v>
      </c>
      <c r="H860" s="36"/>
      <c r="I860" s="36"/>
      <c r="J860" s="36"/>
      <c r="K860" s="36"/>
      <c r="L860" s="36"/>
      <c r="M860" s="36"/>
      <c r="N860" s="28"/>
      <c r="O860" s="28"/>
      <c r="P860" s="28"/>
      <c r="Q860" s="28"/>
      <c r="R860" s="28"/>
      <c r="S860" s="99"/>
      <c r="T860" s="99"/>
      <c r="U860" s="99"/>
      <c r="V860" s="99"/>
      <c r="W860" s="99"/>
      <c r="X860" s="99"/>
      <c r="Y860" s="99"/>
      <c r="Z860" s="99"/>
      <c r="AA860" s="99"/>
      <c r="AB860" s="217"/>
      <c r="AC860" s="217"/>
      <c r="AD860" s="217"/>
      <c r="AE860" s="217"/>
      <c r="AF860" s="217"/>
      <c r="AG860" s="217"/>
      <c r="AH860" s="217"/>
      <c r="AI860" s="217"/>
      <c r="AJ860" s="217"/>
      <c r="AK860" s="217"/>
      <c r="AL860" s="217"/>
      <c r="AM860" s="217"/>
      <c r="AN860" s="217"/>
      <c r="AO860" s="217"/>
      <c r="AP860" s="217"/>
      <c r="AQ860" s="217"/>
      <c r="AR860" s="217"/>
      <c r="AS860" s="217"/>
      <c r="AT860" s="217"/>
      <c r="AU860" s="217"/>
      <c r="AV860" s="217"/>
      <c r="AW860" s="217"/>
      <c r="AX860" s="217"/>
      <c r="AY860" s="217"/>
      <c r="AZ860" s="217"/>
      <c r="BA860" s="217"/>
      <c r="BB860" s="217"/>
      <c r="BC860" s="217"/>
      <c r="BD860" s="99"/>
      <c r="BE860" s="99"/>
      <c r="BF860" s="99"/>
      <c r="BG860" s="99"/>
      <c r="BH860" s="99"/>
      <c r="BI860" s="99"/>
      <c r="BJ860" s="99"/>
      <c r="BK860" s="11"/>
      <c r="BL860" s="11"/>
    </row>
    <row r="861" spans="1:64" hidden="1" outlineLevel="1">
      <c r="A861" s="9"/>
      <c r="B861" s="9"/>
      <c r="C861" s="45"/>
      <c r="D861" s="128">
        <f>Asset26</f>
        <v>0</v>
      </c>
      <c r="E861" s="9"/>
      <c r="F861" s="9"/>
      <c r="G861" s="194">
        <f>'Adjustment for previous period'!G697</f>
        <v>0</v>
      </c>
      <c r="H861" s="36"/>
      <c r="I861" s="36"/>
      <c r="J861" s="36"/>
      <c r="K861" s="36"/>
      <c r="L861" s="36"/>
      <c r="M861" s="36"/>
      <c r="N861" s="28"/>
      <c r="O861" s="28"/>
      <c r="P861" s="28"/>
      <c r="Q861" s="28"/>
      <c r="R861" s="28"/>
      <c r="S861" s="99"/>
      <c r="T861" s="99"/>
      <c r="U861" s="99"/>
      <c r="V861" s="99"/>
      <c r="W861" s="99"/>
      <c r="X861" s="99"/>
      <c r="Y861" s="99"/>
      <c r="Z861" s="99"/>
      <c r="AA861" s="99"/>
      <c r="AB861" s="217"/>
      <c r="AC861" s="217"/>
      <c r="AD861" s="217"/>
      <c r="AE861" s="217"/>
      <c r="AF861" s="217"/>
      <c r="AG861" s="217"/>
      <c r="AH861" s="217"/>
      <c r="AI861" s="217"/>
      <c r="AJ861" s="217"/>
      <c r="AK861" s="217"/>
      <c r="AL861" s="217"/>
      <c r="AM861" s="217"/>
      <c r="AN861" s="217"/>
      <c r="AO861" s="217"/>
      <c r="AP861" s="217"/>
      <c r="AQ861" s="217"/>
      <c r="AR861" s="217"/>
      <c r="AS861" s="217"/>
      <c r="AT861" s="217"/>
      <c r="AU861" s="217"/>
      <c r="AV861" s="217"/>
      <c r="AW861" s="217"/>
      <c r="AX861" s="217"/>
      <c r="AY861" s="217"/>
      <c r="AZ861" s="217"/>
      <c r="BA861" s="217"/>
      <c r="BB861" s="217"/>
      <c r="BC861" s="217"/>
      <c r="BD861" s="99"/>
      <c r="BE861" s="99"/>
      <c r="BF861" s="99"/>
      <c r="BG861" s="99"/>
      <c r="BH861" s="99"/>
      <c r="BI861" s="99"/>
      <c r="BJ861" s="99"/>
      <c r="BK861" s="11"/>
      <c r="BL861" s="11"/>
    </row>
    <row r="862" spans="1:64" hidden="1" outlineLevel="1">
      <c r="A862" s="9"/>
      <c r="B862" s="9"/>
      <c r="C862" s="45"/>
      <c r="D862" s="128">
        <f>Asset27</f>
        <v>0</v>
      </c>
      <c r="E862" s="9"/>
      <c r="F862" s="9"/>
      <c r="G862" s="194">
        <f>'Adjustment for previous period'!G698</f>
        <v>0</v>
      </c>
      <c r="H862" s="36"/>
      <c r="I862" s="36"/>
      <c r="J862" s="36"/>
      <c r="K862" s="36"/>
      <c r="L862" s="36"/>
      <c r="M862" s="36"/>
      <c r="N862" s="28"/>
      <c r="O862" s="28"/>
      <c r="P862" s="28"/>
      <c r="Q862" s="28"/>
      <c r="R862" s="28"/>
      <c r="S862" s="99"/>
      <c r="T862" s="99"/>
      <c r="U862" s="99"/>
      <c r="V862" s="99"/>
      <c r="W862" s="99"/>
      <c r="X862" s="99"/>
      <c r="Y862" s="99"/>
      <c r="Z862" s="99"/>
      <c r="AA862" s="99"/>
      <c r="AB862" s="217"/>
      <c r="AC862" s="217"/>
      <c r="AD862" s="217"/>
      <c r="AE862" s="217"/>
      <c r="AF862" s="217"/>
      <c r="AG862" s="217"/>
      <c r="AH862" s="217"/>
      <c r="AI862" s="217"/>
      <c r="AJ862" s="217"/>
      <c r="AK862" s="217"/>
      <c r="AL862" s="217"/>
      <c r="AM862" s="217"/>
      <c r="AN862" s="217"/>
      <c r="AO862" s="217"/>
      <c r="AP862" s="217"/>
      <c r="AQ862" s="217"/>
      <c r="AR862" s="217"/>
      <c r="AS862" s="217"/>
      <c r="AT862" s="217"/>
      <c r="AU862" s="217"/>
      <c r="AV862" s="217"/>
      <c r="AW862" s="217"/>
      <c r="AX862" s="217"/>
      <c r="AY862" s="217"/>
      <c r="AZ862" s="217"/>
      <c r="BA862" s="217"/>
      <c r="BB862" s="217"/>
      <c r="BC862" s="217"/>
      <c r="BD862" s="99"/>
      <c r="BE862" s="99"/>
      <c r="BF862" s="99"/>
      <c r="BG862" s="99"/>
      <c r="BH862" s="99"/>
      <c r="BI862" s="99"/>
      <c r="BJ862" s="99"/>
      <c r="BK862" s="11"/>
      <c r="BL862" s="11"/>
    </row>
    <row r="863" spans="1:64" hidden="1" outlineLevel="1">
      <c r="A863" s="9"/>
      <c r="B863" s="9"/>
      <c r="C863" s="45"/>
      <c r="D863" s="128">
        <f>Asset28</f>
        <v>0</v>
      </c>
      <c r="E863" s="9"/>
      <c r="F863" s="9"/>
      <c r="G863" s="194">
        <f>'Adjustment for previous period'!G699</f>
        <v>0</v>
      </c>
      <c r="H863" s="36"/>
      <c r="I863" s="36"/>
      <c r="J863" s="36"/>
      <c r="K863" s="36"/>
      <c r="L863" s="36"/>
      <c r="M863" s="36"/>
      <c r="N863" s="28"/>
      <c r="O863" s="28"/>
      <c r="P863" s="28"/>
      <c r="Q863" s="28"/>
      <c r="R863" s="28"/>
      <c r="S863" s="99"/>
      <c r="T863" s="99"/>
      <c r="U863" s="99"/>
      <c r="V863" s="99"/>
      <c r="W863" s="99"/>
      <c r="X863" s="99"/>
      <c r="Y863" s="99"/>
      <c r="Z863" s="99"/>
      <c r="AA863" s="99"/>
      <c r="AB863" s="217"/>
      <c r="AC863" s="217"/>
      <c r="AD863" s="217"/>
      <c r="AE863" s="217"/>
      <c r="AF863" s="217"/>
      <c r="AG863" s="217"/>
      <c r="AH863" s="217"/>
      <c r="AI863" s="217"/>
      <c r="AJ863" s="217"/>
      <c r="AK863" s="217"/>
      <c r="AL863" s="217"/>
      <c r="AM863" s="217"/>
      <c r="AN863" s="217"/>
      <c r="AO863" s="217"/>
      <c r="AP863" s="217"/>
      <c r="AQ863" s="217"/>
      <c r="AR863" s="217"/>
      <c r="AS863" s="217"/>
      <c r="AT863" s="217"/>
      <c r="AU863" s="217"/>
      <c r="AV863" s="217"/>
      <c r="AW863" s="217"/>
      <c r="AX863" s="217"/>
      <c r="AY863" s="217"/>
      <c r="AZ863" s="217"/>
      <c r="BA863" s="217"/>
      <c r="BB863" s="217"/>
      <c r="BC863" s="217"/>
      <c r="BD863" s="99"/>
      <c r="BE863" s="99"/>
      <c r="BF863" s="99"/>
      <c r="BG863" s="99"/>
      <c r="BH863" s="99"/>
      <c r="BI863" s="99"/>
      <c r="BJ863" s="99"/>
      <c r="BK863" s="11"/>
      <c r="BL863" s="11"/>
    </row>
    <row r="864" spans="1:64" hidden="1" outlineLevel="1">
      <c r="A864" s="9"/>
      <c r="B864" s="9"/>
      <c r="C864" s="45"/>
      <c r="D864" s="128">
        <f>Asset29</f>
        <v>0</v>
      </c>
      <c r="E864" s="9"/>
      <c r="F864" s="9"/>
      <c r="G864" s="194">
        <f>'Adjustment for previous period'!G700</f>
        <v>0</v>
      </c>
      <c r="H864" s="36"/>
      <c r="I864" s="36"/>
      <c r="J864" s="36"/>
      <c r="K864" s="36"/>
      <c r="L864" s="36"/>
      <c r="M864" s="36"/>
      <c r="N864" s="28"/>
      <c r="O864" s="28"/>
      <c r="P864" s="28"/>
      <c r="Q864" s="28"/>
      <c r="R864" s="28"/>
      <c r="S864" s="99"/>
      <c r="T864" s="99"/>
      <c r="U864" s="99"/>
      <c r="V864" s="99"/>
      <c r="W864" s="99"/>
      <c r="X864" s="99"/>
      <c r="Y864" s="99"/>
      <c r="Z864" s="99"/>
      <c r="AA864" s="99"/>
      <c r="AB864" s="217"/>
      <c r="AC864" s="217"/>
      <c r="AD864" s="217"/>
      <c r="AE864" s="217"/>
      <c r="AF864" s="217"/>
      <c r="AG864" s="217"/>
      <c r="AH864" s="217"/>
      <c r="AI864" s="217"/>
      <c r="AJ864" s="217"/>
      <c r="AK864" s="217"/>
      <c r="AL864" s="217"/>
      <c r="AM864" s="217"/>
      <c r="AN864" s="217"/>
      <c r="AO864" s="217"/>
      <c r="AP864" s="217"/>
      <c r="AQ864" s="217"/>
      <c r="AR864" s="217"/>
      <c r="AS864" s="217"/>
      <c r="AT864" s="217"/>
      <c r="AU864" s="217"/>
      <c r="AV864" s="217"/>
      <c r="AW864" s="217"/>
      <c r="AX864" s="217"/>
      <c r="AY864" s="217"/>
      <c r="AZ864" s="217"/>
      <c r="BA864" s="217"/>
      <c r="BB864" s="217"/>
      <c r="BC864" s="217"/>
      <c r="BD864" s="99"/>
      <c r="BE864" s="99"/>
      <c r="BF864" s="99"/>
      <c r="BG864" s="99"/>
      <c r="BH864" s="99"/>
      <c r="BI864" s="99"/>
      <c r="BJ864" s="99"/>
      <c r="BK864" s="11"/>
      <c r="BL864" s="11"/>
    </row>
    <row r="865" spans="1:64" hidden="1" outlineLevel="1">
      <c r="A865" s="9"/>
      <c r="B865" s="9"/>
      <c r="C865" s="45"/>
      <c r="D865" s="128">
        <f>Asset30</f>
        <v>0</v>
      </c>
      <c r="E865" s="9"/>
      <c r="F865" s="9"/>
      <c r="G865" s="194">
        <f>'Adjustment for previous period'!G701</f>
        <v>0</v>
      </c>
      <c r="H865" s="36"/>
      <c r="I865" s="36"/>
      <c r="J865" s="36"/>
      <c r="K865" s="36"/>
      <c r="L865" s="36"/>
      <c r="M865" s="36"/>
      <c r="N865" s="28"/>
      <c r="O865" s="28"/>
      <c r="P865" s="28"/>
      <c r="Q865" s="28"/>
      <c r="R865" s="28"/>
      <c r="S865" s="99"/>
      <c r="T865" s="99"/>
      <c r="U865" s="99"/>
      <c r="V865" s="99"/>
      <c r="W865" s="99"/>
      <c r="X865" s="99"/>
      <c r="Y865" s="99"/>
      <c r="Z865" s="99"/>
      <c r="AA865" s="99"/>
      <c r="AB865" s="217"/>
      <c r="AC865" s="217"/>
      <c r="AD865" s="217"/>
      <c r="AE865" s="217"/>
      <c r="AF865" s="217"/>
      <c r="AG865" s="217"/>
      <c r="AH865" s="217"/>
      <c r="AI865" s="217"/>
      <c r="AJ865" s="217"/>
      <c r="AK865" s="217"/>
      <c r="AL865" s="217"/>
      <c r="AM865" s="217"/>
      <c r="AN865" s="217"/>
      <c r="AO865" s="217"/>
      <c r="AP865" s="217"/>
      <c r="AQ865" s="217"/>
      <c r="AR865" s="217"/>
      <c r="AS865" s="217"/>
      <c r="AT865" s="217"/>
      <c r="AU865" s="217"/>
      <c r="AV865" s="217"/>
      <c r="AW865" s="217"/>
      <c r="AX865" s="217"/>
      <c r="AY865" s="217"/>
      <c r="AZ865" s="217"/>
      <c r="BA865" s="217"/>
      <c r="BB865" s="217"/>
      <c r="BC865" s="217"/>
      <c r="BD865" s="99"/>
      <c r="BE865" s="99"/>
      <c r="BF865" s="99"/>
      <c r="BG865" s="99"/>
      <c r="BH865" s="99"/>
      <c r="BI865" s="99"/>
      <c r="BJ865" s="99"/>
      <c r="BK865" s="11"/>
      <c r="BL865" s="11"/>
    </row>
    <row r="866" spans="1:64" hidden="1" outlineLevel="1">
      <c r="A866" s="9"/>
      <c r="B866" s="9"/>
      <c r="C866" s="45"/>
      <c r="D866" s="128">
        <f>Asset31</f>
        <v>0</v>
      </c>
      <c r="E866" s="9"/>
      <c r="F866" s="9"/>
      <c r="G866" s="194">
        <f>'Adjustment for previous period'!G702</f>
        <v>0</v>
      </c>
      <c r="H866" s="36"/>
      <c r="I866" s="36"/>
      <c r="J866" s="36"/>
      <c r="K866" s="36"/>
      <c r="L866" s="36"/>
      <c r="M866" s="36"/>
      <c r="N866" s="28"/>
      <c r="O866" s="28"/>
      <c r="P866" s="28"/>
      <c r="Q866" s="28"/>
      <c r="R866" s="28"/>
      <c r="S866" s="99"/>
      <c r="T866" s="99"/>
      <c r="U866" s="99"/>
      <c r="V866" s="99"/>
      <c r="W866" s="99"/>
      <c r="X866" s="99"/>
      <c r="Y866" s="99"/>
      <c r="Z866" s="99"/>
      <c r="AA866" s="99"/>
      <c r="AB866" s="217"/>
      <c r="AC866" s="217"/>
      <c r="AD866" s="217"/>
      <c r="AE866" s="217"/>
      <c r="AF866" s="217"/>
      <c r="AG866" s="217"/>
      <c r="AH866" s="217"/>
      <c r="AI866" s="217"/>
      <c r="AJ866" s="217"/>
      <c r="AK866" s="217"/>
      <c r="AL866" s="217"/>
      <c r="AM866" s="217"/>
      <c r="AN866" s="217"/>
      <c r="AO866" s="217"/>
      <c r="AP866" s="217"/>
      <c r="AQ866" s="217"/>
      <c r="AR866" s="217"/>
      <c r="AS866" s="217"/>
      <c r="AT866" s="217"/>
      <c r="AU866" s="217"/>
      <c r="AV866" s="217"/>
      <c r="AW866" s="217"/>
      <c r="AX866" s="217"/>
      <c r="AY866" s="217"/>
      <c r="AZ866" s="217"/>
      <c r="BA866" s="217"/>
      <c r="BB866" s="217"/>
      <c r="BC866" s="217"/>
      <c r="BD866" s="99"/>
      <c r="BE866" s="99"/>
      <c r="BF866" s="99"/>
      <c r="BG866" s="99"/>
      <c r="BH866" s="99"/>
      <c r="BI866" s="99"/>
      <c r="BJ866" s="99"/>
      <c r="BK866" s="11"/>
      <c r="BL866" s="11"/>
    </row>
    <row r="867" spans="1:64" hidden="1" outlineLevel="1">
      <c r="A867" s="9"/>
      <c r="B867" s="9"/>
      <c r="C867" s="45"/>
      <c r="D867" s="128">
        <f>Asset32</f>
        <v>0</v>
      </c>
      <c r="E867" s="9"/>
      <c r="F867" s="9"/>
      <c r="G867" s="194">
        <f>'Adjustment for previous period'!G703</f>
        <v>0</v>
      </c>
      <c r="H867" s="36"/>
      <c r="I867" s="36"/>
      <c r="J867" s="36"/>
      <c r="K867" s="36"/>
      <c r="L867" s="36"/>
      <c r="M867" s="36"/>
      <c r="N867" s="28"/>
      <c r="O867" s="28"/>
      <c r="P867" s="28"/>
      <c r="Q867" s="28"/>
      <c r="R867" s="28"/>
      <c r="S867" s="99"/>
      <c r="T867" s="99"/>
      <c r="U867" s="99"/>
      <c r="V867" s="99"/>
      <c r="W867" s="99"/>
      <c r="X867" s="99"/>
      <c r="Y867" s="99"/>
      <c r="Z867" s="99"/>
      <c r="AA867" s="99"/>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99"/>
      <c r="BE867" s="99"/>
      <c r="BF867" s="99"/>
      <c r="BG867" s="99"/>
      <c r="BH867" s="99"/>
      <c r="BI867" s="99"/>
      <c r="BJ867" s="99"/>
      <c r="BK867" s="11"/>
      <c r="BL867" s="11"/>
    </row>
    <row r="868" spans="1:64" hidden="1" outlineLevel="1">
      <c r="A868" s="9"/>
      <c r="B868" s="9"/>
      <c r="C868" s="45"/>
      <c r="D868" s="128">
        <f>Asset33</f>
        <v>0</v>
      </c>
      <c r="E868" s="9"/>
      <c r="F868" s="9"/>
      <c r="G868" s="194">
        <f>'Adjustment for previous period'!G704</f>
        <v>0</v>
      </c>
      <c r="H868" s="36"/>
      <c r="I868" s="36"/>
      <c r="J868" s="36"/>
      <c r="K868" s="36"/>
      <c r="L868" s="36"/>
      <c r="M868" s="36"/>
      <c r="N868" s="28"/>
      <c r="O868" s="28"/>
      <c r="P868" s="28"/>
      <c r="Q868" s="28"/>
      <c r="R868" s="28"/>
      <c r="S868" s="99"/>
      <c r="T868" s="99"/>
      <c r="U868" s="99"/>
      <c r="V868" s="99"/>
      <c r="W868" s="99"/>
      <c r="X868" s="99"/>
      <c r="Y868" s="99"/>
      <c r="Z868" s="99"/>
      <c r="AA868" s="99"/>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99"/>
      <c r="BE868" s="99"/>
      <c r="BF868" s="99"/>
      <c r="BG868" s="99"/>
      <c r="BH868" s="99"/>
      <c r="BI868" s="99"/>
      <c r="BJ868" s="99"/>
      <c r="BK868" s="11"/>
      <c r="BL868" s="11"/>
    </row>
    <row r="869" spans="1:64" hidden="1" outlineLevel="1">
      <c r="A869" s="9"/>
      <c r="B869" s="9"/>
      <c r="C869" s="45"/>
      <c r="D869" s="128">
        <f>Asset34</f>
        <v>0</v>
      </c>
      <c r="E869" s="9"/>
      <c r="F869" s="9"/>
      <c r="G869" s="194">
        <f>'Adjustment for previous period'!G705</f>
        <v>0</v>
      </c>
      <c r="H869" s="36"/>
      <c r="I869" s="36"/>
      <c r="J869" s="36"/>
      <c r="K869" s="36"/>
      <c r="L869" s="36"/>
      <c r="M869" s="36"/>
      <c r="N869" s="28"/>
      <c r="O869" s="28"/>
      <c r="P869" s="28"/>
      <c r="Q869" s="28"/>
      <c r="R869" s="28"/>
      <c r="S869" s="99"/>
      <c r="T869" s="99"/>
      <c r="U869" s="99"/>
      <c r="V869" s="99"/>
      <c r="W869" s="99"/>
      <c r="X869" s="99"/>
      <c r="Y869" s="99"/>
      <c r="Z869" s="99"/>
      <c r="AA869" s="99"/>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99"/>
      <c r="BE869" s="99"/>
      <c r="BF869" s="99"/>
      <c r="BG869" s="99"/>
      <c r="BH869" s="99"/>
      <c r="BI869" s="99"/>
      <c r="BJ869" s="99"/>
      <c r="BK869" s="11"/>
      <c r="BL869" s="11"/>
    </row>
    <row r="870" spans="1:64" hidden="1" outlineLevel="1">
      <c r="A870" s="9"/>
      <c r="B870" s="9"/>
      <c r="C870" s="45"/>
      <c r="D870" s="128">
        <f>Asset35</f>
        <v>0</v>
      </c>
      <c r="E870" s="9"/>
      <c r="F870" s="9"/>
      <c r="G870" s="194">
        <f>'Adjustment for previous period'!G706</f>
        <v>0</v>
      </c>
      <c r="H870" s="36"/>
      <c r="I870" s="36"/>
      <c r="J870" s="36"/>
      <c r="K870" s="36"/>
      <c r="L870" s="36"/>
      <c r="M870" s="36"/>
      <c r="N870" s="28"/>
      <c r="O870" s="28"/>
      <c r="P870" s="28"/>
      <c r="Q870" s="28"/>
      <c r="R870" s="28"/>
      <c r="S870" s="99"/>
      <c r="T870" s="99"/>
      <c r="U870" s="99"/>
      <c r="V870" s="99"/>
      <c r="W870" s="99"/>
      <c r="X870" s="99"/>
      <c r="Y870" s="99"/>
      <c r="Z870" s="99"/>
      <c r="AA870" s="99"/>
      <c r="AB870" s="217"/>
      <c r="AC870" s="217"/>
      <c r="AD870" s="217"/>
      <c r="AE870" s="217"/>
      <c r="AF870" s="217"/>
      <c r="AG870" s="217"/>
      <c r="AH870" s="217"/>
      <c r="AI870" s="217"/>
      <c r="AJ870" s="217"/>
      <c r="AK870" s="217"/>
      <c r="AL870" s="217"/>
      <c r="AM870" s="217"/>
      <c r="AN870" s="217"/>
      <c r="AO870" s="217"/>
      <c r="AP870" s="217"/>
      <c r="AQ870" s="217"/>
      <c r="AR870" s="217"/>
      <c r="AS870" s="217"/>
      <c r="AT870" s="217"/>
      <c r="AU870" s="217"/>
      <c r="AV870" s="217"/>
      <c r="AW870" s="217"/>
      <c r="AX870" s="217"/>
      <c r="AY870" s="217"/>
      <c r="AZ870" s="217"/>
      <c r="BA870" s="217"/>
      <c r="BB870" s="217"/>
      <c r="BC870" s="217"/>
      <c r="BD870" s="99"/>
      <c r="BE870" s="99"/>
      <c r="BF870" s="99"/>
      <c r="BG870" s="99"/>
      <c r="BH870" s="99"/>
      <c r="BI870" s="99"/>
      <c r="BJ870" s="99"/>
      <c r="BK870" s="11"/>
      <c r="BL870" s="11"/>
    </row>
    <row r="871" spans="1:64" hidden="1" outlineLevel="1">
      <c r="A871" s="9"/>
      <c r="B871" s="9"/>
      <c r="C871" s="45"/>
      <c r="D871" s="128">
        <f>Asset36</f>
        <v>0</v>
      </c>
      <c r="E871" s="9"/>
      <c r="F871" s="9"/>
      <c r="G871" s="194">
        <f>'Adjustment for previous period'!G707</f>
        <v>0</v>
      </c>
      <c r="H871" s="36"/>
      <c r="I871" s="36"/>
      <c r="J871" s="36"/>
      <c r="K871" s="36"/>
      <c r="L871" s="36"/>
      <c r="M871" s="36"/>
      <c r="N871" s="28"/>
      <c r="O871" s="28"/>
      <c r="P871" s="28"/>
      <c r="Q871" s="28"/>
      <c r="R871" s="28"/>
      <c r="S871" s="99"/>
      <c r="T871" s="99"/>
      <c r="U871" s="99"/>
      <c r="V871" s="99"/>
      <c r="W871" s="99"/>
      <c r="X871" s="99"/>
      <c r="Y871" s="99"/>
      <c r="Z871" s="99"/>
      <c r="AA871" s="99"/>
      <c r="AB871" s="217"/>
      <c r="AC871" s="217"/>
      <c r="AD871" s="217"/>
      <c r="AE871" s="217"/>
      <c r="AF871" s="217"/>
      <c r="AG871" s="217"/>
      <c r="AH871" s="217"/>
      <c r="AI871" s="217"/>
      <c r="AJ871" s="217"/>
      <c r="AK871" s="217"/>
      <c r="AL871" s="217"/>
      <c r="AM871" s="217"/>
      <c r="AN871" s="217"/>
      <c r="AO871" s="217"/>
      <c r="AP871" s="217"/>
      <c r="AQ871" s="217"/>
      <c r="AR871" s="217"/>
      <c r="AS871" s="217"/>
      <c r="AT871" s="217"/>
      <c r="AU871" s="217"/>
      <c r="AV871" s="217"/>
      <c r="AW871" s="217"/>
      <c r="AX871" s="217"/>
      <c r="AY871" s="217"/>
      <c r="AZ871" s="217"/>
      <c r="BA871" s="217"/>
      <c r="BB871" s="217"/>
      <c r="BC871" s="217"/>
      <c r="BD871" s="99"/>
      <c r="BE871" s="99"/>
      <c r="BF871" s="99"/>
      <c r="BG871" s="99"/>
      <c r="BH871" s="99"/>
      <c r="BI871" s="99"/>
      <c r="BJ871" s="99"/>
      <c r="BK871" s="11"/>
      <c r="BL871" s="11"/>
    </row>
    <row r="872" spans="1:64" hidden="1" outlineLevel="1">
      <c r="A872" s="9"/>
      <c r="B872" s="9"/>
      <c r="C872" s="45"/>
      <c r="D872" s="128">
        <f>Asset37</f>
        <v>0</v>
      </c>
      <c r="E872" s="9"/>
      <c r="F872" s="9"/>
      <c r="G872" s="194">
        <f>'Adjustment for previous period'!G708</f>
        <v>0</v>
      </c>
      <c r="H872" s="36"/>
      <c r="I872" s="36"/>
      <c r="J872" s="36"/>
      <c r="K872" s="36"/>
      <c r="L872" s="36"/>
      <c r="M872" s="36"/>
      <c r="N872" s="28"/>
      <c r="O872" s="28"/>
      <c r="P872" s="28"/>
      <c r="Q872" s="28"/>
      <c r="R872" s="28"/>
      <c r="S872" s="99"/>
      <c r="T872" s="99"/>
      <c r="U872" s="99"/>
      <c r="V872" s="99"/>
      <c r="W872" s="99"/>
      <c r="X872" s="99"/>
      <c r="Y872" s="99"/>
      <c r="Z872" s="99"/>
      <c r="AA872" s="99"/>
      <c r="AB872" s="217"/>
      <c r="AC872" s="217"/>
      <c r="AD872" s="217"/>
      <c r="AE872" s="217"/>
      <c r="AF872" s="217"/>
      <c r="AG872" s="217"/>
      <c r="AH872" s="217"/>
      <c r="AI872" s="217"/>
      <c r="AJ872" s="217"/>
      <c r="AK872" s="217"/>
      <c r="AL872" s="217"/>
      <c r="AM872" s="217"/>
      <c r="AN872" s="217"/>
      <c r="AO872" s="217"/>
      <c r="AP872" s="217"/>
      <c r="AQ872" s="217"/>
      <c r="AR872" s="217"/>
      <c r="AS872" s="217"/>
      <c r="AT872" s="217"/>
      <c r="AU872" s="217"/>
      <c r="AV872" s="217"/>
      <c r="AW872" s="217"/>
      <c r="AX872" s="217"/>
      <c r="AY872" s="217"/>
      <c r="AZ872" s="217"/>
      <c r="BA872" s="217"/>
      <c r="BB872" s="217"/>
      <c r="BC872" s="217"/>
      <c r="BD872" s="99"/>
      <c r="BE872" s="99"/>
      <c r="BF872" s="99"/>
      <c r="BG872" s="99"/>
      <c r="BH872" s="99"/>
      <c r="BI872" s="99"/>
      <c r="BJ872" s="99"/>
      <c r="BK872" s="11"/>
      <c r="BL872" s="11"/>
    </row>
    <row r="873" spans="1:64" hidden="1" outlineLevel="1">
      <c r="A873" s="9"/>
      <c r="B873" s="9"/>
      <c r="C873" s="45"/>
      <c r="D873" s="128">
        <f>Asset38</f>
        <v>0</v>
      </c>
      <c r="E873" s="9"/>
      <c r="F873" s="9"/>
      <c r="G873" s="194">
        <f>'Adjustment for previous period'!G709</f>
        <v>0</v>
      </c>
      <c r="H873" s="36"/>
      <c r="I873" s="36"/>
      <c r="J873" s="36"/>
      <c r="K873" s="36"/>
      <c r="L873" s="36"/>
      <c r="M873" s="36"/>
      <c r="N873" s="28"/>
      <c r="O873" s="28"/>
      <c r="P873" s="28"/>
      <c r="Q873" s="28"/>
      <c r="R873" s="28"/>
      <c r="S873" s="99"/>
      <c r="T873" s="99"/>
      <c r="U873" s="99"/>
      <c r="V873" s="99"/>
      <c r="W873" s="99"/>
      <c r="X873" s="99"/>
      <c r="Y873" s="99"/>
      <c r="Z873" s="99"/>
      <c r="AA873" s="99"/>
      <c r="AB873" s="217"/>
      <c r="AC873" s="217"/>
      <c r="AD873" s="217"/>
      <c r="AE873" s="217"/>
      <c r="AF873" s="217"/>
      <c r="AG873" s="217"/>
      <c r="AH873" s="217"/>
      <c r="AI873" s="217"/>
      <c r="AJ873" s="217"/>
      <c r="AK873" s="217"/>
      <c r="AL873" s="217"/>
      <c r="AM873" s="217"/>
      <c r="AN873" s="217"/>
      <c r="AO873" s="217"/>
      <c r="AP873" s="217"/>
      <c r="AQ873" s="217"/>
      <c r="AR873" s="217"/>
      <c r="AS873" s="217"/>
      <c r="AT873" s="217"/>
      <c r="AU873" s="217"/>
      <c r="AV873" s="217"/>
      <c r="AW873" s="217"/>
      <c r="AX873" s="217"/>
      <c r="AY873" s="217"/>
      <c r="AZ873" s="217"/>
      <c r="BA873" s="217"/>
      <c r="BB873" s="217"/>
      <c r="BC873" s="217"/>
      <c r="BD873" s="99"/>
      <c r="BE873" s="99"/>
      <c r="BF873" s="99"/>
      <c r="BG873" s="99"/>
      <c r="BH873" s="99"/>
      <c r="BI873" s="99"/>
      <c r="BJ873" s="99"/>
      <c r="BK873" s="11"/>
      <c r="BL873" s="11"/>
    </row>
    <row r="874" spans="1:64" hidden="1" outlineLevel="1">
      <c r="A874" s="9"/>
      <c r="B874" s="9"/>
      <c r="C874" s="45"/>
      <c r="D874" s="128">
        <f>Asset39</f>
        <v>0</v>
      </c>
      <c r="E874" s="9"/>
      <c r="F874" s="9"/>
      <c r="G874" s="194">
        <f>'Adjustment for previous period'!G710</f>
        <v>0</v>
      </c>
      <c r="H874" s="36"/>
      <c r="I874" s="36"/>
      <c r="J874" s="36"/>
      <c r="K874" s="36"/>
      <c r="L874" s="36"/>
      <c r="M874" s="36"/>
      <c r="N874" s="28"/>
      <c r="O874" s="28"/>
      <c r="P874" s="28"/>
      <c r="Q874" s="28"/>
      <c r="R874" s="28"/>
      <c r="S874" s="99"/>
      <c r="T874" s="99"/>
      <c r="U874" s="99"/>
      <c r="V874" s="99"/>
      <c r="W874" s="99"/>
      <c r="X874" s="99"/>
      <c r="Y874" s="99"/>
      <c r="Z874" s="99"/>
      <c r="AA874" s="99"/>
      <c r="AB874" s="217"/>
      <c r="AC874" s="217"/>
      <c r="AD874" s="217"/>
      <c r="AE874" s="217"/>
      <c r="AF874" s="217"/>
      <c r="AG874" s="217"/>
      <c r="AH874" s="217"/>
      <c r="AI874" s="217"/>
      <c r="AJ874" s="217"/>
      <c r="AK874" s="217"/>
      <c r="AL874" s="217"/>
      <c r="AM874" s="217"/>
      <c r="AN874" s="217"/>
      <c r="AO874" s="217"/>
      <c r="AP874" s="217"/>
      <c r="AQ874" s="217"/>
      <c r="AR874" s="217"/>
      <c r="AS874" s="217"/>
      <c r="AT874" s="217"/>
      <c r="AU874" s="217"/>
      <c r="AV874" s="217"/>
      <c r="AW874" s="217"/>
      <c r="AX874" s="217"/>
      <c r="AY874" s="217"/>
      <c r="AZ874" s="217"/>
      <c r="BA874" s="217"/>
      <c r="BB874" s="217"/>
      <c r="BC874" s="217"/>
      <c r="BD874" s="99"/>
      <c r="BE874" s="99"/>
      <c r="BF874" s="99"/>
      <c r="BG874" s="99"/>
      <c r="BH874" s="99"/>
      <c r="BI874" s="99"/>
      <c r="BJ874" s="99"/>
      <c r="BK874" s="11"/>
      <c r="BL874" s="11"/>
    </row>
    <row r="875" spans="1:64" hidden="1" outlineLevel="1">
      <c r="A875" s="9"/>
      <c r="B875" s="9"/>
      <c r="C875" s="45"/>
      <c r="D875" s="128">
        <f>Asset40</f>
        <v>0</v>
      </c>
      <c r="E875" s="9"/>
      <c r="F875" s="9"/>
      <c r="G875" s="194">
        <f>'Adjustment for previous period'!G711</f>
        <v>0</v>
      </c>
      <c r="H875" s="36"/>
      <c r="I875" s="36"/>
      <c r="J875" s="36"/>
      <c r="K875" s="36"/>
      <c r="L875" s="36"/>
      <c r="M875" s="36"/>
      <c r="N875" s="28"/>
      <c r="O875" s="28"/>
      <c r="P875" s="28"/>
      <c r="Q875" s="28"/>
      <c r="R875" s="28"/>
      <c r="S875" s="99"/>
      <c r="T875" s="99"/>
      <c r="U875" s="99"/>
      <c r="V875" s="99"/>
      <c r="W875" s="99"/>
      <c r="X875" s="99"/>
      <c r="Y875" s="99"/>
      <c r="Z875" s="99"/>
      <c r="AA875" s="99"/>
      <c r="AB875" s="217"/>
      <c r="AC875" s="217"/>
      <c r="AD875" s="217"/>
      <c r="AE875" s="217"/>
      <c r="AF875" s="217"/>
      <c r="AG875" s="217"/>
      <c r="AH875" s="217"/>
      <c r="AI875" s="217"/>
      <c r="AJ875" s="217"/>
      <c r="AK875" s="217"/>
      <c r="AL875" s="217"/>
      <c r="AM875" s="217"/>
      <c r="AN875" s="217"/>
      <c r="AO875" s="217"/>
      <c r="AP875" s="217"/>
      <c r="AQ875" s="217"/>
      <c r="AR875" s="217"/>
      <c r="AS875" s="217"/>
      <c r="AT875" s="217"/>
      <c r="AU875" s="217"/>
      <c r="AV875" s="217"/>
      <c r="AW875" s="217"/>
      <c r="AX875" s="217"/>
      <c r="AY875" s="217"/>
      <c r="AZ875" s="217"/>
      <c r="BA875" s="217"/>
      <c r="BB875" s="217"/>
      <c r="BC875" s="217"/>
      <c r="BD875" s="99"/>
      <c r="BE875" s="99"/>
      <c r="BF875" s="99"/>
      <c r="BG875" s="99"/>
      <c r="BH875" s="99"/>
      <c r="BI875" s="99"/>
      <c r="BJ875" s="99"/>
      <c r="BK875" s="11"/>
      <c r="BL875" s="11"/>
    </row>
    <row r="876" spans="1:64" hidden="1" outlineLevel="1">
      <c r="A876" s="9"/>
      <c r="B876" s="9"/>
      <c r="C876" s="45"/>
      <c r="D876" s="128">
        <f>Asset41</f>
        <v>0</v>
      </c>
      <c r="E876" s="9"/>
      <c r="F876" s="9"/>
      <c r="G876" s="194">
        <f>'Adjustment for previous period'!G712</f>
        <v>0</v>
      </c>
      <c r="H876" s="36"/>
      <c r="I876" s="36"/>
      <c r="J876" s="36"/>
      <c r="K876" s="36"/>
      <c r="L876" s="36"/>
      <c r="M876" s="36"/>
      <c r="N876" s="28"/>
      <c r="O876" s="28"/>
      <c r="P876" s="28"/>
      <c r="Q876" s="28"/>
      <c r="R876" s="28"/>
      <c r="S876" s="99"/>
      <c r="T876" s="99"/>
      <c r="U876" s="99"/>
      <c r="V876" s="99"/>
      <c r="W876" s="99"/>
      <c r="X876" s="99"/>
      <c r="Y876" s="99"/>
      <c r="Z876" s="99"/>
      <c r="AA876" s="99"/>
      <c r="AB876" s="217"/>
      <c r="AC876" s="217"/>
      <c r="AD876" s="217"/>
      <c r="AE876" s="217"/>
      <c r="AF876" s="217"/>
      <c r="AG876" s="217"/>
      <c r="AH876" s="217"/>
      <c r="AI876" s="217"/>
      <c r="AJ876" s="217"/>
      <c r="AK876" s="217"/>
      <c r="AL876" s="217"/>
      <c r="AM876" s="217"/>
      <c r="AN876" s="217"/>
      <c r="AO876" s="217"/>
      <c r="AP876" s="217"/>
      <c r="AQ876" s="217"/>
      <c r="AR876" s="217"/>
      <c r="AS876" s="217"/>
      <c r="AT876" s="217"/>
      <c r="AU876" s="217"/>
      <c r="AV876" s="217"/>
      <c r="AW876" s="217"/>
      <c r="AX876" s="217"/>
      <c r="AY876" s="217"/>
      <c r="AZ876" s="217"/>
      <c r="BA876" s="217"/>
      <c r="BB876" s="217"/>
      <c r="BC876" s="217"/>
      <c r="BD876" s="99"/>
      <c r="BE876" s="99"/>
      <c r="BF876" s="99"/>
      <c r="BG876" s="99"/>
      <c r="BH876" s="99"/>
      <c r="BI876" s="99"/>
      <c r="BJ876" s="99"/>
      <c r="BK876" s="11"/>
      <c r="BL876" s="11"/>
    </row>
    <row r="877" spans="1:64" hidden="1" outlineLevel="1">
      <c r="A877" s="9"/>
      <c r="B877" s="9"/>
      <c r="C877" s="45"/>
      <c r="D877" s="128">
        <f>Asset42</f>
        <v>0</v>
      </c>
      <c r="E877" s="9"/>
      <c r="F877" s="9"/>
      <c r="G877" s="194">
        <f>'Adjustment for previous period'!G713</f>
        <v>0</v>
      </c>
      <c r="H877" s="36"/>
      <c r="I877" s="36"/>
      <c r="J877" s="36"/>
      <c r="K877" s="36"/>
      <c r="L877" s="36"/>
      <c r="M877" s="36"/>
      <c r="N877" s="28"/>
      <c r="O877" s="28"/>
      <c r="P877" s="28"/>
      <c r="Q877" s="28"/>
      <c r="R877" s="28"/>
      <c r="S877" s="99"/>
      <c r="T877" s="99"/>
      <c r="U877" s="99"/>
      <c r="V877" s="99"/>
      <c r="W877" s="99"/>
      <c r="X877" s="99"/>
      <c r="Y877" s="99"/>
      <c r="Z877" s="99"/>
      <c r="AA877" s="99"/>
      <c r="AB877" s="217"/>
      <c r="AC877" s="217"/>
      <c r="AD877" s="217"/>
      <c r="AE877" s="217"/>
      <c r="AF877" s="217"/>
      <c r="AG877" s="217"/>
      <c r="AH877" s="217"/>
      <c r="AI877" s="217"/>
      <c r="AJ877" s="217"/>
      <c r="AK877" s="217"/>
      <c r="AL877" s="217"/>
      <c r="AM877" s="217"/>
      <c r="AN877" s="217"/>
      <c r="AO877" s="217"/>
      <c r="AP877" s="217"/>
      <c r="AQ877" s="217"/>
      <c r="AR877" s="217"/>
      <c r="AS877" s="217"/>
      <c r="AT877" s="217"/>
      <c r="AU877" s="217"/>
      <c r="AV877" s="217"/>
      <c r="AW877" s="217"/>
      <c r="AX877" s="217"/>
      <c r="AY877" s="217"/>
      <c r="AZ877" s="217"/>
      <c r="BA877" s="217"/>
      <c r="BB877" s="217"/>
      <c r="BC877" s="217"/>
      <c r="BD877" s="99"/>
      <c r="BE877" s="99"/>
      <c r="BF877" s="99"/>
      <c r="BG877" s="99"/>
      <c r="BH877" s="99"/>
      <c r="BI877" s="99"/>
      <c r="BJ877" s="99"/>
      <c r="BK877" s="11"/>
      <c r="BL877" s="11"/>
    </row>
    <row r="878" spans="1:64" hidden="1" outlineLevel="1">
      <c r="A878" s="9"/>
      <c r="B878" s="9"/>
      <c r="C878" s="45"/>
      <c r="D878" s="128">
        <f>Asset43</f>
        <v>0</v>
      </c>
      <c r="E878" s="9"/>
      <c r="F878" s="9"/>
      <c r="G878" s="194">
        <f>'Adjustment for previous period'!G714</f>
        <v>0</v>
      </c>
      <c r="H878" s="36"/>
      <c r="I878" s="36"/>
      <c r="J878" s="36"/>
      <c r="K878" s="36"/>
      <c r="L878" s="36"/>
      <c r="M878" s="36"/>
      <c r="N878" s="28"/>
      <c r="O878" s="28"/>
      <c r="P878" s="28"/>
      <c r="Q878" s="28"/>
      <c r="R878" s="28"/>
      <c r="S878" s="99"/>
      <c r="T878" s="99"/>
      <c r="U878" s="99"/>
      <c r="V878" s="99"/>
      <c r="W878" s="99"/>
      <c r="X878" s="99"/>
      <c r="Y878" s="99"/>
      <c r="Z878" s="99"/>
      <c r="AA878" s="99"/>
      <c r="AB878" s="217"/>
      <c r="AC878" s="217"/>
      <c r="AD878" s="217"/>
      <c r="AE878" s="217"/>
      <c r="AF878" s="217"/>
      <c r="AG878" s="217"/>
      <c r="AH878" s="217"/>
      <c r="AI878" s="217"/>
      <c r="AJ878" s="217"/>
      <c r="AK878" s="217"/>
      <c r="AL878" s="217"/>
      <c r="AM878" s="217"/>
      <c r="AN878" s="217"/>
      <c r="AO878" s="217"/>
      <c r="AP878" s="217"/>
      <c r="AQ878" s="217"/>
      <c r="AR878" s="217"/>
      <c r="AS878" s="217"/>
      <c r="AT878" s="217"/>
      <c r="AU878" s="217"/>
      <c r="AV878" s="217"/>
      <c r="AW878" s="217"/>
      <c r="AX878" s="217"/>
      <c r="AY878" s="217"/>
      <c r="AZ878" s="217"/>
      <c r="BA878" s="217"/>
      <c r="BB878" s="217"/>
      <c r="BC878" s="217"/>
      <c r="BD878" s="99"/>
      <c r="BE878" s="99"/>
      <c r="BF878" s="99"/>
      <c r="BG878" s="99"/>
      <c r="BH878" s="99"/>
      <c r="BI878" s="99"/>
      <c r="BJ878" s="99"/>
      <c r="BK878" s="11"/>
      <c r="BL878" s="11"/>
    </row>
    <row r="879" spans="1:64" hidden="1" outlineLevel="1">
      <c r="A879" s="9"/>
      <c r="B879" s="9"/>
      <c r="C879" s="45"/>
      <c r="D879" s="128">
        <f>Asset44</f>
        <v>0</v>
      </c>
      <c r="E879" s="9"/>
      <c r="F879" s="9"/>
      <c r="G879" s="194">
        <f>'Adjustment for previous period'!G715</f>
        <v>0</v>
      </c>
      <c r="H879" s="36"/>
      <c r="I879" s="36"/>
      <c r="J879" s="36"/>
      <c r="K879" s="36"/>
      <c r="L879" s="36"/>
      <c r="M879" s="36"/>
      <c r="N879" s="28"/>
      <c r="O879" s="28"/>
      <c r="P879" s="28"/>
      <c r="Q879" s="28"/>
      <c r="R879" s="28"/>
      <c r="S879" s="99"/>
      <c r="T879" s="99"/>
      <c r="U879" s="99"/>
      <c r="V879" s="99"/>
      <c r="W879" s="99"/>
      <c r="X879" s="99"/>
      <c r="Y879" s="99"/>
      <c r="Z879" s="99"/>
      <c r="AA879" s="99"/>
      <c r="AB879" s="217"/>
      <c r="AC879" s="217"/>
      <c r="AD879" s="217"/>
      <c r="AE879" s="217"/>
      <c r="AF879" s="217"/>
      <c r="AG879" s="217"/>
      <c r="AH879" s="217"/>
      <c r="AI879" s="217"/>
      <c r="AJ879" s="217"/>
      <c r="AK879" s="217"/>
      <c r="AL879" s="217"/>
      <c r="AM879" s="217"/>
      <c r="AN879" s="217"/>
      <c r="AO879" s="217"/>
      <c r="AP879" s="217"/>
      <c r="AQ879" s="217"/>
      <c r="AR879" s="217"/>
      <c r="AS879" s="217"/>
      <c r="AT879" s="217"/>
      <c r="AU879" s="217"/>
      <c r="AV879" s="217"/>
      <c r="AW879" s="217"/>
      <c r="AX879" s="217"/>
      <c r="AY879" s="217"/>
      <c r="AZ879" s="217"/>
      <c r="BA879" s="217"/>
      <c r="BB879" s="217"/>
      <c r="BC879" s="217"/>
      <c r="BD879" s="99"/>
      <c r="BE879" s="99"/>
      <c r="BF879" s="99"/>
      <c r="BG879" s="99"/>
      <c r="BH879" s="99"/>
      <c r="BI879" s="99"/>
      <c r="BJ879" s="99"/>
      <c r="BK879" s="11"/>
      <c r="BL879" s="11"/>
    </row>
    <row r="880" spans="1:64" hidden="1" outlineLevel="1">
      <c r="A880" s="9"/>
      <c r="B880" s="9"/>
      <c r="C880" s="45"/>
      <c r="D880" s="128">
        <f>Asset45</f>
        <v>0</v>
      </c>
      <c r="E880" s="9"/>
      <c r="F880" s="9"/>
      <c r="G880" s="194">
        <f>'Adjustment for previous period'!G716</f>
        <v>0</v>
      </c>
      <c r="H880" s="36"/>
      <c r="I880" s="36"/>
      <c r="J880" s="36"/>
      <c r="K880" s="36"/>
      <c r="L880" s="36"/>
      <c r="M880" s="36"/>
      <c r="N880" s="28"/>
      <c r="O880" s="28"/>
      <c r="P880" s="28"/>
      <c r="Q880" s="28"/>
      <c r="R880" s="28"/>
      <c r="S880" s="99"/>
      <c r="T880" s="99"/>
      <c r="U880" s="99"/>
      <c r="V880" s="99"/>
      <c r="W880" s="99"/>
      <c r="X880" s="99"/>
      <c r="Y880" s="99"/>
      <c r="Z880" s="99"/>
      <c r="AA880" s="99"/>
      <c r="AB880" s="217"/>
      <c r="AC880" s="217"/>
      <c r="AD880" s="217"/>
      <c r="AE880" s="217"/>
      <c r="AF880" s="217"/>
      <c r="AG880" s="217"/>
      <c r="AH880" s="217"/>
      <c r="AI880" s="217"/>
      <c r="AJ880" s="217"/>
      <c r="AK880" s="217"/>
      <c r="AL880" s="217"/>
      <c r="AM880" s="217"/>
      <c r="AN880" s="217"/>
      <c r="AO880" s="217"/>
      <c r="AP880" s="217"/>
      <c r="AQ880" s="217"/>
      <c r="AR880" s="217"/>
      <c r="AS880" s="217"/>
      <c r="AT880" s="217"/>
      <c r="AU880" s="217"/>
      <c r="AV880" s="217"/>
      <c r="AW880" s="217"/>
      <c r="AX880" s="217"/>
      <c r="AY880" s="217"/>
      <c r="AZ880" s="217"/>
      <c r="BA880" s="217"/>
      <c r="BB880" s="217"/>
      <c r="BC880" s="217"/>
      <c r="BD880" s="99"/>
      <c r="BE880" s="99"/>
      <c r="BF880" s="99"/>
      <c r="BG880" s="99"/>
      <c r="BH880" s="99"/>
      <c r="BI880" s="99"/>
      <c r="BJ880" s="99"/>
      <c r="BK880" s="11"/>
      <c r="BL880" s="11"/>
    </row>
    <row r="881" spans="1:64" collapsed="1">
      <c r="A881" s="9"/>
      <c r="B881" s="9"/>
      <c r="C881" s="45"/>
      <c r="D881" s="112"/>
      <c r="E881" s="9"/>
      <c r="F881" s="9"/>
      <c r="G881" s="199"/>
      <c r="H881" s="36"/>
      <c r="I881" s="36"/>
      <c r="J881" s="36"/>
      <c r="K881" s="36"/>
      <c r="L881" s="36"/>
      <c r="M881" s="36"/>
      <c r="N881" s="28"/>
      <c r="O881" s="28"/>
      <c r="P881" s="28"/>
      <c r="Q881" s="28"/>
      <c r="R881" s="28"/>
      <c r="S881" s="99"/>
      <c r="T881" s="99"/>
      <c r="U881" s="99"/>
      <c r="V881" s="99"/>
      <c r="W881" s="99"/>
      <c r="X881" s="99"/>
      <c r="Y881" s="99"/>
      <c r="Z881" s="99"/>
      <c r="AA881" s="99"/>
      <c r="AB881" s="217"/>
      <c r="AC881" s="217"/>
      <c r="AD881" s="217"/>
      <c r="AE881" s="217"/>
      <c r="AF881" s="217"/>
      <c r="AG881" s="217"/>
      <c r="AH881" s="217"/>
      <c r="AI881" s="217"/>
      <c r="AJ881" s="217"/>
      <c r="AK881" s="217"/>
      <c r="AL881" s="217"/>
      <c r="AM881" s="217"/>
      <c r="AN881" s="217"/>
      <c r="AO881" s="217"/>
      <c r="AP881" s="217"/>
      <c r="AQ881" s="217"/>
      <c r="AR881" s="217"/>
      <c r="AS881" s="217"/>
      <c r="AT881" s="217"/>
      <c r="AU881" s="217"/>
      <c r="AV881" s="217"/>
      <c r="AW881" s="217"/>
      <c r="AX881" s="217"/>
      <c r="AY881" s="217"/>
      <c r="AZ881" s="217"/>
      <c r="BA881" s="217"/>
      <c r="BB881" s="217"/>
      <c r="BC881" s="217"/>
      <c r="BD881" s="99"/>
      <c r="BE881" s="99"/>
      <c r="BF881" s="99"/>
      <c r="BG881" s="99"/>
      <c r="BH881" s="99"/>
      <c r="BI881" s="99"/>
      <c r="BJ881" s="99"/>
      <c r="BK881" s="11"/>
      <c r="BL881" s="11"/>
    </row>
    <row r="882" spans="1:64">
      <c r="A882" s="9"/>
      <c r="B882" s="9"/>
      <c r="C882" s="45" t="s">
        <v>61</v>
      </c>
      <c r="D882" s="128"/>
      <c r="E882" s="9"/>
      <c r="F882" s="9"/>
      <c r="G882" s="198">
        <f>SUM(G883:G927)</f>
        <v>0</v>
      </c>
      <c r="H882" s="110"/>
      <c r="I882" s="110"/>
      <c r="J882" s="110"/>
      <c r="K882" s="110"/>
      <c r="L882" s="110"/>
      <c r="M882" s="110"/>
      <c r="N882" s="28"/>
      <c r="O882" s="28"/>
      <c r="P882" s="28"/>
      <c r="Q882" s="28"/>
      <c r="R882" s="28"/>
      <c r="S882" s="99"/>
      <c r="T882" s="99"/>
      <c r="U882" s="99"/>
      <c r="V882" s="99"/>
      <c r="W882" s="99"/>
      <c r="X882" s="99"/>
      <c r="Y882" s="99"/>
      <c r="Z882" s="99"/>
      <c r="AA882" s="99"/>
      <c r="AB882" s="217"/>
      <c r="AC882" s="217"/>
      <c r="AD882" s="217"/>
      <c r="AE882" s="217"/>
      <c r="AF882" s="217"/>
      <c r="AG882" s="217"/>
      <c r="AH882" s="217"/>
      <c r="AI882" s="217"/>
      <c r="AJ882" s="217"/>
      <c r="AK882" s="217"/>
      <c r="AL882" s="217"/>
      <c r="AM882" s="217"/>
      <c r="AN882" s="217"/>
      <c r="AO882" s="217"/>
      <c r="AP882" s="217"/>
      <c r="AQ882" s="217"/>
      <c r="AR882" s="217"/>
      <c r="AS882" s="217"/>
      <c r="AT882" s="217"/>
      <c r="AU882" s="217"/>
      <c r="AV882" s="217"/>
      <c r="AW882" s="217"/>
      <c r="AX882" s="217"/>
      <c r="AY882" s="217"/>
      <c r="AZ882" s="217"/>
      <c r="BA882" s="217"/>
      <c r="BB882" s="217"/>
      <c r="BC882" s="217"/>
      <c r="BD882" s="99"/>
      <c r="BE882" s="99"/>
      <c r="BF882" s="99"/>
      <c r="BG882" s="99"/>
      <c r="BH882" s="99"/>
      <c r="BI882" s="99"/>
      <c r="BJ882" s="99"/>
      <c r="BK882" s="11"/>
      <c r="BL882" s="11"/>
    </row>
    <row r="883" spans="1:64" hidden="1" outlineLevel="1">
      <c r="A883" s="9"/>
      <c r="B883" s="9"/>
      <c r="C883" s="45"/>
      <c r="D883" s="128" t="str">
        <f>Asset1</f>
        <v>System Capex</v>
      </c>
      <c r="E883" s="9"/>
      <c r="F883" s="9"/>
      <c r="G883" s="194">
        <f>'Adjustment for previous period'!G719</f>
        <v>0</v>
      </c>
      <c r="H883" s="110"/>
      <c r="I883" s="110"/>
      <c r="J883" s="110"/>
      <c r="K883" s="110"/>
      <c r="L883" s="110"/>
      <c r="M883" s="110"/>
      <c r="N883" s="28"/>
      <c r="O883" s="28"/>
      <c r="P883" s="28"/>
      <c r="Q883" s="28"/>
      <c r="R883" s="28"/>
      <c r="S883" s="99"/>
      <c r="T883" s="99"/>
      <c r="U883" s="99"/>
      <c r="V883" s="99"/>
      <c r="W883" s="99"/>
      <c r="X883" s="99"/>
      <c r="Y883" s="99"/>
      <c r="Z883" s="99"/>
      <c r="AA883" s="99"/>
      <c r="AB883" s="217"/>
      <c r="AC883" s="217"/>
      <c r="AD883" s="217"/>
      <c r="AE883" s="217"/>
      <c r="AF883" s="217"/>
      <c r="AG883" s="217"/>
      <c r="AH883" s="217"/>
      <c r="AI883" s="217"/>
      <c r="AJ883" s="217"/>
      <c r="AK883" s="217"/>
      <c r="AL883" s="217"/>
      <c r="AM883" s="217"/>
      <c r="AN883" s="217"/>
      <c r="AO883" s="217"/>
      <c r="AP883" s="217"/>
      <c r="AQ883" s="217"/>
      <c r="AR883" s="217"/>
      <c r="AS883" s="217"/>
      <c r="AT883" s="217"/>
      <c r="AU883" s="217"/>
      <c r="AV883" s="217"/>
      <c r="AW883" s="217"/>
      <c r="AX883" s="217"/>
      <c r="AY883" s="217"/>
      <c r="AZ883" s="217"/>
      <c r="BA883" s="217"/>
      <c r="BB883" s="217"/>
      <c r="BC883" s="217"/>
      <c r="BD883" s="99"/>
      <c r="BE883" s="99"/>
      <c r="BF883" s="99"/>
      <c r="BG883" s="99"/>
      <c r="BH883" s="99"/>
      <c r="BI883" s="99"/>
      <c r="BJ883" s="99"/>
      <c r="BK883" s="11"/>
      <c r="BL883" s="11"/>
    </row>
    <row r="884" spans="1:64" hidden="1" outlineLevel="1">
      <c r="A884" s="9"/>
      <c r="B884" s="9"/>
      <c r="C884" s="45"/>
      <c r="D884" s="128" t="str">
        <f>Asset2</f>
        <v>Transmission terminal station</v>
      </c>
      <c r="E884" s="9"/>
      <c r="F884" s="9"/>
      <c r="G884" s="194">
        <f>'Adjustment for previous period'!G720</f>
        <v>0</v>
      </c>
      <c r="H884" s="110"/>
      <c r="I884" s="110"/>
      <c r="J884" s="110"/>
      <c r="K884" s="110"/>
      <c r="L884" s="110"/>
      <c r="M884" s="110"/>
      <c r="N884" s="28"/>
      <c r="O884" s="28"/>
      <c r="P884" s="28"/>
      <c r="Q884" s="28"/>
      <c r="R884" s="28"/>
      <c r="S884" s="99"/>
      <c r="T884" s="99"/>
      <c r="U884" s="99"/>
      <c r="V884" s="99"/>
      <c r="W884" s="99"/>
      <c r="X884" s="99"/>
      <c r="Y884" s="99"/>
      <c r="Z884" s="99"/>
      <c r="AA884" s="99"/>
      <c r="AB884" s="217"/>
      <c r="AC884" s="217"/>
      <c r="AD884" s="217"/>
      <c r="AE884" s="217"/>
      <c r="AF884" s="217"/>
      <c r="AG884" s="217"/>
      <c r="AH884" s="217"/>
      <c r="AI884" s="217"/>
      <c r="AJ884" s="217"/>
      <c r="AK884" s="217"/>
      <c r="AL884" s="217"/>
      <c r="AM884" s="217"/>
      <c r="AN884" s="217"/>
      <c r="AO884" s="217"/>
      <c r="AP884" s="217"/>
      <c r="AQ884" s="217"/>
      <c r="AR884" s="217"/>
      <c r="AS884" s="217"/>
      <c r="AT884" s="217"/>
      <c r="AU884" s="217"/>
      <c r="AV884" s="217"/>
      <c r="AW884" s="217"/>
      <c r="AX884" s="217"/>
      <c r="AY884" s="217"/>
      <c r="AZ884" s="217"/>
      <c r="BA884" s="217"/>
      <c r="BB884" s="217"/>
      <c r="BC884" s="217"/>
      <c r="BD884" s="99"/>
      <c r="BE884" s="99"/>
      <c r="BF884" s="99"/>
      <c r="BG884" s="99"/>
      <c r="BH884" s="99"/>
      <c r="BI884" s="99"/>
      <c r="BJ884" s="99"/>
      <c r="BK884" s="11"/>
      <c r="BL884" s="11"/>
    </row>
    <row r="885" spans="1:64" hidden="1" outlineLevel="1">
      <c r="A885" s="9"/>
      <c r="B885" s="9"/>
      <c r="C885" s="45"/>
      <c r="D885" s="128" t="str">
        <f>Asset3</f>
        <v>Zone substations</v>
      </c>
      <c r="E885" s="9"/>
      <c r="F885" s="9"/>
      <c r="G885" s="194">
        <f>'Adjustment for previous period'!G721</f>
        <v>0</v>
      </c>
      <c r="H885" s="110"/>
      <c r="I885" s="110"/>
      <c r="J885" s="110"/>
      <c r="K885" s="110"/>
      <c r="L885" s="110"/>
      <c r="M885" s="110"/>
      <c r="N885" s="28"/>
      <c r="O885" s="28"/>
      <c r="P885" s="28"/>
      <c r="Q885" s="28"/>
      <c r="R885" s="28"/>
      <c r="S885" s="99"/>
      <c r="T885" s="99"/>
      <c r="U885" s="99"/>
      <c r="V885" s="99"/>
      <c r="W885" s="99"/>
      <c r="X885" s="99"/>
      <c r="Y885" s="99"/>
      <c r="Z885" s="99"/>
      <c r="AA885" s="99"/>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99"/>
      <c r="BE885" s="99"/>
      <c r="BF885" s="99"/>
      <c r="BG885" s="99"/>
      <c r="BH885" s="99"/>
      <c r="BI885" s="99"/>
      <c r="BJ885" s="99"/>
      <c r="BK885" s="11"/>
      <c r="BL885" s="11"/>
    </row>
    <row r="886" spans="1:64" hidden="1" outlineLevel="1">
      <c r="A886" s="9"/>
      <c r="B886" s="9"/>
      <c r="C886" s="45"/>
      <c r="D886" s="128" t="str">
        <f>Asset4</f>
        <v>Transmission lines</v>
      </c>
      <c r="E886" s="9"/>
      <c r="F886" s="9"/>
      <c r="G886" s="194">
        <f>'Adjustment for previous period'!G722</f>
        <v>0</v>
      </c>
      <c r="H886" s="110"/>
      <c r="I886" s="110"/>
      <c r="J886" s="110"/>
      <c r="K886" s="110"/>
      <c r="L886" s="110"/>
      <c r="M886" s="110"/>
      <c r="N886" s="28"/>
      <c r="O886" s="28"/>
      <c r="P886" s="28"/>
      <c r="Q886" s="28"/>
      <c r="R886" s="28"/>
      <c r="S886" s="99"/>
      <c r="T886" s="99"/>
      <c r="U886" s="99"/>
      <c r="V886" s="99"/>
      <c r="W886" s="99"/>
      <c r="X886" s="99"/>
      <c r="Y886" s="99"/>
      <c r="Z886" s="99"/>
      <c r="AA886" s="99"/>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99"/>
      <c r="BE886" s="99"/>
      <c r="BF886" s="99"/>
      <c r="BG886" s="99"/>
      <c r="BH886" s="99"/>
      <c r="BI886" s="99"/>
      <c r="BJ886" s="99"/>
      <c r="BK886" s="11"/>
      <c r="BL886" s="11"/>
    </row>
    <row r="887" spans="1:64" hidden="1" outlineLevel="1">
      <c r="A887" s="9"/>
      <c r="B887" s="9"/>
      <c r="C887" s="45"/>
      <c r="D887" s="128" t="str">
        <f>Asset5</f>
        <v>Distribution mains</v>
      </c>
      <c r="E887" s="9"/>
      <c r="F887" s="9"/>
      <c r="G887" s="194">
        <f>'Adjustment for previous period'!G723</f>
        <v>0</v>
      </c>
      <c r="H887" s="110"/>
      <c r="I887" s="110"/>
      <c r="J887" s="110"/>
      <c r="K887" s="110"/>
      <c r="L887" s="110"/>
      <c r="M887" s="110"/>
      <c r="N887" s="28"/>
      <c r="O887" s="28"/>
      <c r="P887" s="28"/>
      <c r="Q887" s="28"/>
      <c r="R887" s="28"/>
      <c r="S887" s="99"/>
      <c r="T887" s="99"/>
      <c r="U887" s="99"/>
      <c r="V887" s="99"/>
      <c r="W887" s="99"/>
      <c r="X887" s="99"/>
      <c r="Y887" s="99"/>
      <c r="Z887" s="99"/>
      <c r="AA887" s="99"/>
      <c r="AB887" s="217"/>
      <c r="AC887" s="217"/>
      <c r="AD887" s="217"/>
      <c r="AE887" s="217"/>
      <c r="AF887" s="217"/>
      <c r="AG887" s="217"/>
      <c r="AH887" s="217"/>
      <c r="AI887" s="217"/>
      <c r="AJ887" s="217"/>
      <c r="AK887" s="217"/>
      <c r="AL887" s="217"/>
      <c r="AM887" s="217"/>
      <c r="AN887" s="217"/>
      <c r="AO887" s="217"/>
      <c r="AP887" s="217"/>
      <c r="AQ887" s="217"/>
      <c r="AR887" s="217"/>
      <c r="AS887" s="217"/>
      <c r="AT887" s="217"/>
      <c r="AU887" s="217"/>
      <c r="AV887" s="217"/>
      <c r="AW887" s="217"/>
      <c r="AX887" s="217"/>
      <c r="AY887" s="217"/>
      <c r="AZ887" s="217"/>
      <c r="BA887" s="217"/>
      <c r="BB887" s="217"/>
      <c r="BC887" s="217"/>
      <c r="BD887" s="99"/>
      <c r="BE887" s="99"/>
      <c r="BF887" s="99"/>
      <c r="BG887" s="99"/>
      <c r="BH887" s="99"/>
      <c r="BI887" s="99"/>
      <c r="BJ887" s="99"/>
      <c r="BK887" s="11"/>
      <c r="BL887" s="11"/>
    </row>
    <row r="888" spans="1:64" hidden="1" outlineLevel="1">
      <c r="A888" s="9"/>
      <c r="B888" s="9"/>
      <c r="C888" s="45"/>
      <c r="D888" s="128" t="str">
        <f>Asset6</f>
        <v>Distribution substations</v>
      </c>
      <c r="E888" s="9"/>
      <c r="F888" s="9"/>
      <c r="G888" s="194">
        <f>'Adjustment for previous period'!G724</f>
        <v>0</v>
      </c>
      <c r="H888" s="110"/>
      <c r="I888" s="110"/>
      <c r="J888" s="110"/>
      <c r="K888" s="110"/>
      <c r="L888" s="110"/>
      <c r="M888" s="110"/>
      <c r="N888" s="28"/>
      <c r="O888" s="28"/>
      <c r="P888" s="28"/>
      <c r="Q888" s="28"/>
      <c r="R888" s="28"/>
      <c r="S888" s="99"/>
      <c r="T888" s="99"/>
      <c r="U888" s="99"/>
      <c r="V888" s="99"/>
      <c r="W888" s="99"/>
      <c r="X888" s="99"/>
      <c r="Y888" s="99"/>
      <c r="Z888" s="99"/>
      <c r="AA888" s="99"/>
      <c r="AB888" s="217"/>
      <c r="AC888" s="217"/>
      <c r="AD888" s="217"/>
      <c r="AE888" s="217"/>
      <c r="AF888" s="217"/>
      <c r="AG888" s="217"/>
      <c r="AH888" s="217"/>
      <c r="AI888" s="217"/>
      <c r="AJ888" s="217"/>
      <c r="AK888" s="217"/>
      <c r="AL888" s="217"/>
      <c r="AM888" s="217"/>
      <c r="AN888" s="217"/>
      <c r="AO888" s="217"/>
      <c r="AP888" s="217"/>
      <c r="AQ888" s="217"/>
      <c r="AR888" s="217"/>
      <c r="AS888" s="217"/>
      <c r="AT888" s="217"/>
      <c r="AU888" s="217"/>
      <c r="AV888" s="217"/>
      <c r="AW888" s="217"/>
      <c r="AX888" s="217"/>
      <c r="AY888" s="217"/>
      <c r="AZ888" s="217"/>
      <c r="BA888" s="217"/>
      <c r="BB888" s="217"/>
      <c r="BC888" s="217"/>
      <c r="BD888" s="99"/>
      <c r="BE888" s="99"/>
      <c r="BF888" s="99"/>
      <c r="BG888" s="99"/>
      <c r="BH888" s="99"/>
      <c r="BI888" s="99"/>
      <c r="BJ888" s="99"/>
      <c r="BK888" s="11"/>
      <c r="BL888" s="11"/>
    </row>
    <row r="889" spans="1:64" hidden="1" outlineLevel="1">
      <c r="A889" s="9"/>
      <c r="B889" s="9"/>
      <c r="C889" s="45"/>
      <c r="D889" s="128" t="str">
        <f>Asset7</f>
        <v>Metering</v>
      </c>
      <c r="E889" s="9"/>
      <c r="F889" s="9"/>
      <c r="G889" s="194">
        <f>'Adjustment for previous period'!G725</f>
        <v>0</v>
      </c>
      <c r="H889" s="110"/>
      <c r="I889" s="110"/>
      <c r="J889" s="110"/>
      <c r="K889" s="110"/>
      <c r="L889" s="110"/>
      <c r="M889" s="110"/>
      <c r="N889" s="28"/>
      <c r="O889" s="28"/>
      <c r="P889" s="28"/>
      <c r="Q889" s="28"/>
      <c r="R889" s="28"/>
      <c r="S889" s="99"/>
      <c r="T889" s="99"/>
      <c r="U889" s="99"/>
      <c r="V889" s="99"/>
      <c r="W889" s="99"/>
      <c r="X889" s="99"/>
      <c r="Y889" s="99"/>
      <c r="Z889" s="99"/>
      <c r="AA889" s="99"/>
      <c r="AB889" s="217"/>
      <c r="AC889" s="217"/>
      <c r="AD889" s="217"/>
      <c r="AE889" s="217"/>
      <c r="AF889" s="217"/>
      <c r="AG889" s="217"/>
      <c r="AH889" s="217"/>
      <c r="AI889" s="217"/>
      <c r="AJ889" s="217"/>
      <c r="AK889" s="217"/>
      <c r="AL889" s="217"/>
      <c r="AM889" s="217"/>
      <c r="AN889" s="217"/>
      <c r="AO889" s="217"/>
      <c r="AP889" s="217"/>
      <c r="AQ889" s="217"/>
      <c r="AR889" s="217"/>
      <c r="AS889" s="217"/>
      <c r="AT889" s="217"/>
      <c r="AU889" s="217"/>
      <c r="AV889" s="217"/>
      <c r="AW889" s="217"/>
      <c r="AX889" s="217"/>
      <c r="AY889" s="217"/>
      <c r="AZ889" s="217"/>
      <c r="BA889" s="217"/>
      <c r="BB889" s="217"/>
      <c r="BC889" s="217"/>
      <c r="BD889" s="99"/>
      <c r="BE889" s="99"/>
      <c r="BF889" s="99"/>
      <c r="BG889" s="99"/>
      <c r="BH889" s="99"/>
      <c r="BI889" s="99"/>
      <c r="BJ889" s="99"/>
      <c r="BK889" s="11"/>
      <c r="BL889" s="11"/>
    </row>
    <row r="890" spans="1:64" hidden="1" outlineLevel="1">
      <c r="A890" s="9"/>
      <c r="B890" s="9"/>
      <c r="C890" s="45"/>
      <c r="D890" s="128" t="str">
        <f>Asset8</f>
        <v>Land and easements</v>
      </c>
      <c r="E890" s="9"/>
      <c r="F890" s="9"/>
      <c r="G890" s="194">
        <f>'Adjustment for previous period'!G726</f>
        <v>0</v>
      </c>
      <c r="H890" s="110"/>
      <c r="I890" s="110"/>
      <c r="J890" s="110"/>
      <c r="K890" s="110"/>
      <c r="L890" s="110"/>
      <c r="M890" s="110"/>
      <c r="N890" s="28"/>
      <c r="O890" s="28"/>
      <c r="P890" s="28"/>
      <c r="Q890" s="28"/>
      <c r="R890" s="28"/>
      <c r="S890" s="99"/>
      <c r="T890" s="99"/>
      <c r="U890" s="99"/>
      <c r="V890" s="99"/>
      <c r="W890" s="99"/>
      <c r="X890" s="99"/>
      <c r="Y890" s="99"/>
      <c r="Z890" s="99"/>
      <c r="AA890" s="99"/>
      <c r="AB890" s="217"/>
      <c r="AC890" s="217"/>
      <c r="AD890" s="217"/>
      <c r="AE890" s="217"/>
      <c r="AF890" s="217"/>
      <c r="AG890" s="217"/>
      <c r="AH890" s="217"/>
      <c r="AI890" s="217"/>
      <c r="AJ890" s="217"/>
      <c r="AK890" s="217"/>
      <c r="AL890" s="217"/>
      <c r="AM890" s="217"/>
      <c r="AN890" s="217"/>
      <c r="AO890" s="217"/>
      <c r="AP890" s="217"/>
      <c r="AQ890" s="217"/>
      <c r="AR890" s="217"/>
      <c r="AS890" s="217"/>
      <c r="AT890" s="217"/>
      <c r="AU890" s="217"/>
      <c r="AV890" s="217"/>
      <c r="AW890" s="217"/>
      <c r="AX890" s="217"/>
      <c r="AY890" s="217"/>
      <c r="AZ890" s="217"/>
      <c r="BA890" s="217"/>
      <c r="BB890" s="217"/>
      <c r="BC890" s="217"/>
      <c r="BD890" s="99"/>
      <c r="BE890" s="99"/>
      <c r="BF890" s="99"/>
      <c r="BG890" s="99"/>
      <c r="BH890" s="99"/>
      <c r="BI890" s="99"/>
      <c r="BJ890" s="99"/>
      <c r="BK890" s="11"/>
      <c r="BL890" s="11"/>
    </row>
    <row r="891" spans="1:64" hidden="1" outlineLevel="1">
      <c r="A891" s="9"/>
      <c r="B891" s="9"/>
      <c r="C891" s="45"/>
      <c r="D891" s="128" t="str">
        <f>Asset9</f>
        <v>Secondary systems - Control, communications &amp; Protection</v>
      </c>
      <c r="E891" s="9"/>
      <c r="F891" s="9"/>
      <c r="G891" s="194">
        <f>'Adjustment for previous period'!G727</f>
        <v>0</v>
      </c>
      <c r="H891" s="110"/>
      <c r="I891" s="110"/>
      <c r="J891" s="110"/>
      <c r="K891" s="110"/>
      <c r="L891" s="110"/>
      <c r="M891" s="110"/>
      <c r="N891" s="28"/>
      <c r="O891" s="28"/>
      <c r="P891" s="28"/>
      <c r="Q891" s="28"/>
      <c r="R891" s="28"/>
      <c r="S891" s="99"/>
      <c r="T891" s="99"/>
      <c r="U891" s="99"/>
      <c r="V891" s="99"/>
      <c r="W891" s="99"/>
      <c r="X891" s="99"/>
      <c r="Y891" s="99"/>
      <c r="Z891" s="99"/>
      <c r="AA891" s="99"/>
      <c r="AB891" s="217"/>
      <c r="AC891" s="217"/>
      <c r="AD891" s="217"/>
      <c r="AE891" s="217"/>
      <c r="AF891" s="217"/>
      <c r="AG891" s="217"/>
      <c r="AH891" s="217"/>
      <c r="AI891" s="217"/>
      <c r="AJ891" s="217"/>
      <c r="AK891" s="217"/>
      <c r="AL891" s="217"/>
      <c r="AM891" s="217"/>
      <c r="AN891" s="217"/>
      <c r="AO891" s="217"/>
      <c r="AP891" s="217"/>
      <c r="AQ891" s="217"/>
      <c r="AR891" s="217"/>
      <c r="AS891" s="217"/>
      <c r="AT891" s="217"/>
      <c r="AU891" s="217"/>
      <c r="AV891" s="217"/>
      <c r="AW891" s="217"/>
      <c r="AX891" s="217"/>
      <c r="AY891" s="217"/>
      <c r="AZ891" s="217"/>
      <c r="BA891" s="217"/>
      <c r="BB891" s="217"/>
      <c r="BC891" s="217"/>
      <c r="BD891" s="99"/>
      <c r="BE891" s="99"/>
      <c r="BF891" s="99"/>
      <c r="BG891" s="99"/>
      <c r="BH891" s="99"/>
      <c r="BI891" s="99"/>
      <c r="BJ891" s="99"/>
      <c r="BK891" s="11"/>
      <c r="BL891" s="11"/>
    </row>
    <row r="892" spans="1:64" hidden="1" outlineLevel="1">
      <c r="A892" s="9"/>
      <c r="B892" s="9"/>
      <c r="C892" s="45"/>
      <c r="D892" s="128" t="str">
        <f>Asset10</f>
        <v>Other</v>
      </c>
      <c r="E892" s="9"/>
      <c r="F892" s="9"/>
      <c r="G892" s="194">
        <f>'Adjustment for previous period'!G728</f>
        <v>0</v>
      </c>
      <c r="H892" s="110"/>
      <c r="I892" s="110"/>
      <c r="J892" s="110"/>
      <c r="K892" s="110"/>
      <c r="L892" s="110"/>
      <c r="M892" s="110"/>
      <c r="N892" s="28"/>
      <c r="O892" s="28"/>
      <c r="P892" s="28"/>
      <c r="Q892" s="28"/>
      <c r="R892" s="28"/>
      <c r="S892" s="99"/>
      <c r="T892" s="99"/>
      <c r="U892" s="99"/>
      <c r="V892" s="99"/>
      <c r="W892" s="99"/>
      <c r="X892" s="99"/>
      <c r="Y892" s="99"/>
      <c r="Z892" s="99"/>
      <c r="AA892" s="99"/>
      <c r="AB892" s="217"/>
      <c r="AC892" s="217"/>
      <c r="AD892" s="217"/>
      <c r="AE892" s="217"/>
      <c r="AF892" s="217"/>
      <c r="AG892" s="217"/>
      <c r="AH892" s="217"/>
      <c r="AI892" s="217"/>
      <c r="AJ892" s="217"/>
      <c r="AK892" s="217"/>
      <c r="AL892" s="217"/>
      <c r="AM892" s="217"/>
      <c r="AN892" s="217"/>
      <c r="AO892" s="217"/>
      <c r="AP892" s="217"/>
      <c r="AQ892" s="217"/>
      <c r="AR892" s="217"/>
      <c r="AS892" s="217"/>
      <c r="AT892" s="217"/>
      <c r="AU892" s="217"/>
      <c r="AV892" s="217"/>
      <c r="AW892" s="217"/>
      <c r="AX892" s="217"/>
      <c r="AY892" s="217"/>
      <c r="AZ892" s="217"/>
      <c r="BA892" s="217"/>
      <c r="BB892" s="217"/>
      <c r="BC892" s="217"/>
      <c r="BD892" s="99"/>
      <c r="BE892" s="99"/>
      <c r="BF892" s="99"/>
      <c r="BG892" s="99"/>
      <c r="BH892" s="99"/>
      <c r="BI892" s="99"/>
      <c r="BJ892" s="99"/>
      <c r="BK892" s="11"/>
      <c r="BL892" s="11"/>
    </row>
    <row r="893" spans="1:64" hidden="1" outlineLevel="1">
      <c r="A893" s="9"/>
      <c r="B893" s="9"/>
      <c r="C893" s="45"/>
      <c r="D893" s="128" t="str">
        <f>Asset11</f>
        <v>Non-System Capex</v>
      </c>
      <c r="E893" s="9"/>
      <c r="F893" s="9"/>
      <c r="G893" s="194">
        <f>'Adjustment for previous period'!G729</f>
        <v>0</v>
      </c>
      <c r="H893" s="110"/>
      <c r="I893" s="110"/>
      <c r="J893" s="110"/>
      <c r="K893" s="110"/>
      <c r="L893" s="110"/>
      <c r="M893" s="110"/>
      <c r="N893" s="28"/>
      <c r="O893" s="28"/>
      <c r="P893" s="28"/>
      <c r="Q893" s="28"/>
      <c r="R893" s="28"/>
      <c r="S893" s="99"/>
      <c r="T893" s="99"/>
      <c r="U893" s="99"/>
      <c r="V893" s="99"/>
      <c r="W893" s="99"/>
      <c r="X893" s="99"/>
      <c r="Y893" s="99"/>
      <c r="Z893" s="99"/>
      <c r="AA893" s="99"/>
      <c r="AB893" s="217"/>
      <c r="AC893" s="217"/>
      <c r="AD893" s="217"/>
      <c r="AE893" s="217"/>
      <c r="AF893" s="217"/>
      <c r="AG893" s="217"/>
      <c r="AH893" s="217"/>
      <c r="AI893" s="217"/>
      <c r="AJ893" s="217"/>
      <c r="AK893" s="217"/>
      <c r="AL893" s="217"/>
      <c r="AM893" s="217"/>
      <c r="AN893" s="217"/>
      <c r="AO893" s="217"/>
      <c r="AP893" s="217"/>
      <c r="AQ893" s="217"/>
      <c r="AR893" s="217"/>
      <c r="AS893" s="217"/>
      <c r="AT893" s="217"/>
      <c r="AU893" s="217"/>
      <c r="AV893" s="217"/>
      <c r="AW893" s="217"/>
      <c r="AX893" s="217"/>
      <c r="AY893" s="217"/>
      <c r="AZ893" s="217"/>
      <c r="BA893" s="217"/>
      <c r="BB893" s="217"/>
      <c r="BC893" s="217"/>
      <c r="BD893" s="99"/>
      <c r="BE893" s="99"/>
      <c r="BF893" s="99"/>
      <c r="BG893" s="99"/>
      <c r="BH893" s="99"/>
      <c r="BI893" s="99"/>
      <c r="BJ893" s="99"/>
      <c r="BK893" s="11"/>
      <c r="BL893" s="11"/>
    </row>
    <row r="894" spans="1:64" hidden="1" outlineLevel="1">
      <c r="A894" s="9"/>
      <c r="B894" s="9"/>
      <c r="C894" s="45"/>
      <c r="D894" s="128" t="str">
        <f>Asset12</f>
        <v>Non-network—IT and Communications Capex</v>
      </c>
      <c r="E894" s="9"/>
      <c r="F894" s="9"/>
      <c r="G894" s="194">
        <f>'Adjustment for previous period'!G730</f>
        <v>0</v>
      </c>
      <c r="H894" s="110"/>
      <c r="I894" s="110"/>
      <c r="J894" s="110"/>
      <c r="K894" s="110"/>
      <c r="L894" s="110"/>
      <c r="M894" s="110"/>
      <c r="N894" s="28"/>
      <c r="O894" s="28"/>
      <c r="P894" s="28"/>
      <c r="Q894" s="28"/>
      <c r="R894" s="28"/>
      <c r="S894" s="99"/>
      <c r="T894" s="99"/>
      <c r="U894" s="99"/>
      <c r="V894" s="99"/>
      <c r="W894" s="99"/>
      <c r="X894" s="99"/>
      <c r="Y894" s="99"/>
      <c r="Z894" s="99"/>
      <c r="AA894" s="99"/>
      <c r="AB894" s="217"/>
      <c r="AC894" s="217"/>
      <c r="AD894" s="217"/>
      <c r="AE894" s="217"/>
      <c r="AF894" s="217"/>
      <c r="AG894" s="217"/>
      <c r="AH894" s="217"/>
      <c r="AI894" s="217"/>
      <c r="AJ894" s="217"/>
      <c r="AK894" s="217"/>
      <c r="AL894" s="217"/>
      <c r="AM894" s="217"/>
      <c r="AN894" s="217"/>
      <c r="AO894" s="217"/>
      <c r="AP894" s="217"/>
      <c r="AQ894" s="217"/>
      <c r="AR894" s="217"/>
      <c r="AS894" s="217"/>
      <c r="AT894" s="217"/>
      <c r="AU894" s="217"/>
      <c r="AV894" s="217"/>
      <c r="AW894" s="217"/>
      <c r="AX894" s="217"/>
      <c r="AY894" s="217"/>
      <c r="AZ894" s="217"/>
      <c r="BA894" s="217"/>
      <c r="BB894" s="217"/>
      <c r="BC894" s="217"/>
      <c r="BD894" s="99"/>
      <c r="BE894" s="99"/>
      <c r="BF894" s="99"/>
      <c r="BG894" s="99"/>
      <c r="BH894" s="99"/>
      <c r="BI894" s="99"/>
      <c r="BJ894" s="99"/>
      <c r="BK894" s="11"/>
      <c r="BL894" s="11"/>
    </row>
    <row r="895" spans="1:64" hidden="1" outlineLevel="1">
      <c r="A895" s="9"/>
      <c r="B895" s="9"/>
      <c r="C895" s="45"/>
      <c r="D895" s="128" t="str">
        <f>Asset13</f>
        <v>Non-network—Motor Vehicles Capex</v>
      </c>
      <c r="E895" s="9"/>
      <c r="F895" s="9"/>
      <c r="G895" s="194">
        <f>'Adjustment for previous period'!G731</f>
        <v>0</v>
      </c>
      <c r="H895" s="110"/>
      <c r="I895" s="110"/>
      <c r="J895" s="110"/>
      <c r="K895" s="110"/>
      <c r="L895" s="110"/>
      <c r="M895" s="110"/>
      <c r="N895" s="28"/>
      <c r="O895" s="28"/>
      <c r="P895" s="28"/>
      <c r="Q895" s="28"/>
      <c r="R895" s="28"/>
      <c r="S895" s="99"/>
      <c r="T895" s="99"/>
      <c r="U895" s="99"/>
      <c r="V895" s="99"/>
      <c r="W895" s="99"/>
      <c r="X895" s="99"/>
      <c r="Y895" s="99"/>
      <c r="Z895" s="99"/>
      <c r="AA895" s="99"/>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99"/>
      <c r="BE895" s="99"/>
      <c r="BF895" s="99"/>
      <c r="BG895" s="99"/>
      <c r="BH895" s="99"/>
      <c r="BI895" s="99"/>
      <c r="BJ895" s="99"/>
      <c r="BK895" s="11"/>
      <c r="BL895" s="11"/>
    </row>
    <row r="896" spans="1:64" hidden="1" outlineLevel="1">
      <c r="A896" s="9"/>
      <c r="B896" s="9"/>
      <c r="C896" s="45"/>
      <c r="D896" s="128" t="str">
        <f>Asset14</f>
        <v>Non-network—Property Capex</v>
      </c>
      <c r="E896" s="9"/>
      <c r="F896" s="9"/>
      <c r="G896" s="194">
        <f>'Adjustment for previous period'!G732</f>
        <v>0</v>
      </c>
      <c r="H896" s="110"/>
      <c r="I896" s="110"/>
      <c r="J896" s="110"/>
      <c r="K896" s="110"/>
      <c r="L896" s="110"/>
      <c r="M896" s="110"/>
      <c r="N896" s="28"/>
      <c r="O896" s="28"/>
      <c r="P896" s="28"/>
      <c r="Q896" s="28"/>
      <c r="R896" s="28"/>
      <c r="S896" s="99"/>
      <c r="T896" s="99"/>
      <c r="U896" s="99"/>
      <c r="V896" s="99"/>
      <c r="W896" s="99"/>
      <c r="X896" s="99"/>
      <c r="Y896" s="99"/>
      <c r="Z896" s="99"/>
      <c r="AA896" s="99"/>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99"/>
      <c r="BE896" s="99"/>
      <c r="BF896" s="99"/>
      <c r="BG896" s="99"/>
      <c r="BH896" s="99"/>
      <c r="BI896" s="99"/>
      <c r="BJ896" s="99"/>
      <c r="BK896" s="11"/>
      <c r="BL896" s="11"/>
    </row>
    <row r="897" spans="1:64" hidden="1" outlineLevel="1">
      <c r="A897" s="9"/>
      <c r="B897" s="9"/>
      <c r="C897" s="45"/>
      <c r="D897" s="128" t="str">
        <f>Asset15</f>
        <v>Non-network—Plant &amp; Equipment Capex</v>
      </c>
      <c r="E897" s="9"/>
      <c r="F897" s="9"/>
      <c r="G897" s="194">
        <f>'Adjustment for previous period'!G733</f>
        <v>0</v>
      </c>
      <c r="H897" s="110"/>
      <c r="I897" s="110"/>
      <c r="J897" s="110"/>
      <c r="K897" s="110"/>
      <c r="L897" s="110"/>
      <c r="M897" s="110"/>
      <c r="N897" s="28"/>
      <c r="O897" s="28"/>
      <c r="P897" s="28"/>
      <c r="Q897" s="28"/>
      <c r="R897" s="28"/>
      <c r="S897" s="99"/>
      <c r="T897" s="99"/>
      <c r="U897" s="99"/>
      <c r="V897" s="99"/>
      <c r="W897" s="99"/>
      <c r="X897" s="99"/>
      <c r="Y897" s="99"/>
      <c r="Z897" s="99"/>
      <c r="AA897" s="99"/>
      <c r="AB897" s="217"/>
      <c r="AC897" s="217"/>
      <c r="AD897" s="217"/>
      <c r="AE897" s="217"/>
      <c r="AF897" s="217"/>
      <c r="AG897" s="217"/>
      <c r="AH897" s="217"/>
      <c r="AI897" s="217"/>
      <c r="AJ897" s="217"/>
      <c r="AK897" s="217"/>
      <c r="AL897" s="217"/>
      <c r="AM897" s="217"/>
      <c r="AN897" s="217"/>
      <c r="AO897" s="217"/>
      <c r="AP897" s="217"/>
      <c r="AQ897" s="217"/>
      <c r="AR897" s="217"/>
      <c r="AS897" s="217"/>
      <c r="AT897" s="217"/>
      <c r="AU897" s="217"/>
      <c r="AV897" s="217"/>
      <c r="AW897" s="217"/>
      <c r="AX897" s="217"/>
      <c r="AY897" s="217"/>
      <c r="AZ897" s="217"/>
      <c r="BA897" s="217"/>
      <c r="BB897" s="217"/>
      <c r="BC897" s="217"/>
      <c r="BD897" s="99"/>
      <c r="BE897" s="99"/>
      <c r="BF897" s="99"/>
      <c r="BG897" s="99"/>
      <c r="BH897" s="99"/>
      <c r="BI897" s="99"/>
      <c r="BJ897" s="99"/>
      <c r="BK897" s="11"/>
      <c r="BL897" s="11"/>
    </row>
    <row r="898" spans="1:64" hidden="1" outlineLevel="1">
      <c r="A898" s="9"/>
      <c r="B898" s="9"/>
      <c r="C898" s="45"/>
      <c r="D898" s="128" t="str">
        <f>Asset16</f>
        <v>Non-network—Other capex</v>
      </c>
      <c r="E898" s="9"/>
      <c r="F898" s="9"/>
      <c r="G898" s="194">
        <f>'Adjustment for previous period'!G734</f>
        <v>0</v>
      </c>
      <c r="H898" s="110"/>
      <c r="I898" s="110"/>
      <c r="J898" s="110"/>
      <c r="K898" s="110"/>
      <c r="L898" s="110"/>
      <c r="M898" s="110"/>
      <c r="N898" s="28"/>
      <c r="O898" s="28"/>
      <c r="P898" s="28"/>
      <c r="Q898" s="28"/>
      <c r="R898" s="28"/>
      <c r="S898" s="99"/>
      <c r="T898" s="99"/>
      <c r="U898" s="99"/>
      <c r="V898" s="99"/>
      <c r="W898" s="99"/>
      <c r="X898" s="99"/>
      <c r="Y898" s="99"/>
      <c r="Z898" s="99"/>
      <c r="AA898" s="99"/>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99"/>
      <c r="BE898" s="99"/>
      <c r="BF898" s="99"/>
      <c r="BG898" s="99"/>
      <c r="BH898" s="99"/>
      <c r="BI898" s="99"/>
      <c r="BJ898" s="99"/>
      <c r="BK898" s="11"/>
      <c r="BL898" s="11"/>
    </row>
    <row r="899" spans="1:64" hidden="1" outlineLevel="1">
      <c r="A899" s="9"/>
      <c r="B899" s="9"/>
      <c r="C899" s="45"/>
      <c r="D899" s="128">
        <f>Asset17</f>
        <v>0</v>
      </c>
      <c r="E899" s="9"/>
      <c r="F899" s="9"/>
      <c r="G899" s="194">
        <f>'Adjustment for previous period'!G735</f>
        <v>0</v>
      </c>
      <c r="H899" s="110"/>
      <c r="I899" s="110"/>
      <c r="J899" s="110"/>
      <c r="K899" s="110"/>
      <c r="L899" s="110"/>
      <c r="M899" s="110"/>
      <c r="N899" s="28"/>
      <c r="O899" s="28"/>
      <c r="P899" s="28"/>
      <c r="Q899" s="28"/>
      <c r="R899" s="28"/>
      <c r="S899" s="99"/>
      <c r="T899" s="99"/>
      <c r="U899" s="99"/>
      <c r="V899" s="99"/>
      <c r="W899" s="99"/>
      <c r="X899" s="99"/>
      <c r="Y899" s="99"/>
      <c r="Z899" s="99"/>
      <c r="AA899" s="99"/>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99"/>
      <c r="BE899" s="99"/>
      <c r="BF899" s="99"/>
      <c r="BG899" s="99"/>
      <c r="BH899" s="99"/>
      <c r="BI899" s="99"/>
      <c r="BJ899" s="99"/>
      <c r="BK899" s="11"/>
      <c r="BL899" s="11"/>
    </row>
    <row r="900" spans="1:64" hidden="1" outlineLevel="1">
      <c r="A900" s="9"/>
      <c r="B900" s="9"/>
      <c r="C900" s="45"/>
      <c r="D900" s="128">
        <f>Asset18</f>
        <v>0</v>
      </c>
      <c r="E900" s="9"/>
      <c r="F900" s="9"/>
      <c r="G900" s="194">
        <f>'Adjustment for previous period'!G736</f>
        <v>0</v>
      </c>
      <c r="H900" s="110"/>
      <c r="I900" s="110"/>
      <c r="J900" s="110"/>
      <c r="K900" s="110"/>
      <c r="L900" s="110"/>
      <c r="M900" s="110"/>
      <c r="N900" s="28"/>
      <c r="O900" s="28"/>
      <c r="P900" s="28"/>
      <c r="Q900" s="28"/>
      <c r="R900" s="28"/>
      <c r="S900" s="99"/>
      <c r="T900" s="99"/>
      <c r="U900" s="99"/>
      <c r="V900" s="99"/>
      <c r="W900" s="99"/>
      <c r="X900" s="99"/>
      <c r="Y900" s="99"/>
      <c r="Z900" s="99"/>
      <c r="AA900" s="99"/>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99"/>
      <c r="BE900" s="99"/>
      <c r="BF900" s="99"/>
      <c r="BG900" s="99"/>
      <c r="BH900" s="99"/>
      <c r="BI900" s="99"/>
      <c r="BJ900" s="99"/>
      <c r="BK900" s="11"/>
      <c r="BL900" s="11"/>
    </row>
    <row r="901" spans="1:64" hidden="1" outlineLevel="1">
      <c r="A901" s="9"/>
      <c r="B901" s="9"/>
      <c r="C901" s="45"/>
      <c r="D901" s="128">
        <f>Asset19</f>
        <v>0</v>
      </c>
      <c r="E901" s="9"/>
      <c r="F901" s="9"/>
      <c r="G901" s="194">
        <f>'Adjustment for previous period'!G737</f>
        <v>0</v>
      </c>
      <c r="H901" s="110"/>
      <c r="I901" s="110"/>
      <c r="J901" s="110"/>
      <c r="K901" s="110"/>
      <c r="L901" s="110"/>
      <c r="M901" s="110"/>
      <c r="N901" s="28"/>
      <c r="O901" s="28"/>
      <c r="P901" s="28"/>
      <c r="Q901" s="28"/>
      <c r="R901" s="28"/>
      <c r="S901" s="99"/>
      <c r="T901" s="99"/>
      <c r="U901" s="99"/>
      <c r="V901" s="99"/>
      <c r="W901" s="99"/>
      <c r="X901" s="99"/>
      <c r="Y901" s="99"/>
      <c r="Z901" s="99"/>
      <c r="AA901" s="99"/>
      <c r="AB901" s="217"/>
      <c r="AC901" s="217"/>
      <c r="AD901" s="217"/>
      <c r="AE901" s="217"/>
      <c r="AF901" s="217"/>
      <c r="AG901" s="217"/>
      <c r="AH901" s="217"/>
      <c r="AI901" s="217"/>
      <c r="AJ901" s="217"/>
      <c r="AK901" s="217"/>
      <c r="AL901" s="217"/>
      <c r="AM901" s="217"/>
      <c r="AN901" s="217"/>
      <c r="AO901" s="217"/>
      <c r="AP901" s="217"/>
      <c r="AQ901" s="217"/>
      <c r="AR901" s="217"/>
      <c r="AS901" s="217"/>
      <c r="AT901" s="217"/>
      <c r="AU901" s="217"/>
      <c r="AV901" s="217"/>
      <c r="AW901" s="217"/>
      <c r="AX901" s="217"/>
      <c r="AY901" s="217"/>
      <c r="AZ901" s="217"/>
      <c r="BA901" s="217"/>
      <c r="BB901" s="217"/>
      <c r="BC901" s="217"/>
      <c r="BD901" s="99"/>
      <c r="BE901" s="99"/>
      <c r="BF901" s="99"/>
      <c r="BG901" s="99"/>
      <c r="BH901" s="99"/>
      <c r="BI901" s="99"/>
      <c r="BJ901" s="99"/>
      <c r="BK901" s="11"/>
      <c r="BL901" s="11"/>
    </row>
    <row r="902" spans="1:64" hidden="1" outlineLevel="1">
      <c r="A902" s="9"/>
      <c r="B902" s="9"/>
      <c r="C902" s="45"/>
      <c r="D902" s="128">
        <f>Asset20</f>
        <v>0</v>
      </c>
      <c r="E902" s="9"/>
      <c r="F902" s="9"/>
      <c r="G902" s="194">
        <f>'Adjustment for previous period'!G738</f>
        <v>0</v>
      </c>
      <c r="H902" s="110"/>
      <c r="I902" s="110"/>
      <c r="J902" s="110"/>
      <c r="K902" s="110"/>
      <c r="L902" s="110"/>
      <c r="M902" s="110"/>
      <c r="N902" s="28"/>
      <c r="O902" s="28"/>
      <c r="P902" s="28"/>
      <c r="Q902" s="28"/>
      <c r="R902" s="28"/>
      <c r="S902" s="99"/>
      <c r="T902" s="99"/>
      <c r="U902" s="99"/>
      <c r="V902" s="99"/>
      <c r="W902" s="99"/>
      <c r="X902" s="99"/>
      <c r="Y902" s="99"/>
      <c r="Z902" s="99"/>
      <c r="AA902" s="99"/>
      <c r="AB902" s="217"/>
      <c r="AC902" s="217"/>
      <c r="AD902" s="217"/>
      <c r="AE902" s="217"/>
      <c r="AF902" s="217"/>
      <c r="AG902" s="217"/>
      <c r="AH902" s="217"/>
      <c r="AI902" s="217"/>
      <c r="AJ902" s="217"/>
      <c r="AK902" s="217"/>
      <c r="AL902" s="217"/>
      <c r="AM902" s="217"/>
      <c r="AN902" s="217"/>
      <c r="AO902" s="217"/>
      <c r="AP902" s="217"/>
      <c r="AQ902" s="217"/>
      <c r="AR902" s="217"/>
      <c r="AS902" s="217"/>
      <c r="AT902" s="217"/>
      <c r="AU902" s="217"/>
      <c r="AV902" s="217"/>
      <c r="AW902" s="217"/>
      <c r="AX902" s="217"/>
      <c r="AY902" s="217"/>
      <c r="AZ902" s="217"/>
      <c r="BA902" s="217"/>
      <c r="BB902" s="217"/>
      <c r="BC902" s="217"/>
      <c r="BD902" s="99"/>
      <c r="BE902" s="99"/>
      <c r="BF902" s="99"/>
      <c r="BG902" s="99"/>
      <c r="BH902" s="99"/>
      <c r="BI902" s="99"/>
      <c r="BJ902" s="99"/>
      <c r="BK902" s="11"/>
      <c r="BL902" s="11"/>
    </row>
    <row r="903" spans="1:64" hidden="1" outlineLevel="1">
      <c r="A903" s="9"/>
      <c r="B903" s="9"/>
      <c r="C903" s="45"/>
      <c r="D903" s="128">
        <f>Asset21</f>
        <v>0</v>
      </c>
      <c r="E903" s="9"/>
      <c r="F903" s="9"/>
      <c r="G903" s="194">
        <f>'Adjustment for previous period'!G739</f>
        <v>0</v>
      </c>
      <c r="H903" s="110"/>
      <c r="I903" s="110"/>
      <c r="J903" s="110"/>
      <c r="K903" s="110"/>
      <c r="L903" s="110"/>
      <c r="M903" s="110"/>
      <c r="N903" s="28"/>
      <c r="O903" s="28"/>
      <c r="P903" s="28"/>
      <c r="Q903" s="28"/>
      <c r="R903" s="28"/>
      <c r="S903" s="99"/>
      <c r="T903" s="99"/>
      <c r="U903" s="99"/>
      <c r="V903" s="99"/>
      <c r="W903" s="99"/>
      <c r="X903" s="99"/>
      <c r="Y903" s="99"/>
      <c r="Z903" s="99"/>
      <c r="AA903" s="99"/>
      <c r="AB903" s="217"/>
      <c r="AC903" s="217"/>
      <c r="AD903" s="217"/>
      <c r="AE903" s="217"/>
      <c r="AF903" s="217"/>
      <c r="AG903" s="217"/>
      <c r="AH903" s="217"/>
      <c r="AI903" s="217"/>
      <c r="AJ903" s="217"/>
      <c r="AK903" s="217"/>
      <c r="AL903" s="217"/>
      <c r="AM903" s="217"/>
      <c r="AN903" s="217"/>
      <c r="AO903" s="217"/>
      <c r="AP903" s="217"/>
      <c r="AQ903" s="217"/>
      <c r="AR903" s="217"/>
      <c r="AS903" s="217"/>
      <c r="AT903" s="217"/>
      <c r="AU903" s="217"/>
      <c r="AV903" s="217"/>
      <c r="AW903" s="217"/>
      <c r="AX903" s="217"/>
      <c r="AY903" s="217"/>
      <c r="AZ903" s="217"/>
      <c r="BA903" s="217"/>
      <c r="BB903" s="217"/>
      <c r="BC903" s="217"/>
      <c r="BD903" s="99"/>
      <c r="BE903" s="99"/>
      <c r="BF903" s="99"/>
      <c r="BG903" s="99"/>
      <c r="BH903" s="99"/>
      <c r="BI903" s="99"/>
      <c r="BJ903" s="99"/>
      <c r="BK903" s="11"/>
      <c r="BL903" s="11"/>
    </row>
    <row r="904" spans="1:64" hidden="1" outlineLevel="1">
      <c r="A904" s="9"/>
      <c r="B904" s="9"/>
      <c r="C904" s="45"/>
      <c r="D904" s="128">
        <f>Asset22</f>
        <v>0</v>
      </c>
      <c r="E904" s="9"/>
      <c r="F904" s="9"/>
      <c r="G904" s="194">
        <f>'Adjustment for previous period'!G740</f>
        <v>0</v>
      </c>
      <c r="H904" s="110"/>
      <c r="I904" s="110"/>
      <c r="J904" s="110"/>
      <c r="K904" s="110"/>
      <c r="L904" s="110"/>
      <c r="M904" s="110"/>
      <c r="N904" s="28"/>
      <c r="O904" s="28"/>
      <c r="P904" s="28"/>
      <c r="Q904" s="28"/>
      <c r="R904" s="28"/>
      <c r="S904" s="99"/>
      <c r="T904" s="99"/>
      <c r="U904" s="99"/>
      <c r="V904" s="99"/>
      <c r="W904" s="99"/>
      <c r="X904" s="99"/>
      <c r="Y904" s="99"/>
      <c r="Z904" s="99"/>
      <c r="AA904" s="99"/>
      <c r="AB904" s="217"/>
      <c r="AC904" s="217"/>
      <c r="AD904" s="217"/>
      <c r="AE904" s="217"/>
      <c r="AF904" s="217"/>
      <c r="AG904" s="217"/>
      <c r="AH904" s="217"/>
      <c r="AI904" s="217"/>
      <c r="AJ904" s="217"/>
      <c r="AK904" s="217"/>
      <c r="AL904" s="217"/>
      <c r="AM904" s="217"/>
      <c r="AN904" s="217"/>
      <c r="AO904" s="217"/>
      <c r="AP904" s="217"/>
      <c r="AQ904" s="217"/>
      <c r="AR904" s="217"/>
      <c r="AS904" s="217"/>
      <c r="AT904" s="217"/>
      <c r="AU904" s="217"/>
      <c r="AV904" s="217"/>
      <c r="AW904" s="217"/>
      <c r="AX904" s="217"/>
      <c r="AY904" s="217"/>
      <c r="AZ904" s="217"/>
      <c r="BA904" s="217"/>
      <c r="BB904" s="217"/>
      <c r="BC904" s="217"/>
      <c r="BD904" s="99"/>
      <c r="BE904" s="99"/>
      <c r="BF904" s="99"/>
      <c r="BG904" s="99"/>
      <c r="BH904" s="99"/>
      <c r="BI904" s="99"/>
      <c r="BJ904" s="99"/>
      <c r="BK904" s="11"/>
      <c r="BL904" s="11"/>
    </row>
    <row r="905" spans="1:64" hidden="1" outlineLevel="1">
      <c r="A905" s="9"/>
      <c r="B905" s="9"/>
      <c r="C905" s="45"/>
      <c r="D905" s="128">
        <f>Asset23</f>
        <v>0</v>
      </c>
      <c r="E905" s="9"/>
      <c r="F905" s="9"/>
      <c r="G905" s="194">
        <f>'Adjustment for previous period'!G741</f>
        <v>0</v>
      </c>
      <c r="H905" s="110"/>
      <c r="I905" s="110"/>
      <c r="J905" s="110"/>
      <c r="K905" s="110"/>
      <c r="L905" s="110"/>
      <c r="M905" s="110"/>
      <c r="N905" s="28"/>
      <c r="O905" s="28"/>
      <c r="P905" s="28"/>
      <c r="Q905" s="28"/>
      <c r="R905" s="28"/>
      <c r="S905" s="99"/>
      <c r="T905" s="99"/>
      <c r="U905" s="99"/>
      <c r="V905" s="99"/>
      <c r="W905" s="99"/>
      <c r="X905" s="99"/>
      <c r="Y905" s="99"/>
      <c r="Z905" s="99"/>
      <c r="AA905" s="99"/>
      <c r="AB905" s="217"/>
      <c r="AC905" s="217"/>
      <c r="AD905" s="217"/>
      <c r="AE905" s="217"/>
      <c r="AF905" s="217"/>
      <c r="AG905" s="217"/>
      <c r="AH905" s="217"/>
      <c r="AI905" s="217"/>
      <c r="AJ905" s="217"/>
      <c r="AK905" s="217"/>
      <c r="AL905" s="217"/>
      <c r="AM905" s="217"/>
      <c r="AN905" s="217"/>
      <c r="AO905" s="217"/>
      <c r="AP905" s="217"/>
      <c r="AQ905" s="217"/>
      <c r="AR905" s="217"/>
      <c r="AS905" s="217"/>
      <c r="AT905" s="217"/>
      <c r="AU905" s="217"/>
      <c r="AV905" s="217"/>
      <c r="AW905" s="217"/>
      <c r="AX905" s="217"/>
      <c r="AY905" s="217"/>
      <c r="AZ905" s="217"/>
      <c r="BA905" s="217"/>
      <c r="BB905" s="217"/>
      <c r="BC905" s="217"/>
      <c r="BD905" s="99"/>
      <c r="BE905" s="99"/>
      <c r="BF905" s="99"/>
      <c r="BG905" s="99"/>
      <c r="BH905" s="99"/>
      <c r="BI905" s="99"/>
      <c r="BJ905" s="99"/>
      <c r="BK905" s="11"/>
      <c r="BL905" s="11"/>
    </row>
    <row r="906" spans="1:64" hidden="1" outlineLevel="1">
      <c r="A906" s="9"/>
      <c r="B906" s="9"/>
      <c r="C906" s="45"/>
      <c r="D906" s="128">
        <f>Asset24</f>
        <v>0</v>
      </c>
      <c r="E906" s="9"/>
      <c r="F906" s="9"/>
      <c r="G906" s="194">
        <f>'Adjustment for previous period'!G742</f>
        <v>0</v>
      </c>
      <c r="H906" s="110"/>
      <c r="I906" s="110"/>
      <c r="J906" s="110"/>
      <c r="K906" s="110"/>
      <c r="L906" s="110"/>
      <c r="M906" s="110"/>
      <c r="N906" s="28"/>
      <c r="O906" s="28"/>
      <c r="P906" s="28"/>
      <c r="Q906" s="28"/>
      <c r="R906" s="28"/>
      <c r="S906" s="99"/>
      <c r="T906" s="99"/>
      <c r="U906" s="99"/>
      <c r="V906" s="99"/>
      <c r="W906" s="99"/>
      <c r="X906" s="99"/>
      <c r="Y906" s="99"/>
      <c r="Z906" s="99"/>
      <c r="AA906" s="99"/>
      <c r="AB906" s="217"/>
      <c r="AC906" s="217"/>
      <c r="AD906" s="217"/>
      <c r="AE906" s="217"/>
      <c r="AF906" s="217"/>
      <c r="AG906" s="217"/>
      <c r="AH906" s="217"/>
      <c r="AI906" s="217"/>
      <c r="AJ906" s="217"/>
      <c r="AK906" s="217"/>
      <c r="AL906" s="217"/>
      <c r="AM906" s="217"/>
      <c r="AN906" s="217"/>
      <c r="AO906" s="217"/>
      <c r="AP906" s="217"/>
      <c r="AQ906" s="217"/>
      <c r="AR906" s="217"/>
      <c r="AS906" s="217"/>
      <c r="AT906" s="217"/>
      <c r="AU906" s="217"/>
      <c r="AV906" s="217"/>
      <c r="AW906" s="217"/>
      <c r="AX906" s="217"/>
      <c r="AY906" s="217"/>
      <c r="AZ906" s="217"/>
      <c r="BA906" s="217"/>
      <c r="BB906" s="217"/>
      <c r="BC906" s="217"/>
      <c r="BD906" s="99"/>
      <c r="BE906" s="99"/>
      <c r="BF906" s="99"/>
      <c r="BG906" s="99"/>
      <c r="BH906" s="99"/>
      <c r="BI906" s="99"/>
      <c r="BJ906" s="99"/>
      <c r="BK906" s="11"/>
      <c r="BL906" s="11"/>
    </row>
    <row r="907" spans="1:64" hidden="1" outlineLevel="1">
      <c r="A907" s="9"/>
      <c r="B907" s="9"/>
      <c r="C907" s="45"/>
      <c r="D907" s="128">
        <f>Asset25</f>
        <v>0</v>
      </c>
      <c r="E907" s="9"/>
      <c r="F907" s="9"/>
      <c r="G907" s="194">
        <f>'Adjustment for previous period'!G743</f>
        <v>0</v>
      </c>
      <c r="H907" s="110"/>
      <c r="I907" s="110"/>
      <c r="J907" s="110"/>
      <c r="K907" s="110"/>
      <c r="L907" s="110"/>
      <c r="M907" s="110"/>
      <c r="N907" s="28"/>
      <c r="O907" s="28"/>
      <c r="P907" s="28"/>
      <c r="Q907" s="28"/>
      <c r="R907" s="28"/>
      <c r="S907" s="99"/>
      <c r="T907" s="99"/>
      <c r="U907" s="99"/>
      <c r="V907" s="99"/>
      <c r="W907" s="99"/>
      <c r="X907" s="99"/>
      <c r="Y907" s="99"/>
      <c r="Z907" s="99"/>
      <c r="AA907" s="99"/>
      <c r="AB907" s="217"/>
      <c r="AC907" s="217"/>
      <c r="AD907" s="217"/>
      <c r="AE907" s="217"/>
      <c r="AF907" s="217"/>
      <c r="AG907" s="217"/>
      <c r="AH907" s="217"/>
      <c r="AI907" s="217"/>
      <c r="AJ907" s="217"/>
      <c r="AK907" s="217"/>
      <c r="AL907" s="217"/>
      <c r="AM907" s="217"/>
      <c r="AN907" s="217"/>
      <c r="AO907" s="217"/>
      <c r="AP907" s="217"/>
      <c r="AQ907" s="217"/>
      <c r="AR907" s="217"/>
      <c r="AS907" s="217"/>
      <c r="AT907" s="217"/>
      <c r="AU907" s="217"/>
      <c r="AV907" s="217"/>
      <c r="AW907" s="217"/>
      <c r="AX907" s="217"/>
      <c r="AY907" s="217"/>
      <c r="AZ907" s="217"/>
      <c r="BA907" s="217"/>
      <c r="BB907" s="217"/>
      <c r="BC907" s="217"/>
      <c r="BD907" s="99"/>
      <c r="BE907" s="99"/>
      <c r="BF907" s="99"/>
      <c r="BG907" s="99"/>
      <c r="BH907" s="99"/>
      <c r="BI907" s="99"/>
      <c r="BJ907" s="99"/>
      <c r="BK907" s="11"/>
      <c r="BL907" s="11"/>
    </row>
    <row r="908" spans="1:64" hidden="1" outlineLevel="1">
      <c r="A908" s="9"/>
      <c r="B908" s="9"/>
      <c r="C908" s="45"/>
      <c r="D908" s="128">
        <f>Asset26</f>
        <v>0</v>
      </c>
      <c r="E908" s="9"/>
      <c r="F908" s="9"/>
      <c r="G908" s="194">
        <f>'Adjustment for previous period'!G744</f>
        <v>0</v>
      </c>
      <c r="H908" s="110"/>
      <c r="I908" s="110"/>
      <c r="J908" s="110"/>
      <c r="K908" s="110"/>
      <c r="L908" s="110"/>
      <c r="M908" s="110"/>
      <c r="N908" s="28"/>
      <c r="O908" s="28"/>
      <c r="P908" s="28"/>
      <c r="Q908" s="28"/>
      <c r="R908" s="28"/>
      <c r="S908" s="99"/>
      <c r="T908" s="99"/>
      <c r="U908" s="99"/>
      <c r="V908" s="99"/>
      <c r="W908" s="99"/>
      <c r="X908" s="99"/>
      <c r="Y908" s="99"/>
      <c r="Z908" s="99"/>
      <c r="AA908" s="99"/>
      <c r="AB908" s="217"/>
      <c r="AC908" s="217"/>
      <c r="AD908" s="217"/>
      <c r="AE908" s="217"/>
      <c r="AF908" s="217"/>
      <c r="AG908" s="217"/>
      <c r="AH908" s="217"/>
      <c r="AI908" s="217"/>
      <c r="AJ908" s="217"/>
      <c r="AK908" s="217"/>
      <c r="AL908" s="217"/>
      <c r="AM908" s="217"/>
      <c r="AN908" s="217"/>
      <c r="AO908" s="217"/>
      <c r="AP908" s="217"/>
      <c r="AQ908" s="217"/>
      <c r="AR908" s="217"/>
      <c r="AS908" s="217"/>
      <c r="AT908" s="217"/>
      <c r="AU908" s="217"/>
      <c r="AV908" s="217"/>
      <c r="AW908" s="217"/>
      <c r="AX908" s="217"/>
      <c r="AY908" s="217"/>
      <c r="AZ908" s="217"/>
      <c r="BA908" s="217"/>
      <c r="BB908" s="217"/>
      <c r="BC908" s="217"/>
      <c r="BD908" s="99"/>
      <c r="BE908" s="99"/>
      <c r="BF908" s="99"/>
      <c r="BG908" s="99"/>
      <c r="BH908" s="99"/>
      <c r="BI908" s="99"/>
      <c r="BJ908" s="99"/>
      <c r="BK908" s="11"/>
      <c r="BL908" s="11"/>
    </row>
    <row r="909" spans="1:64" hidden="1" outlineLevel="1">
      <c r="A909" s="9"/>
      <c r="B909" s="9"/>
      <c r="C909" s="45"/>
      <c r="D909" s="128">
        <f>Asset27</f>
        <v>0</v>
      </c>
      <c r="E909" s="9"/>
      <c r="F909" s="9"/>
      <c r="G909" s="194">
        <f>'Adjustment for previous period'!G745</f>
        <v>0</v>
      </c>
      <c r="H909" s="110"/>
      <c r="I909" s="110"/>
      <c r="J909" s="110"/>
      <c r="K909" s="110"/>
      <c r="L909" s="110"/>
      <c r="M909" s="110"/>
      <c r="N909" s="28"/>
      <c r="O909" s="28"/>
      <c r="P909" s="28"/>
      <c r="Q909" s="28"/>
      <c r="R909" s="28"/>
      <c r="S909" s="99"/>
      <c r="T909" s="99"/>
      <c r="U909" s="99"/>
      <c r="V909" s="99"/>
      <c r="W909" s="99"/>
      <c r="X909" s="99"/>
      <c r="Y909" s="99"/>
      <c r="Z909" s="99"/>
      <c r="AA909" s="99"/>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99"/>
      <c r="BE909" s="99"/>
      <c r="BF909" s="99"/>
      <c r="BG909" s="99"/>
      <c r="BH909" s="99"/>
      <c r="BI909" s="99"/>
      <c r="BJ909" s="99"/>
      <c r="BK909" s="11"/>
      <c r="BL909" s="11"/>
    </row>
    <row r="910" spans="1:64" hidden="1" outlineLevel="1">
      <c r="A910" s="9"/>
      <c r="B910" s="9"/>
      <c r="C910" s="45"/>
      <c r="D910" s="128">
        <f>Asset28</f>
        <v>0</v>
      </c>
      <c r="E910" s="9"/>
      <c r="F910" s="9"/>
      <c r="G910" s="194">
        <f>'Adjustment for previous period'!G746</f>
        <v>0</v>
      </c>
      <c r="H910" s="110"/>
      <c r="I910" s="110"/>
      <c r="J910" s="110"/>
      <c r="K910" s="110"/>
      <c r="L910" s="110"/>
      <c r="M910" s="110"/>
      <c r="N910" s="28"/>
      <c r="O910" s="28"/>
      <c r="P910" s="28"/>
      <c r="Q910" s="28"/>
      <c r="R910" s="28"/>
      <c r="S910" s="99"/>
      <c r="T910" s="99"/>
      <c r="U910" s="99"/>
      <c r="V910" s="99"/>
      <c r="W910" s="99"/>
      <c r="X910" s="99"/>
      <c r="Y910" s="99"/>
      <c r="Z910" s="99"/>
      <c r="AA910" s="99"/>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99"/>
      <c r="BE910" s="99"/>
      <c r="BF910" s="99"/>
      <c r="BG910" s="99"/>
      <c r="BH910" s="99"/>
      <c r="BI910" s="99"/>
      <c r="BJ910" s="99"/>
      <c r="BK910" s="11"/>
      <c r="BL910" s="11"/>
    </row>
    <row r="911" spans="1:64" hidden="1" outlineLevel="1">
      <c r="A911" s="9"/>
      <c r="B911" s="9"/>
      <c r="C911" s="45"/>
      <c r="D911" s="128">
        <f>Asset29</f>
        <v>0</v>
      </c>
      <c r="E911" s="9"/>
      <c r="F911" s="9"/>
      <c r="G911" s="194">
        <f>'Adjustment for previous period'!G747</f>
        <v>0</v>
      </c>
      <c r="H911" s="110"/>
      <c r="I911" s="110"/>
      <c r="J911" s="110"/>
      <c r="K911" s="110"/>
      <c r="L911" s="110"/>
      <c r="M911" s="110"/>
      <c r="N911" s="28"/>
      <c r="O911" s="28"/>
      <c r="P911" s="28"/>
      <c r="Q911" s="28"/>
      <c r="R911" s="28"/>
      <c r="S911" s="99"/>
      <c r="T911" s="99"/>
      <c r="U911" s="99"/>
      <c r="V911" s="99"/>
      <c r="W911" s="99"/>
      <c r="X911" s="99"/>
      <c r="Y911" s="99"/>
      <c r="Z911" s="99"/>
      <c r="AA911" s="99"/>
      <c r="AB911" s="217"/>
      <c r="AC911" s="217"/>
      <c r="AD911" s="217"/>
      <c r="AE911" s="217"/>
      <c r="AF911" s="217"/>
      <c r="AG911" s="217"/>
      <c r="AH911" s="217"/>
      <c r="AI911" s="217"/>
      <c r="AJ911" s="217"/>
      <c r="AK911" s="217"/>
      <c r="AL911" s="217"/>
      <c r="AM911" s="217"/>
      <c r="AN911" s="217"/>
      <c r="AO911" s="217"/>
      <c r="AP911" s="217"/>
      <c r="AQ911" s="217"/>
      <c r="AR911" s="217"/>
      <c r="AS911" s="217"/>
      <c r="AT911" s="217"/>
      <c r="AU911" s="217"/>
      <c r="AV911" s="217"/>
      <c r="AW911" s="217"/>
      <c r="AX911" s="217"/>
      <c r="AY911" s="217"/>
      <c r="AZ911" s="217"/>
      <c r="BA911" s="217"/>
      <c r="BB911" s="217"/>
      <c r="BC911" s="217"/>
      <c r="BD911" s="99"/>
      <c r="BE911" s="99"/>
      <c r="BF911" s="99"/>
      <c r="BG911" s="99"/>
      <c r="BH911" s="99"/>
      <c r="BI911" s="99"/>
      <c r="BJ911" s="99"/>
      <c r="BK911" s="11"/>
      <c r="BL911" s="11"/>
    </row>
    <row r="912" spans="1:64" hidden="1" outlineLevel="1">
      <c r="A912" s="9"/>
      <c r="B912" s="9"/>
      <c r="C912" s="45"/>
      <c r="D912" s="128">
        <f>Asset30</f>
        <v>0</v>
      </c>
      <c r="E912" s="9"/>
      <c r="F912" s="9"/>
      <c r="G912" s="194">
        <f>'Adjustment for previous period'!G748</f>
        <v>0</v>
      </c>
      <c r="H912" s="110"/>
      <c r="I912" s="110"/>
      <c r="J912" s="110"/>
      <c r="K912" s="110"/>
      <c r="L912" s="110"/>
      <c r="M912" s="110"/>
      <c r="N912" s="28"/>
      <c r="O912" s="28"/>
      <c r="P912" s="28"/>
      <c r="Q912" s="28"/>
      <c r="R912" s="28"/>
      <c r="S912" s="99"/>
      <c r="T912" s="99"/>
      <c r="U912" s="99"/>
      <c r="V912" s="99"/>
      <c r="W912" s="99"/>
      <c r="X912" s="99"/>
      <c r="Y912" s="99"/>
      <c r="Z912" s="99"/>
      <c r="AA912" s="99"/>
      <c r="AB912" s="217"/>
      <c r="AC912" s="217"/>
      <c r="AD912" s="217"/>
      <c r="AE912" s="217"/>
      <c r="AF912" s="217"/>
      <c r="AG912" s="217"/>
      <c r="AH912" s="217"/>
      <c r="AI912" s="217"/>
      <c r="AJ912" s="217"/>
      <c r="AK912" s="217"/>
      <c r="AL912" s="217"/>
      <c r="AM912" s="217"/>
      <c r="AN912" s="217"/>
      <c r="AO912" s="217"/>
      <c r="AP912" s="217"/>
      <c r="AQ912" s="217"/>
      <c r="AR912" s="217"/>
      <c r="AS912" s="217"/>
      <c r="AT912" s="217"/>
      <c r="AU912" s="217"/>
      <c r="AV912" s="217"/>
      <c r="AW912" s="217"/>
      <c r="AX912" s="217"/>
      <c r="AY912" s="217"/>
      <c r="AZ912" s="217"/>
      <c r="BA912" s="217"/>
      <c r="BB912" s="217"/>
      <c r="BC912" s="217"/>
      <c r="BD912" s="99"/>
      <c r="BE912" s="99"/>
      <c r="BF912" s="99"/>
      <c r="BG912" s="99"/>
      <c r="BH912" s="99"/>
      <c r="BI912" s="99"/>
      <c r="BJ912" s="99"/>
      <c r="BK912" s="11"/>
      <c r="BL912" s="11"/>
    </row>
    <row r="913" spans="1:64" hidden="1" outlineLevel="1">
      <c r="A913" s="9"/>
      <c r="B913" s="9"/>
      <c r="C913" s="45"/>
      <c r="D913" s="128">
        <f>Asset31</f>
        <v>0</v>
      </c>
      <c r="E913" s="9"/>
      <c r="F913" s="9"/>
      <c r="G913" s="194">
        <f>'Adjustment for previous period'!G749</f>
        <v>0</v>
      </c>
      <c r="H913" s="110"/>
      <c r="I913" s="110"/>
      <c r="J913" s="110"/>
      <c r="K913" s="110"/>
      <c r="L913" s="110"/>
      <c r="M913" s="110"/>
      <c r="N913" s="28"/>
      <c r="O913" s="28"/>
      <c r="P913" s="28"/>
      <c r="Q913" s="28"/>
      <c r="R913" s="28"/>
      <c r="S913" s="99"/>
      <c r="T913" s="99"/>
      <c r="U913" s="99"/>
      <c r="V913" s="99"/>
      <c r="W913" s="99"/>
      <c r="X913" s="99"/>
      <c r="Y913" s="99"/>
      <c r="Z913" s="99"/>
      <c r="AA913" s="99"/>
      <c r="AB913" s="217"/>
      <c r="AC913" s="217"/>
      <c r="AD913" s="217"/>
      <c r="AE913" s="217"/>
      <c r="AF913" s="217"/>
      <c r="AG913" s="217"/>
      <c r="AH913" s="217"/>
      <c r="AI913" s="217"/>
      <c r="AJ913" s="217"/>
      <c r="AK913" s="217"/>
      <c r="AL913" s="217"/>
      <c r="AM913" s="217"/>
      <c r="AN913" s="217"/>
      <c r="AO913" s="217"/>
      <c r="AP913" s="217"/>
      <c r="AQ913" s="217"/>
      <c r="AR913" s="217"/>
      <c r="AS913" s="217"/>
      <c r="AT913" s="217"/>
      <c r="AU913" s="217"/>
      <c r="AV913" s="217"/>
      <c r="AW913" s="217"/>
      <c r="AX913" s="217"/>
      <c r="AY913" s="217"/>
      <c r="AZ913" s="217"/>
      <c r="BA913" s="217"/>
      <c r="BB913" s="217"/>
      <c r="BC913" s="217"/>
      <c r="BD913" s="99"/>
      <c r="BE913" s="99"/>
      <c r="BF913" s="99"/>
      <c r="BG913" s="99"/>
      <c r="BH913" s="99"/>
      <c r="BI913" s="99"/>
      <c r="BJ913" s="99"/>
      <c r="BK913" s="11"/>
      <c r="BL913" s="11"/>
    </row>
    <row r="914" spans="1:64" hidden="1" outlineLevel="1">
      <c r="A914" s="9"/>
      <c r="B914" s="9"/>
      <c r="C914" s="45"/>
      <c r="D914" s="128">
        <f>Asset32</f>
        <v>0</v>
      </c>
      <c r="E914" s="9"/>
      <c r="F914" s="9"/>
      <c r="G914" s="194">
        <f>'Adjustment for previous period'!G750</f>
        <v>0</v>
      </c>
      <c r="H914" s="110"/>
      <c r="I914" s="110"/>
      <c r="J914" s="110"/>
      <c r="K914" s="110"/>
      <c r="L914" s="110"/>
      <c r="M914" s="110"/>
      <c r="N914" s="28"/>
      <c r="O914" s="28"/>
      <c r="P914" s="28"/>
      <c r="Q914" s="28"/>
      <c r="R914" s="28"/>
      <c r="S914" s="99"/>
      <c r="T914" s="99"/>
      <c r="U914" s="99"/>
      <c r="V914" s="99"/>
      <c r="W914" s="99"/>
      <c r="X914" s="99"/>
      <c r="Y914" s="99"/>
      <c r="Z914" s="99"/>
      <c r="AA914" s="99"/>
      <c r="AB914" s="217"/>
      <c r="AC914" s="217"/>
      <c r="AD914" s="217"/>
      <c r="AE914" s="217"/>
      <c r="AF914" s="217"/>
      <c r="AG914" s="217"/>
      <c r="AH914" s="217"/>
      <c r="AI914" s="217"/>
      <c r="AJ914" s="217"/>
      <c r="AK914" s="217"/>
      <c r="AL914" s="217"/>
      <c r="AM914" s="217"/>
      <c r="AN914" s="217"/>
      <c r="AO914" s="217"/>
      <c r="AP914" s="217"/>
      <c r="AQ914" s="217"/>
      <c r="AR914" s="217"/>
      <c r="AS914" s="217"/>
      <c r="AT914" s="217"/>
      <c r="AU914" s="217"/>
      <c r="AV914" s="217"/>
      <c r="AW914" s="217"/>
      <c r="AX914" s="217"/>
      <c r="AY914" s="217"/>
      <c r="AZ914" s="217"/>
      <c r="BA914" s="217"/>
      <c r="BB914" s="217"/>
      <c r="BC914" s="217"/>
      <c r="BD914" s="99"/>
      <c r="BE914" s="99"/>
      <c r="BF914" s="99"/>
      <c r="BG914" s="99"/>
      <c r="BH914" s="99"/>
      <c r="BI914" s="99"/>
      <c r="BJ914" s="99"/>
      <c r="BK914" s="11"/>
      <c r="BL914" s="11"/>
    </row>
    <row r="915" spans="1:64" hidden="1" outlineLevel="1">
      <c r="A915" s="9"/>
      <c r="B915" s="9"/>
      <c r="C915" s="45"/>
      <c r="D915" s="128">
        <f>Asset33</f>
        <v>0</v>
      </c>
      <c r="E915" s="9"/>
      <c r="F915" s="9"/>
      <c r="G915" s="194">
        <f>'Adjustment for previous period'!G751</f>
        <v>0</v>
      </c>
      <c r="H915" s="110"/>
      <c r="I915" s="110"/>
      <c r="J915" s="110"/>
      <c r="K915" s="110"/>
      <c r="L915" s="110"/>
      <c r="M915" s="110"/>
      <c r="N915" s="28"/>
      <c r="O915" s="28"/>
      <c r="P915" s="28"/>
      <c r="Q915" s="28"/>
      <c r="R915" s="28"/>
      <c r="S915" s="99"/>
      <c r="T915" s="99"/>
      <c r="U915" s="99"/>
      <c r="V915" s="99"/>
      <c r="W915" s="99"/>
      <c r="X915" s="99"/>
      <c r="Y915" s="99"/>
      <c r="Z915" s="99"/>
      <c r="AA915" s="99"/>
      <c r="AB915" s="217"/>
      <c r="AC915" s="217"/>
      <c r="AD915" s="217"/>
      <c r="AE915" s="217"/>
      <c r="AF915" s="217"/>
      <c r="AG915" s="217"/>
      <c r="AH915" s="217"/>
      <c r="AI915" s="217"/>
      <c r="AJ915" s="217"/>
      <c r="AK915" s="217"/>
      <c r="AL915" s="217"/>
      <c r="AM915" s="217"/>
      <c r="AN915" s="217"/>
      <c r="AO915" s="217"/>
      <c r="AP915" s="217"/>
      <c r="AQ915" s="217"/>
      <c r="AR915" s="217"/>
      <c r="AS915" s="217"/>
      <c r="AT915" s="217"/>
      <c r="AU915" s="217"/>
      <c r="AV915" s="217"/>
      <c r="AW915" s="217"/>
      <c r="AX915" s="217"/>
      <c r="AY915" s="217"/>
      <c r="AZ915" s="217"/>
      <c r="BA915" s="217"/>
      <c r="BB915" s="217"/>
      <c r="BC915" s="217"/>
      <c r="BD915" s="99"/>
      <c r="BE915" s="99"/>
      <c r="BF915" s="99"/>
      <c r="BG915" s="99"/>
      <c r="BH915" s="99"/>
      <c r="BI915" s="99"/>
      <c r="BJ915" s="99"/>
      <c r="BK915" s="11"/>
      <c r="BL915" s="11"/>
    </row>
    <row r="916" spans="1:64" hidden="1" outlineLevel="1">
      <c r="A916" s="9"/>
      <c r="B916" s="9"/>
      <c r="C916" s="45"/>
      <c r="D916" s="128">
        <f>Asset34</f>
        <v>0</v>
      </c>
      <c r="E916" s="9"/>
      <c r="F916" s="9"/>
      <c r="G916" s="194">
        <f>'Adjustment for previous period'!G752</f>
        <v>0</v>
      </c>
      <c r="H916" s="110"/>
      <c r="I916" s="110"/>
      <c r="J916" s="110"/>
      <c r="K916" s="110"/>
      <c r="L916" s="110"/>
      <c r="M916" s="110"/>
      <c r="N916" s="28"/>
      <c r="O916" s="28"/>
      <c r="P916" s="28"/>
      <c r="Q916" s="28"/>
      <c r="R916" s="28"/>
      <c r="S916" s="99"/>
      <c r="T916" s="99"/>
      <c r="U916" s="99"/>
      <c r="V916" s="99"/>
      <c r="W916" s="99"/>
      <c r="X916" s="99"/>
      <c r="Y916" s="99"/>
      <c r="Z916" s="99"/>
      <c r="AA916" s="99"/>
      <c r="AB916" s="217"/>
      <c r="AC916" s="217"/>
      <c r="AD916" s="217"/>
      <c r="AE916" s="217"/>
      <c r="AF916" s="217"/>
      <c r="AG916" s="217"/>
      <c r="AH916" s="217"/>
      <c r="AI916" s="217"/>
      <c r="AJ916" s="217"/>
      <c r="AK916" s="217"/>
      <c r="AL916" s="217"/>
      <c r="AM916" s="217"/>
      <c r="AN916" s="217"/>
      <c r="AO916" s="217"/>
      <c r="AP916" s="217"/>
      <c r="AQ916" s="217"/>
      <c r="AR916" s="217"/>
      <c r="AS916" s="217"/>
      <c r="AT916" s="217"/>
      <c r="AU916" s="217"/>
      <c r="AV916" s="217"/>
      <c r="AW916" s="217"/>
      <c r="AX916" s="217"/>
      <c r="AY916" s="217"/>
      <c r="AZ916" s="217"/>
      <c r="BA916" s="217"/>
      <c r="BB916" s="217"/>
      <c r="BC916" s="217"/>
      <c r="BD916" s="99"/>
      <c r="BE916" s="99"/>
      <c r="BF916" s="99"/>
      <c r="BG916" s="99"/>
      <c r="BH916" s="99"/>
      <c r="BI916" s="99"/>
      <c r="BJ916" s="99"/>
      <c r="BK916" s="11"/>
      <c r="BL916" s="11"/>
    </row>
    <row r="917" spans="1:64" hidden="1" outlineLevel="1">
      <c r="A917" s="9"/>
      <c r="B917" s="9"/>
      <c r="C917" s="45"/>
      <c r="D917" s="128">
        <f>Asset35</f>
        <v>0</v>
      </c>
      <c r="E917" s="9"/>
      <c r="F917" s="9"/>
      <c r="G917" s="194">
        <f>'Adjustment for previous period'!G753</f>
        <v>0</v>
      </c>
      <c r="H917" s="110"/>
      <c r="I917" s="110"/>
      <c r="J917" s="110"/>
      <c r="K917" s="110"/>
      <c r="L917" s="110"/>
      <c r="M917" s="110"/>
      <c r="N917" s="28"/>
      <c r="O917" s="28"/>
      <c r="P917" s="28"/>
      <c r="Q917" s="28"/>
      <c r="R917" s="28"/>
      <c r="S917" s="99"/>
      <c r="T917" s="99"/>
      <c r="U917" s="99"/>
      <c r="V917" s="99"/>
      <c r="W917" s="99"/>
      <c r="X917" s="99"/>
      <c r="Y917" s="99"/>
      <c r="Z917" s="99"/>
      <c r="AA917" s="99"/>
      <c r="AB917" s="217"/>
      <c r="AC917" s="217"/>
      <c r="AD917" s="217"/>
      <c r="AE917" s="217"/>
      <c r="AF917" s="217"/>
      <c r="AG917" s="217"/>
      <c r="AH917" s="217"/>
      <c r="AI917" s="217"/>
      <c r="AJ917" s="217"/>
      <c r="AK917" s="217"/>
      <c r="AL917" s="217"/>
      <c r="AM917" s="217"/>
      <c r="AN917" s="217"/>
      <c r="AO917" s="217"/>
      <c r="AP917" s="217"/>
      <c r="AQ917" s="217"/>
      <c r="AR917" s="217"/>
      <c r="AS917" s="217"/>
      <c r="AT917" s="217"/>
      <c r="AU917" s="217"/>
      <c r="AV917" s="217"/>
      <c r="AW917" s="217"/>
      <c r="AX917" s="217"/>
      <c r="AY917" s="217"/>
      <c r="AZ917" s="217"/>
      <c r="BA917" s="217"/>
      <c r="BB917" s="217"/>
      <c r="BC917" s="217"/>
      <c r="BD917" s="99"/>
      <c r="BE917" s="99"/>
      <c r="BF917" s="99"/>
      <c r="BG917" s="99"/>
      <c r="BH917" s="99"/>
      <c r="BI917" s="99"/>
      <c r="BJ917" s="99"/>
      <c r="BK917" s="11"/>
      <c r="BL917" s="11"/>
    </row>
    <row r="918" spans="1:64" hidden="1" outlineLevel="1">
      <c r="A918" s="9"/>
      <c r="B918" s="9"/>
      <c r="C918" s="45"/>
      <c r="D918" s="128">
        <f>Asset36</f>
        <v>0</v>
      </c>
      <c r="E918" s="9"/>
      <c r="F918" s="9"/>
      <c r="G918" s="194">
        <f>'Adjustment for previous period'!G754</f>
        <v>0</v>
      </c>
      <c r="H918" s="110"/>
      <c r="I918" s="110"/>
      <c r="J918" s="110"/>
      <c r="K918" s="110"/>
      <c r="L918" s="110"/>
      <c r="M918" s="110"/>
      <c r="N918" s="28"/>
      <c r="O918" s="28"/>
      <c r="P918" s="28"/>
      <c r="Q918" s="28"/>
      <c r="R918" s="28"/>
      <c r="S918" s="99"/>
      <c r="T918" s="99"/>
      <c r="U918" s="99"/>
      <c r="V918" s="99"/>
      <c r="W918" s="99"/>
      <c r="X918" s="99"/>
      <c r="Y918" s="99"/>
      <c r="Z918" s="99"/>
      <c r="AA918" s="99"/>
      <c r="AB918" s="217"/>
      <c r="AC918" s="217"/>
      <c r="AD918" s="217"/>
      <c r="AE918" s="217"/>
      <c r="AF918" s="217"/>
      <c r="AG918" s="217"/>
      <c r="AH918" s="217"/>
      <c r="AI918" s="217"/>
      <c r="AJ918" s="217"/>
      <c r="AK918" s="217"/>
      <c r="AL918" s="217"/>
      <c r="AM918" s="217"/>
      <c r="AN918" s="217"/>
      <c r="AO918" s="217"/>
      <c r="AP918" s="217"/>
      <c r="AQ918" s="217"/>
      <c r="AR918" s="217"/>
      <c r="AS918" s="217"/>
      <c r="AT918" s="217"/>
      <c r="AU918" s="217"/>
      <c r="AV918" s="217"/>
      <c r="AW918" s="217"/>
      <c r="AX918" s="217"/>
      <c r="AY918" s="217"/>
      <c r="AZ918" s="217"/>
      <c r="BA918" s="217"/>
      <c r="BB918" s="217"/>
      <c r="BC918" s="217"/>
      <c r="BD918" s="99"/>
      <c r="BE918" s="99"/>
      <c r="BF918" s="99"/>
      <c r="BG918" s="99"/>
      <c r="BH918" s="99"/>
      <c r="BI918" s="99"/>
      <c r="BJ918" s="99"/>
      <c r="BK918" s="11"/>
      <c r="BL918" s="11"/>
    </row>
    <row r="919" spans="1:64" hidden="1" outlineLevel="1">
      <c r="A919" s="9"/>
      <c r="B919" s="9"/>
      <c r="C919" s="45"/>
      <c r="D919" s="128">
        <f>Asset37</f>
        <v>0</v>
      </c>
      <c r="E919" s="9"/>
      <c r="F919" s="9"/>
      <c r="G919" s="194">
        <f>'Adjustment for previous period'!G755</f>
        <v>0</v>
      </c>
      <c r="H919" s="110"/>
      <c r="I919" s="110"/>
      <c r="J919" s="110"/>
      <c r="K919" s="110"/>
      <c r="L919" s="110"/>
      <c r="M919" s="110"/>
      <c r="N919" s="28"/>
      <c r="O919" s="28"/>
      <c r="P919" s="28"/>
      <c r="Q919" s="28"/>
      <c r="R919" s="28"/>
      <c r="S919" s="99"/>
      <c r="T919" s="99"/>
      <c r="U919" s="99"/>
      <c r="V919" s="99"/>
      <c r="W919" s="99"/>
      <c r="X919" s="99"/>
      <c r="Y919" s="99"/>
      <c r="Z919" s="99"/>
      <c r="AA919" s="99"/>
      <c r="AB919" s="217"/>
      <c r="AC919" s="217"/>
      <c r="AD919" s="217"/>
      <c r="AE919" s="217"/>
      <c r="AF919" s="217"/>
      <c r="AG919" s="217"/>
      <c r="AH919" s="217"/>
      <c r="AI919" s="217"/>
      <c r="AJ919" s="217"/>
      <c r="AK919" s="217"/>
      <c r="AL919" s="217"/>
      <c r="AM919" s="217"/>
      <c r="AN919" s="217"/>
      <c r="AO919" s="217"/>
      <c r="AP919" s="217"/>
      <c r="AQ919" s="217"/>
      <c r="AR919" s="217"/>
      <c r="AS919" s="217"/>
      <c r="AT919" s="217"/>
      <c r="AU919" s="217"/>
      <c r="AV919" s="217"/>
      <c r="AW919" s="217"/>
      <c r="AX919" s="217"/>
      <c r="AY919" s="217"/>
      <c r="AZ919" s="217"/>
      <c r="BA919" s="217"/>
      <c r="BB919" s="217"/>
      <c r="BC919" s="217"/>
      <c r="BD919" s="99"/>
      <c r="BE919" s="99"/>
      <c r="BF919" s="99"/>
      <c r="BG919" s="99"/>
      <c r="BH919" s="99"/>
      <c r="BI919" s="99"/>
      <c r="BJ919" s="99"/>
      <c r="BK919" s="11"/>
      <c r="BL919" s="11"/>
    </row>
    <row r="920" spans="1:64" hidden="1" outlineLevel="1">
      <c r="A920" s="9"/>
      <c r="B920" s="9"/>
      <c r="C920" s="45"/>
      <c r="D920" s="128">
        <f>Asset38</f>
        <v>0</v>
      </c>
      <c r="E920" s="9"/>
      <c r="F920" s="9"/>
      <c r="G920" s="194">
        <f>'Adjustment for previous period'!G756</f>
        <v>0</v>
      </c>
      <c r="H920" s="110"/>
      <c r="I920" s="110"/>
      <c r="J920" s="110"/>
      <c r="K920" s="110"/>
      <c r="L920" s="110"/>
      <c r="M920" s="110"/>
      <c r="N920" s="28"/>
      <c r="O920" s="28"/>
      <c r="P920" s="28"/>
      <c r="Q920" s="28"/>
      <c r="R920" s="28"/>
      <c r="S920" s="99"/>
      <c r="T920" s="99"/>
      <c r="U920" s="99"/>
      <c r="V920" s="99"/>
      <c r="W920" s="99"/>
      <c r="X920" s="99"/>
      <c r="Y920" s="99"/>
      <c r="Z920" s="99"/>
      <c r="AA920" s="99"/>
      <c r="AB920" s="217"/>
      <c r="AC920" s="217"/>
      <c r="AD920" s="217"/>
      <c r="AE920" s="217"/>
      <c r="AF920" s="217"/>
      <c r="AG920" s="217"/>
      <c r="AH920" s="217"/>
      <c r="AI920" s="217"/>
      <c r="AJ920" s="217"/>
      <c r="AK920" s="217"/>
      <c r="AL920" s="217"/>
      <c r="AM920" s="217"/>
      <c r="AN920" s="217"/>
      <c r="AO920" s="217"/>
      <c r="AP920" s="217"/>
      <c r="AQ920" s="217"/>
      <c r="AR920" s="217"/>
      <c r="AS920" s="217"/>
      <c r="AT920" s="217"/>
      <c r="AU920" s="217"/>
      <c r="AV920" s="217"/>
      <c r="AW920" s="217"/>
      <c r="AX920" s="217"/>
      <c r="AY920" s="217"/>
      <c r="AZ920" s="217"/>
      <c r="BA920" s="217"/>
      <c r="BB920" s="217"/>
      <c r="BC920" s="217"/>
      <c r="BD920" s="99"/>
      <c r="BE920" s="99"/>
      <c r="BF920" s="99"/>
      <c r="BG920" s="99"/>
      <c r="BH920" s="99"/>
      <c r="BI920" s="99"/>
      <c r="BJ920" s="99"/>
      <c r="BK920" s="11"/>
      <c r="BL920" s="11"/>
    </row>
    <row r="921" spans="1:64" hidden="1" outlineLevel="1">
      <c r="A921" s="9"/>
      <c r="B921" s="9"/>
      <c r="C921" s="45"/>
      <c r="D921" s="128">
        <f>Asset39</f>
        <v>0</v>
      </c>
      <c r="E921" s="9"/>
      <c r="F921" s="9"/>
      <c r="G921" s="194">
        <f>'Adjustment for previous period'!G757</f>
        <v>0</v>
      </c>
      <c r="H921" s="110"/>
      <c r="I921" s="110"/>
      <c r="J921" s="110"/>
      <c r="K921" s="110"/>
      <c r="L921" s="110"/>
      <c r="M921" s="110"/>
      <c r="N921" s="28"/>
      <c r="O921" s="28"/>
      <c r="P921" s="28"/>
      <c r="Q921" s="28"/>
      <c r="R921" s="28"/>
      <c r="S921" s="99"/>
      <c r="T921" s="99"/>
      <c r="U921" s="99"/>
      <c r="V921" s="99"/>
      <c r="W921" s="99"/>
      <c r="X921" s="99"/>
      <c r="Y921" s="99"/>
      <c r="Z921" s="99"/>
      <c r="AA921" s="99"/>
      <c r="AB921" s="217"/>
      <c r="AC921" s="217"/>
      <c r="AD921" s="217"/>
      <c r="AE921" s="217"/>
      <c r="AF921" s="217"/>
      <c r="AG921" s="217"/>
      <c r="AH921" s="217"/>
      <c r="AI921" s="217"/>
      <c r="AJ921" s="217"/>
      <c r="AK921" s="217"/>
      <c r="AL921" s="217"/>
      <c r="AM921" s="217"/>
      <c r="AN921" s="217"/>
      <c r="AO921" s="217"/>
      <c r="AP921" s="217"/>
      <c r="AQ921" s="217"/>
      <c r="AR921" s="217"/>
      <c r="AS921" s="217"/>
      <c r="AT921" s="217"/>
      <c r="AU921" s="217"/>
      <c r="AV921" s="217"/>
      <c r="AW921" s="217"/>
      <c r="AX921" s="217"/>
      <c r="AY921" s="217"/>
      <c r="AZ921" s="217"/>
      <c r="BA921" s="217"/>
      <c r="BB921" s="217"/>
      <c r="BC921" s="217"/>
      <c r="BD921" s="99"/>
      <c r="BE921" s="99"/>
      <c r="BF921" s="99"/>
      <c r="BG921" s="99"/>
      <c r="BH921" s="99"/>
      <c r="BI921" s="99"/>
      <c r="BJ921" s="99"/>
      <c r="BK921" s="11"/>
      <c r="BL921" s="11"/>
    </row>
    <row r="922" spans="1:64" hidden="1" outlineLevel="1">
      <c r="A922" s="9"/>
      <c r="B922" s="9"/>
      <c r="C922" s="45"/>
      <c r="D922" s="128">
        <f>Asset40</f>
        <v>0</v>
      </c>
      <c r="E922" s="9"/>
      <c r="F922" s="9"/>
      <c r="G922" s="194">
        <f>'Adjustment for previous period'!G758</f>
        <v>0</v>
      </c>
      <c r="H922" s="110"/>
      <c r="I922" s="110"/>
      <c r="J922" s="110"/>
      <c r="K922" s="110"/>
      <c r="L922" s="110"/>
      <c r="M922" s="110"/>
      <c r="N922" s="28"/>
      <c r="O922" s="28"/>
      <c r="P922" s="28"/>
      <c r="Q922" s="28"/>
      <c r="R922" s="28"/>
      <c r="S922" s="99"/>
      <c r="T922" s="99"/>
      <c r="U922" s="99"/>
      <c r="V922" s="99"/>
      <c r="W922" s="99"/>
      <c r="X922" s="99"/>
      <c r="Y922" s="99"/>
      <c r="Z922" s="99"/>
      <c r="AA922" s="99"/>
      <c r="AB922" s="217"/>
      <c r="AC922" s="217"/>
      <c r="AD922" s="217"/>
      <c r="AE922" s="217"/>
      <c r="AF922" s="217"/>
      <c r="AG922" s="217"/>
      <c r="AH922" s="217"/>
      <c r="AI922" s="217"/>
      <c r="AJ922" s="217"/>
      <c r="AK922" s="217"/>
      <c r="AL922" s="217"/>
      <c r="AM922" s="217"/>
      <c r="AN922" s="217"/>
      <c r="AO922" s="217"/>
      <c r="AP922" s="217"/>
      <c r="AQ922" s="217"/>
      <c r="AR922" s="217"/>
      <c r="AS922" s="217"/>
      <c r="AT922" s="217"/>
      <c r="AU922" s="217"/>
      <c r="AV922" s="217"/>
      <c r="AW922" s="217"/>
      <c r="AX922" s="217"/>
      <c r="AY922" s="217"/>
      <c r="AZ922" s="217"/>
      <c r="BA922" s="217"/>
      <c r="BB922" s="217"/>
      <c r="BC922" s="217"/>
      <c r="BD922" s="99"/>
      <c r="BE922" s="99"/>
      <c r="BF922" s="99"/>
      <c r="BG922" s="99"/>
      <c r="BH922" s="99"/>
      <c r="BI922" s="99"/>
      <c r="BJ922" s="99"/>
      <c r="BK922" s="11"/>
      <c r="BL922" s="11"/>
    </row>
    <row r="923" spans="1:64" hidden="1" outlineLevel="1">
      <c r="A923" s="9"/>
      <c r="B923" s="9"/>
      <c r="C923" s="45"/>
      <c r="D923" s="128">
        <f>Asset41</f>
        <v>0</v>
      </c>
      <c r="E923" s="9"/>
      <c r="F923" s="9"/>
      <c r="G923" s="194">
        <f>'Adjustment for previous period'!G759</f>
        <v>0</v>
      </c>
      <c r="H923" s="110"/>
      <c r="I923" s="110"/>
      <c r="J923" s="110"/>
      <c r="K923" s="110"/>
      <c r="L923" s="110"/>
      <c r="M923" s="110"/>
      <c r="N923" s="28"/>
      <c r="O923" s="28"/>
      <c r="P923" s="28"/>
      <c r="Q923" s="28"/>
      <c r="R923" s="28"/>
      <c r="S923" s="99"/>
      <c r="T923" s="99"/>
      <c r="U923" s="99"/>
      <c r="V923" s="99"/>
      <c r="W923" s="99"/>
      <c r="X923" s="99"/>
      <c r="Y923" s="99"/>
      <c r="Z923" s="99"/>
      <c r="AA923" s="99"/>
      <c r="AB923" s="217"/>
      <c r="AC923" s="217"/>
      <c r="AD923" s="217"/>
      <c r="AE923" s="217"/>
      <c r="AF923" s="217"/>
      <c r="AG923" s="217"/>
      <c r="AH923" s="217"/>
      <c r="AI923" s="217"/>
      <c r="AJ923" s="217"/>
      <c r="AK923" s="217"/>
      <c r="AL923" s="217"/>
      <c r="AM923" s="217"/>
      <c r="AN923" s="217"/>
      <c r="AO923" s="217"/>
      <c r="AP923" s="217"/>
      <c r="AQ923" s="217"/>
      <c r="AR923" s="217"/>
      <c r="AS923" s="217"/>
      <c r="AT923" s="217"/>
      <c r="AU923" s="217"/>
      <c r="AV923" s="217"/>
      <c r="AW923" s="217"/>
      <c r="AX923" s="217"/>
      <c r="AY923" s="217"/>
      <c r="AZ923" s="217"/>
      <c r="BA923" s="217"/>
      <c r="BB923" s="217"/>
      <c r="BC923" s="217"/>
      <c r="BD923" s="99"/>
      <c r="BE923" s="99"/>
      <c r="BF923" s="99"/>
      <c r="BG923" s="99"/>
      <c r="BH923" s="99"/>
      <c r="BI923" s="99"/>
      <c r="BJ923" s="99"/>
      <c r="BK923" s="11"/>
      <c r="BL923" s="11"/>
    </row>
    <row r="924" spans="1:64" hidden="1" outlineLevel="1">
      <c r="A924" s="9"/>
      <c r="B924" s="9"/>
      <c r="C924" s="45"/>
      <c r="D924" s="128">
        <f>Asset42</f>
        <v>0</v>
      </c>
      <c r="E924" s="9"/>
      <c r="F924" s="9"/>
      <c r="G924" s="194">
        <f>'Adjustment for previous period'!G760</f>
        <v>0</v>
      </c>
      <c r="H924" s="110"/>
      <c r="I924" s="110"/>
      <c r="J924" s="110"/>
      <c r="K924" s="110"/>
      <c r="L924" s="110"/>
      <c r="M924" s="110"/>
      <c r="N924" s="28"/>
      <c r="O924" s="28"/>
      <c r="P924" s="28"/>
      <c r="Q924" s="28"/>
      <c r="R924" s="28"/>
      <c r="S924" s="99"/>
      <c r="T924" s="99"/>
      <c r="U924" s="99"/>
      <c r="V924" s="99"/>
      <c r="W924" s="99"/>
      <c r="X924" s="99"/>
      <c r="Y924" s="99"/>
      <c r="Z924" s="99"/>
      <c r="AA924" s="99"/>
      <c r="AB924" s="217"/>
      <c r="AC924" s="217"/>
      <c r="AD924" s="217"/>
      <c r="AE924" s="217"/>
      <c r="AF924" s="217"/>
      <c r="AG924" s="217"/>
      <c r="AH924" s="217"/>
      <c r="AI924" s="217"/>
      <c r="AJ924" s="217"/>
      <c r="AK924" s="217"/>
      <c r="AL924" s="217"/>
      <c r="AM924" s="217"/>
      <c r="AN924" s="217"/>
      <c r="AO924" s="217"/>
      <c r="AP924" s="217"/>
      <c r="AQ924" s="217"/>
      <c r="AR924" s="217"/>
      <c r="AS924" s="217"/>
      <c r="AT924" s="217"/>
      <c r="AU924" s="217"/>
      <c r="AV924" s="217"/>
      <c r="AW924" s="217"/>
      <c r="AX924" s="217"/>
      <c r="AY924" s="217"/>
      <c r="AZ924" s="217"/>
      <c r="BA924" s="217"/>
      <c r="BB924" s="217"/>
      <c r="BC924" s="217"/>
      <c r="BD924" s="99"/>
      <c r="BE924" s="99"/>
      <c r="BF924" s="99"/>
      <c r="BG924" s="99"/>
      <c r="BH924" s="99"/>
      <c r="BI924" s="99"/>
      <c r="BJ924" s="99"/>
      <c r="BK924" s="11"/>
      <c r="BL924" s="11"/>
    </row>
    <row r="925" spans="1:64" hidden="1" outlineLevel="1">
      <c r="A925" s="9"/>
      <c r="B925" s="9"/>
      <c r="C925" s="45"/>
      <c r="D925" s="128">
        <f>Asset43</f>
        <v>0</v>
      </c>
      <c r="E925" s="9"/>
      <c r="F925" s="9"/>
      <c r="G925" s="194">
        <f>'Adjustment for previous period'!G761</f>
        <v>0</v>
      </c>
      <c r="H925" s="110"/>
      <c r="I925" s="110"/>
      <c r="J925" s="110"/>
      <c r="K925" s="110"/>
      <c r="L925" s="110"/>
      <c r="M925" s="110"/>
      <c r="N925" s="28"/>
      <c r="O925" s="28"/>
      <c r="P925" s="28"/>
      <c r="Q925" s="28"/>
      <c r="R925" s="28"/>
      <c r="S925" s="99"/>
      <c r="T925" s="99"/>
      <c r="U925" s="99"/>
      <c r="V925" s="99"/>
      <c r="W925" s="99"/>
      <c r="X925" s="99"/>
      <c r="Y925" s="99"/>
      <c r="Z925" s="99"/>
      <c r="AA925" s="99"/>
      <c r="AB925" s="217"/>
      <c r="AC925" s="217"/>
      <c r="AD925" s="217"/>
      <c r="AE925" s="217"/>
      <c r="AF925" s="217"/>
      <c r="AG925" s="217"/>
      <c r="AH925" s="217"/>
      <c r="AI925" s="217"/>
      <c r="AJ925" s="217"/>
      <c r="AK925" s="217"/>
      <c r="AL925" s="217"/>
      <c r="AM925" s="217"/>
      <c r="AN925" s="217"/>
      <c r="AO925" s="217"/>
      <c r="AP925" s="217"/>
      <c r="AQ925" s="217"/>
      <c r="AR925" s="217"/>
      <c r="AS925" s="217"/>
      <c r="AT925" s="217"/>
      <c r="AU925" s="217"/>
      <c r="AV925" s="217"/>
      <c r="AW925" s="217"/>
      <c r="AX925" s="217"/>
      <c r="AY925" s="217"/>
      <c r="AZ925" s="217"/>
      <c r="BA925" s="217"/>
      <c r="BB925" s="217"/>
      <c r="BC925" s="217"/>
      <c r="BD925" s="99"/>
      <c r="BE925" s="99"/>
      <c r="BF925" s="99"/>
      <c r="BG925" s="99"/>
      <c r="BH925" s="99"/>
      <c r="BI925" s="99"/>
      <c r="BJ925" s="99"/>
      <c r="BK925" s="11"/>
      <c r="BL925" s="11"/>
    </row>
    <row r="926" spans="1:64" hidden="1" outlineLevel="1">
      <c r="A926" s="9"/>
      <c r="B926" s="9"/>
      <c r="C926" s="45"/>
      <c r="D926" s="128">
        <f>Asset44</f>
        <v>0</v>
      </c>
      <c r="E926" s="9"/>
      <c r="F926" s="9"/>
      <c r="G926" s="194">
        <f>'Adjustment for previous period'!G762</f>
        <v>0</v>
      </c>
      <c r="H926" s="110"/>
      <c r="I926" s="110"/>
      <c r="J926" s="110"/>
      <c r="K926" s="110"/>
      <c r="L926" s="110"/>
      <c r="M926" s="110"/>
      <c r="N926" s="28"/>
      <c r="O926" s="28"/>
      <c r="P926" s="28"/>
      <c r="Q926" s="28"/>
      <c r="R926" s="28"/>
      <c r="S926" s="99"/>
      <c r="T926" s="99"/>
      <c r="U926" s="99"/>
      <c r="V926" s="99"/>
      <c r="W926" s="99"/>
      <c r="X926" s="99"/>
      <c r="Y926" s="99"/>
      <c r="Z926" s="99"/>
      <c r="AA926" s="99"/>
      <c r="AB926" s="217"/>
      <c r="AC926" s="217"/>
      <c r="AD926" s="217"/>
      <c r="AE926" s="217"/>
      <c r="AF926" s="217"/>
      <c r="AG926" s="217"/>
      <c r="AH926" s="217"/>
      <c r="AI926" s="217"/>
      <c r="AJ926" s="217"/>
      <c r="AK926" s="217"/>
      <c r="AL926" s="217"/>
      <c r="AM926" s="217"/>
      <c r="AN926" s="217"/>
      <c r="AO926" s="217"/>
      <c r="AP926" s="217"/>
      <c r="AQ926" s="217"/>
      <c r="AR926" s="217"/>
      <c r="AS926" s="217"/>
      <c r="AT926" s="217"/>
      <c r="AU926" s="217"/>
      <c r="AV926" s="217"/>
      <c r="AW926" s="217"/>
      <c r="AX926" s="217"/>
      <c r="AY926" s="217"/>
      <c r="AZ926" s="217"/>
      <c r="BA926" s="217"/>
      <c r="BB926" s="217"/>
      <c r="BC926" s="217"/>
      <c r="BD926" s="99"/>
      <c r="BE926" s="99"/>
      <c r="BF926" s="99"/>
      <c r="BG926" s="99"/>
      <c r="BH926" s="99"/>
      <c r="BI926" s="99"/>
      <c r="BJ926" s="99"/>
      <c r="BK926" s="11"/>
      <c r="BL926" s="11"/>
    </row>
    <row r="927" spans="1:64" hidden="1" outlineLevel="1">
      <c r="A927" s="9"/>
      <c r="B927" s="9"/>
      <c r="C927" s="45"/>
      <c r="D927" s="128">
        <f>Asset45</f>
        <v>0</v>
      </c>
      <c r="E927" s="9"/>
      <c r="F927" s="9"/>
      <c r="G927" s="194">
        <f>'Adjustment for previous period'!G763</f>
        <v>0</v>
      </c>
      <c r="H927" s="110"/>
      <c r="I927" s="110"/>
      <c r="J927" s="110"/>
      <c r="K927" s="110"/>
      <c r="L927" s="110"/>
      <c r="M927" s="110"/>
      <c r="N927" s="28"/>
      <c r="O927" s="28"/>
      <c r="P927" s="28"/>
      <c r="Q927" s="28"/>
      <c r="R927" s="28"/>
      <c r="S927" s="99"/>
      <c r="T927" s="99"/>
      <c r="U927" s="99"/>
      <c r="V927" s="99"/>
      <c r="W927" s="99"/>
      <c r="X927" s="99"/>
      <c r="Y927" s="99"/>
      <c r="Z927" s="99"/>
      <c r="AA927" s="99"/>
      <c r="AB927" s="217"/>
      <c r="AC927" s="217"/>
      <c r="AD927" s="217"/>
      <c r="AE927" s="217"/>
      <c r="AF927" s="217"/>
      <c r="AG927" s="217"/>
      <c r="AH927" s="217"/>
      <c r="AI927" s="217"/>
      <c r="AJ927" s="217"/>
      <c r="AK927" s="217"/>
      <c r="AL927" s="217"/>
      <c r="AM927" s="217"/>
      <c r="AN927" s="217"/>
      <c r="AO927" s="217"/>
      <c r="AP927" s="217"/>
      <c r="AQ927" s="217"/>
      <c r="AR927" s="217"/>
      <c r="AS927" s="217"/>
      <c r="AT927" s="217"/>
      <c r="AU927" s="217"/>
      <c r="AV927" s="217"/>
      <c r="AW927" s="217"/>
      <c r="AX927" s="217"/>
      <c r="AY927" s="217"/>
      <c r="AZ927" s="217"/>
      <c r="BA927" s="217"/>
      <c r="BB927" s="217"/>
      <c r="BC927" s="217"/>
      <c r="BD927" s="99"/>
      <c r="BE927" s="99"/>
      <c r="BF927" s="99"/>
      <c r="BG927" s="99"/>
      <c r="BH927" s="99"/>
      <c r="BI927" s="99"/>
      <c r="BJ927" s="99"/>
      <c r="BK927" s="11"/>
      <c r="BL927" s="11"/>
    </row>
    <row r="928" spans="1:64" collapsed="1">
      <c r="A928" s="9"/>
      <c r="B928" s="9"/>
      <c r="C928" s="45"/>
      <c r="D928" s="128"/>
      <c r="E928" s="9"/>
      <c r="F928" s="9"/>
      <c r="G928" s="27"/>
      <c r="H928" s="110"/>
      <c r="I928" s="110"/>
      <c r="J928" s="110"/>
      <c r="K928" s="110"/>
      <c r="L928" s="110"/>
      <c r="M928" s="110"/>
      <c r="N928" s="28"/>
      <c r="O928" s="28"/>
      <c r="P928" s="28"/>
      <c r="Q928" s="28"/>
      <c r="R928" s="28"/>
      <c r="S928" s="99"/>
      <c r="T928" s="99"/>
      <c r="U928" s="99"/>
      <c r="V928" s="99"/>
      <c r="W928" s="99"/>
      <c r="X928" s="99"/>
      <c r="Y928" s="99"/>
      <c r="Z928" s="99"/>
      <c r="AA928" s="99"/>
      <c r="AB928" s="217"/>
      <c r="AC928" s="217"/>
      <c r="AD928" s="217"/>
      <c r="AE928" s="217"/>
      <c r="AF928" s="217"/>
      <c r="AG928" s="217"/>
      <c r="AH928" s="217"/>
      <c r="AI928" s="217"/>
      <c r="AJ928" s="217"/>
      <c r="AK928" s="217"/>
      <c r="AL928" s="217"/>
      <c r="AM928" s="217"/>
      <c r="AN928" s="217"/>
      <c r="AO928" s="217"/>
      <c r="AP928" s="217"/>
      <c r="AQ928" s="217"/>
      <c r="AR928" s="217"/>
      <c r="AS928" s="217"/>
      <c r="AT928" s="217"/>
      <c r="AU928" s="217"/>
      <c r="AV928" s="217"/>
      <c r="AW928" s="217"/>
      <c r="AX928" s="217"/>
      <c r="AY928" s="217"/>
      <c r="AZ928" s="217"/>
      <c r="BA928" s="217"/>
      <c r="BB928" s="217"/>
      <c r="BC928" s="217"/>
      <c r="BD928" s="99"/>
      <c r="BE928" s="99"/>
      <c r="BF928" s="99"/>
      <c r="BG928" s="99"/>
      <c r="BH928" s="99"/>
      <c r="BI928" s="99"/>
      <c r="BJ928" s="99"/>
      <c r="BK928" s="11"/>
      <c r="BL928" s="11"/>
    </row>
    <row r="929" spans="1:64">
      <c r="A929" s="123"/>
      <c r="B929" s="123"/>
      <c r="C929" s="123"/>
      <c r="D929" s="124"/>
      <c r="E929" s="107"/>
      <c r="F929" s="107"/>
      <c r="G929" s="125"/>
      <c r="H929" s="126"/>
      <c r="I929" s="126"/>
      <c r="J929" s="126"/>
      <c r="K929" s="126"/>
      <c r="L929" s="126"/>
      <c r="M929" s="126"/>
      <c r="N929" s="127"/>
      <c r="O929" s="127"/>
      <c r="P929" s="127"/>
      <c r="Q929" s="127"/>
      <c r="R929" s="127"/>
      <c r="S929" s="127"/>
      <c r="T929" s="99"/>
      <c r="U929" s="99"/>
      <c r="V929" s="99"/>
      <c r="W929" s="99"/>
      <c r="X929" s="99"/>
      <c r="Y929" s="99"/>
      <c r="Z929" s="99"/>
      <c r="AA929" s="99"/>
      <c r="AB929" s="217"/>
      <c r="AC929" s="217"/>
      <c r="AD929" s="217"/>
      <c r="AE929" s="217"/>
      <c r="AF929" s="217"/>
      <c r="AG929" s="217"/>
      <c r="AH929" s="217"/>
      <c r="AI929" s="217"/>
      <c r="AJ929" s="217"/>
      <c r="AK929" s="217"/>
      <c r="AL929" s="217"/>
      <c r="AM929" s="217"/>
      <c r="AN929" s="217"/>
      <c r="AO929" s="217"/>
      <c r="AP929" s="217"/>
      <c r="AQ929" s="217"/>
      <c r="AR929" s="217"/>
      <c r="AS929" s="217"/>
      <c r="AT929" s="217"/>
      <c r="AU929" s="217"/>
      <c r="AV929" s="217"/>
      <c r="AW929" s="217"/>
      <c r="AX929" s="217"/>
      <c r="AY929" s="217"/>
      <c r="AZ929" s="217"/>
      <c r="BA929" s="217"/>
      <c r="BB929" s="217"/>
      <c r="BC929" s="217"/>
      <c r="BD929" s="99"/>
      <c r="BE929" s="99"/>
      <c r="BF929" s="99"/>
      <c r="BG929" s="99"/>
      <c r="BH929" s="99"/>
      <c r="BI929" s="99"/>
      <c r="BJ929" s="99"/>
      <c r="BK929" s="11"/>
      <c r="BL929" s="11"/>
    </row>
    <row r="930" spans="1:64">
      <c r="A930" s="9"/>
      <c r="B930" s="11"/>
      <c r="C930" s="88"/>
      <c r="D930" s="112"/>
      <c r="E930" s="11"/>
      <c r="F930" s="11"/>
      <c r="G930" s="141"/>
      <c r="H930" s="142"/>
      <c r="I930" s="142"/>
      <c r="J930" s="142"/>
      <c r="K930" s="142"/>
      <c r="L930" s="142"/>
      <c r="M930" s="142"/>
      <c r="N930" s="99"/>
      <c r="O930" s="99"/>
      <c r="P930" s="99"/>
      <c r="Q930" s="99"/>
      <c r="R930" s="99"/>
      <c r="S930" s="99"/>
      <c r="T930" s="99"/>
      <c r="U930" s="99"/>
      <c r="V930" s="99"/>
      <c r="W930" s="99"/>
      <c r="X930" s="99"/>
      <c r="Y930" s="99"/>
      <c r="Z930" s="99"/>
      <c r="AA930" s="99"/>
      <c r="AB930" s="217"/>
      <c r="AC930" s="217"/>
      <c r="AD930" s="217"/>
      <c r="AE930" s="217"/>
      <c r="AF930" s="217"/>
      <c r="AG930" s="217"/>
      <c r="AH930" s="217"/>
      <c r="AI930" s="217"/>
      <c r="AJ930" s="217"/>
      <c r="AK930" s="217"/>
      <c r="AL930" s="217"/>
      <c r="AM930" s="217"/>
      <c r="AN930" s="217"/>
      <c r="AO930" s="217"/>
      <c r="AP930" s="217"/>
      <c r="AQ930" s="217"/>
      <c r="AR930" s="217"/>
      <c r="AS930" s="217"/>
      <c r="AT930" s="217"/>
      <c r="AU930" s="217"/>
      <c r="AV930" s="217"/>
      <c r="AW930" s="217"/>
      <c r="AX930" s="217"/>
      <c r="AY930" s="217"/>
      <c r="AZ930" s="217"/>
      <c r="BA930" s="217"/>
      <c r="BB930" s="217"/>
      <c r="BC930" s="217"/>
      <c r="BD930" s="99"/>
      <c r="BE930" s="99"/>
      <c r="BF930" s="99"/>
      <c r="BG930" s="99"/>
      <c r="BH930" s="99"/>
      <c r="BI930" s="99"/>
      <c r="BJ930" s="99"/>
      <c r="BK930" s="11"/>
      <c r="BL930" s="11"/>
    </row>
    <row r="931" spans="1:64" s="9" customFormat="1">
      <c r="B931" s="11"/>
      <c r="C931" s="88" t="s">
        <v>32</v>
      </c>
      <c r="D931" s="11"/>
      <c r="E931" s="11"/>
      <c r="F931" s="11"/>
      <c r="G931" s="193">
        <f>SUM(G932:G976)</f>
        <v>-15.068809052486605</v>
      </c>
      <c r="H931" s="115">
        <f>SUM(H932:H976)</f>
        <v>-41.782767491082339</v>
      </c>
      <c r="I931" s="115">
        <f t="shared" ref="I931:Q931" si="87">SUM(I932:I976)</f>
        <v>-45.3584875778335</v>
      </c>
      <c r="J931" s="115">
        <f t="shared" si="87"/>
        <v>-45.3584875778335</v>
      </c>
      <c r="K931" s="115">
        <f t="shared" si="87"/>
        <v>-42.040836133873484</v>
      </c>
      <c r="L931" s="115">
        <f t="shared" si="87"/>
        <v>-42.040836133873484</v>
      </c>
      <c r="M931" s="115">
        <f t="shared" si="87"/>
        <v>0</v>
      </c>
      <c r="N931" s="115">
        <f t="shared" si="87"/>
        <v>0</v>
      </c>
      <c r="O931" s="115">
        <f t="shared" si="87"/>
        <v>0</v>
      </c>
      <c r="P931" s="115">
        <f t="shared" si="87"/>
        <v>0</v>
      </c>
      <c r="Q931" s="115">
        <f t="shared" si="87"/>
        <v>0</v>
      </c>
      <c r="R931" s="105"/>
      <c r="S931" s="105"/>
      <c r="T931" s="105"/>
      <c r="U931" s="105"/>
      <c r="V931" s="105"/>
      <c r="W931" s="105"/>
      <c r="X931" s="105"/>
      <c r="Y931" s="105"/>
      <c r="Z931" s="105"/>
      <c r="AA931" s="105"/>
      <c r="AB931" s="207"/>
      <c r="AC931" s="207"/>
      <c r="AD931" s="207"/>
      <c r="AE931" s="207"/>
      <c r="AF931" s="207"/>
      <c r="AG931" s="207"/>
      <c r="AH931" s="207"/>
      <c r="AI931" s="207"/>
      <c r="AJ931" s="207"/>
      <c r="AK931" s="207"/>
      <c r="AL931" s="207"/>
      <c r="AM931" s="207"/>
      <c r="AN931" s="207"/>
      <c r="AO931" s="207"/>
      <c r="AP931" s="207"/>
      <c r="AQ931" s="207"/>
      <c r="AR931" s="207"/>
      <c r="AS931" s="207"/>
      <c r="AT931" s="207"/>
      <c r="AU931" s="207"/>
      <c r="AV931" s="207"/>
      <c r="AW931" s="207"/>
      <c r="AX931" s="207"/>
      <c r="AY931" s="207"/>
      <c r="AZ931" s="207"/>
      <c r="BA931" s="207"/>
      <c r="BB931" s="207"/>
      <c r="BC931" s="207"/>
      <c r="BD931" s="105"/>
      <c r="BE931" s="105"/>
      <c r="BF931" s="105"/>
      <c r="BG931" s="105"/>
      <c r="BH931" s="105"/>
      <c r="BI931" s="105"/>
      <c r="BJ931" s="105"/>
      <c r="BK931" s="11"/>
      <c r="BL931" s="11"/>
    </row>
    <row r="932" spans="1:64" ht="12" customHeight="1" outlineLevel="1">
      <c r="A932" s="9"/>
      <c r="B932" s="9"/>
      <c r="C932" s="9"/>
      <c r="D932" s="128" t="str">
        <f>Asset1</f>
        <v>System Capex</v>
      </c>
      <c r="E932" s="9"/>
      <c r="F932" s="9"/>
      <c r="G932" s="191">
        <f t="shared" ref="G932:G951" si="88">-(G981-G742)</f>
        <v>0</v>
      </c>
      <c r="H932" s="110">
        <f t="shared" ref="H932:Q932" si="89">H$71*H$7</f>
        <v>0</v>
      </c>
      <c r="I932" s="110">
        <f t="shared" si="89"/>
        <v>0</v>
      </c>
      <c r="J932" s="110">
        <f t="shared" si="89"/>
        <v>0</v>
      </c>
      <c r="K932" s="110">
        <f t="shared" si="89"/>
        <v>0</v>
      </c>
      <c r="L932" s="110">
        <f t="shared" si="89"/>
        <v>0</v>
      </c>
      <c r="M932" s="110">
        <f t="shared" si="89"/>
        <v>0</v>
      </c>
      <c r="N932" s="110">
        <f t="shared" si="89"/>
        <v>0</v>
      </c>
      <c r="O932" s="110">
        <f t="shared" si="89"/>
        <v>0</v>
      </c>
      <c r="P932" s="110">
        <f t="shared" si="89"/>
        <v>0</v>
      </c>
      <c r="Q932" s="110">
        <f t="shared" si="89"/>
        <v>0</v>
      </c>
      <c r="R932" s="9"/>
      <c r="S932" s="11"/>
      <c r="T932" s="11"/>
      <c r="U932" s="11"/>
      <c r="V932" s="11"/>
      <c r="W932" s="11"/>
      <c r="X932" s="11"/>
      <c r="Y932" s="11"/>
      <c r="Z932" s="11"/>
      <c r="AA932" s="11"/>
      <c r="AB932" s="210"/>
      <c r="AC932" s="210"/>
      <c r="AD932" s="210"/>
      <c r="AE932" s="210"/>
      <c r="AF932" s="210"/>
      <c r="AG932" s="210"/>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11"/>
      <c r="BE932" s="11"/>
      <c r="BF932" s="11"/>
      <c r="BG932" s="11"/>
      <c r="BH932" s="11"/>
      <c r="BI932" s="11"/>
      <c r="BJ932" s="11"/>
      <c r="BK932" s="11"/>
      <c r="BL932" s="11"/>
    </row>
    <row r="933" spans="1:64" ht="12" customHeight="1" outlineLevel="1">
      <c r="A933" s="9"/>
      <c r="B933" s="9"/>
      <c r="C933" s="9"/>
      <c r="D933" s="128" t="str">
        <f>Asset2</f>
        <v>Transmission terminal station</v>
      </c>
      <c r="E933" s="9"/>
      <c r="F933" s="9"/>
      <c r="G933" s="191">
        <f t="shared" si="88"/>
        <v>-0.68215477996703133</v>
      </c>
      <c r="H933" s="110">
        <f t="shared" ref="H933:Q933" si="90">H$84*H$7</f>
        <v>-2.1943812425534643</v>
      </c>
      <c r="I933" s="110">
        <f t="shared" si="90"/>
        <v>-2.2399483497366455</v>
      </c>
      <c r="J933" s="110">
        <f t="shared" si="90"/>
        <v>-2.2399483497366455</v>
      </c>
      <c r="K933" s="110">
        <f t="shared" si="90"/>
        <v>-2.2399483497366455</v>
      </c>
      <c r="L933" s="110">
        <f t="shared" si="90"/>
        <v>-2.2399483497366455</v>
      </c>
      <c r="M933" s="110">
        <f t="shared" si="90"/>
        <v>0</v>
      </c>
      <c r="N933" s="110">
        <f t="shared" si="90"/>
        <v>0</v>
      </c>
      <c r="O933" s="110">
        <f t="shared" si="90"/>
        <v>0</v>
      </c>
      <c r="P933" s="110">
        <f t="shared" si="90"/>
        <v>0</v>
      </c>
      <c r="Q933" s="110">
        <f t="shared" si="90"/>
        <v>0</v>
      </c>
      <c r="R933" s="9"/>
      <c r="S933" s="11"/>
      <c r="T933" s="11"/>
      <c r="U933" s="11"/>
      <c r="V933" s="11"/>
      <c r="W933" s="11"/>
      <c r="X933" s="11"/>
      <c r="Y933" s="11"/>
      <c r="Z933" s="11"/>
      <c r="AA933" s="11"/>
      <c r="AB933" s="210"/>
      <c r="AC933" s="210"/>
      <c r="AD933" s="210"/>
      <c r="AE933" s="210"/>
      <c r="AF933" s="210"/>
      <c r="AG933" s="210"/>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11"/>
      <c r="BE933" s="11"/>
      <c r="BF933" s="11"/>
      <c r="BG933" s="11"/>
      <c r="BH933" s="11"/>
      <c r="BI933" s="11"/>
      <c r="BJ933" s="11"/>
      <c r="BK933" s="11"/>
      <c r="BL933" s="11"/>
    </row>
    <row r="934" spans="1:64" ht="12" customHeight="1" outlineLevel="1">
      <c r="A934" s="9"/>
      <c r="B934" s="9"/>
      <c r="C934" s="9"/>
      <c r="D934" s="128" t="str">
        <f>Asset3</f>
        <v>Zone substations</v>
      </c>
      <c r="E934" s="9"/>
      <c r="F934" s="9"/>
      <c r="G934" s="191">
        <f t="shared" si="88"/>
        <v>-3.7460999012307901</v>
      </c>
      <c r="H934" s="110">
        <f t="shared" ref="H934:Q934" si="91">H$97*H$7</f>
        <v>-15.581859760077764</v>
      </c>
      <c r="I934" s="110">
        <f t="shared" si="91"/>
        <v>-17.36797502574143</v>
      </c>
      <c r="J934" s="110">
        <f t="shared" si="91"/>
        <v>-17.36797502574143</v>
      </c>
      <c r="K934" s="110">
        <f t="shared" si="91"/>
        <v>-17.36797502574143</v>
      </c>
      <c r="L934" s="110">
        <f t="shared" si="91"/>
        <v>-17.36797502574143</v>
      </c>
      <c r="M934" s="110">
        <f t="shared" si="91"/>
        <v>0</v>
      </c>
      <c r="N934" s="110">
        <f t="shared" si="91"/>
        <v>0</v>
      </c>
      <c r="O934" s="110">
        <f t="shared" si="91"/>
        <v>0</v>
      </c>
      <c r="P934" s="110">
        <f t="shared" si="91"/>
        <v>0</v>
      </c>
      <c r="Q934" s="110">
        <f t="shared" si="91"/>
        <v>0</v>
      </c>
      <c r="R934" s="9"/>
      <c r="S934" s="11"/>
      <c r="T934" s="11"/>
      <c r="U934" s="11"/>
      <c r="V934" s="11"/>
      <c r="W934" s="11"/>
      <c r="X934" s="11"/>
      <c r="Y934" s="11"/>
      <c r="Z934" s="11"/>
      <c r="AA934" s="11"/>
      <c r="AB934" s="210"/>
      <c r="AC934" s="210"/>
      <c r="AD934" s="210"/>
      <c r="AE934" s="210"/>
      <c r="AF934" s="210"/>
      <c r="AG934" s="210"/>
      <c r="AH934" s="210"/>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11"/>
      <c r="BE934" s="11"/>
      <c r="BF934" s="11"/>
      <c r="BG934" s="11"/>
      <c r="BH934" s="11"/>
      <c r="BI934" s="11"/>
      <c r="BJ934" s="11"/>
      <c r="BK934" s="11"/>
      <c r="BL934" s="11"/>
    </row>
    <row r="935" spans="1:64" ht="12" customHeight="1" outlineLevel="1">
      <c r="A935" s="9"/>
      <c r="B935" s="9"/>
      <c r="C935" s="9"/>
      <c r="D935" s="128" t="str">
        <f>Asset4</f>
        <v>Transmission lines</v>
      </c>
      <c r="E935" s="9"/>
      <c r="F935" s="9"/>
      <c r="G935" s="191">
        <f t="shared" si="88"/>
        <v>-2.876992544996873</v>
      </c>
      <c r="H935" s="110">
        <f t="shared" ref="H935:Q935" si="92">H$110*H$7</f>
        <v>-5.3294507020450643</v>
      </c>
      <c r="I935" s="110">
        <f t="shared" si="92"/>
        <v>-5.494473521205899</v>
      </c>
      <c r="J935" s="110">
        <f t="shared" si="92"/>
        <v>-5.494473521205899</v>
      </c>
      <c r="K935" s="110">
        <f t="shared" si="92"/>
        <v>-5.494473521205899</v>
      </c>
      <c r="L935" s="110">
        <f t="shared" si="92"/>
        <v>-5.494473521205899</v>
      </c>
      <c r="M935" s="110">
        <f t="shared" si="92"/>
        <v>0</v>
      </c>
      <c r="N935" s="110">
        <f t="shared" si="92"/>
        <v>0</v>
      </c>
      <c r="O935" s="110">
        <f t="shared" si="92"/>
        <v>0</v>
      </c>
      <c r="P935" s="110">
        <f t="shared" si="92"/>
        <v>0</v>
      </c>
      <c r="Q935" s="110">
        <f t="shared" si="92"/>
        <v>0</v>
      </c>
      <c r="R935" s="9"/>
      <c r="S935" s="11"/>
      <c r="T935" s="11"/>
      <c r="U935" s="11"/>
      <c r="V935" s="11"/>
      <c r="W935" s="11"/>
      <c r="X935" s="11"/>
      <c r="Y935" s="11"/>
      <c r="Z935" s="11"/>
      <c r="AA935" s="11"/>
      <c r="AB935" s="210"/>
      <c r="AC935" s="210"/>
      <c r="AD935" s="210"/>
      <c r="AE935" s="210"/>
      <c r="AF935" s="210"/>
      <c r="AG935" s="210"/>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11"/>
      <c r="BE935" s="11"/>
      <c r="BF935" s="11"/>
      <c r="BG935" s="11"/>
      <c r="BH935" s="11"/>
      <c r="BI935" s="11"/>
      <c r="BJ935" s="11"/>
      <c r="BK935" s="11"/>
      <c r="BL935" s="11"/>
    </row>
    <row r="936" spans="1:64" ht="12" customHeight="1" outlineLevel="1">
      <c r="A936" s="9"/>
      <c r="B936" s="9"/>
      <c r="C936" s="9"/>
      <c r="D936" s="128" t="str">
        <f>Asset5</f>
        <v>Distribution mains</v>
      </c>
      <c r="E936" s="9"/>
      <c r="F936" s="9"/>
      <c r="G936" s="191">
        <f t="shared" si="88"/>
        <v>-5.2430523759696541</v>
      </c>
      <c r="H936" s="110">
        <f t="shared" ref="H936:Q936" si="93">H$123*H$7</f>
        <v>-9.6249258599289131</v>
      </c>
      <c r="I936" s="110">
        <f t="shared" si="93"/>
        <v>-10.146763942073457</v>
      </c>
      <c r="J936" s="110">
        <f t="shared" si="93"/>
        <v>-10.146763942073457</v>
      </c>
      <c r="K936" s="110">
        <f t="shared" si="93"/>
        <v>-10.146763942073457</v>
      </c>
      <c r="L936" s="110">
        <f t="shared" si="93"/>
        <v>-10.146763942073457</v>
      </c>
      <c r="M936" s="110">
        <f t="shared" si="93"/>
        <v>0</v>
      </c>
      <c r="N936" s="110">
        <f t="shared" si="93"/>
        <v>0</v>
      </c>
      <c r="O936" s="110">
        <f t="shared" si="93"/>
        <v>0</v>
      </c>
      <c r="P936" s="110">
        <f t="shared" si="93"/>
        <v>0</v>
      </c>
      <c r="Q936" s="110">
        <f t="shared" si="93"/>
        <v>0</v>
      </c>
      <c r="R936" s="9"/>
      <c r="S936" s="11"/>
      <c r="T936" s="11"/>
      <c r="U936" s="11"/>
      <c r="V936" s="11"/>
      <c r="W936" s="11"/>
      <c r="X936" s="11"/>
      <c r="Y936" s="11"/>
      <c r="Z936" s="11"/>
      <c r="AA936" s="11"/>
      <c r="AB936" s="210"/>
      <c r="AC936" s="210"/>
      <c r="AD936" s="210"/>
      <c r="AE936" s="210"/>
      <c r="AF936" s="210"/>
      <c r="AG936" s="210"/>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11"/>
      <c r="BE936" s="11"/>
      <c r="BF936" s="11"/>
      <c r="BG936" s="11"/>
      <c r="BH936" s="11"/>
      <c r="BI936" s="11"/>
      <c r="BJ936" s="11"/>
      <c r="BK936" s="11"/>
      <c r="BL936" s="11"/>
    </row>
    <row r="937" spans="1:64" ht="12" customHeight="1" outlineLevel="1">
      <c r="A937" s="9"/>
      <c r="B937" s="9"/>
      <c r="C937" s="9"/>
      <c r="D937" s="128" t="str">
        <f>Asset6</f>
        <v>Distribution substations</v>
      </c>
      <c r="E937" s="9"/>
      <c r="F937" s="9"/>
      <c r="G937" s="191">
        <f t="shared" si="88"/>
        <v>-1.4306182837416663</v>
      </c>
      <c r="H937" s="110">
        <f t="shared" ref="H937:Q937" si="94">H$136*H$7</f>
        <v>-3.4231854350184929</v>
      </c>
      <c r="I937" s="110">
        <f t="shared" si="94"/>
        <v>-3.5830354415527021</v>
      </c>
      <c r="J937" s="110">
        <f t="shared" si="94"/>
        <v>-3.5830354415527021</v>
      </c>
      <c r="K937" s="110">
        <f t="shared" si="94"/>
        <v>-3.5830354415527021</v>
      </c>
      <c r="L937" s="110">
        <f t="shared" si="94"/>
        <v>-3.5830354415527021</v>
      </c>
      <c r="M937" s="110">
        <f t="shared" si="94"/>
        <v>0</v>
      </c>
      <c r="N937" s="110">
        <f t="shared" si="94"/>
        <v>0</v>
      </c>
      <c r="O937" s="110">
        <f t="shared" si="94"/>
        <v>0</v>
      </c>
      <c r="P937" s="110">
        <f t="shared" si="94"/>
        <v>0</v>
      </c>
      <c r="Q937" s="110">
        <f t="shared" si="94"/>
        <v>0</v>
      </c>
      <c r="R937" s="9"/>
      <c r="S937" s="11"/>
      <c r="T937" s="11"/>
      <c r="U937" s="11"/>
      <c r="V937" s="11"/>
      <c r="W937" s="11"/>
      <c r="X937" s="11"/>
      <c r="Y937" s="11"/>
      <c r="Z937" s="11"/>
      <c r="AA937" s="11"/>
      <c r="AB937" s="210"/>
      <c r="AC937" s="210"/>
      <c r="AD937" s="210"/>
      <c r="AE937" s="210"/>
      <c r="AF937" s="210"/>
      <c r="AG937" s="210"/>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11"/>
      <c r="BE937" s="11"/>
      <c r="BF937" s="11"/>
      <c r="BG937" s="11"/>
      <c r="BH937" s="11"/>
      <c r="BI937" s="11"/>
      <c r="BJ937" s="11"/>
      <c r="BK937" s="11"/>
      <c r="BL937" s="11"/>
    </row>
    <row r="938" spans="1:64" ht="12" customHeight="1" outlineLevel="1">
      <c r="A938" s="9"/>
      <c r="B938" s="9"/>
      <c r="C938" s="9"/>
      <c r="D938" s="128" t="str">
        <f>Asset7</f>
        <v>Metering</v>
      </c>
      <c r="E938" s="9"/>
      <c r="F938" s="9"/>
      <c r="G938" s="191">
        <f t="shared" si="88"/>
        <v>-0.13572547951925962</v>
      </c>
      <c r="H938" s="110">
        <f t="shared" ref="H938:Q938" si="95">H$149*H$7</f>
        <v>-1.1054663787480494</v>
      </c>
      <c r="I938" s="110">
        <f t="shared" si="95"/>
        <v>-1.1606070317395314</v>
      </c>
      <c r="J938" s="110">
        <f t="shared" si="95"/>
        <v>-1.1606070317395314</v>
      </c>
      <c r="K938" s="110">
        <f t="shared" si="95"/>
        <v>-1.1606070317395314</v>
      </c>
      <c r="L938" s="110">
        <f t="shared" si="95"/>
        <v>-1.1606070317395314</v>
      </c>
      <c r="M938" s="110">
        <f t="shared" si="95"/>
        <v>0</v>
      </c>
      <c r="N938" s="110">
        <f t="shared" si="95"/>
        <v>0</v>
      </c>
      <c r="O938" s="110">
        <f t="shared" si="95"/>
        <v>0</v>
      </c>
      <c r="P938" s="110">
        <f t="shared" si="95"/>
        <v>0</v>
      </c>
      <c r="Q938" s="110">
        <f t="shared" si="95"/>
        <v>0</v>
      </c>
      <c r="R938" s="9"/>
      <c r="S938" s="11"/>
      <c r="T938" s="11"/>
      <c r="U938" s="11"/>
      <c r="V938" s="11"/>
      <c r="W938" s="11"/>
      <c r="X938" s="11"/>
      <c r="Y938" s="11"/>
      <c r="Z938" s="11"/>
      <c r="AA938" s="11"/>
      <c r="AB938" s="210"/>
      <c r="AC938" s="210"/>
      <c r="AD938" s="210"/>
      <c r="AE938" s="210"/>
      <c r="AF938" s="210"/>
      <c r="AG938" s="210"/>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11"/>
      <c r="BE938" s="11"/>
      <c r="BF938" s="11"/>
      <c r="BG938" s="11"/>
      <c r="BH938" s="11"/>
      <c r="BI938" s="11"/>
      <c r="BJ938" s="11"/>
      <c r="BK938" s="11"/>
      <c r="BL938" s="11"/>
    </row>
    <row r="939" spans="1:64" ht="12" customHeight="1" outlineLevel="1">
      <c r="A939" s="9"/>
      <c r="B939" s="9"/>
      <c r="C939" s="9"/>
      <c r="D939" s="128" t="str">
        <f>Asset8</f>
        <v>Land and easements</v>
      </c>
      <c r="E939" s="9"/>
      <c r="F939" s="9"/>
      <c r="G939" s="191">
        <f t="shared" si="88"/>
        <v>-0.58123999999999998</v>
      </c>
      <c r="H939" s="110">
        <f>H$162*H$7</f>
        <v>0</v>
      </c>
      <c r="I939" s="110">
        <f t="shared" ref="I939:Q939" si="96">I$162*I$7</f>
        <v>0</v>
      </c>
      <c r="J939" s="110">
        <f t="shared" si="96"/>
        <v>0</v>
      </c>
      <c r="K939" s="110">
        <f t="shared" si="96"/>
        <v>0</v>
      </c>
      <c r="L939" s="110">
        <f t="shared" si="96"/>
        <v>0</v>
      </c>
      <c r="M939" s="110">
        <f t="shared" si="96"/>
        <v>0</v>
      </c>
      <c r="N939" s="110">
        <f t="shared" si="96"/>
        <v>0</v>
      </c>
      <c r="O939" s="110">
        <f t="shared" si="96"/>
        <v>0</v>
      </c>
      <c r="P939" s="110">
        <f t="shared" si="96"/>
        <v>0</v>
      </c>
      <c r="Q939" s="110">
        <f t="shared" si="96"/>
        <v>0</v>
      </c>
      <c r="R939" s="9"/>
      <c r="S939" s="11"/>
      <c r="T939" s="11"/>
      <c r="U939" s="11"/>
      <c r="V939" s="11"/>
      <c r="W939" s="11"/>
      <c r="X939" s="11"/>
      <c r="Y939" s="11"/>
      <c r="Z939" s="11"/>
      <c r="AA939" s="11"/>
      <c r="AB939" s="210"/>
      <c r="AC939" s="210"/>
      <c r="AD939" s="210"/>
      <c r="AE939" s="210"/>
      <c r="AF939" s="210"/>
      <c r="AG939" s="210"/>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11"/>
      <c r="BE939" s="11"/>
      <c r="BF939" s="11"/>
      <c r="BG939" s="11"/>
      <c r="BH939" s="11"/>
      <c r="BI939" s="11"/>
      <c r="BJ939" s="11"/>
      <c r="BK939" s="11"/>
      <c r="BL939" s="11"/>
    </row>
    <row r="940" spans="1:64" ht="12" customHeight="1" outlineLevel="1">
      <c r="A940" s="9"/>
      <c r="B940" s="9"/>
      <c r="C940" s="9"/>
      <c r="D940" s="128" t="str">
        <f>Asset9</f>
        <v>Secondary systems - Control, communications &amp; Protection</v>
      </c>
      <c r="E940" s="9"/>
      <c r="F940" s="9"/>
      <c r="G940" s="191">
        <f t="shared" si="88"/>
        <v>-0.16864041371659497</v>
      </c>
      <c r="H940" s="110">
        <f t="shared" ref="H940:Q940" si="97">H$175*H$7</f>
        <v>-3.2501607007198303</v>
      </c>
      <c r="I940" s="110">
        <f t="shared" si="97"/>
        <v>-3.7329932259311267</v>
      </c>
      <c r="J940" s="110">
        <f t="shared" si="97"/>
        <v>-3.7329932259311267</v>
      </c>
      <c r="K940" s="110">
        <f t="shared" si="97"/>
        <v>-0.41534178197110694</v>
      </c>
      <c r="L940" s="110">
        <f t="shared" si="97"/>
        <v>-0.41534178197110694</v>
      </c>
      <c r="M940" s="110">
        <f t="shared" si="97"/>
        <v>0</v>
      </c>
      <c r="N940" s="110">
        <f t="shared" si="97"/>
        <v>0</v>
      </c>
      <c r="O940" s="110">
        <f t="shared" si="97"/>
        <v>0</v>
      </c>
      <c r="P940" s="110">
        <f t="shared" si="97"/>
        <v>0</v>
      </c>
      <c r="Q940" s="110">
        <f t="shared" si="97"/>
        <v>0</v>
      </c>
      <c r="R940" s="9"/>
      <c r="S940" s="11"/>
      <c r="T940" s="11"/>
      <c r="U940" s="11"/>
      <c r="V940" s="11"/>
      <c r="W940" s="11"/>
      <c r="X940" s="11"/>
      <c r="Y940" s="11"/>
      <c r="Z940" s="11"/>
      <c r="AA940" s="11"/>
      <c r="AB940" s="210"/>
      <c r="AC940" s="210"/>
      <c r="AD940" s="210"/>
      <c r="AE940" s="210"/>
      <c r="AF940" s="210"/>
      <c r="AG940" s="210"/>
      <c r="AH940" s="210"/>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11"/>
      <c r="BE940" s="11"/>
      <c r="BF940" s="11"/>
      <c r="BG940" s="11"/>
      <c r="BH940" s="11"/>
      <c r="BI940" s="11"/>
      <c r="BJ940" s="11"/>
      <c r="BK940" s="11"/>
      <c r="BL940" s="11"/>
    </row>
    <row r="941" spans="1:64" ht="12" customHeight="1" outlineLevel="1">
      <c r="A941" s="9"/>
      <c r="B941" s="9"/>
      <c r="C941" s="9"/>
      <c r="D941" s="128" t="str">
        <f>Asset10</f>
        <v>Other</v>
      </c>
      <c r="E941" s="9"/>
      <c r="F941" s="9"/>
      <c r="G941" s="191">
        <f t="shared" si="88"/>
        <v>0</v>
      </c>
      <c r="H941" s="110">
        <f t="shared" ref="H941:Q941" si="98">H$188*H$7</f>
        <v>0</v>
      </c>
      <c r="I941" s="110">
        <f t="shared" si="98"/>
        <v>-8.8644452134654411E-2</v>
      </c>
      <c r="J941" s="110">
        <f t="shared" si="98"/>
        <v>-8.8644452134654411E-2</v>
      </c>
      <c r="K941" s="110">
        <f t="shared" si="98"/>
        <v>-8.8644452134654411E-2</v>
      </c>
      <c r="L941" s="110">
        <f t="shared" si="98"/>
        <v>-8.8644452134654411E-2</v>
      </c>
      <c r="M941" s="110">
        <f t="shared" si="98"/>
        <v>0</v>
      </c>
      <c r="N941" s="110">
        <f t="shared" si="98"/>
        <v>0</v>
      </c>
      <c r="O941" s="110">
        <f t="shared" si="98"/>
        <v>0</v>
      </c>
      <c r="P941" s="110">
        <f t="shared" si="98"/>
        <v>0</v>
      </c>
      <c r="Q941" s="110">
        <f t="shared" si="98"/>
        <v>0</v>
      </c>
      <c r="R941" s="9"/>
      <c r="S941" s="11"/>
      <c r="T941" s="11"/>
      <c r="U941" s="11"/>
      <c r="V941" s="11"/>
      <c r="W941" s="11"/>
      <c r="X941" s="11"/>
      <c r="Y941" s="11"/>
      <c r="Z941" s="11"/>
      <c r="AA941" s="11"/>
      <c r="AB941" s="210"/>
      <c r="AC941" s="210"/>
      <c r="AD941" s="210"/>
      <c r="AE941" s="210"/>
      <c r="AF941" s="210"/>
      <c r="AG941" s="210"/>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11"/>
      <c r="BE941" s="11"/>
      <c r="BF941" s="11"/>
      <c r="BG941" s="11"/>
      <c r="BH941" s="11"/>
      <c r="BI941" s="11"/>
      <c r="BJ941" s="11"/>
      <c r="BK941" s="11"/>
      <c r="BL941" s="11"/>
    </row>
    <row r="942" spans="1:64" ht="12" customHeight="1" outlineLevel="1">
      <c r="A942" s="9"/>
      <c r="B942" s="9"/>
      <c r="C942" s="9"/>
      <c r="D942" s="128" t="str">
        <f>Asset11</f>
        <v>Non-System Capex</v>
      </c>
      <c r="E942" s="9"/>
      <c r="F942" s="9"/>
      <c r="G942" s="191">
        <f t="shared" si="88"/>
        <v>0</v>
      </c>
      <c r="H942" s="110">
        <f t="shared" ref="H942:Q942" si="99">H$201*H$7</f>
        <v>0</v>
      </c>
      <c r="I942" s="110">
        <f t="shared" si="99"/>
        <v>0</v>
      </c>
      <c r="J942" s="110">
        <f t="shared" si="99"/>
        <v>0</v>
      </c>
      <c r="K942" s="110">
        <f t="shared" si="99"/>
        <v>0</v>
      </c>
      <c r="L942" s="110">
        <f t="shared" si="99"/>
        <v>0</v>
      </c>
      <c r="M942" s="110">
        <f t="shared" si="99"/>
        <v>0</v>
      </c>
      <c r="N942" s="110">
        <f t="shared" si="99"/>
        <v>0</v>
      </c>
      <c r="O942" s="110">
        <f t="shared" si="99"/>
        <v>0</v>
      </c>
      <c r="P942" s="110">
        <f t="shared" si="99"/>
        <v>0</v>
      </c>
      <c r="Q942" s="110">
        <f t="shared" si="99"/>
        <v>0</v>
      </c>
      <c r="R942" s="9"/>
      <c r="S942" s="11"/>
      <c r="T942" s="11"/>
      <c r="U942" s="11"/>
      <c r="V942" s="11"/>
      <c r="W942" s="11"/>
      <c r="X942" s="11"/>
      <c r="Y942" s="11"/>
      <c r="Z942" s="11"/>
      <c r="AA942" s="11"/>
      <c r="AB942" s="210"/>
      <c r="AC942" s="210"/>
      <c r="AD942" s="210"/>
      <c r="AE942" s="210"/>
      <c r="AF942" s="210"/>
      <c r="AG942" s="210"/>
      <c r="AH942" s="210"/>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11"/>
      <c r="BE942" s="11"/>
      <c r="BF942" s="11"/>
      <c r="BG942" s="11"/>
      <c r="BH942" s="11"/>
      <c r="BI942" s="11"/>
      <c r="BJ942" s="11"/>
      <c r="BK942" s="11"/>
      <c r="BL942" s="11"/>
    </row>
    <row r="943" spans="1:64" ht="12" customHeight="1" outlineLevel="1">
      <c r="A943" s="9"/>
      <c r="B943" s="9"/>
      <c r="C943" s="9"/>
      <c r="D943" s="128" t="str">
        <f>Asset12</f>
        <v>Non-network—IT and Communications Capex</v>
      </c>
      <c r="E943" s="9"/>
      <c r="F943" s="9"/>
      <c r="G943" s="191">
        <f t="shared" si="88"/>
        <v>-6.0640562157574671E-2</v>
      </c>
      <c r="H943" s="110">
        <f t="shared" ref="H943:Q943" si="100">H$214*H$7</f>
        <v>-0.47621294105512341</v>
      </c>
      <c r="I943" s="110">
        <f t="shared" si="100"/>
        <v>-0.48610167219549094</v>
      </c>
      <c r="J943" s="110">
        <f t="shared" si="100"/>
        <v>-0.48610167219549094</v>
      </c>
      <c r="K943" s="110">
        <f t="shared" si="100"/>
        <v>-0.48610167219549094</v>
      </c>
      <c r="L943" s="110">
        <f t="shared" si="100"/>
        <v>-0.48610167219549094</v>
      </c>
      <c r="M943" s="110">
        <f t="shared" si="100"/>
        <v>0</v>
      </c>
      <c r="N943" s="110">
        <f t="shared" si="100"/>
        <v>0</v>
      </c>
      <c r="O943" s="110">
        <f t="shared" si="100"/>
        <v>0</v>
      </c>
      <c r="P943" s="110">
        <f t="shared" si="100"/>
        <v>0</v>
      </c>
      <c r="Q943" s="110">
        <f t="shared" si="100"/>
        <v>0</v>
      </c>
      <c r="R943" s="9"/>
      <c r="S943" s="11"/>
      <c r="T943" s="11"/>
      <c r="U943" s="11"/>
      <c r="V943" s="11"/>
      <c r="W943" s="11"/>
      <c r="X943" s="11"/>
      <c r="Y943" s="11"/>
      <c r="Z943" s="11"/>
      <c r="AA943" s="11"/>
      <c r="AB943" s="210"/>
      <c r="AC943" s="210"/>
      <c r="AD943" s="210"/>
      <c r="AE943" s="210"/>
      <c r="AF943" s="210"/>
      <c r="AG943" s="210"/>
      <c r="AH943" s="210"/>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11"/>
      <c r="BE943" s="11"/>
      <c r="BF943" s="11"/>
      <c r="BG943" s="11"/>
      <c r="BH943" s="11"/>
      <c r="BI943" s="11"/>
      <c r="BJ943" s="11"/>
      <c r="BK943" s="11"/>
      <c r="BL943" s="11"/>
    </row>
    <row r="944" spans="1:64" ht="12" customHeight="1" outlineLevel="1">
      <c r="A944" s="9"/>
      <c r="B944" s="9"/>
      <c r="C944" s="9"/>
      <c r="D944" s="128" t="str">
        <f>Asset13</f>
        <v>Non-network—Motor Vehicles Capex</v>
      </c>
      <c r="E944" s="9"/>
      <c r="F944" s="9"/>
      <c r="G944" s="191">
        <f t="shared" si="88"/>
        <v>0</v>
      </c>
      <c r="H944" s="110">
        <f t="shared" ref="H944:Q944" si="101">H$227*H$7</f>
        <v>0</v>
      </c>
      <c r="I944" s="110">
        <f t="shared" si="101"/>
        <v>0</v>
      </c>
      <c r="J944" s="110">
        <f t="shared" si="101"/>
        <v>0</v>
      </c>
      <c r="K944" s="110">
        <f t="shared" si="101"/>
        <v>0</v>
      </c>
      <c r="L944" s="110">
        <f t="shared" si="101"/>
        <v>0</v>
      </c>
      <c r="M944" s="110">
        <f t="shared" si="101"/>
        <v>0</v>
      </c>
      <c r="N944" s="110">
        <f t="shared" si="101"/>
        <v>0</v>
      </c>
      <c r="O944" s="110">
        <f t="shared" si="101"/>
        <v>0</v>
      </c>
      <c r="P944" s="110">
        <f t="shared" si="101"/>
        <v>0</v>
      </c>
      <c r="Q944" s="110">
        <f t="shared" si="101"/>
        <v>0</v>
      </c>
      <c r="R944" s="9"/>
      <c r="S944" s="11"/>
      <c r="T944" s="11"/>
      <c r="U944" s="11"/>
      <c r="V944" s="11"/>
      <c r="W944" s="11"/>
      <c r="X944" s="11"/>
      <c r="Y944" s="11"/>
      <c r="Z944" s="11"/>
      <c r="AA944" s="11"/>
      <c r="AB944" s="210"/>
      <c r="AC944" s="210"/>
      <c r="AD944" s="210"/>
      <c r="AE944" s="210"/>
      <c r="AF944" s="210"/>
      <c r="AG944" s="210"/>
      <c r="AH944" s="210"/>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11"/>
      <c r="BE944" s="11"/>
      <c r="BF944" s="11"/>
      <c r="BG944" s="11"/>
      <c r="BH944" s="11"/>
      <c r="BI944" s="11"/>
      <c r="BJ944" s="11"/>
      <c r="BK944" s="11"/>
      <c r="BL944" s="11"/>
    </row>
    <row r="945" spans="1:64" ht="12" customHeight="1" outlineLevel="1">
      <c r="A945" s="9"/>
      <c r="B945" s="9"/>
      <c r="C945" s="9"/>
      <c r="D945" s="128" t="str">
        <f>Asset14</f>
        <v>Non-network—Property Capex</v>
      </c>
      <c r="E945" s="9"/>
      <c r="F945" s="9"/>
      <c r="G945" s="191">
        <f t="shared" si="88"/>
        <v>0</v>
      </c>
      <c r="H945" s="110">
        <f t="shared" ref="H945:Q945" si="102">H$240*H$7</f>
        <v>0</v>
      </c>
      <c r="I945" s="110">
        <f t="shared" si="102"/>
        <v>0</v>
      </c>
      <c r="J945" s="110">
        <f t="shared" si="102"/>
        <v>0</v>
      </c>
      <c r="K945" s="110">
        <f t="shared" si="102"/>
        <v>0</v>
      </c>
      <c r="L945" s="110">
        <f t="shared" si="102"/>
        <v>0</v>
      </c>
      <c r="M945" s="110">
        <f t="shared" si="102"/>
        <v>0</v>
      </c>
      <c r="N945" s="110">
        <f t="shared" si="102"/>
        <v>0</v>
      </c>
      <c r="O945" s="110">
        <f t="shared" si="102"/>
        <v>0</v>
      </c>
      <c r="P945" s="110">
        <f t="shared" si="102"/>
        <v>0</v>
      </c>
      <c r="Q945" s="110">
        <f t="shared" si="102"/>
        <v>0</v>
      </c>
      <c r="R945" s="9"/>
      <c r="S945" s="11"/>
      <c r="T945" s="11"/>
      <c r="U945" s="11"/>
      <c r="V945" s="11"/>
      <c r="W945" s="11"/>
      <c r="X945" s="11"/>
      <c r="Y945" s="11"/>
      <c r="Z945" s="11"/>
      <c r="AA945" s="11"/>
      <c r="AB945" s="210"/>
      <c r="AC945" s="210"/>
      <c r="AD945" s="210"/>
      <c r="AE945" s="210"/>
      <c r="AF945" s="210"/>
      <c r="AG945" s="210"/>
      <c r="AH945" s="210"/>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11"/>
      <c r="BE945" s="11"/>
      <c r="BF945" s="11"/>
      <c r="BG945" s="11"/>
      <c r="BH945" s="11"/>
      <c r="BI945" s="11"/>
      <c r="BJ945" s="11"/>
      <c r="BK945" s="11"/>
      <c r="BL945" s="11"/>
    </row>
    <row r="946" spans="1:64" ht="12" customHeight="1" outlineLevel="1">
      <c r="A946" s="9"/>
      <c r="B946" s="9"/>
      <c r="C946" s="9"/>
      <c r="D946" s="128" t="str">
        <f>Asset15</f>
        <v>Non-network—Plant &amp; Equipment Capex</v>
      </c>
      <c r="E946" s="9"/>
      <c r="F946" s="9"/>
      <c r="G946" s="191">
        <f t="shared" si="88"/>
        <v>-0.14364471118716193</v>
      </c>
      <c r="H946" s="110">
        <f t="shared" ref="H946:Q946" si="103">H$253*H$7</f>
        <v>-0.7971244709356331</v>
      </c>
      <c r="I946" s="110">
        <f t="shared" si="103"/>
        <v>-0.90932022535825918</v>
      </c>
      <c r="J946" s="110">
        <f t="shared" si="103"/>
        <v>-0.90932022535825918</v>
      </c>
      <c r="K946" s="110">
        <f t="shared" si="103"/>
        <v>-0.90932022535825918</v>
      </c>
      <c r="L946" s="110">
        <f t="shared" si="103"/>
        <v>-0.90932022535825918</v>
      </c>
      <c r="M946" s="110">
        <f t="shared" si="103"/>
        <v>0</v>
      </c>
      <c r="N946" s="110">
        <f t="shared" si="103"/>
        <v>0</v>
      </c>
      <c r="O946" s="110">
        <f t="shared" si="103"/>
        <v>0</v>
      </c>
      <c r="P946" s="110">
        <f t="shared" si="103"/>
        <v>0</v>
      </c>
      <c r="Q946" s="110">
        <f t="shared" si="103"/>
        <v>0</v>
      </c>
      <c r="R946" s="9"/>
      <c r="S946" s="11"/>
      <c r="T946" s="11"/>
      <c r="U946" s="11"/>
      <c r="V946" s="11"/>
      <c r="W946" s="11"/>
      <c r="X946" s="11"/>
      <c r="Y946" s="11"/>
      <c r="Z946" s="11"/>
      <c r="AA946" s="11"/>
      <c r="AB946" s="210"/>
      <c r="AC946" s="210"/>
      <c r="AD946" s="210"/>
      <c r="AE946" s="210"/>
      <c r="AF946" s="210"/>
      <c r="AG946" s="210"/>
      <c r="AH946" s="210"/>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11"/>
      <c r="BE946" s="11"/>
      <c r="BF946" s="11"/>
      <c r="BG946" s="11"/>
      <c r="BH946" s="11"/>
      <c r="BI946" s="11"/>
      <c r="BJ946" s="11"/>
      <c r="BK946" s="11"/>
      <c r="BL946" s="11"/>
    </row>
    <row r="947" spans="1:64" ht="12" customHeight="1" outlineLevel="1">
      <c r="A947" s="9"/>
      <c r="B947" s="9"/>
      <c r="C947" s="9"/>
      <c r="D947" s="128" t="str">
        <f>Asset16</f>
        <v>Non-network—Other capex</v>
      </c>
      <c r="E947" s="9"/>
      <c r="F947" s="9"/>
      <c r="G947" s="191">
        <f t="shared" si="88"/>
        <v>0</v>
      </c>
      <c r="H947" s="110">
        <f t="shared" ref="H947:Q947" si="104">H$266*H$7</f>
        <v>0</v>
      </c>
      <c r="I947" s="110">
        <f t="shared" si="104"/>
        <v>-0.14862469016431343</v>
      </c>
      <c r="J947" s="110">
        <f t="shared" si="104"/>
        <v>-0.14862469016431343</v>
      </c>
      <c r="K947" s="110">
        <f t="shared" si="104"/>
        <v>-0.14862469016431343</v>
      </c>
      <c r="L947" s="110">
        <f t="shared" si="104"/>
        <v>-0.14862469016431343</v>
      </c>
      <c r="M947" s="110">
        <f t="shared" si="104"/>
        <v>0</v>
      </c>
      <c r="N947" s="110">
        <f t="shared" si="104"/>
        <v>0</v>
      </c>
      <c r="O947" s="110">
        <f t="shared" si="104"/>
        <v>0</v>
      </c>
      <c r="P947" s="110">
        <f t="shared" si="104"/>
        <v>0</v>
      </c>
      <c r="Q947" s="110">
        <f t="shared" si="104"/>
        <v>0</v>
      </c>
      <c r="R947" s="9"/>
      <c r="S947" s="11"/>
      <c r="T947" s="11"/>
      <c r="U947" s="11"/>
      <c r="V947" s="11"/>
      <c r="W947" s="11"/>
      <c r="X947" s="11"/>
      <c r="Y947" s="11"/>
      <c r="Z947" s="11"/>
      <c r="AA947" s="11"/>
      <c r="AB947" s="210"/>
      <c r="AC947" s="210"/>
      <c r="AD947" s="210"/>
      <c r="AE947" s="210"/>
      <c r="AF947" s="210"/>
      <c r="AG947" s="210"/>
      <c r="AH947" s="210"/>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11"/>
      <c r="BE947" s="11"/>
      <c r="BF947" s="11"/>
      <c r="BG947" s="11"/>
      <c r="BH947" s="11"/>
      <c r="BI947" s="11"/>
      <c r="BJ947" s="11"/>
      <c r="BK947" s="11"/>
      <c r="BL947" s="11"/>
    </row>
    <row r="948" spans="1:64" ht="12" hidden="1" customHeight="1" outlineLevel="1">
      <c r="A948" s="9"/>
      <c r="B948" s="9"/>
      <c r="C948" s="9"/>
      <c r="D948" s="128">
        <f>Asset17</f>
        <v>0</v>
      </c>
      <c r="E948" s="9"/>
      <c r="F948" s="9"/>
      <c r="G948" s="191">
        <f t="shared" si="88"/>
        <v>0</v>
      </c>
      <c r="H948" s="110">
        <f t="shared" ref="H948:Q948" si="105">H$279*H$7</f>
        <v>0</v>
      </c>
      <c r="I948" s="110">
        <f t="shared" si="105"/>
        <v>0</v>
      </c>
      <c r="J948" s="110">
        <f t="shared" si="105"/>
        <v>0</v>
      </c>
      <c r="K948" s="110">
        <f t="shared" si="105"/>
        <v>0</v>
      </c>
      <c r="L948" s="110">
        <f t="shared" si="105"/>
        <v>0</v>
      </c>
      <c r="M948" s="110">
        <f t="shared" si="105"/>
        <v>0</v>
      </c>
      <c r="N948" s="110">
        <f t="shared" si="105"/>
        <v>0</v>
      </c>
      <c r="O948" s="110">
        <f t="shared" si="105"/>
        <v>0</v>
      </c>
      <c r="P948" s="110">
        <f t="shared" si="105"/>
        <v>0</v>
      </c>
      <c r="Q948" s="110">
        <f t="shared" si="105"/>
        <v>0</v>
      </c>
      <c r="R948" s="9"/>
      <c r="S948" s="11"/>
      <c r="T948" s="11"/>
      <c r="U948" s="11"/>
      <c r="V948" s="11"/>
      <c r="W948" s="11"/>
      <c r="X948" s="11"/>
      <c r="Y948" s="11"/>
      <c r="Z948" s="11"/>
      <c r="AA948" s="11"/>
      <c r="AB948" s="210"/>
      <c r="AC948" s="210"/>
      <c r="AD948" s="210"/>
      <c r="AE948" s="210"/>
      <c r="AF948" s="210"/>
      <c r="AG948" s="210"/>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11"/>
      <c r="BE948" s="11"/>
      <c r="BF948" s="11"/>
      <c r="BG948" s="11"/>
      <c r="BH948" s="11"/>
      <c r="BI948" s="11"/>
      <c r="BJ948" s="11"/>
      <c r="BK948" s="11"/>
      <c r="BL948" s="11"/>
    </row>
    <row r="949" spans="1:64" ht="12" hidden="1" customHeight="1" outlineLevel="1">
      <c r="A949" s="9"/>
      <c r="B949" s="9"/>
      <c r="C949" s="9"/>
      <c r="D949" s="128">
        <f>Asset18</f>
        <v>0</v>
      </c>
      <c r="E949" s="9"/>
      <c r="F949" s="9"/>
      <c r="G949" s="191">
        <f t="shared" si="88"/>
        <v>0</v>
      </c>
      <c r="H949" s="110">
        <f t="shared" ref="H949:Q949" si="106">H$292*H$7</f>
        <v>0</v>
      </c>
      <c r="I949" s="110">
        <f t="shared" si="106"/>
        <v>0</v>
      </c>
      <c r="J949" s="110">
        <f t="shared" si="106"/>
        <v>0</v>
      </c>
      <c r="K949" s="110">
        <f t="shared" si="106"/>
        <v>0</v>
      </c>
      <c r="L949" s="110">
        <f t="shared" si="106"/>
        <v>0</v>
      </c>
      <c r="M949" s="110">
        <f t="shared" si="106"/>
        <v>0</v>
      </c>
      <c r="N949" s="110">
        <f t="shared" si="106"/>
        <v>0</v>
      </c>
      <c r="O949" s="110">
        <f t="shared" si="106"/>
        <v>0</v>
      </c>
      <c r="P949" s="110">
        <f t="shared" si="106"/>
        <v>0</v>
      </c>
      <c r="Q949" s="110">
        <f t="shared" si="106"/>
        <v>0</v>
      </c>
      <c r="R949" s="9"/>
      <c r="S949" s="11"/>
      <c r="T949" s="11"/>
      <c r="U949" s="11"/>
      <c r="V949" s="11"/>
      <c r="W949" s="11"/>
      <c r="X949" s="11"/>
      <c r="Y949" s="11"/>
      <c r="Z949" s="11"/>
      <c r="AA949" s="11"/>
      <c r="AB949" s="210"/>
      <c r="AC949" s="210"/>
      <c r="AD949" s="210"/>
      <c r="AE949" s="210"/>
      <c r="AF949" s="210"/>
      <c r="AG949" s="210"/>
      <c r="AH949" s="210"/>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11"/>
      <c r="BE949" s="11"/>
      <c r="BF949" s="11"/>
      <c r="BG949" s="11"/>
      <c r="BH949" s="11"/>
      <c r="BI949" s="11"/>
      <c r="BJ949" s="11"/>
      <c r="BK949" s="11"/>
      <c r="BL949" s="11"/>
    </row>
    <row r="950" spans="1:64" ht="12" hidden="1" customHeight="1" outlineLevel="1">
      <c r="A950" s="9"/>
      <c r="B950" s="9"/>
      <c r="C950" s="9"/>
      <c r="D950" s="128">
        <f>Asset19</f>
        <v>0</v>
      </c>
      <c r="E950" s="9"/>
      <c r="F950" s="9"/>
      <c r="G950" s="191">
        <f t="shared" si="88"/>
        <v>0</v>
      </c>
      <c r="H950" s="110">
        <f t="shared" ref="H950:Q950" si="107">H$305*H$7</f>
        <v>0</v>
      </c>
      <c r="I950" s="110">
        <f t="shared" si="107"/>
        <v>0</v>
      </c>
      <c r="J950" s="110">
        <f t="shared" si="107"/>
        <v>0</v>
      </c>
      <c r="K950" s="110">
        <f t="shared" si="107"/>
        <v>0</v>
      </c>
      <c r="L950" s="110">
        <f t="shared" si="107"/>
        <v>0</v>
      </c>
      <c r="M950" s="110">
        <f t="shared" si="107"/>
        <v>0</v>
      </c>
      <c r="N950" s="110">
        <f t="shared" si="107"/>
        <v>0</v>
      </c>
      <c r="O950" s="110">
        <f t="shared" si="107"/>
        <v>0</v>
      </c>
      <c r="P950" s="110">
        <f t="shared" si="107"/>
        <v>0</v>
      </c>
      <c r="Q950" s="110">
        <f t="shared" si="107"/>
        <v>0</v>
      </c>
      <c r="R950" s="9"/>
      <c r="S950" s="11"/>
      <c r="T950" s="11"/>
      <c r="U950" s="11"/>
      <c r="V950" s="11"/>
      <c r="W950" s="11"/>
      <c r="X950" s="11"/>
      <c r="Y950" s="11"/>
      <c r="Z950" s="11"/>
      <c r="AA950" s="11"/>
      <c r="AB950" s="210"/>
      <c r="AC950" s="210"/>
      <c r="AD950" s="210"/>
      <c r="AE950" s="210"/>
      <c r="AF950" s="210"/>
      <c r="AG950" s="210"/>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11"/>
      <c r="BE950" s="11"/>
      <c r="BF950" s="11"/>
      <c r="BG950" s="11"/>
      <c r="BH950" s="11"/>
      <c r="BI950" s="11"/>
      <c r="BJ950" s="11"/>
      <c r="BK950" s="11"/>
      <c r="BL950" s="11"/>
    </row>
    <row r="951" spans="1:64" ht="12" hidden="1" customHeight="1" outlineLevel="1">
      <c r="A951" s="9"/>
      <c r="B951" s="9"/>
      <c r="C951" s="9"/>
      <c r="D951" s="128">
        <f>Asset20</f>
        <v>0</v>
      </c>
      <c r="E951" s="9"/>
      <c r="F951" s="9"/>
      <c r="G951" s="191">
        <f t="shared" si="88"/>
        <v>0</v>
      </c>
      <c r="H951" s="110">
        <f t="shared" ref="H951:Q951" si="108">H$318*H$7</f>
        <v>0</v>
      </c>
      <c r="I951" s="110">
        <f t="shared" si="108"/>
        <v>0</v>
      </c>
      <c r="J951" s="110">
        <f t="shared" si="108"/>
        <v>0</v>
      </c>
      <c r="K951" s="110">
        <f t="shared" si="108"/>
        <v>0</v>
      </c>
      <c r="L951" s="110">
        <f t="shared" si="108"/>
        <v>0</v>
      </c>
      <c r="M951" s="110">
        <f t="shared" si="108"/>
        <v>0</v>
      </c>
      <c r="N951" s="110">
        <f t="shared" si="108"/>
        <v>0</v>
      </c>
      <c r="O951" s="110">
        <f t="shared" si="108"/>
        <v>0</v>
      </c>
      <c r="P951" s="110">
        <f t="shared" si="108"/>
        <v>0</v>
      </c>
      <c r="Q951" s="110">
        <f t="shared" si="108"/>
        <v>0</v>
      </c>
      <c r="R951" s="9"/>
      <c r="S951" s="11"/>
      <c r="T951" s="11"/>
      <c r="U951" s="11"/>
      <c r="V951" s="11"/>
      <c r="W951" s="11"/>
      <c r="X951" s="11"/>
      <c r="Y951" s="11"/>
      <c r="Z951" s="11"/>
      <c r="AA951" s="11"/>
      <c r="AB951" s="210"/>
      <c r="AC951" s="210"/>
      <c r="AD951" s="210"/>
      <c r="AE951" s="210"/>
      <c r="AF951" s="210"/>
      <c r="AG951" s="210"/>
      <c r="AH951" s="210"/>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11"/>
      <c r="BE951" s="11"/>
      <c r="BF951" s="11"/>
      <c r="BG951" s="11"/>
      <c r="BH951" s="11"/>
      <c r="BI951" s="11"/>
      <c r="BJ951" s="11"/>
      <c r="BK951" s="11"/>
      <c r="BL951" s="11"/>
    </row>
    <row r="952" spans="1:64" hidden="1" outlineLevel="1">
      <c r="A952" s="9"/>
      <c r="B952" s="9"/>
      <c r="C952" s="9"/>
      <c r="D952" s="128">
        <f>Asset21</f>
        <v>0</v>
      </c>
      <c r="E952" s="9"/>
      <c r="F952" s="9"/>
      <c r="G952" s="191">
        <f t="shared" ref="G952:G961" si="109">-(G1026-G762)</f>
        <v>0</v>
      </c>
      <c r="H952" s="110">
        <f>H$331*H$7</f>
        <v>0</v>
      </c>
      <c r="I952" s="110">
        <f t="shared" ref="I952:Q952" si="110">I$331*I$7</f>
        <v>0</v>
      </c>
      <c r="J952" s="110">
        <f t="shared" si="110"/>
        <v>0</v>
      </c>
      <c r="K952" s="110">
        <f t="shared" si="110"/>
        <v>0</v>
      </c>
      <c r="L952" s="110">
        <f t="shared" si="110"/>
        <v>0</v>
      </c>
      <c r="M952" s="110">
        <f t="shared" si="110"/>
        <v>0</v>
      </c>
      <c r="N952" s="110">
        <f t="shared" si="110"/>
        <v>0</v>
      </c>
      <c r="O952" s="110">
        <f t="shared" si="110"/>
        <v>0</v>
      </c>
      <c r="P952" s="110">
        <f t="shared" si="110"/>
        <v>0</v>
      </c>
      <c r="Q952" s="110">
        <f t="shared" si="110"/>
        <v>0</v>
      </c>
      <c r="R952" s="9"/>
      <c r="S952" s="9"/>
      <c r="T952" s="9"/>
      <c r="U952" s="9"/>
      <c r="V952" s="9"/>
      <c r="W952" s="9"/>
      <c r="X952" s="9"/>
      <c r="Y952" s="9"/>
      <c r="Z952" s="9"/>
      <c r="AA952" s="9"/>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9"/>
      <c r="BE952" s="9"/>
      <c r="BF952" s="9"/>
      <c r="BG952" s="9"/>
      <c r="BH952" s="9"/>
      <c r="BI952" s="9"/>
      <c r="BJ952" s="9"/>
      <c r="BK952" s="9"/>
      <c r="BL952" s="9"/>
    </row>
    <row r="953" spans="1:64" hidden="1" outlineLevel="1">
      <c r="A953" s="9"/>
      <c r="B953" s="9"/>
      <c r="C953" s="9"/>
      <c r="D953" s="128">
        <f>Asset22</f>
        <v>0</v>
      </c>
      <c r="E953" s="9"/>
      <c r="F953" s="9"/>
      <c r="G953" s="191">
        <f t="shared" si="109"/>
        <v>0</v>
      </c>
      <c r="H953" s="110">
        <f>H$344*H$7</f>
        <v>0</v>
      </c>
      <c r="I953" s="110">
        <f t="shared" ref="I953:Q953" si="111">I$344*I$7</f>
        <v>0</v>
      </c>
      <c r="J953" s="110">
        <f t="shared" si="111"/>
        <v>0</v>
      </c>
      <c r="K953" s="110">
        <f t="shared" si="111"/>
        <v>0</v>
      </c>
      <c r="L953" s="110">
        <f t="shared" si="111"/>
        <v>0</v>
      </c>
      <c r="M953" s="110">
        <f t="shared" si="111"/>
        <v>0</v>
      </c>
      <c r="N953" s="110">
        <f t="shared" si="111"/>
        <v>0</v>
      </c>
      <c r="O953" s="110">
        <f t="shared" si="111"/>
        <v>0</v>
      </c>
      <c r="P953" s="110">
        <f t="shared" si="111"/>
        <v>0</v>
      </c>
      <c r="Q953" s="110">
        <f t="shared" si="111"/>
        <v>0</v>
      </c>
      <c r="R953" s="9"/>
      <c r="S953" s="9"/>
      <c r="T953" s="9"/>
      <c r="U953" s="9"/>
      <c r="V953" s="9"/>
      <c r="W953" s="9"/>
      <c r="X953" s="9"/>
      <c r="Y953" s="9"/>
      <c r="Z953" s="9"/>
      <c r="AA953" s="9"/>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9"/>
      <c r="BE953" s="9"/>
      <c r="BF953" s="9"/>
      <c r="BG953" s="9"/>
      <c r="BH953" s="9"/>
      <c r="BI953" s="9"/>
      <c r="BJ953" s="9"/>
      <c r="BK953" s="9"/>
      <c r="BL953" s="9"/>
    </row>
    <row r="954" spans="1:64" hidden="1" outlineLevel="1">
      <c r="A954" s="9"/>
      <c r="B954" s="9"/>
      <c r="C954" s="9"/>
      <c r="D954" s="128">
        <f>Asset23</f>
        <v>0</v>
      </c>
      <c r="E954" s="9"/>
      <c r="F954" s="9"/>
      <c r="G954" s="191">
        <f t="shared" si="109"/>
        <v>0</v>
      </c>
      <c r="H954" s="110">
        <f>H$357*H$7</f>
        <v>0</v>
      </c>
      <c r="I954" s="110">
        <f t="shared" ref="I954:Q954" si="112">I$357*I$7</f>
        <v>0</v>
      </c>
      <c r="J954" s="110">
        <f t="shared" si="112"/>
        <v>0</v>
      </c>
      <c r="K954" s="110">
        <f t="shared" si="112"/>
        <v>0</v>
      </c>
      <c r="L954" s="110">
        <f t="shared" si="112"/>
        <v>0</v>
      </c>
      <c r="M954" s="110">
        <f t="shared" si="112"/>
        <v>0</v>
      </c>
      <c r="N954" s="110">
        <f t="shared" si="112"/>
        <v>0</v>
      </c>
      <c r="O954" s="110">
        <f t="shared" si="112"/>
        <v>0</v>
      </c>
      <c r="P954" s="110">
        <f t="shared" si="112"/>
        <v>0</v>
      </c>
      <c r="Q954" s="110">
        <f t="shared" si="112"/>
        <v>0</v>
      </c>
      <c r="R954" s="9"/>
      <c r="S954" s="9"/>
      <c r="T954" s="9"/>
      <c r="U954" s="9"/>
      <c r="V954" s="9"/>
      <c r="W954" s="9"/>
      <c r="X954" s="9"/>
      <c r="Y954" s="9"/>
      <c r="Z954" s="9"/>
      <c r="AA954" s="9"/>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9"/>
      <c r="BE954" s="9"/>
      <c r="BF954" s="9"/>
      <c r="BG954" s="9"/>
      <c r="BH954" s="9"/>
      <c r="BI954" s="9"/>
      <c r="BJ954" s="9"/>
      <c r="BK954" s="9"/>
      <c r="BL954" s="9"/>
    </row>
    <row r="955" spans="1:64" hidden="1" outlineLevel="1">
      <c r="A955" s="9"/>
      <c r="B955" s="9"/>
      <c r="C955" s="9"/>
      <c r="D955" s="128">
        <f>Asset24</f>
        <v>0</v>
      </c>
      <c r="E955" s="9"/>
      <c r="F955" s="9"/>
      <c r="G955" s="191">
        <f t="shared" si="109"/>
        <v>0</v>
      </c>
      <c r="H955" s="110">
        <f>H$370*H$7</f>
        <v>0</v>
      </c>
      <c r="I955" s="110">
        <f t="shared" ref="I955:Q955" si="113">I$370*I$7</f>
        <v>0</v>
      </c>
      <c r="J955" s="110">
        <f t="shared" si="113"/>
        <v>0</v>
      </c>
      <c r="K955" s="110">
        <f t="shared" si="113"/>
        <v>0</v>
      </c>
      <c r="L955" s="110">
        <f t="shared" si="113"/>
        <v>0</v>
      </c>
      <c r="M955" s="110">
        <f t="shared" si="113"/>
        <v>0</v>
      </c>
      <c r="N955" s="110">
        <f t="shared" si="113"/>
        <v>0</v>
      </c>
      <c r="O955" s="110">
        <f t="shared" si="113"/>
        <v>0</v>
      </c>
      <c r="P955" s="110">
        <f t="shared" si="113"/>
        <v>0</v>
      </c>
      <c r="Q955" s="110">
        <f t="shared" si="113"/>
        <v>0</v>
      </c>
      <c r="R955" s="9"/>
      <c r="S955" s="9"/>
      <c r="T955" s="9"/>
      <c r="U955" s="9"/>
      <c r="V955" s="9"/>
      <c r="W955" s="9"/>
      <c r="X955" s="9"/>
      <c r="Y955" s="9"/>
      <c r="Z955" s="9"/>
      <c r="AA955" s="9"/>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9"/>
      <c r="BE955" s="9"/>
      <c r="BF955" s="9"/>
      <c r="BG955" s="9"/>
      <c r="BH955" s="9"/>
      <c r="BI955" s="9"/>
      <c r="BJ955" s="9"/>
      <c r="BK955" s="9"/>
      <c r="BL955" s="9"/>
    </row>
    <row r="956" spans="1:64" hidden="1" outlineLevel="1">
      <c r="A956" s="9"/>
      <c r="B956" s="9"/>
      <c r="C956" s="9"/>
      <c r="D956" s="128">
        <f>Asset25</f>
        <v>0</v>
      </c>
      <c r="E956" s="9"/>
      <c r="F956" s="9"/>
      <c r="G956" s="191">
        <f t="shared" si="109"/>
        <v>0</v>
      </c>
      <c r="H956" s="110">
        <f>H$383*H$7</f>
        <v>0</v>
      </c>
      <c r="I956" s="110">
        <f t="shared" ref="I956:Q956" si="114">I$383*I$7</f>
        <v>0</v>
      </c>
      <c r="J956" s="110">
        <f t="shared" si="114"/>
        <v>0</v>
      </c>
      <c r="K956" s="110">
        <f t="shared" si="114"/>
        <v>0</v>
      </c>
      <c r="L956" s="110">
        <f t="shared" si="114"/>
        <v>0</v>
      </c>
      <c r="M956" s="110">
        <f t="shared" si="114"/>
        <v>0</v>
      </c>
      <c r="N956" s="110">
        <f t="shared" si="114"/>
        <v>0</v>
      </c>
      <c r="O956" s="110">
        <f t="shared" si="114"/>
        <v>0</v>
      </c>
      <c r="P956" s="110">
        <f t="shared" si="114"/>
        <v>0</v>
      </c>
      <c r="Q956" s="110">
        <f t="shared" si="114"/>
        <v>0</v>
      </c>
      <c r="R956" s="9"/>
      <c r="S956" s="9"/>
      <c r="T956" s="9"/>
      <c r="U956" s="9"/>
      <c r="V956" s="9"/>
      <c r="W956" s="9"/>
      <c r="X956" s="9"/>
      <c r="Y956" s="9"/>
      <c r="Z956" s="9"/>
      <c r="AA956" s="9"/>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9"/>
      <c r="BE956" s="9"/>
      <c r="BF956" s="9"/>
      <c r="BG956" s="9"/>
      <c r="BH956" s="9"/>
      <c r="BI956" s="9"/>
      <c r="BJ956" s="9"/>
      <c r="BK956" s="9"/>
      <c r="BL956" s="9"/>
    </row>
    <row r="957" spans="1:64" hidden="1" outlineLevel="1">
      <c r="A957" s="9"/>
      <c r="B957" s="9"/>
      <c r="C957" s="9"/>
      <c r="D957" s="128">
        <f>Asset26</f>
        <v>0</v>
      </c>
      <c r="E957" s="9"/>
      <c r="F957" s="9"/>
      <c r="G957" s="191">
        <f t="shared" si="109"/>
        <v>0</v>
      </c>
      <c r="H957" s="110">
        <f>H$396*H$7</f>
        <v>0</v>
      </c>
      <c r="I957" s="110">
        <f t="shared" ref="I957:Q957" si="115">I$396*I$7</f>
        <v>0</v>
      </c>
      <c r="J957" s="110">
        <f t="shared" si="115"/>
        <v>0</v>
      </c>
      <c r="K957" s="110">
        <f t="shared" si="115"/>
        <v>0</v>
      </c>
      <c r="L957" s="110">
        <f t="shared" si="115"/>
        <v>0</v>
      </c>
      <c r="M957" s="110">
        <f t="shared" si="115"/>
        <v>0</v>
      </c>
      <c r="N957" s="110">
        <f t="shared" si="115"/>
        <v>0</v>
      </c>
      <c r="O957" s="110">
        <f t="shared" si="115"/>
        <v>0</v>
      </c>
      <c r="P957" s="110">
        <f t="shared" si="115"/>
        <v>0</v>
      </c>
      <c r="Q957" s="110">
        <f t="shared" si="115"/>
        <v>0</v>
      </c>
      <c r="R957" s="9"/>
      <c r="S957" s="9"/>
      <c r="T957" s="9"/>
      <c r="U957" s="9"/>
      <c r="V957" s="9"/>
      <c r="W957" s="9"/>
      <c r="X957" s="9"/>
      <c r="Y957" s="9"/>
      <c r="Z957" s="9"/>
      <c r="AA957" s="9"/>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9"/>
      <c r="BE957" s="9"/>
      <c r="BF957" s="9"/>
      <c r="BG957" s="9"/>
      <c r="BH957" s="9"/>
      <c r="BI957" s="9"/>
      <c r="BJ957" s="9"/>
      <c r="BK957" s="9"/>
      <c r="BL957" s="9"/>
    </row>
    <row r="958" spans="1:64" hidden="1" outlineLevel="1">
      <c r="A958" s="9"/>
      <c r="B958" s="9"/>
      <c r="C958" s="9"/>
      <c r="D958" s="128">
        <f>Asset27</f>
        <v>0</v>
      </c>
      <c r="E958" s="9"/>
      <c r="F958" s="9"/>
      <c r="G958" s="191">
        <f t="shared" si="109"/>
        <v>0</v>
      </c>
      <c r="H958" s="110">
        <f>H$409*H$7</f>
        <v>0</v>
      </c>
      <c r="I958" s="110">
        <f t="shared" ref="I958:Q958" si="116">I$409*I$7</f>
        <v>0</v>
      </c>
      <c r="J958" s="110">
        <f t="shared" si="116"/>
        <v>0</v>
      </c>
      <c r="K958" s="110">
        <f t="shared" si="116"/>
        <v>0</v>
      </c>
      <c r="L958" s="110">
        <f t="shared" si="116"/>
        <v>0</v>
      </c>
      <c r="M958" s="110">
        <f t="shared" si="116"/>
        <v>0</v>
      </c>
      <c r="N958" s="110">
        <f t="shared" si="116"/>
        <v>0</v>
      </c>
      <c r="O958" s="110">
        <f t="shared" si="116"/>
        <v>0</v>
      </c>
      <c r="P958" s="110">
        <f t="shared" si="116"/>
        <v>0</v>
      </c>
      <c r="Q958" s="110">
        <f t="shared" si="116"/>
        <v>0</v>
      </c>
      <c r="R958" s="9"/>
      <c r="S958" s="9"/>
      <c r="T958" s="9"/>
      <c r="U958" s="9"/>
      <c r="V958" s="9"/>
      <c r="W958" s="9"/>
      <c r="X958" s="9"/>
      <c r="Y958" s="9"/>
      <c r="Z958" s="9"/>
      <c r="AA958" s="9"/>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9"/>
      <c r="BE958" s="9"/>
      <c r="BF958" s="9"/>
      <c r="BG958" s="9"/>
      <c r="BH958" s="9"/>
      <c r="BI958" s="9"/>
      <c r="BJ958" s="9"/>
      <c r="BK958" s="9"/>
      <c r="BL958" s="9"/>
    </row>
    <row r="959" spans="1:64" hidden="1" outlineLevel="1">
      <c r="A959" s="9"/>
      <c r="B959" s="9"/>
      <c r="C959" s="9"/>
      <c r="D959" s="128">
        <f>Asset28</f>
        <v>0</v>
      </c>
      <c r="E959" s="9"/>
      <c r="F959" s="9"/>
      <c r="G959" s="191">
        <f t="shared" si="109"/>
        <v>0</v>
      </c>
      <c r="H959" s="110">
        <f>H$422*H$7</f>
        <v>0</v>
      </c>
      <c r="I959" s="110">
        <f t="shared" ref="I959:Q959" si="117">I$422*I$7</f>
        <v>0</v>
      </c>
      <c r="J959" s="110">
        <f t="shared" si="117"/>
        <v>0</v>
      </c>
      <c r="K959" s="110">
        <f t="shared" si="117"/>
        <v>0</v>
      </c>
      <c r="L959" s="110">
        <f t="shared" si="117"/>
        <v>0</v>
      </c>
      <c r="M959" s="110">
        <f t="shared" si="117"/>
        <v>0</v>
      </c>
      <c r="N959" s="110">
        <f t="shared" si="117"/>
        <v>0</v>
      </c>
      <c r="O959" s="110">
        <f t="shared" si="117"/>
        <v>0</v>
      </c>
      <c r="P959" s="110">
        <f t="shared" si="117"/>
        <v>0</v>
      </c>
      <c r="Q959" s="110">
        <f t="shared" si="117"/>
        <v>0</v>
      </c>
      <c r="R959" s="9"/>
      <c r="S959" s="9"/>
      <c r="T959" s="9"/>
      <c r="U959" s="9"/>
      <c r="V959" s="9"/>
      <c r="W959" s="9"/>
      <c r="X959" s="9"/>
      <c r="Y959" s="9"/>
      <c r="Z959" s="9"/>
      <c r="AA959" s="9"/>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9"/>
      <c r="BE959" s="9"/>
      <c r="BF959" s="9"/>
      <c r="BG959" s="9"/>
      <c r="BH959" s="9"/>
      <c r="BI959" s="9"/>
      <c r="BJ959" s="9"/>
      <c r="BK959" s="9"/>
      <c r="BL959" s="9"/>
    </row>
    <row r="960" spans="1:64" hidden="1" outlineLevel="1">
      <c r="A960" s="9"/>
      <c r="B960" s="9"/>
      <c r="C960" s="9"/>
      <c r="D960" s="128">
        <f>Asset29</f>
        <v>0</v>
      </c>
      <c r="E960" s="9"/>
      <c r="F960" s="9"/>
      <c r="G960" s="191">
        <f t="shared" si="109"/>
        <v>0</v>
      </c>
      <c r="H960" s="110">
        <f>H$435*H$7</f>
        <v>0</v>
      </c>
      <c r="I960" s="110">
        <f t="shared" ref="I960:Q960" si="118">I$435*I$7</f>
        <v>0</v>
      </c>
      <c r="J960" s="110">
        <f t="shared" si="118"/>
        <v>0</v>
      </c>
      <c r="K960" s="110">
        <f t="shared" si="118"/>
        <v>0</v>
      </c>
      <c r="L960" s="110">
        <f t="shared" si="118"/>
        <v>0</v>
      </c>
      <c r="M960" s="110">
        <f t="shared" si="118"/>
        <v>0</v>
      </c>
      <c r="N960" s="110">
        <f t="shared" si="118"/>
        <v>0</v>
      </c>
      <c r="O960" s="110">
        <f t="shared" si="118"/>
        <v>0</v>
      </c>
      <c r="P960" s="110">
        <f t="shared" si="118"/>
        <v>0</v>
      </c>
      <c r="Q960" s="110">
        <f t="shared" si="118"/>
        <v>0</v>
      </c>
      <c r="R960" s="9"/>
      <c r="S960" s="9"/>
      <c r="T960" s="9"/>
      <c r="U960" s="9"/>
      <c r="V960" s="9"/>
      <c r="W960" s="9"/>
      <c r="X960" s="9"/>
      <c r="Y960" s="9"/>
      <c r="Z960" s="9"/>
      <c r="AA960" s="9"/>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9"/>
      <c r="BE960" s="9"/>
      <c r="BF960" s="9"/>
      <c r="BG960" s="9"/>
      <c r="BH960" s="9"/>
      <c r="BI960" s="9"/>
      <c r="BJ960" s="9"/>
      <c r="BK960" s="9"/>
      <c r="BL960" s="9"/>
    </row>
    <row r="961" spans="1:64" hidden="1" outlineLevel="1">
      <c r="A961" s="9"/>
      <c r="B961" s="9"/>
      <c r="C961" s="9"/>
      <c r="D961" s="128">
        <f>Asset30</f>
        <v>0</v>
      </c>
      <c r="E961" s="9"/>
      <c r="F961" s="9"/>
      <c r="G961" s="191">
        <f t="shared" si="109"/>
        <v>0</v>
      </c>
      <c r="H961" s="110">
        <f t="shared" ref="H961:Q961" si="119">H$448*H$7</f>
        <v>0</v>
      </c>
      <c r="I961" s="110">
        <f t="shared" si="119"/>
        <v>0</v>
      </c>
      <c r="J961" s="110">
        <f t="shared" si="119"/>
        <v>0</v>
      </c>
      <c r="K961" s="110">
        <f t="shared" si="119"/>
        <v>0</v>
      </c>
      <c r="L961" s="110">
        <f t="shared" si="119"/>
        <v>0</v>
      </c>
      <c r="M961" s="110">
        <f t="shared" si="119"/>
        <v>0</v>
      </c>
      <c r="N961" s="110">
        <f t="shared" si="119"/>
        <v>0</v>
      </c>
      <c r="O961" s="110">
        <f t="shared" si="119"/>
        <v>0</v>
      </c>
      <c r="P961" s="110">
        <f t="shared" si="119"/>
        <v>0</v>
      </c>
      <c r="Q961" s="110">
        <f t="shared" si="119"/>
        <v>0</v>
      </c>
      <c r="R961" s="9"/>
      <c r="S961" s="9"/>
      <c r="T961" s="9"/>
      <c r="U961" s="9"/>
      <c r="V961" s="9"/>
      <c r="W961" s="9"/>
      <c r="X961" s="9"/>
      <c r="Y961" s="9"/>
      <c r="Z961" s="9"/>
      <c r="AA961" s="9"/>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9"/>
      <c r="BE961" s="9"/>
      <c r="BF961" s="9"/>
      <c r="BG961" s="9"/>
      <c r="BH961" s="9"/>
      <c r="BI961" s="9"/>
      <c r="BJ961" s="9"/>
      <c r="BK961" s="9"/>
      <c r="BL961" s="9"/>
    </row>
    <row r="962" spans="1:64" hidden="1" outlineLevel="1">
      <c r="A962" s="9"/>
      <c r="B962" s="9"/>
      <c r="C962" s="9"/>
      <c r="D962" s="128">
        <f>Asset31</f>
        <v>0</v>
      </c>
      <c r="E962" s="9"/>
      <c r="F962" s="9"/>
      <c r="G962" s="191">
        <f t="shared" ref="G962:G976" si="120">-(G1036-G772)</f>
        <v>0</v>
      </c>
      <c r="H962" s="110">
        <f t="shared" ref="H962:Q962" si="121">H$461*H$7</f>
        <v>0</v>
      </c>
      <c r="I962" s="110">
        <f t="shared" si="121"/>
        <v>0</v>
      </c>
      <c r="J962" s="110">
        <f t="shared" si="121"/>
        <v>0</v>
      </c>
      <c r="K962" s="110">
        <f t="shared" si="121"/>
        <v>0</v>
      </c>
      <c r="L962" s="110">
        <f t="shared" si="121"/>
        <v>0</v>
      </c>
      <c r="M962" s="110">
        <f t="shared" si="121"/>
        <v>0</v>
      </c>
      <c r="N962" s="110">
        <f t="shared" si="121"/>
        <v>0</v>
      </c>
      <c r="O962" s="110">
        <f t="shared" si="121"/>
        <v>0</v>
      </c>
      <c r="P962" s="110">
        <f t="shared" si="121"/>
        <v>0</v>
      </c>
      <c r="Q962" s="110">
        <f t="shared" si="121"/>
        <v>0</v>
      </c>
      <c r="R962" s="9"/>
      <c r="S962" s="9"/>
      <c r="T962" s="9"/>
      <c r="U962" s="9"/>
      <c r="V962" s="9"/>
      <c r="W962" s="9"/>
      <c r="X962" s="9"/>
      <c r="Y962" s="9"/>
      <c r="Z962" s="9"/>
      <c r="AA962" s="9"/>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9"/>
      <c r="BE962" s="9"/>
      <c r="BF962" s="9"/>
      <c r="BG962" s="9"/>
      <c r="BH962" s="9"/>
      <c r="BI962" s="9"/>
      <c r="BJ962" s="9"/>
      <c r="BK962" s="9"/>
      <c r="BL962" s="9"/>
    </row>
    <row r="963" spans="1:64" hidden="1" outlineLevel="1">
      <c r="A963" s="9"/>
      <c r="B963" s="9"/>
      <c r="C963" s="9"/>
      <c r="D963" s="128">
        <f>Asset32</f>
        <v>0</v>
      </c>
      <c r="E963" s="9"/>
      <c r="F963" s="9"/>
      <c r="G963" s="191">
        <f t="shared" si="120"/>
        <v>0</v>
      </c>
      <c r="H963" s="110">
        <f t="shared" ref="H963:Q963" si="122">H$474*H$7</f>
        <v>0</v>
      </c>
      <c r="I963" s="110">
        <f t="shared" si="122"/>
        <v>0</v>
      </c>
      <c r="J963" s="110">
        <f t="shared" si="122"/>
        <v>0</v>
      </c>
      <c r="K963" s="110">
        <f t="shared" si="122"/>
        <v>0</v>
      </c>
      <c r="L963" s="110">
        <f t="shared" si="122"/>
        <v>0</v>
      </c>
      <c r="M963" s="110">
        <f t="shared" si="122"/>
        <v>0</v>
      </c>
      <c r="N963" s="110">
        <f t="shared" si="122"/>
        <v>0</v>
      </c>
      <c r="O963" s="110">
        <f t="shared" si="122"/>
        <v>0</v>
      </c>
      <c r="P963" s="110">
        <f t="shared" si="122"/>
        <v>0</v>
      </c>
      <c r="Q963" s="110">
        <f t="shared" si="122"/>
        <v>0</v>
      </c>
      <c r="R963" s="9"/>
      <c r="S963" s="9"/>
      <c r="T963" s="9"/>
      <c r="U963" s="9"/>
      <c r="V963" s="9"/>
      <c r="W963" s="9"/>
      <c r="X963" s="9"/>
      <c r="Y963" s="9"/>
      <c r="Z963" s="9"/>
      <c r="AA963" s="9"/>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9"/>
      <c r="BE963" s="9"/>
      <c r="BF963" s="9"/>
      <c r="BG963" s="9"/>
      <c r="BH963" s="9"/>
      <c r="BI963" s="9"/>
      <c r="BJ963" s="9"/>
      <c r="BK963" s="9"/>
      <c r="BL963" s="9"/>
    </row>
    <row r="964" spans="1:64" hidden="1" outlineLevel="1">
      <c r="A964" s="9"/>
      <c r="B964" s="9"/>
      <c r="C964" s="9"/>
      <c r="D964" s="128">
        <f>Asset33</f>
        <v>0</v>
      </c>
      <c r="E964" s="9"/>
      <c r="F964" s="9"/>
      <c r="G964" s="191">
        <f t="shared" si="120"/>
        <v>0</v>
      </c>
      <c r="H964" s="110">
        <f t="shared" ref="H964:Q964" si="123">H$487*H$7</f>
        <v>0</v>
      </c>
      <c r="I964" s="110">
        <f t="shared" si="123"/>
        <v>0</v>
      </c>
      <c r="J964" s="110">
        <f t="shared" si="123"/>
        <v>0</v>
      </c>
      <c r="K964" s="110">
        <f t="shared" si="123"/>
        <v>0</v>
      </c>
      <c r="L964" s="110">
        <f t="shared" si="123"/>
        <v>0</v>
      </c>
      <c r="M964" s="110">
        <f t="shared" si="123"/>
        <v>0</v>
      </c>
      <c r="N964" s="110">
        <f t="shared" si="123"/>
        <v>0</v>
      </c>
      <c r="O964" s="110">
        <f t="shared" si="123"/>
        <v>0</v>
      </c>
      <c r="P964" s="110">
        <f t="shared" si="123"/>
        <v>0</v>
      </c>
      <c r="Q964" s="110">
        <f t="shared" si="123"/>
        <v>0</v>
      </c>
      <c r="R964" s="9"/>
      <c r="S964" s="9"/>
      <c r="T964" s="9"/>
      <c r="U964" s="9"/>
      <c r="V964" s="9"/>
      <c r="W964" s="9"/>
      <c r="X964" s="9"/>
      <c r="Y964" s="9"/>
      <c r="Z964" s="9"/>
      <c r="AA964" s="9"/>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9"/>
      <c r="BE964" s="9"/>
      <c r="BF964" s="9"/>
      <c r="BG964" s="9"/>
      <c r="BH964" s="9"/>
      <c r="BI964" s="9"/>
      <c r="BJ964" s="9"/>
      <c r="BK964" s="9"/>
      <c r="BL964" s="9"/>
    </row>
    <row r="965" spans="1:64" hidden="1" outlineLevel="1">
      <c r="A965" s="9"/>
      <c r="B965" s="9"/>
      <c r="C965" s="9"/>
      <c r="D965" s="128">
        <f>Asset34</f>
        <v>0</v>
      </c>
      <c r="E965" s="9"/>
      <c r="F965" s="9"/>
      <c r="G965" s="191">
        <f t="shared" si="120"/>
        <v>0</v>
      </c>
      <c r="H965" s="110">
        <f t="shared" ref="H965:Q965" si="124">H$500*H$7</f>
        <v>0</v>
      </c>
      <c r="I965" s="110">
        <f t="shared" si="124"/>
        <v>0</v>
      </c>
      <c r="J965" s="110">
        <f t="shared" si="124"/>
        <v>0</v>
      </c>
      <c r="K965" s="110">
        <f t="shared" si="124"/>
        <v>0</v>
      </c>
      <c r="L965" s="110">
        <f t="shared" si="124"/>
        <v>0</v>
      </c>
      <c r="M965" s="110">
        <f t="shared" si="124"/>
        <v>0</v>
      </c>
      <c r="N965" s="110">
        <f t="shared" si="124"/>
        <v>0</v>
      </c>
      <c r="O965" s="110">
        <f t="shared" si="124"/>
        <v>0</v>
      </c>
      <c r="P965" s="110">
        <f t="shared" si="124"/>
        <v>0</v>
      </c>
      <c r="Q965" s="110">
        <f t="shared" si="124"/>
        <v>0</v>
      </c>
      <c r="R965" s="9"/>
      <c r="S965" s="9"/>
      <c r="T965" s="9"/>
      <c r="U965" s="9"/>
      <c r="V965" s="9"/>
      <c r="W965" s="9"/>
      <c r="X965" s="9"/>
      <c r="Y965" s="9"/>
      <c r="Z965" s="9"/>
      <c r="AA965" s="9"/>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9"/>
      <c r="BE965" s="9"/>
      <c r="BF965" s="9"/>
      <c r="BG965" s="9"/>
      <c r="BH965" s="9"/>
      <c r="BI965" s="9"/>
      <c r="BJ965" s="9"/>
      <c r="BK965" s="9"/>
      <c r="BL965" s="9"/>
    </row>
    <row r="966" spans="1:64" hidden="1" outlineLevel="1">
      <c r="A966" s="9"/>
      <c r="B966" s="9"/>
      <c r="C966" s="9"/>
      <c r="D966" s="128">
        <f>Asset35</f>
        <v>0</v>
      </c>
      <c r="E966" s="9"/>
      <c r="F966" s="9"/>
      <c r="G966" s="191">
        <f t="shared" si="120"/>
        <v>0</v>
      </c>
      <c r="H966" s="110">
        <f t="shared" ref="H966:Q966" si="125">H$513*H$7</f>
        <v>0</v>
      </c>
      <c r="I966" s="110">
        <f t="shared" si="125"/>
        <v>0</v>
      </c>
      <c r="J966" s="110">
        <f t="shared" si="125"/>
        <v>0</v>
      </c>
      <c r="K966" s="110">
        <f t="shared" si="125"/>
        <v>0</v>
      </c>
      <c r="L966" s="110">
        <f t="shared" si="125"/>
        <v>0</v>
      </c>
      <c r="M966" s="110">
        <f t="shared" si="125"/>
        <v>0</v>
      </c>
      <c r="N966" s="110">
        <f t="shared" si="125"/>
        <v>0</v>
      </c>
      <c r="O966" s="110">
        <f t="shared" si="125"/>
        <v>0</v>
      </c>
      <c r="P966" s="110">
        <f t="shared" si="125"/>
        <v>0</v>
      </c>
      <c r="Q966" s="110">
        <f t="shared" si="125"/>
        <v>0</v>
      </c>
      <c r="R966" s="9"/>
      <c r="S966" s="9"/>
      <c r="T966" s="9"/>
      <c r="U966" s="9"/>
      <c r="V966" s="9"/>
      <c r="W966" s="9"/>
      <c r="X966" s="9"/>
      <c r="Y966" s="9"/>
      <c r="Z966" s="9"/>
      <c r="AA966" s="9"/>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9"/>
      <c r="BE966" s="9"/>
      <c r="BF966" s="9"/>
      <c r="BG966" s="9"/>
      <c r="BH966" s="9"/>
      <c r="BI966" s="9"/>
      <c r="BJ966" s="9"/>
      <c r="BK966" s="9"/>
      <c r="BL966" s="9"/>
    </row>
    <row r="967" spans="1:64" hidden="1" outlineLevel="1">
      <c r="A967" s="9"/>
      <c r="B967" s="9"/>
      <c r="C967" s="9"/>
      <c r="D967" s="128">
        <f>Asset36</f>
        <v>0</v>
      </c>
      <c r="E967" s="9"/>
      <c r="F967" s="9"/>
      <c r="G967" s="191">
        <f t="shared" si="120"/>
        <v>0</v>
      </c>
      <c r="H967" s="110">
        <f t="shared" ref="H967:Q967" si="126">H$526*H$7</f>
        <v>0</v>
      </c>
      <c r="I967" s="110">
        <f t="shared" si="126"/>
        <v>0</v>
      </c>
      <c r="J967" s="110">
        <f t="shared" si="126"/>
        <v>0</v>
      </c>
      <c r="K967" s="110">
        <f t="shared" si="126"/>
        <v>0</v>
      </c>
      <c r="L967" s="110">
        <f t="shared" si="126"/>
        <v>0</v>
      </c>
      <c r="M967" s="110">
        <f t="shared" si="126"/>
        <v>0</v>
      </c>
      <c r="N967" s="110">
        <f t="shared" si="126"/>
        <v>0</v>
      </c>
      <c r="O967" s="110">
        <f t="shared" si="126"/>
        <v>0</v>
      </c>
      <c r="P967" s="110">
        <f t="shared" si="126"/>
        <v>0</v>
      </c>
      <c r="Q967" s="110">
        <f t="shared" si="126"/>
        <v>0</v>
      </c>
      <c r="R967" s="9"/>
      <c r="S967" s="9"/>
      <c r="T967" s="9"/>
      <c r="U967" s="9"/>
      <c r="V967" s="9"/>
      <c r="W967" s="9"/>
      <c r="X967" s="9"/>
      <c r="Y967" s="9"/>
      <c r="Z967" s="9"/>
      <c r="AA967" s="9"/>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9"/>
      <c r="BE967" s="9"/>
      <c r="BF967" s="9"/>
      <c r="BG967" s="9"/>
      <c r="BH967" s="9"/>
      <c r="BI967" s="9"/>
      <c r="BJ967" s="9"/>
      <c r="BK967" s="9"/>
      <c r="BL967" s="9"/>
    </row>
    <row r="968" spans="1:64" hidden="1" outlineLevel="1">
      <c r="A968" s="9"/>
      <c r="B968" s="9"/>
      <c r="C968" s="9"/>
      <c r="D968" s="128">
        <f>Asset37</f>
        <v>0</v>
      </c>
      <c r="E968" s="9"/>
      <c r="F968" s="9"/>
      <c r="G968" s="191">
        <f t="shared" si="120"/>
        <v>0</v>
      </c>
      <c r="H968" s="110">
        <f t="shared" ref="H968:Q968" si="127">H$539*H$7</f>
        <v>0</v>
      </c>
      <c r="I968" s="110">
        <f t="shared" si="127"/>
        <v>0</v>
      </c>
      <c r="J968" s="110">
        <f t="shared" si="127"/>
        <v>0</v>
      </c>
      <c r="K968" s="110">
        <f t="shared" si="127"/>
        <v>0</v>
      </c>
      <c r="L968" s="110">
        <f t="shared" si="127"/>
        <v>0</v>
      </c>
      <c r="M968" s="110">
        <f t="shared" si="127"/>
        <v>0</v>
      </c>
      <c r="N968" s="110">
        <f t="shared" si="127"/>
        <v>0</v>
      </c>
      <c r="O968" s="110">
        <f t="shared" si="127"/>
        <v>0</v>
      </c>
      <c r="P968" s="110">
        <f t="shared" si="127"/>
        <v>0</v>
      </c>
      <c r="Q968" s="110">
        <f t="shared" si="127"/>
        <v>0</v>
      </c>
      <c r="R968" s="9"/>
      <c r="S968" s="9"/>
      <c r="T968" s="9"/>
      <c r="U968" s="9"/>
      <c r="V968" s="9"/>
      <c r="W968" s="9"/>
      <c r="X968" s="9"/>
      <c r="Y968" s="9"/>
      <c r="Z968" s="9"/>
      <c r="AA968" s="9"/>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9"/>
      <c r="BE968" s="9"/>
      <c r="BF968" s="9"/>
      <c r="BG968" s="9"/>
      <c r="BH968" s="9"/>
      <c r="BI968" s="9"/>
      <c r="BJ968" s="9"/>
      <c r="BK968" s="9"/>
      <c r="BL968" s="9"/>
    </row>
    <row r="969" spans="1:64" hidden="1" outlineLevel="1">
      <c r="A969" s="9"/>
      <c r="B969" s="9"/>
      <c r="C969" s="9"/>
      <c r="D969" s="128">
        <f>Asset38</f>
        <v>0</v>
      </c>
      <c r="E969" s="9"/>
      <c r="F969" s="9"/>
      <c r="G969" s="191">
        <f t="shared" si="120"/>
        <v>0</v>
      </c>
      <c r="H969" s="110">
        <f t="shared" ref="H969:Q969" si="128">H$552*H$7</f>
        <v>0</v>
      </c>
      <c r="I969" s="110">
        <f t="shared" si="128"/>
        <v>0</v>
      </c>
      <c r="J969" s="110">
        <f t="shared" si="128"/>
        <v>0</v>
      </c>
      <c r="K969" s="110">
        <f t="shared" si="128"/>
        <v>0</v>
      </c>
      <c r="L969" s="110">
        <f t="shared" si="128"/>
        <v>0</v>
      </c>
      <c r="M969" s="110">
        <f t="shared" si="128"/>
        <v>0</v>
      </c>
      <c r="N969" s="110">
        <f t="shared" si="128"/>
        <v>0</v>
      </c>
      <c r="O969" s="110">
        <f t="shared" si="128"/>
        <v>0</v>
      </c>
      <c r="P969" s="110">
        <f t="shared" si="128"/>
        <v>0</v>
      </c>
      <c r="Q969" s="110">
        <f t="shared" si="128"/>
        <v>0</v>
      </c>
      <c r="R969" s="9"/>
      <c r="S969" s="9"/>
      <c r="T969" s="9"/>
      <c r="U969" s="9"/>
      <c r="V969" s="9"/>
      <c r="W969" s="9"/>
      <c r="X969" s="9"/>
      <c r="Y969" s="9"/>
      <c r="Z969" s="9"/>
      <c r="AA969" s="9"/>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9"/>
      <c r="BE969" s="9"/>
      <c r="BF969" s="9"/>
      <c r="BG969" s="9"/>
      <c r="BH969" s="9"/>
      <c r="BI969" s="9"/>
      <c r="BJ969" s="9"/>
      <c r="BK969" s="9"/>
      <c r="BL969" s="9"/>
    </row>
    <row r="970" spans="1:64" hidden="1" outlineLevel="1">
      <c r="A970" s="9"/>
      <c r="B970" s="9"/>
      <c r="C970" s="9"/>
      <c r="D970" s="128">
        <f>Asset39</f>
        <v>0</v>
      </c>
      <c r="E970" s="9"/>
      <c r="F970" s="9"/>
      <c r="G970" s="191">
        <f t="shared" si="120"/>
        <v>0</v>
      </c>
      <c r="H970" s="110">
        <f t="shared" ref="H970:Q970" si="129">H$565*H$7</f>
        <v>0</v>
      </c>
      <c r="I970" s="110">
        <f t="shared" si="129"/>
        <v>0</v>
      </c>
      <c r="J970" s="110">
        <f t="shared" si="129"/>
        <v>0</v>
      </c>
      <c r="K970" s="110">
        <f t="shared" si="129"/>
        <v>0</v>
      </c>
      <c r="L970" s="110">
        <f t="shared" si="129"/>
        <v>0</v>
      </c>
      <c r="M970" s="110">
        <f t="shared" si="129"/>
        <v>0</v>
      </c>
      <c r="N970" s="110">
        <f t="shared" si="129"/>
        <v>0</v>
      </c>
      <c r="O970" s="110">
        <f t="shared" si="129"/>
        <v>0</v>
      </c>
      <c r="P970" s="110">
        <f t="shared" si="129"/>
        <v>0</v>
      </c>
      <c r="Q970" s="110">
        <f t="shared" si="129"/>
        <v>0</v>
      </c>
      <c r="R970" s="9"/>
      <c r="S970" s="9"/>
      <c r="T970" s="9"/>
      <c r="U970" s="9"/>
      <c r="V970" s="9"/>
      <c r="W970" s="9"/>
      <c r="X970" s="9"/>
      <c r="Y970" s="9"/>
      <c r="Z970" s="9"/>
      <c r="AA970" s="9"/>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9"/>
      <c r="BE970" s="9"/>
      <c r="BF970" s="9"/>
      <c r="BG970" s="9"/>
      <c r="BH970" s="9"/>
      <c r="BI970" s="9"/>
      <c r="BJ970" s="9"/>
      <c r="BK970" s="9"/>
      <c r="BL970" s="9"/>
    </row>
    <row r="971" spans="1:64" hidden="1" outlineLevel="1">
      <c r="A971" s="9"/>
      <c r="B971" s="9"/>
      <c r="C971" s="9"/>
      <c r="D971" s="128">
        <f>Asset40</f>
        <v>0</v>
      </c>
      <c r="E971" s="9"/>
      <c r="F971" s="9"/>
      <c r="G971" s="191">
        <f t="shared" si="120"/>
        <v>0</v>
      </c>
      <c r="H971" s="110">
        <f t="shared" ref="H971:Q971" si="130">H$578*H$7</f>
        <v>0</v>
      </c>
      <c r="I971" s="110">
        <f t="shared" si="130"/>
        <v>0</v>
      </c>
      <c r="J971" s="110">
        <f t="shared" si="130"/>
        <v>0</v>
      </c>
      <c r="K971" s="110">
        <f t="shared" si="130"/>
        <v>0</v>
      </c>
      <c r="L971" s="110">
        <f t="shared" si="130"/>
        <v>0</v>
      </c>
      <c r="M971" s="110">
        <f t="shared" si="130"/>
        <v>0</v>
      </c>
      <c r="N971" s="110">
        <f t="shared" si="130"/>
        <v>0</v>
      </c>
      <c r="O971" s="110">
        <f t="shared" si="130"/>
        <v>0</v>
      </c>
      <c r="P971" s="110">
        <f t="shared" si="130"/>
        <v>0</v>
      </c>
      <c r="Q971" s="110">
        <f t="shared" si="130"/>
        <v>0</v>
      </c>
      <c r="R971" s="9"/>
      <c r="S971" s="9"/>
      <c r="T971" s="9"/>
      <c r="U971" s="9"/>
      <c r="V971" s="9"/>
      <c r="W971" s="9"/>
      <c r="X971" s="9"/>
      <c r="Y971" s="9"/>
      <c r="Z971" s="9"/>
      <c r="AA971" s="9"/>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9"/>
      <c r="BE971" s="9"/>
      <c r="BF971" s="9"/>
      <c r="BG971" s="9"/>
      <c r="BH971" s="9"/>
      <c r="BI971" s="9"/>
      <c r="BJ971" s="9"/>
      <c r="BK971" s="9"/>
      <c r="BL971" s="9"/>
    </row>
    <row r="972" spans="1:64" hidden="1" outlineLevel="1">
      <c r="A972" s="9"/>
      <c r="B972" s="9"/>
      <c r="C972" s="9"/>
      <c r="D972" s="128">
        <f>Asset41</f>
        <v>0</v>
      </c>
      <c r="E972" s="9"/>
      <c r="F972" s="9"/>
      <c r="G972" s="191">
        <f t="shared" si="120"/>
        <v>0</v>
      </c>
      <c r="H972" s="110">
        <f t="shared" ref="H972:Q972" si="131">H$591*H$7</f>
        <v>0</v>
      </c>
      <c r="I972" s="110">
        <f t="shared" si="131"/>
        <v>0</v>
      </c>
      <c r="J972" s="110">
        <f t="shared" si="131"/>
        <v>0</v>
      </c>
      <c r="K972" s="110">
        <f t="shared" si="131"/>
        <v>0</v>
      </c>
      <c r="L972" s="110">
        <f t="shared" si="131"/>
        <v>0</v>
      </c>
      <c r="M972" s="110">
        <f t="shared" si="131"/>
        <v>0</v>
      </c>
      <c r="N972" s="110">
        <f t="shared" si="131"/>
        <v>0</v>
      </c>
      <c r="O972" s="110">
        <f t="shared" si="131"/>
        <v>0</v>
      </c>
      <c r="P972" s="110">
        <f t="shared" si="131"/>
        <v>0</v>
      </c>
      <c r="Q972" s="110">
        <f t="shared" si="131"/>
        <v>0</v>
      </c>
      <c r="R972" s="9"/>
      <c r="S972" s="9"/>
      <c r="T972" s="9"/>
      <c r="U972" s="9"/>
      <c r="V972" s="9"/>
      <c r="W972" s="9"/>
      <c r="X972" s="9"/>
      <c r="Y972" s="9"/>
      <c r="Z972" s="9"/>
      <c r="AA972" s="9"/>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9"/>
      <c r="BE972" s="9"/>
      <c r="BF972" s="9"/>
      <c r="BG972" s="9"/>
      <c r="BH972" s="9"/>
      <c r="BI972" s="9"/>
      <c r="BJ972" s="9"/>
      <c r="BK972" s="9"/>
      <c r="BL972" s="9"/>
    </row>
    <row r="973" spans="1:64" hidden="1" outlineLevel="1">
      <c r="A973" s="9"/>
      <c r="B973" s="9"/>
      <c r="C973" s="9"/>
      <c r="D973" s="128">
        <f>Asset42</f>
        <v>0</v>
      </c>
      <c r="E973" s="9"/>
      <c r="F973" s="9"/>
      <c r="G973" s="191">
        <f t="shared" si="120"/>
        <v>0</v>
      </c>
      <c r="H973" s="110">
        <f t="shared" ref="H973:Q973" si="132">H$604*H$7</f>
        <v>0</v>
      </c>
      <c r="I973" s="110">
        <f t="shared" si="132"/>
        <v>0</v>
      </c>
      <c r="J973" s="110">
        <f t="shared" si="132"/>
        <v>0</v>
      </c>
      <c r="K973" s="110">
        <f t="shared" si="132"/>
        <v>0</v>
      </c>
      <c r="L973" s="110">
        <f t="shared" si="132"/>
        <v>0</v>
      </c>
      <c r="M973" s="110">
        <f t="shared" si="132"/>
        <v>0</v>
      </c>
      <c r="N973" s="110">
        <f t="shared" si="132"/>
        <v>0</v>
      </c>
      <c r="O973" s="110">
        <f t="shared" si="132"/>
        <v>0</v>
      </c>
      <c r="P973" s="110">
        <f t="shared" si="132"/>
        <v>0</v>
      </c>
      <c r="Q973" s="110">
        <f t="shared" si="132"/>
        <v>0</v>
      </c>
      <c r="R973" s="9"/>
      <c r="S973" s="9"/>
      <c r="T973" s="9"/>
      <c r="U973" s="9"/>
      <c r="V973" s="9"/>
      <c r="W973" s="9"/>
      <c r="X973" s="9"/>
      <c r="Y973" s="9"/>
      <c r="Z973" s="9"/>
      <c r="AA973" s="9"/>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9"/>
      <c r="BE973" s="9"/>
      <c r="BF973" s="9"/>
      <c r="BG973" s="9"/>
      <c r="BH973" s="9"/>
      <c r="BI973" s="9"/>
      <c r="BJ973" s="9"/>
      <c r="BK973" s="9"/>
      <c r="BL973" s="9"/>
    </row>
    <row r="974" spans="1:64" hidden="1" outlineLevel="1">
      <c r="A974" s="9"/>
      <c r="B974" s="9"/>
      <c r="C974" s="9"/>
      <c r="D974" s="128">
        <f>Asset43</f>
        <v>0</v>
      </c>
      <c r="E974" s="9"/>
      <c r="F974" s="9"/>
      <c r="G974" s="191">
        <f t="shared" si="120"/>
        <v>0</v>
      </c>
      <c r="H974" s="110">
        <f t="shared" ref="H974:Q974" si="133">H$617*H$7</f>
        <v>0</v>
      </c>
      <c r="I974" s="110">
        <f t="shared" si="133"/>
        <v>0</v>
      </c>
      <c r="J974" s="110">
        <f t="shared" si="133"/>
        <v>0</v>
      </c>
      <c r="K974" s="110">
        <f t="shared" si="133"/>
        <v>0</v>
      </c>
      <c r="L974" s="110">
        <f t="shared" si="133"/>
        <v>0</v>
      </c>
      <c r="M974" s="110">
        <f t="shared" si="133"/>
        <v>0</v>
      </c>
      <c r="N974" s="110">
        <f t="shared" si="133"/>
        <v>0</v>
      </c>
      <c r="O974" s="110">
        <f t="shared" si="133"/>
        <v>0</v>
      </c>
      <c r="P974" s="110">
        <f t="shared" si="133"/>
        <v>0</v>
      </c>
      <c r="Q974" s="110">
        <f t="shared" si="133"/>
        <v>0</v>
      </c>
      <c r="R974" s="9"/>
      <c r="S974" s="9"/>
      <c r="T974" s="9"/>
      <c r="U974" s="9"/>
      <c r="V974" s="9"/>
      <c r="W974" s="9"/>
      <c r="X974" s="9"/>
      <c r="Y974" s="9"/>
      <c r="Z974" s="9"/>
      <c r="AA974" s="9"/>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9"/>
      <c r="BE974" s="9"/>
      <c r="BF974" s="9"/>
      <c r="BG974" s="9"/>
      <c r="BH974" s="9"/>
      <c r="BI974" s="9"/>
      <c r="BJ974" s="9"/>
      <c r="BK974" s="9"/>
      <c r="BL974" s="9"/>
    </row>
    <row r="975" spans="1:64" hidden="1" outlineLevel="1">
      <c r="A975" s="9"/>
      <c r="B975" s="9"/>
      <c r="C975" s="9"/>
      <c r="D975" s="128">
        <f>Asset44</f>
        <v>0</v>
      </c>
      <c r="E975" s="9"/>
      <c r="F975" s="9"/>
      <c r="G975" s="191">
        <f t="shared" si="120"/>
        <v>0</v>
      </c>
      <c r="H975" s="110">
        <f t="shared" ref="H975:Q975" si="134">H$630*H$7</f>
        <v>0</v>
      </c>
      <c r="I975" s="110">
        <f t="shared" si="134"/>
        <v>0</v>
      </c>
      <c r="J975" s="110">
        <f t="shared" si="134"/>
        <v>0</v>
      </c>
      <c r="K975" s="110">
        <f t="shared" si="134"/>
        <v>0</v>
      </c>
      <c r="L975" s="110">
        <f t="shared" si="134"/>
        <v>0</v>
      </c>
      <c r="M975" s="110">
        <f t="shared" si="134"/>
        <v>0</v>
      </c>
      <c r="N975" s="110">
        <f t="shared" si="134"/>
        <v>0</v>
      </c>
      <c r="O975" s="110">
        <f t="shared" si="134"/>
        <v>0</v>
      </c>
      <c r="P975" s="110">
        <f t="shared" si="134"/>
        <v>0</v>
      </c>
      <c r="Q975" s="110">
        <f t="shared" si="134"/>
        <v>0</v>
      </c>
      <c r="R975" s="9"/>
      <c r="S975" s="9"/>
      <c r="T975" s="9"/>
      <c r="U975" s="9"/>
      <c r="V975" s="9"/>
      <c r="W975" s="9"/>
      <c r="X975" s="9"/>
      <c r="Y975" s="9"/>
      <c r="Z975" s="9"/>
      <c r="AA975" s="9"/>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9"/>
      <c r="BE975" s="9"/>
      <c r="BF975" s="9"/>
      <c r="BG975" s="9"/>
      <c r="BH975" s="9"/>
      <c r="BI975" s="9"/>
      <c r="BJ975" s="9"/>
      <c r="BK975" s="9"/>
      <c r="BL975" s="9"/>
    </row>
    <row r="976" spans="1:64" hidden="1" outlineLevel="1">
      <c r="A976" s="9"/>
      <c r="B976" s="9"/>
      <c r="C976" s="9"/>
      <c r="D976" s="128">
        <f>Asset45</f>
        <v>0</v>
      </c>
      <c r="E976" s="9"/>
      <c r="F976" s="9"/>
      <c r="G976" s="191">
        <f t="shared" si="120"/>
        <v>0</v>
      </c>
      <c r="H976" s="110">
        <f t="shared" ref="H976:Q976" si="135">H$643*H$7</f>
        <v>0</v>
      </c>
      <c r="I976" s="110">
        <f t="shared" si="135"/>
        <v>0</v>
      </c>
      <c r="J976" s="110">
        <f t="shared" si="135"/>
        <v>0</v>
      </c>
      <c r="K976" s="110">
        <f t="shared" si="135"/>
        <v>0</v>
      </c>
      <c r="L976" s="110">
        <f t="shared" si="135"/>
        <v>0</v>
      </c>
      <c r="M976" s="110">
        <f t="shared" si="135"/>
        <v>0</v>
      </c>
      <c r="N976" s="110">
        <f t="shared" si="135"/>
        <v>0</v>
      </c>
      <c r="O976" s="110">
        <f t="shared" si="135"/>
        <v>0</v>
      </c>
      <c r="P976" s="110">
        <f t="shared" si="135"/>
        <v>0</v>
      </c>
      <c r="Q976" s="110">
        <f t="shared" si="135"/>
        <v>0</v>
      </c>
      <c r="R976" s="9"/>
      <c r="S976" s="9"/>
      <c r="T976" s="9"/>
      <c r="U976" s="9"/>
      <c r="V976" s="9"/>
      <c r="W976" s="9"/>
      <c r="X976" s="9"/>
      <c r="Y976" s="9"/>
      <c r="Z976" s="9"/>
      <c r="AA976" s="9"/>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9"/>
      <c r="BE976" s="9"/>
      <c r="BF976" s="9"/>
      <c r="BG976" s="9"/>
      <c r="BH976" s="9"/>
      <c r="BI976" s="9"/>
      <c r="BJ976" s="9"/>
      <c r="BK976" s="9"/>
      <c r="BL976" s="9"/>
    </row>
    <row r="977" spans="1:64" outlineLevel="1">
      <c r="A977" s="9"/>
      <c r="B977" s="9"/>
      <c r="C977" s="9"/>
      <c r="D977" s="128"/>
      <c r="E977" s="9"/>
      <c r="F977" s="9"/>
      <c r="G977" s="191"/>
      <c r="H977" s="110"/>
      <c r="I977" s="110"/>
      <c r="J977" s="110"/>
      <c r="K977" s="110"/>
      <c r="L977" s="110"/>
      <c r="M977" s="110"/>
      <c r="N977" s="110"/>
      <c r="O977" s="110"/>
      <c r="P977" s="110"/>
      <c r="Q977" s="110"/>
      <c r="R977" s="9"/>
      <c r="S977" s="9"/>
      <c r="T977" s="9"/>
      <c r="U977" s="9"/>
      <c r="V977" s="9"/>
      <c r="W977" s="9"/>
      <c r="X977" s="9"/>
      <c r="Y977" s="9"/>
      <c r="Z977" s="9"/>
      <c r="AA977" s="9"/>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9"/>
      <c r="BE977" s="9"/>
      <c r="BF977" s="9"/>
      <c r="BG977" s="9"/>
      <c r="BH977" s="9"/>
      <c r="BI977" s="9"/>
      <c r="BJ977" s="9"/>
      <c r="BK977" s="9"/>
      <c r="BL977" s="9"/>
    </row>
    <row r="978" spans="1:64" outlineLevel="1">
      <c r="A978" s="9"/>
      <c r="B978" s="9"/>
      <c r="C978" s="9"/>
      <c r="D978" s="128"/>
      <c r="E978" s="9"/>
      <c r="F978" s="9"/>
      <c r="G978" s="191"/>
      <c r="H978" s="110"/>
      <c r="I978" s="110"/>
      <c r="J978" s="110"/>
      <c r="K978" s="110"/>
      <c r="L978" s="110"/>
      <c r="M978" s="110"/>
      <c r="N978" s="110"/>
      <c r="O978" s="110"/>
      <c r="P978" s="110"/>
      <c r="Q978" s="110"/>
      <c r="R978" s="9"/>
      <c r="S978" s="9"/>
      <c r="T978" s="9"/>
      <c r="U978" s="9"/>
      <c r="V978" s="9"/>
      <c r="W978" s="9"/>
      <c r="X978" s="9"/>
      <c r="Y978" s="9"/>
      <c r="Z978" s="9"/>
      <c r="AA978" s="9"/>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9"/>
      <c r="BE978" s="9"/>
      <c r="BF978" s="9"/>
      <c r="BG978" s="9"/>
      <c r="BH978" s="9"/>
      <c r="BI978" s="9"/>
      <c r="BJ978" s="9"/>
      <c r="BK978" s="9"/>
      <c r="BL978" s="9"/>
    </row>
    <row r="979" spans="1:64">
      <c r="A979" s="9"/>
      <c r="B979" s="9"/>
      <c r="C979" s="9"/>
      <c r="D979" s="9"/>
      <c r="E979" s="9"/>
      <c r="F979" s="9"/>
      <c r="G979" s="191"/>
      <c r="H979" s="9"/>
      <c r="I979" s="9"/>
      <c r="J979" s="9"/>
      <c r="K979" s="9"/>
      <c r="L979" s="9"/>
      <c r="M979" s="9"/>
      <c r="N979" s="9"/>
      <c r="O979" s="9"/>
      <c r="P979" s="9"/>
      <c r="Q979" s="9"/>
      <c r="R979" s="9"/>
      <c r="S979" s="9"/>
      <c r="T979" s="9"/>
      <c r="U979" s="9"/>
      <c r="V979" s="9"/>
      <c r="W979" s="9"/>
      <c r="X979" s="9"/>
      <c r="Y979" s="9"/>
      <c r="Z979" s="9"/>
      <c r="AA979" s="9"/>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9"/>
      <c r="BE979" s="9"/>
      <c r="BF979" s="9"/>
      <c r="BG979" s="9"/>
      <c r="BH979" s="9"/>
      <c r="BI979" s="9"/>
      <c r="BJ979" s="9"/>
      <c r="BK979" s="9"/>
      <c r="BL979" s="9"/>
    </row>
    <row r="980" spans="1:64" ht="12" customHeight="1">
      <c r="A980" s="9"/>
      <c r="B980" s="11"/>
      <c r="C980" s="88" t="s">
        <v>46</v>
      </c>
      <c r="D980" s="11"/>
      <c r="E980" s="11"/>
      <c r="F980" s="11"/>
      <c r="G980" s="195">
        <f>SUM(G981:G1025)</f>
        <v>15.068809052486605</v>
      </c>
      <c r="H980" s="119">
        <f t="shared" ref="H980:Q980" si="136">SUM(H981:H1025)</f>
        <v>20.97646714692738</v>
      </c>
      <c r="I980" s="119">
        <f t="shared" si="136"/>
        <v>0</v>
      </c>
      <c r="J980" s="119">
        <f t="shared" si="136"/>
        <v>0</v>
      </c>
      <c r="K980" s="119">
        <f t="shared" si="136"/>
        <v>0</v>
      </c>
      <c r="L980" s="119">
        <f t="shared" si="136"/>
        <v>0</v>
      </c>
      <c r="M980" s="119">
        <f t="shared" si="136"/>
        <v>0</v>
      </c>
      <c r="N980" s="119">
        <f t="shared" si="136"/>
        <v>0</v>
      </c>
      <c r="O980" s="119">
        <f t="shared" si="136"/>
        <v>0</v>
      </c>
      <c r="P980" s="119">
        <f t="shared" si="136"/>
        <v>0</v>
      </c>
      <c r="Q980" s="119">
        <f t="shared" si="136"/>
        <v>0</v>
      </c>
      <c r="R980" s="9"/>
      <c r="S980" s="11"/>
      <c r="T980" s="11"/>
      <c r="U980" s="11"/>
      <c r="V980" s="11"/>
      <c r="W980" s="11"/>
      <c r="X980" s="11"/>
      <c r="Y980" s="11"/>
      <c r="Z980" s="11"/>
      <c r="AA980" s="11"/>
      <c r="AB980" s="210"/>
      <c r="AC980" s="210"/>
      <c r="AD980" s="210"/>
      <c r="AE980" s="210"/>
      <c r="AF980" s="210"/>
      <c r="AG980" s="210"/>
      <c r="AH980" s="210"/>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11"/>
      <c r="BE980" s="11"/>
      <c r="BF980" s="11"/>
      <c r="BG980" s="11"/>
      <c r="BH980" s="11"/>
      <c r="BI980" s="11"/>
      <c r="BJ980" s="11"/>
      <c r="BK980" s="11"/>
      <c r="BL980" s="11"/>
    </row>
    <row r="981" spans="1:64" ht="12" customHeight="1" outlineLevel="1">
      <c r="A981" s="9"/>
      <c r="B981" s="9"/>
      <c r="C981" s="9"/>
      <c r="D981" s="128" t="str">
        <f>Asset1</f>
        <v>System Capex</v>
      </c>
      <c r="E981" s="9"/>
      <c r="F981" s="9"/>
      <c r="G981" s="191">
        <f>G648*G$6</f>
        <v>0</v>
      </c>
      <c r="H981" s="110">
        <f>H648*H$6</f>
        <v>0</v>
      </c>
      <c r="I981" s="110">
        <f t="shared" ref="I981:Q981" si="137">I648*I$6</f>
        <v>0</v>
      </c>
      <c r="J981" s="110">
        <f t="shared" si="137"/>
        <v>0</v>
      </c>
      <c r="K981" s="110">
        <f t="shared" si="137"/>
        <v>0</v>
      </c>
      <c r="L981" s="110">
        <f t="shared" si="137"/>
        <v>0</v>
      </c>
      <c r="M981" s="110">
        <f t="shared" si="137"/>
        <v>0</v>
      </c>
      <c r="N981" s="110">
        <f t="shared" si="137"/>
        <v>0</v>
      </c>
      <c r="O981" s="110">
        <f t="shared" si="137"/>
        <v>0</v>
      </c>
      <c r="P981" s="110">
        <f t="shared" si="137"/>
        <v>0</v>
      </c>
      <c r="Q981" s="110">
        <f t="shared" si="137"/>
        <v>0</v>
      </c>
      <c r="R981" s="9"/>
      <c r="S981" s="11"/>
      <c r="T981" s="11"/>
      <c r="U981" s="11"/>
      <c r="V981" s="11"/>
      <c r="W981" s="11"/>
      <c r="X981" s="11"/>
      <c r="Y981" s="11"/>
      <c r="Z981" s="11"/>
      <c r="AA981" s="11"/>
      <c r="AB981" s="210"/>
      <c r="AC981" s="210"/>
      <c r="AD981" s="210"/>
      <c r="AE981" s="210"/>
      <c r="AF981" s="210"/>
      <c r="AG981" s="210"/>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11"/>
      <c r="BE981" s="11"/>
      <c r="BF981" s="11"/>
      <c r="BG981" s="11"/>
      <c r="BH981" s="11"/>
      <c r="BI981" s="11"/>
      <c r="BJ981" s="11"/>
      <c r="BK981" s="11"/>
      <c r="BL981" s="11"/>
    </row>
    <row r="982" spans="1:64" outlineLevel="1">
      <c r="A982" s="9"/>
      <c r="B982" s="9"/>
      <c r="C982" s="9"/>
      <c r="D982" s="128" t="str">
        <f>Asset2</f>
        <v>Transmission terminal station</v>
      </c>
      <c r="E982" s="9"/>
      <c r="F982" s="9"/>
      <c r="G982" s="191">
        <f t="shared" ref="G982:H1010" si="138">G649*G$6</f>
        <v>0.68215477996703133</v>
      </c>
      <c r="H982" s="110">
        <f t="shared" si="138"/>
        <v>0.94959046074956066</v>
      </c>
      <c r="I982" s="110">
        <f t="shared" ref="I982:Q982" si="139">I649*I$6</f>
        <v>0</v>
      </c>
      <c r="J982" s="110">
        <f t="shared" si="139"/>
        <v>0</v>
      </c>
      <c r="K982" s="110">
        <f t="shared" si="139"/>
        <v>0</v>
      </c>
      <c r="L982" s="110">
        <f t="shared" si="139"/>
        <v>0</v>
      </c>
      <c r="M982" s="110">
        <f t="shared" si="139"/>
        <v>0</v>
      </c>
      <c r="N982" s="110">
        <f t="shared" si="139"/>
        <v>0</v>
      </c>
      <c r="O982" s="110">
        <f t="shared" si="139"/>
        <v>0</v>
      </c>
      <c r="P982" s="110">
        <f t="shared" si="139"/>
        <v>0</v>
      </c>
      <c r="Q982" s="110">
        <f t="shared" si="139"/>
        <v>0</v>
      </c>
      <c r="R982" s="28"/>
      <c r="S982" s="99"/>
      <c r="T982" s="99"/>
      <c r="U982" s="99"/>
      <c r="V982" s="99"/>
      <c r="W982" s="99"/>
      <c r="X982" s="99"/>
      <c r="Y982" s="99"/>
      <c r="Z982" s="99"/>
      <c r="AA982" s="99"/>
      <c r="AB982" s="217"/>
      <c r="AC982" s="217"/>
      <c r="AD982" s="217"/>
      <c r="AE982" s="217"/>
      <c r="AF982" s="217"/>
      <c r="AG982" s="217"/>
      <c r="AH982" s="217"/>
      <c r="AI982" s="217"/>
      <c r="AJ982" s="217"/>
      <c r="AK982" s="217"/>
      <c r="AL982" s="217"/>
      <c r="AM982" s="217"/>
      <c r="AN982" s="217"/>
      <c r="AO982" s="217"/>
      <c r="AP982" s="217"/>
      <c r="AQ982" s="217"/>
      <c r="AR982" s="217"/>
      <c r="AS982" s="217"/>
      <c r="AT982" s="217"/>
      <c r="AU982" s="217"/>
      <c r="AV982" s="217"/>
      <c r="AW982" s="217"/>
      <c r="AX982" s="217"/>
      <c r="AY982" s="217"/>
      <c r="AZ982" s="217"/>
      <c r="BA982" s="217"/>
      <c r="BB982" s="217"/>
      <c r="BC982" s="217"/>
      <c r="BD982" s="99"/>
      <c r="BE982" s="99"/>
      <c r="BF982" s="99"/>
      <c r="BG982" s="99"/>
      <c r="BH982" s="99"/>
      <c r="BI982" s="99"/>
      <c r="BJ982" s="99"/>
      <c r="BK982" s="11"/>
      <c r="BL982" s="11"/>
    </row>
    <row r="983" spans="1:64" ht="12" customHeight="1" outlineLevel="1">
      <c r="A983" s="9"/>
      <c r="B983" s="9"/>
      <c r="C983" s="9"/>
      <c r="D983" s="128" t="str">
        <f>Asset3</f>
        <v>Zone substations</v>
      </c>
      <c r="E983" s="9"/>
      <c r="F983" s="9"/>
      <c r="G983" s="191">
        <f t="shared" si="138"/>
        <v>3.7460999012307901</v>
      </c>
      <c r="H983" s="110">
        <f t="shared" si="138"/>
        <v>5.2147413397814972</v>
      </c>
      <c r="I983" s="110">
        <f t="shared" ref="I983:Q983" si="140">I650*I$6</f>
        <v>0</v>
      </c>
      <c r="J983" s="110">
        <f t="shared" si="140"/>
        <v>0</v>
      </c>
      <c r="K983" s="110">
        <f t="shared" si="140"/>
        <v>0</v>
      </c>
      <c r="L983" s="110">
        <f t="shared" si="140"/>
        <v>0</v>
      </c>
      <c r="M983" s="110">
        <f t="shared" si="140"/>
        <v>0</v>
      </c>
      <c r="N983" s="110">
        <f>N650*N$6</f>
        <v>0</v>
      </c>
      <c r="O983" s="110">
        <f t="shared" si="140"/>
        <v>0</v>
      </c>
      <c r="P983" s="110">
        <f t="shared" si="140"/>
        <v>0</v>
      </c>
      <c r="Q983" s="110">
        <f t="shared" si="140"/>
        <v>0</v>
      </c>
      <c r="R983" s="9"/>
      <c r="S983" s="11"/>
      <c r="T983" s="11"/>
      <c r="U983" s="11"/>
      <c r="V983" s="11"/>
      <c r="W983" s="11"/>
      <c r="X983" s="11"/>
      <c r="Y983" s="11"/>
      <c r="Z983" s="11"/>
      <c r="AA983" s="11"/>
      <c r="AB983" s="210"/>
      <c r="AC983" s="210"/>
      <c r="AD983" s="210"/>
      <c r="AE983" s="210"/>
      <c r="AF983" s="210"/>
      <c r="AG983" s="210"/>
      <c r="AH983" s="210"/>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11"/>
      <c r="BE983" s="11"/>
      <c r="BF983" s="11"/>
      <c r="BG983" s="11"/>
      <c r="BH983" s="11"/>
      <c r="BI983" s="11"/>
      <c r="BJ983" s="11"/>
      <c r="BK983" s="11"/>
      <c r="BL983" s="11"/>
    </row>
    <row r="984" spans="1:64" ht="12" customHeight="1" outlineLevel="1">
      <c r="A984" s="9"/>
      <c r="B984" s="9"/>
      <c r="C984" s="9"/>
      <c r="D984" s="128" t="str">
        <f>Asset4</f>
        <v>Transmission lines</v>
      </c>
      <c r="E984" s="9"/>
      <c r="F984" s="9"/>
      <c r="G984" s="191">
        <f t="shared" si="138"/>
        <v>2.876992544996873</v>
      </c>
      <c r="H984" s="110">
        <f t="shared" si="138"/>
        <v>4.0049043950240559</v>
      </c>
      <c r="I984" s="110">
        <f t="shared" ref="I984:Q984" si="141">I651*I$6</f>
        <v>0</v>
      </c>
      <c r="J984" s="110">
        <f t="shared" si="141"/>
        <v>0</v>
      </c>
      <c r="K984" s="110">
        <f t="shared" si="141"/>
        <v>0</v>
      </c>
      <c r="L984" s="110">
        <f t="shared" si="141"/>
        <v>0</v>
      </c>
      <c r="M984" s="110">
        <f t="shared" si="141"/>
        <v>0</v>
      </c>
      <c r="N984" s="110">
        <f t="shared" si="141"/>
        <v>0</v>
      </c>
      <c r="O984" s="110">
        <f t="shared" si="141"/>
        <v>0</v>
      </c>
      <c r="P984" s="110">
        <f t="shared" si="141"/>
        <v>0</v>
      </c>
      <c r="Q984" s="110">
        <f t="shared" si="141"/>
        <v>0</v>
      </c>
      <c r="R984" s="9"/>
      <c r="S984" s="11"/>
      <c r="T984" s="11"/>
      <c r="U984" s="11"/>
      <c r="V984" s="11"/>
      <c r="W984" s="11"/>
      <c r="X984" s="11"/>
      <c r="Y984" s="11"/>
      <c r="Z984" s="11"/>
      <c r="AA984" s="11"/>
      <c r="AB984" s="210"/>
      <c r="AC984" s="210"/>
      <c r="AD984" s="210"/>
      <c r="AE984" s="210"/>
      <c r="AF984" s="210"/>
      <c r="AG984" s="210"/>
      <c r="AH984" s="210"/>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11"/>
      <c r="BE984" s="11"/>
      <c r="BF984" s="11"/>
      <c r="BG984" s="11"/>
      <c r="BH984" s="11"/>
      <c r="BI984" s="11"/>
      <c r="BJ984" s="11"/>
      <c r="BK984" s="11"/>
      <c r="BL984" s="11"/>
    </row>
    <row r="985" spans="1:64" ht="12" customHeight="1" outlineLevel="1">
      <c r="A985" s="9"/>
      <c r="B985" s="9"/>
      <c r="C985" s="9"/>
      <c r="D985" s="128" t="str">
        <f>Asset5</f>
        <v>Distribution mains</v>
      </c>
      <c r="E985" s="9"/>
      <c r="F985" s="9"/>
      <c r="G985" s="191">
        <f t="shared" si="138"/>
        <v>5.2430523759696541</v>
      </c>
      <c r="H985" s="110">
        <f t="shared" si="138"/>
        <v>7.2985672279123026</v>
      </c>
      <c r="I985" s="110">
        <f t="shared" ref="I985:Q985" si="142">I652*I$6</f>
        <v>0</v>
      </c>
      <c r="J985" s="110">
        <f t="shared" si="142"/>
        <v>0</v>
      </c>
      <c r="K985" s="110">
        <f t="shared" si="142"/>
        <v>0</v>
      </c>
      <c r="L985" s="110">
        <f t="shared" si="142"/>
        <v>0</v>
      </c>
      <c r="M985" s="110">
        <f t="shared" si="142"/>
        <v>0</v>
      </c>
      <c r="N985" s="110">
        <f t="shared" si="142"/>
        <v>0</v>
      </c>
      <c r="O985" s="110">
        <f t="shared" si="142"/>
        <v>0</v>
      </c>
      <c r="P985" s="110">
        <f t="shared" si="142"/>
        <v>0</v>
      </c>
      <c r="Q985" s="110">
        <f t="shared" si="142"/>
        <v>0</v>
      </c>
      <c r="R985" s="9"/>
      <c r="S985" s="11"/>
      <c r="T985" s="11"/>
      <c r="U985" s="11"/>
      <c r="V985" s="11"/>
      <c r="W985" s="11"/>
      <c r="X985" s="11"/>
      <c r="Y985" s="11"/>
      <c r="Z985" s="11"/>
      <c r="AA985" s="11"/>
      <c r="AB985" s="210"/>
      <c r="AC985" s="210"/>
      <c r="AD985" s="210"/>
      <c r="AE985" s="210"/>
      <c r="AF985" s="210"/>
      <c r="AG985" s="210"/>
      <c r="AH985" s="210"/>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11"/>
      <c r="BE985" s="11"/>
      <c r="BF985" s="11"/>
      <c r="BG985" s="11"/>
      <c r="BH985" s="11"/>
      <c r="BI985" s="11"/>
      <c r="BJ985" s="11"/>
      <c r="BK985" s="11"/>
      <c r="BL985" s="11"/>
    </row>
    <row r="986" spans="1:64" outlineLevel="1">
      <c r="A986" s="9"/>
      <c r="B986" s="9"/>
      <c r="C986" s="9"/>
      <c r="D986" s="128" t="str">
        <f>Asset6</f>
        <v>Distribution substations</v>
      </c>
      <c r="E986" s="9"/>
      <c r="F986" s="9"/>
      <c r="G986" s="191">
        <f t="shared" si="138"/>
        <v>1.4306182837416663</v>
      </c>
      <c r="H986" s="110">
        <f t="shared" si="138"/>
        <v>1.991485679072206</v>
      </c>
      <c r="I986" s="110">
        <f t="shared" ref="I986:Q986" si="143">I653*I$6</f>
        <v>0</v>
      </c>
      <c r="J986" s="110">
        <f t="shared" si="143"/>
        <v>0</v>
      </c>
      <c r="K986" s="110">
        <f t="shared" si="143"/>
        <v>0</v>
      </c>
      <c r="L986" s="110">
        <f t="shared" si="143"/>
        <v>0</v>
      </c>
      <c r="M986" s="110">
        <f t="shared" si="143"/>
        <v>0</v>
      </c>
      <c r="N986" s="110">
        <f t="shared" si="143"/>
        <v>0</v>
      </c>
      <c r="O986" s="110">
        <f t="shared" si="143"/>
        <v>0</v>
      </c>
      <c r="P986" s="110">
        <f t="shared" si="143"/>
        <v>0</v>
      </c>
      <c r="Q986" s="110">
        <f t="shared" si="143"/>
        <v>0</v>
      </c>
      <c r="R986" s="9"/>
      <c r="S986" s="11"/>
      <c r="T986" s="11"/>
      <c r="U986" s="11"/>
      <c r="V986" s="11"/>
      <c r="W986" s="11"/>
      <c r="X986" s="11"/>
      <c r="Y986" s="11"/>
      <c r="Z986" s="11"/>
      <c r="AA986" s="11"/>
      <c r="AB986" s="210"/>
      <c r="AC986" s="210"/>
      <c r="AD986" s="210"/>
      <c r="AE986" s="210"/>
      <c r="AF986" s="210"/>
      <c r="AG986" s="210"/>
      <c r="AH986" s="210"/>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11"/>
      <c r="BE986" s="11"/>
      <c r="BF986" s="11"/>
      <c r="BG986" s="11"/>
      <c r="BH986" s="11"/>
      <c r="BI986" s="11"/>
      <c r="BJ986" s="11"/>
      <c r="BK986" s="11"/>
      <c r="BL986" s="11"/>
    </row>
    <row r="987" spans="1:64" outlineLevel="1">
      <c r="A987" s="9"/>
      <c r="B987" s="9"/>
      <c r="C987" s="9"/>
      <c r="D987" s="128" t="str">
        <f>Asset7</f>
        <v>Metering</v>
      </c>
      <c r="E987" s="9"/>
      <c r="F987" s="9"/>
      <c r="G987" s="191">
        <f t="shared" si="138"/>
        <v>0.13572547951925962</v>
      </c>
      <c r="H987" s="110">
        <f t="shared" si="138"/>
        <v>0.18893603683078755</v>
      </c>
      <c r="I987" s="110">
        <f t="shared" ref="I987:Q987" si="144">I654*I$6</f>
        <v>0</v>
      </c>
      <c r="J987" s="110">
        <f t="shared" si="144"/>
        <v>0</v>
      </c>
      <c r="K987" s="110">
        <f t="shared" si="144"/>
        <v>0</v>
      </c>
      <c r="L987" s="110">
        <f t="shared" si="144"/>
        <v>0</v>
      </c>
      <c r="M987" s="110">
        <f t="shared" si="144"/>
        <v>0</v>
      </c>
      <c r="N987" s="110">
        <f t="shared" si="144"/>
        <v>0</v>
      </c>
      <c r="O987" s="110">
        <f t="shared" si="144"/>
        <v>0</v>
      </c>
      <c r="P987" s="110">
        <f t="shared" si="144"/>
        <v>0</v>
      </c>
      <c r="Q987" s="110">
        <f t="shared" si="144"/>
        <v>0</v>
      </c>
      <c r="R987" s="9"/>
      <c r="S987" s="9"/>
      <c r="T987" s="9"/>
      <c r="U987" s="9"/>
      <c r="V987" s="9"/>
      <c r="W987" s="9"/>
      <c r="X987" s="9"/>
      <c r="Y987" s="9"/>
      <c r="Z987" s="9"/>
      <c r="AA987" s="9"/>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9"/>
      <c r="BE987" s="9"/>
      <c r="BF987" s="9"/>
      <c r="BG987" s="9"/>
      <c r="BH987" s="9"/>
      <c r="BI987" s="9"/>
      <c r="BJ987" s="9"/>
      <c r="BK987" s="9"/>
      <c r="BL987" s="9"/>
    </row>
    <row r="988" spans="1:64" outlineLevel="1">
      <c r="A988" s="9"/>
      <c r="B988" s="9"/>
      <c r="C988" s="9"/>
      <c r="D988" s="128" t="str">
        <f>Asset8</f>
        <v>Land and easements</v>
      </c>
      <c r="E988" s="9"/>
      <c r="F988" s="9"/>
      <c r="G988" s="191">
        <f t="shared" si="138"/>
        <v>0.58123999999999998</v>
      </c>
      <c r="H988" s="110">
        <f t="shared" si="138"/>
        <v>0.80911250000000001</v>
      </c>
      <c r="I988" s="110">
        <f t="shared" ref="I988:Q988" si="145">I655*I$6</f>
        <v>0</v>
      </c>
      <c r="J988" s="110">
        <f t="shared" si="145"/>
        <v>0</v>
      </c>
      <c r="K988" s="110">
        <f t="shared" si="145"/>
        <v>0</v>
      </c>
      <c r="L988" s="110">
        <f t="shared" si="145"/>
        <v>0</v>
      </c>
      <c r="M988" s="110">
        <f t="shared" si="145"/>
        <v>0</v>
      </c>
      <c r="N988" s="110">
        <f t="shared" si="145"/>
        <v>0</v>
      </c>
      <c r="O988" s="110">
        <f t="shared" si="145"/>
        <v>0</v>
      </c>
      <c r="P988" s="110">
        <f t="shared" si="145"/>
        <v>0</v>
      </c>
      <c r="Q988" s="110">
        <f t="shared" si="145"/>
        <v>0</v>
      </c>
      <c r="R988" s="9"/>
      <c r="S988" s="9"/>
      <c r="T988" s="9"/>
      <c r="U988" s="9"/>
      <c r="V988" s="9"/>
      <c r="W988" s="9"/>
      <c r="X988" s="9"/>
      <c r="Y988" s="9"/>
      <c r="Z988" s="9"/>
      <c r="AA988" s="9"/>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9"/>
      <c r="BE988" s="9"/>
      <c r="BF988" s="9"/>
      <c r="BG988" s="9"/>
      <c r="BH988" s="9"/>
      <c r="BI988" s="9"/>
      <c r="BJ988" s="9"/>
      <c r="BK988" s="9"/>
      <c r="BL988" s="9"/>
    </row>
    <row r="989" spans="1:64" outlineLevel="1">
      <c r="A989" s="9"/>
      <c r="B989" s="9"/>
      <c r="C989" s="9"/>
      <c r="D989" s="128" t="str">
        <f>Asset9</f>
        <v>Secondary systems - Control, communications &amp; Protection</v>
      </c>
      <c r="E989" s="9"/>
      <c r="F989" s="9"/>
      <c r="G989" s="191">
        <f t="shared" si="138"/>
        <v>0.16864041371659497</v>
      </c>
      <c r="H989" s="110">
        <f t="shared" si="138"/>
        <v>0.23475512136685092</v>
      </c>
      <c r="I989" s="110">
        <f t="shared" ref="I989:Q989" si="146">I656*I$6</f>
        <v>0</v>
      </c>
      <c r="J989" s="110">
        <f t="shared" si="146"/>
        <v>0</v>
      </c>
      <c r="K989" s="110">
        <f t="shared" si="146"/>
        <v>0</v>
      </c>
      <c r="L989" s="110">
        <f t="shared" si="146"/>
        <v>0</v>
      </c>
      <c r="M989" s="110">
        <f t="shared" si="146"/>
        <v>0</v>
      </c>
      <c r="N989" s="110">
        <f t="shared" si="146"/>
        <v>0</v>
      </c>
      <c r="O989" s="110">
        <f t="shared" si="146"/>
        <v>0</v>
      </c>
      <c r="P989" s="110">
        <f t="shared" si="146"/>
        <v>0</v>
      </c>
      <c r="Q989" s="110">
        <f t="shared" si="146"/>
        <v>0</v>
      </c>
      <c r="R989" s="9"/>
      <c r="S989" s="9"/>
      <c r="T989" s="9"/>
      <c r="U989" s="9"/>
      <c r="V989" s="9"/>
      <c r="W989" s="9"/>
      <c r="X989" s="9"/>
      <c r="Y989" s="9"/>
      <c r="Z989" s="9"/>
      <c r="AA989" s="9"/>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9"/>
      <c r="BE989" s="9"/>
      <c r="BF989" s="9"/>
      <c r="BG989" s="9"/>
      <c r="BH989" s="9"/>
      <c r="BI989" s="9"/>
      <c r="BJ989" s="9"/>
      <c r="BK989" s="9"/>
      <c r="BL989" s="9"/>
    </row>
    <row r="990" spans="1:64" outlineLevel="1">
      <c r="A990" s="9"/>
      <c r="B990" s="9"/>
      <c r="C990" s="9"/>
      <c r="D990" s="128" t="str">
        <f>Asset10</f>
        <v>Other</v>
      </c>
      <c r="E990" s="9"/>
      <c r="F990" s="9"/>
      <c r="G990" s="191">
        <f t="shared" si="138"/>
        <v>0</v>
      </c>
      <c r="H990" s="110">
        <f t="shared" si="138"/>
        <v>0</v>
      </c>
      <c r="I990" s="110">
        <f t="shared" ref="I990:Q990" si="147">I657*I$6</f>
        <v>0</v>
      </c>
      <c r="J990" s="110">
        <f t="shared" si="147"/>
        <v>0</v>
      </c>
      <c r="K990" s="110">
        <f t="shared" si="147"/>
        <v>0</v>
      </c>
      <c r="L990" s="110">
        <f t="shared" si="147"/>
        <v>0</v>
      </c>
      <c r="M990" s="110">
        <f t="shared" si="147"/>
        <v>0</v>
      </c>
      <c r="N990" s="110">
        <f t="shared" si="147"/>
        <v>0</v>
      </c>
      <c r="O990" s="110">
        <f t="shared" si="147"/>
        <v>0</v>
      </c>
      <c r="P990" s="110">
        <f t="shared" si="147"/>
        <v>0</v>
      </c>
      <c r="Q990" s="110">
        <f t="shared" si="147"/>
        <v>0</v>
      </c>
      <c r="R990" s="9"/>
      <c r="S990" s="9"/>
      <c r="T990" s="9"/>
      <c r="U990" s="9"/>
      <c r="V990" s="9"/>
      <c r="W990" s="9"/>
      <c r="X990" s="9"/>
      <c r="Y990" s="9"/>
      <c r="Z990" s="9"/>
      <c r="AA990" s="9"/>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9"/>
      <c r="BE990" s="9"/>
      <c r="BF990" s="9"/>
      <c r="BG990" s="9"/>
      <c r="BH990" s="9"/>
      <c r="BI990" s="9"/>
      <c r="BJ990" s="9"/>
      <c r="BK990" s="9"/>
      <c r="BL990" s="9"/>
    </row>
    <row r="991" spans="1:64" outlineLevel="1">
      <c r="A991" s="9"/>
      <c r="B991" s="9"/>
      <c r="C991" s="9"/>
      <c r="D991" s="128" t="str">
        <f>Asset11</f>
        <v>Non-System Capex</v>
      </c>
      <c r="E991" s="9"/>
      <c r="F991" s="9"/>
      <c r="G991" s="191">
        <f t="shared" si="138"/>
        <v>0</v>
      </c>
      <c r="H991" s="110">
        <f t="shared" si="138"/>
        <v>0</v>
      </c>
      <c r="I991" s="110">
        <f t="shared" ref="I991:Q991" si="148">I658*I$6</f>
        <v>0</v>
      </c>
      <c r="J991" s="110">
        <f t="shared" si="148"/>
        <v>0</v>
      </c>
      <c r="K991" s="110">
        <f t="shared" si="148"/>
        <v>0</v>
      </c>
      <c r="L991" s="110">
        <f t="shared" si="148"/>
        <v>0</v>
      </c>
      <c r="M991" s="110">
        <f t="shared" si="148"/>
        <v>0</v>
      </c>
      <c r="N991" s="110">
        <f t="shared" si="148"/>
        <v>0</v>
      </c>
      <c r="O991" s="110">
        <f t="shared" si="148"/>
        <v>0</v>
      </c>
      <c r="P991" s="110">
        <f t="shared" si="148"/>
        <v>0</v>
      </c>
      <c r="Q991" s="110">
        <f t="shared" si="148"/>
        <v>0</v>
      </c>
      <c r="R991" s="9"/>
      <c r="S991" s="9"/>
      <c r="T991" s="9"/>
      <c r="U991" s="9"/>
      <c r="V991" s="9"/>
      <c r="W991" s="9"/>
      <c r="X991" s="9"/>
      <c r="Y991" s="9"/>
      <c r="Z991" s="9"/>
      <c r="AA991" s="9"/>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9"/>
      <c r="BE991" s="9"/>
      <c r="BF991" s="9"/>
      <c r="BG991" s="9"/>
      <c r="BH991" s="9"/>
      <c r="BI991" s="9"/>
      <c r="BJ991" s="9"/>
      <c r="BK991" s="9"/>
      <c r="BL991" s="9"/>
    </row>
    <row r="992" spans="1:64" outlineLevel="1">
      <c r="A992" s="9"/>
      <c r="B992" s="9"/>
      <c r="C992" s="9"/>
      <c r="D992" s="128" t="str">
        <f>Asset12</f>
        <v>Non-network—IT and Communications Capex</v>
      </c>
      <c r="E992" s="9"/>
      <c r="F992" s="9"/>
      <c r="G992" s="191">
        <f t="shared" si="138"/>
        <v>6.0640562157574671E-2</v>
      </c>
      <c r="H992" s="110">
        <f t="shared" si="138"/>
        <v>8.4414418912532915E-2</v>
      </c>
      <c r="I992" s="110">
        <f t="shared" ref="I992:Q992" si="149">I659*I$6</f>
        <v>0</v>
      </c>
      <c r="J992" s="110">
        <f t="shared" si="149"/>
        <v>0</v>
      </c>
      <c r="K992" s="110">
        <f t="shared" si="149"/>
        <v>0</v>
      </c>
      <c r="L992" s="110">
        <f t="shared" si="149"/>
        <v>0</v>
      </c>
      <c r="M992" s="110">
        <f t="shared" si="149"/>
        <v>0</v>
      </c>
      <c r="N992" s="110">
        <f t="shared" si="149"/>
        <v>0</v>
      </c>
      <c r="O992" s="110">
        <f t="shared" si="149"/>
        <v>0</v>
      </c>
      <c r="P992" s="110">
        <f t="shared" si="149"/>
        <v>0</v>
      </c>
      <c r="Q992" s="110">
        <f t="shared" si="149"/>
        <v>0</v>
      </c>
      <c r="R992" s="9"/>
      <c r="S992" s="9"/>
      <c r="T992" s="9"/>
      <c r="U992" s="9"/>
      <c r="V992" s="9"/>
      <c r="W992" s="9"/>
      <c r="X992" s="9"/>
      <c r="Y992" s="9"/>
      <c r="Z992" s="9"/>
      <c r="AA992" s="9"/>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9"/>
      <c r="BE992" s="9"/>
      <c r="BF992" s="9"/>
      <c r="BG992" s="9"/>
      <c r="BH992" s="9"/>
      <c r="BI992" s="9"/>
      <c r="BJ992" s="9"/>
      <c r="BK992" s="9"/>
      <c r="BL992" s="9"/>
    </row>
    <row r="993" spans="1:64" outlineLevel="1">
      <c r="A993" s="9"/>
      <c r="B993" s="9"/>
      <c r="C993" s="9"/>
      <c r="D993" s="128" t="str">
        <f>Asset13</f>
        <v>Non-network—Motor Vehicles Capex</v>
      </c>
      <c r="E993" s="9"/>
      <c r="F993" s="9"/>
      <c r="G993" s="191">
        <f t="shared" si="138"/>
        <v>0</v>
      </c>
      <c r="H993" s="110">
        <f t="shared" si="138"/>
        <v>0</v>
      </c>
      <c r="I993" s="110">
        <f t="shared" ref="I993:Q993" si="150">I660*I$6</f>
        <v>0</v>
      </c>
      <c r="J993" s="110">
        <f t="shared" si="150"/>
        <v>0</v>
      </c>
      <c r="K993" s="110">
        <f t="shared" si="150"/>
        <v>0</v>
      </c>
      <c r="L993" s="110">
        <f t="shared" si="150"/>
        <v>0</v>
      </c>
      <c r="M993" s="110">
        <f t="shared" si="150"/>
        <v>0</v>
      </c>
      <c r="N993" s="110">
        <f t="shared" si="150"/>
        <v>0</v>
      </c>
      <c r="O993" s="110">
        <f t="shared" si="150"/>
        <v>0</v>
      </c>
      <c r="P993" s="110">
        <f t="shared" si="150"/>
        <v>0</v>
      </c>
      <c r="Q993" s="110">
        <f t="shared" si="150"/>
        <v>0</v>
      </c>
      <c r="R993" s="9"/>
      <c r="S993" s="9"/>
      <c r="T993" s="9"/>
      <c r="U993" s="9"/>
      <c r="V993" s="9"/>
      <c r="W993" s="9"/>
      <c r="X993" s="9"/>
      <c r="Y993" s="9"/>
      <c r="Z993" s="9"/>
      <c r="AA993" s="9"/>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9"/>
      <c r="BE993" s="9"/>
      <c r="BF993" s="9"/>
      <c r="BG993" s="9"/>
      <c r="BH993" s="9"/>
      <c r="BI993" s="9"/>
      <c r="BJ993" s="9"/>
      <c r="BK993" s="9"/>
      <c r="BL993" s="9"/>
    </row>
    <row r="994" spans="1:64" outlineLevel="1">
      <c r="A994" s="9"/>
      <c r="B994" s="9"/>
      <c r="C994" s="9"/>
      <c r="D994" s="128" t="str">
        <f>Asset14</f>
        <v>Non-network—Property Capex</v>
      </c>
      <c r="E994" s="9"/>
      <c r="F994" s="9"/>
      <c r="G994" s="191">
        <f t="shared" si="138"/>
        <v>0</v>
      </c>
      <c r="H994" s="110">
        <f t="shared" si="138"/>
        <v>0</v>
      </c>
      <c r="I994" s="110">
        <f t="shared" ref="I994:Q994" si="151">I661*I$6</f>
        <v>0</v>
      </c>
      <c r="J994" s="110">
        <f t="shared" si="151"/>
        <v>0</v>
      </c>
      <c r="K994" s="110">
        <f t="shared" si="151"/>
        <v>0</v>
      </c>
      <c r="L994" s="110">
        <f t="shared" si="151"/>
        <v>0</v>
      </c>
      <c r="M994" s="110">
        <f t="shared" si="151"/>
        <v>0</v>
      </c>
      <c r="N994" s="110">
        <f t="shared" si="151"/>
        <v>0</v>
      </c>
      <c r="O994" s="110">
        <f t="shared" si="151"/>
        <v>0</v>
      </c>
      <c r="P994" s="110">
        <f t="shared" si="151"/>
        <v>0</v>
      </c>
      <c r="Q994" s="110">
        <f t="shared" si="151"/>
        <v>0</v>
      </c>
      <c r="R994" s="9"/>
      <c r="S994" s="9"/>
      <c r="T994" s="9"/>
      <c r="U994" s="9"/>
      <c r="V994" s="9"/>
      <c r="W994" s="9"/>
      <c r="X994" s="9"/>
      <c r="Y994" s="9"/>
      <c r="Z994" s="9"/>
      <c r="AA994" s="9"/>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9"/>
      <c r="BE994" s="9"/>
      <c r="BF994" s="9"/>
      <c r="BG994" s="9"/>
      <c r="BH994" s="9"/>
      <c r="BI994" s="9"/>
      <c r="BJ994" s="9"/>
      <c r="BK994" s="9"/>
      <c r="BL994" s="9"/>
    </row>
    <row r="995" spans="1:64" outlineLevel="1">
      <c r="A995" s="9"/>
      <c r="B995" s="9"/>
      <c r="C995" s="9"/>
      <c r="D995" s="128" t="str">
        <f>Asset15</f>
        <v>Non-network—Plant &amp; Equipment Capex</v>
      </c>
      <c r="E995" s="9"/>
      <c r="F995" s="9"/>
      <c r="G995" s="191">
        <f t="shared" si="138"/>
        <v>0.14364471118716193</v>
      </c>
      <c r="H995" s="110">
        <f t="shared" si="138"/>
        <v>0.19995996727758339</v>
      </c>
      <c r="I995" s="110">
        <f t="shared" ref="I995:Q995" si="152">I662*I$6</f>
        <v>0</v>
      </c>
      <c r="J995" s="110">
        <f t="shared" si="152"/>
        <v>0</v>
      </c>
      <c r="K995" s="110">
        <f t="shared" si="152"/>
        <v>0</v>
      </c>
      <c r="L995" s="110">
        <f t="shared" si="152"/>
        <v>0</v>
      </c>
      <c r="M995" s="110">
        <f t="shared" si="152"/>
        <v>0</v>
      </c>
      <c r="N995" s="110">
        <f t="shared" si="152"/>
        <v>0</v>
      </c>
      <c r="O995" s="110">
        <f t="shared" si="152"/>
        <v>0</v>
      </c>
      <c r="P995" s="110">
        <f t="shared" si="152"/>
        <v>0</v>
      </c>
      <c r="Q995" s="110">
        <f t="shared" si="152"/>
        <v>0</v>
      </c>
      <c r="R995" s="9"/>
      <c r="S995" s="9"/>
      <c r="T995" s="9"/>
      <c r="U995" s="9"/>
      <c r="V995" s="9"/>
      <c r="W995" s="9"/>
      <c r="X995" s="9"/>
      <c r="Y995" s="9"/>
      <c r="Z995" s="9"/>
      <c r="AA995" s="9"/>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9"/>
      <c r="BE995" s="9"/>
      <c r="BF995" s="9"/>
      <c r="BG995" s="9"/>
      <c r="BH995" s="9"/>
      <c r="BI995" s="9"/>
      <c r="BJ995" s="9"/>
      <c r="BK995" s="9"/>
      <c r="BL995" s="9"/>
    </row>
    <row r="996" spans="1:64" outlineLevel="1">
      <c r="A996" s="9"/>
      <c r="B996" s="9"/>
      <c r="C996" s="9"/>
      <c r="D996" s="128" t="str">
        <f>Asset16</f>
        <v>Non-network—Other capex</v>
      </c>
      <c r="E996" s="9"/>
      <c r="F996" s="9"/>
      <c r="G996" s="191">
        <f t="shared" si="138"/>
        <v>0</v>
      </c>
      <c r="H996" s="110">
        <f t="shared" si="138"/>
        <v>0</v>
      </c>
      <c r="I996" s="110">
        <f t="shared" ref="I996:Q996" si="153">I663*I$6</f>
        <v>0</v>
      </c>
      <c r="J996" s="110">
        <f t="shared" si="153"/>
        <v>0</v>
      </c>
      <c r="K996" s="110">
        <f t="shared" si="153"/>
        <v>0</v>
      </c>
      <c r="L996" s="110">
        <f t="shared" si="153"/>
        <v>0</v>
      </c>
      <c r="M996" s="110">
        <f t="shared" si="153"/>
        <v>0</v>
      </c>
      <c r="N996" s="110">
        <f t="shared" si="153"/>
        <v>0</v>
      </c>
      <c r="O996" s="110">
        <f t="shared" si="153"/>
        <v>0</v>
      </c>
      <c r="P996" s="110">
        <f t="shared" si="153"/>
        <v>0</v>
      </c>
      <c r="Q996" s="110">
        <f t="shared" si="153"/>
        <v>0</v>
      </c>
      <c r="R996" s="9"/>
      <c r="S996" s="9"/>
      <c r="T996" s="9"/>
      <c r="U996" s="9"/>
      <c r="V996" s="9"/>
      <c r="W996" s="9"/>
      <c r="X996" s="9"/>
      <c r="Y996" s="9"/>
      <c r="Z996" s="9"/>
      <c r="AA996" s="9"/>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9"/>
      <c r="BE996" s="9"/>
      <c r="BF996" s="9"/>
      <c r="BG996" s="9"/>
      <c r="BH996" s="9"/>
      <c r="BI996" s="9"/>
      <c r="BJ996" s="9"/>
      <c r="BK996" s="9"/>
      <c r="BL996" s="9"/>
    </row>
    <row r="997" spans="1:64" hidden="1" outlineLevel="1">
      <c r="A997" s="9"/>
      <c r="B997" s="9"/>
      <c r="C997" s="9"/>
      <c r="D997" s="128">
        <f>Asset17</f>
        <v>0</v>
      </c>
      <c r="E997" s="9"/>
      <c r="F997" s="9"/>
      <c r="G997" s="191">
        <f t="shared" si="138"/>
        <v>0</v>
      </c>
      <c r="H997" s="110">
        <f t="shared" si="138"/>
        <v>0</v>
      </c>
      <c r="I997" s="110">
        <f t="shared" ref="I997:Q997" si="154">I664*I$6</f>
        <v>0</v>
      </c>
      <c r="J997" s="110">
        <f t="shared" si="154"/>
        <v>0</v>
      </c>
      <c r="K997" s="110">
        <f t="shared" si="154"/>
        <v>0</v>
      </c>
      <c r="L997" s="110">
        <f t="shared" si="154"/>
        <v>0</v>
      </c>
      <c r="M997" s="110">
        <f t="shared" si="154"/>
        <v>0</v>
      </c>
      <c r="N997" s="110">
        <f t="shared" si="154"/>
        <v>0</v>
      </c>
      <c r="O997" s="110">
        <f t="shared" si="154"/>
        <v>0</v>
      </c>
      <c r="P997" s="110">
        <f t="shared" si="154"/>
        <v>0</v>
      </c>
      <c r="Q997" s="110">
        <f t="shared" si="154"/>
        <v>0</v>
      </c>
      <c r="R997" s="9"/>
      <c r="S997" s="9"/>
      <c r="T997" s="9"/>
      <c r="U997" s="9"/>
      <c r="V997" s="9"/>
      <c r="W997" s="9"/>
      <c r="X997" s="9"/>
      <c r="Y997" s="9"/>
      <c r="Z997" s="9"/>
      <c r="AA997" s="9"/>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9"/>
      <c r="BE997" s="9"/>
      <c r="BF997" s="9"/>
      <c r="BG997" s="9"/>
      <c r="BH997" s="9"/>
      <c r="BI997" s="9"/>
      <c r="BJ997" s="9"/>
      <c r="BK997" s="9"/>
      <c r="BL997" s="9"/>
    </row>
    <row r="998" spans="1:64" hidden="1" outlineLevel="1">
      <c r="A998" s="9"/>
      <c r="B998" s="9"/>
      <c r="C998" s="9"/>
      <c r="D998" s="128">
        <f>Asset18</f>
        <v>0</v>
      </c>
      <c r="E998" s="9"/>
      <c r="F998" s="9"/>
      <c r="G998" s="191">
        <f t="shared" si="138"/>
        <v>0</v>
      </c>
      <c r="H998" s="110">
        <f t="shared" si="138"/>
        <v>0</v>
      </c>
      <c r="I998" s="110">
        <f t="shared" ref="I998:Q998" si="155">I665*I$6</f>
        <v>0</v>
      </c>
      <c r="J998" s="110">
        <f t="shared" si="155"/>
        <v>0</v>
      </c>
      <c r="K998" s="110">
        <f t="shared" si="155"/>
        <v>0</v>
      </c>
      <c r="L998" s="110">
        <f t="shared" si="155"/>
        <v>0</v>
      </c>
      <c r="M998" s="110">
        <f t="shared" si="155"/>
        <v>0</v>
      </c>
      <c r="N998" s="110">
        <f t="shared" si="155"/>
        <v>0</v>
      </c>
      <c r="O998" s="110">
        <f t="shared" si="155"/>
        <v>0</v>
      </c>
      <c r="P998" s="110">
        <f t="shared" si="155"/>
        <v>0</v>
      </c>
      <c r="Q998" s="110">
        <f t="shared" si="155"/>
        <v>0</v>
      </c>
      <c r="R998" s="9"/>
      <c r="S998" s="9"/>
      <c r="T998" s="9"/>
      <c r="U998" s="9"/>
      <c r="V998" s="9"/>
      <c r="W998" s="9"/>
      <c r="X998" s="9"/>
      <c r="Y998" s="9"/>
      <c r="Z998" s="9"/>
      <c r="AA998" s="9"/>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9"/>
      <c r="BE998" s="9"/>
      <c r="BF998" s="9"/>
      <c r="BG998" s="9"/>
      <c r="BH998" s="9"/>
      <c r="BI998" s="9"/>
      <c r="BJ998" s="9"/>
      <c r="BK998" s="9"/>
      <c r="BL998" s="9"/>
    </row>
    <row r="999" spans="1:64" hidden="1" outlineLevel="1">
      <c r="A999" s="9"/>
      <c r="B999" s="9"/>
      <c r="C999" s="9"/>
      <c r="D999" s="128">
        <f>Asset19</f>
        <v>0</v>
      </c>
      <c r="E999" s="9"/>
      <c r="F999" s="9"/>
      <c r="G999" s="191">
        <f t="shared" si="138"/>
        <v>0</v>
      </c>
      <c r="H999" s="110">
        <f t="shared" si="138"/>
        <v>0</v>
      </c>
      <c r="I999" s="110">
        <f t="shared" ref="I999:Q999" si="156">I666*I$6</f>
        <v>0</v>
      </c>
      <c r="J999" s="110">
        <f t="shared" si="156"/>
        <v>0</v>
      </c>
      <c r="K999" s="110">
        <f t="shared" si="156"/>
        <v>0</v>
      </c>
      <c r="L999" s="110">
        <f t="shared" si="156"/>
        <v>0</v>
      </c>
      <c r="M999" s="110">
        <f t="shared" si="156"/>
        <v>0</v>
      </c>
      <c r="N999" s="110">
        <f t="shared" si="156"/>
        <v>0</v>
      </c>
      <c r="O999" s="110">
        <f t="shared" si="156"/>
        <v>0</v>
      </c>
      <c r="P999" s="110">
        <f t="shared" si="156"/>
        <v>0</v>
      </c>
      <c r="Q999" s="110">
        <f t="shared" si="156"/>
        <v>0</v>
      </c>
      <c r="R999" s="9"/>
      <c r="S999" s="9"/>
      <c r="T999" s="9"/>
      <c r="U999" s="9"/>
      <c r="V999" s="9"/>
      <c r="W999" s="9"/>
      <c r="X999" s="9"/>
      <c r="Y999" s="9"/>
      <c r="Z999" s="9"/>
      <c r="AA999" s="9"/>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9"/>
      <c r="BE999" s="9"/>
      <c r="BF999" s="9"/>
      <c r="BG999" s="9"/>
      <c r="BH999" s="9"/>
      <c r="BI999" s="9"/>
      <c r="BJ999" s="9"/>
      <c r="BK999" s="9"/>
      <c r="BL999" s="9"/>
    </row>
    <row r="1000" spans="1:64" hidden="1" outlineLevel="1">
      <c r="A1000" s="9"/>
      <c r="B1000" s="9"/>
      <c r="C1000" s="9"/>
      <c r="D1000" s="128">
        <f>Asset20</f>
        <v>0</v>
      </c>
      <c r="E1000" s="9"/>
      <c r="F1000" s="9"/>
      <c r="G1000" s="191">
        <f t="shared" si="138"/>
        <v>0</v>
      </c>
      <c r="H1000" s="110">
        <f t="shared" si="138"/>
        <v>0</v>
      </c>
      <c r="I1000" s="110">
        <f t="shared" ref="I1000:Q1000" si="157">I667*I$6</f>
        <v>0</v>
      </c>
      <c r="J1000" s="110">
        <f t="shared" si="157"/>
        <v>0</v>
      </c>
      <c r="K1000" s="110">
        <f t="shared" si="157"/>
        <v>0</v>
      </c>
      <c r="L1000" s="110">
        <f t="shared" si="157"/>
        <v>0</v>
      </c>
      <c r="M1000" s="110">
        <f t="shared" si="157"/>
        <v>0</v>
      </c>
      <c r="N1000" s="110">
        <f t="shared" si="157"/>
        <v>0</v>
      </c>
      <c r="O1000" s="110">
        <f t="shared" si="157"/>
        <v>0</v>
      </c>
      <c r="P1000" s="110">
        <f t="shared" si="157"/>
        <v>0</v>
      </c>
      <c r="Q1000" s="110">
        <f t="shared" si="157"/>
        <v>0</v>
      </c>
      <c r="R1000" s="9"/>
      <c r="S1000" s="9"/>
      <c r="T1000" s="9"/>
      <c r="U1000" s="9"/>
      <c r="V1000" s="9"/>
      <c r="W1000" s="9"/>
      <c r="X1000" s="9"/>
      <c r="Y1000" s="9"/>
      <c r="Z1000" s="9"/>
      <c r="AA1000" s="9"/>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9"/>
      <c r="BE1000" s="9"/>
      <c r="BF1000" s="9"/>
      <c r="BG1000" s="9"/>
      <c r="BH1000" s="9"/>
      <c r="BI1000" s="9"/>
      <c r="BJ1000" s="9"/>
      <c r="BK1000" s="9"/>
      <c r="BL1000" s="9"/>
    </row>
    <row r="1001" spans="1:64" hidden="1" outlineLevel="1">
      <c r="A1001" s="9"/>
      <c r="B1001" s="9"/>
      <c r="C1001" s="9"/>
      <c r="D1001" s="128">
        <f>Asset21</f>
        <v>0</v>
      </c>
      <c r="E1001" s="9"/>
      <c r="F1001" s="9"/>
      <c r="G1001" s="191">
        <f t="shared" si="138"/>
        <v>0</v>
      </c>
      <c r="H1001" s="110">
        <f t="shared" si="138"/>
        <v>0</v>
      </c>
      <c r="I1001" s="110">
        <f t="shared" ref="I1001:Q1001" si="158">I668*I$6</f>
        <v>0</v>
      </c>
      <c r="J1001" s="110">
        <f t="shared" si="158"/>
        <v>0</v>
      </c>
      <c r="K1001" s="110">
        <f t="shared" si="158"/>
        <v>0</v>
      </c>
      <c r="L1001" s="110">
        <f t="shared" si="158"/>
        <v>0</v>
      </c>
      <c r="M1001" s="110">
        <f t="shared" si="158"/>
        <v>0</v>
      </c>
      <c r="N1001" s="110">
        <f t="shared" si="158"/>
        <v>0</v>
      </c>
      <c r="O1001" s="110">
        <f t="shared" si="158"/>
        <v>0</v>
      </c>
      <c r="P1001" s="110">
        <f t="shared" si="158"/>
        <v>0</v>
      </c>
      <c r="Q1001" s="110">
        <f t="shared" si="158"/>
        <v>0</v>
      </c>
      <c r="R1001" s="9"/>
      <c r="S1001" s="9"/>
      <c r="T1001" s="9"/>
      <c r="U1001" s="9"/>
      <c r="V1001" s="9"/>
      <c r="W1001" s="9"/>
      <c r="X1001" s="9"/>
      <c r="Y1001" s="9"/>
      <c r="Z1001" s="9"/>
      <c r="AA1001" s="9"/>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9"/>
      <c r="BE1001" s="9"/>
      <c r="BF1001" s="9"/>
      <c r="BG1001" s="9"/>
      <c r="BH1001" s="9"/>
      <c r="BI1001" s="9"/>
      <c r="BJ1001" s="9"/>
      <c r="BK1001" s="9"/>
      <c r="BL1001" s="9"/>
    </row>
    <row r="1002" spans="1:64" hidden="1" outlineLevel="1">
      <c r="A1002" s="9"/>
      <c r="B1002" s="9"/>
      <c r="C1002" s="9"/>
      <c r="D1002" s="128">
        <f>Asset22</f>
        <v>0</v>
      </c>
      <c r="E1002" s="9"/>
      <c r="F1002" s="9"/>
      <c r="G1002" s="191">
        <f t="shared" si="138"/>
        <v>0</v>
      </c>
      <c r="H1002" s="110">
        <f t="shared" si="138"/>
        <v>0</v>
      </c>
      <c r="I1002" s="110">
        <f t="shared" ref="I1002:Q1002" si="159">I669*I$6</f>
        <v>0</v>
      </c>
      <c r="J1002" s="110">
        <f t="shared" si="159"/>
        <v>0</v>
      </c>
      <c r="K1002" s="110">
        <f t="shared" si="159"/>
        <v>0</v>
      </c>
      <c r="L1002" s="110">
        <f t="shared" si="159"/>
        <v>0</v>
      </c>
      <c r="M1002" s="110">
        <f t="shared" si="159"/>
        <v>0</v>
      </c>
      <c r="N1002" s="110">
        <f t="shared" si="159"/>
        <v>0</v>
      </c>
      <c r="O1002" s="110">
        <f t="shared" si="159"/>
        <v>0</v>
      </c>
      <c r="P1002" s="110">
        <f t="shared" si="159"/>
        <v>0</v>
      </c>
      <c r="Q1002" s="110">
        <f t="shared" si="159"/>
        <v>0</v>
      </c>
      <c r="R1002" s="9"/>
      <c r="S1002" s="9"/>
      <c r="T1002" s="9"/>
      <c r="U1002" s="9"/>
      <c r="V1002" s="9"/>
      <c r="W1002" s="9"/>
      <c r="X1002" s="9"/>
      <c r="Y1002" s="9"/>
      <c r="Z1002" s="9"/>
      <c r="AA1002" s="9"/>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9"/>
      <c r="BE1002" s="9"/>
      <c r="BF1002" s="9"/>
      <c r="BG1002" s="9"/>
      <c r="BH1002" s="9"/>
      <c r="BI1002" s="9"/>
      <c r="BJ1002" s="9"/>
      <c r="BK1002" s="9"/>
      <c r="BL1002" s="9"/>
    </row>
    <row r="1003" spans="1:64" hidden="1" outlineLevel="1">
      <c r="A1003" s="9"/>
      <c r="B1003" s="9"/>
      <c r="C1003" s="9"/>
      <c r="D1003" s="128">
        <f>Asset23</f>
        <v>0</v>
      </c>
      <c r="E1003" s="9"/>
      <c r="F1003" s="9"/>
      <c r="G1003" s="191">
        <f t="shared" si="138"/>
        <v>0</v>
      </c>
      <c r="H1003" s="110">
        <f t="shared" si="138"/>
        <v>0</v>
      </c>
      <c r="I1003" s="110">
        <f t="shared" ref="I1003:Q1003" si="160">I670*I$6</f>
        <v>0</v>
      </c>
      <c r="J1003" s="110">
        <f t="shared" si="160"/>
        <v>0</v>
      </c>
      <c r="K1003" s="110">
        <f t="shared" si="160"/>
        <v>0</v>
      </c>
      <c r="L1003" s="110">
        <f t="shared" si="160"/>
        <v>0</v>
      </c>
      <c r="M1003" s="110">
        <f t="shared" si="160"/>
        <v>0</v>
      </c>
      <c r="N1003" s="110">
        <f t="shared" si="160"/>
        <v>0</v>
      </c>
      <c r="O1003" s="110">
        <f t="shared" si="160"/>
        <v>0</v>
      </c>
      <c r="P1003" s="110">
        <f t="shared" si="160"/>
        <v>0</v>
      </c>
      <c r="Q1003" s="110">
        <f t="shared" si="160"/>
        <v>0</v>
      </c>
      <c r="R1003" s="9"/>
      <c r="S1003" s="9"/>
      <c r="T1003" s="9"/>
      <c r="U1003" s="9"/>
      <c r="V1003" s="9"/>
      <c r="W1003" s="9"/>
      <c r="X1003" s="9"/>
      <c r="Y1003" s="9"/>
      <c r="Z1003" s="9"/>
      <c r="AA1003" s="9"/>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9"/>
      <c r="BE1003" s="9"/>
      <c r="BF1003" s="9"/>
      <c r="BG1003" s="9"/>
      <c r="BH1003" s="9"/>
      <c r="BI1003" s="9"/>
      <c r="BJ1003" s="9"/>
      <c r="BK1003" s="9"/>
      <c r="BL1003" s="9"/>
    </row>
    <row r="1004" spans="1:64" hidden="1" outlineLevel="1">
      <c r="A1004" s="9"/>
      <c r="B1004" s="9"/>
      <c r="C1004" s="9"/>
      <c r="D1004" s="128">
        <f>Asset24</f>
        <v>0</v>
      </c>
      <c r="E1004" s="9"/>
      <c r="F1004" s="9"/>
      <c r="G1004" s="191">
        <f t="shared" si="138"/>
        <v>0</v>
      </c>
      <c r="H1004" s="110">
        <f t="shared" si="138"/>
        <v>0</v>
      </c>
      <c r="I1004" s="110">
        <f t="shared" ref="I1004:Q1004" si="161">I671*I$6</f>
        <v>0</v>
      </c>
      <c r="J1004" s="110">
        <f t="shared" si="161"/>
        <v>0</v>
      </c>
      <c r="K1004" s="110">
        <f t="shared" si="161"/>
        <v>0</v>
      </c>
      <c r="L1004" s="110">
        <f t="shared" si="161"/>
        <v>0</v>
      </c>
      <c r="M1004" s="110">
        <f t="shared" si="161"/>
        <v>0</v>
      </c>
      <c r="N1004" s="110">
        <f t="shared" si="161"/>
        <v>0</v>
      </c>
      <c r="O1004" s="110">
        <f t="shared" si="161"/>
        <v>0</v>
      </c>
      <c r="P1004" s="110">
        <f t="shared" si="161"/>
        <v>0</v>
      </c>
      <c r="Q1004" s="110">
        <f t="shared" si="161"/>
        <v>0</v>
      </c>
      <c r="R1004" s="9"/>
      <c r="S1004" s="9"/>
      <c r="T1004" s="9"/>
      <c r="U1004" s="9"/>
      <c r="V1004" s="9"/>
      <c r="W1004" s="9"/>
      <c r="X1004" s="9"/>
      <c r="Y1004" s="9"/>
      <c r="Z1004" s="9"/>
      <c r="AA1004" s="9"/>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9"/>
      <c r="BE1004" s="9"/>
      <c r="BF1004" s="9"/>
      <c r="BG1004" s="9"/>
      <c r="BH1004" s="9"/>
      <c r="BI1004" s="9"/>
      <c r="BJ1004" s="9"/>
      <c r="BK1004" s="9"/>
      <c r="BL1004" s="9"/>
    </row>
    <row r="1005" spans="1:64" hidden="1" outlineLevel="1">
      <c r="A1005" s="9"/>
      <c r="B1005" s="9"/>
      <c r="C1005" s="9"/>
      <c r="D1005" s="128">
        <f>Asset25</f>
        <v>0</v>
      </c>
      <c r="E1005" s="9"/>
      <c r="F1005" s="9"/>
      <c r="G1005" s="191">
        <f t="shared" si="138"/>
        <v>0</v>
      </c>
      <c r="H1005" s="110">
        <f t="shared" si="138"/>
        <v>0</v>
      </c>
      <c r="I1005" s="110">
        <f t="shared" ref="I1005:Q1005" si="162">I672*I$6</f>
        <v>0</v>
      </c>
      <c r="J1005" s="110">
        <f t="shared" si="162"/>
        <v>0</v>
      </c>
      <c r="K1005" s="110">
        <f t="shared" si="162"/>
        <v>0</v>
      </c>
      <c r="L1005" s="110">
        <f t="shared" si="162"/>
        <v>0</v>
      </c>
      <c r="M1005" s="110">
        <f t="shared" si="162"/>
        <v>0</v>
      </c>
      <c r="N1005" s="110">
        <f t="shared" si="162"/>
        <v>0</v>
      </c>
      <c r="O1005" s="110">
        <f t="shared" si="162"/>
        <v>0</v>
      </c>
      <c r="P1005" s="110">
        <f t="shared" si="162"/>
        <v>0</v>
      </c>
      <c r="Q1005" s="110">
        <f t="shared" si="162"/>
        <v>0</v>
      </c>
      <c r="R1005" s="9"/>
      <c r="S1005" s="9"/>
      <c r="T1005" s="9"/>
      <c r="U1005" s="9"/>
      <c r="V1005" s="9"/>
      <c r="W1005" s="9"/>
      <c r="X1005" s="9"/>
      <c r="Y1005" s="9"/>
      <c r="Z1005" s="9"/>
      <c r="AA1005" s="9"/>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9"/>
      <c r="BE1005" s="9"/>
      <c r="BF1005" s="9"/>
      <c r="BG1005" s="9"/>
      <c r="BH1005" s="9"/>
      <c r="BI1005" s="9"/>
      <c r="BJ1005" s="9"/>
      <c r="BK1005" s="9"/>
      <c r="BL1005" s="9"/>
    </row>
    <row r="1006" spans="1:64" hidden="1" outlineLevel="1">
      <c r="A1006" s="9"/>
      <c r="B1006" s="9"/>
      <c r="C1006" s="9"/>
      <c r="D1006" s="128">
        <f>Asset26</f>
        <v>0</v>
      </c>
      <c r="E1006" s="9"/>
      <c r="F1006" s="9"/>
      <c r="G1006" s="191">
        <f t="shared" si="138"/>
        <v>0</v>
      </c>
      <c r="H1006" s="110">
        <f t="shared" si="138"/>
        <v>0</v>
      </c>
      <c r="I1006" s="110">
        <f t="shared" ref="I1006:Q1006" si="163">I673*I$6</f>
        <v>0</v>
      </c>
      <c r="J1006" s="110">
        <f t="shared" si="163"/>
        <v>0</v>
      </c>
      <c r="K1006" s="110">
        <f t="shared" si="163"/>
        <v>0</v>
      </c>
      <c r="L1006" s="110">
        <f t="shared" si="163"/>
        <v>0</v>
      </c>
      <c r="M1006" s="110">
        <f t="shared" si="163"/>
        <v>0</v>
      </c>
      <c r="N1006" s="110">
        <f t="shared" si="163"/>
        <v>0</v>
      </c>
      <c r="O1006" s="110">
        <f t="shared" si="163"/>
        <v>0</v>
      </c>
      <c r="P1006" s="110">
        <f t="shared" si="163"/>
        <v>0</v>
      </c>
      <c r="Q1006" s="110">
        <f t="shared" si="163"/>
        <v>0</v>
      </c>
      <c r="R1006" s="9"/>
      <c r="S1006" s="9"/>
      <c r="T1006" s="9"/>
      <c r="U1006" s="9"/>
      <c r="V1006" s="9"/>
      <c r="W1006" s="9"/>
      <c r="X1006" s="9"/>
      <c r="Y1006" s="9"/>
      <c r="Z1006" s="9"/>
      <c r="AA1006" s="9"/>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9"/>
      <c r="BE1006" s="9"/>
      <c r="BF1006" s="9"/>
      <c r="BG1006" s="9"/>
      <c r="BH1006" s="9"/>
      <c r="BI1006" s="9"/>
      <c r="BJ1006" s="9"/>
      <c r="BK1006" s="9"/>
      <c r="BL1006" s="9"/>
    </row>
    <row r="1007" spans="1:64" hidden="1" outlineLevel="1">
      <c r="A1007" s="9"/>
      <c r="B1007" s="9"/>
      <c r="C1007" s="9"/>
      <c r="D1007" s="128">
        <f>Asset27</f>
        <v>0</v>
      </c>
      <c r="E1007" s="9"/>
      <c r="F1007" s="9"/>
      <c r="G1007" s="191">
        <f t="shared" si="138"/>
        <v>0</v>
      </c>
      <c r="H1007" s="110">
        <f t="shared" si="138"/>
        <v>0</v>
      </c>
      <c r="I1007" s="110">
        <f t="shared" ref="I1007:Q1007" si="164">I674*I$6</f>
        <v>0</v>
      </c>
      <c r="J1007" s="110">
        <f t="shared" si="164"/>
        <v>0</v>
      </c>
      <c r="K1007" s="110">
        <f t="shared" si="164"/>
        <v>0</v>
      </c>
      <c r="L1007" s="110">
        <f t="shared" si="164"/>
        <v>0</v>
      </c>
      <c r="M1007" s="110">
        <f t="shared" si="164"/>
        <v>0</v>
      </c>
      <c r="N1007" s="110">
        <f t="shared" si="164"/>
        <v>0</v>
      </c>
      <c r="O1007" s="110">
        <f t="shared" si="164"/>
        <v>0</v>
      </c>
      <c r="P1007" s="110">
        <f t="shared" si="164"/>
        <v>0</v>
      </c>
      <c r="Q1007" s="110">
        <f t="shared" si="164"/>
        <v>0</v>
      </c>
      <c r="R1007" s="9"/>
      <c r="S1007" s="9"/>
      <c r="T1007" s="9"/>
      <c r="U1007" s="9"/>
      <c r="V1007" s="9"/>
      <c r="W1007" s="9"/>
      <c r="X1007" s="9"/>
      <c r="Y1007" s="9"/>
      <c r="Z1007" s="9"/>
      <c r="AA1007" s="9"/>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9"/>
      <c r="BE1007" s="9"/>
      <c r="BF1007" s="9"/>
      <c r="BG1007" s="9"/>
      <c r="BH1007" s="9"/>
      <c r="BI1007" s="9"/>
      <c r="BJ1007" s="9"/>
      <c r="BK1007" s="9"/>
      <c r="BL1007" s="9"/>
    </row>
    <row r="1008" spans="1:64" hidden="1" outlineLevel="1">
      <c r="A1008" s="9"/>
      <c r="B1008" s="9"/>
      <c r="C1008" s="9"/>
      <c r="D1008" s="128">
        <f>Asset28</f>
        <v>0</v>
      </c>
      <c r="E1008" s="9"/>
      <c r="F1008" s="9"/>
      <c r="G1008" s="191">
        <f t="shared" si="138"/>
        <v>0</v>
      </c>
      <c r="H1008" s="110">
        <f t="shared" si="138"/>
        <v>0</v>
      </c>
      <c r="I1008" s="110">
        <f t="shared" ref="I1008:Q1008" si="165">I675*I$6</f>
        <v>0</v>
      </c>
      <c r="J1008" s="110">
        <f t="shared" si="165"/>
        <v>0</v>
      </c>
      <c r="K1008" s="110">
        <f t="shared" si="165"/>
        <v>0</v>
      </c>
      <c r="L1008" s="110">
        <f t="shared" si="165"/>
        <v>0</v>
      </c>
      <c r="M1008" s="110">
        <f t="shared" si="165"/>
        <v>0</v>
      </c>
      <c r="N1008" s="110">
        <f t="shared" si="165"/>
        <v>0</v>
      </c>
      <c r="O1008" s="110">
        <f t="shared" si="165"/>
        <v>0</v>
      </c>
      <c r="P1008" s="110">
        <f t="shared" si="165"/>
        <v>0</v>
      </c>
      <c r="Q1008" s="110">
        <f t="shared" si="165"/>
        <v>0</v>
      </c>
      <c r="R1008" s="9"/>
      <c r="S1008" s="9"/>
      <c r="T1008" s="9"/>
      <c r="U1008" s="9"/>
      <c r="V1008" s="9"/>
      <c r="W1008" s="9"/>
      <c r="X1008" s="9"/>
      <c r="Y1008" s="9"/>
      <c r="Z1008" s="9"/>
      <c r="AA1008" s="9"/>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9"/>
      <c r="BE1008" s="9"/>
      <c r="BF1008" s="9"/>
      <c r="BG1008" s="9"/>
      <c r="BH1008" s="9"/>
      <c r="BI1008" s="9"/>
      <c r="BJ1008" s="9"/>
      <c r="BK1008" s="9"/>
      <c r="BL1008" s="9"/>
    </row>
    <row r="1009" spans="1:64" hidden="1" outlineLevel="1">
      <c r="A1009" s="9"/>
      <c r="B1009" s="9"/>
      <c r="C1009" s="9"/>
      <c r="D1009" s="128">
        <f>Asset29</f>
        <v>0</v>
      </c>
      <c r="E1009" s="9"/>
      <c r="F1009" s="9"/>
      <c r="G1009" s="191">
        <f t="shared" si="138"/>
        <v>0</v>
      </c>
      <c r="H1009" s="110">
        <f t="shared" si="138"/>
        <v>0</v>
      </c>
      <c r="I1009" s="110">
        <f t="shared" ref="I1009:Q1009" si="166">I676*I$6</f>
        <v>0</v>
      </c>
      <c r="J1009" s="110">
        <f t="shared" si="166"/>
        <v>0</v>
      </c>
      <c r="K1009" s="110">
        <f t="shared" si="166"/>
        <v>0</v>
      </c>
      <c r="L1009" s="110">
        <f t="shared" si="166"/>
        <v>0</v>
      </c>
      <c r="M1009" s="110">
        <f t="shared" si="166"/>
        <v>0</v>
      </c>
      <c r="N1009" s="110">
        <f t="shared" si="166"/>
        <v>0</v>
      </c>
      <c r="O1009" s="110">
        <f t="shared" si="166"/>
        <v>0</v>
      </c>
      <c r="P1009" s="110">
        <f t="shared" si="166"/>
        <v>0</v>
      </c>
      <c r="Q1009" s="110">
        <f t="shared" si="166"/>
        <v>0</v>
      </c>
      <c r="R1009" s="9"/>
      <c r="S1009" s="9"/>
      <c r="T1009" s="9"/>
      <c r="U1009" s="9"/>
      <c r="V1009" s="9"/>
      <c r="W1009" s="9"/>
      <c r="X1009" s="9"/>
      <c r="Y1009" s="9"/>
      <c r="Z1009" s="9"/>
      <c r="AA1009" s="9"/>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9"/>
      <c r="BE1009" s="9"/>
      <c r="BF1009" s="9"/>
      <c r="BG1009" s="9"/>
      <c r="BH1009" s="9"/>
      <c r="BI1009" s="9"/>
      <c r="BJ1009" s="9"/>
      <c r="BK1009" s="9"/>
      <c r="BL1009" s="9"/>
    </row>
    <row r="1010" spans="1:64" hidden="1" outlineLevel="1">
      <c r="A1010" s="9"/>
      <c r="B1010" s="9"/>
      <c r="C1010" s="9"/>
      <c r="D1010" s="128">
        <f>Asset30</f>
        <v>0</v>
      </c>
      <c r="E1010" s="9"/>
      <c r="F1010" s="9"/>
      <c r="G1010" s="191">
        <f t="shared" si="138"/>
        <v>0</v>
      </c>
      <c r="H1010" s="110">
        <f t="shared" si="138"/>
        <v>0</v>
      </c>
      <c r="I1010" s="110">
        <f t="shared" ref="I1010:Q1010" si="167">I677*I$6</f>
        <v>0</v>
      </c>
      <c r="J1010" s="110">
        <f t="shared" si="167"/>
        <v>0</v>
      </c>
      <c r="K1010" s="110">
        <f t="shared" si="167"/>
        <v>0</v>
      </c>
      <c r="L1010" s="110">
        <f t="shared" si="167"/>
        <v>0</v>
      </c>
      <c r="M1010" s="110">
        <f t="shared" si="167"/>
        <v>0</v>
      </c>
      <c r="N1010" s="110">
        <f t="shared" si="167"/>
        <v>0</v>
      </c>
      <c r="O1010" s="110">
        <f t="shared" si="167"/>
        <v>0</v>
      </c>
      <c r="P1010" s="110">
        <f t="shared" si="167"/>
        <v>0</v>
      </c>
      <c r="Q1010" s="110">
        <f t="shared" si="167"/>
        <v>0</v>
      </c>
      <c r="R1010" s="9"/>
      <c r="S1010" s="9"/>
      <c r="T1010" s="9"/>
      <c r="U1010" s="9"/>
      <c r="V1010" s="9"/>
      <c r="W1010" s="9"/>
      <c r="X1010" s="9"/>
      <c r="Y1010" s="9"/>
      <c r="Z1010" s="9"/>
      <c r="AA1010" s="9"/>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9"/>
      <c r="BE1010" s="9"/>
      <c r="BF1010" s="9"/>
      <c r="BG1010" s="9"/>
      <c r="BH1010" s="9"/>
      <c r="BI1010" s="9"/>
      <c r="BJ1010" s="9"/>
      <c r="BK1010" s="9"/>
      <c r="BL1010" s="9"/>
    </row>
    <row r="1011" spans="1:64" hidden="1" outlineLevel="1">
      <c r="A1011" s="9"/>
      <c r="B1011" s="9"/>
      <c r="C1011" s="9"/>
      <c r="D1011" s="128">
        <f>Asset31</f>
        <v>0</v>
      </c>
      <c r="E1011" s="9"/>
      <c r="F1011" s="9"/>
      <c r="G1011" s="191">
        <f t="shared" ref="G1011:Q1011" si="168">G678*G$6</f>
        <v>0</v>
      </c>
      <c r="H1011" s="110">
        <f t="shared" si="168"/>
        <v>0</v>
      </c>
      <c r="I1011" s="110">
        <f t="shared" si="168"/>
        <v>0</v>
      </c>
      <c r="J1011" s="110">
        <f t="shared" si="168"/>
        <v>0</v>
      </c>
      <c r="K1011" s="110">
        <f t="shared" si="168"/>
        <v>0</v>
      </c>
      <c r="L1011" s="110">
        <f t="shared" si="168"/>
        <v>0</v>
      </c>
      <c r="M1011" s="110">
        <f t="shared" si="168"/>
        <v>0</v>
      </c>
      <c r="N1011" s="110">
        <f t="shared" si="168"/>
        <v>0</v>
      </c>
      <c r="O1011" s="110">
        <f t="shared" si="168"/>
        <v>0</v>
      </c>
      <c r="P1011" s="110">
        <f t="shared" si="168"/>
        <v>0</v>
      </c>
      <c r="Q1011" s="110">
        <f t="shared" si="168"/>
        <v>0</v>
      </c>
      <c r="R1011" s="9"/>
      <c r="S1011" s="9"/>
      <c r="T1011" s="9"/>
      <c r="U1011" s="9"/>
      <c r="V1011" s="9"/>
      <c r="W1011" s="9"/>
      <c r="X1011" s="9"/>
      <c r="Y1011" s="9"/>
      <c r="Z1011" s="9"/>
      <c r="AA1011" s="9"/>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9"/>
      <c r="BE1011" s="9"/>
      <c r="BF1011" s="9"/>
      <c r="BG1011" s="9"/>
      <c r="BH1011" s="9"/>
      <c r="BI1011" s="9"/>
      <c r="BJ1011" s="9"/>
      <c r="BK1011" s="9"/>
      <c r="BL1011" s="9"/>
    </row>
    <row r="1012" spans="1:64" hidden="1" outlineLevel="1">
      <c r="A1012" s="9"/>
      <c r="B1012" s="9"/>
      <c r="C1012" s="9"/>
      <c r="D1012" s="128">
        <f>Asset32</f>
        <v>0</v>
      </c>
      <c r="E1012" s="9"/>
      <c r="F1012" s="9"/>
      <c r="G1012" s="191">
        <f t="shared" ref="G1012:Q1012" si="169">G679*G$6</f>
        <v>0</v>
      </c>
      <c r="H1012" s="110">
        <f t="shared" si="169"/>
        <v>0</v>
      </c>
      <c r="I1012" s="110">
        <f t="shared" si="169"/>
        <v>0</v>
      </c>
      <c r="J1012" s="110">
        <f t="shared" si="169"/>
        <v>0</v>
      </c>
      <c r="K1012" s="110">
        <f t="shared" si="169"/>
        <v>0</v>
      </c>
      <c r="L1012" s="110">
        <f t="shared" si="169"/>
        <v>0</v>
      </c>
      <c r="M1012" s="110">
        <f t="shared" si="169"/>
        <v>0</v>
      </c>
      <c r="N1012" s="110">
        <f t="shared" si="169"/>
        <v>0</v>
      </c>
      <c r="O1012" s="110">
        <f t="shared" si="169"/>
        <v>0</v>
      </c>
      <c r="P1012" s="110">
        <f t="shared" si="169"/>
        <v>0</v>
      </c>
      <c r="Q1012" s="110">
        <f t="shared" si="169"/>
        <v>0</v>
      </c>
      <c r="R1012" s="9"/>
      <c r="S1012" s="9"/>
      <c r="T1012" s="9"/>
      <c r="U1012" s="9"/>
      <c r="V1012" s="9"/>
      <c r="W1012" s="9"/>
      <c r="X1012" s="9"/>
      <c r="Y1012" s="9"/>
      <c r="Z1012" s="9"/>
      <c r="AA1012" s="9"/>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9"/>
      <c r="BE1012" s="9"/>
      <c r="BF1012" s="9"/>
      <c r="BG1012" s="9"/>
      <c r="BH1012" s="9"/>
      <c r="BI1012" s="9"/>
      <c r="BJ1012" s="9"/>
      <c r="BK1012" s="9"/>
      <c r="BL1012" s="9"/>
    </row>
    <row r="1013" spans="1:64" hidden="1" outlineLevel="1">
      <c r="A1013" s="9"/>
      <c r="B1013" s="9"/>
      <c r="C1013" s="9"/>
      <c r="D1013" s="128">
        <f>Asset33</f>
        <v>0</v>
      </c>
      <c r="E1013" s="9"/>
      <c r="F1013" s="9"/>
      <c r="G1013" s="191">
        <f t="shared" ref="G1013:Q1013" si="170">G680*G$6</f>
        <v>0</v>
      </c>
      <c r="H1013" s="110">
        <f t="shared" si="170"/>
        <v>0</v>
      </c>
      <c r="I1013" s="110">
        <f t="shared" si="170"/>
        <v>0</v>
      </c>
      <c r="J1013" s="110">
        <f t="shared" si="170"/>
        <v>0</v>
      </c>
      <c r="K1013" s="110">
        <f t="shared" si="170"/>
        <v>0</v>
      </c>
      <c r="L1013" s="110">
        <f t="shared" si="170"/>
        <v>0</v>
      </c>
      <c r="M1013" s="110">
        <f t="shared" si="170"/>
        <v>0</v>
      </c>
      <c r="N1013" s="110">
        <f t="shared" si="170"/>
        <v>0</v>
      </c>
      <c r="O1013" s="110">
        <f t="shared" si="170"/>
        <v>0</v>
      </c>
      <c r="P1013" s="110">
        <f t="shared" si="170"/>
        <v>0</v>
      </c>
      <c r="Q1013" s="110">
        <f t="shared" si="170"/>
        <v>0</v>
      </c>
      <c r="R1013" s="9"/>
      <c r="S1013" s="9"/>
      <c r="T1013" s="9"/>
      <c r="U1013" s="9"/>
      <c r="V1013" s="9"/>
      <c r="W1013" s="9"/>
      <c r="X1013" s="9"/>
      <c r="Y1013" s="9"/>
      <c r="Z1013" s="9"/>
      <c r="AA1013" s="9"/>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9"/>
      <c r="BE1013" s="9"/>
      <c r="BF1013" s="9"/>
      <c r="BG1013" s="9"/>
      <c r="BH1013" s="9"/>
      <c r="BI1013" s="9"/>
      <c r="BJ1013" s="9"/>
      <c r="BK1013" s="9"/>
      <c r="BL1013" s="9"/>
    </row>
    <row r="1014" spans="1:64" hidden="1" outlineLevel="1">
      <c r="A1014" s="9"/>
      <c r="B1014" s="9"/>
      <c r="C1014" s="9"/>
      <c r="D1014" s="128">
        <f>Asset34</f>
        <v>0</v>
      </c>
      <c r="E1014" s="9"/>
      <c r="F1014" s="9"/>
      <c r="G1014" s="191">
        <f t="shared" ref="G1014:Q1014" si="171">G681*G$6</f>
        <v>0</v>
      </c>
      <c r="H1014" s="110">
        <f t="shared" si="171"/>
        <v>0</v>
      </c>
      <c r="I1014" s="110">
        <f t="shared" si="171"/>
        <v>0</v>
      </c>
      <c r="J1014" s="110">
        <f t="shared" si="171"/>
        <v>0</v>
      </c>
      <c r="K1014" s="110">
        <f t="shared" si="171"/>
        <v>0</v>
      </c>
      <c r="L1014" s="110">
        <f t="shared" si="171"/>
        <v>0</v>
      </c>
      <c r="M1014" s="110">
        <f t="shared" si="171"/>
        <v>0</v>
      </c>
      <c r="N1014" s="110">
        <f t="shared" si="171"/>
        <v>0</v>
      </c>
      <c r="O1014" s="110">
        <f t="shared" si="171"/>
        <v>0</v>
      </c>
      <c r="P1014" s="110">
        <f t="shared" si="171"/>
        <v>0</v>
      </c>
      <c r="Q1014" s="110">
        <f t="shared" si="171"/>
        <v>0</v>
      </c>
      <c r="R1014" s="9"/>
      <c r="S1014" s="9"/>
      <c r="T1014" s="9"/>
      <c r="U1014" s="9"/>
      <c r="V1014" s="9"/>
      <c r="W1014" s="9"/>
      <c r="X1014" s="9"/>
      <c r="Y1014" s="9"/>
      <c r="Z1014" s="9"/>
      <c r="AA1014" s="9"/>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9"/>
      <c r="BE1014" s="9"/>
      <c r="BF1014" s="9"/>
      <c r="BG1014" s="9"/>
      <c r="BH1014" s="9"/>
      <c r="BI1014" s="9"/>
      <c r="BJ1014" s="9"/>
      <c r="BK1014" s="9"/>
      <c r="BL1014" s="9"/>
    </row>
    <row r="1015" spans="1:64" hidden="1" outlineLevel="1">
      <c r="A1015" s="9"/>
      <c r="B1015" s="9"/>
      <c r="C1015" s="9"/>
      <c r="D1015" s="128">
        <f>Asset35</f>
        <v>0</v>
      </c>
      <c r="E1015" s="9"/>
      <c r="F1015" s="9"/>
      <c r="G1015" s="191">
        <f t="shared" ref="G1015:Q1015" si="172">G682*G$6</f>
        <v>0</v>
      </c>
      <c r="H1015" s="110">
        <f t="shared" si="172"/>
        <v>0</v>
      </c>
      <c r="I1015" s="110">
        <f t="shared" si="172"/>
        <v>0</v>
      </c>
      <c r="J1015" s="110">
        <f t="shared" si="172"/>
        <v>0</v>
      </c>
      <c r="K1015" s="110">
        <f t="shared" si="172"/>
        <v>0</v>
      </c>
      <c r="L1015" s="110">
        <f t="shared" si="172"/>
        <v>0</v>
      </c>
      <c r="M1015" s="110">
        <f t="shared" si="172"/>
        <v>0</v>
      </c>
      <c r="N1015" s="110">
        <f t="shared" si="172"/>
        <v>0</v>
      </c>
      <c r="O1015" s="110">
        <f t="shared" si="172"/>
        <v>0</v>
      </c>
      <c r="P1015" s="110">
        <f t="shared" si="172"/>
        <v>0</v>
      </c>
      <c r="Q1015" s="110">
        <f t="shared" si="172"/>
        <v>0</v>
      </c>
      <c r="R1015" s="9"/>
      <c r="S1015" s="9"/>
      <c r="T1015" s="9"/>
      <c r="U1015" s="9"/>
      <c r="V1015" s="9"/>
      <c r="W1015" s="9"/>
      <c r="X1015" s="9"/>
      <c r="Y1015" s="9"/>
      <c r="Z1015" s="9"/>
      <c r="AA1015" s="9"/>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9"/>
      <c r="BE1015" s="9"/>
      <c r="BF1015" s="9"/>
      <c r="BG1015" s="9"/>
      <c r="BH1015" s="9"/>
      <c r="BI1015" s="9"/>
      <c r="BJ1015" s="9"/>
      <c r="BK1015" s="9"/>
      <c r="BL1015" s="9"/>
    </row>
    <row r="1016" spans="1:64" hidden="1" outlineLevel="1">
      <c r="A1016" s="9"/>
      <c r="B1016" s="9"/>
      <c r="C1016" s="9"/>
      <c r="D1016" s="128">
        <f>Asset36</f>
        <v>0</v>
      </c>
      <c r="E1016" s="9"/>
      <c r="F1016" s="9"/>
      <c r="G1016" s="191">
        <f t="shared" ref="G1016:Q1016" si="173">G683*G$6</f>
        <v>0</v>
      </c>
      <c r="H1016" s="110">
        <f t="shared" si="173"/>
        <v>0</v>
      </c>
      <c r="I1016" s="110">
        <f t="shared" si="173"/>
        <v>0</v>
      </c>
      <c r="J1016" s="110">
        <f t="shared" si="173"/>
        <v>0</v>
      </c>
      <c r="K1016" s="110">
        <f t="shared" si="173"/>
        <v>0</v>
      </c>
      <c r="L1016" s="110">
        <f t="shared" si="173"/>
        <v>0</v>
      </c>
      <c r="M1016" s="110">
        <f t="shared" si="173"/>
        <v>0</v>
      </c>
      <c r="N1016" s="110">
        <f t="shared" si="173"/>
        <v>0</v>
      </c>
      <c r="O1016" s="110">
        <f t="shared" si="173"/>
        <v>0</v>
      </c>
      <c r="P1016" s="110">
        <f t="shared" si="173"/>
        <v>0</v>
      </c>
      <c r="Q1016" s="110">
        <f t="shared" si="173"/>
        <v>0</v>
      </c>
      <c r="R1016" s="9"/>
      <c r="S1016" s="9"/>
      <c r="T1016" s="9"/>
      <c r="U1016" s="9"/>
      <c r="V1016" s="9"/>
      <c r="W1016" s="9"/>
      <c r="X1016" s="9"/>
      <c r="Y1016" s="9"/>
      <c r="Z1016" s="9"/>
      <c r="AA1016" s="9"/>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9"/>
      <c r="BE1016" s="9"/>
      <c r="BF1016" s="9"/>
      <c r="BG1016" s="9"/>
      <c r="BH1016" s="9"/>
      <c r="BI1016" s="9"/>
      <c r="BJ1016" s="9"/>
      <c r="BK1016" s="9"/>
      <c r="BL1016" s="9"/>
    </row>
    <row r="1017" spans="1:64" hidden="1" outlineLevel="1">
      <c r="A1017" s="9"/>
      <c r="B1017" s="9"/>
      <c r="C1017" s="9"/>
      <c r="D1017" s="128">
        <f>Asset37</f>
        <v>0</v>
      </c>
      <c r="E1017" s="9"/>
      <c r="F1017" s="9"/>
      <c r="G1017" s="191">
        <f t="shared" ref="G1017:Q1017" si="174">G684*G$6</f>
        <v>0</v>
      </c>
      <c r="H1017" s="110">
        <f t="shared" si="174"/>
        <v>0</v>
      </c>
      <c r="I1017" s="110">
        <f t="shared" si="174"/>
        <v>0</v>
      </c>
      <c r="J1017" s="110">
        <f t="shared" si="174"/>
        <v>0</v>
      </c>
      <c r="K1017" s="110">
        <f t="shared" si="174"/>
        <v>0</v>
      </c>
      <c r="L1017" s="110">
        <f t="shared" si="174"/>
        <v>0</v>
      </c>
      <c r="M1017" s="110">
        <f t="shared" si="174"/>
        <v>0</v>
      </c>
      <c r="N1017" s="110">
        <f t="shared" si="174"/>
        <v>0</v>
      </c>
      <c r="O1017" s="110">
        <f t="shared" si="174"/>
        <v>0</v>
      </c>
      <c r="P1017" s="110">
        <f t="shared" si="174"/>
        <v>0</v>
      </c>
      <c r="Q1017" s="110">
        <f t="shared" si="174"/>
        <v>0</v>
      </c>
      <c r="R1017" s="9"/>
      <c r="S1017" s="9"/>
      <c r="T1017" s="9"/>
      <c r="U1017" s="9"/>
      <c r="V1017" s="9"/>
      <c r="W1017" s="9"/>
      <c r="X1017" s="9"/>
      <c r="Y1017" s="9"/>
      <c r="Z1017" s="9"/>
      <c r="AA1017" s="9"/>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9"/>
      <c r="BE1017" s="9"/>
      <c r="BF1017" s="9"/>
      <c r="BG1017" s="9"/>
      <c r="BH1017" s="9"/>
      <c r="BI1017" s="9"/>
      <c r="BJ1017" s="9"/>
      <c r="BK1017" s="9"/>
      <c r="BL1017" s="9"/>
    </row>
    <row r="1018" spans="1:64" hidden="1" outlineLevel="1">
      <c r="A1018" s="9"/>
      <c r="B1018" s="9"/>
      <c r="C1018" s="9"/>
      <c r="D1018" s="128">
        <f>Asset38</f>
        <v>0</v>
      </c>
      <c r="E1018" s="9"/>
      <c r="F1018" s="9"/>
      <c r="G1018" s="191">
        <f t="shared" ref="G1018:Q1018" si="175">G685*G$6</f>
        <v>0</v>
      </c>
      <c r="H1018" s="110">
        <f t="shared" si="175"/>
        <v>0</v>
      </c>
      <c r="I1018" s="110">
        <f t="shared" si="175"/>
        <v>0</v>
      </c>
      <c r="J1018" s="110">
        <f t="shared" si="175"/>
        <v>0</v>
      </c>
      <c r="K1018" s="110">
        <f t="shared" si="175"/>
        <v>0</v>
      </c>
      <c r="L1018" s="110">
        <f t="shared" si="175"/>
        <v>0</v>
      </c>
      <c r="M1018" s="110">
        <f t="shared" si="175"/>
        <v>0</v>
      </c>
      <c r="N1018" s="110">
        <f t="shared" si="175"/>
        <v>0</v>
      </c>
      <c r="O1018" s="110">
        <f t="shared" si="175"/>
        <v>0</v>
      </c>
      <c r="P1018" s="110">
        <f t="shared" si="175"/>
        <v>0</v>
      </c>
      <c r="Q1018" s="110">
        <f t="shared" si="175"/>
        <v>0</v>
      </c>
      <c r="R1018" s="9"/>
      <c r="S1018" s="9"/>
      <c r="T1018" s="9"/>
      <c r="U1018" s="9"/>
      <c r="V1018" s="9"/>
      <c r="W1018" s="9"/>
      <c r="X1018" s="9"/>
      <c r="Y1018" s="9"/>
      <c r="Z1018" s="9"/>
      <c r="AA1018" s="9"/>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9"/>
      <c r="BE1018" s="9"/>
      <c r="BF1018" s="9"/>
      <c r="BG1018" s="9"/>
      <c r="BH1018" s="9"/>
      <c r="BI1018" s="9"/>
      <c r="BJ1018" s="9"/>
      <c r="BK1018" s="9"/>
      <c r="BL1018" s="9"/>
    </row>
    <row r="1019" spans="1:64" hidden="1" outlineLevel="1">
      <c r="A1019" s="9"/>
      <c r="B1019" s="9"/>
      <c r="C1019" s="9"/>
      <c r="D1019" s="128">
        <f>Asset39</f>
        <v>0</v>
      </c>
      <c r="E1019" s="9"/>
      <c r="F1019" s="9"/>
      <c r="G1019" s="191">
        <f t="shared" ref="G1019:Q1019" si="176">G686*G$6</f>
        <v>0</v>
      </c>
      <c r="H1019" s="110">
        <f t="shared" si="176"/>
        <v>0</v>
      </c>
      <c r="I1019" s="110">
        <f t="shared" si="176"/>
        <v>0</v>
      </c>
      <c r="J1019" s="110">
        <f t="shared" si="176"/>
        <v>0</v>
      </c>
      <c r="K1019" s="110">
        <f t="shared" si="176"/>
        <v>0</v>
      </c>
      <c r="L1019" s="110">
        <f t="shared" si="176"/>
        <v>0</v>
      </c>
      <c r="M1019" s="110">
        <f t="shared" si="176"/>
        <v>0</v>
      </c>
      <c r="N1019" s="110">
        <f t="shared" si="176"/>
        <v>0</v>
      </c>
      <c r="O1019" s="110">
        <f t="shared" si="176"/>
        <v>0</v>
      </c>
      <c r="P1019" s="110">
        <f t="shared" si="176"/>
        <v>0</v>
      </c>
      <c r="Q1019" s="110">
        <f t="shared" si="176"/>
        <v>0</v>
      </c>
      <c r="R1019" s="9"/>
      <c r="S1019" s="9"/>
      <c r="T1019" s="9"/>
      <c r="U1019" s="9"/>
      <c r="V1019" s="9"/>
      <c r="W1019" s="9"/>
      <c r="X1019" s="9"/>
      <c r="Y1019" s="9"/>
      <c r="Z1019" s="9"/>
      <c r="AA1019" s="9"/>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9"/>
      <c r="BE1019" s="9"/>
      <c r="BF1019" s="9"/>
      <c r="BG1019" s="9"/>
      <c r="BH1019" s="9"/>
      <c r="BI1019" s="9"/>
      <c r="BJ1019" s="9"/>
      <c r="BK1019" s="9"/>
      <c r="BL1019" s="9"/>
    </row>
    <row r="1020" spans="1:64" hidden="1" outlineLevel="1">
      <c r="A1020" s="9"/>
      <c r="B1020" s="9"/>
      <c r="C1020" s="9"/>
      <c r="D1020" s="128">
        <f>Asset40</f>
        <v>0</v>
      </c>
      <c r="E1020" s="9"/>
      <c r="F1020" s="9"/>
      <c r="G1020" s="191">
        <f t="shared" ref="G1020:Q1020" si="177">G687*G$6</f>
        <v>0</v>
      </c>
      <c r="H1020" s="110">
        <f t="shared" si="177"/>
        <v>0</v>
      </c>
      <c r="I1020" s="110">
        <f t="shared" si="177"/>
        <v>0</v>
      </c>
      <c r="J1020" s="110">
        <f t="shared" si="177"/>
        <v>0</v>
      </c>
      <c r="K1020" s="110">
        <f t="shared" si="177"/>
        <v>0</v>
      </c>
      <c r="L1020" s="110">
        <f t="shared" si="177"/>
        <v>0</v>
      </c>
      <c r="M1020" s="110">
        <f t="shared" si="177"/>
        <v>0</v>
      </c>
      <c r="N1020" s="110">
        <f t="shared" si="177"/>
        <v>0</v>
      </c>
      <c r="O1020" s="110">
        <f t="shared" si="177"/>
        <v>0</v>
      </c>
      <c r="P1020" s="110">
        <f t="shared" si="177"/>
        <v>0</v>
      </c>
      <c r="Q1020" s="110">
        <f t="shared" si="177"/>
        <v>0</v>
      </c>
      <c r="R1020" s="9"/>
      <c r="S1020" s="9"/>
      <c r="T1020" s="9"/>
      <c r="U1020" s="9"/>
      <c r="V1020" s="9"/>
      <c r="W1020" s="9"/>
      <c r="X1020" s="9"/>
      <c r="Y1020" s="9"/>
      <c r="Z1020" s="9"/>
      <c r="AA1020" s="9"/>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9"/>
      <c r="BE1020" s="9"/>
      <c r="BF1020" s="9"/>
      <c r="BG1020" s="9"/>
      <c r="BH1020" s="9"/>
      <c r="BI1020" s="9"/>
      <c r="BJ1020" s="9"/>
      <c r="BK1020" s="9"/>
      <c r="BL1020" s="9"/>
    </row>
    <row r="1021" spans="1:64" hidden="1" outlineLevel="1">
      <c r="A1021" s="9"/>
      <c r="B1021" s="9"/>
      <c r="C1021" s="9"/>
      <c r="D1021" s="128">
        <f>Asset41</f>
        <v>0</v>
      </c>
      <c r="E1021" s="9"/>
      <c r="F1021" s="9"/>
      <c r="G1021" s="191">
        <f t="shared" ref="G1021:Q1021" si="178">G688*G$6</f>
        <v>0</v>
      </c>
      <c r="H1021" s="110">
        <f t="shared" si="178"/>
        <v>0</v>
      </c>
      <c r="I1021" s="110">
        <f t="shared" si="178"/>
        <v>0</v>
      </c>
      <c r="J1021" s="110">
        <f t="shared" si="178"/>
        <v>0</v>
      </c>
      <c r="K1021" s="110">
        <f t="shared" si="178"/>
        <v>0</v>
      </c>
      <c r="L1021" s="110">
        <f t="shared" si="178"/>
        <v>0</v>
      </c>
      <c r="M1021" s="110">
        <f t="shared" si="178"/>
        <v>0</v>
      </c>
      <c r="N1021" s="110">
        <f t="shared" si="178"/>
        <v>0</v>
      </c>
      <c r="O1021" s="110">
        <f t="shared" si="178"/>
        <v>0</v>
      </c>
      <c r="P1021" s="110">
        <f t="shared" si="178"/>
        <v>0</v>
      </c>
      <c r="Q1021" s="110">
        <f t="shared" si="178"/>
        <v>0</v>
      </c>
      <c r="R1021" s="9"/>
      <c r="S1021" s="9"/>
      <c r="T1021" s="9"/>
      <c r="U1021" s="9"/>
      <c r="V1021" s="9"/>
      <c r="W1021" s="9"/>
      <c r="X1021" s="9"/>
      <c r="Y1021" s="9"/>
      <c r="Z1021" s="9"/>
      <c r="AA1021" s="9"/>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c r="BD1021" s="9"/>
      <c r="BE1021" s="9"/>
      <c r="BF1021" s="9"/>
      <c r="BG1021" s="9"/>
      <c r="BH1021" s="9"/>
      <c r="BI1021" s="9"/>
      <c r="BJ1021" s="9"/>
      <c r="BK1021" s="9"/>
      <c r="BL1021" s="9"/>
    </row>
    <row r="1022" spans="1:64" hidden="1" outlineLevel="1">
      <c r="A1022" s="9"/>
      <c r="B1022" s="9"/>
      <c r="C1022" s="9"/>
      <c r="D1022" s="128">
        <f>Asset42</f>
        <v>0</v>
      </c>
      <c r="E1022" s="9"/>
      <c r="F1022" s="9"/>
      <c r="G1022" s="191">
        <f t="shared" ref="G1022:Q1022" si="179">G689*G$6</f>
        <v>0</v>
      </c>
      <c r="H1022" s="110">
        <f t="shared" si="179"/>
        <v>0</v>
      </c>
      <c r="I1022" s="110">
        <f t="shared" si="179"/>
        <v>0</v>
      </c>
      <c r="J1022" s="110">
        <f t="shared" si="179"/>
        <v>0</v>
      </c>
      <c r="K1022" s="110">
        <f t="shared" si="179"/>
        <v>0</v>
      </c>
      <c r="L1022" s="110">
        <f t="shared" si="179"/>
        <v>0</v>
      </c>
      <c r="M1022" s="110">
        <f t="shared" si="179"/>
        <v>0</v>
      </c>
      <c r="N1022" s="110">
        <f t="shared" si="179"/>
        <v>0</v>
      </c>
      <c r="O1022" s="110">
        <f t="shared" si="179"/>
        <v>0</v>
      </c>
      <c r="P1022" s="110">
        <f t="shared" si="179"/>
        <v>0</v>
      </c>
      <c r="Q1022" s="110">
        <f t="shared" si="179"/>
        <v>0</v>
      </c>
      <c r="R1022" s="9"/>
      <c r="S1022" s="9"/>
      <c r="T1022" s="9"/>
      <c r="U1022" s="9"/>
      <c r="V1022" s="9"/>
      <c r="W1022" s="9"/>
      <c r="X1022" s="9"/>
      <c r="Y1022" s="9"/>
      <c r="Z1022" s="9"/>
      <c r="AA1022" s="9"/>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9"/>
      <c r="BE1022" s="9"/>
      <c r="BF1022" s="9"/>
      <c r="BG1022" s="9"/>
      <c r="BH1022" s="9"/>
      <c r="BI1022" s="9"/>
      <c r="BJ1022" s="9"/>
      <c r="BK1022" s="9"/>
      <c r="BL1022" s="9"/>
    </row>
    <row r="1023" spans="1:64" hidden="1" outlineLevel="1">
      <c r="A1023" s="9"/>
      <c r="B1023" s="9"/>
      <c r="C1023" s="9"/>
      <c r="D1023" s="128">
        <f>Asset43</f>
        <v>0</v>
      </c>
      <c r="E1023" s="9"/>
      <c r="F1023" s="9"/>
      <c r="G1023" s="191">
        <f t="shared" ref="G1023:Q1023" si="180">G690*G$6</f>
        <v>0</v>
      </c>
      <c r="H1023" s="110">
        <f t="shared" si="180"/>
        <v>0</v>
      </c>
      <c r="I1023" s="110">
        <f t="shared" si="180"/>
        <v>0</v>
      </c>
      <c r="J1023" s="110">
        <f t="shared" si="180"/>
        <v>0</v>
      </c>
      <c r="K1023" s="110">
        <f t="shared" si="180"/>
        <v>0</v>
      </c>
      <c r="L1023" s="110">
        <f t="shared" si="180"/>
        <v>0</v>
      </c>
      <c r="M1023" s="110">
        <f t="shared" si="180"/>
        <v>0</v>
      </c>
      <c r="N1023" s="110">
        <f t="shared" si="180"/>
        <v>0</v>
      </c>
      <c r="O1023" s="110">
        <f t="shared" si="180"/>
        <v>0</v>
      </c>
      <c r="P1023" s="110">
        <f t="shared" si="180"/>
        <v>0</v>
      </c>
      <c r="Q1023" s="110">
        <f t="shared" si="180"/>
        <v>0</v>
      </c>
      <c r="R1023" s="9"/>
      <c r="S1023" s="9"/>
      <c r="T1023" s="9"/>
      <c r="U1023" s="9"/>
      <c r="V1023" s="9"/>
      <c r="W1023" s="9"/>
      <c r="X1023" s="9"/>
      <c r="Y1023" s="9"/>
      <c r="Z1023" s="9"/>
      <c r="AA1023" s="9"/>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9"/>
      <c r="BE1023" s="9"/>
      <c r="BF1023" s="9"/>
      <c r="BG1023" s="9"/>
      <c r="BH1023" s="9"/>
      <c r="BI1023" s="9"/>
      <c r="BJ1023" s="9"/>
      <c r="BK1023" s="9"/>
      <c r="BL1023" s="9"/>
    </row>
    <row r="1024" spans="1:64" hidden="1" outlineLevel="1">
      <c r="A1024" s="9"/>
      <c r="B1024" s="9"/>
      <c r="C1024" s="9"/>
      <c r="D1024" s="128">
        <f>Asset44</f>
        <v>0</v>
      </c>
      <c r="E1024" s="9"/>
      <c r="F1024" s="9"/>
      <c r="G1024" s="191">
        <f t="shared" ref="G1024:Q1024" si="181">G691*G$6</f>
        <v>0</v>
      </c>
      <c r="H1024" s="110">
        <f t="shared" si="181"/>
        <v>0</v>
      </c>
      <c r="I1024" s="110">
        <f t="shared" si="181"/>
        <v>0</v>
      </c>
      <c r="J1024" s="110">
        <f t="shared" si="181"/>
        <v>0</v>
      </c>
      <c r="K1024" s="110">
        <f t="shared" si="181"/>
        <v>0</v>
      </c>
      <c r="L1024" s="110">
        <f t="shared" si="181"/>
        <v>0</v>
      </c>
      <c r="M1024" s="110">
        <f t="shared" si="181"/>
        <v>0</v>
      </c>
      <c r="N1024" s="110">
        <f t="shared" si="181"/>
        <v>0</v>
      </c>
      <c r="O1024" s="110">
        <f t="shared" si="181"/>
        <v>0</v>
      </c>
      <c r="P1024" s="110">
        <f t="shared" si="181"/>
        <v>0</v>
      </c>
      <c r="Q1024" s="110">
        <f t="shared" si="181"/>
        <v>0</v>
      </c>
      <c r="R1024" s="9"/>
      <c r="S1024" s="9"/>
      <c r="T1024" s="9"/>
      <c r="U1024" s="9"/>
      <c r="V1024" s="9"/>
      <c r="W1024" s="9"/>
      <c r="X1024" s="9"/>
      <c r="Y1024" s="9"/>
      <c r="Z1024" s="9"/>
      <c r="AA1024" s="9"/>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9"/>
      <c r="BE1024" s="9"/>
      <c r="BF1024" s="9"/>
      <c r="BG1024" s="9"/>
      <c r="BH1024" s="9"/>
      <c r="BI1024" s="9"/>
      <c r="BJ1024" s="9"/>
      <c r="BK1024" s="9"/>
      <c r="BL1024" s="9"/>
    </row>
    <row r="1025" spans="1:64" hidden="1" outlineLevel="1">
      <c r="A1025" s="9"/>
      <c r="B1025" s="9"/>
      <c r="C1025" s="9"/>
      <c r="D1025" s="128">
        <f>Asset45</f>
        <v>0</v>
      </c>
      <c r="E1025" s="9"/>
      <c r="F1025" s="9"/>
      <c r="G1025" s="191">
        <f t="shared" ref="G1025:Q1025" si="182">G692*G$6</f>
        <v>0</v>
      </c>
      <c r="H1025" s="110">
        <f t="shared" si="182"/>
        <v>0</v>
      </c>
      <c r="I1025" s="110">
        <f t="shared" si="182"/>
        <v>0</v>
      </c>
      <c r="J1025" s="110">
        <f t="shared" si="182"/>
        <v>0</v>
      </c>
      <c r="K1025" s="110">
        <f t="shared" si="182"/>
        <v>0</v>
      </c>
      <c r="L1025" s="110">
        <f t="shared" si="182"/>
        <v>0</v>
      </c>
      <c r="M1025" s="110">
        <f t="shared" si="182"/>
        <v>0</v>
      </c>
      <c r="N1025" s="110">
        <f t="shared" si="182"/>
        <v>0</v>
      </c>
      <c r="O1025" s="110">
        <f t="shared" si="182"/>
        <v>0</v>
      </c>
      <c r="P1025" s="110">
        <f t="shared" si="182"/>
        <v>0</v>
      </c>
      <c r="Q1025" s="110">
        <f t="shared" si="182"/>
        <v>0</v>
      </c>
      <c r="R1025" s="9"/>
      <c r="S1025" s="9"/>
      <c r="T1025" s="9"/>
      <c r="U1025" s="9"/>
      <c r="V1025" s="9"/>
      <c r="W1025" s="9"/>
      <c r="X1025" s="9"/>
      <c r="Y1025" s="9"/>
      <c r="Z1025" s="9"/>
      <c r="AA1025" s="9"/>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9"/>
      <c r="BE1025" s="9"/>
      <c r="BF1025" s="9"/>
      <c r="BG1025" s="9"/>
      <c r="BH1025" s="9"/>
      <c r="BI1025" s="9"/>
      <c r="BJ1025" s="9"/>
      <c r="BK1025" s="9"/>
      <c r="BL1025" s="9"/>
    </row>
    <row r="1026" spans="1:64" collapsed="1">
      <c r="A1026" s="9"/>
      <c r="B1026" s="9"/>
      <c r="C1026" s="9"/>
      <c r="D1026" s="9"/>
      <c r="E1026" s="9"/>
      <c r="F1026" s="9"/>
      <c r="G1026" s="191"/>
      <c r="H1026" s="110"/>
      <c r="I1026" s="110"/>
      <c r="J1026" s="110"/>
      <c r="K1026" s="110"/>
      <c r="L1026" s="110"/>
      <c r="M1026" s="110"/>
      <c r="N1026" s="110"/>
      <c r="O1026" s="110"/>
      <c r="P1026" s="110"/>
      <c r="Q1026" s="110"/>
      <c r="R1026" s="9"/>
      <c r="S1026" s="9"/>
      <c r="T1026" s="9"/>
      <c r="U1026" s="9"/>
      <c r="V1026" s="9"/>
      <c r="W1026" s="9"/>
      <c r="X1026" s="9"/>
      <c r="Y1026" s="9"/>
      <c r="Z1026" s="9"/>
      <c r="AA1026" s="9"/>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9"/>
      <c r="BE1026" s="9"/>
      <c r="BF1026" s="9"/>
      <c r="BG1026" s="9"/>
      <c r="BH1026" s="9"/>
      <c r="BI1026" s="9"/>
      <c r="BJ1026" s="9"/>
      <c r="BK1026" s="9"/>
      <c r="BL1026" s="9"/>
    </row>
    <row r="1027" spans="1:64">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9"/>
      <c r="BE1027" s="9"/>
      <c r="BF1027" s="9"/>
      <c r="BG1027" s="9"/>
      <c r="BH1027" s="9"/>
      <c r="BI1027" s="9"/>
      <c r="BJ1027" s="9"/>
      <c r="BK1027" s="9"/>
      <c r="BL1027" s="9"/>
    </row>
    <row r="1028" spans="1:64">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9"/>
      <c r="BE1028" s="9"/>
      <c r="BF1028" s="9"/>
      <c r="BG1028" s="9"/>
      <c r="BH1028" s="9"/>
      <c r="BI1028" s="9"/>
      <c r="BJ1028" s="9"/>
      <c r="BK1028" s="9"/>
      <c r="BL1028" s="9"/>
    </row>
    <row r="1029" spans="1:64">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9"/>
      <c r="BE1029" s="9"/>
      <c r="BF1029" s="9"/>
      <c r="BG1029" s="9"/>
      <c r="BH1029" s="9"/>
      <c r="BI1029" s="9"/>
      <c r="BJ1029" s="9"/>
      <c r="BK1029" s="9"/>
      <c r="BL1029" s="9"/>
    </row>
    <row r="1030" spans="1:64">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9"/>
      <c r="BE1030" s="9"/>
      <c r="BF1030" s="9"/>
      <c r="BG1030" s="9"/>
      <c r="BH1030" s="9"/>
      <c r="BI1030" s="9"/>
      <c r="BJ1030" s="9"/>
      <c r="BK1030" s="9"/>
      <c r="BL1030" s="9"/>
    </row>
    <row r="1031" spans="1:64">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9"/>
      <c r="BE1031" s="9"/>
      <c r="BF1031" s="9"/>
      <c r="BG1031" s="9"/>
      <c r="BH1031" s="9"/>
      <c r="BI1031" s="9"/>
      <c r="BJ1031" s="9"/>
      <c r="BK1031" s="9"/>
      <c r="BL1031" s="9"/>
    </row>
    <row r="1032" spans="1:64">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9"/>
      <c r="BE1032" s="9"/>
      <c r="BF1032" s="9"/>
      <c r="BG1032" s="9"/>
      <c r="BH1032" s="9"/>
      <c r="BI1032" s="9"/>
      <c r="BJ1032" s="9"/>
      <c r="BK1032" s="9"/>
      <c r="BL1032" s="9"/>
    </row>
    <row r="1033" spans="1:64">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9"/>
      <c r="BE1033" s="9"/>
      <c r="BF1033" s="9"/>
      <c r="BG1033" s="9"/>
      <c r="BH1033" s="9"/>
      <c r="BI1033" s="9"/>
      <c r="BJ1033" s="9"/>
      <c r="BK1033" s="9"/>
      <c r="BL1033" s="9"/>
    </row>
    <row r="1034" spans="1:64">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9"/>
      <c r="BE1034" s="9"/>
      <c r="BF1034" s="9"/>
      <c r="BG1034" s="9"/>
      <c r="BH1034" s="9"/>
      <c r="BI1034" s="9"/>
      <c r="BJ1034" s="9"/>
      <c r="BK1034" s="9"/>
      <c r="BL1034" s="9"/>
    </row>
    <row r="1035" spans="1:64">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9"/>
      <c r="BE1035" s="9"/>
      <c r="BF1035" s="9"/>
      <c r="BG1035" s="9"/>
      <c r="BH1035" s="9"/>
      <c r="BI1035" s="9"/>
      <c r="BJ1035" s="9"/>
      <c r="BK1035" s="9"/>
      <c r="BL1035" s="9"/>
    </row>
    <row r="1036" spans="1:64">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9"/>
      <c r="BE1036" s="9"/>
      <c r="BF1036" s="9"/>
      <c r="BG1036" s="9"/>
      <c r="BH1036" s="9"/>
      <c r="BI1036" s="9"/>
      <c r="BJ1036" s="9"/>
      <c r="BK1036" s="9"/>
      <c r="BL1036" s="9"/>
    </row>
    <row r="1037" spans="1:64">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9"/>
      <c r="BE1037" s="9"/>
      <c r="BF1037" s="9"/>
      <c r="BG1037" s="9"/>
      <c r="BH1037" s="9"/>
      <c r="BI1037" s="9"/>
      <c r="BJ1037" s="9"/>
      <c r="BK1037" s="9"/>
      <c r="BL1037" s="9"/>
    </row>
    <row r="1038" spans="1:64">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9"/>
      <c r="BE1038" s="9"/>
      <c r="BF1038" s="9"/>
      <c r="BG1038" s="9"/>
      <c r="BH1038" s="9"/>
      <c r="BI1038" s="9"/>
      <c r="BJ1038" s="9"/>
      <c r="BK1038" s="9"/>
      <c r="BL1038" s="9"/>
    </row>
    <row r="1039" spans="1:64">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9"/>
      <c r="BE1039" s="9"/>
      <c r="BF1039" s="9"/>
      <c r="BG1039" s="9"/>
      <c r="BH1039" s="9"/>
      <c r="BI1039" s="9"/>
      <c r="BJ1039" s="9"/>
      <c r="BK1039" s="9"/>
      <c r="BL1039" s="9"/>
    </row>
    <row r="1040" spans="1:64">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9"/>
      <c r="BE1040" s="9"/>
      <c r="BF1040" s="9"/>
      <c r="BG1040" s="9"/>
      <c r="BH1040" s="9"/>
      <c r="BI1040" s="9"/>
      <c r="BJ1040" s="9"/>
      <c r="BK1040" s="9"/>
      <c r="BL1040" s="9"/>
    </row>
    <row r="1041" spans="1:64">
      <c r="A1041" s="187"/>
      <c r="B1041" s="187"/>
      <c r="C1041" s="187"/>
      <c r="D1041" s="187"/>
      <c r="E1041" s="187"/>
      <c r="F1041" s="187"/>
      <c r="G1041" s="187"/>
      <c r="H1041" s="187"/>
      <c r="I1041" s="187"/>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9"/>
      <c r="BE1041" s="9"/>
      <c r="BF1041" s="9"/>
      <c r="BG1041" s="9"/>
      <c r="BH1041" s="9"/>
      <c r="BI1041" s="9"/>
      <c r="BJ1041" s="9"/>
      <c r="BK1041" s="9"/>
      <c r="BL1041" s="9"/>
    </row>
    <row r="1042" spans="1:64">
      <c r="B1042" s="187"/>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9"/>
      <c r="BE1042" s="9"/>
      <c r="BF1042" s="9"/>
      <c r="BG1042" s="9"/>
      <c r="BH1042" s="9"/>
      <c r="BI1042" s="9"/>
      <c r="BJ1042" s="9"/>
      <c r="BK1042" s="9"/>
      <c r="BL1042" s="9"/>
    </row>
    <row r="1043" spans="1:64">
      <c r="B1043" s="187"/>
      <c r="C1043" s="187"/>
      <c r="D1043" s="187"/>
      <c r="E1043" s="187"/>
      <c r="F1043" s="187"/>
      <c r="G1043" s="187"/>
      <c r="H1043" s="187"/>
      <c r="I1043" s="187"/>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9"/>
      <c r="BE1043" s="9"/>
      <c r="BF1043" s="9"/>
      <c r="BG1043" s="9"/>
      <c r="BH1043" s="9"/>
      <c r="BI1043" s="9"/>
      <c r="BJ1043" s="9"/>
      <c r="BK1043" s="9"/>
      <c r="BL1043" s="9"/>
    </row>
    <row r="1044" spans="1:64">
      <c r="B1044" s="187"/>
      <c r="C1044" s="187"/>
      <c r="D1044" s="187"/>
      <c r="E1044" s="187"/>
      <c r="F1044" s="187"/>
      <c r="G1044" s="187"/>
      <c r="H1044" s="187"/>
      <c r="I1044" s="187"/>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9"/>
      <c r="BE1044" s="9"/>
      <c r="BF1044" s="9"/>
      <c r="BG1044" s="9"/>
      <c r="BH1044" s="9"/>
      <c r="BI1044" s="9"/>
      <c r="BJ1044" s="9"/>
      <c r="BK1044" s="9"/>
      <c r="BL1044" s="9"/>
    </row>
    <row r="1045" spans="1:64">
      <c r="B1045" s="187"/>
      <c r="C1045" s="187"/>
      <c r="D1045" s="187"/>
      <c r="E1045" s="187"/>
      <c r="F1045" s="187"/>
      <c r="G1045" s="187"/>
      <c r="H1045" s="187"/>
      <c r="I1045" s="187"/>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9"/>
      <c r="BE1045" s="9"/>
      <c r="BF1045" s="9"/>
      <c r="BG1045" s="9"/>
      <c r="BH1045" s="9"/>
      <c r="BI1045" s="9"/>
      <c r="BJ1045" s="9"/>
      <c r="BK1045" s="9"/>
      <c r="BL1045" s="9"/>
    </row>
    <row r="1046" spans="1:64">
      <c r="B1046" s="187"/>
      <c r="C1046" s="187"/>
      <c r="D1046" s="187"/>
      <c r="E1046" s="187"/>
      <c r="F1046" s="187"/>
      <c r="G1046" s="187"/>
      <c r="H1046" s="187"/>
      <c r="I1046" s="187"/>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9"/>
      <c r="BE1046" s="9"/>
      <c r="BF1046" s="9"/>
      <c r="BG1046" s="9"/>
      <c r="BH1046" s="9"/>
      <c r="BI1046" s="9"/>
      <c r="BJ1046" s="9"/>
      <c r="BK1046" s="9"/>
      <c r="BL1046" s="9"/>
    </row>
    <row r="1047" spans="1:64">
      <c r="B1047" s="187"/>
      <c r="C1047" s="187"/>
      <c r="D1047" s="187"/>
      <c r="E1047" s="187"/>
      <c r="F1047" s="187"/>
      <c r="G1047" s="187"/>
      <c r="H1047" s="187"/>
      <c r="I1047" s="187"/>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9"/>
      <c r="BE1047" s="9"/>
      <c r="BF1047" s="9"/>
      <c r="BG1047" s="9"/>
      <c r="BH1047" s="9"/>
      <c r="BI1047" s="9"/>
      <c r="BJ1047" s="9"/>
      <c r="BK1047" s="9"/>
      <c r="BL1047" s="9"/>
    </row>
    <row r="1048" spans="1:64">
      <c r="B1048" s="187"/>
      <c r="C1048" s="187"/>
      <c r="D1048" s="187"/>
      <c r="E1048" s="187"/>
      <c r="F1048" s="187"/>
      <c r="G1048" s="187"/>
      <c r="H1048" s="187"/>
      <c r="I1048" s="187"/>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9"/>
      <c r="BE1048" s="9"/>
      <c r="BF1048" s="9"/>
      <c r="BG1048" s="9"/>
      <c r="BH1048" s="9"/>
      <c r="BI1048" s="9"/>
      <c r="BJ1048" s="9"/>
      <c r="BK1048" s="9"/>
      <c r="BL1048" s="9"/>
    </row>
    <row r="1049" spans="1:64">
      <c r="B1049" s="187"/>
      <c r="C1049" s="187"/>
      <c r="D1049" s="187"/>
      <c r="E1049" s="187"/>
      <c r="F1049" s="187"/>
      <c r="G1049" s="187"/>
      <c r="H1049" s="187"/>
      <c r="I1049" s="187"/>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9"/>
      <c r="BE1049" s="9"/>
      <c r="BF1049" s="9"/>
      <c r="BG1049" s="9"/>
      <c r="BH1049" s="9"/>
      <c r="BI1049" s="9"/>
      <c r="BJ1049" s="9"/>
      <c r="BK1049" s="9"/>
      <c r="BL1049" s="9"/>
    </row>
    <row r="1050" spans="1:64">
      <c r="B1050" s="187"/>
      <c r="C1050" s="187"/>
      <c r="D1050" s="187"/>
      <c r="E1050" s="187"/>
      <c r="F1050" s="187"/>
      <c r="G1050" s="187"/>
      <c r="H1050" s="187"/>
      <c r="I1050" s="187"/>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9"/>
      <c r="BE1050" s="9"/>
      <c r="BF1050" s="9"/>
      <c r="BG1050" s="9"/>
      <c r="BH1050" s="9"/>
      <c r="BI1050" s="9"/>
      <c r="BJ1050" s="9"/>
      <c r="BK1050" s="9"/>
      <c r="BL1050" s="9"/>
    </row>
    <row r="1051" spans="1:64">
      <c r="B1051" s="187"/>
      <c r="C1051" s="187"/>
      <c r="D1051" s="187"/>
      <c r="E1051" s="187"/>
      <c r="F1051" s="187"/>
      <c r="G1051" s="187"/>
      <c r="H1051" s="187"/>
      <c r="I1051" s="187"/>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9"/>
      <c r="BE1051" s="9"/>
      <c r="BF1051" s="9"/>
      <c r="BG1051" s="9"/>
      <c r="BH1051" s="9"/>
      <c r="BI1051" s="9"/>
      <c r="BJ1051" s="9"/>
      <c r="BK1051" s="9"/>
      <c r="BL1051" s="9"/>
    </row>
    <row r="1052" spans="1:64">
      <c r="B1052" s="187"/>
      <c r="C1052" s="187"/>
      <c r="D1052" s="187"/>
      <c r="E1052" s="187"/>
      <c r="F1052" s="187"/>
      <c r="G1052" s="187"/>
      <c r="H1052" s="187"/>
      <c r="I1052" s="187"/>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9"/>
      <c r="BE1052" s="9"/>
      <c r="BF1052" s="9"/>
      <c r="BG1052" s="9"/>
      <c r="BH1052" s="9"/>
      <c r="BI1052" s="9"/>
      <c r="BJ1052" s="9"/>
      <c r="BK1052" s="9"/>
      <c r="BL1052" s="9"/>
    </row>
    <row r="1053" spans="1:64">
      <c r="B1053" s="187"/>
      <c r="C1053" s="187"/>
      <c r="D1053" s="187"/>
      <c r="E1053" s="187"/>
      <c r="F1053" s="187"/>
      <c r="G1053" s="187"/>
      <c r="H1053" s="187"/>
      <c r="I1053" s="187"/>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9"/>
      <c r="BE1053" s="9"/>
      <c r="BF1053" s="9"/>
      <c r="BG1053" s="9"/>
      <c r="BH1053" s="9"/>
      <c r="BI1053" s="9"/>
      <c r="BJ1053" s="9"/>
      <c r="BK1053" s="9"/>
      <c r="BL1053" s="9"/>
    </row>
    <row r="1054" spans="1:64">
      <c r="B1054" s="187"/>
      <c r="C1054" s="187"/>
      <c r="D1054" s="187"/>
      <c r="E1054" s="187"/>
      <c r="F1054" s="187"/>
      <c r="G1054" s="187"/>
      <c r="H1054" s="187"/>
      <c r="I1054" s="187"/>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9"/>
      <c r="BE1054" s="9"/>
      <c r="BF1054" s="9"/>
      <c r="BG1054" s="9"/>
      <c r="BH1054" s="9"/>
      <c r="BI1054" s="9"/>
      <c r="BJ1054" s="9"/>
      <c r="BK1054" s="9"/>
      <c r="BL1054" s="9"/>
    </row>
    <row r="1055" spans="1:64">
      <c r="B1055" s="187"/>
      <c r="C1055" s="187"/>
      <c r="D1055" s="187"/>
      <c r="E1055" s="187"/>
      <c r="F1055" s="187"/>
      <c r="G1055" s="187"/>
      <c r="H1055" s="187"/>
      <c r="I1055" s="187"/>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9"/>
      <c r="BE1055" s="9"/>
      <c r="BF1055" s="9"/>
      <c r="BG1055" s="9"/>
      <c r="BH1055" s="9"/>
      <c r="BI1055" s="9"/>
      <c r="BJ1055" s="9"/>
      <c r="BK1055" s="9"/>
      <c r="BL1055" s="9"/>
    </row>
    <row r="1056" spans="1:64">
      <c r="B1056" s="187"/>
      <c r="C1056" s="187"/>
      <c r="D1056" s="187"/>
      <c r="E1056" s="187"/>
      <c r="F1056" s="187"/>
      <c r="G1056" s="187"/>
      <c r="H1056" s="187"/>
      <c r="I1056" s="187"/>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9"/>
      <c r="BE1056" s="9"/>
      <c r="BF1056" s="9"/>
      <c r="BG1056" s="9"/>
      <c r="BH1056" s="9"/>
      <c r="BI1056" s="9"/>
      <c r="BJ1056" s="9"/>
      <c r="BK1056" s="9"/>
      <c r="BL1056" s="9"/>
    </row>
    <row r="1057" spans="2:55">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55">
      <c r="B1058" s="187"/>
      <c r="C1058" s="187"/>
      <c r="D1058" s="187"/>
      <c r="E1058" s="187"/>
      <c r="F1058" s="187"/>
      <c r="G1058" s="187"/>
      <c r="H1058" s="187"/>
      <c r="I1058" s="187"/>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55">
      <c r="B1059" s="187"/>
      <c r="C1059" s="187"/>
      <c r="D1059" s="187"/>
      <c r="E1059" s="187"/>
      <c r="F1059" s="187"/>
      <c r="G1059" s="187"/>
      <c r="H1059" s="187"/>
      <c r="I1059" s="187"/>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55">
      <c r="B1060" s="187"/>
      <c r="C1060" s="187"/>
      <c r="D1060" s="187"/>
      <c r="E1060" s="187"/>
      <c r="F1060" s="187"/>
      <c r="G1060" s="187"/>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55">
      <c r="B1061" s="187"/>
      <c r="C1061" s="187"/>
      <c r="D1061" s="187"/>
      <c r="E1061" s="187"/>
      <c r="F1061" s="187"/>
      <c r="G1061" s="187"/>
      <c r="H1061" s="187"/>
      <c r="I1061" s="187"/>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55">
      <c r="B1062" s="187"/>
      <c r="C1062" s="187"/>
      <c r="D1062" s="187"/>
      <c r="E1062" s="187"/>
      <c r="F1062" s="187"/>
      <c r="G1062" s="187"/>
      <c r="H1062" s="187"/>
      <c r="I1062" s="187"/>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55">
      <c r="B1063" s="187"/>
      <c r="C1063" s="187"/>
      <c r="D1063" s="187"/>
      <c r="E1063" s="187"/>
      <c r="F1063" s="187"/>
      <c r="G1063" s="187"/>
      <c r="H1063" s="187"/>
      <c r="I1063" s="187"/>
      <c r="J1063" s="187"/>
      <c r="K1063" s="187"/>
      <c r="L1063" s="187"/>
      <c r="M1063" s="187"/>
      <c r="N1063" s="187"/>
      <c r="O1063" s="187"/>
      <c r="P1063" s="187"/>
      <c r="Q1063" s="187"/>
      <c r="R1063" s="187"/>
      <c r="S1063" s="187"/>
      <c r="T1063" s="187"/>
      <c r="U1063" s="187"/>
      <c r="V1063" s="187"/>
      <c r="W1063" s="187"/>
      <c r="X1063" s="187"/>
      <c r="Y1063" s="187"/>
      <c r="Z1063" s="187"/>
      <c r="AA1063" s="187"/>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55">
      <c r="B1064" s="187"/>
      <c r="C1064" s="187"/>
      <c r="D1064" s="187"/>
      <c r="E1064" s="187"/>
      <c r="F1064" s="187"/>
      <c r="G1064" s="187"/>
      <c r="H1064" s="187"/>
      <c r="I1064" s="187"/>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55">
      <c r="B1065" s="187"/>
      <c r="C1065" s="187"/>
      <c r="D1065" s="187"/>
      <c r="E1065" s="187"/>
      <c r="F1065" s="187"/>
      <c r="G1065" s="187"/>
      <c r="H1065" s="187"/>
      <c r="I1065" s="187"/>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55">
      <c r="B1066" s="187"/>
      <c r="C1066" s="187"/>
      <c r="D1066" s="187"/>
      <c r="E1066" s="187"/>
      <c r="F1066" s="187"/>
      <c r="G1066" s="187"/>
      <c r="H1066" s="187"/>
      <c r="I1066" s="187"/>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55">
      <c r="B1067" s="187"/>
      <c r="C1067" s="187"/>
      <c r="D1067" s="187"/>
      <c r="E1067" s="187"/>
      <c r="F1067" s="187"/>
      <c r="G1067" s="187"/>
      <c r="H1067" s="187"/>
      <c r="I1067" s="187"/>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55">
      <c r="B1068" s="187"/>
      <c r="C1068" s="187"/>
      <c r="D1068" s="187"/>
      <c r="E1068" s="187"/>
      <c r="F1068" s="187"/>
      <c r="G1068" s="187"/>
      <c r="H1068" s="187"/>
      <c r="I1068" s="187"/>
      <c r="J1068" s="187"/>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55">
      <c r="B1069" s="187"/>
      <c r="C1069" s="187"/>
      <c r="D1069" s="187"/>
      <c r="E1069" s="187"/>
      <c r="F1069" s="187"/>
      <c r="G1069" s="187"/>
      <c r="H1069" s="187"/>
      <c r="I1069" s="187"/>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55">
      <c r="B1070" s="187"/>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55">
      <c r="B1071" s="187"/>
      <c r="C1071" s="187"/>
      <c r="D1071" s="187"/>
      <c r="E1071" s="187"/>
      <c r="F1071" s="187"/>
      <c r="G1071" s="187"/>
      <c r="H1071" s="187"/>
      <c r="I1071" s="187"/>
      <c r="J1071" s="187"/>
      <c r="K1071" s="187"/>
      <c r="L1071" s="187"/>
      <c r="M1071" s="187"/>
      <c r="N1071" s="187"/>
      <c r="O1071" s="187"/>
      <c r="P1071" s="187"/>
      <c r="Q1071" s="187"/>
      <c r="R1071" s="187"/>
      <c r="S1071" s="187"/>
      <c r="T1071" s="187"/>
      <c r="U1071" s="187"/>
      <c r="V1071" s="187"/>
      <c r="W1071" s="187"/>
      <c r="X1071" s="187"/>
      <c r="Y1071" s="187"/>
      <c r="Z1071" s="187"/>
      <c r="AA1071" s="187"/>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55">
      <c r="B1072" s="187"/>
      <c r="C1072" s="187"/>
      <c r="D1072" s="187"/>
      <c r="E1072" s="187"/>
      <c r="F1072" s="187"/>
      <c r="G1072" s="187"/>
      <c r="H1072" s="187"/>
      <c r="I1072" s="187"/>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55">
      <c r="B1073" s="187"/>
      <c r="C1073" s="187"/>
      <c r="D1073" s="187"/>
      <c r="E1073" s="187"/>
      <c r="F1073" s="187"/>
      <c r="G1073" s="187"/>
      <c r="H1073" s="187"/>
      <c r="I1073" s="187"/>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55">
      <c r="B1074" s="187"/>
      <c r="C1074" s="187"/>
      <c r="D1074" s="187"/>
      <c r="E1074" s="187"/>
      <c r="F1074" s="187"/>
      <c r="G1074" s="187"/>
      <c r="H1074" s="187"/>
      <c r="I1074" s="187"/>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55">
      <c r="B1075" s="187"/>
      <c r="C1075" s="187"/>
      <c r="D1075" s="187"/>
      <c r="E1075" s="187"/>
      <c r="F1075" s="187"/>
      <c r="G1075" s="187"/>
      <c r="H1075" s="187"/>
      <c r="I1075" s="187"/>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55">
      <c r="B1076" s="187"/>
      <c r="C1076" s="187"/>
      <c r="D1076" s="187"/>
      <c r="E1076" s="187"/>
      <c r="F1076" s="187"/>
      <c r="G1076" s="187"/>
      <c r="H1076" s="187"/>
      <c r="I1076" s="187"/>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55">
      <c r="B1077" s="187"/>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55">
      <c r="B1078" s="187"/>
      <c r="C1078" s="187"/>
      <c r="D1078" s="187"/>
      <c r="E1078" s="187"/>
      <c r="F1078" s="187"/>
      <c r="G1078" s="187"/>
      <c r="H1078" s="187"/>
      <c r="I1078" s="187"/>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55">
      <c r="B1079" s="187"/>
      <c r="C1079" s="187"/>
      <c r="D1079" s="187"/>
      <c r="E1079" s="187"/>
      <c r="F1079" s="187"/>
      <c r="G1079" s="187"/>
      <c r="H1079" s="187"/>
      <c r="I1079" s="187"/>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55">
      <c r="B1080" s="187"/>
      <c r="C1080" s="187"/>
      <c r="D1080" s="187"/>
      <c r="E1080" s="187"/>
      <c r="F1080" s="187"/>
      <c r="G1080" s="187"/>
      <c r="H1080" s="187"/>
      <c r="I1080" s="187"/>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55">
      <c r="B1081" s="187"/>
      <c r="C1081" s="187"/>
      <c r="D1081" s="187"/>
      <c r="E1081" s="187"/>
      <c r="F1081" s="187"/>
      <c r="G1081" s="187"/>
      <c r="H1081" s="187"/>
      <c r="I1081" s="187"/>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55">
      <c r="B1082" s="187"/>
      <c r="C1082" s="187"/>
      <c r="D1082" s="187"/>
      <c r="E1082" s="187"/>
      <c r="F1082" s="187"/>
      <c r="G1082" s="187"/>
      <c r="H1082" s="187"/>
      <c r="I1082" s="187"/>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55">
      <c r="B1083" s="187"/>
      <c r="C1083" s="187"/>
      <c r="D1083" s="187"/>
      <c r="E1083" s="187"/>
      <c r="F1083" s="187"/>
      <c r="G1083" s="187"/>
      <c r="H1083" s="187"/>
      <c r="I1083" s="187"/>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55">
      <c r="B1084" s="187"/>
      <c r="C1084" s="187"/>
      <c r="D1084" s="187"/>
      <c r="E1084" s="187"/>
      <c r="F1084" s="187"/>
      <c r="G1084" s="187"/>
      <c r="H1084" s="187"/>
      <c r="I1084" s="187"/>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55">
      <c r="B1085" s="187"/>
      <c r="C1085" s="187"/>
      <c r="D1085" s="187"/>
      <c r="E1085" s="187"/>
      <c r="F1085" s="187"/>
      <c r="G1085" s="187"/>
      <c r="H1085" s="187"/>
      <c r="I1085" s="187"/>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55">
      <c r="B1086" s="187"/>
      <c r="C1086" s="187"/>
      <c r="D1086" s="187"/>
      <c r="E1086" s="187"/>
      <c r="F1086" s="187"/>
      <c r="G1086" s="187"/>
      <c r="H1086" s="187"/>
      <c r="I1086" s="187"/>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55">
      <c r="B1087" s="187"/>
      <c r="C1087" s="187"/>
      <c r="D1087" s="187"/>
      <c r="E1087" s="187"/>
      <c r="F1087" s="187"/>
      <c r="G1087" s="187"/>
      <c r="H1087" s="187"/>
      <c r="I1087" s="187"/>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55">
      <c r="B1088" s="187"/>
      <c r="C1088" s="187"/>
      <c r="D1088" s="187"/>
      <c r="E1088" s="187"/>
      <c r="F1088" s="187"/>
      <c r="G1088" s="187"/>
      <c r="H1088" s="187"/>
      <c r="I1088" s="187"/>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55">
      <c r="B1089" s="187"/>
      <c r="C1089" s="187"/>
      <c r="D1089" s="187"/>
      <c r="E1089" s="187"/>
      <c r="F1089" s="187"/>
      <c r="G1089" s="187"/>
      <c r="H1089" s="187"/>
      <c r="I1089" s="187"/>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55">
      <c r="B1090" s="187"/>
      <c r="C1090" s="187"/>
      <c r="D1090" s="187"/>
      <c r="E1090" s="187"/>
      <c r="F1090" s="187"/>
      <c r="G1090" s="187"/>
      <c r="H1090" s="187"/>
      <c r="I1090" s="187"/>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55">
      <c r="B1091" s="187"/>
      <c r="C1091" s="187"/>
      <c r="D1091" s="187"/>
      <c r="E1091" s="187"/>
      <c r="F1091" s="187"/>
      <c r="G1091" s="187"/>
      <c r="H1091" s="187"/>
      <c r="I1091" s="187"/>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55">
      <c r="B1092" s="187"/>
      <c r="C1092" s="187"/>
      <c r="D1092" s="187"/>
      <c r="E1092" s="187"/>
      <c r="F1092" s="187"/>
      <c r="G1092" s="187"/>
      <c r="H1092" s="187"/>
      <c r="I1092" s="187"/>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55">
      <c r="B1093" s="187"/>
      <c r="C1093" s="187"/>
      <c r="D1093" s="187"/>
      <c r="E1093" s="187"/>
      <c r="F1093" s="187"/>
      <c r="G1093" s="187"/>
      <c r="H1093" s="187"/>
      <c r="I1093" s="187"/>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55">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55">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55">
      <c r="B1096" s="187"/>
      <c r="C1096" s="187"/>
      <c r="D1096" s="187"/>
      <c r="E1096" s="187"/>
      <c r="F1096" s="187"/>
      <c r="G1096" s="187"/>
      <c r="H1096" s="187"/>
      <c r="I1096" s="187"/>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55">
      <c r="B1097" s="187"/>
      <c r="C1097" s="187"/>
      <c r="D1097" s="187"/>
      <c r="E1097" s="187"/>
      <c r="F1097" s="187"/>
      <c r="G1097" s="187"/>
      <c r="H1097" s="187"/>
      <c r="I1097" s="187"/>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55">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row r="1164" spans="28:55">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row>
    <row r="1165" spans="28:55">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row>
    <row r="1166" spans="28:55">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row>
    <row r="1167" spans="28:55">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row>
    <row r="1168" spans="28:55">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row>
    <row r="1169" spans="28:55">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row>
    <row r="1170" spans="28:55">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row>
    <row r="1171" spans="28:55">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row>
    <row r="1172" spans="28:55">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row>
    <row r="1173" spans="28:55">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row>
    <row r="1174" spans="28:55">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row>
    <row r="1175" spans="28:55">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row>
    <row r="1176" spans="28:55">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row>
    <row r="1177" spans="28:55">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row>
    <row r="1178" spans="28:55">
      <c r="AB1178" s="187"/>
      <c r="AC1178" s="187"/>
      <c r="AD1178" s="187"/>
      <c r="AE1178" s="187"/>
      <c r="AF1178" s="187"/>
      <c r="AG1178" s="187"/>
      <c r="AH1178" s="187"/>
      <c r="AI1178" s="187"/>
      <c r="AJ1178" s="187"/>
      <c r="AK1178" s="187"/>
      <c r="AL1178" s="187"/>
      <c r="AM1178" s="187"/>
      <c r="AN1178" s="187"/>
      <c r="AO1178" s="187"/>
      <c r="AP1178" s="187"/>
      <c r="AQ1178" s="187"/>
      <c r="AR1178" s="187"/>
      <c r="AS1178" s="187"/>
      <c r="AT1178" s="187"/>
      <c r="AU1178" s="187"/>
      <c r="AV1178" s="187"/>
      <c r="AW1178" s="187"/>
      <c r="AX1178" s="187"/>
      <c r="AY1178" s="187"/>
      <c r="AZ1178" s="187"/>
      <c r="BA1178" s="187"/>
      <c r="BB1178" s="187"/>
      <c r="BC1178" s="187"/>
    </row>
    <row r="1179" spans="28:55">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row>
    <row r="1180" spans="28:55">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row>
    <row r="1181" spans="28:55">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row>
    <row r="1182" spans="28:55">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row>
    <row r="1183" spans="28:55">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row>
    <row r="1184" spans="28:55">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row>
    <row r="1185" spans="28:55">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row>
    <row r="1186" spans="28:55">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row>
    <row r="1187" spans="28:55">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row>
    <row r="1188" spans="28:55">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row>
    <row r="1189" spans="28:55">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row>
    <row r="1190" spans="28:55">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row>
    <row r="1191" spans="28:55">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row>
    <row r="1192" spans="28:55">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row>
    <row r="1193" spans="28:55">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row>
    <row r="1194" spans="28:55">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row>
    <row r="1195" spans="28:55">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row>
    <row r="1196" spans="28:55">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row>
    <row r="1197" spans="28:55">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row>
    <row r="1198" spans="28:55">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row>
    <row r="1199" spans="28:55">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row>
    <row r="1200" spans="28:55">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row>
    <row r="1201" spans="28:55">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row>
    <row r="1202" spans="28:55">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row>
    <row r="1203" spans="28:55">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row>
    <row r="1204" spans="28:55">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row>
    <row r="1205" spans="28:55">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row>
    <row r="1206" spans="28:55">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row>
    <row r="1207" spans="28:55">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row>
    <row r="1208" spans="28:55">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row>
    <row r="1209" spans="28:55">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row>
    <row r="1210" spans="28:55">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row>
    <row r="1211" spans="28:55">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row>
    <row r="1212" spans="28:55">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row>
    <row r="1213" spans="28:55">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row>
    <row r="1214" spans="28:55">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row>
    <row r="1215" spans="28:55">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row>
    <row r="1216" spans="28:55">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row>
    <row r="1217" spans="28:55">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row>
    <row r="1218" spans="28:55">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row>
    <row r="1219" spans="28:55">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row>
    <row r="1220" spans="28:55">
      <c r="AB1220" s="187"/>
      <c r="AC1220" s="187"/>
      <c r="AD1220" s="187"/>
      <c r="AE1220" s="187"/>
      <c r="AF1220" s="187"/>
      <c r="AG1220" s="187"/>
      <c r="AH1220" s="187"/>
      <c r="AI1220" s="187"/>
      <c r="AJ1220" s="187"/>
      <c r="AK1220" s="187"/>
      <c r="AL1220" s="187"/>
      <c r="AM1220" s="187"/>
      <c r="AN1220" s="187"/>
      <c r="AO1220" s="187"/>
      <c r="AP1220" s="187"/>
      <c r="AQ1220" s="187"/>
      <c r="AR1220" s="187"/>
      <c r="AS1220" s="187"/>
      <c r="AT1220" s="187"/>
      <c r="AU1220" s="187"/>
      <c r="AV1220" s="187"/>
      <c r="AW1220" s="187"/>
      <c r="AX1220" s="187"/>
      <c r="AY1220" s="187"/>
      <c r="AZ1220" s="187"/>
      <c r="BA1220" s="187"/>
      <c r="BB1220" s="187"/>
      <c r="BC1220" s="187"/>
    </row>
    <row r="1221" spans="28:55">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row>
    <row r="1222" spans="28:55">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row>
    <row r="1223" spans="28:55">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row>
    <row r="1224" spans="28:55">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row>
    <row r="1225" spans="28:55">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row>
    <row r="1226" spans="28:55">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row>
    <row r="1227" spans="28:55">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row>
    <row r="1228" spans="28:55">
      <c r="AB1228" s="187"/>
      <c r="AC1228" s="187"/>
      <c r="AD1228" s="187"/>
      <c r="AE1228" s="187"/>
      <c r="AF1228" s="187"/>
      <c r="AG1228" s="187"/>
      <c r="AH1228" s="187"/>
      <c r="AI1228" s="187"/>
      <c r="AJ1228" s="187"/>
      <c r="AK1228" s="187"/>
      <c r="AL1228" s="187"/>
      <c r="AM1228" s="187"/>
      <c r="AN1228" s="187"/>
      <c r="AO1228" s="187"/>
      <c r="AP1228" s="187"/>
      <c r="AQ1228" s="187"/>
      <c r="AR1228" s="187"/>
      <c r="AS1228" s="187"/>
      <c r="AT1228" s="187"/>
      <c r="AU1228" s="187"/>
      <c r="AV1228" s="187"/>
      <c r="AW1228" s="187"/>
      <c r="AX1228" s="187"/>
      <c r="AY1228" s="187"/>
      <c r="AZ1228" s="187"/>
      <c r="BA1228" s="187"/>
      <c r="BB1228" s="187"/>
      <c r="BC1228" s="187"/>
    </row>
    <row r="1229" spans="28:55">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row>
    <row r="1230" spans="28:55">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row>
    <row r="1231" spans="28:55">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row>
    <row r="1232" spans="28:55">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row>
    <row r="1233" spans="28:55">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row>
    <row r="1234" spans="28:55">
      <c r="AB1234" s="187"/>
      <c r="AC1234" s="187"/>
      <c r="AD1234" s="187"/>
      <c r="AE1234" s="187"/>
      <c r="AF1234" s="187"/>
      <c r="AG1234" s="187"/>
      <c r="AH1234" s="187"/>
      <c r="AI1234" s="187"/>
      <c r="AJ1234" s="187"/>
      <c r="AK1234" s="187"/>
      <c r="AL1234" s="187"/>
      <c r="AM1234" s="187"/>
      <c r="AN1234" s="187"/>
      <c r="AO1234" s="187"/>
      <c r="AP1234" s="187"/>
      <c r="AQ1234" s="187"/>
      <c r="AR1234" s="187"/>
      <c r="AS1234" s="187"/>
      <c r="AT1234" s="187"/>
      <c r="AU1234" s="187"/>
      <c r="AV1234" s="187"/>
      <c r="AW1234" s="187"/>
      <c r="AX1234" s="187"/>
      <c r="AY1234" s="187"/>
      <c r="AZ1234" s="187"/>
      <c r="BA1234" s="187"/>
      <c r="BB1234" s="187"/>
      <c r="BC1234" s="187"/>
    </row>
    <row r="1235" spans="28:55">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row>
    <row r="1236" spans="28:55">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row>
    <row r="1237" spans="28:55">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row>
    <row r="1238" spans="28:55">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row>
    <row r="1239" spans="28:55">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row>
    <row r="1240" spans="28:55">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row>
    <row r="1241" spans="28:55">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row>
    <row r="1242" spans="28:55">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row>
    <row r="1243" spans="28:55">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row>
    <row r="1244" spans="28:55">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row>
    <row r="1245" spans="28:55">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row>
    <row r="1246" spans="28:55">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row>
    <row r="1247" spans="28:55">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row>
    <row r="1248" spans="28:55">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row>
    <row r="1249" spans="28:55">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row>
    <row r="1250" spans="28:55">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row>
    <row r="1251" spans="28:55">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row>
    <row r="1252" spans="28:55">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row>
    <row r="1253" spans="28:55">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row>
    <row r="1254" spans="28:55">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row>
    <row r="1255" spans="28:55">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row>
    <row r="1256" spans="28:55">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row>
    <row r="1257" spans="28:55">
      <c r="AB1257" s="187"/>
      <c r="AC1257" s="187"/>
      <c r="AD1257" s="187"/>
      <c r="AE1257" s="187"/>
      <c r="AF1257" s="187"/>
      <c r="AG1257" s="187"/>
      <c r="AH1257" s="187"/>
      <c r="AI1257" s="187"/>
      <c r="AJ1257" s="187"/>
      <c r="AK1257" s="187"/>
      <c r="AL1257" s="187"/>
      <c r="AM1257" s="187"/>
      <c r="AN1257" s="187"/>
      <c r="AO1257" s="187"/>
      <c r="AP1257" s="187"/>
      <c r="AQ1257" s="187"/>
      <c r="AR1257" s="187"/>
      <c r="AS1257" s="187"/>
      <c r="AT1257" s="187"/>
      <c r="AU1257" s="187"/>
      <c r="AV1257" s="187"/>
      <c r="AW1257" s="187"/>
      <c r="AX1257" s="187"/>
      <c r="AY1257" s="187"/>
      <c r="AZ1257" s="187"/>
      <c r="BA1257" s="187"/>
      <c r="BB1257" s="187"/>
      <c r="BC1257" s="187"/>
    </row>
    <row r="1258" spans="28:55">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row>
    <row r="1259" spans="28:55">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row>
    <row r="1260" spans="28:55">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row>
    <row r="1261" spans="28:55">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row>
    <row r="1262" spans="28:55">
      <c r="AB1262" s="187"/>
      <c r="AC1262" s="187"/>
      <c r="AD1262" s="187"/>
      <c r="AE1262" s="187"/>
      <c r="AF1262" s="187"/>
      <c r="AG1262" s="187"/>
      <c r="AH1262" s="187"/>
      <c r="AI1262" s="187"/>
      <c r="AJ1262" s="187"/>
      <c r="AK1262" s="187"/>
      <c r="AL1262" s="187"/>
      <c r="AM1262" s="187"/>
      <c r="AN1262" s="187"/>
      <c r="AO1262" s="187"/>
      <c r="AP1262" s="187"/>
      <c r="AQ1262" s="187"/>
      <c r="AR1262" s="187"/>
      <c r="AS1262" s="187"/>
      <c r="AT1262" s="187"/>
      <c r="AU1262" s="187"/>
      <c r="AV1262" s="187"/>
      <c r="AW1262" s="187"/>
      <c r="AX1262" s="187"/>
      <c r="AY1262" s="187"/>
      <c r="AZ1262" s="187"/>
      <c r="BA1262" s="187"/>
      <c r="BB1262" s="187"/>
      <c r="BC1262" s="187"/>
    </row>
    <row r="1263" spans="28:55">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row>
    <row r="1264" spans="28:55">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row>
    <row r="1265" spans="28:55">
      <c r="AB1265" s="187"/>
      <c r="AC1265" s="187"/>
      <c r="AD1265" s="187"/>
      <c r="AE1265" s="187"/>
      <c r="AF1265" s="187"/>
      <c r="AG1265" s="187"/>
      <c r="AH1265" s="187"/>
      <c r="AI1265" s="187"/>
      <c r="AJ1265" s="187"/>
      <c r="AK1265" s="187"/>
      <c r="AL1265" s="187"/>
      <c r="AM1265" s="187"/>
      <c r="AN1265" s="187"/>
      <c r="AO1265" s="187"/>
      <c r="AP1265" s="187"/>
      <c r="AQ1265" s="187"/>
      <c r="AR1265" s="187"/>
      <c r="AS1265" s="187"/>
      <c r="AT1265" s="187"/>
      <c r="AU1265" s="187"/>
      <c r="AV1265" s="187"/>
      <c r="AW1265" s="187"/>
      <c r="AX1265" s="187"/>
      <c r="AY1265" s="187"/>
      <c r="AZ1265" s="187"/>
      <c r="BA1265" s="187"/>
      <c r="BB1265" s="187"/>
      <c r="BC1265" s="187"/>
    </row>
    <row r="1266" spans="28:55">
      <c r="AB1266" s="187"/>
      <c r="AC1266" s="187"/>
      <c r="AD1266" s="187"/>
      <c r="AE1266" s="187"/>
      <c r="AF1266" s="187"/>
      <c r="AG1266" s="187"/>
      <c r="AH1266" s="187"/>
      <c r="AI1266" s="187"/>
      <c r="AJ1266" s="187"/>
      <c r="AK1266" s="187"/>
      <c r="AL1266" s="187"/>
      <c r="AM1266" s="187"/>
      <c r="AN1266" s="187"/>
      <c r="AO1266" s="187"/>
      <c r="AP1266" s="187"/>
      <c r="AQ1266" s="187"/>
      <c r="AR1266" s="187"/>
      <c r="AS1266" s="187"/>
      <c r="AT1266" s="187"/>
      <c r="AU1266" s="187"/>
      <c r="AV1266" s="187"/>
      <c r="AW1266" s="187"/>
      <c r="AX1266" s="187"/>
      <c r="AY1266" s="187"/>
      <c r="AZ1266" s="187"/>
      <c r="BA1266" s="187"/>
      <c r="BB1266" s="187"/>
      <c r="BC1266" s="187"/>
    </row>
    <row r="1267" spans="28:55">
      <c r="AB1267" s="187"/>
      <c r="AC1267" s="187"/>
      <c r="AD1267" s="187"/>
      <c r="AE1267" s="187"/>
      <c r="AF1267" s="187"/>
      <c r="AG1267" s="187"/>
      <c r="AH1267" s="187"/>
      <c r="AI1267" s="187"/>
      <c r="AJ1267" s="187"/>
      <c r="AK1267" s="187"/>
      <c r="AL1267" s="187"/>
      <c r="AM1267" s="187"/>
      <c r="AN1267" s="187"/>
      <c r="AO1267" s="187"/>
      <c r="AP1267" s="187"/>
      <c r="AQ1267" s="187"/>
      <c r="AR1267" s="187"/>
      <c r="AS1267" s="187"/>
      <c r="AT1267" s="187"/>
      <c r="AU1267" s="187"/>
      <c r="AV1267" s="187"/>
      <c r="AW1267" s="187"/>
      <c r="AX1267" s="187"/>
      <c r="AY1267" s="187"/>
      <c r="AZ1267" s="187"/>
      <c r="BA1267" s="187"/>
      <c r="BB1267" s="187"/>
      <c r="BC1267" s="187"/>
    </row>
    <row r="1268" spans="28:55">
      <c r="AB1268" s="187"/>
      <c r="AC1268" s="187"/>
      <c r="AD1268" s="187"/>
      <c r="AE1268" s="187"/>
      <c r="AF1268" s="187"/>
      <c r="AG1268" s="187"/>
      <c r="AH1268" s="187"/>
      <c r="AI1268" s="187"/>
      <c r="AJ1268" s="187"/>
      <c r="AK1268" s="187"/>
      <c r="AL1268" s="187"/>
      <c r="AM1268" s="187"/>
      <c r="AN1268" s="187"/>
      <c r="AO1268" s="187"/>
      <c r="AP1268" s="187"/>
      <c r="AQ1268" s="187"/>
      <c r="AR1268" s="187"/>
      <c r="AS1268" s="187"/>
      <c r="AT1268" s="187"/>
      <c r="AU1268" s="187"/>
      <c r="AV1268" s="187"/>
      <c r="AW1268" s="187"/>
      <c r="AX1268" s="187"/>
      <c r="AY1268" s="187"/>
      <c r="AZ1268" s="187"/>
      <c r="BA1268" s="187"/>
      <c r="BB1268" s="187"/>
      <c r="BC1268" s="187"/>
    </row>
    <row r="1269" spans="28:55">
      <c r="AB1269" s="187"/>
      <c r="AC1269" s="187"/>
      <c r="AD1269" s="187"/>
      <c r="AE1269" s="187"/>
      <c r="AF1269" s="187"/>
      <c r="AG1269" s="187"/>
      <c r="AH1269" s="187"/>
      <c r="AI1269" s="187"/>
      <c r="AJ1269" s="187"/>
      <c r="AK1269" s="187"/>
      <c r="AL1269" s="187"/>
      <c r="AM1269" s="187"/>
      <c r="AN1269" s="187"/>
      <c r="AO1269" s="187"/>
      <c r="AP1269" s="187"/>
      <c r="AQ1269" s="187"/>
      <c r="AR1269" s="187"/>
      <c r="AS1269" s="187"/>
      <c r="AT1269" s="187"/>
      <c r="AU1269" s="187"/>
      <c r="AV1269" s="187"/>
      <c r="AW1269" s="187"/>
      <c r="AX1269" s="187"/>
      <c r="AY1269" s="187"/>
      <c r="AZ1269" s="187"/>
      <c r="BA1269" s="187"/>
      <c r="BB1269" s="187"/>
      <c r="BC1269" s="187"/>
    </row>
    <row r="1270" spans="28:55">
      <c r="AB1270" s="187"/>
      <c r="AC1270" s="187"/>
      <c r="AD1270" s="187"/>
      <c r="AE1270" s="187"/>
      <c r="AF1270" s="187"/>
      <c r="AG1270" s="187"/>
      <c r="AH1270" s="187"/>
      <c r="AI1270" s="187"/>
      <c r="AJ1270" s="187"/>
      <c r="AK1270" s="187"/>
      <c r="AL1270" s="187"/>
      <c r="AM1270" s="187"/>
      <c r="AN1270" s="187"/>
      <c r="AO1270" s="187"/>
      <c r="AP1270" s="187"/>
      <c r="AQ1270" s="187"/>
      <c r="AR1270" s="187"/>
      <c r="AS1270" s="187"/>
      <c r="AT1270" s="187"/>
      <c r="AU1270" s="187"/>
      <c r="AV1270" s="187"/>
      <c r="AW1270" s="187"/>
      <c r="AX1270" s="187"/>
      <c r="AY1270" s="187"/>
      <c r="AZ1270" s="187"/>
      <c r="BA1270" s="187"/>
      <c r="BB1270" s="187"/>
      <c r="BC1270" s="187"/>
    </row>
    <row r="1271" spans="28:55">
      <c r="AB1271" s="187"/>
      <c r="AC1271" s="187"/>
      <c r="AD1271" s="187"/>
      <c r="AE1271" s="187"/>
      <c r="AF1271" s="187"/>
      <c r="AG1271" s="187"/>
      <c r="AH1271" s="187"/>
      <c r="AI1271" s="187"/>
      <c r="AJ1271" s="187"/>
      <c r="AK1271" s="187"/>
      <c r="AL1271" s="187"/>
      <c r="AM1271" s="187"/>
      <c r="AN1271" s="187"/>
      <c r="AO1271" s="187"/>
      <c r="AP1271" s="187"/>
      <c r="AQ1271" s="187"/>
      <c r="AR1271" s="187"/>
      <c r="AS1271" s="187"/>
      <c r="AT1271" s="187"/>
      <c r="AU1271" s="187"/>
      <c r="AV1271" s="187"/>
      <c r="AW1271" s="187"/>
      <c r="AX1271" s="187"/>
      <c r="AY1271" s="187"/>
      <c r="AZ1271" s="187"/>
      <c r="BA1271" s="187"/>
      <c r="BB1271" s="187"/>
      <c r="BC1271" s="187"/>
    </row>
    <row r="1272" spans="28:55">
      <c r="AB1272" s="187"/>
      <c r="AC1272" s="187"/>
      <c r="AD1272" s="187"/>
      <c r="AE1272" s="187"/>
      <c r="AF1272" s="187"/>
      <c r="AG1272" s="187"/>
      <c r="AH1272" s="187"/>
      <c r="AI1272" s="187"/>
      <c r="AJ1272" s="187"/>
      <c r="AK1272" s="187"/>
      <c r="AL1272" s="187"/>
      <c r="AM1272" s="187"/>
      <c r="AN1272" s="187"/>
      <c r="AO1272" s="187"/>
      <c r="AP1272" s="187"/>
      <c r="AQ1272" s="187"/>
      <c r="AR1272" s="187"/>
      <c r="AS1272" s="187"/>
      <c r="AT1272" s="187"/>
      <c r="AU1272" s="187"/>
      <c r="AV1272" s="187"/>
      <c r="AW1272" s="187"/>
      <c r="AX1272" s="187"/>
      <c r="AY1272" s="187"/>
      <c r="AZ1272" s="187"/>
      <c r="BA1272" s="187"/>
      <c r="BB1272" s="187"/>
      <c r="BC1272" s="187"/>
    </row>
    <row r="1273" spans="28:55">
      <c r="AB1273" s="187"/>
      <c r="AC1273" s="187"/>
      <c r="AD1273" s="187"/>
      <c r="AE1273" s="187"/>
      <c r="AF1273" s="187"/>
      <c r="AG1273" s="187"/>
      <c r="AH1273" s="187"/>
      <c r="AI1273" s="187"/>
      <c r="AJ1273" s="187"/>
      <c r="AK1273" s="187"/>
      <c r="AL1273" s="187"/>
      <c r="AM1273" s="187"/>
      <c r="AN1273" s="187"/>
      <c r="AO1273" s="187"/>
      <c r="AP1273" s="187"/>
      <c r="AQ1273" s="187"/>
      <c r="AR1273" s="187"/>
      <c r="AS1273" s="187"/>
      <c r="AT1273" s="187"/>
      <c r="AU1273" s="187"/>
      <c r="AV1273" s="187"/>
      <c r="AW1273" s="187"/>
      <c r="AX1273" s="187"/>
      <c r="AY1273" s="187"/>
      <c r="AZ1273" s="187"/>
      <c r="BA1273" s="187"/>
      <c r="BB1273" s="187"/>
      <c r="BC1273" s="187"/>
    </row>
    <row r="1274" spans="28:55">
      <c r="AB1274" s="187"/>
      <c r="AC1274" s="187"/>
      <c r="AD1274" s="187"/>
      <c r="AE1274" s="187"/>
      <c r="AF1274" s="187"/>
      <c r="AG1274" s="187"/>
      <c r="AH1274" s="187"/>
      <c r="AI1274" s="187"/>
      <c r="AJ1274" s="187"/>
      <c r="AK1274" s="187"/>
      <c r="AL1274" s="187"/>
      <c r="AM1274" s="187"/>
      <c r="AN1274" s="187"/>
      <c r="AO1274" s="187"/>
      <c r="AP1274" s="187"/>
      <c r="AQ1274" s="187"/>
      <c r="AR1274" s="187"/>
      <c r="AS1274" s="187"/>
      <c r="AT1274" s="187"/>
      <c r="AU1274" s="187"/>
      <c r="AV1274" s="187"/>
      <c r="AW1274" s="187"/>
      <c r="AX1274" s="187"/>
      <c r="AY1274" s="187"/>
      <c r="AZ1274" s="187"/>
      <c r="BA1274" s="187"/>
      <c r="BB1274" s="187"/>
      <c r="BC1274" s="187"/>
    </row>
    <row r="1275" spans="28:55">
      <c r="AB1275" s="187"/>
      <c r="AC1275" s="187"/>
      <c r="AD1275" s="187"/>
      <c r="AE1275" s="187"/>
      <c r="AF1275" s="187"/>
      <c r="AG1275" s="187"/>
      <c r="AH1275" s="187"/>
      <c r="AI1275" s="187"/>
      <c r="AJ1275" s="187"/>
      <c r="AK1275" s="187"/>
      <c r="AL1275" s="187"/>
      <c r="AM1275" s="187"/>
      <c r="AN1275" s="187"/>
      <c r="AO1275" s="187"/>
      <c r="AP1275" s="187"/>
      <c r="AQ1275" s="187"/>
      <c r="AR1275" s="187"/>
      <c r="AS1275" s="187"/>
      <c r="AT1275" s="187"/>
      <c r="AU1275" s="187"/>
      <c r="AV1275" s="187"/>
      <c r="AW1275" s="187"/>
      <c r="AX1275" s="187"/>
      <c r="AY1275" s="187"/>
      <c r="AZ1275" s="187"/>
      <c r="BA1275" s="187"/>
      <c r="BB1275" s="187"/>
      <c r="BC1275" s="187"/>
    </row>
    <row r="1276" spans="28:55">
      <c r="AB1276" s="187"/>
      <c r="AC1276" s="187"/>
      <c r="AD1276" s="187"/>
      <c r="AE1276" s="187"/>
      <c r="AF1276" s="187"/>
      <c r="AG1276" s="187"/>
      <c r="AH1276" s="187"/>
      <c r="AI1276" s="187"/>
      <c r="AJ1276" s="187"/>
      <c r="AK1276" s="187"/>
      <c r="AL1276" s="187"/>
      <c r="AM1276" s="187"/>
      <c r="AN1276" s="187"/>
      <c r="AO1276" s="187"/>
      <c r="AP1276" s="187"/>
      <c r="AQ1276" s="187"/>
      <c r="AR1276" s="187"/>
      <c r="AS1276" s="187"/>
      <c r="AT1276" s="187"/>
      <c r="AU1276" s="187"/>
      <c r="AV1276" s="187"/>
      <c r="AW1276" s="187"/>
      <c r="AX1276" s="187"/>
      <c r="AY1276" s="187"/>
      <c r="AZ1276" s="187"/>
      <c r="BA1276" s="187"/>
      <c r="BB1276" s="187"/>
      <c r="BC1276" s="187"/>
    </row>
    <row r="1277" spans="28:55">
      <c r="AB1277" s="187"/>
      <c r="AC1277" s="187"/>
      <c r="AD1277" s="187"/>
      <c r="AE1277" s="187"/>
      <c r="AF1277" s="187"/>
      <c r="AG1277" s="187"/>
      <c r="AH1277" s="187"/>
      <c r="AI1277" s="187"/>
      <c r="AJ1277" s="187"/>
      <c r="AK1277" s="187"/>
      <c r="AL1277" s="187"/>
      <c r="AM1277" s="187"/>
      <c r="AN1277" s="187"/>
      <c r="AO1277" s="187"/>
      <c r="AP1277" s="187"/>
      <c r="AQ1277" s="187"/>
      <c r="AR1277" s="187"/>
      <c r="AS1277" s="187"/>
      <c r="AT1277" s="187"/>
      <c r="AU1277" s="187"/>
      <c r="AV1277" s="187"/>
      <c r="AW1277" s="187"/>
      <c r="AX1277" s="187"/>
      <c r="AY1277" s="187"/>
      <c r="AZ1277" s="187"/>
      <c r="BA1277" s="187"/>
      <c r="BB1277" s="187"/>
      <c r="BC1277" s="187"/>
    </row>
    <row r="1278" spans="28:55">
      <c r="AB1278" s="187"/>
      <c r="AC1278" s="187"/>
      <c r="AD1278" s="187"/>
      <c r="AE1278" s="187"/>
      <c r="AF1278" s="187"/>
      <c r="AG1278" s="187"/>
      <c r="AH1278" s="187"/>
      <c r="AI1278" s="187"/>
      <c r="AJ1278" s="187"/>
      <c r="AK1278" s="187"/>
      <c r="AL1278" s="187"/>
      <c r="AM1278" s="187"/>
      <c r="AN1278" s="187"/>
      <c r="AO1278" s="187"/>
      <c r="AP1278" s="187"/>
      <c r="AQ1278" s="187"/>
      <c r="AR1278" s="187"/>
      <c r="AS1278" s="187"/>
      <c r="AT1278" s="187"/>
      <c r="AU1278" s="187"/>
      <c r="AV1278" s="187"/>
      <c r="AW1278" s="187"/>
      <c r="AX1278" s="187"/>
      <c r="AY1278" s="187"/>
      <c r="AZ1278" s="187"/>
      <c r="BA1278" s="187"/>
      <c r="BB1278" s="187"/>
      <c r="BC1278" s="187"/>
    </row>
    <row r="1279" spans="28:55">
      <c r="AB1279" s="187"/>
      <c r="AC1279" s="187"/>
      <c r="AD1279" s="187"/>
      <c r="AE1279" s="187"/>
      <c r="AF1279" s="187"/>
      <c r="AG1279" s="187"/>
      <c r="AH1279" s="187"/>
      <c r="AI1279" s="187"/>
      <c r="AJ1279" s="187"/>
      <c r="AK1279" s="187"/>
      <c r="AL1279" s="187"/>
      <c r="AM1279" s="187"/>
      <c r="AN1279" s="187"/>
      <c r="AO1279" s="187"/>
      <c r="AP1279" s="187"/>
      <c r="AQ1279" s="187"/>
      <c r="AR1279" s="187"/>
      <c r="AS1279" s="187"/>
      <c r="AT1279" s="187"/>
      <c r="AU1279" s="187"/>
      <c r="AV1279" s="187"/>
      <c r="AW1279" s="187"/>
      <c r="AX1279" s="187"/>
      <c r="AY1279" s="187"/>
      <c r="AZ1279" s="187"/>
      <c r="BA1279" s="187"/>
      <c r="BB1279" s="187"/>
      <c r="BC1279" s="187"/>
    </row>
    <row r="1280" spans="28:55">
      <c r="AB1280" s="187"/>
      <c r="AC1280" s="187"/>
      <c r="AD1280" s="187"/>
      <c r="AE1280" s="187"/>
      <c r="AF1280" s="187"/>
      <c r="AG1280" s="187"/>
      <c r="AH1280" s="187"/>
      <c r="AI1280" s="187"/>
      <c r="AJ1280" s="187"/>
      <c r="AK1280" s="187"/>
      <c r="AL1280" s="187"/>
      <c r="AM1280" s="187"/>
      <c r="AN1280" s="187"/>
      <c r="AO1280" s="187"/>
      <c r="AP1280" s="187"/>
      <c r="AQ1280" s="187"/>
      <c r="AR1280" s="187"/>
      <c r="AS1280" s="187"/>
      <c r="AT1280" s="187"/>
      <c r="AU1280" s="187"/>
      <c r="AV1280" s="187"/>
      <c r="AW1280" s="187"/>
      <c r="AX1280" s="187"/>
      <c r="AY1280" s="187"/>
      <c r="AZ1280" s="187"/>
      <c r="BA1280" s="187"/>
      <c r="BB1280" s="187"/>
      <c r="BC1280" s="187"/>
    </row>
    <row r="1281" spans="28:55">
      <c r="AB1281" s="187"/>
      <c r="AC1281" s="187"/>
      <c r="AD1281" s="187"/>
      <c r="AE1281" s="187"/>
      <c r="AF1281" s="187"/>
      <c r="AG1281" s="187"/>
      <c r="AH1281" s="187"/>
      <c r="AI1281" s="187"/>
      <c r="AJ1281" s="187"/>
      <c r="AK1281" s="187"/>
      <c r="AL1281" s="187"/>
      <c r="AM1281" s="187"/>
      <c r="AN1281" s="187"/>
      <c r="AO1281" s="187"/>
      <c r="AP1281" s="187"/>
      <c r="AQ1281" s="187"/>
      <c r="AR1281" s="187"/>
      <c r="AS1281" s="187"/>
      <c r="AT1281" s="187"/>
      <c r="AU1281" s="187"/>
      <c r="AV1281" s="187"/>
      <c r="AW1281" s="187"/>
      <c r="AX1281" s="187"/>
      <c r="AY1281" s="187"/>
      <c r="AZ1281" s="187"/>
      <c r="BA1281" s="187"/>
      <c r="BB1281" s="187"/>
      <c r="BC1281" s="187"/>
    </row>
    <row r="1282" spans="28:55">
      <c r="AB1282" s="187"/>
      <c r="AC1282" s="187"/>
      <c r="AD1282" s="187"/>
      <c r="AE1282" s="187"/>
      <c r="AF1282" s="187"/>
      <c r="AG1282" s="187"/>
      <c r="AH1282" s="187"/>
      <c r="AI1282" s="187"/>
      <c r="AJ1282" s="187"/>
      <c r="AK1282" s="187"/>
      <c r="AL1282" s="187"/>
      <c r="AM1282" s="187"/>
      <c r="AN1282" s="187"/>
      <c r="AO1282" s="187"/>
      <c r="AP1282" s="187"/>
      <c r="AQ1282" s="187"/>
      <c r="AR1282" s="187"/>
      <c r="AS1282" s="187"/>
      <c r="AT1282" s="187"/>
      <c r="AU1282" s="187"/>
      <c r="AV1282" s="187"/>
      <c r="AW1282" s="187"/>
      <c r="AX1282" s="187"/>
      <c r="AY1282" s="187"/>
      <c r="AZ1282" s="187"/>
      <c r="BA1282" s="187"/>
      <c r="BB1282" s="187"/>
      <c r="BC1282" s="187"/>
    </row>
    <row r="1283" spans="28:55">
      <c r="AB1283" s="187"/>
      <c r="AC1283" s="187"/>
      <c r="AD1283" s="187"/>
      <c r="AE1283" s="187"/>
      <c r="AF1283" s="187"/>
      <c r="AG1283" s="187"/>
      <c r="AH1283" s="187"/>
      <c r="AI1283" s="187"/>
      <c r="AJ1283" s="187"/>
      <c r="AK1283" s="187"/>
      <c r="AL1283" s="187"/>
      <c r="AM1283" s="187"/>
      <c r="AN1283" s="187"/>
      <c r="AO1283" s="187"/>
      <c r="AP1283" s="187"/>
      <c r="AQ1283" s="187"/>
      <c r="AR1283" s="187"/>
      <c r="AS1283" s="187"/>
      <c r="AT1283" s="187"/>
      <c r="AU1283" s="187"/>
      <c r="AV1283" s="187"/>
      <c r="AW1283" s="187"/>
      <c r="AX1283" s="187"/>
      <c r="AY1283" s="187"/>
      <c r="AZ1283" s="187"/>
      <c r="BA1283" s="187"/>
      <c r="BB1283" s="187"/>
      <c r="BC1283" s="187"/>
    </row>
    <row r="1284" spans="28:55">
      <c r="AB1284" s="187"/>
      <c r="AC1284" s="187"/>
      <c r="AD1284" s="187"/>
      <c r="AE1284" s="187"/>
      <c r="AF1284" s="187"/>
      <c r="AG1284" s="187"/>
      <c r="AH1284" s="187"/>
      <c r="AI1284" s="187"/>
      <c r="AJ1284" s="187"/>
      <c r="AK1284" s="187"/>
      <c r="AL1284" s="187"/>
      <c r="AM1284" s="187"/>
      <c r="AN1284" s="187"/>
      <c r="AO1284" s="187"/>
      <c r="AP1284" s="187"/>
      <c r="AQ1284" s="187"/>
      <c r="AR1284" s="187"/>
      <c r="AS1284" s="187"/>
      <c r="AT1284" s="187"/>
      <c r="AU1284" s="187"/>
      <c r="AV1284" s="187"/>
      <c r="AW1284" s="187"/>
      <c r="AX1284" s="187"/>
      <c r="AY1284" s="187"/>
      <c r="AZ1284" s="187"/>
      <c r="BA1284" s="187"/>
      <c r="BB1284" s="187"/>
      <c r="BC1284" s="187"/>
    </row>
    <row r="1285" spans="28:55">
      <c r="AB1285" s="187"/>
      <c r="AC1285" s="187"/>
      <c r="AD1285" s="187"/>
      <c r="AE1285" s="187"/>
      <c r="AF1285" s="187"/>
      <c r="AG1285" s="187"/>
      <c r="AH1285" s="187"/>
      <c r="AI1285" s="187"/>
      <c r="AJ1285" s="187"/>
      <c r="AK1285" s="187"/>
      <c r="AL1285" s="187"/>
      <c r="AM1285" s="187"/>
      <c r="AN1285" s="187"/>
      <c r="AO1285" s="187"/>
      <c r="AP1285" s="187"/>
      <c r="AQ1285" s="187"/>
      <c r="AR1285" s="187"/>
      <c r="AS1285" s="187"/>
      <c r="AT1285" s="187"/>
      <c r="AU1285" s="187"/>
      <c r="AV1285" s="187"/>
      <c r="AW1285" s="187"/>
      <c r="AX1285" s="187"/>
      <c r="AY1285" s="187"/>
      <c r="AZ1285" s="187"/>
      <c r="BA1285" s="187"/>
      <c r="BB1285" s="187"/>
      <c r="BC1285" s="187"/>
    </row>
    <row r="1286" spans="28:55">
      <c r="AB1286" s="187"/>
      <c r="AC1286" s="187"/>
      <c r="AD1286" s="187"/>
      <c r="AE1286" s="187"/>
      <c r="AF1286" s="187"/>
      <c r="AG1286" s="187"/>
      <c r="AH1286" s="187"/>
      <c r="AI1286" s="187"/>
      <c r="AJ1286" s="187"/>
      <c r="AK1286" s="187"/>
      <c r="AL1286" s="187"/>
      <c r="AM1286" s="187"/>
      <c r="AN1286" s="187"/>
      <c r="AO1286" s="187"/>
      <c r="AP1286" s="187"/>
      <c r="AQ1286" s="187"/>
      <c r="AR1286" s="187"/>
      <c r="AS1286" s="187"/>
      <c r="AT1286" s="187"/>
      <c r="AU1286" s="187"/>
      <c r="AV1286" s="187"/>
      <c r="AW1286" s="187"/>
      <c r="AX1286" s="187"/>
      <c r="AY1286" s="187"/>
      <c r="AZ1286" s="187"/>
      <c r="BA1286" s="187"/>
      <c r="BB1286" s="187"/>
      <c r="BC1286" s="187"/>
    </row>
    <row r="1287" spans="28:55">
      <c r="AB1287" s="187"/>
      <c r="AC1287" s="187"/>
      <c r="AD1287" s="187"/>
      <c r="AE1287" s="187"/>
      <c r="AF1287" s="187"/>
      <c r="AG1287" s="187"/>
      <c r="AH1287" s="187"/>
      <c r="AI1287" s="187"/>
      <c r="AJ1287" s="187"/>
      <c r="AK1287" s="187"/>
      <c r="AL1287" s="187"/>
      <c r="AM1287" s="187"/>
      <c r="AN1287" s="187"/>
      <c r="AO1287" s="187"/>
      <c r="AP1287" s="187"/>
      <c r="AQ1287" s="187"/>
      <c r="AR1287" s="187"/>
      <c r="AS1287" s="187"/>
      <c r="AT1287" s="187"/>
      <c r="AU1287" s="187"/>
      <c r="AV1287" s="187"/>
      <c r="AW1287" s="187"/>
      <c r="AX1287" s="187"/>
      <c r="AY1287" s="187"/>
      <c r="AZ1287" s="187"/>
      <c r="BA1287" s="187"/>
      <c r="BB1287" s="187"/>
      <c r="BC1287" s="187"/>
    </row>
    <row r="1288" spans="28:55">
      <c r="AB1288" s="187"/>
      <c r="AC1288" s="187"/>
      <c r="AD1288" s="187"/>
      <c r="AE1288" s="187"/>
      <c r="AF1288" s="187"/>
      <c r="AG1288" s="187"/>
      <c r="AH1288" s="187"/>
      <c r="AI1288" s="187"/>
      <c r="AJ1288" s="187"/>
      <c r="AK1288" s="187"/>
      <c r="AL1288" s="187"/>
      <c r="AM1288" s="187"/>
      <c r="AN1288" s="187"/>
      <c r="AO1288" s="187"/>
      <c r="AP1288" s="187"/>
      <c r="AQ1288" s="187"/>
      <c r="AR1288" s="187"/>
      <c r="AS1288" s="187"/>
      <c r="AT1288" s="187"/>
      <c r="AU1288" s="187"/>
      <c r="AV1288" s="187"/>
      <c r="AW1288" s="187"/>
      <c r="AX1288" s="187"/>
      <c r="AY1288" s="187"/>
      <c r="AZ1288" s="187"/>
      <c r="BA1288" s="187"/>
      <c r="BB1288" s="187"/>
      <c r="BC1288" s="187"/>
    </row>
    <row r="1289" spans="28:55">
      <c r="AB1289" s="187"/>
      <c r="AC1289" s="187"/>
      <c r="AD1289" s="187"/>
      <c r="AE1289" s="187"/>
      <c r="AF1289" s="187"/>
      <c r="AG1289" s="187"/>
      <c r="AH1289" s="187"/>
      <c r="AI1289" s="187"/>
      <c r="AJ1289" s="187"/>
      <c r="AK1289" s="187"/>
      <c r="AL1289" s="187"/>
      <c r="AM1289" s="187"/>
      <c r="AN1289" s="187"/>
      <c r="AO1289" s="187"/>
      <c r="AP1289" s="187"/>
      <c r="AQ1289" s="187"/>
      <c r="AR1289" s="187"/>
      <c r="AS1289" s="187"/>
      <c r="AT1289" s="187"/>
      <c r="AU1289" s="187"/>
      <c r="AV1289" s="187"/>
      <c r="AW1289" s="187"/>
      <c r="AX1289" s="187"/>
      <c r="AY1289" s="187"/>
      <c r="AZ1289" s="187"/>
      <c r="BA1289" s="187"/>
      <c r="BB1289" s="187"/>
      <c r="BC1289" s="187"/>
    </row>
    <row r="1290" spans="28:55">
      <c r="AB1290" s="187"/>
      <c r="AC1290" s="187"/>
      <c r="AD1290" s="187"/>
      <c r="AE1290" s="187"/>
      <c r="AF1290" s="187"/>
      <c r="AG1290" s="187"/>
      <c r="AH1290" s="187"/>
      <c r="AI1290" s="187"/>
      <c r="AJ1290" s="187"/>
      <c r="AK1290" s="187"/>
      <c r="AL1290" s="187"/>
      <c r="AM1290" s="187"/>
      <c r="AN1290" s="187"/>
      <c r="AO1290" s="187"/>
      <c r="AP1290" s="187"/>
      <c r="AQ1290" s="187"/>
      <c r="AR1290" s="187"/>
      <c r="AS1290" s="187"/>
      <c r="AT1290" s="187"/>
      <c r="AU1290" s="187"/>
      <c r="AV1290" s="187"/>
      <c r="AW1290" s="187"/>
      <c r="AX1290" s="187"/>
      <c r="AY1290" s="187"/>
      <c r="AZ1290" s="187"/>
      <c r="BA1290" s="187"/>
      <c r="BB1290" s="187"/>
      <c r="BC1290" s="187"/>
    </row>
    <row r="1291" spans="28:55">
      <c r="AB1291" s="187"/>
      <c r="AC1291" s="187"/>
      <c r="AD1291" s="187"/>
      <c r="AE1291" s="187"/>
      <c r="AF1291" s="187"/>
      <c r="AG1291" s="187"/>
      <c r="AH1291" s="187"/>
      <c r="AI1291" s="187"/>
      <c r="AJ1291" s="187"/>
      <c r="AK1291" s="187"/>
      <c r="AL1291" s="187"/>
      <c r="AM1291" s="187"/>
      <c r="AN1291" s="187"/>
      <c r="AO1291" s="187"/>
      <c r="AP1291" s="187"/>
      <c r="AQ1291" s="187"/>
      <c r="AR1291" s="187"/>
      <c r="AS1291" s="187"/>
      <c r="AT1291" s="187"/>
      <c r="AU1291" s="187"/>
      <c r="AV1291" s="187"/>
      <c r="AW1291" s="187"/>
      <c r="AX1291" s="187"/>
      <c r="AY1291" s="187"/>
      <c r="AZ1291" s="187"/>
      <c r="BA1291" s="187"/>
      <c r="BB1291" s="187"/>
      <c r="BC1291" s="187"/>
    </row>
    <row r="1292" spans="28:55">
      <c r="AB1292" s="187"/>
      <c r="AC1292" s="187"/>
      <c r="AD1292" s="187"/>
      <c r="AE1292" s="187"/>
      <c r="AF1292" s="187"/>
      <c r="AG1292" s="187"/>
      <c r="AH1292" s="187"/>
      <c r="AI1292" s="187"/>
      <c r="AJ1292" s="187"/>
      <c r="AK1292" s="187"/>
      <c r="AL1292" s="187"/>
      <c r="AM1292" s="187"/>
      <c r="AN1292" s="187"/>
      <c r="AO1292" s="187"/>
      <c r="AP1292" s="187"/>
      <c r="AQ1292" s="187"/>
      <c r="AR1292" s="187"/>
      <c r="AS1292" s="187"/>
      <c r="AT1292" s="187"/>
      <c r="AU1292" s="187"/>
      <c r="AV1292" s="187"/>
      <c r="AW1292" s="187"/>
      <c r="AX1292" s="187"/>
      <c r="AY1292" s="187"/>
      <c r="AZ1292" s="187"/>
      <c r="BA1292" s="187"/>
      <c r="BB1292" s="187"/>
      <c r="BC1292" s="187"/>
    </row>
    <row r="1293" spans="28:55">
      <c r="AB1293" s="187"/>
      <c r="AC1293" s="187"/>
      <c r="AD1293" s="187"/>
      <c r="AE1293" s="187"/>
      <c r="AF1293" s="187"/>
      <c r="AG1293" s="187"/>
      <c r="AH1293" s="187"/>
      <c r="AI1293" s="187"/>
      <c r="AJ1293" s="187"/>
      <c r="AK1293" s="187"/>
      <c r="AL1293" s="187"/>
      <c r="AM1293" s="187"/>
      <c r="AN1293" s="187"/>
      <c r="AO1293" s="187"/>
      <c r="AP1293" s="187"/>
      <c r="AQ1293" s="187"/>
      <c r="AR1293" s="187"/>
      <c r="AS1293" s="187"/>
      <c r="AT1293" s="187"/>
      <c r="AU1293" s="187"/>
      <c r="AV1293" s="187"/>
      <c r="AW1293" s="187"/>
      <c r="AX1293" s="187"/>
      <c r="AY1293" s="187"/>
      <c r="AZ1293" s="187"/>
      <c r="BA1293" s="187"/>
      <c r="BB1293" s="187"/>
      <c r="BC1293" s="187"/>
    </row>
    <row r="1294" spans="28:55">
      <c r="AB1294" s="187"/>
      <c r="AC1294" s="187"/>
      <c r="AD1294" s="187"/>
      <c r="AE1294" s="187"/>
      <c r="AF1294" s="187"/>
      <c r="AG1294" s="187"/>
      <c r="AH1294" s="187"/>
      <c r="AI1294" s="187"/>
      <c r="AJ1294" s="187"/>
      <c r="AK1294" s="187"/>
      <c r="AL1294" s="187"/>
      <c r="AM1294" s="187"/>
      <c r="AN1294" s="187"/>
      <c r="AO1294" s="187"/>
      <c r="AP1294" s="187"/>
      <c r="AQ1294" s="187"/>
      <c r="AR1294" s="187"/>
      <c r="AS1294" s="187"/>
      <c r="AT1294" s="187"/>
      <c r="AU1294" s="187"/>
      <c r="AV1294" s="187"/>
      <c r="AW1294" s="187"/>
      <c r="AX1294" s="187"/>
      <c r="AY1294" s="187"/>
      <c r="AZ1294" s="187"/>
      <c r="BA1294" s="187"/>
      <c r="BB1294" s="187"/>
      <c r="BC1294" s="187"/>
    </row>
    <row r="1295" spans="28:55">
      <c r="AB1295" s="187"/>
      <c r="AC1295" s="187"/>
      <c r="AD1295" s="187"/>
      <c r="AE1295" s="187"/>
      <c r="AF1295" s="187"/>
      <c r="AG1295" s="187"/>
      <c r="AH1295" s="187"/>
      <c r="AI1295" s="187"/>
      <c r="AJ1295" s="187"/>
      <c r="AK1295" s="187"/>
      <c r="AL1295" s="187"/>
      <c r="AM1295" s="187"/>
      <c r="AN1295" s="187"/>
      <c r="AO1295" s="187"/>
      <c r="AP1295" s="187"/>
      <c r="AQ1295" s="187"/>
      <c r="AR1295" s="187"/>
      <c r="AS1295" s="187"/>
      <c r="AT1295" s="187"/>
      <c r="AU1295" s="187"/>
      <c r="AV1295" s="187"/>
      <c r="AW1295" s="187"/>
      <c r="AX1295" s="187"/>
      <c r="AY1295" s="187"/>
      <c r="AZ1295" s="187"/>
      <c r="BA1295" s="187"/>
      <c r="BB1295" s="187"/>
      <c r="BC1295" s="187"/>
    </row>
    <row r="1296" spans="28:55">
      <c r="AB1296" s="187"/>
      <c r="AC1296" s="187"/>
      <c r="AD1296" s="187"/>
      <c r="AE1296" s="187"/>
      <c r="AF1296" s="187"/>
      <c r="AG1296" s="187"/>
      <c r="AH1296" s="187"/>
      <c r="AI1296" s="187"/>
      <c r="AJ1296" s="187"/>
      <c r="AK1296" s="187"/>
      <c r="AL1296" s="187"/>
      <c r="AM1296" s="187"/>
      <c r="AN1296" s="187"/>
      <c r="AO1296" s="187"/>
      <c r="AP1296" s="187"/>
      <c r="AQ1296" s="187"/>
      <c r="AR1296" s="187"/>
      <c r="AS1296" s="187"/>
      <c r="AT1296" s="187"/>
      <c r="AU1296" s="187"/>
      <c r="AV1296" s="187"/>
      <c r="AW1296" s="187"/>
      <c r="AX1296" s="187"/>
      <c r="AY1296" s="187"/>
      <c r="AZ1296" s="187"/>
      <c r="BA1296" s="187"/>
      <c r="BB1296" s="187"/>
      <c r="BC1296" s="187"/>
    </row>
    <row r="1297" spans="28:55">
      <c r="AB1297" s="187"/>
      <c r="AC1297" s="187"/>
      <c r="AD1297" s="187"/>
      <c r="AE1297" s="187"/>
      <c r="AF1297" s="187"/>
      <c r="AG1297" s="187"/>
      <c r="AH1297" s="187"/>
      <c r="AI1297" s="187"/>
      <c r="AJ1297" s="187"/>
      <c r="AK1297" s="187"/>
      <c r="AL1297" s="187"/>
      <c r="AM1297" s="187"/>
      <c r="AN1297" s="187"/>
      <c r="AO1297" s="187"/>
      <c r="AP1297" s="187"/>
      <c r="AQ1297" s="187"/>
      <c r="AR1297" s="187"/>
      <c r="AS1297" s="187"/>
      <c r="AT1297" s="187"/>
      <c r="AU1297" s="187"/>
      <c r="AV1297" s="187"/>
      <c r="AW1297" s="187"/>
      <c r="AX1297" s="187"/>
      <c r="AY1297" s="187"/>
      <c r="AZ1297" s="187"/>
      <c r="BA1297" s="187"/>
      <c r="BB1297" s="187"/>
      <c r="BC1297" s="187"/>
    </row>
    <row r="1298" spans="28:55">
      <c r="AB1298" s="187"/>
      <c r="AC1298" s="187"/>
      <c r="AD1298" s="187"/>
      <c r="AE1298" s="187"/>
      <c r="AF1298" s="187"/>
      <c r="AG1298" s="187"/>
      <c r="AH1298" s="187"/>
      <c r="AI1298" s="187"/>
      <c r="AJ1298" s="187"/>
      <c r="AK1298" s="187"/>
      <c r="AL1298" s="187"/>
      <c r="AM1298" s="187"/>
      <c r="AN1298" s="187"/>
      <c r="AO1298" s="187"/>
      <c r="AP1298" s="187"/>
      <c r="AQ1298" s="187"/>
      <c r="AR1298" s="187"/>
      <c r="AS1298" s="187"/>
      <c r="AT1298" s="187"/>
      <c r="AU1298" s="187"/>
      <c r="AV1298" s="187"/>
      <c r="AW1298" s="187"/>
      <c r="AX1298" s="187"/>
      <c r="AY1298" s="187"/>
      <c r="AZ1298" s="187"/>
      <c r="BA1298" s="187"/>
      <c r="BB1298" s="187"/>
      <c r="BC1298" s="187"/>
    </row>
    <row r="1299" spans="28:55">
      <c r="AB1299" s="187"/>
      <c r="AC1299" s="187"/>
      <c r="AD1299" s="187"/>
      <c r="AE1299" s="187"/>
      <c r="AF1299" s="187"/>
      <c r="AG1299" s="187"/>
      <c r="AH1299" s="187"/>
      <c r="AI1299" s="187"/>
      <c r="AJ1299" s="187"/>
      <c r="AK1299" s="187"/>
      <c r="AL1299" s="187"/>
      <c r="AM1299" s="187"/>
      <c r="AN1299" s="187"/>
      <c r="AO1299" s="187"/>
      <c r="AP1299" s="187"/>
      <c r="AQ1299" s="187"/>
      <c r="AR1299" s="187"/>
      <c r="AS1299" s="187"/>
      <c r="AT1299" s="187"/>
      <c r="AU1299" s="187"/>
      <c r="AV1299" s="187"/>
      <c r="AW1299" s="187"/>
      <c r="AX1299" s="187"/>
      <c r="AY1299" s="187"/>
      <c r="AZ1299" s="187"/>
      <c r="BA1299" s="187"/>
      <c r="BB1299" s="187"/>
      <c r="BC1299" s="187"/>
    </row>
    <row r="1300" spans="28:55">
      <c r="AB1300" s="187"/>
      <c r="AC1300" s="187"/>
      <c r="AD1300" s="187"/>
      <c r="AE1300" s="187"/>
      <c r="AF1300" s="187"/>
      <c r="AG1300" s="187"/>
      <c r="AH1300" s="187"/>
      <c r="AI1300" s="187"/>
      <c r="AJ1300" s="187"/>
      <c r="AK1300" s="187"/>
      <c r="AL1300" s="187"/>
      <c r="AM1300" s="187"/>
      <c r="AN1300" s="187"/>
      <c r="AO1300" s="187"/>
      <c r="AP1300" s="187"/>
      <c r="AQ1300" s="187"/>
      <c r="AR1300" s="187"/>
      <c r="AS1300" s="187"/>
      <c r="AT1300" s="187"/>
      <c r="AU1300" s="187"/>
      <c r="AV1300" s="187"/>
      <c r="AW1300" s="187"/>
      <c r="AX1300" s="187"/>
      <c r="AY1300" s="187"/>
      <c r="AZ1300" s="187"/>
      <c r="BA1300" s="187"/>
      <c r="BB1300" s="187"/>
      <c r="BC1300" s="187"/>
    </row>
    <row r="1301" spans="28:55">
      <c r="AB1301" s="187"/>
      <c r="AC1301" s="187"/>
      <c r="AD1301" s="187"/>
      <c r="AE1301" s="187"/>
      <c r="AF1301" s="187"/>
      <c r="AG1301" s="187"/>
      <c r="AH1301" s="187"/>
      <c r="AI1301" s="187"/>
      <c r="AJ1301" s="187"/>
      <c r="AK1301" s="187"/>
      <c r="AL1301" s="187"/>
      <c r="AM1301" s="187"/>
      <c r="AN1301" s="187"/>
      <c r="AO1301" s="187"/>
      <c r="AP1301" s="187"/>
      <c r="AQ1301" s="187"/>
      <c r="AR1301" s="187"/>
      <c r="AS1301" s="187"/>
      <c r="AT1301" s="187"/>
      <c r="AU1301" s="187"/>
      <c r="AV1301" s="187"/>
      <c r="AW1301" s="187"/>
      <c r="AX1301" s="187"/>
      <c r="AY1301" s="187"/>
      <c r="AZ1301" s="187"/>
      <c r="BA1301" s="187"/>
      <c r="BB1301" s="187"/>
      <c r="BC1301" s="187"/>
    </row>
    <row r="1302" spans="28:55">
      <c r="AB1302" s="187"/>
      <c r="AC1302" s="187"/>
      <c r="AD1302" s="187"/>
      <c r="AE1302" s="187"/>
      <c r="AF1302" s="187"/>
      <c r="AG1302" s="187"/>
      <c r="AH1302" s="187"/>
      <c r="AI1302" s="187"/>
      <c r="AJ1302" s="187"/>
      <c r="AK1302" s="187"/>
      <c r="AL1302" s="187"/>
      <c r="AM1302" s="187"/>
      <c r="AN1302" s="187"/>
      <c r="AO1302" s="187"/>
      <c r="AP1302" s="187"/>
      <c r="AQ1302" s="187"/>
      <c r="AR1302" s="187"/>
      <c r="AS1302" s="187"/>
      <c r="AT1302" s="187"/>
      <c r="AU1302" s="187"/>
      <c r="AV1302" s="187"/>
      <c r="AW1302" s="187"/>
      <c r="AX1302" s="187"/>
      <c r="AY1302" s="187"/>
      <c r="AZ1302" s="187"/>
      <c r="BA1302" s="187"/>
      <c r="BB1302" s="187"/>
      <c r="BC1302" s="187"/>
    </row>
    <row r="1303" spans="28:55">
      <c r="AB1303" s="187"/>
      <c r="AC1303" s="187"/>
      <c r="AD1303" s="187"/>
      <c r="AE1303" s="187"/>
      <c r="AF1303" s="187"/>
      <c r="AG1303" s="187"/>
      <c r="AH1303" s="187"/>
      <c r="AI1303" s="187"/>
      <c r="AJ1303" s="187"/>
      <c r="AK1303" s="187"/>
      <c r="AL1303" s="187"/>
      <c r="AM1303" s="187"/>
      <c r="AN1303" s="187"/>
      <c r="AO1303" s="187"/>
      <c r="AP1303" s="187"/>
      <c r="AQ1303" s="187"/>
      <c r="AR1303" s="187"/>
      <c r="AS1303" s="187"/>
      <c r="AT1303" s="187"/>
      <c r="AU1303" s="187"/>
      <c r="AV1303" s="187"/>
      <c r="AW1303" s="187"/>
      <c r="AX1303" s="187"/>
      <c r="AY1303" s="187"/>
      <c r="AZ1303" s="187"/>
      <c r="BA1303" s="187"/>
      <c r="BB1303" s="187"/>
      <c r="BC1303" s="187"/>
    </row>
    <row r="1304" spans="28:55">
      <c r="AB1304" s="187"/>
      <c r="AC1304" s="187"/>
      <c r="AD1304" s="187"/>
      <c r="AE1304" s="187"/>
      <c r="AF1304" s="187"/>
      <c r="AG1304" s="187"/>
      <c r="AH1304" s="187"/>
      <c r="AI1304" s="187"/>
      <c r="AJ1304" s="187"/>
      <c r="AK1304" s="187"/>
      <c r="AL1304" s="187"/>
      <c r="AM1304" s="187"/>
      <c r="AN1304" s="187"/>
      <c r="AO1304" s="187"/>
      <c r="AP1304" s="187"/>
      <c r="AQ1304" s="187"/>
      <c r="AR1304" s="187"/>
      <c r="AS1304" s="187"/>
      <c r="AT1304" s="187"/>
      <c r="AU1304" s="187"/>
      <c r="AV1304" s="187"/>
      <c r="AW1304" s="187"/>
      <c r="AX1304" s="187"/>
      <c r="AY1304" s="187"/>
      <c r="AZ1304" s="187"/>
      <c r="BA1304" s="187"/>
      <c r="BB1304" s="187"/>
      <c r="BC1304" s="187"/>
    </row>
    <row r="1305" spans="28:55">
      <c r="AB1305" s="187"/>
      <c r="AC1305" s="187"/>
      <c r="AD1305" s="187"/>
      <c r="AE1305" s="187"/>
      <c r="AF1305" s="187"/>
      <c r="AG1305" s="187"/>
      <c r="AH1305" s="187"/>
      <c r="AI1305" s="187"/>
      <c r="AJ1305" s="187"/>
      <c r="AK1305" s="187"/>
      <c r="AL1305" s="187"/>
      <c r="AM1305" s="187"/>
      <c r="AN1305" s="187"/>
      <c r="AO1305" s="187"/>
      <c r="AP1305" s="187"/>
      <c r="AQ1305" s="187"/>
      <c r="AR1305" s="187"/>
      <c r="AS1305" s="187"/>
      <c r="AT1305" s="187"/>
      <c r="AU1305" s="187"/>
      <c r="AV1305" s="187"/>
      <c r="AW1305" s="187"/>
      <c r="AX1305" s="187"/>
      <c r="AY1305" s="187"/>
      <c r="AZ1305" s="187"/>
      <c r="BA1305" s="187"/>
      <c r="BB1305" s="187"/>
      <c r="BC1305" s="187"/>
    </row>
    <row r="1306" spans="28:55">
      <c r="AB1306" s="187"/>
      <c r="AC1306" s="187"/>
      <c r="AD1306" s="187"/>
      <c r="AE1306" s="187"/>
      <c r="AF1306" s="187"/>
      <c r="AG1306" s="187"/>
      <c r="AH1306" s="187"/>
      <c r="AI1306" s="187"/>
      <c r="AJ1306" s="187"/>
      <c r="AK1306" s="187"/>
      <c r="AL1306" s="187"/>
      <c r="AM1306" s="187"/>
      <c r="AN1306" s="187"/>
      <c r="AO1306" s="187"/>
      <c r="AP1306" s="187"/>
      <c r="AQ1306" s="187"/>
      <c r="AR1306" s="187"/>
      <c r="AS1306" s="187"/>
      <c r="AT1306" s="187"/>
      <c r="AU1306" s="187"/>
      <c r="AV1306" s="187"/>
      <c r="AW1306" s="187"/>
      <c r="AX1306" s="187"/>
      <c r="AY1306" s="187"/>
      <c r="AZ1306" s="187"/>
      <c r="BA1306" s="187"/>
      <c r="BB1306" s="187"/>
      <c r="BC1306" s="187"/>
    </row>
    <row r="1307" spans="28:55">
      <c r="AB1307" s="187"/>
      <c r="AC1307" s="187"/>
      <c r="AD1307" s="187"/>
      <c r="AE1307" s="187"/>
      <c r="AF1307" s="187"/>
      <c r="AG1307" s="187"/>
      <c r="AH1307" s="187"/>
      <c r="AI1307" s="187"/>
      <c r="AJ1307" s="187"/>
      <c r="AK1307" s="187"/>
      <c r="AL1307" s="187"/>
      <c r="AM1307" s="187"/>
      <c r="AN1307" s="187"/>
      <c r="AO1307" s="187"/>
      <c r="AP1307" s="187"/>
      <c r="AQ1307" s="187"/>
      <c r="AR1307" s="187"/>
      <c r="AS1307" s="187"/>
      <c r="AT1307" s="187"/>
      <c r="AU1307" s="187"/>
      <c r="AV1307" s="187"/>
      <c r="AW1307" s="187"/>
      <c r="AX1307" s="187"/>
      <c r="AY1307" s="187"/>
      <c r="AZ1307" s="187"/>
      <c r="BA1307" s="187"/>
      <c r="BB1307" s="187"/>
      <c r="BC1307" s="187"/>
    </row>
    <row r="1308" spans="28:55">
      <c r="AB1308" s="187"/>
      <c r="AC1308" s="187"/>
      <c r="AD1308" s="187"/>
      <c r="AE1308" s="187"/>
      <c r="AF1308" s="187"/>
      <c r="AG1308" s="187"/>
      <c r="AH1308" s="187"/>
      <c r="AI1308" s="187"/>
      <c r="AJ1308" s="187"/>
      <c r="AK1308" s="187"/>
      <c r="AL1308" s="187"/>
      <c r="AM1308" s="187"/>
      <c r="AN1308" s="187"/>
      <c r="AO1308" s="187"/>
      <c r="AP1308" s="187"/>
      <c r="AQ1308" s="187"/>
      <c r="AR1308" s="187"/>
      <c r="AS1308" s="187"/>
      <c r="AT1308" s="187"/>
      <c r="AU1308" s="187"/>
      <c r="AV1308" s="187"/>
      <c r="AW1308" s="187"/>
      <c r="AX1308" s="187"/>
      <c r="AY1308" s="187"/>
      <c r="AZ1308" s="187"/>
      <c r="BA1308" s="187"/>
      <c r="BB1308" s="187"/>
      <c r="BC1308" s="187"/>
    </row>
    <row r="1309" spans="28:55">
      <c r="AB1309" s="187"/>
      <c r="AC1309" s="187"/>
      <c r="AD1309" s="187"/>
      <c r="AE1309" s="187"/>
      <c r="AF1309" s="187"/>
      <c r="AG1309" s="187"/>
      <c r="AH1309" s="187"/>
      <c r="AI1309" s="187"/>
      <c r="AJ1309" s="187"/>
      <c r="AK1309" s="187"/>
      <c r="AL1309" s="187"/>
      <c r="AM1309" s="187"/>
      <c r="AN1309" s="187"/>
      <c r="AO1309" s="187"/>
      <c r="AP1309" s="187"/>
      <c r="AQ1309" s="187"/>
      <c r="AR1309" s="187"/>
      <c r="AS1309" s="187"/>
      <c r="AT1309" s="187"/>
      <c r="AU1309" s="187"/>
      <c r="AV1309" s="187"/>
      <c r="AW1309" s="187"/>
      <c r="AX1309" s="187"/>
      <c r="AY1309" s="187"/>
      <c r="AZ1309" s="187"/>
      <c r="BA1309" s="187"/>
      <c r="BB1309" s="187"/>
      <c r="BC1309" s="187"/>
    </row>
    <row r="1310" spans="28:55">
      <c r="AB1310" s="187"/>
      <c r="AC1310" s="187"/>
      <c r="AD1310" s="187"/>
      <c r="AE1310" s="187"/>
      <c r="AF1310" s="187"/>
      <c r="AG1310" s="187"/>
      <c r="AH1310" s="187"/>
      <c r="AI1310" s="187"/>
      <c r="AJ1310" s="187"/>
      <c r="AK1310" s="187"/>
      <c r="AL1310" s="187"/>
      <c r="AM1310" s="187"/>
      <c r="AN1310" s="187"/>
      <c r="AO1310" s="187"/>
      <c r="AP1310" s="187"/>
      <c r="AQ1310" s="187"/>
      <c r="AR1310" s="187"/>
      <c r="AS1310" s="187"/>
      <c r="AT1310" s="187"/>
      <c r="AU1310" s="187"/>
      <c r="AV1310" s="187"/>
      <c r="AW1310" s="187"/>
      <c r="AX1310" s="187"/>
      <c r="AY1310" s="187"/>
      <c r="AZ1310" s="187"/>
      <c r="BA1310" s="187"/>
      <c r="BB1310" s="187"/>
      <c r="BC1310" s="187"/>
    </row>
    <row r="1311" spans="28:55">
      <c r="AB1311" s="187"/>
      <c r="AC1311" s="187"/>
      <c r="AD1311" s="187"/>
      <c r="AE1311" s="187"/>
      <c r="AF1311" s="187"/>
      <c r="AG1311" s="187"/>
      <c r="AH1311" s="187"/>
      <c r="AI1311" s="187"/>
      <c r="AJ1311" s="187"/>
      <c r="AK1311" s="187"/>
      <c r="AL1311" s="187"/>
      <c r="AM1311" s="187"/>
      <c r="AN1311" s="187"/>
      <c r="AO1311" s="187"/>
      <c r="AP1311" s="187"/>
      <c r="AQ1311" s="187"/>
      <c r="AR1311" s="187"/>
      <c r="AS1311" s="187"/>
      <c r="AT1311" s="187"/>
      <c r="AU1311" s="187"/>
      <c r="AV1311" s="187"/>
      <c r="AW1311" s="187"/>
      <c r="AX1311" s="187"/>
      <c r="AY1311" s="187"/>
      <c r="AZ1311" s="187"/>
      <c r="BA1311" s="187"/>
      <c r="BB1311" s="187"/>
      <c r="BC1311" s="187"/>
    </row>
    <row r="1312" spans="28:55">
      <c r="AB1312" s="187"/>
      <c r="AC1312" s="187"/>
      <c r="AD1312" s="187"/>
      <c r="AE1312" s="187"/>
      <c r="AF1312" s="187"/>
      <c r="AG1312" s="187"/>
      <c r="AH1312" s="187"/>
      <c r="AI1312" s="187"/>
      <c r="AJ1312" s="187"/>
      <c r="AK1312" s="187"/>
      <c r="AL1312" s="187"/>
      <c r="AM1312" s="187"/>
      <c r="AN1312" s="187"/>
      <c r="AO1312" s="187"/>
      <c r="AP1312" s="187"/>
      <c r="AQ1312" s="187"/>
      <c r="AR1312" s="187"/>
      <c r="AS1312" s="187"/>
      <c r="AT1312" s="187"/>
      <c r="AU1312" s="187"/>
      <c r="AV1312" s="187"/>
      <c r="AW1312" s="187"/>
      <c r="AX1312" s="187"/>
      <c r="AY1312" s="187"/>
      <c r="AZ1312" s="187"/>
      <c r="BA1312" s="187"/>
      <c r="BB1312" s="187"/>
      <c r="BC1312" s="187"/>
    </row>
    <row r="1313" spans="28:55">
      <c r="AB1313" s="187"/>
      <c r="AC1313" s="187"/>
      <c r="AD1313" s="187"/>
      <c r="AE1313" s="187"/>
      <c r="AF1313" s="187"/>
      <c r="AG1313" s="187"/>
      <c r="AH1313" s="187"/>
      <c r="AI1313" s="187"/>
      <c r="AJ1313" s="187"/>
      <c r="AK1313" s="187"/>
      <c r="AL1313" s="187"/>
      <c r="AM1313" s="187"/>
      <c r="AN1313" s="187"/>
      <c r="AO1313" s="187"/>
      <c r="AP1313" s="187"/>
      <c r="AQ1313" s="187"/>
      <c r="AR1313" s="187"/>
      <c r="AS1313" s="187"/>
      <c r="AT1313" s="187"/>
      <c r="AU1313" s="187"/>
      <c r="AV1313" s="187"/>
      <c r="AW1313" s="187"/>
      <c r="AX1313" s="187"/>
      <c r="AY1313" s="187"/>
      <c r="AZ1313" s="187"/>
      <c r="BA1313" s="187"/>
      <c r="BB1313" s="187"/>
      <c r="BC1313" s="187"/>
    </row>
    <row r="1314" spans="28:55">
      <c r="AB1314" s="187"/>
      <c r="AC1314" s="187"/>
      <c r="AD1314" s="187"/>
      <c r="AE1314" s="187"/>
      <c r="AF1314" s="187"/>
      <c r="AG1314" s="187"/>
      <c r="AH1314" s="187"/>
      <c r="AI1314" s="187"/>
      <c r="AJ1314" s="187"/>
      <c r="AK1314" s="187"/>
      <c r="AL1314" s="187"/>
      <c r="AM1314" s="187"/>
      <c r="AN1314" s="187"/>
      <c r="AO1314" s="187"/>
      <c r="AP1314" s="187"/>
      <c r="AQ1314" s="187"/>
      <c r="AR1314" s="187"/>
      <c r="AS1314" s="187"/>
      <c r="AT1314" s="187"/>
      <c r="AU1314" s="187"/>
      <c r="AV1314" s="187"/>
      <c r="AW1314" s="187"/>
      <c r="AX1314" s="187"/>
      <c r="AY1314" s="187"/>
      <c r="AZ1314" s="187"/>
      <c r="BA1314" s="187"/>
      <c r="BB1314" s="187"/>
      <c r="BC1314" s="187"/>
    </row>
    <row r="1315" spans="28:55">
      <c r="AB1315" s="187"/>
      <c r="AC1315" s="187"/>
      <c r="AD1315" s="187"/>
      <c r="AE1315" s="187"/>
      <c r="AF1315" s="187"/>
      <c r="AG1315" s="187"/>
      <c r="AH1315" s="187"/>
      <c r="AI1315" s="187"/>
      <c r="AJ1315" s="187"/>
      <c r="AK1315" s="187"/>
      <c r="AL1315" s="187"/>
      <c r="AM1315" s="187"/>
      <c r="AN1315" s="187"/>
      <c r="AO1315" s="187"/>
      <c r="AP1315" s="187"/>
      <c r="AQ1315" s="187"/>
      <c r="AR1315" s="187"/>
      <c r="AS1315" s="187"/>
      <c r="AT1315" s="187"/>
      <c r="AU1315" s="187"/>
      <c r="AV1315" s="187"/>
      <c r="AW1315" s="187"/>
      <c r="AX1315" s="187"/>
      <c r="AY1315" s="187"/>
      <c r="AZ1315" s="187"/>
      <c r="BA1315" s="187"/>
      <c r="BB1315" s="187"/>
      <c r="BC1315" s="187"/>
    </row>
    <row r="1316" spans="28:55">
      <c r="AB1316" s="187"/>
      <c r="AC1316" s="187"/>
      <c r="AD1316" s="187"/>
      <c r="AE1316" s="187"/>
      <c r="AF1316" s="187"/>
      <c r="AG1316" s="187"/>
      <c r="AH1316" s="187"/>
      <c r="AI1316" s="187"/>
      <c r="AJ1316" s="187"/>
      <c r="AK1316" s="187"/>
      <c r="AL1316" s="187"/>
      <c r="AM1316" s="187"/>
      <c r="AN1316" s="187"/>
      <c r="AO1316" s="187"/>
      <c r="AP1316" s="187"/>
      <c r="AQ1316" s="187"/>
      <c r="AR1316" s="187"/>
      <c r="AS1316" s="187"/>
      <c r="AT1316" s="187"/>
      <c r="AU1316" s="187"/>
      <c r="AV1316" s="187"/>
      <c r="AW1316" s="187"/>
      <c r="AX1316" s="187"/>
      <c r="AY1316" s="187"/>
      <c r="AZ1316" s="187"/>
      <c r="BA1316" s="187"/>
      <c r="BB1316" s="187"/>
      <c r="BC1316" s="187"/>
    </row>
    <row r="1317" spans="28:55">
      <c r="AB1317" s="187"/>
      <c r="AC1317" s="187"/>
      <c r="AD1317" s="187"/>
      <c r="AE1317" s="187"/>
      <c r="AF1317" s="187"/>
      <c r="AG1317" s="187"/>
      <c r="AH1317" s="187"/>
      <c r="AI1317" s="187"/>
      <c r="AJ1317" s="187"/>
      <c r="AK1317" s="187"/>
      <c r="AL1317" s="187"/>
      <c r="AM1317" s="187"/>
      <c r="AN1317" s="187"/>
      <c r="AO1317" s="187"/>
      <c r="AP1317" s="187"/>
      <c r="AQ1317" s="187"/>
      <c r="AR1317" s="187"/>
      <c r="AS1317" s="187"/>
      <c r="AT1317" s="187"/>
      <c r="AU1317" s="187"/>
      <c r="AV1317" s="187"/>
      <c r="AW1317" s="187"/>
      <c r="AX1317" s="187"/>
      <c r="AY1317" s="187"/>
      <c r="AZ1317" s="187"/>
      <c r="BA1317" s="187"/>
      <c r="BB1317" s="187"/>
      <c r="BC1317" s="187"/>
    </row>
    <row r="1318" spans="28:55">
      <c r="AB1318" s="187"/>
      <c r="AC1318" s="187"/>
      <c r="AD1318" s="187"/>
      <c r="AE1318" s="187"/>
      <c r="AF1318" s="187"/>
      <c r="AG1318" s="187"/>
      <c r="AH1318" s="187"/>
      <c r="AI1318" s="187"/>
      <c r="AJ1318" s="187"/>
      <c r="AK1318" s="187"/>
      <c r="AL1318" s="187"/>
      <c r="AM1318" s="187"/>
      <c r="AN1318" s="187"/>
      <c r="AO1318" s="187"/>
      <c r="AP1318" s="187"/>
      <c r="AQ1318" s="187"/>
      <c r="AR1318" s="187"/>
      <c r="AS1318" s="187"/>
      <c r="AT1318" s="187"/>
      <c r="AU1318" s="187"/>
      <c r="AV1318" s="187"/>
      <c r="AW1318" s="187"/>
      <c r="AX1318" s="187"/>
      <c r="AY1318" s="187"/>
      <c r="AZ1318" s="187"/>
      <c r="BA1318" s="187"/>
      <c r="BB1318" s="187"/>
      <c r="BC1318" s="187"/>
    </row>
    <row r="1319" spans="28:55">
      <c r="AB1319" s="187"/>
      <c r="AC1319" s="187"/>
      <c r="AD1319" s="187"/>
      <c r="AE1319" s="187"/>
      <c r="AF1319" s="187"/>
      <c r="AG1319" s="187"/>
      <c r="AH1319" s="187"/>
      <c r="AI1319" s="187"/>
      <c r="AJ1319" s="187"/>
      <c r="AK1319" s="187"/>
      <c r="AL1319" s="187"/>
      <c r="AM1319" s="187"/>
      <c r="AN1319" s="187"/>
      <c r="AO1319" s="187"/>
      <c r="AP1319" s="187"/>
      <c r="AQ1319" s="187"/>
      <c r="AR1319" s="187"/>
      <c r="AS1319" s="187"/>
      <c r="AT1319" s="187"/>
      <c r="AU1319" s="187"/>
      <c r="AV1319" s="187"/>
      <c r="AW1319" s="187"/>
      <c r="AX1319" s="187"/>
      <c r="AY1319" s="187"/>
      <c r="AZ1319" s="187"/>
      <c r="BA1319" s="187"/>
      <c r="BB1319" s="187"/>
      <c r="BC1319" s="187"/>
    </row>
    <row r="1320" spans="28:55">
      <c r="AB1320" s="187"/>
      <c r="AC1320" s="187"/>
      <c r="AD1320" s="187"/>
      <c r="AE1320" s="187"/>
      <c r="AF1320" s="187"/>
      <c r="AG1320" s="187"/>
      <c r="AH1320" s="187"/>
      <c r="AI1320" s="187"/>
      <c r="AJ1320" s="187"/>
      <c r="AK1320" s="187"/>
      <c r="AL1320" s="187"/>
      <c r="AM1320" s="187"/>
      <c r="AN1320" s="187"/>
      <c r="AO1320" s="187"/>
      <c r="AP1320" s="187"/>
      <c r="AQ1320" s="187"/>
      <c r="AR1320" s="187"/>
      <c r="AS1320" s="187"/>
      <c r="AT1320" s="187"/>
      <c r="AU1320" s="187"/>
      <c r="AV1320" s="187"/>
      <c r="AW1320" s="187"/>
      <c r="AX1320" s="187"/>
      <c r="AY1320" s="187"/>
      <c r="AZ1320" s="187"/>
      <c r="BA1320" s="187"/>
      <c r="BB1320" s="187"/>
      <c r="BC1320" s="187"/>
    </row>
    <row r="1321" spans="28:55">
      <c r="AB1321" s="187"/>
      <c r="AC1321" s="187"/>
      <c r="AD1321" s="187"/>
      <c r="AE1321" s="187"/>
      <c r="AF1321" s="187"/>
      <c r="AG1321" s="187"/>
      <c r="AH1321" s="187"/>
      <c r="AI1321" s="187"/>
      <c r="AJ1321" s="187"/>
      <c r="AK1321" s="187"/>
      <c r="AL1321" s="187"/>
      <c r="AM1321" s="187"/>
      <c r="AN1321" s="187"/>
      <c r="AO1321" s="187"/>
      <c r="AP1321" s="187"/>
      <c r="AQ1321" s="187"/>
      <c r="AR1321" s="187"/>
      <c r="AS1321" s="187"/>
      <c r="AT1321" s="187"/>
      <c r="AU1321" s="187"/>
      <c r="AV1321" s="187"/>
      <c r="AW1321" s="187"/>
      <c r="AX1321" s="187"/>
      <c r="AY1321" s="187"/>
      <c r="AZ1321" s="187"/>
      <c r="BA1321" s="187"/>
      <c r="BB1321" s="187"/>
      <c r="BC1321" s="187"/>
    </row>
    <row r="1322" spans="28:55">
      <c r="AB1322" s="187"/>
      <c r="AC1322" s="187"/>
      <c r="AD1322" s="187"/>
      <c r="AE1322" s="187"/>
      <c r="AF1322" s="187"/>
      <c r="AG1322" s="187"/>
      <c r="AH1322" s="187"/>
      <c r="AI1322" s="187"/>
      <c r="AJ1322" s="187"/>
      <c r="AK1322" s="187"/>
      <c r="AL1322" s="187"/>
      <c r="AM1322" s="187"/>
      <c r="AN1322" s="187"/>
      <c r="AO1322" s="187"/>
      <c r="AP1322" s="187"/>
      <c r="AQ1322" s="187"/>
      <c r="AR1322" s="187"/>
      <c r="AS1322" s="187"/>
      <c r="AT1322" s="187"/>
      <c r="AU1322" s="187"/>
      <c r="AV1322" s="187"/>
      <c r="AW1322" s="187"/>
      <c r="AX1322" s="187"/>
      <c r="AY1322" s="187"/>
      <c r="AZ1322" s="187"/>
      <c r="BA1322" s="187"/>
      <c r="BB1322" s="187"/>
      <c r="BC1322" s="187"/>
    </row>
    <row r="1323" spans="28:55">
      <c r="AB1323" s="187"/>
      <c r="AC1323" s="187"/>
      <c r="AD1323" s="187"/>
      <c r="AE1323" s="187"/>
      <c r="AF1323" s="187"/>
      <c r="AG1323" s="187"/>
      <c r="AH1323" s="187"/>
      <c r="AI1323" s="187"/>
      <c r="AJ1323" s="187"/>
      <c r="AK1323" s="187"/>
      <c r="AL1323" s="187"/>
      <c r="AM1323" s="187"/>
      <c r="AN1323" s="187"/>
      <c r="AO1323" s="187"/>
      <c r="AP1323" s="187"/>
      <c r="AQ1323" s="187"/>
      <c r="AR1323" s="187"/>
      <c r="AS1323" s="187"/>
      <c r="AT1323" s="187"/>
      <c r="AU1323" s="187"/>
      <c r="AV1323" s="187"/>
      <c r="AW1323" s="187"/>
      <c r="AX1323" s="187"/>
      <c r="AY1323" s="187"/>
      <c r="AZ1323" s="187"/>
      <c r="BA1323" s="187"/>
      <c r="BB1323" s="187"/>
      <c r="BC1323" s="187"/>
    </row>
    <row r="1324" spans="28:55">
      <c r="AB1324" s="187"/>
      <c r="AC1324" s="187"/>
      <c r="AD1324" s="187"/>
      <c r="AE1324" s="187"/>
      <c r="AF1324" s="187"/>
      <c r="AG1324" s="187"/>
      <c r="AH1324" s="187"/>
      <c r="AI1324" s="187"/>
      <c r="AJ1324" s="187"/>
      <c r="AK1324" s="187"/>
      <c r="AL1324" s="187"/>
      <c r="AM1324" s="187"/>
      <c r="AN1324" s="187"/>
      <c r="AO1324" s="187"/>
      <c r="AP1324" s="187"/>
      <c r="AQ1324" s="187"/>
      <c r="AR1324" s="187"/>
      <c r="AS1324" s="187"/>
      <c r="AT1324" s="187"/>
      <c r="AU1324" s="187"/>
      <c r="AV1324" s="187"/>
      <c r="AW1324" s="187"/>
      <c r="AX1324" s="187"/>
      <c r="AY1324" s="187"/>
      <c r="AZ1324" s="187"/>
      <c r="BA1324" s="187"/>
      <c r="BB1324" s="187"/>
      <c r="BC1324" s="187"/>
    </row>
    <row r="1325" spans="28:55">
      <c r="AB1325" s="187"/>
      <c r="AC1325" s="187"/>
      <c r="AD1325" s="187"/>
      <c r="AE1325" s="187"/>
      <c r="AF1325" s="187"/>
      <c r="AG1325" s="187"/>
      <c r="AH1325" s="187"/>
      <c r="AI1325" s="187"/>
      <c r="AJ1325" s="187"/>
      <c r="AK1325" s="187"/>
      <c r="AL1325" s="187"/>
      <c r="AM1325" s="187"/>
      <c r="AN1325" s="187"/>
      <c r="AO1325" s="187"/>
      <c r="AP1325" s="187"/>
      <c r="AQ1325" s="187"/>
      <c r="AR1325" s="187"/>
      <c r="AS1325" s="187"/>
      <c r="AT1325" s="187"/>
      <c r="AU1325" s="187"/>
      <c r="AV1325" s="187"/>
      <c r="AW1325" s="187"/>
      <c r="AX1325" s="187"/>
      <c r="AY1325" s="187"/>
      <c r="AZ1325" s="187"/>
      <c r="BA1325" s="187"/>
      <c r="BB1325" s="187"/>
      <c r="BC1325" s="187"/>
    </row>
    <row r="1326" spans="28:55">
      <c r="AB1326" s="187"/>
      <c r="AC1326" s="187"/>
      <c r="AD1326" s="187"/>
      <c r="AE1326" s="187"/>
      <c r="AF1326" s="187"/>
      <c r="AG1326" s="187"/>
      <c r="AH1326" s="187"/>
      <c r="AI1326" s="187"/>
      <c r="AJ1326" s="187"/>
      <c r="AK1326" s="187"/>
      <c r="AL1326" s="187"/>
      <c r="AM1326" s="187"/>
      <c r="AN1326" s="187"/>
      <c r="AO1326" s="187"/>
      <c r="AP1326" s="187"/>
      <c r="AQ1326" s="187"/>
      <c r="AR1326" s="187"/>
      <c r="AS1326" s="187"/>
      <c r="AT1326" s="187"/>
      <c r="AU1326" s="187"/>
      <c r="AV1326" s="187"/>
      <c r="AW1326" s="187"/>
      <c r="AX1326" s="187"/>
      <c r="AY1326" s="187"/>
      <c r="AZ1326" s="187"/>
      <c r="BA1326" s="187"/>
      <c r="BB1326" s="187"/>
      <c r="BC1326" s="187"/>
    </row>
    <row r="1327" spans="28:55">
      <c r="AB1327" s="187"/>
      <c r="AC1327" s="187"/>
      <c r="AD1327" s="187"/>
      <c r="AE1327" s="187"/>
      <c r="AF1327" s="187"/>
      <c r="AG1327" s="187"/>
      <c r="AH1327" s="187"/>
      <c r="AI1327" s="187"/>
      <c r="AJ1327" s="187"/>
      <c r="AK1327" s="187"/>
      <c r="AL1327" s="187"/>
      <c r="AM1327" s="187"/>
      <c r="AN1327" s="187"/>
      <c r="AO1327" s="187"/>
      <c r="AP1327" s="187"/>
      <c r="AQ1327" s="187"/>
      <c r="AR1327" s="187"/>
      <c r="AS1327" s="187"/>
      <c r="AT1327" s="187"/>
      <c r="AU1327" s="187"/>
      <c r="AV1327" s="187"/>
      <c r="AW1327" s="187"/>
      <c r="AX1327" s="187"/>
      <c r="AY1327" s="187"/>
      <c r="AZ1327" s="187"/>
      <c r="BA1327" s="187"/>
      <c r="BB1327" s="187"/>
      <c r="BC1327" s="187"/>
    </row>
    <row r="1328" spans="28:55">
      <c r="AB1328" s="187"/>
      <c r="AC1328" s="187"/>
      <c r="AD1328" s="187"/>
      <c r="AE1328" s="187"/>
      <c r="AF1328" s="187"/>
      <c r="AG1328" s="187"/>
      <c r="AH1328" s="187"/>
      <c r="AI1328" s="187"/>
      <c r="AJ1328" s="187"/>
      <c r="AK1328" s="187"/>
      <c r="AL1328" s="187"/>
      <c r="AM1328" s="187"/>
      <c r="AN1328" s="187"/>
      <c r="AO1328" s="187"/>
      <c r="AP1328" s="187"/>
      <c r="AQ1328" s="187"/>
      <c r="AR1328" s="187"/>
      <c r="AS1328" s="187"/>
      <c r="AT1328" s="187"/>
      <c r="AU1328" s="187"/>
      <c r="AV1328" s="187"/>
      <c r="AW1328" s="187"/>
      <c r="AX1328" s="187"/>
      <c r="AY1328" s="187"/>
      <c r="AZ1328" s="187"/>
      <c r="BA1328" s="187"/>
      <c r="BB1328" s="187"/>
      <c r="BC1328" s="187"/>
    </row>
    <row r="1329" spans="28:55">
      <c r="AB1329" s="187"/>
      <c r="AC1329" s="187"/>
      <c r="AD1329" s="187"/>
      <c r="AE1329" s="187"/>
      <c r="AF1329" s="187"/>
      <c r="AG1329" s="187"/>
      <c r="AH1329" s="187"/>
      <c r="AI1329" s="187"/>
      <c r="AJ1329" s="187"/>
      <c r="AK1329" s="187"/>
      <c r="AL1329" s="187"/>
      <c r="AM1329" s="187"/>
      <c r="AN1329" s="187"/>
      <c r="AO1329" s="187"/>
      <c r="AP1329" s="187"/>
      <c r="AQ1329" s="187"/>
      <c r="AR1329" s="187"/>
      <c r="AS1329" s="187"/>
      <c r="AT1329" s="187"/>
      <c r="AU1329" s="187"/>
      <c r="AV1329" s="187"/>
      <c r="AW1329" s="187"/>
      <c r="AX1329" s="187"/>
      <c r="AY1329" s="187"/>
      <c r="AZ1329" s="187"/>
      <c r="BA1329" s="187"/>
      <c r="BB1329" s="187"/>
      <c r="BC1329" s="187"/>
    </row>
    <row r="1330" spans="28:55">
      <c r="AB1330" s="187"/>
      <c r="AC1330" s="187"/>
      <c r="AD1330" s="187"/>
      <c r="AE1330" s="187"/>
      <c r="AF1330" s="187"/>
      <c r="AG1330" s="187"/>
      <c r="AH1330" s="187"/>
      <c r="AI1330" s="187"/>
      <c r="AJ1330" s="187"/>
      <c r="AK1330" s="187"/>
      <c r="AL1330" s="187"/>
      <c r="AM1330" s="187"/>
      <c r="AN1330" s="187"/>
      <c r="AO1330" s="187"/>
      <c r="AP1330" s="187"/>
      <c r="AQ1330" s="187"/>
      <c r="AR1330" s="187"/>
      <c r="AS1330" s="187"/>
      <c r="AT1330" s="187"/>
      <c r="AU1330" s="187"/>
      <c r="AV1330" s="187"/>
      <c r="AW1330" s="187"/>
      <c r="AX1330" s="187"/>
      <c r="AY1330" s="187"/>
      <c r="AZ1330" s="187"/>
      <c r="BA1330" s="187"/>
      <c r="BB1330" s="187"/>
      <c r="BC1330" s="187"/>
    </row>
    <row r="1331" spans="28:55">
      <c r="AB1331" s="187"/>
      <c r="AC1331" s="187"/>
      <c r="AD1331" s="187"/>
      <c r="AE1331" s="187"/>
      <c r="AF1331" s="187"/>
      <c r="AG1331" s="187"/>
      <c r="AH1331" s="187"/>
      <c r="AI1331" s="187"/>
      <c r="AJ1331" s="187"/>
      <c r="AK1331" s="187"/>
      <c r="AL1331" s="187"/>
      <c r="AM1331" s="187"/>
      <c r="AN1331" s="187"/>
      <c r="AO1331" s="187"/>
      <c r="AP1331" s="187"/>
      <c r="AQ1331" s="187"/>
      <c r="AR1331" s="187"/>
      <c r="AS1331" s="187"/>
      <c r="AT1331" s="187"/>
      <c r="AU1331" s="187"/>
      <c r="AV1331" s="187"/>
      <c r="AW1331" s="187"/>
      <c r="AX1331" s="187"/>
      <c r="AY1331" s="187"/>
      <c r="AZ1331" s="187"/>
      <c r="BA1331" s="187"/>
      <c r="BB1331" s="187"/>
      <c r="BC1331" s="187"/>
    </row>
    <row r="1332" spans="28:55">
      <c r="AB1332" s="187"/>
      <c r="AC1332" s="187"/>
      <c r="AD1332" s="187"/>
      <c r="AE1332" s="187"/>
      <c r="AF1332" s="187"/>
      <c r="AG1332" s="187"/>
      <c r="AH1332" s="187"/>
      <c r="AI1332" s="187"/>
      <c r="AJ1332" s="187"/>
      <c r="AK1332" s="187"/>
      <c r="AL1332" s="187"/>
      <c r="AM1332" s="187"/>
      <c r="AN1332" s="187"/>
      <c r="AO1332" s="187"/>
      <c r="AP1332" s="187"/>
      <c r="AQ1332" s="187"/>
      <c r="AR1332" s="187"/>
      <c r="AS1332" s="187"/>
      <c r="AT1332" s="187"/>
      <c r="AU1332" s="187"/>
      <c r="AV1332" s="187"/>
      <c r="AW1332" s="187"/>
      <c r="AX1332" s="187"/>
      <c r="AY1332" s="187"/>
      <c r="AZ1332" s="187"/>
      <c r="BA1332" s="187"/>
      <c r="BB1332" s="187"/>
      <c r="BC1332" s="187"/>
    </row>
    <row r="1333" spans="28:55">
      <c r="AB1333" s="187"/>
      <c r="AC1333" s="187"/>
      <c r="AD1333" s="187"/>
      <c r="AE1333" s="187"/>
      <c r="AF1333" s="187"/>
      <c r="AG1333" s="187"/>
      <c r="AH1333" s="187"/>
      <c r="AI1333" s="187"/>
      <c r="AJ1333" s="187"/>
      <c r="AK1333" s="187"/>
      <c r="AL1333" s="187"/>
      <c r="AM1333" s="187"/>
      <c r="AN1333" s="187"/>
      <c r="AO1333" s="187"/>
      <c r="AP1333" s="187"/>
      <c r="AQ1333" s="187"/>
      <c r="AR1333" s="187"/>
      <c r="AS1333" s="187"/>
      <c r="AT1333" s="187"/>
      <c r="AU1333" s="187"/>
      <c r="AV1333" s="187"/>
      <c r="AW1333" s="187"/>
      <c r="AX1333" s="187"/>
      <c r="AY1333" s="187"/>
      <c r="AZ1333" s="187"/>
      <c r="BA1333" s="187"/>
      <c r="BB1333" s="187"/>
      <c r="BC1333" s="187"/>
    </row>
    <row r="1334" spans="28:55">
      <c r="AB1334" s="187"/>
      <c r="AC1334" s="187"/>
      <c r="AD1334" s="187"/>
      <c r="AE1334" s="187"/>
      <c r="AF1334" s="187"/>
      <c r="AG1334" s="187"/>
      <c r="AH1334" s="187"/>
      <c r="AI1334" s="187"/>
      <c r="AJ1334" s="187"/>
      <c r="AK1334" s="187"/>
      <c r="AL1334" s="187"/>
      <c r="AM1334" s="187"/>
      <c r="AN1334" s="187"/>
      <c r="AO1334" s="187"/>
      <c r="AP1334" s="187"/>
      <c r="AQ1334" s="187"/>
      <c r="AR1334" s="187"/>
      <c r="AS1334" s="187"/>
      <c r="AT1334" s="187"/>
      <c r="AU1334" s="187"/>
      <c r="AV1334" s="187"/>
      <c r="AW1334" s="187"/>
      <c r="AX1334" s="187"/>
      <c r="AY1334" s="187"/>
      <c r="AZ1334" s="187"/>
      <c r="BA1334" s="187"/>
      <c r="BB1334" s="187"/>
      <c r="BC1334" s="187"/>
    </row>
    <row r="1335" spans="28:55">
      <c r="AB1335" s="187"/>
      <c r="AC1335" s="187"/>
      <c r="AD1335" s="187"/>
      <c r="AE1335" s="187"/>
      <c r="AF1335" s="187"/>
      <c r="AG1335" s="187"/>
      <c r="AH1335" s="187"/>
      <c r="AI1335" s="187"/>
      <c r="AJ1335" s="187"/>
      <c r="AK1335" s="187"/>
      <c r="AL1335" s="187"/>
      <c r="AM1335" s="187"/>
      <c r="AN1335" s="187"/>
      <c r="AO1335" s="187"/>
      <c r="AP1335" s="187"/>
      <c r="AQ1335" s="187"/>
      <c r="AR1335" s="187"/>
      <c r="AS1335" s="187"/>
      <c r="AT1335" s="187"/>
      <c r="AU1335" s="187"/>
      <c r="AV1335" s="187"/>
      <c r="AW1335" s="187"/>
      <c r="AX1335" s="187"/>
      <c r="AY1335" s="187"/>
      <c r="AZ1335" s="187"/>
      <c r="BA1335" s="187"/>
      <c r="BB1335" s="187"/>
      <c r="BC1335" s="187"/>
    </row>
    <row r="1336" spans="28:55">
      <c r="AB1336" s="187"/>
      <c r="AC1336" s="187"/>
      <c r="AD1336" s="187"/>
      <c r="AE1336" s="187"/>
      <c r="AF1336" s="187"/>
      <c r="AG1336" s="187"/>
      <c r="AH1336" s="187"/>
      <c r="AI1336" s="187"/>
      <c r="AJ1336" s="187"/>
      <c r="AK1336" s="187"/>
      <c r="AL1336" s="187"/>
      <c r="AM1336" s="187"/>
      <c r="AN1336" s="187"/>
      <c r="AO1336" s="187"/>
      <c r="AP1336" s="187"/>
      <c r="AQ1336" s="187"/>
      <c r="AR1336" s="187"/>
      <c r="AS1336" s="187"/>
      <c r="AT1336" s="187"/>
      <c r="AU1336" s="187"/>
      <c r="AV1336" s="187"/>
      <c r="AW1336" s="187"/>
      <c r="AX1336" s="187"/>
      <c r="AY1336" s="187"/>
      <c r="AZ1336" s="187"/>
      <c r="BA1336" s="187"/>
      <c r="BB1336" s="187"/>
      <c r="BC1336" s="187"/>
    </row>
    <row r="1337" spans="28:55">
      <c r="AB1337" s="187"/>
      <c r="AC1337" s="187"/>
      <c r="AD1337" s="187"/>
      <c r="AE1337" s="187"/>
      <c r="AF1337" s="187"/>
      <c r="AG1337" s="187"/>
      <c r="AH1337" s="187"/>
      <c r="AI1337" s="187"/>
      <c r="AJ1337" s="187"/>
      <c r="AK1337" s="187"/>
      <c r="AL1337" s="187"/>
      <c r="AM1337" s="187"/>
      <c r="AN1337" s="187"/>
      <c r="AO1337" s="187"/>
      <c r="AP1337" s="187"/>
      <c r="AQ1337" s="187"/>
      <c r="AR1337" s="187"/>
      <c r="AS1337" s="187"/>
      <c r="AT1337" s="187"/>
      <c r="AU1337" s="187"/>
      <c r="AV1337" s="187"/>
      <c r="AW1337" s="187"/>
      <c r="AX1337" s="187"/>
      <c r="AY1337" s="187"/>
      <c r="AZ1337" s="187"/>
      <c r="BA1337" s="187"/>
      <c r="BB1337" s="187"/>
      <c r="BC1337" s="187"/>
    </row>
    <row r="1338" spans="28:55">
      <c r="AB1338" s="187"/>
      <c r="AC1338" s="187"/>
      <c r="AD1338" s="187"/>
      <c r="AE1338" s="187"/>
      <c r="AF1338" s="187"/>
      <c r="AG1338" s="187"/>
      <c r="AH1338" s="187"/>
      <c r="AI1338" s="187"/>
      <c r="AJ1338" s="187"/>
      <c r="AK1338" s="187"/>
      <c r="AL1338" s="187"/>
      <c r="AM1338" s="187"/>
      <c r="AN1338" s="187"/>
      <c r="AO1338" s="187"/>
      <c r="AP1338" s="187"/>
      <c r="AQ1338" s="187"/>
      <c r="AR1338" s="187"/>
      <c r="AS1338" s="187"/>
      <c r="AT1338" s="187"/>
      <c r="AU1338" s="187"/>
      <c r="AV1338" s="187"/>
      <c r="AW1338" s="187"/>
      <c r="AX1338" s="187"/>
      <c r="AY1338" s="187"/>
      <c r="AZ1338" s="187"/>
      <c r="BA1338" s="187"/>
      <c r="BB1338" s="187"/>
      <c r="BC1338" s="187"/>
    </row>
    <row r="1339" spans="28:55">
      <c r="AB1339" s="187"/>
      <c r="AC1339" s="187"/>
      <c r="AD1339" s="187"/>
      <c r="AE1339" s="187"/>
      <c r="AF1339" s="187"/>
      <c r="AG1339" s="187"/>
      <c r="AH1339" s="187"/>
      <c r="AI1339" s="187"/>
      <c r="AJ1339" s="187"/>
      <c r="AK1339" s="187"/>
      <c r="AL1339" s="187"/>
      <c r="AM1339" s="187"/>
      <c r="AN1339" s="187"/>
      <c r="AO1339" s="187"/>
      <c r="AP1339" s="187"/>
      <c r="AQ1339" s="187"/>
      <c r="AR1339" s="187"/>
      <c r="AS1339" s="187"/>
      <c r="AT1339" s="187"/>
      <c r="AU1339" s="187"/>
      <c r="AV1339" s="187"/>
      <c r="AW1339" s="187"/>
      <c r="AX1339" s="187"/>
      <c r="AY1339" s="187"/>
      <c r="AZ1339" s="187"/>
      <c r="BA1339" s="187"/>
      <c r="BB1339" s="187"/>
      <c r="BC1339" s="187"/>
    </row>
    <row r="1340" spans="28:55">
      <c r="AB1340" s="187"/>
      <c r="AC1340" s="187"/>
      <c r="AD1340" s="187"/>
      <c r="AE1340" s="187"/>
      <c r="AF1340" s="187"/>
      <c r="AG1340" s="187"/>
      <c r="AH1340" s="187"/>
      <c r="AI1340" s="187"/>
      <c r="AJ1340" s="187"/>
      <c r="AK1340" s="187"/>
      <c r="AL1340" s="187"/>
      <c r="AM1340" s="187"/>
      <c r="AN1340" s="187"/>
      <c r="AO1340" s="187"/>
      <c r="AP1340" s="187"/>
      <c r="AQ1340" s="187"/>
      <c r="AR1340" s="187"/>
      <c r="AS1340" s="187"/>
      <c r="AT1340" s="187"/>
      <c r="AU1340" s="187"/>
      <c r="AV1340" s="187"/>
      <c r="AW1340" s="187"/>
      <c r="AX1340" s="187"/>
      <c r="AY1340" s="187"/>
      <c r="AZ1340" s="187"/>
      <c r="BA1340" s="187"/>
      <c r="BB1340" s="187"/>
      <c r="BC1340" s="187"/>
    </row>
    <row r="1341" spans="28:55">
      <c r="AB1341" s="187"/>
      <c r="AC1341" s="187"/>
      <c r="AD1341" s="187"/>
      <c r="AE1341" s="187"/>
      <c r="AF1341" s="187"/>
      <c r="AG1341" s="187"/>
      <c r="AH1341" s="187"/>
      <c r="AI1341" s="187"/>
      <c r="AJ1341" s="187"/>
      <c r="AK1341" s="187"/>
      <c r="AL1341" s="187"/>
      <c r="AM1341" s="187"/>
      <c r="AN1341" s="187"/>
      <c r="AO1341" s="187"/>
      <c r="AP1341" s="187"/>
      <c r="AQ1341" s="187"/>
      <c r="AR1341" s="187"/>
      <c r="AS1341" s="187"/>
      <c r="AT1341" s="187"/>
      <c r="AU1341" s="187"/>
      <c r="AV1341" s="187"/>
      <c r="AW1341" s="187"/>
      <c r="AX1341" s="187"/>
      <c r="AY1341" s="187"/>
      <c r="AZ1341" s="187"/>
      <c r="BA1341" s="187"/>
      <c r="BB1341" s="187"/>
      <c r="BC1341" s="187"/>
    </row>
    <row r="1342" spans="28:55">
      <c r="AB1342" s="187"/>
      <c r="AC1342" s="187"/>
      <c r="AD1342" s="187"/>
      <c r="AE1342" s="187"/>
      <c r="AF1342" s="187"/>
      <c r="AG1342" s="187"/>
      <c r="AH1342" s="187"/>
      <c r="AI1342" s="187"/>
      <c r="AJ1342" s="187"/>
      <c r="AK1342" s="187"/>
      <c r="AL1342" s="187"/>
      <c r="AM1342" s="187"/>
      <c r="AN1342" s="187"/>
      <c r="AO1342" s="187"/>
      <c r="AP1342" s="187"/>
      <c r="AQ1342" s="187"/>
      <c r="AR1342" s="187"/>
      <c r="AS1342" s="187"/>
      <c r="AT1342" s="187"/>
      <c r="AU1342" s="187"/>
      <c r="AV1342" s="187"/>
      <c r="AW1342" s="187"/>
      <c r="AX1342" s="187"/>
      <c r="AY1342" s="187"/>
      <c r="AZ1342" s="187"/>
      <c r="BA1342" s="187"/>
      <c r="BB1342" s="187"/>
      <c r="BC1342" s="187"/>
    </row>
    <row r="1343" spans="28:55">
      <c r="AB1343" s="187"/>
      <c r="AC1343" s="187"/>
      <c r="AD1343" s="187"/>
      <c r="AE1343" s="187"/>
      <c r="AF1343" s="187"/>
      <c r="AG1343" s="187"/>
      <c r="AH1343" s="187"/>
      <c r="AI1343" s="187"/>
      <c r="AJ1343" s="187"/>
      <c r="AK1343" s="187"/>
      <c r="AL1343" s="187"/>
      <c r="AM1343" s="187"/>
      <c r="AN1343" s="187"/>
      <c r="AO1343" s="187"/>
      <c r="AP1343" s="187"/>
      <c r="AQ1343" s="187"/>
      <c r="AR1343" s="187"/>
      <c r="AS1343" s="187"/>
      <c r="AT1343" s="187"/>
      <c r="AU1343" s="187"/>
      <c r="AV1343" s="187"/>
      <c r="AW1343" s="187"/>
      <c r="AX1343" s="187"/>
      <c r="AY1343" s="187"/>
      <c r="AZ1343" s="187"/>
      <c r="BA1343" s="187"/>
      <c r="BB1343" s="187"/>
      <c r="BC1343" s="187"/>
    </row>
    <row r="1344" spans="28:55">
      <c r="AB1344" s="187"/>
      <c r="AC1344" s="187"/>
      <c r="AD1344" s="187"/>
      <c r="AE1344" s="187"/>
      <c r="AF1344" s="187"/>
      <c r="AG1344" s="187"/>
      <c r="AH1344" s="187"/>
      <c r="AI1344" s="187"/>
      <c r="AJ1344" s="187"/>
      <c r="AK1344" s="187"/>
      <c r="AL1344" s="187"/>
      <c r="AM1344" s="187"/>
      <c r="AN1344" s="187"/>
      <c r="AO1344" s="187"/>
      <c r="AP1344" s="187"/>
      <c r="AQ1344" s="187"/>
      <c r="AR1344" s="187"/>
      <c r="AS1344" s="187"/>
      <c r="AT1344" s="187"/>
      <c r="AU1344" s="187"/>
      <c r="AV1344" s="187"/>
      <c r="AW1344" s="187"/>
      <c r="AX1344" s="187"/>
      <c r="AY1344" s="187"/>
      <c r="AZ1344" s="187"/>
      <c r="BA1344" s="187"/>
      <c r="BB1344" s="187"/>
      <c r="BC1344" s="187"/>
    </row>
    <row r="1345" spans="28:55">
      <c r="AB1345" s="187"/>
      <c r="AC1345" s="187"/>
      <c r="AD1345" s="187"/>
      <c r="AE1345" s="187"/>
      <c r="AF1345" s="187"/>
      <c r="AG1345" s="187"/>
      <c r="AH1345" s="187"/>
      <c r="AI1345" s="187"/>
      <c r="AJ1345" s="187"/>
      <c r="AK1345" s="187"/>
      <c r="AL1345" s="187"/>
      <c r="AM1345" s="187"/>
      <c r="AN1345" s="187"/>
      <c r="AO1345" s="187"/>
      <c r="AP1345" s="187"/>
      <c r="AQ1345" s="187"/>
      <c r="AR1345" s="187"/>
      <c r="AS1345" s="187"/>
      <c r="AT1345" s="187"/>
      <c r="AU1345" s="187"/>
      <c r="AV1345" s="187"/>
      <c r="AW1345" s="187"/>
      <c r="AX1345" s="187"/>
      <c r="AY1345" s="187"/>
      <c r="AZ1345" s="187"/>
      <c r="BA1345" s="187"/>
      <c r="BB1345" s="187"/>
      <c r="BC1345" s="187"/>
    </row>
    <row r="1346" spans="28:55">
      <c r="AB1346" s="187"/>
      <c r="AC1346" s="187"/>
      <c r="AD1346" s="187"/>
      <c r="AE1346" s="187"/>
      <c r="AF1346" s="187"/>
      <c r="AG1346" s="187"/>
      <c r="AH1346" s="187"/>
      <c r="AI1346" s="187"/>
      <c r="AJ1346" s="187"/>
      <c r="AK1346" s="187"/>
      <c r="AL1346" s="187"/>
      <c r="AM1346" s="187"/>
      <c r="AN1346" s="187"/>
      <c r="AO1346" s="187"/>
      <c r="AP1346" s="187"/>
      <c r="AQ1346" s="187"/>
      <c r="AR1346" s="187"/>
      <c r="AS1346" s="187"/>
      <c r="AT1346" s="187"/>
      <c r="AU1346" s="187"/>
      <c r="AV1346" s="187"/>
      <c r="AW1346" s="187"/>
      <c r="AX1346" s="187"/>
      <c r="AY1346" s="187"/>
      <c r="AZ1346" s="187"/>
      <c r="BA1346" s="187"/>
      <c r="BB1346" s="187"/>
      <c r="BC1346" s="187"/>
    </row>
    <row r="1347" spans="28:55">
      <c r="AB1347" s="187"/>
      <c r="AC1347" s="187"/>
      <c r="AD1347" s="187"/>
      <c r="AE1347" s="187"/>
      <c r="AF1347" s="187"/>
      <c r="AG1347" s="187"/>
      <c r="AH1347" s="187"/>
      <c r="AI1347" s="187"/>
      <c r="AJ1347" s="187"/>
      <c r="AK1347" s="187"/>
      <c r="AL1347" s="187"/>
      <c r="AM1347" s="187"/>
      <c r="AN1347" s="187"/>
      <c r="AO1347" s="187"/>
      <c r="AP1347" s="187"/>
      <c r="AQ1347" s="187"/>
      <c r="AR1347" s="187"/>
      <c r="AS1347" s="187"/>
      <c r="AT1347" s="187"/>
      <c r="AU1347" s="187"/>
      <c r="AV1347" s="187"/>
      <c r="AW1347" s="187"/>
      <c r="AX1347" s="187"/>
      <c r="AY1347" s="187"/>
      <c r="AZ1347" s="187"/>
      <c r="BA1347" s="187"/>
      <c r="BB1347" s="187"/>
      <c r="BC1347" s="187"/>
    </row>
    <row r="1348" spans="28:55">
      <c r="AB1348" s="187"/>
      <c r="AC1348" s="187"/>
      <c r="AD1348" s="187"/>
      <c r="AE1348" s="187"/>
      <c r="AF1348" s="187"/>
      <c r="AG1348" s="187"/>
      <c r="AH1348" s="187"/>
      <c r="AI1348" s="187"/>
      <c r="AJ1348" s="187"/>
      <c r="AK1348" s="187"/>
      <c r="AL1348" s="187"/>
      <c r="AM1348" s="187"/>
      <c r="AN1348" s="187"/>
      <c r="AO1348" s="187"/>
      <c r="AP1348" s="187"/>
      <c r="AQ1348" s="187"/>
      <c r="AR1348" s="187"/>
      <c r="AS1348" s="187"/>
      <c r="AT1348" s="187"/>
      <c r="AU1348" s="187"/>
      <c r="AV1348" s="187"/>
      <c r="AW1348" s="187"/>
      <c r="AX1348" s="187"/>
      <c r="AY1348" s="187"/>
      <c r="AZ1348" s="187"/>
      <c r="BA1348" s="187"/>
      <c r="BB1348" s="187"/>
      <c r="BC1348" s="187"/>
    </row>
    <row r="1349" spans="28:55">
      <c r="AB1349" s="187"/>
      <c r="AC1349" s="187"/>
      <c r="AD1349" s="187"/>
      <c r="AE1349" s="187"/>
      <c r="AF1349" s="187"/>
      <c r="AG1349" s="187"/>
      <c r="AH1349" s="187"/>
      <c r="AI1349" s="187"/>
      <c r="AJ1349" s="187"/>
      <c r="AK1349" s="187"/>
      <c r="AL1349" s="187"/>
      <c r="AM1349" s="187"/>
      <c r="AN1349" s="187"/>
      <c r="AO1349" s="187"/>
      <c r="AP1349" s="187"/>
      <c r="AQ1349" s="187"/>
      <c r="AR1349" s="187"/>
      <c r="AS1349" s="187"/>
      <c r="AT1349" s="187"/>
      <c r="AU1349" s="187"/>
      <c r="AV1349" s="187"/>
      <c r="AW1349" s="187"/>
      <c r="AX1349" s="187"/>
      <c r="AY1349" s="187"/>
      <c r="AZ1349" s="187"/>
      <c r="BA1349" s="187"/>
      <c r="BB1349" s="187"/>
      <c r="BC1349" s="187"/>
    </row>
    <row r="1350" spans="28:55">
      <c r="AB1350" s="187"/>
      <c r="AC1350" s="187"/>
      <c r="AD1350" s="187"/>
      <c r="AE1350" s="187"/>
      <c r="AF1350" s="187"/>
      <c r="AG1350" s="187"/>
      <c r="AH1350" s="187"/>
      <c r="AI1350" s="187"/>
      <c r="AJ1350" s="187"/>
      <c r="AK1350" s="187"/>
      <c r="AL1350" s="187"/>
      <c r="AM1350" s="187"/>
      <c r="AN1350" s="187"/>
      <c r="AO1350" s="187"/>
      <c r="AP1350" s="187"/>
      <c r="AQ1350" s="187"/>
      <c r="AR1350" s="187"/>
      <c r="AS1350" s="187"/>
      <c r="AT1350" s="187"/>
      <c r="AU1350" s="187"/>
      <c r="AV1350" s="187"/>
      <c r="AW1350" s="187"/>
      <c r="AX1350" s="187"/>
      <c r="AY1350" s="187"/>
      <c r="AZ1350" s="187"/>
      <c r="BA1350" s="187"/>
      <c r="BB1350" s="187"/>
      <c r="BC1350" s="187"/>
    </row>
    <row r="1351" spans="28:55">
      <c r="AB1351" s="187"/>
      <c r="AC1351" s="187"/>
      <c r="AD1351" s="187"/>
      <c r="AE1351" s="187"/>
      <c r="AF1351" s="187"/>
      <c r="AG1351" s="187"/>
      <c r="AH1351" s="187"/>
      <c r="AI1351" s="187"/>
      <c r="AJ1351" s="187"/>
      <c r="AK1351" s="187"/>
      <c r="AL1351" s="187"/>
      <c r="AM1351" s="187"/>
      <c r="AN1351" s="187"/>
      <c r="AO1351" s="187"/>
      <c r="AP1351" s="187"/>
      <c r="AQ1351" s="187"/>
      <c r="AR1351" s="187"/>
      <c r="AS1351" s="187"/>
      <c r="AT1351" s="187"/>
      <c r="AU1351" s="187"/>
      <c r="AV1351" s="187"/>
      <c r="AW1351" s="187"/>
      <c r="AX1351" s="187"/>
      <c r="AY1351" s="187"/>
      <c r="AZ1351" s="187"/>
      <c r="BA1351" s="187"/>
      <c r="BB1351" s="187"/>
      <c r="BC1351" s="187"/>
    </row>
    <row r="1352" spans="28:55">
      <c r="AB1352" s="187"/>
      <c r="AC1352" s="187"/>
      <c r="AD1352" s="187"/>
      <c r="AE1352" s="187"/>
      <c r="AF1352" s="187"/>
      <c r="AG1352" s="187"/>
      <c r="AH1352" s="187"/>
      <c r="AI1352" s="187"/>
      <c r="AJ1352" s="187"/>
      <c r="AK1352" s="187"/>
      <c r="AL1352" s="187"/>
      <c r="AM1352" s="187"/>
      <c r="AN1352" s="187"/>
      <c r="AO1352" s="187"/>
      <c r="AP1352" s="187"/>
      <c r="AQ1352" s="187"/>
      <c r="AR1352" s="187"/>
      <c r="AS1352" s="187"/>
      <c r="AT1352" s="187"/>
      <c r="AU1352" s="187"/>
      <c r="AV1352" s="187"/>
      <c r="AW1352" s="187"/>
      <c r="AX1352" s="187"/>
      <c r="AY1352" s="187"/>
      <c r="AZ1352" s="187"/>
      <c r="BA1352" s="187"/>
      <c r="BB1352" s="187"/>
      <c r="BC1352" s="187"/>
    </row>
    <row r="1353" spans="28:55">
      <c r="AB1353" s="187"/>
      <c r="AC1353" s="187"/>
      <c r="AD1353" s="187"/>
      <c r="AE1353" s="187"/>
      <c r="AF1353" s="187"/>
      <c r="AG1353" s="187"/>
      <c r="AH1353" s="187"/>
      <c r="AI1353" s="187"/>
      <c r="AJ1353" s="187"/>
      <c r="AK1353" s="187"/>
      <c r="AL1353" s="187"/>
      <c r="AM1353" s="187"/>
      <c r="AN1353" s="187"/>
      <c r="AO1353" s="187"/>
      <c r="AP1353" s="187"/>
      <c r="AQ1353" s="187"/>
      <c r="AR1353" s="187"/>
      <c r="AS1353" s="187"/>
      <c r="AT1353" s="187"/>
      <c r="AU1353" s="187"/>
      <c r="AV1353" s="187"/>
      <c r="AW1353" s="187"/>
      <c r="AX1353" s="187"/>
      <c r="AY1353" s="187"/>
      <c r="AZ1353" s="187"/>
      <c r="BA1353" s="187"/>
      <c r="BB1353" s="187"/>
      <c r="BC1353" s="187"/>
    </row>
    <row r="1354" spans="28:55">
      <c r="AB1354" s="187"/>
      <c r="AC1354" s="187"/>
      <c r="AD1354" s="187"/>
      <c r="AE1354" s="187"/>
      <c r="AF1354" s="187"/>
      <c r="AG1354" s="187"/>
      <c r="AH1354" s="187"/>
      <c r="AI1354" s="187"/>
      <c r="AJ1354" s="187"/>
      <c r="AK1354" s="187"/>
      <c r="AL1354" s="187"/>
      <c r="AM1354" s="187"/>
      <c r="AN1354" s="187"/>
      <c r="AO1354" s="187"/>
      <c r="AP1354" s="187"/>
      <c r="AQ1354" s="187"/>
      <c r="AR1354" s="187"/>
      <c r="AS1354" s="187"/>
      <c r="AT1354" s="187"/>
      <c r="AU1354" s="187"/>
      <c r="AV1354" s="187"/>
      <c r="AW1354" s="187"/>
      <c r="AX1354" s="187"/>
      <c r="AY1354" s="187"/>
      <c r="AZ1354" s="187"/>
      <c r="BA1354" s="187"/>
      <c r="BB1354" s="187"/>
      <c r="BC1354" s="187"/>
    </row>
    <row r="1355" spans="28:55">
      <c r="AB1355" s="187"/>
      <c r="AC1355" s="187"/>
      <c r="AD1355" s="187"/>
      <c r="AE1355" s="187"/>
      <c r="AF1355" s="187"/>
      <c r="AG1355" s="187"/>
      <c r="AH1355" s="187"/>
      <c r="AI1355" s="187"/>
      <c r="AJ1355" s="187"/>
      <c r="AK1355" s="187"/>
      <c r="AL1355" s="187"/>
      <c r="AM1355" s="187"/>
      <c r="AN1355" s="187"/>
      <c r="AO1355" s="187"/>
      <c r="AP1355" s="187"/>
      <c r="AQ1355" s="187"/>
      <c r="AR1355" s="187"/>
      <c r="AS1355" s="187"/>
      <c r="AT1355" s="187"/>
      <c r="AU1355" s="187"/>
      <c r="AV1355" s="187"/>
      <c r="AW1355" s="187"/>
      <c r="AX1355" s="187"/>
      <c r="AY1355" s="187"/>
      <c r="AZ1355" s="187"/>
      <c r="BA1355" s="187"/>
      <c r="BB1355" s="187"/>
      <c r="BC1355" s="187"/>
    </row>
    <row r="1356" spans="28:55">
      <c r="AB1356" s="187"/>
      <c r="AC1356" s="187"/>
      <c r="AD1356" s="187"/>
      <c r="AE1356" s="187"/>
      <c r="AF1356" s="187"/>
      <c r="AG1356" s="187"/>
      <c r="AH1356" s="187"/>
      <c r="AI1356" s="187"/>
      <c r="AJ1356" s="187"/>
      <c r="AK1356" s="187"/>
      <c r="AL1356" s="187"/>
      <c r="AM1356" s="187"/>
      <c r="AN1356" s="187"/>
      <c r="AO1356" s="187"/>
      <c r="AP1356" s="187"/>
      <c r="AQ1356" s="187"/>
      <c r="AR1356" s="187"/>
      <c r="AS1356" s="187"/>
      <c r="AT1356" s="187"/>
      <c r="AU1356" s="187"/>
      <c r="AV1356" s="187"/>
      <c r="AW1356" s="187"/>
      <c r="AX1356" s="187"/>
      <c r="AY1356" s="187"/>
      <c r="AZ1356" s="187"/>
      <c r="BA1356" s="187"/>
      <c r="BB1356" s="187"/>
      <c r="BC1356" s="187"/>
    </row>
    <row r="1357" spans="28:55">
      <c r="AB1357" s="187"/>
      <c r="AC1357" s="187"/>
      <c r="AD1357" s="187"/>
      <c r="AE1357" s="187"/>
      <c r="AF1357" s="187"/>
      <c r="AG1357" s="187"/>
      <c r="AH1357" s="187"/>
      <c r="AI1357" s="187"/>
      <c r="AJ1357" s="187"/>
      <c r="AK1357" s="187"/>
      <c r="AL1357" s="187"/>
      <c r="AM1357" s="187"/>
      <c r="AN1357" s="187"/>
      <c r="AO1357" s="187"/>
      <c r="AP1357" s="187"/>
      <c r="AQ1357" s="187"/>
      <c r="AR1357" s="187"/>
      <c r="AS1357" s="187"/>
      <c r="AT1357" s="187"/>
      <c r="AU1357" s="187"/>
      <c r="AV1357" s="187"/>
      <c r="AW1357" s="187"/>
      <c r="AX1357" s="187"/>
      <c r="AY1357" s="187"/>
      <c r="AZ1357" s="187"/>
      <c r="BA1357" s="187"/>
      <c r="BB1357" s="187"/>
      <c r="BC1357" s="187"/>
    </row>
    <row r="1358" spans="28:55">
      <c r="AB1358" s="187"/>
      <c r="AC1358" s="187"/>
      <c r="AD1358" s="187"/>
      <c r="AE1358" s="187"/>
      <c r="AF1358" s="187"/>
      <c r="AG1358" s="187"/>
      <c r="AH1358" s="187"/>
      <c r="AI1358" s="187"/>
      <c r="AJ1358" s="187"/>
      <c r="AK1358" s="187"/>
      <c r="AL1358" s="187"/>
      <c r="AM1358" s="187"/>
      <c r="AN1358" s="187"/>
      <c r="AO1358" s="187"/>
      <c r="AP1358" s="187"/>
      <c r="AQ1358" s="187"/>
      <c r="AR1358" s="187"/>
      <c r="AS1358" s="187"/>
      <c r="AT1358" s="187"/>
      <c r="AU1358" s="187"/>
      <c r="AV1358" s="187"/>
      <c r="AW1358" s="187"/>
      <c r="AX1358" s="187"/>
      <c r="AY1358" s="187"/>
      <c r="AZ1358" s="187"/>
      <c r="BA1358" s="187"/>
      <c r="BB1358" s="187"/>
      <c r="BC1358" s="187"/>
    </row>
    <row r="1359" spans="28:55">
      <c r="AB1359" s="187"/>
      <c r="AC1359" s="187"/>
      <c r="AD1359" s="187"/>
      <c r="AE1359" s="187"/>
      <c r="AF1359" s="187"/>
      <c r="AG1359" s="187"/>
      <c r="AH1359" s="187"/>
      <c r="AI1359" s="187"/>
      <c r="AJ1359" s="187"/>
      <c r="AK1359" s="187"/>
      <c r="AL1359" s="187"/>
      <c r="AM1359" s="187"/>
      <c r="AN1359" s="187"/>
      <c r="AO1359" s="187"/>
      <c r="AP1359" s="187"/>
      <c r="AQ1359" s="187"/>
      <c r="AR1359" s="187"/>
      <c r="AS1359" s="187"/>
      <c r="AT1359" s="187"/>
      <c r="AU1359" s="187"/>
      <c r="AV1359" s="187"/>
      <c r="AW1359" s="187"/>
      <c r="AX1359" s="187"/>
      <c r="AY1359" s="187"/>
      <c r="AZ1359" s="187"/>
      <c r="BA1359" s="187"/>
      <c r="BB1359" s="187"/>
      <c r="BC1359" s="187"/>
    </row>
    <row r="1360" spans="28:55">
      <c r="AB1360" s="187"/>
      <c r="AC1360" s="187"/>
      <c r="AD1360" s="187"/>
      <c r="AE1360" s="187"/>
      <c r="AF1360" s="187"/>
      <c r="AG1360" s="187"/>
      <c r="AH1360" s="187"/>
      <c r="AI1360" s="187"/>
      <c r="AJ1360" s="187"/>
      <c r="AK1360" s="187"/>
      <c r="AL1360" s="187"/>
      <c r="AM1360" s="187"/>
      <c r="AN1360" s="187"/>
      <c r="AO1360" s="187"/>
      <c r="AP1360" s="187"/>
      <c r="AQ1360" s="187"/>
      <c r="AR1360" s="187"/>
      <c r="AS1360" s="187"/>
      <c r="AT1360" s="187"/>
      <c r="AU1360" s="187"/>
      <c r="AV1360" s="187"/>
      <c r="AW1360" s="187"/>
      <c r="AX1360" s="187"/>
      <c r="AY1360" s="187"/>
      <c r="AZ1360" s="187"/>
      <c r="BA1360" s="187"/>
      <c r="BB1360" s="187"/>
      <c r="BC1360" s="187"/>
    </row>
    <row r="1361" spans="28:55">
      <c r="AB1361" s="187"/>
      <c r="AC1361" s="187"/>
      <c r="AD1361" s="187"/>
      <c r="AE1361" s="187"/>
      <c r="AF1361" s="187"/>
      <c r="AG1361" s="187"/>
      <c r="AH1361" s="187"/>
      <c r="AI1361" s="187"/>
      <c r="AJ1361" s="187"/>
      <c r="AK1361" s="187"/>
      <c r="AL1361" s="187"/>
      <c r="AM1361" s="187"/>
      <c r="AN1361" s="187"/>
      <c r="AO1361" s="187"/>
      <c r="AP1361" s="187"/>
      <c r="AQ1361" s="187"/>
      <c r="AR1361" s="187"/>
      <c r="AS1361" s="187"/>
      <c r="AT1361" s="187"/>
      <c r="AU1361" s="187"/>
      <c r="AV1361" s="187"/>
      <c r="AW1361" s="187"/>
      <c r="AX1361" s="187"/>
      <c r="AY1361" s="187"/>
      <c r="AZ1361" s="187"/>
      <c r="BA1361" s="187"/>
      <c r="BB1361" s="187"/>
      <c r="BC1361" s="187"/>
    </row>
    <row r="1362" spans="28:55">
      <c r="AB1362" s="187"/>
      <c r="AC1362" s="187"/>
      <c r="AD1362" s="187"/>
      <c r="AE1362" s="187"/>
      <c r="AF1362" s="187"/>
      <c r="AG1362" s="187"/>
      <c r="AH1362" s="187"/>
      <c r="AI1362" s="187"/>
      <c r="AJ1362" s="187"/>
      <c r="AK1362" s="187"/>
      <c r="AL1362" s="187"/>
      <c r="AM1362" s="187"/>
      <c r="AN1362" s="187"/>
      <c r="AO1362" s="187"/>
      <c r="AP1362" s="187"/>
      <c r="AQ1362" s="187"/>
      <c r="AR1362" s="187"/>
      <c r="AS1362" s="187"/>
      <c r="AT1362" s="187"/>
      <c r="AU1362" s="187"/>
      <c r="AV1362" s="187"/>
      <c r="AW1362" s="187"/>
      <c r="AX1362" s="187"/>
      <c r="AY1362" s="187"/>
      <c r="AZ1362" s="187"/>
      <c r="BA1362" s="187"/>
      <c r="BB1362" s="187"/>
      <c r="BC1362" s="187"/>
    </row>
    <row r="1363" spans="28:55">
      <c r="AB1363" s="187"/>
      <c r="AC1363" s="187"/>
      <c r="AD1363" s="187"/>
      <c r="AE1363" s="187"/>
      <c r="AF1363" s="187"/>
      <c r="AG1363" s="187"/>
      <c r="AH1363" s="187"/>
      <c r="AI1363" s="187"/>
      <c r="AJ1363" s="187"/>
      <c r="AK1363" s="187"/>
      <c r="AL1363" s="187"/>
      <c r="AM1363" s="187"/>
      <c r="AN1363" s="187"/>
      <c r="AO1363" s="187"/>
      <c r="AP1363" s="187"/>
      <c r="AQ1363" s="187"/>
      <c r="AR1363" s="187"/>
      <c r="AS1363" s="187"/>
      <c r="AT1363" s="187"/>
      <c r="AU1363" s="187"/>
      <c r="AV1363" s="187"/>
      <c r="AW1363" s="187"/>
      <c r="AX1363" s="187"/>
      <c r="AY1363" s="187"/>
      <c r="AZ1363" s="187"/>
      <c r="BA1363" s="187"/>
      <c r="BB1363" s="187"/>
      <c r="BC1363" s="187"/>
    </row>
    <row r="1364" spans="28:55">
      <c r="AB1364" s="187"/>
      <c r="AC1364" s="187"/>
      <c r="AD1364" s="187"/>
      <c r="AE1364" s="187"/>
      <c r="AF1364" s="187"/>
      <c r="AG1364" s="187"/>
      <c r="AH1364" s="187"/>
      <c r="AI1364" s="187"/>
      <c r="AJ1364" s="187"/>
      <c r="AK1364" s="187"/>
      <c r="AL1364" s="187"/>
      <c r="AM1364" s="187"/>
      <c r="AN1364" s="187"/>
      <c r="AO1364" s="187"/>
      <c r="AP1364" s="187"/>
      <c r="AQ1364" s="187"/>
      <c r="AR1364" s="187"/>
      <c r="AS1364" s="187"/>
      <c r="AT1364" s="187"/>
      <c r="AU1364" s="187"/>
      <c r="AV1364" s="187"/>
      <c r="AW1364" s="187"/>
      <c r="AX1364" s="187"/>
      <c r="AY1364" s="187"/>
      <c r="AZ1364" s="187"/>
      <c r="BA1364" s="187"/>
      <c r="BB1364" s="187"/>
      <c r="BC1364" s="187"/>
    </row>
    <row r="1365" spans="28:55">
      <c r="AB1365" s="187"/>
      <c r="AC1365" s="187"/>
      <c r="AD1365" s="187"/>
      <c r="AE1365" s="187"/>
      <c r="AF1365" s="187"/>
      <c r="AG1365" s="187"/>
      <c r="AH1365" s="187"/>
      <c r="AI1365" s="187"/>
      <c r="AJ1365" s="187"/>
      <c r="AK1365" s="187"/>
      <c r="AL1365" s="187"/>
      <c r="AM1365" s="187"/>
      <c r="AN1365" s="187"/>
      <c r="AO1365" s="187"/>
      <c r="AP1365" s="187"/>
      <c r="AQ1365" s="187"/>
      <c r="AR1365" s="187"/>
      <c r="AS1365" s="187"/>
      <c r="AT1365" s="187"/>
      <c r="AU1365" s="187"/>
      <c r="AV1365" s="187"/>
      <c r="AW1365" s="187"/>
      <c r="AX1365" s="187"/>
      <c r="AY1365" s="187"/>
      <c r="AZ1365" s="187"/>
      <c r="BA1365" s="187"/>
      <c r="BB1365" s="187"/>
      <c r="BC1365" s="187"/>
    </row>
    <row r="1366" spans="28:55">
      <c r="AB1366" s="187"/>
      <c r="AC1366" s="187"/>
      <c r="AD1366" s="187"/>
      <c r="AE1366" s="187"/>
      <c r="AF1366" s="187"/>
      <c r="AG1366" s="187"/>
      <c r="AH1366" s="187"/>
      <c r="AI1366" s="187"/>
      <c r="AJ1366" s="187"/>
      <c r="AK1366" s="187"/>
      <c r="AL1366" s="187"/>
      <c r="AM1366" s="187"/>
      <c r="AN1366" s="187"/>
      <c r="AO1366" s="187"/>
      <c r="AP1366" s="187"/>
      <c r="AQ1366" s="187"/>
      <c r="AR1366" s="187"/>
      <c r="AS1366" s="187"/>
      <c r="AT1366" s="187"/>
      <c r="AU1366" s="187"/>
      <c r="AV1366" s="187"/>
      <c r="AW1366" s="187"/>
      <c r="AX1366" s="187"/>
      <c r="AY1366" s="187"/>
      <c r="AZ1366" s="187"/>
      <c r="BA1366" s="187"/>
      <c r="BB1366" s="187"/>
      <c r="BC1366" s="187"/>
    </row>
    <row r="1367" spans="28:55">
      <c r="AB1367" s="187"/>
      <c r="AC1367" s="187"/>
      <c r="AD1367" s="187"/>
      <c r="AE1367" s="187"/>
      <c r="AF1367" s="187"/>
      <c r="AG1367" s="187"/>
      <c r="AH1367" s="187"/>
      <c r="AI1367" s="187"/>
      <c r="AJ1367" s="187"/>
      <c r="AK1367" s="187"/>
      <c r="AL1367" s="187"/>
      <c r="AM1367" s="187"/>
      <c r="AN1367" s="187"/>
      <c r="AO1367" s="187"/>
      <c r="AP1367" s="187"/>
      <c r="AQ1367" s="187"/>
      <c r="AR1367" s="187"/>
      <c r="AS1367" s="187"/>
      <c r="AT1367" s="187"/>
      <c r="AU1367" s="187"/>
      <c r="AV1367" s="187"/>
      <c r="AW1367" s="187"/>
      <c r="AX1367" s="187"/>
      <c r="AY1367" s="187"/>
      <c r="AZ1367" s="187"/>
      <c r="BA1367" s="187"/>
      <c r="BB1367" s="187"/>
      <c r="BC1367" s="187"/>
    </row>
    <row r="1368" spans="28:55">
      <c r="AB1368" s="187"/>
      <c r="AC1368" s="187"/>
      <c r="AD1368" s="187"/>
      <c r="AE1368" s="187"/>
      <c r="AF1368" s="187"/>
      <c r="AG1368" s="187"/>
      <c r="AH1368" s="187"/>
      <c r="AI1368" s="187"/>
      <c r="AJ1368" s="187"/>
      <c r="AK1368" s="187"/>
      <c r="AL1368" s="187"/>
      <c r="AM1368" s="187"/>
      <c r="AN1368" s="187"/>
      <c r="AO1368" s="187"/>
      <c r="AP1368" s="187"/>
      <c r="AQ1368" s="187"/>
      <c r="AR1368" s="187"/>
      <c r="AS1368" s="187"/>
      <c r="AT1368" s="187"/>
      <c r="AU1368" s="187"/>
      <c r="AV1368" s="187"/>
      <c r="AW1368" s="187"/>
      <c r="AX1368" s="187"/>
      <c r="AY1368" s="187"/>
      <c r="AZ1368" s="187"/>
      <c r="BA1368" s="187"/>
      <c r="BB1368" s="187"/>
      <c r="BC1368" s="187"/>
    </row>
    <row r="1369" spans="28:55">
      <c r="AB1369" s="187"/>
      <c r="AC1369" s="187"/>
      <c r="AD1369" s="187"/>
      <c r="AE1369" s="187"/>
      <c r="AF1369" s="187"/>
      <c r="AG1369" s="187"/>
      <c r="AH1369" s="187"/>
      <c r="AI1369" s="187"/>
      <c r="AJ1369" s="187"/>
      <c r="AK1369" s="187"/>
      <c r="AL1369" s="187"/>
      <c r="AM1369" s="187"/>
      <c r="AN1369" s="187"/>
      <c r="AO1369" s="187"/>
      <c r="AP1369" s="187"/>
      <c r="AQ1369" s="187"/>
      <c r="AR1369" s="187"/>
      <c r="AS1369" s="187"/>
      <c r="AT1369" s="187"/>
      <c r="AU1369" s="187"/>
      <c r="AV1369" s="187"/>
      <c r="AW1369" s="187"/>
      <c r="AX1369" s="187"/>
      <c r="AY1369" s="187"/>
      <c r="AZ1369" s="187"/>
      <c r="BA1369" s="187"/>
      <c r="BB1369" s="187"/>
      <c r="BC1369" s="187"/>
    </row>
    <row r="1370" spans="28:55">
      <c r="AB1370" s="187"/>
      <c r="AC1370" s="187"/>
      <c r="AD1370" s="187"/>
      <c r="AE1370" s="187"/>
      <c r="AF1370" s="187"/>
      <c r="AG1370" s="187"/>
      <c r="AH1370" s="187"/>
      <c r="AI1370" s="187"/>
      <c r="AJ1370" s="187"/>
      <c r="AK1370" s="187"/>
      <c r="AL1370" s="187"/>
      <c r="AM1370" s="187"/>
      <c r="AN1370" s="187"/>
      <c r="AO1370" s="187"/>
      <c r="AP1370" s="187"/>
      <c r="AQ1370" s="187"/>
      <c r="AR1370" s="187"/>
      <c r="AS1370" s="187"/>
      <c r="AT1370" s="187"/>
      <c r="AU1370" s="187"/>
      <c r="AV1370" s="187"/>
      <c r="AW1370" s="187"/>
      <c r="AX1370" s="187"/>
      <c r="AY1370" s="187"/>
      <c r="AZ1370" s="187"/>
      <c r="BA1370" s="187"/>
      <c r="BB1370" s="187"/>
      <c r="BC1370" s="187"/>
    </row>
    <row r="1371" spans="28:55">
      <c r="AB1371" s="187"/>
      <c r="AC1371" s="187"/>
      <c r="AD1371" s="187"/>
      <c r="AE1371" s="187"/>
      <c r="AF1371" s="187"/>
      <c r="AG1371" s="187"/>
      <c r="AH1371" s="187"/>
      <c r="AI1371" s="187"/>
      <c r="AJ1371" s="187"/>
      <c r="AK1371" s="187"/>
      <c r="AL1371" s="187"/>
      <c r="AM1371" s="187"/>
      <c r="AN1371" s="187"/>
      <c r="AO1371" s="187"/>
      <c r="AP1371" s="187"/>
      <c r="AQ1371" s="187"/>
      <c r="AR1371" s="187"/>
      <c r="AS1371" s="187"/>
      <c r="AT1371" s="187"/>
      <c r="AU1371" s="187"/>
      <c r="AV1371" s="187"/>
      <c r="AW1371" s="187"/>
      <c r="AX1371" s="187"/>
      <c r="AY1371" s="187"/>
      <c r="AZ1371" s="187"/>
      <c r="BA1371" s="187"/>
      <c r="BB1371" s="187"/>
      <c r="BC1371" s="187"/>
    </row>
    <row r="1372" spans="28:55">
      <c r="AB1372" s="187"/>
      <c r="AC1372" s="187"/>
      <c r="AD1372" s="187"/>
      <c r="AE1372" s="187"/>
      <c r="AF1372" s="187"/>
      <c r="AG1372" s="187"/>
      <c r="AH1372" s="187"/>
      <c r="AI1372" s="187"/>
      <c r="AJ1372" s="187"/>
      <c r="AK1372" s="187"/>
      <c r="AL1372" s="187"/>
      <c r="AM1372" s="187"/>
      <c r="AN1372" s="187"/>
      <c r="AO1372" s="187"/>
      <c r="AP1372" s="187"/>
      <c r="AQ1372" s="187"/>
      <c r="AR1372" s="187"/>
      <c r="AS1372" s="187"/>
      <c r="AT1372" s="187"/>
      <c r="AU1372" s="187"/>
      <c r="AV1372" s="187"/>
      <c r="AW1372" s="187"/>
      <c r="AX1372" s="187"/>
      <c r="AY1372" s="187"/>
      <c r="AZ1372" s="187"/>
      <c r="BA1372" s="187"/>
      <c r="BB1372" s="187"/>
      <c r="BC1372" s="187"/>
    </row>
    <row r="1373" spans="28:55">
      <c r="AB1373" s="187"/>
      <c r="AC1373" s="187"/>
      <c r="AD1373" s="187"/>
      <c r="AE1373" s="187"/>
      <c r="AF1373" s="187"/>
      <c r="AG1373" s="187"/>
      <c r="AH1373" s="187"/>
      <c r="AI1373" s="187"/>
      <c r="AJ1373" s="187"/>
      <c r="AK1373" s="187"/>
      <c r="AL1373" s="187"/>
      <c r="AM1373" s="187"/>
      <c r="AN1373" s="187"/>
      <c r="AO1373" s="187"/>
      <c r="AP1373" s="187"/>
      <c r="AQ1373" s="187"/>
      <c r="AR1373" s="187"/>
      <c r="AS1373" s="187"/>
      <c r="AT1373" s="187"/>
      <c r="AU1373" s="187"/>
      <c r="AV1373" s="187"/>
      <c r="AW1373" s="187"/>
      <c r="AX1373" s="187"/>
      <c r="AY1373" s="187"/>
      <c r="AZ1373" s="187"/>
      <c r="BA1373" s="187"/>
      <c r="BB1373" s="187"/>
      <c r="BC1373" s="187"/>
    </row>
    <row r="1374" spans="28:55">
      <c r="AB1374" s="187"/>
      <c r="AC1374" s="187"/>
      <c r="AD1374" s="187"/>
      <c r="AE1374" s="187"/>
      <c r="AF1374" s="187"/>
      <c r="AG1374" s="187"/>
      <c r="AH1374" s="187"/>
      <c r="AI1374" s="187"/>
      <c r="AJ1374" s="187"/>
      <c r="AK1374" s="187"/>
      <c r="AL1374" s="187"/>
      <c r="AM1374" s="187"/>
      <c r="AN1374" s="187"/>
      <c r="AO1374" s="187"/>
      <c r="AP1374" s="187"/>
      <c r="AQ1374" s="187"/>
      <c r="AR1374" s="187"/>
      <c r="AS1374" s="187"/>
      <c r="AT1374" s="187"/>
      <c r="AU1374" s="187"/>
      <c r="AV1374" s="187"/>
      <c r="AW1374" s="187"/>
      <c r="AX1374" s="187"/>
      <c r="AY1374" s="187"/>
      <c r="AZ1374" s="187"/>
      <c r="BA1374" s="187"/>
      <c r="BB1374" s="187"/>
      <c r="BC1374" s="187"/>
    </row>
    <row r="1375" spans="28:55">
      <c r="AB1375" s="187"/>
      <c r="AC1375" s="187"/>
      <c r="AD1375" s="187"/>
      <c r="AE1375" s="187"/>
      <c r="AF1375" s="187"/>
      <c r="AG1375" s="187"/>
      <c r="AH1375" s="187"/>
      <c r="AI1375" s="187"/>
      <c r="AJ1375" s="187"/>
      <c r="AK1375" s="187"/>
      <c r="AL1375" s="187"/>
      <c r="AM1375" s="187"/>
      <c r="AN1375" s="187"/>
      <c r="AO1375" s="187"/>
      <c r="AP1375" s="187"/>
      <c r="AQ1375" s="187"/>
      <c r="AR1375" s="187"/>
      <c r="AS1375" s="187"/>
      <c r="AT1375" s="187"/>
      <c r="AU1375" s="187"/>
      <c r="AV1375" s="187"/>
      <c r="AW1375" s="187"/>
      <c r="AX1375" s="187"/>
      <c r="AY1375" s="187"/>
      <c r="AZ1375" s="187"/>
      <c r="BA1375" s="187"/>
      <c r="BB1375" s="187"/>
      <c r="BC1375" s="187"/>
    </row>
    <row r="1376" spans="28:55">
      <c r="AB1376" s="187"/>
      <c r="AC1376" s="187"/>
      <c r="AD1376" s="187"/>
      <c r="AE1376" s="187"/>
      <c r="AF1376" s="187"/>
      <c r="AG1376" s="187"/>
      <c r="AH1376" s="187"/>
      <c r="AI1376" s="187"/>
      <c r="AJ1376" s="187"/>
      <c r="AK1376" s="187"/>
      <c r="AL1376" s="187"/>
      <c r="AM1376" s="187"/>
      <c r="AN1376" s="187"/>
      <c r="AO1376" s="187"/>
      <c r="AP1376" s="187"/>
      <c r="AQ1376" s="187"/>
      <c r="AR1376" s="187"/>
      <c r="AS1376" s="187"/>
      <c r="AT1376" s="187"/>
      <c r="AU1376" s="187"/>
      <c r="AV1376" s="187"/>
      <c r="AW1376" s="187"/>
      <c r="AX1376" s="187"/>
      <c r="AY1376" s="187"/>
      <c r="AZ1376" s="187"/>
      <c r="BA1376" s="187"/>
      <c r="BB1376" s="187"/>
      <c r="BC1376" s="187"/>
    </row>
    <row r="1377" spans="28:55">
      <c r="AB1377" s="187"/>
      <c r="AC1377" s="187"/>
      <c r="AD1377" s="187"/>
      <c r="AE1377" s="187"/>
      <c r="AF1377" s="187"/>
      <c r="AG1377" s="187"/>
      <c r="AH1377" s="187"/>
      <c r="AI1377" s="187"/>
      <c r="AJ1377" s="187"/>
      <c r="AK1377" s="187"/>
      <c r="AL1377" s="187"/>
      <c r="AM1377" s="187"/>
      <c r="AN1377" s="187"/>
      <c r="AO1377" s="187"/>
      <c r="AP1377" s="187"/>
      <c r="AQ1377" s="187"/>
      <c r="AR1377" s="187"/>
      <c r="AS1377" s="187"/>
      <c r="AT1377" s="187"/>
      <c r="AU1377" s="187"/>
      <c r="AV1377" s="187"/>
      <c r="AW1377" s="187"/>
      <c r="AX1377" s="187"/>
      <c r="AY1377" s="187"/>
      <c r="AZ1377" s="187"/>
      <c r="BA1377" s="187"/>
      <c r="BB1377" s="187"/>
      <c r="BC1377" s="187"/>
    </row>
    <row r="1378" spans="28:55">
      <c r="AB1378" s="187"/>
      <c r="AC1378" s="187"/>
      <c r="AD1378" s="187"/>
      <c r="AE1378" s="187"/>
      <c r="AF1378" s="187"/>
      <c r="AG1378" s="187"/>
      <c r="AH1378" s="187"/>
      <c r="AI1378" s="187"/>
      <c r="AJ1378" s="187"/>
      <c r="AK1378" s="187"/>
      <c r="AL1378" s="187"/>
      <c r="AM1378" s="187"/>
      <c r="AN1378" s="187"/>
      <c r="AO1378" s="187"/>
      <c r="AP1378" s="187"/>
      <c r="AQ1378" s="187"/>
      <c r="AR1378" s="187"/>
      <c r="AS1378" s="187"/>
      <c r="AT1378" s="187"/>
      <c r="AU1378" s="187"/>
      <c r="AV1378" s="187"/>
      <c r="AW1378" s="187"/>
      <c r="AX1378" s="187"/>
      <c r="AY1378" s="187"/>
      <c r="AZ1378" s="187"/>
      <c r="BA1378" s="187"/>
      <c r="BB1378" s="187"/>
      <c r="BC1378" s="187"/>
    </row>
    <row r="1379" spans="28:55">
      <c r="AB1379" s="187"/>
      <c r="AC1379" s="187"/>
      <c r="AD1379" s="187"/>
      <c r="AE1379" s="187"/>
      <c r="AF1379" s="187"/>
      <c r="AG1379" s="187"/>
      <c r="AH1379" s="187"/>
      <c r="AI1379" s="187"/>
      <c r="AJ1379" s="187"/>
      <c r="AK1379" s="187"/>
      <c r="AL1379" s="187"/>
      <c r="AM1379" s="187"/>
      <c r="AN1379" s="187"/>
      <c r="AO1379" s="187"/>
      <c r="AP1379" s="187"/>
      <c r="AQ1379" s="187"/>
      <c r="AR1379" s="187"/>
      <c r="AS1379" s="187"/>
      <c r="AT1379" s="187"/>
      <c r="AU1379" s="187"/>
      <c r="AV1379" s="187"/>
      <c r="AW1379" s="187"/>
      <c r="AX1379" s="187"/>
      <c r="AY1379" s="187"/>
      <c r="AZ1379" s="187"/>
      <c r="BA1379" s="187"/>
      <c r="BB1379" s="187"/>
      <c r="BC1379" s="187"/>
    </row>
    <row r="1380" spans="28:55">
      <c r="AB1380" s="187"/>
      <c r="AC1380" s="187"/>
      <c r="AD1380" s="187"/>
      <c r="AE1380" s="187"/>
      <c r="AF1380" s="187"/>
      <c r="AG1380" s="187"/>
      <c r="AH1380" s="187"/>
      <c r="AI1380" s="187"/>
      <c r="AJ1380" s="187"/>
      <c r="AK1380" s="187"/>
      <c r="AL1380" s="187"/>
      <c r="AM1380" s="187"/>
      <c r="AN1380" s="187"/>
      <c r="AO1380" s="187"/>
      <c r="AP1380" s="187"/>
      <c r="AQ1380" s="187"/>
      <c r="AR1380" s="187"/>
      <c r="AS1380" s="187"/>
      <c r="AT1380" s="187"/>
      <c r="AU1380" s="187"/>
      <c r="AV1380" s="187"/>
      <c r="AW1380" s="187"/>
      <c r="AX1380" s="187"/>
      <c r="AY1380" s="187"/>
      <c r="AZ1380" s="187"/>
      <c r="BA1380" s="187"/>
      <c r="BB1380" s="187"/>
      <c r="BC1380" s="187"/>
    </row>
    <row r="1381" spans="28:55">
      <c r="AB1381" s="187"/>
      <c r="AC1381" s="187"/>
      <c r="AD1381" s="187"/>
      <c r="AE1381" s="187"/>
      <c r="AF1381" s="187"/>
      <c r="AG1381" s="187"/>
      <c r="AH1381" s="187"/>
      <c r="AI1381" s="187"/>
      <c r="AJ1381" s="187"/>
      <c r="AK1381" s="187"/>
      <c r="AL1381" s="187"/>
      <c r="AM1381" s="187"/>
      <c r="AN1381" s="187"/>
      <c r="AO1381" s="187"/>
      <c r="AP1381" s="187"/>
      <c r="AQ1381" s="187"/>
      <c r="AR1381" s="187"/>
      <c r="AS1381" s="187"/>
      <c r="AT1381" s="187"/>
      <c r="AU1381" s="187"/>
      <c r="AV1381" s="187"/>
      <c r="AW1381" s="187"/>
      <c r="AX1381" s="187"/>
      <c r="AY1381" s="187"/>
      <c r="AZ1381" s="187"/>
      <c r="BA1381" s="187"/>
      <c r="BB1381" s="187"/>
      <c r="BC1381" s="187"/>
    </row>
    <row r="1382" spans="28:55">
      <c r="AB1382" s="187"/>
      <c r="AC1382" s="187"/>
      <c r="AD1382" s="187"/>
      <c r="AE1382" s="187"/>
      <c r="AF1382" s="187"/>
      <c r="AG1382" s="187"/>
      <c r="AH1382" s="187"/>
      <c r="AI1382" s="187"/>
      <c r="AJ1382" s="187"/>
      <c r="AK1382" s="187"/>
      <c r="AL1382" s="187"/>
      <c r="AM1382" s="187"/>
      <c r="AN1382" s="187"/>
      <c r="AO1382" s="187"/>
      <c r="AP1382" s="187"/>
      <c r="AQ1382" s="187"/>
      <c r="AR1382" s="187"/>
      <c r="AS1382" s="187"/>
      <c r="AT1382" s="187"/>
      <c r="AU1382" s="187"/>
      <c r="AV1382" s="187"/>
      <c r="AW1382" s="187"/>
      <c r="AX1382" s="187"/>
      <c r="AY1382" s="187"/>
      <c r="AZ1382" s="187"/>
      <c r="BA1382" s="187"/>
      <c r="BB1382" s="187"/>
      <c r="BC1382" s="187"/>
    </row>
    <row r="1383" spans="28:55">
      <c r="AB1383" s="187"/>
      <c r="AC1383" s="187"/>
      <c r="AD1383" s="187"/>
      <c r="AE1383" s="187"/>
      <c r="AF1383" s="187"/>
      <c r="AG1383" s="187"/>
      <c r="AH1383" s="187"/>
      <c r="AI1383" s="187"/>
      <c r="AJ1383" s="187"/>
      <c r="AK1383" s="187"/>
      <c r="AL1383" s="187"/>
      <c r="AM1383" s="187"/>
      <c r="AN1383" s="187"/>
      <c r="AO1383" s="187"/>
      <c r="AP1383" s="187"/>
      <c r="AQ1383" s="187"/>
      <c r="AR1383" s="187"/>
      <c r="AS1383" s="187"/>
      <c r="AT1383" s="187"/>
      <c r="AU1383" s="187"/>
      <c r="AV1383" s="187"/>
      <c r="AW1383" s="187"/>
      <c r="AX1383" s="187"/>
      <c r="AY1383" s="187"/>
      <c r="AZ1383" s="187"/>
      <c r="BA1383" s="187"/>
      <c r="BB1383" s="187"/>
      <c r="BC1383" s="187"/>
    </row>
    <row r="1384" spans="28:55">
      <c r="AB1384" s="187"/>
      <c r="AC1384" s="187"/>
      <c r="AD1384" s="187"/>
      <c r="AE1384" s="187"/>
      <c r="AF1384" s="187"/>
      <c r="AG1384" s="187"/>
      <c r="AH1384" s="187"/>
      <c r="AI1384" s="187"/>
      <c r="AJ1384" s="187"/>
      <c r="AK1384" s="187"/>
      <c r="AL1384" s="187"/>
      <c r="AM1384" s="187"/>
      <c r="AN1384" s="187"/>
      <c r="AO1384" s="187"/>
      <c r="AP1384" s="187"/>
      <c r="AQ1384" s="187"/>
      <c r="AR1384" s="187"/>
      <c r="AS1384" s="187"/>
      <c r="AT1384" s="187"/>
      <c r="AU1384" s="187"/>
      <c r="AV1384" s="187"/>
      <c r="AW1384" s="187"/>
      <c r="AX1384" s="187"/>
      <c r="AY1384" s="187"/>
      <c r="AZ1384" s="187"/>
      <c r="BA1384" s="187"/>
      <c r="BB1384" s="187"/>
      <c r="BC1384" s="187"/>
    </row>
    <row r="1385" spans="28:55">
      <c r="AB1385" s="187"/>
      <c r="AC1385" s="187"/>
      <c r="AD1385" s="187"/>
      <c r="AE1385" s="187"/>
      <c r="AF1385" s="187"/>
      <c r="AG1385" s="187"/>
      <c r="AH1385" s="187"/>
      <c r="AI1385" s="187"/>
      <c r="AJ1385" s="187"/>
      <c r="AK1385" s="187"/>
      <c r="AL1385" s="187"/>
      <c r="AM1385" s="187"/>
      <c r="AN1385" s="187"/>
      <c r="AO1385" s="187"/>
      <c r="AP1385" s="187"/>
      <c r="AQ1385" s="187"/>
      <c r="AR1385" s="187"/>
      <c r="AS1385" s="187"/>
      <c r="AT1385" s="187"/>
      <c r="AU1385" s="187"/>
      <c r="AV1385" s="187"/>
      <c r="AW1385" s="187"/>
      <c r="AX1385" s="187"/>
      <c r="AY1385" s="187"/>
      <c r="AZ1385" s="187"/>
      <c r="BA1385" s="187"/>
      <c r="BB1385" s="187"/>
      <c r="BC1385" s="187"/>
    </row>
    <row r="1386" spans="28:55">
      <c r="AB1386" s="187"/>
      <c r="AC1386" s="187"/>
      <c r="AD1386" s="187"/>
      <c r="AE1386" s="187"/>
      <c r="AF1386" s="187"/>
      <c r="AG1386" s="187"/>
      <c r="AH1386" s="187"/>
      <c r="AI1386" s="187"/>
      <c r="AJ1386" s="187"/>
      <c r="AK1386" s="187"/>
      <c r="AL1386" s="187"/>
      <c r="AM1386" s="187"/>
      <c r="AN1386" s="187"/>
      <c r="AO1386" s="187"/>
      <c r="AP1386" s="187"/>
      <c r="AQ1386" s="187"/>
      <c r="AR1386" s="187"/>
      <c r="AS1386" s="187"/>
      <c r="AT1386" s="187"/>
      <c r="AU1386" s="187"/>
      <c r="AV1386" s="187"/>
      <c r="AW1386" s="187"/>
      <c r="AX1386" s="187"/>
      <c r="AY1386" s="187"/>
      <c r="AZ1386" s="187"/>
      <c r="BA1386" s="187"/>
      <c r="BB1386" s="187"/>
      <c r="BC1386" s="187"/>
    </row>
    <row r="1387" spans="28:55">
      <c r="AB1387" s="187"/>
      <c r="AC1387" s="187"/>
      <c r="AD1387" s="187"/>
      <c r="AE1387" s="187"/>
      <c r="AF1387" s="187"/>
      <c r="AG1387" s="187"/>
      <c r="AH1387" s="187"/>
      <c r="AI1387" s="187"/>
      <c r="AJ1387" s="187"/>
      <c r="AK1387" s="187"/>
      <c r="AL1387" s="187"/>
      <c r="AM1387" s="187"/>
      <c r="AN1387" s="187"/>
      <c r="AO1387" s="187"/>
      <c r="AP1387" s="187"/>
      <c r="AQ1387" s="187"/>
      <c r="AR1387" s="187"/>
      <c r="AS1387" s="187"/>
      <c r="AT1387" s="187"/>
      <c r="AU1387" s="187"/>
      <c r="AV1387" s="187"/>
      <c r="AW1387" s="187"/>
      <c r="AX1387" s="187"/>
      <c r="AY1387" s="187"/>
      <c r="AZ1387" s="187"/>
      <c r="BA1387" s="187"/>
      <c r="BB1387" s="187"/>
      <c r="BC1387" s="187"/>
    </row>
    <row r="1388" spans="28:55">
      <c r="AB1388" s="187"/>
      <c r="AC1388" s="187"/>
      <c r="AD1388" s="187"/>
      <c r="AE1388" s="187"/>
      <c r="AF1388" s="187"/>
      <c r="AG1388" s="187"/>
      <c r="AH1388" s="187"/>
      <c r="AI1388" s="187"/>
      <c r="AJ1388" s="187"/>
      <c r="AK1388" s="187"/>
      <c r="AL1388" s="187"/>
      <c r="AM1388" s="187"/>
      <c r="AN1388" s="187"/>
      <c r="AO1388" s="187"/>
      <c r="AP1388" s="187"/>
      <c r="AQ1388" s="187"/>
      <c r="AR1388" s="187"/>
      <c r="AS1388" s="187"/>
      <c r="AT1388" s="187"/>
      <c r="AU1388" s="187"/>
      <c r="AV1388" s="187"/>
      <c r="AW1388" s="187"/>
      <c r="AX1388" s="187"/>
      <c r="AY1388" s="187"/>
      <c r="AZ1388" s="187"/>
      <c r="BA1388" s="187"/>
      <c r="BB1388" s="187"/>
      <c r="BC1388" s="187"/>
    </row>
    <row r="1389" spans="28:55">
      <c r="AB1389" s="187"/>
      <c r="AC1389" s="187"/>
      <c r="AD1389" s="187"/>
      <c r="AE1389" s="187"/>
      <c r="AF1389" s="187"/>
      <c r="AG1389" s="187"/>
      <c r="AH1389" s="187"/>
      <c r="AI1389" s="187"/>
      <c r="AJ1389" s="187"/>
      <c r="AK1389" s="187"/>
      <c r="AL1389" s="187"/>
      <c r="AM1389" s="187"/>
      <c r="AN1389" s="187"/>
      <c r="AO1389" s="187"/>
      <c r="AP1389" s="187"/>
      <c r="AQ1389" s="187"/>
      <c r="AR1389" s="187"/>
      <c r="AS1389" s="187"/>
      <c r="AT1389" s="187"/>
      <c r="AU1389" s="187"/>
      <c r="AV1389" s="187"/>
      <c r="AW1389" s="187"/>
      <c r="AX1389" s="187"/>
      <c r="AY1389" s="187"/>
      <c r="AZ1389" s="187"/>
      <c r="BA1389" s="187"/>
      <c r="BB1389" s="187"/>
      <c r="BC1389" s="187"/>
    </row>
    <row r="1390" spans="28:55">
      <c r="AB1390" s="187"/>
      <c r="AC1390" s="187"/>
      <c r="AD1390" s="187"/>
      <c r="AE1390" s="187"/>
      <c r="AF1390" s="187"/>
      <c r="AG1390" s="187"/>
      <c r="AH1390" s="187"/>
      <c r="AI1390" s="187"/>
      <c r="AJ1390" s="187"/>
      <c r="AK1390" s="187"/>
      <c r="AL1390" s="187"/>
      <c r="AM1390" s="187"/>
      <c r="AN1390" s="187"/>
      <c r="AO1390" s="187"/>
      <c r="AP1390" s="187"/>
      <c r="AQ1390" s="187"/>
      <c r="AR1390" s="187"/>
      <c r="AS1390" s="187"/>
      <c r="AT1390" s="187"/>
      <c r="AU1390" s="187"/>
      <c r="AV1390" s="187"/>
      <c r="AW1390" s="187"/>
      <c r="AX1390" s="187"/>
      <c r="AY1390" s="187"/>
      <c r="AZ1390" s="187"/>
      <c r="BA1390" s="187"/>
      <c r="BB1390" s="187"/>
      <c r="BC1390" s="187"/>
    </row>
    <row r="1391" spans="28:55">
      <c r="AB1391" s="187"/>
      <c r="AC1391" s="187"/>
      <c r="AD1391" s="187"/>
      <c r="AE1391" s="187"/>
      <c r="AF1391" s="187"/>
      <c r="AG1391" s="187"/>
      <c r="AH1391" s="187"/>
      <c r="AI1391" s="187"/>
      <c r="AJ1391" s="187"/>
      <c r="AK1391" s="187"/>
      <c r="AL1391" s="187"/>
      <c r="AM1391" s="187"/>
      <c r="AN1391" s="187"/>
      <c r="AO1391" s="187"/>
      <c r="AP1391" s="187"/>
      <c r="AQ1391" s="187"/>
      <c r="AR1391" s="187"/>
      <c r="AS1391" s="187"/>
      <c r="AT1391" s="187"/>
      <c r="AU1391" s="187"/>
      <c r="AV1391" s="187"/>
      <c r="AW1391" s="187"/>
      <c r="AX1391" s="187"/>
      <c r="AY1391" s="187"/>
      <c r="AZ1391" s="187"/>
      <c r="BA1391" s="187"/>
      <c r="BB1391" s="187"/>
      <c r="BC1391" s="187"/>
    </row>
    <row r="1392" spans="28:55">
      <c r="AB1392" s="187"/>
      <c r="AC1392" s="187"/>
      <c r="AD1392" s="187"/>
      <c r="AE1392" s="187"/>
      <c r="AF1392" s="187"/>
      <c r="AG1392" s="187"/>
      <c r="AH1392" s="187"/>
      <c r="AI1392" s="187"/>
      <c r="AJ1392" s="187"/>
      <c r="AK1392" s="187"/>
      <c r="AL1392" s="187"/>
      <c r="AM1392" s="187"/>
      <c r="AN1392" s="187"/>
      <c r="AO1392" s="187"/>
      <c r="AP1392" s="187"/>
      <c r="AQ1392" s="187"/>
      <c r="AR1392" s="187"/>
      <c r="AS1392" s="187"/>
      <c r="AT1392" s="187"/>
      <c r="AU1392" s="187"/>
      <c r="AV1392" s="187"/>
      <c r="AW1392" s="187"/>
      <c r="AX1392" s="187"/>
      <c r="AY1392" s="187"/>
      <c r="AZ1392" s="187"/>
      <c r="BA1392" s="187"/>
      <c r="BB1392" s="187"/>
      <c r="BC1392" s="187"/>
    </row>
    <row r="1393" spans="28:55">
      <c r="AB1393" s="187"/>
      <c r="AC1393" s="187"/>
      <c r="AD1393" s="187"/>
      <c r="AE1393" s="187"/>
      <c r="AF1393" s="187"/>
      <c r="AG1393" s="187"/>
      <c r="AH1393" s="187"/>
      <c r="AI1393" s="187"/>
      <c r="AJ1393" s="187"/>
      <c r="AK1393" s="187"/>
      <c r="AL1393" s="187"/>
      <c r="AM1393" s="187"/>
      <c r="AN1393" s="187"/>
      <c r="AO1393" s="187"/>
      <c r="AP1393" s="187"/>
      <c r="AQ1393" s="187"/>
      <c r="AR1393" s="187"/>
      <c r="AS1393" s="187"/>
      <c r="AT1393" s="187"/>
      <c r="AU1393" s="187"/>
      <c r="AV1393" s="187"/>
      <c r="AW1393" s="187"/>
      <c r="AX1393" s="187"/>
      <c r="AY1393" s="187"/>
      <c r="AZ1393" s="187"/>
      <c r="BA1393" s="187"/>
      <c r="BB1393" s="187"/>
      <c r="BC1393" s="187"/>
    </row>
    <row r="1394" spans="28:55">
      <c r="AB1394" s="187"/>
      <c r="AC1394" s="187"/>
      <c r="AD1394" s="187"/>
      <c r="AE1394" s="187"/>
      <c r="AF1394" s="187"/>
      <c r="AG1394" s="187"/>
      <c r="AH1394" s="187"/>
      <c r="AI1394" s="187"/>
      <c r="AJ1394" s="187"/>
      <c r="AK1394" s="187"/>
      <c r="AL1394" s="187"/>
      <c r="AM1394" s="187"/>
      <c r="AN1394" s="187"/>
      <c r="AO1394" s="187"/>
      <c r="AP1394" s="187"/>
      <c r="AQ1394" s="187"/>
      <c r="AR1394" s="187"/>
      <c r="AS1394" s="187"/>
      <c r="AT1394" s="187"/>
      <c r="AU1394" s="187"/>
      <c r="AV1394" s="187"/>
      <c r="AW1394" s="187"/>
      <c r="AX1394" s="187"/>
      <c r="AY1394" s="187"/>
      <c r="AZ1394" s="187"/>
      <c r="BA1394" s="187"/>
      <c r="BB1394" s="187"/>
      <c r="BC1394" s="187"/>
    </row>
    <row r="1395" spans="28:55">
      <c r="AB1395" s="187"/>
      <c r="AC1395" s="187"/>
      <c r="AD1395" s="187"/>
      <c r="AE1395" s="187"/>
      <c r="AF1395" s="187"/>
      <c r="AG1395" s="187"/>
      <c r="AH1395" s="187"/>
      <c r="AI1395" s="187"/>
      <c r="AJ1395" s="187"/>
      <c r="AK1395" s="187"/>
      <c r="AL1395" s="187"/>
      <c r="AM1395" s="187"/>
      <c r="AN1395" s="187"/>
      <c r="AO1395" s="187"/>
      <c r="AP1395" s="187"/>
      <c r="AQ1395" s="187"/>
      <c r="AR1395" s="187"/>
      <c r="AS1395" s="187"/>
      <c r="AT1395" s="187"/>
      <c r="AU1395" s="187"/>
      <c r="AV1395" s="187"/>
      <c r="AW1395" s="187"/>
      <c r="AX1395" s="187"/>
      <c r="AY1395" s="187"/>
      <c r="AZ1395" s="187"/>
      <c r="BA1395" s="187"/>
      <c r="BB1395" s="187"/>
      <c r="BC1395" s="187"/>
    </row>
    <row r="1396" spans="28:55">
      <c r="AB1396" s="187"/>
      <c r="AC1396" s="187"/>
      <c r="AD1396" s="187"/>
      <c r="AE1396" s="187"/>
      <c r="AF1396" s="187"/>
      <c r="AG1396" s="187"/>
      <c r="AH1396" s="187"/>
      <c r="AI1396" s="187"/>
      <c r="AJ1396" s="187"/>
      <c r="AK1396" s="187"/>
      <c r="AL1396" s="187"/>
      <c r="AM1396" s="187"/>
      <c r="AN1396" s="187"/>
      <c r="AO1396" s="187"/>
      <c r="AP1396" s="187"/>
      <c r="AQ1396" s="187"/>
      <c r="AR1396" s="187"/>
      <c r="AS1396" s="187"/>
      <c r="AT1396" s="187"/>
      <c r="AU1396" s="187"/>
      <c r="AV1396" s="187"/>
      <c r="AW1396" s="187"/>
      <c r="AX1396" s="187"/>
      <c r="AY1396" s="187"/>
      <c r="AZ1396" s="187"/>
      <c r="BA1396" s="187"/>
      <c r="BB1396" s="187"/>
      <c r="BC1396" s="187"/>
    </row>
    <row r="1397" spans="28:55">
      <c r="AB1397" s="187"/>
      <c r="AC1397" s="187"/>
      <c r="AD1397" s="187"/>
      <c r="AE1397" s="187"/>
      <c r="AF1397" s="187"/>
      <c r="AG1397" s="187"/>
      <c r="AH1397" s="187"/>
      <c r="AI1397" s="187"/>
      <c r="AJ1397" s="187"/>
      <c r="AK1397" s="187"/>
      <c r="AL1397" s="187"/>
      <c r="AM1397" s="187"/>
      <c r="AN1397" s="187"/>
      <c r="AO1397" s="187"/>
      <c r="AP1397" s="187"/>
      <c r="AQ1397" s="187"/>
      <c r="AR1397" s="187"/>
      <c r="AS1397" s="187"/>
      <c r="AT1397" s="187"/>
      <c r="AU1397" s="187"/>
      <c r="AV1397" s="187"/>
      <c r="AW1397" s="187"/>
      <c r="AX1397" s="187"/>
      <c r="AY1397" s="187"/>
      <c r="AZ1397" s="187"/>
      <c r="BA1397" s="187"/>
      <c r="BB1397" s="187"/>
      <c r="BC1397" s="187"/>
    </row>
    <row r="1398" spans="28:55">
      <c r="AB1398" s="187"/>
      <c r="AC1398" s="187"/>
      <c r="AD1398" s="187"/>
      <c r="AE1398" s="187"/>
      <c r="AF1398" s="187"/>
      <c r="AG1398" s="187"/>
      <c r="AH1398" s="187"/>
      <c r="AI1398" s="187"/>
      <c r="AJ1398" s="187"/>
      <c r="AK1398" s="187"/>
      <c r="AL1398" s="187"/>
      <c r="AM1398" s="187"/>
      <c r="AN1398" s="187"/>
      <c r="AO1398" s="187"/>
      <c r="AP1398" s="187"/>
      <c r="AQ1398" s="187"/>
      <c r="AR1398" s="187"/>
      <c r="AS1398" s="187"/>
      <c r="AT1398" s="187"/>
      <c r="AU1398" s="187"/>
      <c r="AV1398" s="187"/>
      <c r="AW1398" s="187"/>
      <c r="AX1398" s="187"/>
      <c r="AY1398" s="187"/>
      <c r="AZ1398" s="187"/>
      <c r="BA1398" s="187"/>
      <c r="BB1398" s="187"/>
      <c r="BC1398" s="187"/>
    </row>
    <row r="1399" spans="28:55">
      <c r="AB1399" s="187"/>
      <c r="AC1399" s="187"/>
      <c r="AD1399" s="187"/>
      <c r="AE1399" s="187"/>
      <c r="AF1399" s="187"/>
      <c r="AG1399" s="187"/>
      <c r="AH1399" s="187"/>
      <c r="AI1399" s="187"/>
      <c r="AJ1399" s="187"/>
      <c r="AK1399" s="187"/>
      <c r="AL1399" s="187"/>
      <c r="AM1399" s="187"/>
      <c r="AN1399" s="187"/>
      <c r="AO1399" s="187"/>
      <c r="AP1399" s="187"/>
      <c r="AQ1399" s="187"/>
      <c r="AR1399" s="187"/>
      <c r="AS1399" s="187"/>
      <c r="AT1399" s="187"/>
      <c r="AU1399" s="187"/>
      <c r="AV1399" s="187"/>
      <c r="AW1399" s="187"/>
      <c r="AX1399" s="187"/>
      <c r="AY1399" s="187"/>
      <c r="AZ1399" s="187"/>
      <c r="BA1399" s="187"/>
      <c r="BB1399" s="187"/>
      <c r="BC1399" s="187"/>
    </row>
    <row r="1400" spans="28:55">
      <c r="AB1400" s="187"/>
      <c r="AC1400" s="187"/>
      <c r="AD1400" s="187"/>
      <c r="AE1400" s="187"/>
      <c r="AF1400" s="187"/>
      <c r="AG1400" s="187"/>
      <c r="AH1400" s="187"/>
      <c r="AI1400" s="187"/>
      <c r="AJ1400" s="187"/>
      <c r="AK1400" s="187"/>
      <c r="AL1400" s="187"/>
      <c r="AM1400" s="187"/>
      <c r="AN1400" s="187"/>
      <c r="AO1400" s="187"/>
      <c r="AP1400" s="187"/>
      <c r="AQ1400" s="187"/>
      <c r="AR1400" s="187"/>
      <c r="AS1400" s="187"/>
      <c r="AT1400" s="187"/>
      <c r="AU1400" s="187"/>
      <c r="AV1400" s="187"/>
      <c r="AW1400" s="187"/>
      <c r="AX1400" s="187"/>
      <c r="AY1400" s="187"/>
      <c r="AZ1400" s="187"/>
      <c r="BA1400" s="187"/>
      <c r="BB1400" s="187"/>
      <c r="BC1400" s="187"/>
    </row>
    <row r="1401" spans="28:55">
      <c r="AB1401" s="187"/>
      <c r="AC1401" s="187"/>
      <c r="AD1401" s="187"/>
      <c r="AE1401" s="187"/>
      <c r="AF1401" s="187"/>
      <c r="AG1401" s="187"/>
      <c r="AH1401" s="187"/>
      <c r="AI1401" s="187"/>
      <c r="AJ1401" s="187"/>
      <c r="AK1401" s="187"/>
      <c r="AL1401" s="187"/>
      <c r="AM1401" s="187"/>
      <c r="AN1401" s="187"/>
      <c r="AO1401" s="187"/>
      <c r="AP1401" s="187"/>
      <c r="AQ1401" s="187"/>
      <c r="AR1401" s="187"/>
      <c r="AS1401" s="187"/>
      <c r="AT1401" s="187"/>
      <c r="AU1401" s="187"/>
      <c r="AV1401" s="187"/>
      <c r="AW1401" s="187"/>
      <c r="AX1401" s="187"/>
      <c r="AY1401" s="187"/>
      <c r="AZ1401" s="187"/>
      <c r="BA1401" s="187"/>
      <c r="BB1401" s="187"/>
      <c r="BC1401" s="187"/>
    </row>
    <row r="1402" spans="28:55">
      <c r="AB1402" s="187"/>
      <c r="AC1402" s="187"/>
      <c r="AD1402" s="187"/>
      <c r="AE1402" s="187"/>
      <c r="AF1402" s="187"/>
      <c r="AG1402" s="187"/>
      <c r="AH1402" s="187"/>
      <c r="AI1402" s="187"/>
      <c r="AJ1402" s="187"/>
      <c r="AK1402" s="187"/>
      <c r="AL1402" s="187"/>
      <c r="AM1402" s="187"/>
      <c r="AN1402" s="187"/>
      <c r="AO1402" s="187"/>
      <c r="AP1402" s="187"/>
      <c r="AQ1402" s="187"/>
      <c r="AR1402" s="187"/>
      <c r="AS1402" s="187"/>
      <c r="AT1402" s="187"/>
      <c r="AU1402" s="187"/>
      <c r="AV1402" s="187"/>
      <c r="AW1402" s="187"/>
      <c r="AX1402" s="187"/>
      <c r="AY1402" s="187"/>
      <c r="AZ1402" s="187"/>
      <c r="BA1402" s="187"/>
      <c r="BB1402" s="187"/>
      <c r="BC1402" s="187"/>
    </row>
    <row r="1403" spans="28:55">
      <c r="AB1403" s="187"/>
      <c r="AC1403" s="187"/>
      <c r="AD1403" s="187"/>
      <c r="AE1403" s="187"/>
      <c r="AF1403" s="187"/>
      <c r="AG1403" s="187"/>
      <c r="AH1403" s="187"/>
      <c r="AI1403" s="187"/>
      <c r="AJ1403" s="187"/>
      <c r="AK1403" s="187"/>
      <c r="AL1403" s="187"/>
      <c r="AM1403" s="187"/>
      <c r="AN1403" s="187"/>
      <c r="AO1403" s="187"/>
      <c r="AP1403" s="187"/>
      <c r="AQ1403" s="187"/>
      <c r="AR1403" s="187"/>
      <c r="AS1403" s="187"/>
      <c r="AT1403" s="187"/>
      <c r="AU1403" s="187"/>
      <c r="AV1403" s="187"/>
      <c r="AW1403" s="187"/>
      <c r="AX1403" s="187"/>
      <c r="AY1403" s="187"/>
      <c r="AZ1403" s="187"/>
      <c r="BA1403" s="187"/>
      <c r="BB1403" s="187"/>
      <c r="BC1403" s="187"/>
    </row>
    <row r="1404" spans="28:55">
      <c r="AB1404" s="187"/>
      <c r="AC1404" s="187"/>
      <c r="AD1404" s="187"/>
      <c r="AE1404" s="187"/>
      <c r="AF1404" s="187"/>
      <c r="AG1404" s="187"/>
      <c r="AH1404" s="187"/>
      <c r="AI1404" s="187"/>
      <c r="AJ1404" s="187"/>
      <c r="AK1404" s="187"/>
      <c r="AL1404" s="187"/>
      <c r="AM1404" s="187"/>
      <c r="AN1404" s="187"/>
      <c r="AO1404" s="187"/>
      <c r="AP1404" s="187"/>
      <c r="AQ1404" s="187"/>
      <c r="AR1404" s="187"/>
      <c r="AS1404" s="187"/>
      <c r="AT1404" s="187"/>
      <c r="AU1404" s="187"/>
      <c r="AV1404" s="187"/>
      <c r="AW1404" s="187"/>
      <c r="AX1404" s="187"/>
      <c r="AY1404" s="187"/>
      <c r="AZ1404" s="187"/>
      <c r="BA1404" s="187"/>
      <c r="BB1404" s="187"/>
      <c r="BC1404" s="187"/>
    </row>
    <row r="1405" spans="28:55">
      <c r="AB1405" s="187"/>
      <c r="AC1405" s="187"/>
      <c r="AD1405" s="187"/>
      <c r="AE1405" s="187"/>
      <c r="AF1405" s="187"/>
      <c r="AG1405" s="187"/>
      <c r="AH1405" s="187"/>
      <c r="AI1405" s="187"/>
      <c r="AJ1405" s="187"/>
      <c r="AK1405" s="187"/>
      <c r="AL1405" s="187"/>
      <c r="AM1405" s="187"/>
      <c r="AN1405" s="187"/>
      <c r="AO1405" s="187"/>
      <c r="AP1405" s="187"/>
      <c r="AQ1405" s="187"/>
      <c r="AR1405" s="187"/>
      <c r="AS1405" s="187"/>
      <c r="AT1405" s="187"/>
      <c r="AU1405" s="187"/>
      <c r="AV1405" s="187"/>
      <c r="AW1405" s="187"/>
      <c r="AX1405" s="187"/>
      <c r="AY1405" s="187"/>
      <c r="AZ1405" s="187"/>
      <c r="BA1405" s="187"/>
      <c r="BB1405" s="187"/>
      <c r="BC1405" s="187"/>
    </row>
    <row r="1406" spans="28:55">
      <c r="AB1406" s="187"/>
      <c r="AC1406" s="187"/>
      <c r="AD1406" s="187"/>
      <c r="AE1406" s="187"/>
      <c r="AF1406" s="187"/>
      <c r="AG1406" s="187"/>
      <c r="AH1406" s="187"/>
      <c r="AI1406" s="187"/>
      <c r="AJ1406" s="187"/>
      <c r="AK1406" s="187"/>
      <c r="AL1406" s="187"/>
      <c r="AM1406" s="187"/>
      <c r="AN1406" s="187"/>
      <c r="AO1406" s="187"/>
      <c r="AP1406" s="187"/>
      <c r="AQ1406" s="187"/>
      <c r="AR1406" s="187"/>
      <c r="AS1406" s="187"/>
      <c r="AT1406" s="187"/>
      <c r="AU1406" s="187"/>
      <c r="AV1406" s="187"/>
      <c r="AW1406" s="187"/>
      <c r="AX1406" s="187"/>
      <c r="AY1406" s="187"/>
      <c r="AZ1406" s="187"/>
      <c r="BA1406" s="187"/>
      <c r="BB1406" s="187"/>
      <c r="BC1406" s="187"/>
    </row>
    <row r="1407" spans="28:55">
      <c r="AB1407" s="187"/>
      <c r="AC1407" s="187"/>
      <c r="AD1407" s="187"/>
      <c r="AE1407" s="187"/>
      <c r="AF1407" s="187"/>
      <c r="AG1407" s="187"/>
      <c r="AH1407" s="187"/>
      <c r="AI1407" s="187"/>
      <c r="AJ1407" s="187"/>
      <c r="AK1407" s="187"/>
      <c r="AL1407" s="187"/>
      <c r="AM1407" s="187"/>
      <c r="AN1407" s="187"/>
      <c r="AO1407" s="187"/>
      <c r="AP1407" s="187"/>
      <c r="AQ1407" s="187"/>
      <c r="AR1407" s="187"/>
      <c r="AS1407" s="187"/>
      <c r="AT1407" s="187"/>
      <c r="AU1407" s="187"/>
      <c r="AV1407" s="187"/>
      <c r="AW1407" s="187"/>
      <c r="AX1407" s="187"/>
      <c r="AY1407" s="187"/>
      <c r="AZ1407" s="187"/>
      <c r="BA1407" s="187"/>
      <c r="BB1407" s="187"/>
      <c r="BC1407" s="187"/>
    </row>
    <row r="1408" spans="28:55">
      <c r="AB1408" s="187"/>
      <c r="AC1408" s="187"/>
      <c r="AD1408" s="187"/>
      <c r="AE1408" s="187"/>
      <c r="AF1408" s="187"/>
      <c r="AG1408" s="187"/>
      <c r="AH1408" s="187"/>
      <c r="AI1408" s="187"/>
      <c r="AJ1408" s="187"/>
      <c r="AK1408" s="187"/>
      <c r="AL1408" s="187"/>
      <c r="AM1408" s="187"/>
      <c r="AN1408" s="187"/>
      <c r="AO1408" s="187"/>
      <c r="AP1408" s="187"/>
      <c r="AQ1408" s="187"/>
      <c r="AR1408" s="187"/>
      <c r="AS1408" s="187"/>
      <c r="AT1408" s="187"/>
      <c r="AU1408" s="187"/>
      <c r="AV1408" s="187"/>
      <c r="AW1408" s="187"/>
      <c r="AX1408" s="187"/>
      <c r="AY1408" s="187"/>
      <c r="AZ1408" s="187"/>
      <c r="BA1408" s="187"/>
      <c r="BB1408" s="187"/>
      <c r="BC1408" s="187"/>
    </row>
    <row r="1409" spans="28:55">
      <c r="AB1409" s="187"/>
      <c r="AC1409" s="187"/>
      <c r="AD1409" s="187"/>
      <c r="AE1409" s="187"/>
      <c r="AF1409" s="187"/>
      <c r="AG1409" s="187"/>
      <c r="AH1409" s="187"/>
      <c r="AI1409" s="187"/>
      <c r="AJ1409" s="187"/>
      <c r="AK1409" s="187"/>
      <c r="AL1409" s="187"/>
      <c r="AM1409" s="187"/>
      <c r="AN1409" s="187"/>
      <c r="AO1409" s="187"/>
      <c r="AP1409" s="187"/>
      <c r="AQ1409" s="187"/>
      <c r="AR1409" s="187"/>
      <c r="AS1409" s="187"/>
      <c r="AT1409" s="187"/>
      <c r="AU1409" s="187"/>
      <c r="AV1409" s="187"/>
      <c r="AW1409" s="187"/>
      <c r="AX1409" s="187"/>
      <c r="AY1409" s="187"/>
      <c r="AZ1409" s="187"/>
      <c r="BA1409" s="187"/>
      <c r="BB1409" s="187"/>
      <c r="BC1409" s="187"/>
    </row>
    <row r="1410" spans="28:55">
      <c r="AB1410" s="187"/>
      <c r="AC1410" s="187"/>
      <c r="AD1410" s="187"/>
      <c r="AE1410" s="187"/>
      <c r="AF1410" s="187"/>
      <c r="AG1410" s="187"/>
      <c r="AH1410" s="187"/>
      <c r="AI1410" s="187"/>
      <c r="AJ1410" s="187"/>
      <c r="AK1410" s="187"/>
      <c r="AL1410" s="187"/>
      <c r="AM1410" s="187"/>
      <c r="AN1410" s="187"/>
      <c r="AO1410" s="187"/>
      <c r="AP1410" s="187"/>
      <c r="AQ1410" s="187"/>
      <c r="AR1410" s="187"/>
      <c r="AS1410" s="187"/>
      <c r="AT1410" s="187"/>
      <c r="AU1410" s="187"/>
      <c r="AV1410" s="187"/>
      <c r="AW1410" s="187"/>
      <c r="AX1410" s="187"/>
      <c r="AY1410" s="187"/>
      <c r="AZ1410" s="187"/>
      <c r="BA1410" s="187"/>
      <c r="BB1410" s="187"/>
      <c r="BC1410" s="187"/>
    </row>
    <row r="1411" spans="28:55">
      <c r="AB1411" s="187"/>
      <c r="AC1411" s="187"/>
      <c r="AD1411" s="187"/>
      <c r="AE1411" s="187"/>
      <c r="AF1411" s="187"/>
      <c r="AG1411" s="187"/>
      <c r="AH1411" s="187"/>
      <c r="AI1411" s="187"/>
      <c r="AJ1411" s="187"/>
      <c r="AK1411" s="187"/>
      <c r="AL1411" s="187"/>
      <c r="AM1411" s="187"/>
      <c r="AN1411" s="187"/>
      <c r="AO1411" s="187"/>
      <c r="AP1411" s="187"/>
      <c r="AQ1411" s="187"/>
      <c r="AR1411" s="187"/>
      <c r="AS1411" s="187"/>
      <c r="AT1411" s="187"/>
      <c r="AU1411" s="187"/>
      <c r="AV1411" s="187"/>
      <c r="AW1411" s="187"/>
      <c r="AX1411" s="187"/>
      <c r="AY1411" s="187"/>
      <c r="AZ1411" s="187"/>
      <c r="BA1411" s="187"/>
      <c r="BB1411" s="187"/>
      <c r="BC1411" s="187"/>
    </row>
    <row r="1412" spans="28:55">
      <c r="AB1412" s="187"/>
      <c r="AC1412" s="187"/>
      <c r="AD1412" s="187"/>
      <c r="AE1412" s="187"/>
      <c r="AF1412" s="187"/>
      <c r="AG1412" s="187"/>
      <c r="AH1412" s="187"/>
      <c r="AI1412" s="187"/>
      <c r="AJ1412" s="187"/>
      <c r="AK1412" s="187"/>
      <c r="AL1412" s="187"/>
      <c r="AM1412" s="187"/>
      <c r="AN1412" s="187"/>
      <c r="AO1412" s="187"/>
      <c r="AP1412" s="187"/>
      <c r="AQ1412" s="187"/>
      <c r="AR1412" s="187"/>
      <c r="AS1412" s="187"/>
      <c r="AT1412" s="187"/>
      <c r="AU1412" s="187"/>
      <c r="AV1412" s="187"/>
      <c r="AW1412" s="187"/>
      <c r="AX1412" s="187"/>
      <c r="AY1412" s="187"/>
      <c r="AZ1412" s="187"/>
      <c r="BA1412" s="187"/>
      <c r="BB1412" s="187"/>
      <c r="BC1412" s="187"/>
    </row>
    <row r="1413" spans="28:55">
      <c r="AB1413" s="187"/>
      <c r="AC1413" s="187"/>
      <c r="AD1413" s="187"/>
      <c r="AE1413" s="187"/>
      <c r="AF1413" s="187"/>
      <c r="AG1413" s="187"/>
      <c r="AH1413" s="187"/>
      <c r="AI1413" s="187"/>
      <c r="AJ1413" s="187"/>
      <c r="AK1413" s="187"/>
      <c r="AL1413" s="187"/>
      <c r="AM1413" s="187"/>
      <c r="AN1413" s="187"/>
      <c r="AO1413" s="187"/>
      <c r="AP1413" s="187"/>
      <c r="AQ1413" s="187"/>
      <c r="AR1413" s="187"/>
      <c r="AS1413" s="187"/>
      <c r="AT1413" s="187"/>
      <c r="AU1413" s="187"/>
      <c r="AV1413" s="187"/>
      <c r="AW1413" s="187"/>
      <c r="AX1413" s="187"/>
      <c r="AY1413" s="187"/>
      <c r="AZ1413" s="187"/>
      <c r="BA1413" s="187"/>
      <c r="BB1413" s="187"/>
      <c r="BC1413" s="187"/>
    </row>
    <row r="1414" spans="28:55">
      <c r="AB1414" s="187"/>
      <c r="AC1414" s="187"/>
      <c r="AD1414" s="187"/>
      <c r="AE1414" s="187"/>
      <c r="AF1414" s="187"/>
      <c r="AG1414" s="187"/>
      <c r="AH1414" s="187"/>
      <c r="AI1414" s="187"/>
      <c r="AJ1414" s="187"/>
      <c r="AK1414" s="187"/>
      <c r="AL1414" s="187"/>
      <c r="AM1414" s="187"/>
      <c r="AN1414" s="187"/>
      <c r="AO1414" s="187"/>
      <c r="AP1414" s="187"/>
      <c r="AQ1414" s="187"/>
      <c r="AR1414" s="187"/>
      <c r="AS1414" s="187"/>
      <c r="AT1414" s="187"/>
      <c r="AU1414" s="187"/>
      <c r="AV1414" s="187"/>
      <c r="AW1414" s="187"/>
      <c r="AX1414" s="187"/>
      <c r="AY1414" s="187"/>
      <c r="AZ1414" s="187"/>
      <c r="BA1414" s="187"/>
      <c r="BB1414" s="187"/>
      <c r="BC1414" s="187"/>
    </row>
    <row r="1415" spans="28:55">
      <c r="AB1415" s="187"/>
      <c r="AC1415" s="187"/>
      <c r="AD1415" s="187"/>
      <c r="AE1415" s="187"/>
      <c r="AF1415" s="187"/>
      <c r="AG1415" s="187"/>
      <c r="AH1415" s="187"/>
      <c r="AI1415" s="187"/>
      <c r="AJ1415" s="187"/>
      <c r="AK1415" s="187"/>
      <c r="AL1415" s="187"/>
      <c r="AM1415" s="187"/>
      <c r="AN1415" s="187"/>
      <c r="AO1415" s="187"/>
      <c r="AP1415" s="187"/>
      <c r="AQ1415" s="187"/>
      <c r="AR1415" s="187"/>
      <c r="AS1415" s="187"/>
      <c r="AT1415" s="187"/>
      <c r="AU1415" s="187"/>
      <c r="AV1415" s="187"/>
      <c r="AW1415" s="187"/>
      <c r="AX1415" s="187"/>
      <c r="AY1415" s="187"/>
      <c r="AZ1415" s="187"/>
      <c r="BA1415" s="187"/>
      <c r="BB1415" s="187"/>
      <c r="BC1415" s="187"/>
    </row>
    <row r="1416" spans="28:55">
      <c r="AB1416" s="187"/>
      <c r="AC1416" s="187"/>
      <c r="AD1416" s="187"/>
      <c r="AE1416" s="187"/>
      <c r="AF1416" s="187"/>
      <c r="AG1416" s="187"/>
      <c r="AH1416" s="187"/>
      <c r="AI1416" s="187"/>
      <c r="AJ1416" s="187"/>
      <c r="AK1416" s="187"/>
      <c r="AL1416" s="187"/>
      <c r="AM1416" s="187"/>
      <c r="AN1416" s="187"/>
      <c r="AO1416" s="187"/>
      <c r="AP1416" s="187"/>
      <c r="AQ1416" s="187"/>
      <c r="AR1416" s="187"/>
      <c r="AS1416" s="187"/>
      <c r="AT1416" s="187"/>
      <c r="AU1416" s="187"/>
      <c r="AV1416" s="187"/>
      <c r="AW1416" s="187"/>
      <c r="AX1416" s="187"/>
      <c r="AY1416" s="187"/>
      <c r="AZ1416" s="187"/>
      <c r="BA1416" s="187"/>
      <c r="BB1416" s="187"/>
      <c r="BC1416" s="187"/>
    </row>
    <row r="1417" spans="28:55">
      <c r="AB1417" s="187"/>
      <c r="AC1417" s="187"/>
      <c r="AD1417" s="187"/>
      <c r="AE1417" s="187"/>
      <c r="AF1417" s="187"/>
      <c r="AG1417" s="187"/>
      <c r="AH1417" s="187"/>
      <c r="AI1417" s="187"/>
      <c r="AJ1417" s="187"/>
      <c r="AK1417" s="187"/>
      <c r="AL1417" s="187"/>
      <c r="AM1417" s="187"/>
      <c r="AN1417" s="187"/>
      <c r="AO1417" s="187"/>
      <c r="AP1417" s="187"/>
      <c r="AQ1417" s="187"/>
      <c r="AR1417" s="187"/>
      <c r="AS1417" s="187"/>
      <c r="AT1417" s="187"/>
      <c r="AU1417" s="187"/>
      <c r="AV1417" s="187"/>
      <c r="AW1417" s="187"/>
      <c r="AX1417" s="187"/>
      <c r="AY1417" s="187"/>
      <c r="AZ1417" s="187"/>
      <c r="BA1417" s="187"/>
      <c r="BB1417" s="187"/>
      <c r="BC1417" s="187"/>
    </row>
    <row r="1418" spans="28:55">
      <c r="AB1418" s="187"/>
      <c r="AC1418" s="187"/>
      <c r="AD1418" s="187"/>
      <c r="AE1418" s="187"/>
      <c r="AF1418" s="187"/>
      <c r="AG1418" s="187"/>
      <c r="AH1418" s="187"/>
      <c r="AI1418" s="187"/>
      <c r="AJ1418" s="187"/>
      <c r="AK1418" s="187"/>
      <c r="AL1418" s="187"/>
      <c r="AM1418" s="187"/>
      <c r="AN1418" s="187"/>
      <c r="AO1418" s="187"/>
      <c r="AP1418" s="187"/>
      <c r="AQ1418" s="187"/>
      <c r="AR1418" s="187"/>
      <c r="AS1418" s="187"/>
      <c r="AT1418" s="187"/>
      <c r="AU1418" s="187"/>
      <c r="AV1418" s="187"/>
      <c r="AW1418" s="187"/>
      <c r="AX1418" s="187"/>
      <c r="AY1418" s="187"/>
      <c r="AZ1418" s="187"/>
      <c r="BA1418" s="187"/>
      <c r="BB1418" s="187"/>
      <c r="BC1418" s="187"/>
    </row>
    <row r="1419" spans="28:55">
      <c r="AB1419" s="187"/>
      <c r="AC1419" s="187"/>
      <c r="AD1419" s="187"/>
      <c r="AE1419" s="187"/>
      <c r="AF1419" s="187"/>
      <c r="AG1419" s="187"/>
      <c r="AH1419" s="187"/>
      <c r="AI1419" s="187"/>
      <c r="AJ1419" s="187"/>
      <c r="AK1419" s="187"/>
      <c r="AL1419" s="187"/>
      <c r="AM1419" s="187"/>
      <c r="AN1419" s="187"/>
      <c r="AO1419" s="187"/>
      <c r="AP1419" s="187"/>
      <c r="AQ1419" s="187"/>
      <c r="AR1419" s="187"/>
      <c r="AS1419" s="187"/>
      <c r="AT1419" s="187"/>
      <c r="AU1419" s="187"/>
      <c r="AV1419" s="187"/>
      <c r="AW1419" s="187"/>
      <c r="AX1419" s="187"/>
      <c r="AY1419" s="187"/>
      <c r="AZ1419" s="187"/>
      <c r="BA1419" s="187"/>
      <c r="BB1419" s="187"/>
      <c r="BC1419" s="187"/>
    </row>
    <row r="1420" spans="28:55">
      <c r="AB1420" s="187"/>
      <c r="AC1420" s="187"/>
      <c r="AD1420" s="187"/>
      <c r="AE1420" s="187"/>
      <c r="AF1420" s="187"/>
      <c r="AG1420" s="187"/>
      <c r="AH1420" s="187"/>
      <c r="AI1420" s="187"/>
      <c r="AJ1420" s="187"/>
      <c r="AK1420" s="187"/>
      <c r="AL1420" s="187"/>
      <c r="AM1420" s="187"/>
      <c r="AN1420" s="187"/>
      <c r="AO1420" s="187"/>
      <c r="AP1420" s="187"/>
      <c r="AQ1420" s="187"/>
      <c r="AR1420" s="187"/>
      <c r="AS1420" s="187"/>
      <c r="AT1420" s="187"/>
      <c r="AU1420" s="187"/>
      <c r="AV1420" s="187"/>
      <c r="AW1420" s="187"/>
      <c r="AX1420" s="187"/>
      <c r="AY1420" s="187"/>
      <c r="AZ1420" s="187"/>
      <c r="BA1420" s="187"/>
      <c r="BB1420" s="187"/>
      <c r="BC1420" s="187"/>
    </row>
    <row r="1421" spans="28:55">
      <c r="AB1421" s="187"/>
      <c r="AC1421" s="187"/>
      <c r="AD1421" s="187"/>
      <c r="AE1421" s="187"/>
      <c r="AF1421" s="187"/>
      <c r="AG1421" s="187"/>
      <c r="AH1421" s="187"/>
      <c r="AI1421" s="187"/>
      <c r="AJ1421" s="187"/>
      <c r="AK1421" s="187"/>
      <c r="AL1421" s="187"/>
      <c r="AM1421" s="187"/>
      <c r="AN1421" s="187"/>
      <c r="AO1421" s="187"/>
      <c r="AP1421" s="187"/>
      <c r="AQ1421" s="187"/>
      <c r="AR1421" s="187"/>
      <c r="AS1421" s="187"/>
      <c r="AT1421" s="187"/>
      <c r="AU1421" s="187"/>
      <c r="AV1421" s="187"/>
      <c r="AW1421" s="187"/>
      <c r="AX1421" s="187"/>
      <c r="AY1421" s="187"/>
      <c r="AZ1421" s="187"/>
      <c r="BA1421" s="187"/>
      <c r="BB1421" s="187"/>
      <c r="BC1421" s="187"/>
    </row>
    <row r="1422" spans="28:55">
      <c r="AB1422" s="187"/>
      <c r="AC1422" s="187"/>
      <c r="AD1422" s="187"/>
      <c r="AE1422" s="187"/>
      <c r="AF1422" s="187"/>
      <c r="AG1422" s="187"/>
      <c r="AH1422" s="187"/>
      <c r="AI1422" s="187"/>
      <c r="AJ1422" s="187"/>
      <c r="AK1422" s="187"/>
      <c r="AL1422" s="187"/>
      <c r="AM1422" s="187"/>
      <c r="AN1422" s="187"/>
      <c r="AO1422" s="187"/>
      <c r="AP1422" s="187"/>
      <c r="AQ1422" s="187"/>
      <c r="AR1422" s="187"/>
      <c r="AS1422" s="187"/>
      <c r="AT1422" s="187"/>
      <c r="AU1422" s="187"/>
      <c r="AV1422" s="187"/>
      <c r="AW1422" s="187"/>
      <c r="AX1422" s="187"/>
      <c r="AY1422" s="187"/>
      <c r="AZ1422" s="187"/>
      <c r="BA1422" s="187"/>
      <c r="BB1422" s="187"/>
      <c r="BC1422" s="187"/>
    </row>
    <row r="1423" spans="28:55">
      <c r="AB1423" s="187"/>
      <c r="AC1423" s="187"/>
      <c r="AD1423" s="187"/>
      <c r="AE1423" s="187"/>
      <c r="AF1423" s="187"/>
      <c r="AG1423" s="187"/>
      <c r="AH1423" s="187"/>
      <c r="AI1423" s="187"/>
      <c r="AJ1423" s="187"/>
      <c r="AK1423" s="187"/>
      <c r="AL1423" s="187"/>
      <c r="AM1423" s="187"/>
      <c r="AN1423" s="187"/>
      <c r="AO1423" s="187"/>
      <c r="AP1423" s="187"/>
      <c r="AQ1423" s="187"/>
      <c r="AR1423" s="187"/>
      <c r="AS1423" s="187"/>
      <c r="AT1423" s="187"/>
      <c r="AU1423" s="187"/>
      <c r="AV1423" s="187"/>
      <c r="AW1423" s="187"/>
      <c r="AX1423" s="187"/>
      <c r="AY1423" s="187"/>
      <c r="AZ1423" s="187"/>
      <c r="BA1423" s="187"/>
      <c r="BB1423" s="187"/>
      <c r="BC1423" s="187"/>
    </row>
    <row r="1424" spans="28:55">
      <c r="AB1424" s="187"/>
      <c r="AC1424" s="187"/>
      <c r="AD1424" s="187"/>
      <c r="AE1424" s="187"/>
      <c r="AF1424" s="187"/>
      <c r="AG1424" s="187"/>
      <c r="AH1424" s="187"/>
      <c r="AI1424" s="187"/>
      <c r="AJ1424" s="187"/>
      <c r="AK1424" s="187"/>
      <c r="AL1424" s="187"/>
      <c r="AM1424" s="187"/>
      <c r="AN1424" s="187"/>
      <c r="AO1424" s="187"/>
      <c r="AP1424" s="187"/>
      <c r="AQ1424" s="187"/>
      <c r="AR1424" s="187"/>
      <c r="AS1424" s="187"/>
      <c r="AT1424" s="187"/>
      <c r="AU1424" s="187"/>
      <c r="AV1424" s="187"/>
      <c r="AW1424" s="187"/>
      <c r="AX1424" s="187"/>
      <c r="AY1424" s="187"/>
      <c r="AZ1424" s="187"/>
      <c r="BA1424" s="187"/>
      <c r="BB1424" s="187"/>
      <c r="BC1424" s="187"/>
    </row>
    <row r="1425" spans="28:55">
      <c r="AB1425" s="187"/>
      <c r="AC1425" s="187"/>
      <c r="AD1425" s="187"/>
      <c r="AE1425" s="187"/>
      <c r="AF1425" s="187"/>
      <c r="AG1425" s="187"/>
      <c r="AH1425" s="187"/>
      <c r="AI1425" s="187"/>
      <c r="AJ1425" s="187"/>
      <c r="AK1425" s="187"/>
      <c r="AL1425" s="187"/>
      <c r="AM1425" s="187"/>
      <c r="AN1425" s="187"/>
      <c r="AO1425" s="187"/>
      <c r="AP1425" s="187"/>
      <c r="AQ1425" s="187"/>
      <c r="AR1425" s="187"/>
      <c r="AS1425" s="187"/>
      <c r="AT1425" s="187"/>
      <c r="AU1425" s="187"/>
      <c r="AV1425" s="187"/>
      <c r="AW1425" s="187"/>
      <c r="AX1425" s="187"/>
      <c r="AY1425" s="187"/>
      <c r="AZ1425" s="187"/>
      <c r="BA1425" s="187"/>
      <c r="BB1425" s="187"/>
      <c r="BC1425" s="187"/>
    </row>
    <row r="1426" spans="28:55">
      <c r="AB1426" s="187"/>
      <c r="AC1426" s="187"/>
      <c r="AD1426" s="187"/>
      <c r="AE1426" s="187"/>
      <c r="AF1426" s="187"/>
      <c r="AG1426" s="187"/>
      <c r="AH1426" s="187"/>
      <c r="AI1426" s="187"/>
      <c r="AJ1426" s="187"/>
      <c r="AK1426" s="187"/>
      <c r="AL1426" s="187"/>
      <c r="AM1426" s="187"/>
      <c r="AN1426" s="187"/>
      <c r="AO1426" s="187"/>
      <c r="AP1426" s="187"/>
      <c r="AQ1426" s="187"/>
      <c r="AR1426" s="187"/>
      <c r="AS1426" s="187"/>
      <c r="AT1426" s="187"/>
      <c r="AU1426" s="187"/>
      <c r="AV1426" s="187"/>
      <c r="AW1426" s="187"/>
      <c r="AX1426" s="187"/>
      <c r="AY1426" s="187"/>
      <c r="AZ1426" s="187"/>
      <c r="BA1426" s="187"/>
      <c r="BB1426" s="187"/>
      <c r="BC1426" s="187"/>
    </row>
    <row r="1427" spans="28:55">
      <c r="AB1427" s="187"/>
      <c r="AC1427" s="187"/>
      <c r="AD1427" s="187"/>
      <c r="AE1427" s="187"/>
      <c r="AF1427" s="187"/>
      <c r="AG1427" s="187"/>
      <c r="AH1427" s="187"/>
      <c r="AI1427" s="187"/>
      <c r="AJ1427" s="187"/>
      <c r="AK1427" s="187"/>
      <c r="AL1427" s="187"/>
      <c r="AM1427" s="187"/>
      <c r="AN1427" s="187"/>
      <c r="AO1427" s="187"/>
      <c r="AP1427" s="187"/>
      <c r="AQ1427" s="187"/>
      <c r="AR1427" s="187"/>
      <c r="AS1427" s="187"/>
      <c r="AT1427" s="187"/>
      <c r="AU1427" s="187"/>
      <c r="AV1427" s="187"/>
      <c r="AW1427" s="187"/>
      <c r="AX1427" s="187"/>
      <c r="AY1427" s="187"/>
      <c r="AZ1427" s="187"/>
      <c r="BA1427" s="187"/>
      <c r="BB1427" s="187"/>
      <c r="BC1427" s="187"/>
    </row>
    <row r="1428" spans="28:55">
      <c r="AB1428" s="187"/>
      <c r="AC1428" s="187"/>
      <c r="AD1428" s="187"/>
      <c r="AE1428" s="187"/>
      <c r="AF1428" s="187"/>
      <c r="AG1428" s="187"/>
      <c r="AH1428" s="187"/>
      <c r="AI1428" s="187"/>
      <c r="AJ1428" s="187"/>
      <c r="AK1428" s="187"/>
      <c r="AL1428" s="187"/>
      <c r="AM1428" s="187"/>
      <c r="AN1428" s="187"/>
      <c r="AO1428" s="187"/>
      <c r="AP1428" s="187"/>
      <c r="AQ1428" s="187"/>
      <c r="AR1428" s="187"/>
      <c r="AS1428" s="187"/>
      <c r="AT1428" s="187"/>
      <c r="AU1428" s="187"/>
      <c r="AV1428" s="187"/>
      <c r="AW1428" s="187"/>
      <c r="AX1428" s="187"/>
      <c r="AY1428" s="187"/>
      <c r="AZ1428" s="187"/>
      <c r="BA1428" s="187"/>
      <c r="BB1428" s="187"/>
      <c r="BC1428" s="187"/>
    </row>
    <row r="1429" spans="28:55">
      <c r="AB1429" s="187"/>
      <c r="AC1429" s="187"/>
      <c r="AD1429" s="187"/>
      <c r="AE1429" s="187"/>
      <c r="AF1429" s="187"/>
      <c r="AG1429" s="187"/>
      <c r="AH1429" s="187"/>
      <c r="AI1429" s="187"/>
      <c r="AJ1429" s="187"/>
      <c r="AK1429" s="187"/>
      <c r="AL1429" s="187"/>
      <c r="AM1429" s="187"/>
      <c r="AN1429" s="187"/>
      <c r="AO1429" s="187"/>
      <c r="AP1429" s="187"/>
      <c r="AQ1429" s="187"/>
      <c r="AR1429" s="187"/>
      <c r="AS1429" s="187"/>
      <c r="AT1429" s="187"/>
      <c r="AU1429" s="187"/>
      <c r="AV1429" s="187"/>
      <c r="AW1429" s="187"/>
      <c r="AX1429" s="187"/>
      <c r="AY1429" s="187"/>
      <c r="AZ1429" s="187"/>
      <c r="BA1429" s="187"/>
      <c r="BB1429" s="187"/>
      <c r="BC1429" s="187"/>
    </row>
    <row r="1430" spans="28:55">
      <c r="AB1430" s="187"/>
      <c r="AC1430" s="187"/>
      <c r="AD1430" s="187"/>
      <c r="AE1430" s="187"/>
      <c r="AF1430" s="187"/>
      <c r="AG1430" s="187"/>
      <c r="AH1430" s="187"/>
      <c r="AI1430" s="187"/>
      <c r="AJ1430" s="187"/>
      <c r="AK1430" s="187"/>
      <c r="AL1430" s="187"/>
      <c r="AM1430" s="187"/>
      <c r="AN1430" s="187"/>
      <c r="AO1430" s="187"/>
      <c r="AP1430" s="187"/>
      <c r="AQ1430" s="187"/>
      <c r="AR1430" s="187"/>
      <c r="AS1430" s="187"/>
      <c r="AT1430" s="187"/>
      <c r="AU1430" s="187"/>
      <c r="AV1430" s="187"/>
      <c r="AW1430" s="187"/>
      <c r="AX1430" s="187"/>
      <c r="AY1430" s="187"/>
      <c r="AZ1430" s="187"/>
      <c r="BA1430" s="187"/>
      <c r="BB1430" s="187"/>
      <c r="BC1430" s="187"/>
    </row>
    <row r="1431" spans="28:55">
      <c r="AB1431" s="187"/>
      <c r="AC1431" s="187"/>
      <c r="AD1431" s="187"/>
      <c r="AE1431" s="187"/>
      <c r="AF1431" s="187"/>
      <c r="AG1431" s="187"/>
      <c r="AH1431" s="187"/>
      <c r="AI1431" s="187"/>
      <c r="AJ1431" s="187"/>
      <c r="AK1431" s="187"/>
      <c r="AL1431" s="187"/>
      <c r="AM1431" s="187"/>
      <c r="AN1431" s="187"/>
      <c r="AO1431" s="187"/>
      <c r="AP1431" s="187"/>
      <c r="AQ1431" s="187"/>
      <c r="AR1431" s="187"/>
      <c r="AS1431" s="187"/>
      <c r="AT1431" s="187"/>
      <c r="AU1431" s="187"/>
      <c r="AV1431" s="187"/>
      <c r="AW1431" s="187"/>
      <c r="AX1431" s="187"/>
      <c r="AY1431" s="187"/>
      <c r="AZ1431" s="187"/>
      <c r="BA1431" s="187"/>
      <c r="BB1431" s="187"/>
      <c r="BC1431" s="187"/>
    </row>
    <row r="1432" spans="28:55">
      <c r="AB1432" s="187"/>
      <c r="AC1432" s="187"/>
      <c r="AD1432" s="187"/>
      <c r="AE1432" s="187"/>
      <c r="AF1432" s="187"/>
      <c r="AG1432" s="187"/>
      <c r="AH1432" s="187"/>
      <c r="AI1432" s="187"/>
      <c r="AJ1432" s="187"/>
      <c r="AK1432" s="187"/>
      <c r="AL1432" s="187"/>
      <c r="AM1432" s="187"/>
      <c r="AN1432" s="187"/>
      <c r="AO1432" s="187"/>
      <c r="AP1432" s="187"/>
      <c r="AQ1432" s="187"/>
      <c r="AR1432" s="187"/>
      <c r="AS1432" s="187"/>
      <c r="AT1432" s="187"/>
      <c r="AU1432" s="187"/>
      <c r="AV1432" s="187"/>
      <c r="AW1432" s="187"/>
      <c r="AX1432" s="187"/>
      <c r="AY1432" s="187"/>
      <c r="AZ1432" s="187"/>
      <c r="BA1432" s="187"/>
      <c r="BB1432" s="187"/>
      <c r="BC1432" s="187"/>
    </row>
    <row r="1433" spans="28:55">
      <c r="AB1433" s="187"/>
      <c r="AC1433" s="187"/>
      <c r="AD1433" s="187"/>
      <c r="AE1433" s="187"/>
      <c r="AF1433" s="187"/>
      <c r="AG1433" s="187"/>
      <c r="AH1433" s="187"/>
      <c r="AI1433" s="187"/>
      <c r="AJ1433" s="187"/>
      <c r="AK1433" s="187"/>
      <c r="AL1433" s="187"/>
      <c r="AM1433" s="187"/>
      <c r="AN1433" s="187"/>
      <c r="AO1433" s="187"/>
      <c r="AP1433" s="187"/>
      <c r="AQ1433" s="187"/>
      <c r="AR1433" s="187"/>
      <c r="AS1433" s="187"/>
      <c r="AT1433" s="187"/>
      <c r="AU1433" s="187"/>
      <c r="AV1433" s="187"/>
      <c r="AW1433" s="187"/>
      <c r="AX1433" s="187"/>
      <c r="AY1433" s="187"/>
      <c r="AZ1433" s="187"/>
      <c r="BA1433" s="187"/>
      <c r="BB1433" s="187"/>
      <c r="BC1433" s="187"/>
    </row>
    <row r="1434" spans="28:55">
      <c r="AB1434" s="187"/>
      <c r="AC1434" s="187"/>
      <c r="AD1434" s="187"/>
      <c r="AE1434" s="187"/>
      <c r="AF1434" s="187"/>
      <c r="AG1434" s="187"/>
      <c r="AH1434" s="187"/>
      <c r="AI1434" s="187"/>
      <c r="AJ1434" s="187"/>
      <c r="AK1434" s="187"/>
      <c r="AL1434" s="187"/>
      <c r="AM1434" s="187"/>
      <c r="AN1434" s="187"/>
      <c r="AO1434" s="187"/>
      <c r="AP1434" s="187"/>
      <c r="AQ1434" s="187"/>
      <c r="AR1434" s="187"/>
      <c r="AS1434" s="187"/>
      <c r="AT1434" s="187"/>
      <c r="AU1434" s="187"/>
      <c r="AV1434" s="187"/>
      <c r="AW1434" s="187"/>
      <c r="AX1434" s="187"/>
      <c r="AY1434" s="187"/>
      <c r="AZ1434" s="187"/>
      <c r="BA1434" s="187"/>
      <c r="BB1434" s="187"/>
      <c r="BC1434" s="187"/>
    </row>
    <row r="1435" spans="28:55">
      <c r="AB1435" s="187"/>
      <c r="AC1435" s="187"/>
      <c r="AD1435" s="187"/>
      <c r="AE1435" s="187"/>
      <c r="AF1435" s="187"/>
      <c r="AG1435" s="187"/>
      <c r="AH1435" s="187"/>
      <c r="AI1435" s="187"/>
      <c r="AJ1435" s="187"/>
      <c r="AK1435" s="187"/>
      <c r="AL1435" s="187"/>
      <c r="AM1435" s="187"/>
      <c r="AN1435" s="187"/>
      <c r="AO1435" s="187"/>
      <c r="AP1435" s="187"/>
      <c r="AQ1435" s="187"/>
      <c r="AR1435" s="187"/>
      <c r="AS1435" s="187"/>
      <c r="AT1435" s="187"/>
      <c r="AU1435" s="187"/>
      <c r="AV1435" s="187"/>
      <c r="AW1435" s="187"/>
      <c r="AX1435" s="187"/>
      <c r="AY1435" s="187"/>
      <c r="AZ1435" s="187"/>
      <c r="BA1435" s="187"/>
      <c r="BB1435" s="187"/>
      <c r="BC1435" s="187"/>
    </row>
    <row r="1436" spans="28:55">
      <c r="AB1436" s="187"/>
      <c r="AC1436" s="187"/>
      <c r="AD1436" s="187"/>
      <c r="AE1436" s="187"/>
      <c r="AF1436" s="187"/>
      <c r="AG1436" s="187"/>
      <c r="AH1436" s="187"/>
      <c r="AI1436" s="187"/>
      <c r="AJ1436" s="187"/>
      <c r="AK1436" s="187"/>
      <c r="AL1436" s="187"/>
      <c r="AM1436" s="187"/>
      <c r="AN1436" s="187"/>
      <c r="AO1436" s="187"/>
      <c r="AP1436" s="187"/>
      <c r="AQ1436" s="187"/>
      <c r="AR1436" s="187"/>
      <c r="AS1436" s="187"/>
      <c r="AT1436" s="187"/>
      <c r="AU1436" s="187"/>
      <c r="AV1436" s="187"/>
      <c r="AW1436" s="187"/>
      <c r="AX1436" s="187"/>
      <c r="AY1436" s="187"/>
      <c r="AZ1436" s="187"/>
      <c r="BA1436" s="187"/>
      <c r="BB1436" s="187"/>
      <c r="BC1436" s="187"/>
    </row>
    <row r="1437" spans="28:55">
      <c r="AB1437" s="187"/>
      <c r="AC1437" s="187"/>
      <c r="AD1437" s="187"/>
      <c r="AE1437" s="187"/>
      <c r="AF1437" s="187"/>
      <c r="AG1437" s="187"/>
      <c r="AH1437" s="187"/>
      <c r="AI1437" s="187"/>
      <c r="AJ1437" s="187"/>
      <c r="AK1437" s="187"/>
      <c r="AL1437" s="187"/>
      <c r="AM1437" s="187"/>
      <c r="AN1437" s="187"/>
      <c r="AO1437" s="187"/>
      <c r="AP1437" s="187"/>
      <c r="AQ1437" s="187"/>
      <c r="AR1437" s="187"/>
      <c r="AS1437" s="187"/>
      <c r="AT1437" s="187"/>
      <c r="AU1437" s="187"/>
      <c r="AV1437" s="187"/>
      <c r="AW1437" s="187"/>
      <c r="AX1437" s="187"/>
      <c r="AY1437" s="187"/>
      <c r="AZ1437" s="187"/>
      <c r="BA1437" s="187"/>
      <c r="BB1437" s="187"/>
      <c r="BC1437" s="187"/>
    </row>
    <row r="1438" spans="28:55">
      <c r="AB1438" s="187"/>
      <c r="AC1438" s="187"/>
      <c r="AD1438" s="187"/>
      <c r="AE1438" s="187"/>
      <c r="AF1438" s="187"/>
      <c r="AG1438" s="187"/>
      <c r="AH1438" s="187"/>
      <c r="AI1438" s="187"/>
      <c r="AJ1438" s="187"/>
      <c r="AK1438" s="187"/>
      <c r="AL1438" s="187"/>
      <c r="AM1438" s="187"/>
      <c r="AN1438" s="187"/>
      <c r="AO1438" s="187"/>
      <c r="AP1438" s="187"/>
      <c r="AQ1438" s="187"/>
      <c r="AR1438" s="187"/>
      <c r="AS1438" s="187"/>
      <c r="AT1438" s="187"/>
      <c r="AU1438" s="187"/>
      <c r="AV1438" s="187"/>
      <c r="AW1438" s="187"/>
      <c r="AX1438" s="187"/>
      <c r="AY1438" s="187"/>
      <c r="AZ1438" s="187"/>
      <c r="BA1438" s="187"/>
      <c r="BB1438" s="187"/>
      <c r="BC1438" s="187"/>
    </row>
    <row r="1439" spans="28:55">
      <c r="AB1439" s="187"/>
      <c r="AC1439" s="187"/>
      <c r="AD1439" s="187"/>
      <c r="AE1439" s="187"/>
      <c r="AF1439" s="187"/>
      <c r="AG1439" s="187"/>
      <c r="AH1439" s="187"/>
      <c r="AI1439" s="187"/>
      <c r="AJ1439" s="187"/>
      <c r="AK1439" s="187"/>
      <c r="AL1439" s="187"/>
      <c r="AM1439" s="187"/>
      <c r="AN1439" s="187"/>
      <c r="AO1439" s="187"/>
      <c r="AP1439" s="187"/>
      <c r="AQ1439" s="187"/>
      <c r="AR1439" s="187"/>
      <c r="AS1439" s="187"/>
      <c r="AT1439" s="187"/>
      <c r="AU1439" s="187"/>
      <c r="AV1439" s="187"/>
      <c r="AW1439" s="187"/>
      <c r="AX1439" s="187"/>
      <c r="AY1439" s="187"/>
      <c r="AZ1439" s="187"/>
      <c r="BA1439" s="187"/>
      <c r="BB1439" s="187"/>
      <c r="BC1439" s="187"/>
    </row>
    <row r="1440" spans="28:55">
      <c r="AB1440" s="187"/>
      <c r="AC1440" s="187"/>
      <c r="AD1440" s="187"/>
      <c r="AE1440" s="187"/>
      <c r="AF1440" s="187"/>
      <c r="AG1440" s="187"/>
      <c r="AH1440" s="187"/>
      <c r="AI1440" s="187"/>
      <c r="AJ1440" s="187"/>
      <c r="AK1440" s="187"/>
      <c r="AL1440" s="187"/>
      <c r="AM1440" s="187"/>
      <c r="AN1440" s="187"/>
      <c r="AO1440" s="187"/>
      <c r="AP1440" s="187"/>
      <c r="AQ1440" s="187"/>
      <c r="AR1440" s="187"/>
      <c r="AS1440" s="187"/>
      <c r="AT1440" s="187"/>
      <c r="AU1440" s="187"/>
      <c r="AV1440" s="187"/>
      <c r="AW1440" s="187"/>
      <c r="AX1440" s="187"/>
      <c r="AY1440" s="187"/>
      <c r="AZ1440" s="187"/>
      <c r="BA1440" s="187"/>
      <c r="BB1440" s="187"/>
      <c r="BC1440" s="187"/>
    </row>
    <row r="1441" spans="28:55">
      <c r="AB1441" s="187"/>
      <c r="AC1441" s="187"/>
      <c r="AD1441" s="187"/>
      <c r="AE1441" s="187"/>
      <c r="AF1441" s="187"/>
      <c r="AG1441" s="187"/>
      <c r="AH1441" s="187"/>
      <c r="AI1441" s="187"/>
      <c r="AJ1441" s="187"/>
      <c r="AK1441" s="187"/>
      <c r="AL1441" s="187"/>
      <c r="AM1441" s="187"/>
      <c r="AN1441" s="187"/>
      <c r="AO1441" s="187"/>
      <c r="AP1441" s="187"/>
      <c r="AQ1441" s="187"/>
      <c r="AR1441" s="187"/>
      <c r="AS1441" s="187"/>
      <c r="AT1441" s="187"/>
      <c r="AU1441" s="187"/>
      <c r="AV1441" s="187"/>
      <c r="AW1441" s="187"/>
      <c r="AX1441" s="187"/>
      <c r="AY1441" s="187"/>
      <c r="AZ1441" s="187"/>
      <c r="BA1441" s="187"/>
      <c r="BB1441" s="187"/>
      <c r="BC1441" s="187"/>
    </row>
    <row r="1442" spans="28:55">
      <c r="AB1442" s="187"/>
      <c r="AC1442" s="187"/>
      <c r="AD1442" s="187"/>
      <c r="AE1442" s="187"/>
      <c r="AF1442" s="187"/>
      <c r="AG1442" s="187"/>
      <c r="AH1442" s="187"/>
      <c r="AI1442" s="187"/>
      <c r="AJ1442" s="187"/>
      <c r="AK1442" s="187"/>
      <c r="AL1442" s="187"/>
      <c r="AM1442" s="187"/>
      <c r="AN1442" s="187"/>
      <c r="AO1442" s="187"/>
      <c r="AP1442" s="187"/>
      <c r="AQ1442" s="187"/>
      <c r="AR1442" s="187"/>
      <c r="AS1442" s="187"/>
      <c r="AT1442" s="187"/>
      <c r="AU1442" s="187"/>
      <c r="AV1442" s="187"/>
      <c r="AW1442" s="187"/>
      <c r="AX1442" s="187"/>
      <c r="AY1442" s="187"/>
      <c r="AZ1442" s="187"/>
      <c r="BA1442" s="187"/>
      <c r="BB1442" s="187"/>
      <c r="BC1442" s="187"/>
    </row>
    <row r="1443" spans="28:55">
      <c r="AB1443" s="187"/>
      <c r="AC1443" s="187"/>
      <c r="AD1443" s="187"/>
      <c r="AE1443" s="187"/>
      <c r="AF1443" s="187"/>
      <c r="AG1443" s="187"/>
      <c r="AH1443" s="187"/>
      <c r="AI1443" s="187"/>
      <c r="AJ1443" s="187"/>
      <c r="AK1443" s="187"/>
      <c r="AL1443" s="187"/>
      <c r="AM1443" s="187"/>
      <c r="AN1443" s="187"/>
      <c r="AO1443" s="187"/>
      <c r="AP1443" s="187"/>
      <c r="AQ1443" s="187"/>
      <c r="AR1443" s="187"/>
      <c r="AS1443" s="187"/>
      <c r="AT1443" s="187"/>
      <c r="AU1443" s="187"/>
      <c r="AV1443" s="187"/>
      <c r="AW1443" s="187"/>
      <c r="AX1443" s="187"/>
      <c r="AY1443" s="187"/>
      <c r="AZ1443" s="187"/>
      <c r="BA1443" s="187"/>
      <c r="BB1443" s="187"/>
      <c r="BC1443" s="187"/>
    </row>
    <row r="1444" spans="28:55">
      <c r="AB1444" s="187"/>
      <c r="AC1444" s="187"/>
      <c r="AD1444" s="187"/>
      <c r="AE1444" s="187"/>
      <c r="AF1444" s="187"/>
      <c r="AG1444" s="187"/>
      <c r="AH1444" s="187"/>
      <c r="AI1444" s="187"/>
      <c r="AJ1444" s="187"/>
      <c r="AK1444" s="187"/>
      <c r="AL1444" s="187"/>
      <c r="AM1444" s="187"/>
      <c r="AN1444" s="187"/>
      <c r="AO1444" s="187"/>
      <c r="AP1444" s="187"/>
      <c r="AQ1444" s="187"/>
      <c r="AR1444" s="187"/>
      <c r="AS1444" s="187"/>
      <c r="AT1444" s="187"/>
      <c r="AU1444" s="187"/>
      <c r="AV1444" s="187"/>
      <c r="AW1444" s="187"/>
      <c r="AX1444" s="187"/>
      <c r="AY1444" s="187"/>
      <c r="AZ1444" s="187"/>
      <c r="BA1444" s="187"/>
      <c r="BB1444" s="187"/>
      <c r="BC1444" s="187"/>
    </row>
    <row r="1445" spans="28:55">
      <c r="AB1445" s="187"/>
      <c r="AC1445" s="187"/>
      <c r="AD1445" s="187"/>
      <c r="AE1445" s="187"/>
      <c r="AF1445" s="187"/>
      <c r="AG1445" s="187"/>
      <c r="AH1445" s="187"/>
      <c r="AI1445" s="187"/>
      <c r="AJ1445" s="187"/>
      <c r="AK1445" s="187"/>
      <c r="AL1445" s="187"/>
      <c r="AM1445" s="187"/>
      <c r="AN1445" s="187"/>
      <c r="AO1445" s="187"/>
      <c r="AP1445" s="187"/>
      <c r="AQ1445" s="187"/>
      <c r="AR1445" s="187"/>
      <c r="AS1445" s="187"/>
      <c r="AT1445" s="187"/>
      <c r="AU1445" s="187"/>
      <c r="AV1445" s="187"/>
      <c r="AW1445" s="187"/>
      <c r="AX1445" s="187"/>
      <c r="AY1445" s="187"/>
      <c r="AZ1445" s="187"/>
      <c r="BA1445" s="187"/>
      <c r="BB1445" s="187"/>
      <c r="BC1445" s="187"/>
    </row>
    <row r="1446" spans="28:55">
      <c r="AB1446" s="187"/>
      <c r="AC1446" s="187"/>
      <c r="AD1446" s="187"/>
      <c r="AE1446" s="187"/>
      <c r="AF1446" s="187"/>
      <c r="AG1446" s="187"/>
      <c r="AH1446" s="187"/>
      <c r="AI1446" s="187"/>
      <c r="AJ1446" s="187"/>
      <c r="AK1446" s="187"/>
      <c r="AL1446" s="187"/>
      <c r="AM1446" s="187"/>
      <c r="AN1446" s="187"/>
      <c r="AO1446" s="187"/>
      <c r="AP1446" s="187"/>
      <c r="AQ1446" s="187"/>
      <c r="AR1446" s="187"/>
      <c r="AS1446" s="187"/>
      <c r="AT1446" s="187"/>
      <c r="AU1446" s="187"/>
      <c r="AV1446" s="187"/>
      <c r="AW1446" s="187"/>
      <c r="AX1446" s="187"/>
      <c r="AY1446" s="187"/>
      <c r="AZ1446" s="187"/>
      <c r="BA1446" s="187"/>
      <c r="BB1446" s="187"/>
      <c r="BC1446" s="187"/>
    </row>
    <row r="1447" spans="28:55">
      <c r="AB1447" s="187"/>
      <c r="AC1447" s="187"/>
      <c r="AD1447" s="187"/>
      <c r="AE1447" s="187"/>
      <c r="AF1447" s="187"/>
      <c r="AG1447" s="187"/>
      <c r="AH1447" s="187"/>
      <c r="AI1447" s="187"/>
      <c r="AJ1447" s="187"/>
      <c r="AK1447" s="187"/>
      <c r="AL1447" s="187"/>
      <c r="AM1447" s="187"/>
      <c r="AN1447" s="187"/>
      <c r="AO1447" s="187"/>
      <c r="AP1447" s="187"/>
      <c r="AQ1447" s="187"/>
      <c r="AR1447" s="187"/>
      <c r="AS1447" s="187"/>
      <c r="AT1447" s="187"/>
      <c r="AU1447" s="187"/>
      <c r="AV1447" s="187"/>
      <c r="AW1447" s="187"/>
      <c r="AX1447" s="187"/>
      <c r="AY1447" s="187"/>
      <c r="AZ1447" s="187"/>
      <c r="BA1447" s="187"/>
      <c r="BB1447" s="187"/>
      <c r="BC1447" s="187"/>
    </row>
    <row r="1448" spans="28:55">
      <c r="AB1448" s="187"/>
      <c r="AC1448" s="187"/>
      <c r="AD1448" s="187"/>
      <c r="AE1448" s="187"/>
      <c r="AF1448" s="187"/>
      <c r="AG1448" s="187"/>
      <c r="AH1448" s="187"/>
      <c r="AI1448" s="187"/>
      <c r="AJ1448" s="187"/>
      <c r="AK1448" s="187"/>
      <c r="AL1448" s="187"/>
      <c r="AM1448" s="187"/>
      <c r="AN1448" s="187"/>
      <c r="AO1448" s="187"/>
      <c r="AP1448" s="187"/>
      <c r="AQ1448" s="187"/>
      <c r="AR1448" s="187"/>
      <c r="AS1448" s="187"/>
      <c r="AT1448" s="187"/>
      <c r="AU1448" s="187"/>
      <c r="AV1448" s="187"/>
      <c r="AW1448" s="187"/>
      <c r="AX1448" s="187"/>
      <c r="AY1448" s="187"/>
      <c r="AZ1448" s="187"/>
      <c r="BA1448" s="187"/>
      <c r="BB1448" s="187"/>
      <c r="BC1448" s="187"/>
    </row>
    <row r="1449" spans="28:55">
      <c r="AB1449" s="187"/>
      <c r="AC1449" s="187"/>
      <c r="AD1449" s="187"/>
      <c r="AE1449" s="187"/>
      <c r="AF1449" s="187"/>
      <c r="AG1449" s="187"/>
      <c r="AH1449" s="187"/>
      <c r="AI1449" s="187"/>
      <c r="AJ1449" s="187"/>
      <c r="AK1449" s="187"/>
      <c r="AL1449" s="187"/>
      <c r="AM1449" s="187"/>
      <c r="AN1449" s="187"/>
      <c r="AO1449" s="187"/>
      <c r="AP1449" s="187"/>
      <c r="AQ1449" s="187"/>
      <c r="AR1449" s="187"/>
      <c r="AS1449" s="187"/>
      <c r="AT1449" s="187"/>
      <c r="AU1449" s="187"/>
      <c r="AV1449" s="187"/>
      <c r="AW1449" s="187"/>
      <c r="AX1449" s="187"/>
      <c r="AY1449" s="187"/>
      <c r="AZ1449" s="187"/>
      <c r="BA1449" s="187"/>
      <c r="BB1449" s="187"/>
      <c r="BC1449" s="187"/>
    </row>
    <row r="1450" spans="28:55">
      <c r="AB1450" s="187"/>
      <c r="AC1450" s="187"/>
      <c r="AD1450" s="187"/>
      <c r="AE1450" s="187"/>
      <c r="AF1450" s="187"/>
      <c r="AG1450" s="187"/>
      <c r="AH1450" s="187"/>
      <c r="AI1450" s="187"/>
      <c r="AJ1450" s="187"/>
      <c r="AK1450" s="187"/>
      <c r="AL1450" s="187"/>
      <c r="AM1450" s="187"/>
      <c r="AN1450" s="187"/>
      <c r="AO1450" s="187"/>
      <c r="AP1450" s="187"/>
      <c r="AQ1450" s="187"/>
      <c r="AR1450" s="187"/>
      <c r="AS1450" s="187"/>
      <c r="AT1450" s="187"/>
      <c r="AU1450" s="187"/>
      <c r="AV1450" s="187"/>
      <c r="AW1450" s="187"/>
      <c r="AX1450" s="187"/>
      <c r="AY1450" s="187"/>
      <c r="AZ1450" s="187"/>
      <c r="BA1450" s="187"/>
      <c r="BB1450" s="187"/>
      <c r="BC1450" s="187"/>
    </row>
    <row r="1451" spans="28:55">
      <c r="AB1451" s="187"/>
      <c r="AC1451" s="187"/>
      <c r="AD1451" s="187"/>
      <c r="AE1451" s="187"/>
      <c r="AF1451" s="187"/>
      <c r="AG1451" s="187"/>
      <c r="AH1451" s="187"/>
      <c r="AI1451" s="187"/>
      <c r="AJ1451" s="187"/>
      <c r="AK1451" s="187"/>
      <c r="AL1451" s="187"/>
      <c r="AM1451" s="187"/>
      <c r="AN1451" s="187"/>
      <c r="AO1451" s="187"/>
      <c r="AP1451" s="187"/>
      <c r="AQ1451" s="187"/>
      <c r="AR1451" s="187"/>
      <c r="AS1451" s="187"/>
      <c r="AT1451" s="187"/>
      <c r="AU1451" s="187"/>
      <c r="AV1451" s="187"/>
      <c r="AW1451" s="187"/>
      <c r="AX1451" s="187"/>
      <c r="AY1451" s="187"/>
      <c r="AZ1451" s="187"/>
      <c r="BA1451" s="187"/>
      <c r="BB1451" s="187"/>
      <c r="BC1451" s="187"/>
    </row>
    <row r="1452" spans="28:55">
      <c r="AB1452" s="187"/>
      <c r="AC1452" s="187"/>
      <c r="AD1452" s="187"/>
      <c r="AE1452" s="187"/>
      <c r="AF1452" s="187"/>
      <c r="AG1452" s="187"/>
      <c r="AH1452" s="187"/>
      <c r="AI1452" s="187"/>
      <c r="AJ1452" s="187"/>
      <c r="AK1452" s="187"/>
      <c r="AL1452" s="187"/>
      <c r="AM1452" s="187"/>
      <c r="AN1452" s="187"/>
      <c r="AO1452" s="187"/>
      <c r="AP1452" s="187"/>
      <c r="AQ1452" s="187"/>
      <c r="AR1452" s="187"/>
      <c r="AS1452" s="187"/>
      <c r="AT1452" s="187"/>
      <c r="AU1452" s="187"/>
      <c r="AV1452" s="187"/>
      <c r="AW1452" s="187"/>
      <c r="AX1452" s="187"/>
      <c r="AY1452" s="187"/>
      <c r="AZ1452" s="187"/>
      <c r="BA1452" s="187"/>
      <c r="BB1452" s="187"/>
      <c r="BC1452" s="187"/>
    </row>
    <row r="1453" spans="28:55">
      <c r="AB1453" s="187"/>
      <c r="AC1453" s="187"/>
      <c r="AD1453" s="187"/>
      <c r="AE1453" s="187"/>
      <c r="AF1453" s="187"/>
      <c r="AG1453" s="187"/>
      <c r="AH1453" s="187"/>
      <c r="AI1453" s="187"/>
      <c r="AJ1453" s="187"/>
      <c r="AK1453" s="187"/>
      <c r="AL1453" s="187"/>
      <c r="AM1453" s="187"/>
      <c r="AN1453" s="187"/>
      <c r="AO1453" s="187"/>
      <c r="AP1453" s="187"/>
      <c r="AQ1453" s="187"/>
      <c r="AR1453" s="187"/>
      <c r="AS1453" s="187"/>
      <c r="AT1453" s="187"/>
      <c r="AU1453" s="187"/>
      <c r="AV1453" s="187"/>
      <c r="AW1453" s="187"/>
      <c r="AX1453" s="187"/>
      <c r="AY1453" s="187"/>
      <c r="AZ1453" s="187"/>
      <c r="BA1453" s="187"/>
      <c r="BB1453" s="187"/>
      <c r="BC1453" s="187"/>
    </row>
    <row r="1454" spans="28:55">
      <c r="AB1454" s="187"/>
      <c r="AC1454" s="187"/>
      <c r="AD1454" s="187"/>
      <c r="AE1454" s="187"/>
      <c r="AF1454" s="187"/>
      <c r="AG1454" s="187"/>
      <c r="AH1454" s="187"/>
      <c r="AI1454" s="187"/>
      <c r="AJ1454" s="187"/>
      <c r="AK1454" s="187"/>
      <c r="AL1454" s="187"/>
      <c r="AM1454" s="187"/>
      <c r="AN1454" s="187"/>
      <c r="AO1454" s="187"/>
      <c r="AP1454" s="187"/>
      <c r="AQ1454" s="187"/>
      <c r="AR1454" s="187"/>
      <c r="AS1454" s="187"/>
      <c r="AT1454" s="187"/>
      <c r="AU1454" s="187"/>
      <c r="AV1454" s="187"/>
      <c r="AW1454" s="187"/>
      <c r="AX1454" s="187"/>
      <c r="AY1454" s="187"/>
      <c r="AZ1454" s="187"/>
      <c r="BA1454" s="187"/>
      <c r="BB1454" s="187"/>
      <c r="BC1454" s="187"/>
    </row>
    <row r="1455" spans="28:55">
      <c r="AB1455" s="187"/>
      <c r="AC1455" s="187"/>
      <c r="AD1455" s="187"/>
      <c r="AE1455" s="187"/>
      <c r="AF1455" s="187"/>
      <c r="AG1455" s="187"/>
      <c r="AH1455" s="187"/>
      <c r="AI1455" s="187"/>
      <c r="AJ1455" s="187"/>
      <c r="AK1455" s="187"/>
      <c r="AL1455" s="187"/>
      <c r="AM1455" s="187"/>
      <c r="AN1455" s="187"/>
      <c r="AO1455" s="187"/>
      <c r="AP1455" s="187"/>
      <c r="AQ1455" s="187"/>
      <c r="AR1455" s="187"/>
      <c r="AS1455" s="187"/>
      <c r="AT1455" s="187"/>
      <c r="AU1455" s="187"/>
      <c r="AV1455" s="187"/>
      <c r="AW1455" s="187"/>
      <c r="AX1455" s="187"/>
      <c r="AY1455" s="187"/>
      <c r="AZ1455" s="187"/>
      <c r="BA1455" s="187"/>
      <c r="BB1455" s="187"/>
      <c r="BC1455" s="187"/>
    </row>
    <row r="1456" spans="28:55">
      <c r="AB1456" s="187"/>
      <c r="AC1456" s="187"/>
      <c r="AD1456" s="187"/>
      <c r="AE1456" s="187"/>
      <c r="AF1456" s="187"/>
      <c r="AG1456" s="187"/>
      <c r="AH1456" s="187"/>
      <c r="AI1456" s="187"/>
      <c r="AJ1456" s="187"/>
      <c r="AK1456" s="187"/>
      <c r="AL1456" s="187"/>
      <c r="AM1456" s="187"/>
      <c r="AN1456" s="187"/>
      <c r="AO1456" s="187"/>
      <c r="AP1456" s="187"/>
      <c r="AQ1456" s="187"/>
      <c r="AR1456" s="187"/>
      <c r="AS1456" s="187"/>
      <c r="AT1456" s="187"/>
      <c r="AU1456" s="187"/>
      <c r="AV1456" s="187"/>
      <c r="AW1456" s="187"/>
      <c r="AX1456" s="187"/>
      <c r="AY1456" s="187"/>
      <c r="AZ1456" s="187"/>
      <c r="BA1456" s="187"/>
      <c r="BB1456" s="187"/>
      <c r="BC1456" s="187"/>
    </row>
    <row r="1457" spans="28:55">
      <c r="AB1457" s="187"/>
      <c r="AC1457" s="187"/>
      <c r="AD1457" s="187"/>
      <c r="AE1457" s="187"/>
      <c r="AF1457" s="187"/>
      <c r="AG1457" s="187"/>
      <c r="AH1457" s="187"/>
      <c r="AI1457" s="187"/>
      <c r="AJ1457" s="187"/>
      <c r="AK1457" s="187"/>
      <c r="AL1457" s="187"/>
      <c r="AM1457" s="187"/>
      <c r="AN1457" s="187"/>
      <c r="AO1457" s="187"/>
      <c r="AP1457" s="187"/>
      <c r="AQ1457" s="187"/>
      <c r="AR1457" s="187"/>
      <c r="AS1457" s="187"/>
      <c r="AT1457" s="187"/>
      <c r="AU1457" s="187"/>
      <c r="AV1457" s="187"/>
      <c r="AW1457" s="187"/>
      <c r="AX1457" s="187"/>
      <c r="AY1457" s="187"/>
      <c r="AZ1457" s="187"/>
      <c r="BA1457" s="187"/>
      <c r="BB1457" s="187"/>
      <c r="BC1457" s="187"/>
    </row>
    <row r="1458" spans="28:55">
      <c r="AB1458" s="187"/>
      <c r="AC1458" s="187"/>
      <c r="AD1458" s="187"/>
      <c r="AE1458" s="187"/>
      <c r="AF1458" s="187"/>
      <c r="AG1458" s="187"/>
      <c r="AH1458" s="187"/>
      <c r="AI1458" s="187"/>
      <c r="AJ1458" s="187"/>
      <c r="AK1458" s="187"/>
      <c r="AL1458" s="187"/>
      <c r="AM1458" s="187"/>
      <c r="AN1458" s="187"/>
      <c r="AO1458" s="187"/>
      <c r="AP1458" s="187"/>
      <c r="AQ1458" s="187"/>
      <c r="AR1458" s="187"/>
      <c r="AS1458" s="187"/>
      <c r="AT1458" s="187"/>
      <c r="AU1458" s="187"/>
      <c r="AV1458" s="187"/>
      <c r="AW1458" s="187"/>
      <c r="AX1458" s="187"/>
      <c r="AY1458" s="187"/>
      <c r="AZ1458" s="187"/>
      <c r="BA1458" s="187"/>
      <c r="BB1458" s="187"/>
      <c r="BC1458" s="187"/>
    </row>
    <row r="1459" spans="28:55">
      <c r="AB1459" s="187"/>
      <c r="AC1459" s="187"/>
      <c r="AD1459" s="187"/>
      <c r="AE1459" s="187"/>
      <c r="AF1459" s="187"/>
      <c r="AG1459" s="187"/>
      <c r="AH1459" s="187"/>
      <c r="AI1459" s="187"/>
      <c r="AJ1459" s="187"/>
      <c r="AK1459" s="187"/>
      <c r="AL1459" s="187"/>
      <c r="AM1459" s="187"/>
      <c r="AN1459" s="187"/>
      <c r="AO1459" s="187"/>
      <c r="AP1459" s="187"/>
      <c r="AQ1459" s="187"/>
      <c r="AR1459" s="187"/>
      <c r="AS1459" s="187"/>
      <c r="AT1459" s="187"/>
      <c r="AU1459" s="187"/>
      <c r="AV1459" s="187"/>
      <c r="AW1459" s="187"/>
      <c r="AX1459" s="187"/>
      <c r="AY1459" s="187"/>
      <c r="AZ1459" s="187"/>
      <c r="BA1459" s="187"/>
      <c r="BB1459" s="187"/>
      <c r="BC1459" s="187"/>
    </row>
    <row r="1460" spans="28:55">
      <c r="AB1460" s="187"/>
      <c r="AC1460" s="187"/>
      <c r="AD1460" s="187"/>
      <c r="AE1460" s="187"/>
      <c r="AF1460" s="187"/>
      <c r="AG1460" s="187"/>
      <c r="AH1460" s="187"/>
      <c r="AI1460" s="187"/>
      <c r="AJ1460" s="187"/>
      <c r="AK1460" s="187"/>
      <c r="AL1460" s="187"/>
      <c r="AM1460" s="187"/>
      <c r="AN1460" s="187"/>
      <c r="AO1460" s="187"/>
      <c r="AP1460" s="187"/>
      <c r="AQ1460" s="187"/>
      <c r="AR1460" s="187"/>
      <c r="AS1460" s="187"/>
      <c r="AT1460" s="187"/>
      <c r="AU1460" s="187"/>
      <c r="AV1460" s="187"/>
      <c r="AW1460" s="187"/>
      <c r="AX1460" s="187"/>
      <c r="AY1460" s="187"/>
      <c r="AZ1460" s="187"/>
      <c r="BA1460" s="187"/>
      <c r="BB1460" s="187"/>
      <c r="BC1460" s="187"/>
    </row>
    <row r="1461" spans="28:55">
      <c r="AB1461" s="187"/>
      <c r="AC1461" s="187"/>
      <c r="AD1461" s="187"/>
      <c r="AE1461" s="187"/>
      <c r="AF1461" s="187"/>
      <c r="AG1461" s="187"/>
      <c r="AH1461" s="187"/>
      <c r="AI1461" s="187"/>
      <c r="AJ1461" s="187"/>
      <c r="AK1461" s="187"/>
      <c r="AL1461" s="187"/>
      <c r="AM1461" s="187"/>
      <c r="AN1461" s="187"/>
      <c r="AO1461" s="187"/>
      <c r="AP1461" s="187"/>
      <c r="AQ1461" s="187"/>
      <c r="AR1461" s="187"/>
      <c r="AS1461" s="187"/>
      <c r="AT1461" s="187"/>
      <c r="AU1461" s="187"/>
      <c r="AV1461" s="187"/>
      <c r="AW1461" s="187"/>
      <c r="AX1461" s="187"/>
      <c r="AY1461" s="187"/>
      <c r="AZ1461" s="187"/>
      <c r="BA1461" s="187"/>
      <c r="BB1461" s="187"/>
      <c r="BC1461" s="187"/>
    </row>
    <row r="1462" spans="28:55">
      <c r="AB1462" s="187"/>
      <c r="AC1462" s="187"/>
      <c r="AD1462" s="187"/>
      <c r="AE1462" s="187"/>
      <c r="AF1462" s="187"/>
      <c r="AG1462" s="187"/>
      <c r="AH1462" s="187"/>
      <c r="AI1462" s="187"/>
      <c r="AJ1462" s="187"/>
      <c r="AK1462" s="187"/>
      <c r="AL1462" s="187"/>
      <c r="AM1462" s="187"/>
      <c r="AN1462" s="187"/>
      <c r="AO1462" s="187"/>
      <c r="AP1462" s="187"/>
      <c r="AQ1462" s="187"/>
      <c r="AR1462" s="187"/>
      <c r="AS1462" s="187"/>
      <c r="AT1462" s="187"/>
      <c r="AU1462" s="187"/>
      <c r="AV1462" s="187"/>
      <c r="AW1462" s="187"/>
      <c r="AX1462" s="187"/>
      <c r="AY1462" s="187"/>
      <c r="AZ1462" s="187"/>
      <c r="BA1462" s="187"/>
      <c r="BB1462" s="187"/>
      <c r="BC1462" s="187"/>
    </row>
    <row r="1463" spans="28:55">
      <c r="AB1463" s="187"/>
      <c r="AC1463" s="187"/>
      <c r="AD1463" s="187"/>
      <c r="AE1463" s="187"/>
      <c r="AF1463" s="187"/>
      <c r="AG1463" s="187"/>
      <c r="AH1463" s="187"/>
      <c r="AI1463" s="187"/>
      <c r="AJ1463" s="187"/>
      <c r="AK1463" s="187"/>
      <c r="AL1463" s="187"/>
      <c r="AM1463" s="187"/>
      <c r="AN1463" s="187"/>
      <c r="AO1463" s="187"/>
      <c r="AP1463" s="187"/>
      <c r="AQ1463" s="187"/>
      <c r="AR1463" s="187"/>
      <c r="AS1463" s="187"/>
      <c r="AT1463" s="187"/>
      <c r="AU1463" s="187"/>
      <c r="AV1463" s="187"/>
      <c r="AW1463" s="187"/>
      <c r="AX1463" s="187"/>
      <c r="AY1463" s="187"/>
      <c r="AZ1463" s="187"/>
      <c r="BA1463" s="187"/>
      <c r="BB1463" s="187"/>
      <c r="BC1463" s="187"/>
    </row>
    <row r="1464" spans="28:55">
      <c r="AB1464" s="187"/>
      <c r="AC1464" s="187"/>
      <c r="AD1464" s="187"/>
      <c r="AE1464" s="187"/>
      <c r="AF1464" s="187"/>
      <c r="AG1464" s="187"/>
      <c r="AH1464" s="187"/>
      <c r="AI1464" s="187"/>
      <c r="AJ1464" s="187"/>
      <c r="AK1464" s="187"/>
      <c r="AL1464" s="187"/>
      <c r="AM1464" s="187"/>
      <c r="AN1464" s="187"/>
      <c r="AO1464" s="187"/>
      <c r="AP1464" s="187"/>
      <c r="AQ1464" s="187"/>
      <c r="AR1464" s="187"/>
      <c r="AS1464" s="187"/>
      <c r="AT1464" s="187"/>
      <c r="AU1464" s="187"/>
      <c r="AV1464" s="187"/>
      <c r="AW1464" s="187"/>
      <c r="AX1464" s="187"/>
      <c r="AY1464" s="187"/>
      <c r="AZ1464" s="187"/>
      <c r="BA1464" s="187"/>
      <c r="BB1464" s="187"/>
      <c r="BC1464" s="187"/>
    </row>
    <row r="1465" spans="28:55">
      <c r="AB1465" s="187"/>
      <c r="AC1465" s="187"/>
      <c r="AD1465" s="187"/>
      <c r="AE1465" s="187"/>
      <c r="AF1465" s="187"/>
      <c r="AG1465" s="187"/>
      <c r="AH1465" s="187"/>
      <c r="AI1465" s="187"/>
      <c r="AJ1465" s="187"/>
      <c r="AK1465" s="187"/>
      <c r="AL1465" s="187"/>
      <c r="AM1465" s="187"/>
      <c r="AN1465" s="187"/>
      <c r="AO1465" s="187"/>
      <c r="AP1465" s="187"/>
      <c r="AQ1465" s="187"/>
      <c r="AR1465" s="187"/>
      <c r="AS1465" s="187"/>
      <c r="AT1465" s="187"/>
      <c r="AU1465" s="187"/>
      <c r="AV1465" s="187"/>
      <c r="AW1465" s="187"/>
      <c r="AX1465" s="187"/>
      <c r="AY1465" s="187"/>
      <c r="AZ1465" s="187"/>
      <c r="BA1465" s="187"/>
      <c r="BB1465" s="187"/>
      <c r="BC1465" s="187"/>
    </row>
    <row r="1466" spans="28:55">
      <c r="AB1466" s="187"/>
      <c r="AC1466" s="187"/>
      <c r="AD1466" s="187"/>
      <c r="AE1466" s="187"/>
      <c r="AF1466" s="187"/>
      <c r="AG1466" s="187"/>
      <c r="AH1466" s="187"/>
      <c r="AI1466" s="187"/>
      <c r="AJ1466" s="187"/>
      <c r="AK1466" s="187"/>
      <c r="AL1466" s="187"/>
      <c r="AM1466" s="187"/>
      <c r="AN1466" s="187"/>
      <c r="AO1466" s="187"/>
      <c r="AP1466" s="187"/>
      <c r="AQ1466" s="187"/>
      <c r="AR1466" s="187"/>
      <c r="AS1466" s="187"/>
      <c r="AT1466" s="187"/>
      <c r="AU1466" s="187"/>
      <c r="AV1466" s="187"/>
      <c r="AW1466" s="187"/>
      <c r="AX1466" s="187"/>
      <c r="AY1466" s="187"/>
      <c r="AZ1466" s="187"/>
      <c r="BA1466" s="187"/>
      <c r="BB1466" s="187"/>
      <c r="BC1466" s="187"/>
    </row>
    <row r="1467" spans="28:55">
      <c r="AB1467" s="187"/>
      <c r="AC1467" s="187"/>
      <c r="AD1467" s="187"/>
      <c r="AE1467" s="187"/>
      <c r="AF1467" s="187"/>
      <c r="AG1467" s="187"/>
      <c r="AH1467" s="187"/>
      <c r="AI1467" s="187"/>
      <c r="AJ1467" s="187"/>
      <c r="AK1467" s="187"/>
      <c r="AL1467" s="187"/>
      <c r="AM1467" s="187"/>
      <c r="AN1467" s="187"/>
      <c r="AO1467" s="187"/>
      <c r="AP1467" s="187"/>
      <c r="AQ1467" s="187"/>
      <c r="AR1467" s="187"/>
      <c r="AS1467" s="187"/>
      <c r="AT1467" s="187"/>
      <c r="AU1467" s="187"/>
      <c r="AV1467" s="187"/>
      <c r="AW1467" s="187"/>
      <c r="AX1467" s="187"/>
      <c r="AY1467" s="187"/>
      <c r="AZ1467" s="187"/>
      <c r="BA1467" s="187"/>
      <c r="BB1467" s="187"/>
      <c r="BC1467" s="187"/>
    </row>
    <row r="1468" spans="28:55">
      <c r="AB1468" s="187"/>
      <c r="AC1468" s="187"/>
      <c r="AD1468" s="187"/>
      <c r="AE1468" s="187"/>
      <c r="AF1468" s="187"/>
      <c r="AG1468" s="187"/>
      <c r="AH1468" s="187"/>
      <c r="AI1468" s="187"/>
      <c r="AJ1468" s="187"/>
      <c r="AK1468" s="187"/>
      <c r="AL1468" s="187"/>
      <c r="AM1468" s="187"/>
      <c r="AN1468" s="187"/>
      <c r="AO1468" s="187"/>
      <c r="AP1468" s="187"/>
      <c r="AQ1468" s="187"/>
      <c r="AR1468" s="187"/>
      <c r="AS1468" s="187"/>
      <c r="AT1468" s="187"/>
      <c r="AU1468" s="187"/>
      <c r="AV1468" s="187"/>
      <c r="AW1468" s="187"/>
      <c r="AX1468" s="187"/>
      <c r="AY1468" s="187"/>
      <c r="AZ1468" s="187"/>
      <c r="BA1468" s="187"/>
      <c r="BB1468" s="187"/>
      <c r="BC1468" s="187"/>
    </row>
    <row r="1469" spans="28:55">
      <c r="AB1469" s="187"/>
      <c r="AC1469" s="187"/>
      <c r="AD1469" s="187"/>
      <c r="AE1469" s="187"/>
      <c r="AF1469" s="187"/>
      <c r="AG1469" s="187"/>
      <c r="AH1469" s="187"/>
      <c r="AI1469" s="187"/>
      <c r="AJ1469" s="187"/>
      <c r="AK1469" s="187"/>
      <c r="AL1469" s="187"/>
      <c r="AM1469" s="187"/>
      <c r="AN1469" s="187"/>
      <c r="AO1469" s="187"/>
      <c r="AP1469" s="187"/>
      <c r="AQ1469" s="187"/>
      <c r="AR1469" s="187"/>
      <c r="AS1469" s="187"/>
      <c r="AT1469" s="187"/>
      <c r="AU1469" s="187"/>
      <c r="AV1469" s="187"/>
      <c r="AW1469" s="187"/>
      <c r="AX1469" s="187"/>
      <c r="AY1469" s="187"/>
      <c r="AZ1469" s="187"/>
      <c r="BA1469" s="187"/>
      <c r="BB1469" s="187"/>
      <c r="BC1469" s="187"/>
    </row>
    <row r="1470" spans="28:55">
      <c r="AB1470" s="187"/>
      <c r="AC1470" s="187"/>
      <c r="AD1470" s="187"/>
      <c r="AE1470" s="187"/>
      <c r="AF1470" s="187"/>
      <c r="AG1470" s="187"/>
      <c r="AH1470" s="187"/>
      <c r="AI1470" s="187"/>
      <c r="AJ1470" s="187"/>
      <c r="AK1470" s="187"/>
      <c r="AL1470" s="187"/>
      <c r="AM1470" s="187"/>
      <c r="AN1470" s="187"/>
      <c r="AO1470" s="187"/>
      <c r="AP1470" s="187"/>
      <c r="AQ1470" s="187"/>
      <c r="AR1470" s="187"/>
      <c r="AS1470" s="187"/>
      <c r="AT1470" s="187"/>
      <c r="AU1470" s="187"/>
      <c r="AV1470" s="187"/>
      <c r="AW1470" s="187"/>
      <c r="AX1470" s="187"/>
      <c r="AY1470" s="187"/>
      <c r="AZ1470" s="187"/>
      <c r="BA1470" s="187"/>
      <c r="BB1470" s="187"/>
      <c r="BC1470" s="187"/>
    </row>
    <row r="1471" spans="28:55">
      <c r="AB1471" s="187"/>
      <c r="AC1471" s="187"/>
      <c r="AD1471" s="187"/>
      <c r="AE1471" s="187"/>
      <c r="AF1471" s="187"/>
      <c r="AG1471" s="187"/>
      <c r="AH1471" s="187"/>
      <c r="AI1471" s="187"/>
      <c r="AJ1471" s="187"/>
      <c r="AK1471" s="187"/>
      <c r="AL1471" s="187"/>
      <c r="AM1471" s="187"/>
      <c r="AN1471" s="187"/>
      <c r="AO1471" s="187"/>
      <c r="AP1471" s="187"/>
      <c r="AQ1471" s="187"/>
      <c r="AR1471" s="187"/>
      <c r="AS1471" s="187"/>
      <c r="AT1471" s="187"/>
      <c r="AU1471" s="187"/>
      <c r="AV1471" s="187"/>
      <c r="AW1471" s="187"/>
      <c r="AX1471" s="187"/>
      <c r="AY1471" s="187"/>
      <c r="AZ1471" s="187"/>
      <c r="BA1471" s="187"/>
      <c r="BB1471" s="187"/>
      <c r="BC1471" s="187"/>
    </row>
    <row r="1472" spans="28:55">
      <c r="AB1472" s="187"/>
      <c r="AC1472" s="187"/>
      <c r="AD1472" s="187"/>
      <c r="AE1472" s="187"/>
      <c r="AF1472" s="187"/>
      <c r="AG1472" s="187"/>
      <c r="AH1472" s="187"/>
      <c r="AI1472" s="187"/>
      <c r="AJ1472" s="187"/>
      <c r="AK1472" s="187"/>
      <c r="AL1472" s="187"/>
      <c r="AM1472" s="187"/>
      <c r="AN1472" s="187"/>
      <c r="AO1472" s="187"/>
      <c r="AP1472" s="187"/>
      <c r="AQ1472" s="187"/>
      <c r="AR1472" s="187"/>
      <c r="AS1472" s="187"/>
      <c r="AT1472" s="187"/>
      <c r="AU1472" s="187"/>
      <c r="AV1472" s="187"/>
      <c r="AW1472" s="187"/>
      <c r="AX1472" s="187"/>
      <c r="AY1472" s="187"/>
      <c r="AZ1472" s="187"/>
      <c r="BA1472" s="187"/>
      <c r="BB1472" s="187"/>
      <c r="BC1472" s="187"/>
    </row>
    <row r="1473" spans="28:55">
      <c r="AB1473" s="187"/>
      <c r="AC1473" s="187"/>
      <c r="AD1473" s="187"/>
      <c r="AE1473" s="187"/>
      <c r="AF1473" s="187"/>
      <c r="AG1473" s="187"/>
      <c r="AH1473" s="187"/>
      <c r="AI1473" s="187"/>
      <c r="AJ1473" s="187"/>
      <c r="AK1473" s="187"/>
      <c r="AL1473" s="187"/>
      <c r="AM1473" s="187"/>
      <c r="AN1473" s="187"/>
      <c r="AO1473" s="187"/>
      <c r="AP1473" s="187"/>
      <c r="AQ1473" s="187"/>
      <c r="AR1473" s="187"/>
      <c r="AS1473" s="187"/>
      <c r="AT1473" s="187"/>
      <c r="AU1473" s="187"/>
      <c r="AV1473" s="187"/>
      <c r="AW1473" s="187"/>
      <c r="AX1473" s="187"/>
      <c r="AY1473" s="187"/>
      <c r="AZ1473" s="187"/>
      <c r="BA1473" s="187"/>
      <c r="BB1473" s="187"/>
      <c r="BC1473" s="187"/>
    </row>
    <row r="1474" spans="28:55">
      <c r="AB1474" s="187"/>
      <c r="AC1474" s="187"/>
      <c r="AD1474" s="187"/>
      <c r="AE1474" s="187"/>
      <c r="AF1474" s="187"/>
      <c r="AG1474" s="187"/>
      <c r="AH1474" s="187"/>
      <c r="AI1474" s="187"/>
      <c r="AJ1474" s="187"/>
      <c r="AK1474" s="187"/>
      <c r="AL1474" s="187"/>
      <c r="AM1474" s="187"/>
      <c r="AN1474" s="187"/>
      <c r="AO1474" s="187"/>
      <c r="AP1474" s="187"/>
      <c r="AQ1474" s="187"/>
      <c r="AR1474" s="187"/>
      <c r="AS1474" s="187"/>
      <c r="AT1474" s="187"/>
      <c r="AU1474" s="187"/>
      <c r="AV1474" s="187"/>
      <c r="AW1474" s="187"/>
      <c r="AX1474" s="187"/>
      <c r="AY1474" s="187"/>
      <c r="AZ1474" s="187"/>
      <c r="BA1474" s="187"/>
      <c r="BB1474" s="187"/>
      <c r="BC1474" s="187"/>
    </row>
    <row r="1475" spans="28:55">
      <c r="AB1475" s="187"/>
      <c r="AC1475" s="187"/>
      <c r="AD1475" s="187"/>
      <c r="AE1475" s="187"/>
      <c r="AF1475" s="187"/>
      <c r="AG1475" s="187"/>
      <c r="AH1475" s="187"/>
      <c r="AI1475" s="187"/>
      <c r="AJ1475" s="187"/>
      <c r="AK1475" s="187"/>
      <c r="AL1475" s="187"/>
      <c r="AM1475" s="187"/>
      <c r="AN1475" s="187"/>
      <c r="AO1475" s="187"/>
      <c r="AP1475" s="187"/>
      <c r="AQ1475" s="187"/>
      <c r="AR1475" s="187"/>
      <c r="AS1475" s="187"/>
      <c r="AT1475" s="187"/>
      <c r="AU1475" s="187"/>
      <c r="AV1475" s="187"/>
      <c r="AW1475" s="187"/>
      <c r="AX1475" s="187"/>
      <c r="AY1475" s="187"/>
      <c r="AZ1475" s="187"/>
      <c r="BA1475" s="187"/>
      <c r="BB1475" s="187"/>
      <c r="BC1475" s="187"/>
    </row>
    <row r="1476" spans="28:55">
      <c r="AB1476" s="187"/>
      <c r="AC1476" s="187"/>
      <c r="AD1476" s="187"/>
      <c r="AE1476" s="187"/>
      <c r="AF1476" s="187"/>
      <c r="AG1476" s="187"/>
      <c r="AH1476" s="187"/>
      <c r="AI1476" s="187"/>
      <c r="AJ1476" s="187"/>
      <c r="AK1476" s="187"/>
      <c r="AL1476" s="187"/>
      <c r="AM1476" s="187"/>
      <c r="AN1476" s="187"/>
      <c r="AO1476" s="187"/>
      <c r="AP1476" s="187"/>
      <c r="AQ1476" s="187"/>
      <c r="AR1476" s="187"/>
      <c r="AS1476" s="187"/>
      <c r="AT1476" s="187"/>
      <c r="AU1476" s="187"/>
      <c r="AV1476" s="187"/>
      <c r="AW1476" s="187"/>
      <c r="AX1476" s="187"/>
      <c r="AY1476" s="187"/>
      <c r="AZ1476" s="187"/>
      <c r="BA1476" s="187"/>
      <c r="BB1476" s="187"/>
      <c r="BC1476" s="187"/>
    </row>
    <row r="1477" spans="28:55">
      <c r="AB1477" s="187"/>
      <c r="AC1477" s="187"/>
      <c r="AD1477" s="187"/>
      <c r="AE1477" s="187"/>
      <c r="AF1477" s="187"/>
      <c r="AG1477" s="187"/>
      <c r="AH1477" s="187"/>
      <c r="AI1477" s="187"/>
      <c r="AJ1477" s="187"/>
      <c r="AK1477" s="187"/>
      <c r="AL1477" s="187"/>
      <c r="AM1477" s="187"/>
      <c r="AN1477" s="187"/>
      <c r="AO1477" s="187"/>
      <c r="AP1477" s="187"/>
      <c r="AQ1477" s="187"/>
      <c r="AR1477" s="187"/>
      <c r="AS1477" s="187"/>
      <c r="AT1477" s="187"/>
      <c r="AU1477" s="187"/>
      <c r="AV1477" s="187"/>
      <c r="AW1477" s="187"/>
      <c r="AX1477" s="187"/>
      <c r="AY1477" s="187"/>
      <c r="AZ1477" s="187"/>
      <c r="BA1477" s="187"/>
      <c r="BB1477" s="187"/>
      <c r="BC1477" s="187"/>
    </row>
    <row r="1478" spans="28:55">
      <c r="AB1478" s="187"/>
      <c r="AC1478" s="187"/>
      <c r="AD1478" s="187"/>
      <c r="AE1478" s="187"/>
      <c r="AF1478" s="187"/>
      <c r="AG1478" s="187"/>
      <c r="AH1478" s="187"/>
      <c r="AI1478" s="187"/>
      <c r="AJ1478" s="187"/>
      <c r="AK1478" s="187"/>
      <c r="AL1478" s="187"/>
      <c r="AM1478" s="187"/>
      <c r="AN1478" s="187"/>
      <c r="AO1478" s="187"/>
      <c r="AP1478" s="187"/>
      <c r="AQ1478" s="187"/>
      <c r="AR1478" s="187"/>
      <c r="AS1478" s="187"/>
      <c r="AT1478" s="187"/>
      <c r="AU1478" s="187"/>
      <c r="AV1478" s="187"/>
      <c r="AW1478" s="187"/>
      <c r="AX1478" s="187"/>
      <c r="AY1478" s="187"/>
      <c r="AZ1478" s="187"/>
      <c r="BA1478" s="187"/>
      <c r="BB1478" s="187"/>
      <c r="BC1478" s="187"/>
    </row>
    <row r="1479" spans="28:55">
      <c r="AB1479" s="187"/>
      <c r="AC1479" s="187"/>
      <c r="AD1479" s="187"/>
      <c r="AE1479" s="187"/>
      <c r="AF1479" s="187"/>
      <c r="AG1479" s="187"/>
      <c r="AH1479" s="187"/>
      <c r="AI1479" s="187"/>
      <c r="AJ1479" s="187"/>
      <c r="AK1479" s="187"/>
      <c r="AL1479" s="187"/>
      <c r="AM1479" s="187"/>
      <c r="AN1479" s="187"/>
      <c r="AO1479" s="187"/>
      <c r="AP1479" s="187"/>
      <c r="AQ1479" s="187"/>
      <c r="AR1479" s="187"/>
      <c r="AS1479" s="187"/>
      <c r="AT1479" s="187"/>
      <c r="AU1479" s="187"/>
      <c r="AV1479" s="187"/>
      <c r="AW1479" s="187"/>
      <c r="AX1479" s="187"/>
      <c r="AY1479" s="187"/>
      <c r="AZ1479" s="187"/>
      <c r="BA1479" s="187"/>
      <c r="BB1479" s="187"/>
      <c r="BC1479" s="187"/>
    </row>
    <row r="1480" spans="28:55">
      <c r="AB1480" s="187"/>
      <c r="AC1480" s="187"/>
      <c r="AD1480" s="187"/>
      <c r="AE1480" s="187"/>
      <c r="AF1480" s="187"/>
      <c r="AG1480" s="187"/>
      <c r="AH1480" s="187"/>
      <c r="AI1480" s="187"/>
      <c r="AJ1480" s="187"/>
      <c r="AK1480" s="187"/>
      <c r="AL1480" s="187"/>
      <c r="AM1480" s="187"/>
      <c r="AN1480" s="187"/>
      <c r="AO1480" s="187"/>
      <c r="AP1480" s="187"/>
      <c r="AQ1480" s="187"/>
      <c r="AR1480" s="187"/>
      <c r="AS1480" s="187"/>
      <c r="AT1480" s="187"/>
      <c r="AU1480" s="187"/>
      <c r="AV1480" s="187"/>
      <c r="AW1480" s="187"/>
      <c r="AX1480" s="187"/>
      <c r="AY1480" s="187"/>
      <c r="AZ1480" s="187"/>
      <c r="BA1480" s="187"/>
      <c r="BB1480" s="187"/>
      <c r="BC1480" s="187"/>
    </row>
    <row r="1481" spans="28:55">
      <c r="AB1481" s="187"/>
      <c r="AC1481" s="187"/>
      <c r="AD1481" s="187"/>
      <c r="AE1481" s="187"/>
      <c r="AF1481" s="187"/>
      <c r="AG1481" s="187"/>
      <c r="AH1481" s="187"/>
      <c r="AI1481" s="187"/>
      <c r="AJ1481" s="187"/>
      <c r="AK1481" s="187"/>
      <c r="AL1481" s="187"/>
      <c r="AM1481" s="187"/>
      <c r="AN1481" s="187"/>
      <c r="AO1481" s="187"/>
      <c r="AP1481" s="187"/>
      <c r="AQ1481" s="187"/>
      <c r="AR1481" s="187"/>
      <c r="AS1481" s="187"/>
      <c r="AT1481" s="187"/>
      <c r="AU1481" s="187"/>
      <c r="AV1481" s="187"/>
      <c r="AW1481" s="187"/>
      <c r="AX1481" s="187"/>
      <c r="AY1481" s="187"/>
      <c r="AZ1481" s="187"/>
      <c r="BA1481" s="187"/>
      <c r="BB1481" s="187"/>
      <c r="BC1481" s="187"/>
    </row>
    <row r="1482" spans="28:55">
      <c r="AB1482" s="187"/>
      <c r="AC1482" s="187"/>
      <c r="AD1482" s="187"/>
      <c r="AE1482" s="187"/>
      <c r="AF1482" s="187"/>
      <c r="AG1482" s="187"/>
      <c r="AH1482" s="187"/>
      <c r="AI1482" s="187"/>
      <c r="AJ1482" s="187"/>
      <c r="AK1482" s="187"/>
      <c r="AL1482" s="187"/>
      <c r="AM1482" s="187"/>
      <c r="AN1482" s="187"/>
      <c r="AO1482" s="187"/>
      <c r="AP1482" s="187"/>
      <c r="AQ1482" s="187"/>
      <c r="AR1482" s="187"/>
      <c r="AS1482" s="187"/>
      <c r="AT1482" s="187"/>
      <c r="AU1482" s="187"/>
      <c r="AV1482" s="187"/>
      <c r="AW1482" s="187"/>
      <c r="AX1482" s="187"/>
      <c r="AY1482" s="187"/>
      <c r="AZ1482" s="187"/>
      <c r="BA1482" s="187"/>
      <c r="BB1482" s="187"/>
      <c r="BC1482" s="187"/>
    </row>
    <row r="1483" spans="28:55">
      <c r="AB1483" s="187"/>
      <c r="AC1483" s="187"/>
      <c r="AD1483" s="187"/>
      <c r="AE1483" s="187"/>
      <c r="AF1483" s="187"/>
      <c r="AG1483" s="187"/>
      <c r="AH1483" s="187"/>
      <c r="AI1483" s="187"/>
      <c r="AJ1483" s="187"/>
      <c r="AK1483" s="187"/>
      <c r="AL1483" s="187"/>
      <c r="AM1483" s="187"/>
      <c r="AN1483" s="187"/>
      <c r="AO1483" s="187"/>
      <c r="AP1483" s="187"/>
      <c r="AQ1483" s="187"/>
      <c r="AR1483" s="187"/>
      <c r="AS1483" s="187"/>
      <c r="AT1483" s="187"/>
      <c r="AU1483" s="187"/>
      <c r="AV1483" s="187"/>
      <c r="AW1483" s="187"/>
      <c r="AX1483" s="187"/>
      <c r="AY1483" s="187"/>
      <c r="AZ1483" s="187"/>
      <c r="BA1483" s="187"/>
      <c r="BB1483" s="187"/>
      <c r="BC1483" s="187"/>
    </row>
    <row r="1484" spans="28:55">
      <c r="AB1484" s="187"/>
      <c r="AC1484" s="187"/>
      <c r="AD1484" s="187"/>
      <c r="AE1484" s="187"/>
      <c r="AF1484" s="187"/>
      <c r="AG1484" s="187"/>
      <c r="AH1484" s="187"/>
      <c r="AI1484" s="187"/>
      <c r="AJ1484" s="187"/>
      <c r="AK1484" s="187"/>
      <c r="AL1484" s="187"/>
      <c r="AM1484" s="187"/>
      <c r="AN1484" s="187"/>
      <c r="AO1484" s="187"/>
      <c r="AP1484" s="187"/>
      <c r="AQ1484" s="187"/>
      <c r="AR1484" s="187"/>
      <c r="AS1484" s="187"/>
      <c r="AT1484" s="187"/>
      <c r="AU1484" s="187"/>
      <c r="AV1484" s="187"/>
      <c r="AW1484" s="187"/>
      <c r="AX1484" s="187"/>
      <c r="AY1484" s="187"/>
      <c r="AZ1484" s="187"/>
      <c r="BA1484" s="187"/>
      <c r="BB1484" s="187"/>
      <c r="BC1484" s="187"/>
    </row>
    <row r="1485" spans="28:55">
      <c r="AB1485" s="187"/>
      <c r="AC1485" s="187"/>
      <c r="AD1485" s="187"/>
      <c r="AE1485" s="187"/>
      <c r="AF1485" s="187"/>
      <c r="AG1485" s="187"/>
      <c r="AH1485" s="187"/>
      <c r="AI1485" s="187"/>
      <c r="AJ1485" s="187"/>
      <c r="AK1485" s="187"/>
      <c r="AL1485" s="187"/>
      <c r="AM1485" s="187"/>
      <c r="AN1485" s="187"/>
      <c r="AO1485" s="187"/>
      <c r="AP1485" s="187"/>
      <c r="AQ1485" s="187"/>
      <c r="AR1485" s="187"/>
      <c r="AS1485" s="187"/>
      <c r="AT1485" s="187"/>
      <c r="AU1485" s="187"/>
      <c r="AV1485" s="187"/>
      <c r="AW1485" s="187"/>
      <c r="AX1485" s="187"/>
      <c r="AY1485" s="187"/>
      <c r="AZ1485" s="187"/>
      <c r="BA1485" s="187"/>
      <c r="BB1485" s="187"/>
      <c r="BC1485" s="187"/>
    </row>
    <row r="1486" spans="28:55">
      <c r="AB1486" s="187"/>
      <c r="AC1486" s="187"/>
      <c r="AD1486" s="187"/>
      <c r="AE1486" s="187"/>
      <c r="AF1486" s="187"/>
      <c r="AG1486" s="187"/>
      <c r="AH1486" s="187"/>
      <c r="AI1486" s="187"/>
      <c r="AJ1486" s="187"/>
      <c r="AK1486" s="187"/>
      <c r="AL1486" s="187"/>
      <c r="AM1486" s="187"/>
      <c r="AN1486" s="187"/>
      <c r="AO1486" s="187"/>
      <c r="AP1486" s="187"/>
      <c r="AQ1486" s="187"/>
      <c r="AR1486" s="187"/>
      <c r="AS1486" s="187"/>
      <c r="AT1486" s="187"/>
      <c r="AU1486" s="187"/>
      <c r="AV1486" s="187"/>
      <c r="AW1486" s="187"/>
      <c r="AX1486" s="187"/>
      <c r="AY1486" s="187"/>
      <c r="AZ1486" s="187"/>
      <c r="BA1486" s="187"/>
      <c r="BB1486" s="187"/>
      <c r="BC1486" s="187"/>
    </row>
    <row r="1487" spans="28:55">
      <c r="AB1487" s="187"/>
      <c r="AC1487" s="187"/>
      <c r="AD1487" s="187"/>
      <c r="AE1487" s="187"/>
      <c r="AF1487" s="187"/>
      <c r="AG1487" s="187"/>
      <c r="AH1487" s="187"/>
      <c r="AI1487" s="187"/>
      <c r="AJ1487" s="187"/>
      <c r="AK1487" s="187"/>
      <c r="AL1487" s="187"/>
      <c r="AM1487" s="187"/>
      <c r="AN1487" s="187"/>
      <c r="AO1487" s="187"/>
      <c r="AP1487" s="187"/>
      <c r="AQ1487" s="187"/>
      <c r="AR1487" s="187"/>
      <c r="AS1487" s="187"/>
      <c r="AT1487" s="187"/>
      <c r="AU1487" s="187"/>
      <c r="AV1487" s="187"/>
      <c r="AW1487" s="187"/>
      <c r="AX1487" s="187"/>
      <c r="AY1487" s="187"/>
      <c r="AZ1487" s="187"/>
      <c r="BA1487" s="187"/>
      <c r="BB1487" s="187"/>
      <c r="BC1487" s="187"/>
    </row>
    <row r="1488" spans="28:55">
      <c r="AB1488" s="187"/>
      <c r="AC1488" s="187"/>
      <c r="AD1488" s="187"/>
      <c r="AE1488" s="187"/>
      <c r="AF1488" s="187"/>
      <c r="AG1488" s="187"/>
      <c r="AH1488" s="187"/>
      <c r="AI1488" s="187"/>
      <c r="AJ1488" s="187"/>
      <c r="AK1488" s="187"/>
      <c r="AL1488" s="187"/>
      <c r="AM1488" s="187"/>
      <c r="AN1488" s="187"/>
      <c r="AO1488" s="187"/>
      <c r="AP1488" s="187"/>
      <c r="AQ1488" s="187"/>
      <c r="AR1488" s="187"/>
      <c r="AS1488" s="187"/>
      <c r="AT1488" s="187"/>
      <c r="AU1488" s="187"/>
      <c r="AV1488" s="187"/>
      <c r="AW1488" s="187"/>
      <c r="AX1488" s="187"/>
      <c r="AY1488" s="187"/>
      <c r="AZ1488" s="187"/>
      <c r="BA1488" s="187"/>
      <c r="BB1488" s="187"/>
      <c r="BC1488" s="187"/>
    </row>
    <row r="1489" spans="28:55">
      <c r="AB1489" s="187"/>
      <c r="AC1489" s="187"/>
      <c r="AD1489" s="187"/>
      <c r="AE1489" s="187"/>
      <c r="AF1489" s="187"/>
      <c r="AG1489" s="187"/>
      <c r="AH1489" s="187"/>
      <c r="AI1489" s="187"/>
      <c r="AJ1489" s="187"/>
      <c r="AK1489" s="187"/>
      <c r="AL1489" s="187"/>
      <c r="AM1489" s="187"/>
      <c r="AN1489" s="187"/>
      <c r="AO1489" s="187"/>
      <c r="AP1489" s="187"/>
      <c r="AQ1489" s="187"/>
      <c r="AR1489" s="187"/>
      <c r="AS1489" s="187"/>
      <c r="AT1489" s="187"/>
      <c r="AU1489" s="187"/>
      <c r="AV1489" s="187"/>
      <c r="AW1489" s="187"/>
      <c r="AX1489" s="187"/>
      <c r="AY1489" s="187"/>
      <c r="AZ1489" s="187"/>
      <c r="BA1489" s="187"/>
      <c r="BB1489" s="187"/>
      <c r="BC1489" s="187"/>
    </row>
    <row r="1490" spans="28:55">
      <c r="AB1490" s="187"/>
      <c r="AC1490" s="187"/>
      <c r="AD1490" s="187"/>
      <c r="AE1490" s="187"/>
      <c r="AF1490" s="187"/>
      <c r="AG1490" s="187"/>
      <c r="AH1490" s="187"/>
      <c r="AI1490" s="187"/>
      <c r="AJ1490" s="187"/>
      <c r="AK1490" s="187"/>
      <c r="AL1490" s="187"/>
      <c r="AM1490" s="187"/>
      <c r="AN1490" s="187"/>
      <c r="AO1490" s="187"/>
      <c r="AP1490" s="187"/>
      <c r="AQ1490" s="187"/>
      <c r="AR1490" s="187"/>
      <c r="AS1490" s="187"/>
      <c r="AT1490" s="187"/>
      <c r="AU1490" s="187"/>
      <c r="AV1490" s="187"/>
      <c r="AW1490" s="187"/>
      <c r="AX1490" s="187"/>
      <c r="AY1490" s="187"/>
      <c r="AZ1490" s="187"/>
      <c r="BA1490" s="187"/>
      <c r="BB1490" s="187"/>
      <c r="BC1490" s="187"/>
    </row>
    <row r="1491" spans="28:55">
      <c r="AB1491" s="187"/>
      <c r="AC1491" s="187"/>
      <c r="AD1491" s="187"/>
      <c r="AE1491" s="187"/>
      <c r="AF1491" s="187"/>
      <c r="AG1491" s="187"/>
      <c r="AH1491" s="187"/>
      <c r="AI1491" s="187"/>
      <c r="AJ1491" s="187"/>
      <c r="AK1491" s="187"/>
      <c r="AL1491" s="187"/>
      <c r="AM1491" s="187"/>
      <c r="AN1491" s="187"/>
      <c r="AO1491" s="187"/>
      <c r="AP1491" s="187"/>
      <c r="AQ1491" s="187"/>
      <c r="AR1491" s="187"/>
      <c r="AS1491" s="187"/>
      <c r="AT1491" s="187"/>
      <c r="AU1491" s="187"/>
      <c r="AV1491" s="187"/>
      <c r="AW1491" s="187"/>
      <c r="AX1491" s="187"/>
      <c r="AY1491" s="187"/>
      <c r="AZ1491" s="187"/>
      <c r="BA1491" s="187"/>
      <c r="BB1491" s="187"/>
      <c r="BC1491" s="187"/>
    </row>
    <row r="1492" spans="28:55">
      <c r="AB1492" s="187"/>
      <c r="AC1492" s="187"/>
      <c r="AD1492" s="187"/>
      <c r="AE1492" s="187"/>
      <c r="AF1492" s="187"/>
      <c r="AG1492" s="187"/>
      <c r="AH1492" s="187"/>
      <c r="AI1492" s="187"/>
      <c r="AJ1492" s="187"/>
      <c r="AK1492" s="187"/>
      <c r="AL1492" s="187"/>
      <c r="AM1492" s="187"/>
      <c r="AN1492" s="187"/>
      <c r="AO1492" s="187"/>
      <c r="AP1492" s="187"/>
      <c r="AQ1492" s="187"/>
      <c r="AR1492" s="187"/>
      <c r="AS1492" s="187"/>
      <c r="AT1492" s="187"/>
      <c r="AU1492" s="187"/>
      <c r="AV1492" s="187"/>
      <c r="AW1492" s="187"/>
      <c r="AX1492" s="187"/>
      <c r="AY1492" s="187"/>
      <c r="AZ1492" s="187"/>
      <c r="BA1492" s="187"/>
      <c r="BB1492" s="187"/>
      <c r="BC1492" s="187"/>
    </row>
    <row r="1493" spans="28:55">
      <c r="AB1493" s="187"/>
      <c r="AC1493" s="187"/>
      <c r="AD1493" s="187"/>
      <c r="AE1493" s="187"/>
      <c r="AF1493" s="187"/>
      <c r="AG1493" s="187"/>
      <c r="AH1493" s="187"/>
      <c r="AI1493" s="187"/>
      <c r="AJ1493" s="187"/>
      <c r="AK1493" s="187"/>
      <c r="AL1493" s="187"/>
      <c r="AM1493" s="187"/>
      <c r="AN1493" s="187"/>
      <c r="AO1493" s="187"/>
      <c r="AP1493" s="187"/>
      <c r="AQ1493" s="187"/>
      <c r="AR1493" s="187"/>
      <c r="AS1493" s="187"/>
      <c r="AT1493" s="187"/>
      <c r="AU1493" s="187"/>
      <c r="AV1493" s="187"/>
      <c r="AW1493" s="187"/>
      <c r="AX1493" s="187"/>
      <c r="AY1493" s="187"/>
      <c r="AZ1493" s="187"/>
      <c r="BA1493" s="187"/>
      <c r="BB1493" s="187"/>
      <c r="BC1493" s="187"/>
    </row>
  </sheetData>
  <mergeCells count="45">
    <mergeCell ref="E632:E642"/>
    <mergeCell ref="E528:E538"/>
    <mergeCell ref="E541:E551"/>
    <mergeCell ref="E554:E564"/>
    <mergeCell ref="E567:E577"/>
    <mergeCell ref="E580:E590"/>
    <mergeCell ref="E593:E603"/>
    <mergeCell ref="E476:E486"/>
    <mergeCell ref="E489:E499"/>
    <mergeCell ref="E606:E616"/>
    <mergeCell ref="E619:E629"/>
    <mergeCell ref="E502:E512"/>
    <mergeCell ref="E515:E525"/>
    <mergeCell ref="E450:E460"/>
    <mergeCell ref="E463:E473"/>
    <mergeCell ref="E242:E252"/>
    <mergeCell ref="E255:E265"/>
    <mergeCell ref="E164:E174"/>
    <mergeCell ref="E177:E187"/>
    <mergeCell ref="E190:E200"/>
    <mergeCell ref="E203:E213"/>
    <mergeCell ref="E307:E317"/>
    <mergeCell ref="E268:E278"/>
    <mergeCell ref="E281:E291"/>
    <mergeCell ref="E294:E304"/>
    <mergeCell ref="E437:E447"/>
    <mergeCell ref="E372:E382"/>
    <mergeCell ref="E385:E395"/>
    <mergeCell ref="E398:E408"/>
    <mergeCell ref="E60:E70"/>
    <mergeCell ref="E73:E83"/>
    <mergeCell ref="E86:E96"/>
    <mergeCell ref="E99:E109"/>
    <mergeCell ref="E138:E148"/>
    <mergeCell ref="E151:E161"/>
    <mergeCell ref="E112:E122"/>
    <mergeCell ref="E125:E135"/>
    <mergeCell ref="E216:E226"/>
    <mergeCell ref="E229:E239"/>
    <mergeCell ref="E424:E434"/>
    <mergeCell ref="E411:E421"/>
    <mergeCell ref="E320:E330"/>
    <mergeCell ref="E333:E343"/>
    <mergeCell ref="E346:E356"/>
    <mergeCell ref="E359:E369"/>
  </mergeCells>
  <phoneticPr fontId="0" type="noConversion"/>
  <printOptions headings="1"/>
  <pageMargins left="0.75" right="0.75" top="1" bottom="1" header="0.5" footer="0.5"/>
  <pageSetup paperSize="9" orientation="landscape"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650"/>
  <sheetViews>
    <sheetView tabSelected="1" workbookViewId="0">
      <pane ySplit="4" topLeftCell="A257" activePane="bottomLeft" state="frozen"/>
      <selection activeCell="G22" sqref="G22:I22"/>
      <selection pane="bottomLeft" activeCell="H290" sqref="H290:H304"/>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8" width="11.7109375" customWidth="1"/>
    <col min="9" max="12" width="11.7109375" hidden="1" customWidth="1"/>
    <col min="13" max="14" width="10" hidden="1" customWidth="1"/>
    <col min="15" max="15" width="10.85546875" hidden="1" customWidth="1"/>
    <col min="16" max="17" width="10.28515625" hidden="1" customWidth="1"/>
    <col min="18" max="18" width="9.5703125" hidden="1" customWidth="1"/>
    <col min="19" max="19" width="9.5703125" bestFit="1" customWidth="1"/>
    <col min="20" max="20" width="10.5703125" bestFit="1" customWidth="1"/>
    <col min="21"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10"/>
      <c r="BL1" s="210"/>
    </row>
    <row r="2" spans="1:256" ht="15.75">
      <c r="A2" s="9"/>
      <c r="B2" s="9"/>
      <c r="C2" s="56" t="s">
        <v>40</v>
      </c>
      <c r="D2" s="9"/>
      <c r="E2" s="9"/>
      <c r="F2" s="9"/>
      <c r="G2" s="9"/>
      <c r="H2" s="9"/>
      <c r="I2" s="9"/>
      <c r="J2" s="9"/>
      <c r="K2" s="9"/>
      <c r="L2" s="9"/>
      <c r="M2" s="9"/>
      <c r="N2" s="9"/>
      <c r="O2" s="9"/>
      <c r="P2" s="9"/>
      <c r="Q2" s="9"/>
      <c r="R2" s="9"/>
      <c r="S2" s="11"/>
      <c r="T2" s="11"/>
      <c r="U2" s="11"/>
      <c r="V2" s="11"/>
      <c r="W2" s="11"/>
      <c r="X2" s="11"/>
      <c r="Y2" s="11"/>
      <c r="Z2" s="11"/>
      <c r="AA2" s="11"/>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15"/>
      <c r="BL3" s="215"/>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0"/>
      <c r="B4" s="80"/>
      <c r="C4" s="81" t="s">
        <v>4</v>
      </c>
      <c r="D4" s="80"/>
      <c r="E4" s="80"/>
      <c r="F4" s="80"/>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c r="S4" s="16"/>
      <c r="T4" s="16"/>
      <c r="U4" s="16"/>
      <c r="V4" s="16"/>
      <c r="W4" s="16"/>
      <c r="X4" s="16"/>
      <c r="Y4" s="16"/>
      <c r="Z4" s="16"/>
      <c r="AA4" s="16"/>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10"/>
      <c r="BL4" s="21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10"/>
      <c r="BL5" s="21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5" t="s">
        <v>45</v>
      </c>
      <c r="D6" s="9"/>
      <c r="E6" s="9"/>
      <c r="F6" s="9"/>
      <c r="G6" s="190">
        <f>SUM(G7:G51)</f>
        <v>856.18233252764799</v>
      </c>
      <c r="H6" s="139">
        <f t="shared" ref="H6:Q6" si="1">SUM(H7:H51)</f>
        <v>856.18233252764799</v>
      </c>
      <c r="I6" s="139">
        <f t="shared" si="1"/>
        <v>928.33884283499492</v>
      </c>
      <c r="J6" s="139">
        <f t="shared" si="1"/>
        <v>882.98035525716136</v>
      </c>
      <c r="K6" s="139">
        <f t="shared" si="1"/>
        <v>837.62186767932781</v>
      </c>
      <c r="L6" s="139">
        <f>SUM(L7:L51)</f>
        <v>795.58103154545449</v>
      </c>
      <c r="M6" s="139">
        <f t="shared" si="1"/>
        <v>0</v>
      </c>
      <c r="N6" s="139">
        <f t="shared" si="1"/>
        <v>0</v>
      </c>
      <c r="O6" s="139">
        <f t="shared" si="1"/>
        <v>0</v>
      </c>
      <c r="P6" s="139">
        <f t="shared" si="1"/>
        <v>0</v>
      </c>
      <c r="Q6" s="139">
        <f t="shared" si="1"/>
        <v>0</v>
      </c>
      <c r="R6" s="139"/>
      <c r="S6" s="138"/>
      <c r="T6" s="138"/>
      <c r="U6" s="138"/>
      <c r="V6" s="138"/>
      <c r="W6" s="138"/>
      <c r="X6" s="138"/>
      <c r="Y6" s="138"/>
      <c r="Z6" s="138"/>
      <c r="AA6" s="138"/>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0"/>
      <c r="BL6" s="210"/>
    </row>
    <row r="7" spans="1:256" outlineLevel="1">
      <c r="A7" s="9"/>
      <c r="B7" s="9"/>
      <c r="C7" s="9"/>
      <c r="D7" s="128" t="str">
        <f>Asset1</f>
        <v>System Capex</v>
      </c>
      <c r="E7" s="9"/>
      <c r="F7" s="9"/>
      <c r="G7" s="191">
        <f>'Actual RAB roll forward'!G648</f>
        <v>0</v>
      </c>
      <c r="H7" s="110">
        <f t="shared" ref="H7:H36" si="2">G7+G54+G101+G148+G195+G242</f>
        <v>0</v>
      </c>
      <c r="I7" s="110">
        <f t="shared" ref="I7:L26" si="3">H7+H54+H101</f>
        <v>0</v>
      </c>
      <c r="J7" s="110">
        <f t="shared" si="3"/>
        <v>0</v>
      </c>
      <c r="K7" s="110">
        <f t="shared" si="3"/>
        <v>0</v>
      </c>
      <c r="L7" s="110">
        <f t="shared" si="3"/>
        <v>0</v>
      </c>
      <c r="M7" s="110">
        <f>IF(Input!M$248&gt;0, L7+L54+L101, 0)</f>
        <v>0</v>
      </c>
      <c r="N7" s="110">
        <f>IF(Input!N$248&gt;0, M7+M54+M101, 0)</f>
        <v>0</v>
      </c>
      <c r="O7" s="110">
        <f>IF(Input!O$248&gt;0, N7+N54+N101, 0)</f>
        <v>0</v>
      </c>
      <c r="P7" s="110">
        <f>IF(Input!P$248&gt;0, O7+O54+O101, 0)</f>
        <v>0</v>
      </c>
      <c r="Q7" s="110">
        <f>IF(Input!Q$248&gt;0, P7+P54+P101, 0)</f>
        <v>0</v>
      </c>
      <c r="R7" s="110"/>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outlineLevel="1">
      <c r="A8" s="9"/>
      <c r="B8" s="9"/>
      <c r="C8" s="45"/>
      <c r="D8" s="128" t="str">
        <f>Asset2</f>
        <v>Transmission terminal station</v>
      </c>
      <c r="E8" s="9"/>
      <c r="F8" s="9"/>
      <c r="G8" s="191">
        <f>'Actual RAB roll forward'!G649</f>
        <v>38.758794316308595</v>
      </c>
      <c r="H8" s="110">
        <f t="shared" si="2"/>
        <v>38.758794316308595</v>
      </c>
      <c r="I8" s="110">
        <f t="shared" si="3"/>
        <v>37.514003534504688</v>
      </c>
      <c r="J8" s="110">
        <f t="shared" si="3"/>
        <v>35.274055184768045</v>
      </c>
      <c r="K8" s="110">
        <f t="shared" si="3"/>
        <v>33.034106835031402</v>
      </c>
      <c r="L8" s="110">
        <f>K8+K55+K102</f>
        <v>30.794158485294755</v>
      </c>
      <c r="M8" s="110">
        <f>IF(Input!M$248&gt;0, L8+L55+L102, 0)</f>
        <v>0</v>
      </c>
      <c r="N8" s="110">
        <f>IF(Input!N$248&gt;0, M8+M55+M102, 0)</f>
        <v>0</v>
      </c>
      <c r="O8" s="110">
        <f>IF(Input!O$248&gt;0, N8+N55+N102, 0)</f>
        <v>0</v>
      </c>
      <c r="P8" s="110">
        <f>IF(Input!P$248&gt;0, O8+O55+O102, 0)</f>
        <v>0</v>
      </c>
      <c r="Q8" s="110">
        <f>IF(Input!Q$248&gt;0, P8+P55+P102, 0)</f>
        <v>0</v>
      </c>
      <c r="R8" s="110"/>
      <c r="S8" s="99"/>
      <c r="T8" s="99"/>
      <c r="U8" s="99"/>
      <c r="V8" s="99"/>
      <c r="W8" s="99"/>
      <c r="X8" s="99"/>
      <c r="Y8" s="99"/>
      <c r="Z8" s="99"/>
      <c r="AA8" s="99"/>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0"/>
      <c r="BL8" s="210"/>
    </row>
    <row r="9" spans="1:256" outlineLevel="1">
      <c r="A9" s="9"/>
      <c r="B9" s="9"/>
      <c r="C9" s="45"/>
      <c r="D9" s="128" t="str">
        <f>Asset3</f>
        <v>Zone substations</v>
      </c>
      <c r="E9" s="9"/>
      <c r="F9" s="9"/>
      <c r="G9" s="191">
        <f>'Actual RAB roll forward'!G650</f>
        <v>212.84658529720397</v>
      </c>
      <c r="H9" s="110">
        <f t="shared" si="2"/>
        <v>212.84658529720397</v>
      </c>
      <c r="I9" s="110">
        <f t="shared" si="3"/>
        <v>262.28789012027806</v>
      </c>
      <c r="J9" s="110">
        <f t="shared" si="3"/>
        <v>244.91991509453663</v>
      </c>
      <c r="K9" s="110">
        <f t="shared" si="3"/>
        <v>227.5519400687952</v>
      </c>
      <c r="L9" s="110">
        <f t="shared" si="3"/>
        <v>210.18396504305377</v>
      </c>
      <c r="M9" s="110">
        <f>IF(Input!M$248&gt;0, L9+L56+L103, 0)</f>
        <v>0</v>
      </c>
      <c r="N9" s="110">
        <f>IF(Input!N$248&gt;0, M9+M56+M103, 0)</f>
        <v>0</v>
      </c>
      <c r="O9" s="110">
        <f>IF(Input!O$248&gt;0, N9+N56+N103, 0)</f>
        <v>0</v>
      </c>
      <c r="P9" s="110">
        <f>IF(Input!P$248&gt;0, O9+O56+O103, 0)</f>
        <v>0</v>
      </c>
      <c r="Q9" s="110">
        <f>IF(Input!Q$248&gt;0, P9+P56+P103, 0)</f>
        <v>0</v>
      </c>
      <c r="R9" s="110"/>
      <c r="S9" s="99"/>
      <c r="T9" s="99"/>
      <c r="U9" s="99"/>
      <c r="V9" s="99"/>
      <c r="W9" s="99"/>
      <c r="X9" s="99"/>
      <c r="Y9" s="99"/>
      <c r="Z9" s="99"/>
      <c r="AA9" s="99"/>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0"/>
      <c r="BL9" s="210"/>
    </row>
    <row r="10" spans="1:256" outlineLevel="1">
      <c r="A10" s="9"/>
      <c r="B10" s="9"/>
      <c r="C10" s="45"/>
      <c r="D10" s="128" t="str">
        <f>Asset4</f>
        <v>Transmission lines</v>
      </c>
      <c r="E10" s="9"/>
      <c r="F10" s="9"/>
      <c r="G10" s="191">
        <f>'Actual RAB roll forward'!G651</f>
        <v>163.46548551118596</v>
      </c>
      <c r="H10" s="110">
        <f t="shared" si="2"/>
        <v>163.46548551118596</v>
      </c>
      <c r="I10" s="110">
        <f t="shared" si="3"/>
        <v>165.15297157611084</v>
      </c>
      <c r="J10" s="110">
        <f t="shared" si="3"/>
        <v>159.65849805490495</v>
      </c>
      <c r="K10" s="110">
        <f t="shared" si="3"/>
        <v>154.16402453369906</v>
      </c>
      <c r="L10" s="110">
        <f t="shared" si="3"/>
        <v>148.66955101249317</v>
      </c>
      <c r="M10" s="110">
        <f>IF(Input!M$248&gt;0, L10+L57+L104, 0)</f>
        <v>0</v>
      </c>
      <c r="N10" s="110">
        <f>IF(Input!N$248&gt;0, M10+M57+M104, 0)</f>
        <v>0</v>
      </c>
      <c r="O10" s="110">
        <f>IF(Input!O$248&gt;0, N10+N57+N104, 0)</f>
        <v>0</v>
      </c>
      <c r="P10" s="110">
        <f>IF(Input!P$248&gt;0, O10+O57+O104, 0)</f>
        <v>0</v>
      </c>
      <c r="Q10" s="110">
        <f>IF(Input!Q$248&gt;0, P10+P57+P104, 0)</f>
        <v>0</v>
      </c>
      <c r="R10" s="110"/>
      <c r="S10" s="99"/>
      <c r="T10" s="99"/>
      <c r="U10" s="99"/>
      <c r="V10" s="99"/>
      <c r="W10" s="99"/>
      <c r="X10" s="99"/>
      <c r="Y10" s="99"/>
      <c r="Z10" s="99"/>
      <c r="AA10" s="99"/>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0"/>
      <c r="BL10" s="210"/>
    </row>
    <row r="11" spans="1:256" outlineLevel="1">
      <c r="A11" s="9"/>
      <c r="B11" s="9"/>
      <c r="C11" s="45"/>
      <c r="D11" s="128" t="str">
        <f>Asset5</f>
        <v>Distribution mains</v>
      </c>
      <c r="E11" s="9"/>
      <c r="F11" s="9"/>
      <c r="G11" s="191">
        <f>'Actual RAB roll forward'!G652</f>
        <v>297.90070318009396</v>
      </c>
      <c r="H11" s="110">
        <f t="shared" si="2"/>
        <v>297.90070318009396</v>
      </c>
      <c r="I11" s="110">
        <f t="shared" si="3"/>
        <v>313.16612204578058</v>
      </c>
      <c r="J11" s="110">
        <f t="shared" si="3"/>
        <v>303.01935810370713</v>
      </c>
      <c r="K11" s="110">
        <f t="shared" si="3"/>
        <v>292.87259416163369</v>
      </c>
      <c r="L11" s="110">
        <f t="shared" si="3"/>
        <v>282.72583021956024</v>
      </c>
      <c r="M11" s="110">
        <f>IF(Input!M$248&gt;0, L11+L58+L105, 0)</f>
        <v>0</v>
      </c>
      <c r="N11" s="110">
        <f>IF(Input!N$248&gt;0, M11+M58+M105, 0)</f>
        <v>0</v>
      </c>
      <c r="O11" s="110">
        <f>IF(Input!O$248&gt;0, N11+N58+N105, 0)</f>
        <v>0</v>
      </c>
      <c r="P11" s="110">
        <f>IF(Input!P$248&gt;0, O11+O58+O105, 0)</f>
        <v>0</v>
      </c>
      <c r="Q11" s="110">
        <f>IF(Input!Q$248&gt;0, P11+P58+P105, 0)</f>
        <v>0</v>
      </c>
      <c r="R11" s="110"/>
      <c r="S11" s="99"/>
      <c r="T11" s="99"/>
      <c r="U11" s="99"/>
      <c r="V11" s="99"/>
      <c r="W11" s="99"/>
      <c r="X11" s="99"/>
      <c r="Y11" s="99"/>
      <c r="Z11" s="99"/>
      <c r="AA11" s="99"/>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0"/>
      <c r="BL11" s="210"/>
    </row>
    <row r="12" spans="1:256" outlineLevel="1">
      <c r="A12" s="9"/>
      <c r="B12" s="9"/>
      <c r="C12" s="45"/>
      <c r="D12" s="128" t="str">
        <f>Asset6</f>
        <v>Distribution substations</v>
      </c>
      <c r="E12" s="9"/>
      <c r="F12" s="9"/>
      <c r="G12" s="191">
        <f>'Actual RAB roll forward'!G653</f>
        <v>81.285129758049223</v>
      </c>
      <c r="H12" s="110">
        <f t="shared" si="2"/>
        <v>81.285129758049223</v>
      </c>
      <c r="I12" s="110">
        <f t="shared" si="3"/>
        <v>83.76665591470919</v>
      </c>
      <c r="J12" s="110">
        <f t="shared" si="3"/>
        <v>80.183620473156495</v>
      </c>
      <c r="K12" s="110">
        <f t="shared" si="3"/>
        <v>76.600585031603799</v>
      </c>
      <c r="L12" s="110">
        <f t="shared" si="3"/>
        <v>73.017549590051104</v>
      </c>
      <c r="M12" s="110">
        <f>IF(Input!M$248&gt;0, L12+L59+L106, 0)</f>
        <v>0</v>
      </c>
      <c r="N12" s="110">
        <f>IF(Input!N$248&gt;0, M12+M59+M106, 0)</f>
        <v>0</v>
      </c>
      <c r="O12" s="110">
        <f>IF(Input!O$248&gt;0, N12+N59+N106, 0)</f>
        <v>0</v>
      </c>
      <c r="P12" s="110">
        <f>IF(Input!P$248&gt;0, O12+O59+O106, 0)</f>
        <v>0</v>
      </c>
      <c r="Q12" s="110">
        <f>IF(Input!Q$248&gt;0, P12+P59+P106, 0)</f>
        <v>0</v>
      </c>
      <c r="R12" s="110"/>
      <c r="S12" s="99"/>
      <c r="T12" s="99"/>
      <c r="U12" s="99"/>
      <c r="V12" s="99"/>
      <c r="W12" s="99"/>
      <c r="X12" s="99"/>
      <c r="Y12" s="99"/>
      <c r="Z12" s="99"/>
      <c r="AA12" s="99"/>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0"/>
      <c r="BL12" s="210"/>
    </row>
    <row r="13" spans="1:256" outlineLevel="1">
      <c r="A13" s="9"/>
      <c r="B13" s="9"/>
      <c r="C13" s="45"/>
      <c r="D13" s="128" t="str">
        <f>Asset7</f>
        <v>Metering</v>
      </c>
      <c r="E13" s="9"/>
      <c r="F13" s="9"/>
      <c r="G13" s="191">
        <f>'Actual RAB roll forward'!G654</f>
        <v>7.7116749726852056</v>
      </c>
      <c r="H13" s="110">
        <f t="shared" si="2"/>
        <v>7.7116749726852056</v>
      </c>
      <c r="I13" s="110">
        <f t="shared" si="3"/>
        <v>7.4933065219723538</v>
      </c>
      <c r="J13" s="110">
        <f t="shared" si="3"/>
        <v>6.3326994902328222</v>
      </c>
      <c r="K13" s="110">
        <f t="shared" si="3"/>
        <v>5.1720924584932906</v>
      </c>
      <c r="L13" s="110">
        <f t="shared" si="3"/>
        <v>4.011485426753759</v>
      </c>
      <c r="M13" s="110">
        <f>IF(Input!M$248&gt;0, L13+L60+L107, 0)</f>
        <v>0</v>
      </c>
      <c r="N13" s="110">
        <f>IF(Input!N$248&gt;0, M13+M60+M107, 0)</f>
        <v>0</v>
      </c>
      <c r="O13" s="110">
        <f>IF(Input!O$248&gt;0, N13+N60+N107, 0)</f>
        <v>0</v>
      </c>
      <c r="P13" s="110">
        <f>IF(Input!P$248&gt;0, O13+O60+O107, 0)</f>
        <v>0</v>
      </c>
      <c r="Q13" s="110">
        <f>IF(Input!Q$248&gt;0, P13+P60+P107, 0)</f>
        <v>0</v>
      </c>
      <c r="R13" s="110"/>
      <c r="S13" s="99"/>
      <c r="T13" s="99"/>
      <c r="U13" s="99"/>
      <c r="V13" s="99"/>
      <c r="W13" s="99"/>
      <c r="X13" s="99"/>
      <c r="Y13" s="99"/>
      <c r="Z13" s="99"/>
      <c r="AA13" s="99"/>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0"/>
      <c r="BL13" s="210"/>
    </row>
    <row r="14" spans="1:256" outlineLevel="1">
      <c r="A14" s="9"/>
      <c r="B14" s="9"/>
      <c r="C14" s="45"/>
      <c r="D14" s="128" t="str">
        <f>Asset8</f>
        <v>Land and easements</v>
      </c>
      <c r="E14" s="9"/>
      <c r="F14" s="9"/>
      <c r="G14" s="191">
        <f>'Actual RAB roll forward'!G655</f>
        <v>33.024999999999999</v>
      </c>
      <c r="H14" s="110">
        <f t="shared" si="2"/>
        <v>33.024999999999999</v>
      </c>
      <c r="I14" s="110">
        <f t="shared" si="3"/>
        <v>33.834112499999996</v>
      </c>
      <c r="J14" s="110">
        <f t="shared" si="3"/>
        <v>33.834112499999996</v>
      </c>
      <c r="K14" s="110">
        <f t="shared" si="3"/>
        <v>33.834112499999996</v>
      </c>
      <c r="L14" s="110">
        <f t="shared" si="3"/>
        <v>33.834112499999996</v>
      </c>
      <c r="M14" s="110">
        <f>IF(Input!M$248&gt;0, L14+L61+L108, 0)</f>
        <v>0</v>
      </c>
      <c r="N14" s="110">
        <f>IF(Input!N$248&gt;0, M14+M61+M108, 0)</f>
        <v>0</v>
      </c>
      <c r="O14" s="110">
        <f>IF(Input!O$248&gt;0, N14+N61+N108, 0)</f>
        <v>0</v>
      </c>
      <c r="P14" s="110">
        <f>IF(Input!P$248&gt;0, O14+O61+O108, 0)</f>
        <v>0</v>
      </c>
      <c r="Q14" s="110">
        <f>IF(Input!Q$248&gt;0, P14+P61+P108, 0)</f>
        <v>0</v>
      </c>
      <c r="R14" s="110"/>
      <c r="S14" s="99"/>
      <c r="T14" s="99"/>
      <c r="U14" s="99"/>
      <c r="V14" s="99"/>
      <c r="W14" s="99"/>
      <c r="X14" s="99"/>
      <c r="Y14" s="99"/>
      <c r="Z14" s="99"/>
      <c r="AA14" s="99"/>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0"/>
      <c r="BL14" s="210"/>
    </row>
    <row r="15" spans="1:256" outlineLevel="1">
      <c r="A15" s="9"/>
      <c r="B15" s="9"/>
      <c r="C15" s="45"/>
      <c r="D15" s="128" t="str">
        <f>Asset9</f>
        <v>Secondary systems - Control, communications &amp; Protection</v>
      </c>
      <c r="E15" s="9"/>
      <c r="F15" s="9"/>
      <c r="G15" s="191">
        <f>'Actual RAB roll forward'!G656</f>
        <v>9.5818416884428945</v>
      </c>
      <c r="H15" s="110">
        <f t="shared" si="2"/>
        <v>9.5818416884428945</v>
      </c>
      <c r="I15" s="110">
        <f t="shared" si="3"/>
        <v>12.000787951115605</v>
      </c>
      <c r="J15" s="110">
        <f t="shared" si="3"/>
        <v>8.2677947251844781</v>
      </c>
      <c r="K15" s="110">
        <f t="shared" si="3"/>
        <v>4.5348014992533514</v>
      </c>
      <c r="L15" s="110">
        <f t="shared" si="3"/>
        <v>4.1194597172822442</v>
      </c>
      <c r="M15" s="110">
        <f>IF(Input!M$248&gt;0, L15+L62+L109, 0)</f>
        <v>0</v>
      </c>
      <c r="N15" s="110">
        <f>IF(Input!N$248&gt;0, M15+M62+M109, 0)</f>
        <v>0</v>
      </c>
      <c r="O15" s="110">
        <f>IF(Input!O$248&gt;0, N15+N62+N109, 0)</f>
        <v>0</v>
      </c>
      <c r="P15" s="110">
        <f>IF(Input!P$248&gt;0, O15+O62+O109, 0)</f>
        <v>0</v>
      </c>
      <c r="Q15" s="110">
        <f>IF(Input!Q$248&gt;0, P15+P62+P109, 0)</f>
        <v>0</v>
      </c>
      <c r="R15" s="110"/>
      <c r="S15" s="99"/>
      <c r="T15" s="99"/>
      <c r="U15" s="99"/>
      <c r="V15" s="99"/>
      <c r="W15" s="99"/>
      <c r="X15" s="99"/>
      <c r="Y15" s="99"/>
      <c r="Z15" s="99"/>
      <c r="AA15" s="99"/>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0"/>
      <c r="BL15" s="210"/>
    </row>
    <row r="16" spans="1:256" outlineLevel="1">
      <c r="A16" s="9"/>
      <c r="B16" s="9"/>
      <c r="C16" s="45"/>
      <c r="D16" s="128" t="str">
        <f>Asset10</f>
        <v>Other</v>
      </c>
      <c r="E16" s="9"/>
      <c r="F16" s="9"/>
      <c r="G16" s="191">
        <f>'Actual RAB roll forward'!G657</f>
        <v>0</v>
      </c>
      <c r="H16" s="110">
        <f t="shared" si="2"/>
        <v>0</v>
      </c>
      <c r="I16" s="110">
        <f t="shared" si="3"/>
        <v>0.43420582229850085</v>
      </c>
      <c r="J16" s="110">
        <f t="shared" si="3"/>
        <v>0.34556137016384647</v>
      </c>
      <c r="K16" s="110">
        <f t="shared" si="3"/>
        <v>0.25691691802919203</v>
      </c>
      <c r="L16" s="110">
        <f t="shared" si="3"/>
        <v>0.16827246589453762</v>
      </c>
      <c r="M16" s="110">
        <f>IF(Input!M$248&gt;0, L16+L63+L110, 0)</f>
        <v>0</v>
      </c>
      <c r="N16" s="110">
        <f>IF(Input!N$248&gt;0, M16+M63+M110, 0)</f>
        <v>0</v>
      </c>
      <c r="O16" s="110">
        <f>IF(Input!O$248&gt;0, N16+N63+N110, 0)</f>
        <v>0</v>
      </c>
      <c r="P16" s="110">
        <f>IF(Input!P$248&gt;0, O16+O63+O110, 0)</f>
        <v>0</v>
      </c>
      <c r="Q16" s="110">
        <f>IF(Input!Q$248&gt;0, P16+P63+P110, 0)</f>
        <v>0</v>
      </c>
      <c r="R16" s="110"/>
      <c r="S16" s="99"/>
      <c r="T16" s="99"/>
      <c r="U16" s="99"/>
      <c r="V16" s="99"/>
      <c r="W16" s="99"/>
      <c r="X16" s="99"/>
      <c r="Y16" s="99"/>
      <c r="Z16" s="99"/>
      <c r="AA16" s="99"/>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0"/>
      <c r="BL16" s="210"/>
    </row>
    <row r="17" spans="1:64" outlineLevel="1">
      <c r="A17" s="9"/>
      <c r="B17" s="9"/>
      <c r="C17" s="45"/>
      <c r="D17" s="128" t="str">
        <f>Asset11</f>
        <v>Non-System Capex</v>
      </c>
      <c r="E17" s="9"/>
      <c r="F17" s="9"/>
      <c r="G17" s="191">
        <f>'Actual RAB roll forward'!G658</f>
        <v>0</v>
      </c>
      <c r="H17" s="110">
        <f t="shared" si="2"/>
        <v>0</v>
      </c>
      <c r="I17" s="110">
        <f t="shared" si="3"/>
        <v>0</v>
      </c>
      <c r="J17" s="110">
        <f t="shared" si="3"/>
        <v>0</v>
      </c>
      <c r="K17" s="110">
        <f t="shared" si="3"/>
        <v>0</v>
      </c>
      <c r="L17" s="110">
        <f t="shared" si="3"/>
        <v>0</v>
      </c>
      <c r="M17" s="110">
        <f>IF(Input!M$248&gt;0, L17+L64+L111, 0)</f>
        <v>0</v>
      </c>
      <c r="N17" s="110">
        <f>IF(Input!N$248&gt;0, M17+M64+M111, 0)</f>
        <v>0</v>
      </c>
      <c r="O17" s="110">
        <f>IF(Input!O$248&gt;0, N17+N64+N111, 0)</f>
        <v>0</v>
      </c>
      <c r="P17" s="110">
        <f>IF(Input!P$248&gt;0, O17+O64+O111, 0)</f>
        <v>0</v>
      </c>
      <c r="Q17" s="110">
        <f>IF(Input!Q$248&gt;0, P17+P64+P111, 0)</f>
        <v>0</v>
      </c>
      <c r="R17" s="110"/>
      <c r="S17" s="99"/>
      <c r="T17" s="99"/>
      <c r="U17" s="99"/>
      <c r="V17" s="99"/>
      <c r="W17" s="99"/>
      <c r="X17" s="99"/>
      <c r="Y17" s="99"/>
      <c r="Z17" s="99"/>
      <c r="AA17" s="99"/>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0"/>
      <c r="BL17" s="210"/>
    </row>
    <row r="18" spans="1:64" outlineLevel="1">
      <c r="A18" s="9"/>
      <c r="B18" s="9"/>
      <c r="C18" s="45"/>
      <c r="D18" s="128" t="str">
        <f>Asset12</f>
        <v>Non-network—IT and Communications Capex</v>
      </c>
      <c r="E18" s="9"/>
      <c r="F18" s="9"/>
      <c r="G18" s="191">
        <f>'Actual RAB roll forward'!G659</f>
        <v>3.4454864862258332</v>
      </c>
      <c r="H18" s="110">
        <f t="shared" si="2"/>
        <v>3.4454864862258332</v>
      </c>
      <c r="I18" s="110">
        <f t="shared" si="3"/>
        <v>3.0536879640832426</v>
      </c>
      <c r="J18" s="110">
        <f t="shared" si="3"/>
        <v>2.5675862918877517</v>
      </c>
      <c r="K18" s="110">
        <f t="shared" si="3"/>
        <v>2.0814846196922607</v>
      </c>
      <c r="L18" s="110">
        <f t="shared" si="3"/>
        <v>1.5953829474967698</v>
      </c>
      <c r="M18" s="110">
        <f>IF(Input!M$248&gt;0, L18+L65+L112, 0)</f>
        <v>0</v>
      </c>
      <c r="N18" s="110">
        <f>IF(Input!N$248&gt;0, M18+M65+M112, 0)</f>
        <v>0</v>
      </c>
      <c r="O18" s="110">
        <f>IF(Input!O$248&gt;0, N18+N65+N112, 0)</f>
        <v>0</v>
      </c>
      <c r="P18" s="110">
        <f>IF(Input!P$248&gt;0, O18+O65+O112, 0)</f>
        <v>0</v>
      </c>
      <c r="Q18" s="110">
        <f>IF(Input!Q$248&gt;0, P18+P65+P112, 0)</f>
        <v>0</v>
      </c>
      <c r="R18" s="110"/>
      <c r="S18" s="99"/>
      <c r="T18" s="99"/>
      <c r="U18" s="99"/>
      <c r="V18" s="99"/>
      <c r="W18" s="99"/>
      <c r="X18" s="99"/>
      <c r="Y18" s="99"/>
      <c r="Z18" s="99"/>
      <c r="AA18" s="99"/>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0"/>
      <c r="BL18" s="210"/>
    </row>
    <row r="19" spans="1:64" outlineLevel="1">
      <c r="A19" s="9"/>
      <c r="B19" s="9"/>
      <c r="C19" s="45"/>
      <c r="D19" s="128" t="str">
        <f>Asset13</f>
        <v>Non-network—Motor Vehicles Capex</v>
      </c>
      <c r="E19" s="9"/>
      <c r="F19" s="9"/>
      <c r="G19" s="191">
        <f>'Actual RAB roll forward'!G660</f>
        <v>0</v>
      </c>
      <c r="H19" s="110">
        <f t="shared" si="2"/>
        <v>0</v>
      </c>
      <c r="I19" s="110">
        <f t="shared" si="3"/>
        <v>0</v>
      </c>
      <c r="J19" s="110">
        <f t="shared" si="3"/>
        <v>0</v>
      </c>
      <c r="K19" s="110">
        <f t="shared" si="3"/>
        <v>0</v>
      </c>
      <c r="L19" s="110">
        <f t="shared" si="3"/>
        <v>0</v>
      </c>
      <c r="M19" s="110">
        <f>IF(Input!M$248&gt;0, L19+L66+L113, 0)</f>
        <v>0</v>
      </c>
      <c r="N19" s="110">
        <f>IF(Input!N$248&gt;0, M19+M66+M113, 0)</f>
        <v>0</v>
      </c>
      <c r="O19" s="110">
        <f>IF(Input!O$248&gt;0, N19+N66+N113, 0)</f>
        <v>0</v>
      </c>
      <c r="P19" s="110">
        <f>IF(Input!P$248&gt;0, O19+O66+O113, 0)</f>
        <v>0</v>
      </c>
      <c r="Q19" s="110">
        <f>IF(Input!Q$248&gt;0, P19+P66+P113, 0)</f>
        <v>0</v>
      </c>
      <c r="R19" s="110"/>
      <c r="S19" s="99"/>
      <c r="T19" s="99"/>
      <c r="U19" s="99"/>
      <c r="V19" s="99"/>
      <c r="W19" s="99"/>
      <c r="X19" s="99"/>
      <c r="Y19" s="99"/>
      <c r="Z19" s="99"/>
      <c r="AA19" s="99"/>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0"/>
      <c r="BL19" s="210"/>
    </row>
    <row r="20" spans="1:64" outlineLevel="1">
      <c r="A20" s="9"/>
      <c r="B20" s="9"/>
      <c r="C20" s="45"/>
      <c r="D20" s="128" t="str">
        <f>Asset14</f>
        <v>Non-network—Property Capex</v>
      </c>
      <c r="E20" s="9"/>
      <c r="F20" s="9"/>
      <c r="G20" s="191">
        <f>'Actual RAB roll forward'!G661</f>
        <v>0</v>
      </c>
      <c r="H20" s="110">
        <f t="shared" si="2"/>
        <v>0</v>
      </c>
      <c r="I20" s="110">
        <f t="shared" si="3"/>
        <v>0</v>
      </c>
      <c r="J20" s="110">
        <f t="shared" si="3"/>
        <v>0</v>
      </c>
      <c r="K20" s="110">
        <f t="shared" si="3"/>
        <v>0</v>
      </c>
      <c r="L20" s="110">
        <f>K20+K67+K114</f>
        <v>0</v>
      </c>
      <c r="M20" s="110">
        <f>IF(Input!M$248&gt;0, L20+L67+L114, 0)</f>
        <v>0</v>
      </c>
      <c r="N20" s="110">
        <f>IF(Input!N$248&gt;0, M20+M67+M114, 0)</f>
        <v>0</v>
      </c>
      <c r="O20" s="110">
        <f>IF(Input!O$248&gt;0, N20+N67+N114, 0)</f>
        <v>0</v>
      </c>
      <c r="P20" s="110">
        <f>IF(Input!P$248&gt;0, O20+O67+O114, 0)</f>
        <v>0</v>
      </c>
      <c r="Q20" s="110">
        <f>IF(Input!Q$248&gt;0, P20+P67+P114, 0)</f>
        <v>0</v>
      </c>
      <c r="R20" s="110"/>
      <c r="S20" s="99"/>
      <c r="T20" s="99"/>
      <c r="U20" s="99"/>
      <c r="V20" s="99"/>
      <c r="W20" s="99"/>
      <c r="X20" s="99"/>
      <c r="Y20" s="99"/>
      <c r="Z20" s="99"/>
      <c r="AA20" s="99"/>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0"/>
      <c r="BL20" s="210"/>
    </row>
    <row r="21" spans="1:64" outlineLevel="1">
      <c r="A21" s="9"/>
      <c r="B21" s="9"/>
      <c r="C21" s="45"/>
      <c r="D21" s="128" t="str">
        <f>Asset15</f>
        <v>Non-network—Plant &amp; Equipment Capex</v>
      </c>
      <c r="E21" s="9"/>
      <c r="F21" s="9"/>
      <c r="G21" s="191">
        <f>'Actual RAB roll forward'!G662</f>
        <v>8.1616313174523825</v>
      </c>
      <c r="H21" s="110">
        <f t="shared" si="2"/>
        <v>8.1616313174523825</v>
      </c>
      <c r="I21" s="110">
        <f t="shared" si="3"/>
        <v>8.9070927399036339</v>
      </c>
      <c r="J21" s="110">
        <f t="shared" si="3"/>
        <v>7.9977725145453746</v>
      </c>
      <c r="K21" s="110">
        <f t="shared" si="3"/>
        <v>7.0884522891871153</v>
      </c>
      <c r="L21" s="110">
        <f t="shared" si="3"/>
        <v>6.179132063828856</v>
      </c>
      <c r="M21" s="110">
        <f>IF(Input!M$248&gt;0, L21+L68+L115, 0)</f>
        <v>0</v>
      </c>
      <c r="N21" s="110">
        <f>IF(Input!N$248&gt;0, M21+M68+M115, 0)</f>
        <v>0</v>
      </c>
      <c r="O21" s="110">
        <f>IF(Input!O$248&gt;0, N21+N68+N115, 0)</f>
        <v>0</v>
      </c>
      <c r="P21" s="110">
        <f>IF(Input!P$248&gt;0, O21+O68+O115, 0)</f>
        <v>0</v>
      </c>
      <c r="Q21" s="110">
        <f>IF(Input!Q$248&gt;0, P21+P68+P115, 0)</f>
        <v>0</v>
      </c>
      <c r="R21" s="110"/>
      <c r="S21" s="99"/>
      <c r="T21" s="99"/>
      <c r="U21" s="99"/>
      <c r="V21" s="99"/>
      <c r="W21" s="99"/>
      <c r="X21" s="99"/>
      <c r="Y21" s="99"/>
      <c r="Z21" s="99"/>
      <c r="AA21" s="99"/>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0"/>
      <c r="BL21" s="210"/>
    </row>
    <row r="22" spans="1:64" outlineLevel="1">
      <c r="A22" s="9"/>
      <c r="B22" s="9"/>
      <c r="C22" s="45"/>
      <c r="D22" s="128" t="str">
        <f>Asset16</f>
        <v>Non-network—Other capex</v>
      </c>
      <c r="E22" s="9"/>
      <c r="F22" s="9"/>
      <c r="G22" s="191">
        <f>'Actual RAB roll forward'!G663</f>
        <v>0</v>
      </c>
      <c r="H22" s="110">
        <f t="shared" si="2"/>
        <v>0</v>
      </c>
      <c r="I22" s="110">
        <f t="shared" si="3"/>
        <v>0.72800614423817966</v>
      </c>
      <c r="J22" s="110">
        <f t="shared" si="3"/>
        <v>0.57938145407386621</v>
      </c>
      <c r="K22" s="110">
        <f t="shared" si="3"/>
        <v>0.43075676390955275</v>
      </c>
      <c r="L22" s="110">
        <f t="shared" si="3"/>
        <v>0.2821320737452393</v>
      </c>
      <c r="M22" s="110">
        <f>IF(Input!M$248&gt;0, L22+L69+L116, 0)</f>
        <v>0</v>
      </c>
      <c r="N22" s="110">
        <f>IF(Input!N$248&gt;0, M22+M69+M116, 0)</f>
        <v>0</v>
      </c>
      <c r="O22" s="110">
        <f>IF(Input!O$248&gt;0, N22+N69+N116, 0)</f>
        <v>0</v>
      </c>
      <c r="P22" s="110">
        <f>IF(Input!P$248&gt;0, O22+O69+O116, 0)</f>
        <v>0</v>
      </c>
      <c r="Q22" s="110">
        <f>IF(Input!Q$248&gt;0, P22+P69+P116, 0)</f>
        <v>0</v>
      </c>
      <c r="R22" s="110"/>
      <c r="S22" s="99"/>
      <c r="T22" s="99"/>
      <c r="U22" s="99"/>
      <c r="V22" s="99"/>
      <c r="W22" s="99"/>
      <c r="X22" s="99"/>
      <c r="Y22" s="99"/>
      <c r="Z22" s="99"/>
      <c r="AA22" s="99"/>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0"/>
      <c r="BL22" s="210"/>
    </row>
    <row r="23" spans="1:64" hidden="1" outlineLevel="1">
      <c r="A23" s="9"/>
      <c r="B23" s="9"/>
      <c r="C23" s="45"/>
      <c r="D23" s="128">
        <f>Asset17</f>
        <v>0</v>
      </c>
      <c r="E23" s="9"/>
      <c r="F23" s="9"/>
      <c r="G23" s="191">
        <f>'Actual RAB roll forward'!G664</f>
        <v>0</v>
      </c>
      <c r="H23" s="110">
        <f t="shared" si="2"/>
        <v>0</v>
      </c>
      <c r="I23" s="110">
        <f t="shared" si="3"/>
        <v>0</v>
      </c>
      <c r="J23" s="110">
        <f t="shared" si="3"/>
        <v>0</v>
      </c>
      <c r="K23" s="110">
        <f t="shared" si="3"/>
        <v>0</v>
      </c>
      <c r="L23" s="110">
        <f t="shared" si="3"/>
        <v>0</v>
      </c>
      <c r="M23" s="110">
        <f>IF(Input!M$248&gt;0, L23+L70+L117, 0)</f>
        <v>0</v>
      </c>
      <c r="N23" s="110">
        <f>IF(Input!N$248&gt;0, M23+M70+M117, 0)</f>
        <v>0</v>
      </c>
      <c r="O23" s="110">
        <f>IF(Input!O$248&gt;0, N23+N70+N117, 0)</f>
        <v>0</v>
      </c>
      <c r="P23" s="110">
        <f>IF(Input!P$248&gt;0, O23+O70+O117, 0)</f>
        <v>0</v>
      </c>
      <c r="Q23" s="110">
        <f>IF(Input!Q$248&gt;0, P23+P70+P117, 0)</f>
        <v>0</v>
      </c>
      <c r="R23" s="110"/>
      <c r="S23" s="99"/>
      <c r="T23" s="99"/>
      <c r="U23" s="99"/>
      <c r="V23" s="99"/>
      <c r="W23" s="99"/>
      <c r="X23" s="99"/>
      <c r="Y23" s="99"/>
      <c r="Z23" s="99"/>
      <c r="AA23" s="99"/>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0"/>
      <c r="BL23" s="210"/>
    </row>
    <row r="24" spans="1:64" hidden="1" outlineLevel="1">
      <c r="A24" s="9"/>
      <c r="B24" s="9"/>
      <c r="C24" s="45"/>
      <c r="D24" s="128">
        <f>Asset18</f>
        <v>0</v>
      </c>
      <c r="E24" s="9"/>
      <c r="F24" s="9"/>
      <c r="G24" s="191">
        <f>'Actual RAB roll forward'!G665</f>
        <v>0</v>
      </c>
      <c r="H24" s="110">
        <f t="shared" si="2"/>
        <v>0</v>
      </c>
      <c r="I24" s="110">
        <f t="shared" si="3"/>
        <v>0</v>
      </c>
      <c r="J24" s="110">
        <f t="shared" si="3"/>
        <v>0</v>
      </c>
      <c r="K24" s="110">
        <f t="shared" si="3"/>
        <v>0</v>
      </c>
      <c r="L24" s="110">
        <f t="shared" si="3"/>
        <v>0</v>
      </c>
      <c r="M24" s="110">
        <f>IF(Input!M$248&gt;0, L24+L71+L118, 0)</f>
        <v>0</v>
      </c>
      <c r="N24" s="110">
        <f>IF(Input!N$248&gt;0, M24+M71+M118, 0)</f>
        <v>0</v>
      </c>
      <c r="O24" s="110">
        <f>IF(Input!O$248&gt;0, N24+N71+N118, 0)</f>
        <v>0</v>
      </c>
      <c r="P24" s="110">
        <f>IF(Input!P$248&gt;0, O24+O71+O118, 0)</f>
        <v>0</v>
      </c>
      <c r="Q24" s="110">
        <f>IF(Input!Q$248&gt;0, P24+P71+P118, 0)</f>
        <v>0</v>
      </c>
      <c r="R24" s="110"/>
      <c r="S24" s="99"/>
      <c r="T24" s="99"/>
      <c r="U24" s="99"/>
      <c r="V24" s="99"/>
      <c r="W24" s="99"/>
      <c r="X24" s="99"/>
      <c r="Y24" s="99"/>
      <c r="Z24" s="99"/>
      <c r="AA24" s="99"/>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0"/>
      <c r="BL24" s="210"/>
    </row>
    <row r="25" spans="1:64" hidden="1" outlineLevel="1">
      <c r="A25" s="9"/>
      <c r="B25" s="9"/>
      <c r="C25" s="45"/>
      <c r="D25" s="128">
        <f>Asset19</f>
        <v>0</v>
      </c>
      <c r="E25" s="9"/>
      <c r="F25" s="9"/>
      <c r="G25" s="191">
        <f>'Actual RAB roll forward'!G666</f>
        <v>0</v>
      </c>
      <c r="H25" s="110">
        <f t="shared" si="2"/>
        <v>0</v>
      </c>
      <c r="I25" s="110">
        <f t="shared" si="3"/>
        <v>0</v>
      </c>
      <c r="J25" s="110">
        <f t="shared" si="3"/>
        <v>0</v>
      </c>
      <c r="K25" s="110">
        <f t="shared" si="3"/>
        <v>0</v>
      </c>
      <c r="L25" s="110">
        <f t="shared" si="3"/>
        <v>0</v>
      </c>
      <c r="M25" s="110">
        <f>IF(Input!M$248&gt;0, L25+L72+L119, 0)</f>
        <v>0</v>
      </c>
      <c r="N25" s="110">
        <f>IF(Input!N$248&gt;0, M25+M72+M119, 0)</f>
        <v>0</v>
      </c>
      <c r="O25" s="110">
        <f>IF(Input!O$248&gt;0, N25+N72+N119, 0)</f>
        <v>0</v>
      </c>
      <c r="P25" s="110">
        <f>IF(Input!P$248&gt;0, O25+O72+O119, 0)</f>
        <v>0</v>
      </c>
      <c r="Q25" s="110">
        <f>IF(Input!Q$248&gt;0, P25+P72+P119, 0)</f>
        <v>0</v>
      </c>
      <c r="R25" s="110"/>
      <c r="S25" s="99"/>
      <c r="T25" s="99"/>
      <c r="U25" s="99"/>
      <c r="V25" s="99"/>
      <c r="W25" s="99"/>
      <c r="X25" s="99"/>
      <c r="Y25" s="99"/>
      <c r="Z25" s="99"/>
      <c r="AA25" s="99"/>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0"/>
      <c r="BL25" s="210"/>
    </row>
    <row r="26" spans="1:64" hidden="1" outlineLevel="1">
      <c r="A26" s="9"/>
      <c r="B26" s="9"/>
      <c r="C26" s="45"/>
      <c r="D26" s="128">
        <f>Asset20</f>
        <v>0</v>
      </c>
      <c r="E26" s="9"/>
      <c r="F26" s="9"/>
      <c r="G26" s="191">
        <f>'Actual RAB roll forward'!G667</f>
        <v>0</v>
      </c>
      <c r="H26" s="110">
        <f t="shared" si="2"/>
        <v>0</v>
      </c>
      <c r="I26" s="110">
        <f t="shared" si="3"/>
        <v>0</v>
      </c>
      <c r="J26" s="110">
        <f t="shared" si="3"/>
        <v>0</v>
      </c>
      <c r="K26" s="110">
        <f t="shared" si="3"/>
        <v>0</v>
      </c>
      <c r="L26" s="110">
        <f t="shared" si="3"/>
        <v>0</v>
      </c>
      <c r="M26" s="110">
        <f>IF(Input!M$248&gt;0, L26+L73+L120, 0)</f>
        <v>0</v>
      </c>
      <c r="N26" s="110">
        <f>IF(Input!N$248&gt;0, M26+M73+M120, 0)</f>
        <v>0</v>
      </c>
      <c r="O26" s="110">
        <f>IF(Input!O$248&gt;0, N26+N73+N120, 0)</f>
        <v>0</v>
      </c>
      <c r="P26" s="110">
        <f>IF(Input!P$248&gt;0, O26+O73+O120, 0)</f>
        <v>0</v>
      </c>
      <c r="Q26" s="110">
        <f>IF(Input!Q$248&gt;0, P26+P73+P120, 0)</f>
        <v>0</v>
      </c>
      <c r="R26" s="110"/>
      <c r="S26" s="99"/>
      <c r="T26" s="99"/>
      <c r="U26" s="99"/>
      <c r="V26" s="99"/>
      <c r="W26" s="99"/>
      <c r="X26" s="99"/>
      <c r="Y26" s="99"/>
      <c r="Z26" s="99"/>
      <c r="AA26" s="99"/>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0"/>
      <c r="BL26" s="210"/>
    </row>
    <row r="27" spans="1:64" hidden="1" outlineLevel="1">
      <c r="A27" s="9"/>
      <c r="B27" s="9"/>
      <c r="C27" s="45"/>
      <c r="D27" s="128">
        <f>Asset21</f>
        <v>0</v>
      </c>
      <c r="E27" s="9"/>
      <c r="F27" s="9"/>
      <c r="G27" s="191">
        <f>'Actual RAB roll forward'!G668</f>
        <v>0</v>
      </c>
      <c r="H27" s="110">
        <f t="shared" si="2"/>
        <v>0</v>
      </c>
      <c r="I27" s="110">
        <f t="shared" ref="I27:L46" si="4">H27+H74+H121</f>
        <v>0</v>
      </c>
      <c r="J27" s="110">
        <f t="shared" si="4"/>
        <v>0</v>
      </c>
      <c r="K27" s="110">
        <f t="shared" si="4"/>
        <v>0</v>
      </c>
      <c r="L27" s="110">
        <f t="shared" si="4"/>
        <v>0</v>
      </c>
      <c r="M27" s="110">
        <f>IF(Input!M$248&gt;0, L27+L74+L121, 0)</f>
        <v>0</v>
      </c>
      <c r="N27" s="110">
        <f>IF(Input!N$248&gt;0, M27+M74+M121, 0)</f>
        <v>0</v>
      </c>
      <c r="O27" s="110">
        <f>IF(Input!O$248&gt;0, N27+N74+N121, 0)</f>
        <v>0</v>
      </c>
      <c r="P27" s="110">
        <f>IF(Input!P$248&gt;0, O27+O74+O121, 0)</f>
        <v>0</v>
      </c>
      <c r="Q27" s="110">
        <f>IF(Input!Q$248&gt;0, P27+P74+P121, 0)</f>
        <v>0</v>
      </c>
      <c r="R27" s="110"/>
      <c r="S27" s="99"/>
      <c r="T27" s="99"/>
      <c r="U27" s="99"/>
      <c r="V27" s="99"/>
      <c r="W27" s="99"/>
      <c r="X27" s="99"/>
      <c r="Y27" s="99"/>
      <c r="Z27" s="99"/>
      <c r="AA27" s="99"/>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0"/>
      <c r="BL27" s="210"/>
    </row>
    <row r="28" spans="1:64" hidden="1" outlineLevel="1">
      <c r="A28" s="9"/>
      <c r="B28" s="9"/>
      <c r="C28" s="45"/>
      <c r="D28" s="128">
        <f>Asset22</f>
        <v>0</v>
      </c>
      <c r="E28" s="9"/>
      <c r="F28" s="9"/>
      <c r="G28" s="191">
        <f>'Actual RAB roll forward'!G669</f>
        <v>0</v>
      </c>
      <c r="H28" s="110">
        <f t="shared" si="2"/>
        <v>0</v>
      </c>
      <c r="I28" s="110">
        <f t="shared" si="4"/>
        <v>0</v>
      </c>
      <c r="J28" s="110">
        <f t="shared" si="4"/>
        <v>0</v>
      </c>
      <c r="K28" s="110">
        <f t="shared" si="4"/>
        <v>0</v>
      </c>
      <c r="L28" s="110">
        <f t="shared" si="4"/>
        <v>0</v>
      </c>
      <c r="M28" s="110">
        <f>IF(Input!M$248&gt;0, L28+L75+L122, 0)</f>
        <v>0</v>
      </c>
      <c r="N28" s="110">
        <f>IF(Input!N$248&gt;0, M28+M75+M122, 0)</f>
        <v>0</v>
      </c>
      <c r="O28" s="110">
        <f>IF(Input!O$248&gt;0, N28+N75+N122, 0)</f>
        <v>0</v>
      </c>
      <c r="P28" s="110">
        <f>IF(Input!P$248&gt;0, O28+O75+O122, 0)</f>
        <v>0</v>
      </c>
      <c r="Q28" s="110">
        <f>IF(Input!Q$248&gt;0, P28+P75+P122, 0)</f>
        <v>0</v>
      </c>
      <c r="R28" s="110"/>
      <c r="S28" s="99"/>
      <c r="T28" s="99"/>
      <c r="U28" s="99"/>
      <c r="V28" s="99"/>
      <c r="W28" s="99"/>
      <c r="X28" s="99"/>
      <c r="Y28" s="99"/>
      <c r="Z28" s="99"/>
      <c r="AA28" s="99"/>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0"/>
      <c r="BL28" s="210"/>
    </row>
    <row r="29" spans="1:64" hidden="1" outlineLevel="1">
      <c r="A29" s="9"/>
      <c r="B29" s="9"/>
      <c r="C29" s="45"/>
      <c r="D29" s="128">
        <f>Asset23</f>
        <v>0</v>
      </c>
      <c r="E29" s="9"/>
      <c r="F29" s="9"/>
      <c r="G29" s="191">
        <f>'Actual RAB roll forward'!G670</f>
        <v>0</v>
      </c>
      <c r="H29" s="110">
        <f t="shared" si="2"/>
        <v>0</v>
      </c>
      <c r="I29" s="110">
        <f t="shared" si="4"/>
        <v>0</v>
      </c>
      <c r="J29" s="110">
        <f t="shared" si="4"/>
        <v>0</v>
      </c>
      <c r="K29" s="110">
        <f t="shared" si="4"/>
        <v>0</v>
      </c>
      <c r="L29" s="110">
        <f t="shared" si="4"/>
        <v>0</v>
      </c>
      <c r="M29" s="110">
        <f>IF(Input!M$248&gt;0, L29+L76+L123, 0)</f>
        <v>0</v>
      </c>
      <c r="N29" s="110">
        <f>IF(Input!N$248&gt;0, M29+M76+M123, 0)</f>
        <v>0</v>
      </c>
      <c r="O29" s="110">
        <f>IF(Input!O$248&gt;0, N29+N76+N123, 0)</f>
        <v>0</v>
      </c>
      <c r="P29" s="110">
        <f>IF(Input!P$248&gt;0, O29+O76+O123, 0)</f>
        <v>0</v>
      </c>
      <c r="Q29" s="110">
        <f>IF(Input!Q$248&gt;0, P29+P76+P123, 0)</f>
        <v>0</v>
      </c>
      <c r="R29" s="110"/>
      <c r="S29" s="99"/>
      <c r="T29" s="99"/>
      <c r="U29" s="99"/>
      <c r="V29" s="99"/>
      <c r="W29" s="99"/>
      <c r="X29" s="99"/>
      <c r="Y29" s="99"/>
      <c r="Z29" s="99"/>
      <c r="AA29" s="99"/>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0"/>
      <c r="BL29" s="210"/>
    </row>
    <row r="30" spans="1:64" hidden="1" outlineLevel="1">
      <c r="A30" s="9"/>
      <c r="B30" s="9"/>
      <c r="C30" s="45"/>
      <c r="D30" s="128">
        <f>Asset24</f>
        <v>0</v>
      </c>
      <c r="E30" s="9"/>
      <c r="F30" s="9"/>
      <c r="G30" s="191">
        <f>'Actual RAB roll forward'!G671</f>
        <v>0</v>
      </c>
      <c r="H30" s="110">
        <f t="shared" si="2"/>
        <v>0</v>
      </c>
      <c r="I30" s="110">
        <f>H30+H77+H124</f>
        <v>0</v>
      </c>
      <c r="J30" s="110">
        <f t="shared" si="4"/>
        <v>0</v>
      </c>
      <c r="K30" s="110">
        <f t="shared" si="4"/>
        <v>0</v>
      </c>
      <c r="L30" s="110">
        <f t="shared" si="4"/>
        <v>0</v>
      </c>
      <c r="M30" s="110">
        <f>IF(Input!M$248&gt;0, L30+L77+L124, 0)</f>
        <v>0</v>
      </c>
      <c r="N30" s="110">
        <f>IF(Input!N$248&gt;0, M30+M77+M124, 0)</f>
        <v>0</v>
      </c>
      <c r="O30" s="110">
        <f>IF(Input!O$248&gt;0, N30+N77+N124, 0)</f>
        <v>0</v>
      </c>
      <c r="P30" s="110">
        <f>IF(Input!P$248&gt;0, O30+O77+O124, 0)</f>
        <v>0</v>
      </c>
      <c r="Q30" s="110">
        <f>IF(Input!Q$248&gt;0, P30+P77+P124, 0)</f>
        <v>0</v>
      </c>
      <c r="R30" s="110"/>
      <c r="S30" s="99"/>
      <c r="T30" s="99"/>
      <c r="U30" s="99"/>
      <c r="V30" s="99"/>
      <c r="W30" s="99"/>
      <c r="X30" s="99"/>
      <c r="Y30" s="99"/>
      <c r="Z30" s="99"/>
      <c r="AA30" s="99"/>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0"/>
      <c r="BL30" s="210"/>
    </row>
    <row r="31" spans="1:64" hidden="1" outlineLevel="1">
      <c r="A31" s="9"/>
      <c r="B31" s="9"/>
      <c r="C31" s="45"/>
      <c r="D31" s="128">
        <f>Asset25</f>
        <v>0</v>
      </c>
      <c r="E31" s="9"/>
      <c r="F31" s="9"/>
      <c r="G31" s="191">
        <f>'Actual RAB roll forward'!G672</f>
        <v>0</v>
      </c>
      <c r="H31" s="110">
        <f t="shared" si="2"/>
        <v>0</v>
      </c>
      <c r="I31" s="110">
        <f t="shared" si="4"/>
        <v>0</v>
      </c>
      <c r="J31" s="110">
        <f t="shared" si="4"/>
        <v>0</v>
      </c>
      <c r="K31" s="110">
        <f t="shared" si="4"/>
        <v>0</v>
      </c>
      <c r="L31" s="110">
        <f t="shared" si="4"/>
        <v>0</v>
      </c>
      <c r="M31" s="110">
        <f>IF(Input!M$248&gt;0, L31+L78+L125, 0)</f>
        <v>0</v>
      </c>
      <c r="N31" s="110">
        <f>IF(Input!N$248&gt;0, M31+M78+M125, 0)</f>
        <v>0</v>
      </c>
      <c r="O31" s="110">
        <f>IF(Input!O$248&gt;0, N31+N78+N125, 0)</f>
        <v>0</v>
      </c>
      <c r="P31" s="110">
        <f>IF(Input!P$248&gt;0, O31+O78+O125, 0)</f>
        <v>0</v>
      </c>
      <c r="Q31" s="110">
        <f>IF(Input!Q$248&gt;0, P31+P78+P125, 0)</f>
        <v>0</v>
      </c>
      <c r="R31" s="110"/>
      <c r="S31" s="99"/>
      <c r="T31" s="99"/>
      <c r="U31" s="99"/>
      <c r="V31" s="99"/>
      <c r="W31" s="99"/>
      <c r="X31" s="99"/>
      <c r="Y31" s="99"/>
      <c r="Z31" s="99"/>
      <c r="AA31" s="99"/>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0"/>
      <c r="BL31" s="210"/>
    </row>
    <row r="32" spans="1:64" hidden="1" outlineLevel="1">
      <c r="A32" s="9"/>
      <c r="B32" s="9"/>
      <c r="C32" s="45"/>
      <c r="D32" s="128">
        <f>Asset26</f>
        <v>0</v>
      </c>
      <c r="E32" s="9"/>
      <c r="F32" s="9"/>
      <c r="G32" s="191">
        <f>'Actual RAB roll forward'!G673</f>
        <v>0</v>
      </c>
      <c r="H32" s="110">
        <f t="shared" si="2"/>
        <v>0</v>
      </c>
      <c r="I32" s="110">
        <f t="shared" si="4"/>
        <v>0</v>
      </c>
      <c r="J32" s="110">
        <f t="shared" si="4"/>
        <v>0</v>
      </c>
      <c r="K32" s="110">
        <f t="shared" si="4"/>
        <v>0</v>
      </c>
      <c r="L32" s="110">
        <f t="shared" si="4"/>
        <v>0</v>
      </c>
      <c r="M32" s="110">
        <f>IF(Input!M$248&gt;0, L32+L79+L126, 0)</f>
        <v>0</v>
      </c>
      <c r="N32" s="110">
        <f>IF(Input!N$248&gt;0, M32+M79+M126, 0)</f>
        <v>0</v>
      </c>
      <c r="O32" s="110">
        <f>IF(Input!O$248&gt;0, N32+N79+N126, 0)</f>
        <v>0</v>
      </c>
      <c r="P32" s="110">
        <f>IF(Input!P$248&gt;0, O32+O79+O126, 0)</f>
        <v>0</v>
      </c>
      <c r="Q32" s="110">
        <f>IF(Input!Q$248&gt;0, P32+P79+P126, 0)</f>
        <v>0</v>
      </c>
      <c r="R32" s="110"/>
      <c r="S32" s="99"/>
      <c r="T32" s="99"/>
      <c r="U32" s="99"/>
      <c r="V32" s="99"/>
      <c r="W32" s="99"/>
      <c r="X32" s="99"/>
      <c r="Y32" s="99"/>
      <c r="Z32" s="99"/>
      <c r="AA32" s="99"/>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c r="BJ32" s="217"/>
      <c r="BK32" s="210"/>
      <c r="BL32" s="210"/>
    </row>
    <row r="33" spans="1:64" hidden="1" outlineLevel="1">
      <c r="A33" s="9"/>
      <c r="B33" s="9"/>
      <c r="C33" s="45"/>
      <c r="D33" s="128">
        <f>Asset27</f>
        <v>0</v>
      </c>
      <c r="E33" s="9"/>
      <c r="F33" s="9"/>
      <c r="G33" s="191">
        <f>'Actual RAB roll forward'!G674</f>
        <v>0</v>
      </c>
      <c r="H33" s="110">
        <f t="shared" si="2"/>
        <v>0</v>
      </c>
      <c r="I33" s="110">
        <f t="shared" si="4"/>
        <v>0</v>
      </c>
      <c r="J33" s="110">
        <f t="shared" si="4"/>
        <v>0</v>
      </c>
      <c r="K33" s="110">
        <f t="shared" si="4"/>
        <v>0</v>
      </c>
      <c r="L33" s="110">
        <f t="shared" si="4"/>
        <v>0</v>
      </c>
      <c r="M33" s="110">
        <f>IF(Input!M$248&gt;0, L33+L80+L127, 0)</f>
        <v>0</v>
      </c>
      <c r="N33" s="110">
        <f>IF(Input!N$248&gt;0, M33+M80+M127, 0)</f>
        <v>0</v>
      </c>
      <c r="O33" s="110">
        <f>IF(Input!O$248&gt;0, N33+N80+N127, 0)</f>
        <v>0</v>
      </c>
      <c r="P33" s="110">
        <f>IF(Input!P$248&gt;0, O33+O80+O127, 0)</f>
        <v>0</v>
      </c>
      <c r="Q33" s="110">
        <f>IF(Input!Q$248&gt;0, P33+P80+P127, 0)</f>
        <v>0</v>
      </c>
      <c r="R33" s="110"/>
      <c r="S33" s="99"/>
      <c r="T33" s="99"/>
      <c r="U33" s="99"/>
      <c r="V33" s="99"/>
      <c r="W33" s="99"/>
      <c r="X33" s="99"/>
      <c r="Y33" s="99"/>
      <c r="Z33" s="99"/>
      <c r="AA33" s="99"/>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0"/>
      <c r="BL33" s="210"/>
    </row>
    <row r="34" spans="1:64" hidden="1" outlineLevel="1">
      <c r="A34" s="9"/>
      <c r="B34" s="9"/>
      <c r="C34" s="45"/>
      <c r="D34" s="128">
        <f>Asset28</f>
        <v>0</v>
      </c>
      <c r="E34" s="9"/>
      <c r="F34" s="9"/>
      <c r="G34" s="191">
        <f>'Actual RAB roll forward'!G675</f>
        <v>0</v>
      </c>
      <c r="H34" s="110">
        <f t="shared" si="2"/>
        <v>0</v>
      </c>
      <c r="I34" s="110">
        <f t="shared" si="4"/>
        <v>0</v>
      </c>
      <c r="J34" s="110">
        <f t="shared" si="4"/>
        <v>0</v>
      </c>
      <c r="K34" s="110">
        <f t="shared" si="4"/>
        <v>0</v>
      </c>
      <c r="L34" s="110">
        <f t="shared" si="4"/>
        <v>0</v>
      </c>
      <c r="M34" s="110">
        <f>IF(Input!M$248&gt;0, L34+L81+L128, 0)</f>
        <v>0</v>
      </c>
      <c r="N34" s="110">
        <f>IF(Input!N$248&gt;0, M34+M81+M128, 0)</f>
        <v>0</v>
      </c>
      <c r="O34" s="110">
        <f>IF(Input!O$248&gt;0, N34+N81+N128, 0)</f>
        <v>0</v>
      </c>
      <c r="P34" s="110">
        <f>IF(Input!P$248&gt;0, O34+O81+O128, 0)</f>
        <v>0</v>
      </c>
      <c r="Q34" s="110">
        <f>IF(Input!Q$248&gt;0, P34+P81+P128, 0)</f>
        <v>0</v>
      </c>
      <c r="R34" s="110"/>
      <c r="S34" s="99"/>
      <c r="T34" s="99"/>
      <c r="U34" s="99"/>
      <c r="V34" s="99"/>
      <c r="W34" s="99"/>
      <c r="X34" s="99"/>
      <c r="Y34" s="99"/>
      <c r="Z34" s="99"/>
      <c r="AA34" s="99"/>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0"/>
      <c r="BL34" s="210"/>
    </row>
    <row r="35" spans="1:64" hidden="1" outlineLevel="1">
      <c r="A35" s="9"/>
      <c r="B35" s="9"/>
      <c r="C35" s="45"/>
      <c r="D35" s="128">
        <f>Asset29</f>
        <v>0</v>
      </c>
      <c r="E35" s="9"/>
      <c r="F35" s="9"/>
      <c r="G35" s="191">
        <f>'Actual RAB roll forward'!G676</f>
        <v>0</v>
      </c>
      <c r="H35" s="110">
        <f t="shared" si="2"/>
        <v>0</v>
      </c>
      <c r="I35" s="110">
        <f t="shared" si="4"/>
        <v>0</v>
      </c>
      <c r="J35" s="110">
        <f t="shared" si="4"/>
        <v>0</v>
      </c>
      <c r="K35" s="110">
        <f t="shared" si="4"/>
        <v>0</v>
      </c>
      <c r="L35" s="110">
        <f t="shared" si="4"/>
        <v>0</v>
      </c>
      <c r="M35" s="110">
        <f>IF(Input!M$248&gt;0, L35+L82+L129, 0)</f>
        <v>0</v>
      </c>
      <c r="N35" s="110">
        <f>IF(Input!N$248&gt;0, M35+M82+M129, 0)</f>
        <v>0</v>
      </c>
      <c r="O35" s="110">
        <f>IF(Input!O$248&gt;0, N35+N82+N129, 0)</f>
        <v>0</v>
      </c>
      <c r="P35" s="110">
        <f>IF(Input!P$248&gt;0, O35+O82+O129, 0)</f>
        <v>0</v>
      </c>
      <c r="Q35" s="110">
        <f>IF(Input!Q$248&gt;0, P35+P82+P129, 0)</f>
        <v>0</v>
      </c>
      <c r="R35" s="110"/>
      <c r="S35" s="99"/>
      <c r="T35" s="99"/>
      <c r="U35" s="99"/>
      <c r="V35" s="99"/>
      <c r="W35" s="99"/>
      <c r="X35" s="99"/>
      <c r="Y35" s="99"/>
      <c r="Z35" s="99"/>
      <c r="AA35" s="99"/>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0"/>
      <c r="BL35" s="210"/>
    </row>
    <row r="36" spans="1:64" hidden="1" outlineLevel="1">
      <c r="A36" s="9"/>
      <c r="B36" s="9"/>
      <c r="C36" s="45"/>
      <c r="D36" s="128">
        <f>Asset30</f>
        <v>0</v>
      </c>
      <c r="E36" s="9"/>
      <c r="F36" s="9"/>
      <c r="G36" s="191">
        <f>'Actual RAB roll forward'!G677</f>
        <v>0</v>
      </c>
      <c r="H36" s="110">
        <f t="shared" si="2"/>
        <v>0</v>
      </c>
      <c r="I36" s="110">
        <f t="shared" si="4"/>
        <v>0</v>
      </c>
      <c r="J36" s="110">
        <f t="shared" si="4"/>
        <v>0</v>
      </c>
      <c r="K36" s="110">
        <f t="shared" si="4"/>
        <v>0</v>
      </c>
      <c r="L36" s="110">
        <f t="shared" si="4"/>
        <v>0</v>
      </c>
      <c r="M36" s="110">
        <f>IF(Input!M$248&gt;0, L36+L83+L130, 0)</f>
        <v>0</v>
      </c>
      <c r="N36" s="110">
        <f>IF(Input!N$248&gt;0, M36+M83+M130, 0)</f>
        <v>0</v>
      </c>
      <c r="O36" s="110">
        <f>IF(Input!O$248&gt;0, N36+N83+N130, 0)</f>
        <v>0</v>
      </c>
      <c r="P36" s="110">
        <f>IF(Input!P$248&gt;0, O36+O83+O130, 0)</f>
        <v>0</v>
      </c>
      <c r="Q36" s="110">
        <f>IF(Input!Q$248&gt;0, P36+P83+P130, 0)</f>
        <v>0</v>
      </c>
      <c r="R36" s="110"/>
      <c r="S36" s="99"/>
      <c r="T36" s="99"/>
      <c r="U36" s="99"/>
      <c r="V36" s="99"/>
      <c r="W36" s="99"/>
      <c r="X36" s="99"/>
      <c r="Y36" s="99"/>
      <c r="Z36" s="99"/>
      <c r="AA36" s="99"/>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0"/>
      <c r="BL36" s="210"/>
    </row>
    <row r="37" spans="1:64" hidden="1" outlineLevel="1">
      <c r="A37" s="9"/>
      <c r="B37" s="9"/>
      <c r="C37" s="45"/>
      <c r="D37" s="128">
        <f>Asset31</f>
        <v>0</v>
      </c>
      <c r="E37" s="9"/>
      <c r="F37" s="9"/>
      <c r="G37" s="191">
        <f>'Actual RAB roll forward'!G678</f>
        <v>0</v>
      </c>
      <c r="H37" s="110">
        <f t="shared" ref="H37:H51" si="5">G37+G84+G131+G178+G225+G272</f>
        <v>0</v>
      </c>
      <c r="I37" s="110">
        <f t="shared" si="4"/>
        <v>0</v>
      </c>
      <c r="J37" s="110">
        <f t="shared" si="4"/>
        <v>0</v>
      </c>
      <c r="K37" s="110">
        <f t="shared" si="4"/>
        <v>0</v>
      </c>
      <c r="L37" s="110">
        <f t="shared" si="4"/>
        <v>0</v>
      </c>
      <c r="M37" s="110">
        <f>IF(Input!M$248&gt;0, L37+L84+L131, 0)</f>
        <v>0</v>
      </c>
      <c r="N37" s="110">
        <f>IF(Input!N$248&gt;0, M37+M84+M131, 0)</f>
        <v>0</v>
      </c>
      <c r="O37" s="110">
        <f>IF(Input!O$248&gt;0, N37+N84+N131, 0)</f>
        <v>0</v>
      </c>
      <c r="P37" s="110">
        <f>IF(Input!P$248&gt;0, O37+O84+O131, 0)</f>
        <v>0</v>
      </c>
      <c r="Q37" s="110">
        <f>IF(Input!Q$248&gt;0, P37+P84+P131, 0)</f>
        <v>0</v>
      </c>
      <c r="R37" s="110"/>
      <c r="S37" s="99"/>
      <c r="T37" s="99"/>
      <c r="U37" s="99"/>
      <c r="V37" s="99"/>
      <c r="W37" s="99"/>
      <c r="X37" s="99"/>
      <c r="Y37" s="99"/>
      <c r="Z37" s="99"/>
      <c r="AA37" s="99"/>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0"/>
      <c r="BL37" s="210"/>
    </row>
    <row r="38" spans="1:64" hidden="1" outlineLevel="1">
      <c r="A38" s="9"/>
      <c r="B38" s="9"/>
      <c r="C38" s="45"/>
      <c r="D38" s="128">
        <f>Asset32</f>
        <v>0</v>
      </c>
      <c r="E38" s="9"/>
      <c r="F38" s="9"/>
      <c r="G38" s="191">
        <f>'Actual RAB roll forward'!G679</f>
        <v>0</v>
      </c>
      <c r="H38" s="110">
        <f t="shared" si="5"/>
        <v>0</v>
      </c>
      <c r="I38" s="110">
        <f t="shared" si="4"/>
        <v>0</v>
      </c>
      <c r="J38" s="110">
        <f t="shared" si="4"/>
        <v>0</v>
      </c>
      <c r="K38" s="110">
        <f t="shared" si="4"/>
        <v>0</v>
      </c>
      <c r="L38" s="110">
        <f t="shared" si="4"/>
        <v>0</v>
      </c>
      <c r="M38" s="110">
        <f>IF(Input!M$248&gt;0, L38+L85+L132, 0)</f>
        <v>0</v>
      </c>
      <c r="N38" s="110">
        <f>IF(Input!N$248&gt;0, M38+M85+M132, 0)</f>
        <v>0</v>
      </c>
      <c r="O38" s="110">
        <f>IF(Input!O$248&gt;0, N38+N85+N132, 0)</f>
        <v>0</v>
      </c>
      <c r="P38" s="110">
        <f>IF(Input!P$248&gt;0, O38+O85+O132, 0)</f>
        <v>0</v>
      </c>
      <c r="Q38" s="110">
        <f>IF(Input!Q$248&gt;0, P38+P85+P132, 0)</f>
        <v>0</v>
      </c>
      <c r="R38" s="110"/>
      <c r="S38" s="99"/>
      <c r="T38" s="99"/>
      <c r="U38" s="99"/>
      <c r="V38" s="99"/>
      <c r="W38" s="99"/>
      <c r="X38" s="99"/>
      <c r="Y38" s="99"/>
      <c r="Z38" s="99"/>
      <c r="AA38" s="99"/>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0"/>
      <c r="BL38" s="210"/>
    </row>
    <row r="39" spans="1:64" hidden="1" outlineLevel="1">
      <c r="A39" s="9"/>
      <c r="B39" s="9"/>
      <c r="C39" s="45"/>
      <c r="D39" s="128">
        <f>Asset33</f>
        <v>0</v>
      </c>
      <c r="E39" s="9"/>
      <c r="F39" s="9"/>
      <c r="G39" s="191">
        <f>'Actual RAB roll forward'!G680</f>
        <v>0</v>
      </c>
      <c r="H39" s="110">
        <f t="shared" si="5"/>
        <v>0</v>
      </c>
      <c r="I39" s="110">
        <f t="shared" si="4"/>
        <v>0</v>
      </c>
      <c r="J39" s="110">
        <f t="shared" si="4"/>
        <v>0</v>
      </c>
      <c r="K39" s="110">
        <f t="shared" si="4"/>
        <v>0</v>
      </c>
      <c r="L39" s="110">
        <f t="shared" si="4"/>
        <v>0</v>
      </c>
      <c r="M39" s="110">
        <f>IF(Input!M$248&gt;0, L39+L86+L133, 0)</f>
        <v>0</v>
      </c>
      <c r="N39" s="110">
        <f>IF(Input!N$248&gt;0, M39+M86+M133, 0)</f>
        <v>0</v>
      </c>
      <c r="O39" s="110">
        <f>IF(Input!O$248&gt;0, N39+N86+N133, 0)</f>
        <v>0</v>
      </c>
      <c r="P39" s="110">
        <f>IF(Input!P$248&gt;0, O39+O86+O133, 0)</f>
        <v>0</v>
      </c>
      <c r="Q39" s="110">
        <f>IF(Input!Q$248&gt;0, P39+P86+P133, 0)</f>
        <v>0</v>
      </c>
      <c r="R39" s="110"/>
      <c r="S39" s="99"/>
      <c r="T39" s="99"/>
      <c r="U39" s="99"/>
      <c r="V39" s="99"/>
      <c r="W39" s="99"/>
      <c r="X39" s="99"/>
      <c r="Y39" s="99"/>
      <c r="Z39" s="99"/>
      <c r="AA39" s="99"/>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0"/>
      <c r="BL39" s="210"/>
    </row>
    <row r="40" spans="1:64" hidden="1" outlineLevel="1">
      <c r="A40" s="9"/>
      <c r="B40" s="9"/>
      <c r="C40" s="45"/>
      <c r="D40" s="128">
        <f>Asset34</f>
        <v>0</v>
      </c>
      <c r="E40" s="9"/>
      <c r="F40" s="9"/>
      <c r="G40" s="191">
        <f>'Actual RAB roll forward'!G681</f>
        <v>0</v>
      </c>
      <c r="H40" s="110">
        <f t="shared" si="5"/>
        <v>0</v>
      </c>
      <c r="I40" s="110">
        <f t="shared" si="4"/>
        <v>0</v>
      </c>
      <c r="J40" s="110">
        <f t="shared" si="4"/>
        <v>0</v>
      </c>
      <c r="K40" s="110">
        <f t="shared" si="4"/>
        <v>0</v>
      </c>
      <c r="L40" s="110">
        <f t="shared" si="4"/>
        <v>0</v>
      </c>
      <c r="M40" s="110">
        <f>IF(Input!M$248&gt;0, L40+L87+L134, 0)</f>
        <v>0</v>
      </c>
      <c r="N40" s="110">
        <f>IF(Input!N$248&gt;0, M40+M87+M134, 0)</f>
        <v>0</v>
      </c>
      <c r="O40" s="110">
        <f>IF(Input!O$248&gt;0, N40+N87+N134, 0)</f>
        <v>0</v>
      </c>
      <c r="P40" s="110">
        <f>IF(Input!P$248&gt;0, O40+O87+O134, 0)</f>
        <v>0</v>
      </c>
      <c r="Q40" s="110">
        <f>IF(Input!Q$248&gt;0, P40+P87+P134, 0)</f>
        <v>0</v>
      </c>
      <c r="R40" s="110"/>
      <c r="S40" s="99"/>
      <c r="T40" s="99"/>
      <c r="U40" s="99"/>
      <c r="V40" s="99"/>
      <c r="W40" s="99"/>
      <c r="X40" s="99"/>
      <c r="Y40" s="99"/>
      <c r="Z40" s="99"/>
      <c r="AA40" s="99"/>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0"/>
      <c r="BL40" s="210"/>
    </row>
    <row r="41" spans="1:64" hidden="1" outlineLevel="1">
      <c r="A41" s="9"/>
      <c r="B41" s="9"/>
      <c r="C41" s="45"/>
      <c r="D41" s="128">
        <f>Asset35</f>
        <v>0</v>
      </c>
      <c r="E41" s="9"/>
      <c r="F41" s="9"/>
      <c r="G41" s="191">
        <f>'Actual RAB roll forward'!G682</f>
        <v>0</v>
      </c>
      <c r="H41" s="110">
        <f t="shared" si="5"/>
        <v>0</v>
      </c>
      <c r="I41" s="110">
        <f t="shared" si="4"/>
        <v>0</v>
      </c>
      <c r="J41" s="110">
        <f t="shared" si="4"/>
        <v>0</v>
      </c>
      <c r="K41" s="110">
        <f t="shared" si="4"/>
        <v>0</v>
      </c>
      <c r="L41" s="110">
        <f t="shared" si="4"/>
        <v>0</v>
      </c>
      <c r="M41" s="110">
        <f>IF(Input!M$248&gt;0, L41+L88+L135, 0)</f>
        <v>0</v>
      </c>
      <c r="N41" s="110">
        <f>IF(Input!N$248&gt;0, M41+M88+M135, 0)</f>
        <v>0</v>
      </c>
      <c r="O41" s="110">
        <f>IF(Input!O$248&gt;0, N41+N88+N135, 0)</f>
        <v>0</v>
      </c>
      <c r="P41" s="110">
        <f>IF(Input!P$248&gt;0, O41+O88+O135, 0)</f>
        <v>0</v>
      </c>
      <c r="Q41" s="110">
        <f>IF(Input!Q$248&gt;0, P41+P88+P135, 0)</f>
        <v>0</v>
      </c>
      <c r="R41" s="110"/>
      <c r="S41" s="99"/>
      <c r="T41" s="99"/>
      <c r="U41" s="99"/>
      <c r="V41" s="99"/>
      <c r="W41" s="99"/>
      <c r="X41" s="99"/>
      <c r="Y41" s="99"/>
      <c r="Z41" s="99"/>
      <c r="AA41" s="99"/>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0"/>
      <c r="BL41" s="210"/>
    </row>
    <row r="42" spans="1:64" hidden="1" outlineLevel="1">
      <c r="A42" s="9"/>
      <c r="B42" s="9"/>
      <c r="C42" s="45"/>
      <c r="D42" s="128">
        <f>Asset36</f>
        <v>0</v>
      </c>
      <c r="E42" s="9"/>
      <c r="F42" s="9"/>
      <c r="G42" s="191">
        <f>'Actual RAB roll forward'!G683</f>
        <v>0</v>
      </c>
      <c r="H42" s="110">
        <f t="shared" si="5"/>
        <v>0</v>
      </c>
      <c r="I42" s="110">
        <f t="shared" si="4"/>
        <v>0</v>
      </c>
      <c r="J42" s="110">
        <f t="shared" si="4"/>
        <v>0</v>
      </c>
      <c r="K42" s="110">
        <f t="shared" si="4"/>
        <v>0</v>
      </c>
      <c r="L42" s="110">
        <f t="shared" si="4"/>
        <v>0</v>
      </c>
      <c r="M42" s="110">
        <f>IF(Input!M$248&gt;0, L42+L89+L136, 0)</f>
        <v>0</v>
      </c>
      <c r="N42" s="110">
        <f>IF(Input!N$248&gt;0, M42+M89+M136, 0)</f>
        <v>0</v>
      </c>
      <c r="O42" s="110">
        <f>IF(Input!O$248&gt;0, N42+N89+N136, 0)</f>
        <v>0</v>
      </c>
      <c r="P42" s="110">
        <f>IF(Input!P$248&gt;0, O42+O89+O136, 0)</f>
        <v>0</v>
      </c>
      <c r="Q42" s="110">
        <f>IF(Input!Q$248&gt;0, P42+P89+P136, 0)</f>
        <v>0</v>
      </c>
      <c r="R42" s="110"/>
      <c r="S42" s="99"/>
      <c r="T42" s="99"/>
      <c r="U42" s="99"/>
      <c r="V42" s="99"/>
      <c r="W42" s="99"/>
      <c r="X42" s="99"/>
      <c r="Y42" s="99"/>
      <c r="Z42" s="99"/>
      <c r="AA42" s="99"/>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0"/>
      <c r="BL42" s="210"/>
    </row>
    <row r="43" spans="1:64" hidden="1" outlineLevel="1">
      <c r="A43" s="9"/>
      <c r="B43" s="9"/>
      <c r="C43" s="45"/>
      <c r="D43" s="128">
        <f>Asset37</f>
        <v>0</v>
      </c>
      <c r="E43" s="9"/>
      <c r="F43" s="9"/>
      <c r="G43" s="191">
        <f>'Actual RAB roll forward'!G684</f>
        <v>0</v>
      </c>
      <c r="H43" s="110">
        <f t="shared" si="5"/>
        <v>0</v>
      </c>
      <c r="I43" s="110">
        <f t="shared" si="4"/>
        <v>0</v>
      </c>
      <c r="J43" s="110">
        <f t="shared" si="4"/>
        <v>0</v>
      </c>
      <c r="K43" s="110">
        <f t="shared" si="4"/>
        <v>0</v>
      </c>
      <c r="L43" s="110">
        <f t="shared" si="4"/>
        <v>0</v>
      </c>
      <c r="M43" s="110">
        <f>IF(Input!M$248&gt;0, L43+L90+L137, 0)</f>
        <v>0</v>
      </c>
      <c r="N43" s="110">
        <f>IF(Input!N$248&gt;0, M43+M90+M137, 0)</f>
        <v>0</v>
      </c>
      <c r="O43" s="110">
        <f>IF(Input!O$248&gt;0, N43+N90+N137, 0)</f>
        <v>0</v>
      </c>
      <c r="P43" s="110">
        <f>IF(Input!P$248&gt;0, O43+O90+O137, 0)</f>
        <v>0</v>
      </c>
      <c r="Q43" s="110">
        <f>IF(Input!Q$248&gt;0, P43+P90+P137, 0)</f>
        <v>0</v>
      </c>
      <c r="R43" s="110"/>
      <c r="S43" s="99"/>
      <c r="T43" s="99"/>
      <c r="U43" s="99"/>
      <c r="V43" s="99"/>
      <c r="W43" s="99"/>
      <c r="X43" s="99"/>
      <c r="Y43" s="99"/>
      <c r="Z43" s="99"/>
      <c r="AA43" s="99"/>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0"/>
      <c r="BL43" s="210"/>
    </row>
    <row r="44" spans="1:64" hidden="1" outlineLevel="1">
      <c r="A44" s="9"/>
      <c r="B44" s="9"/>
      <c r="C44" s="45"/>
      <c r="D44" s="128">
        <f>Asset38</f>
        <v>0</v>
      </c>
      <c r="E44" s="9"/>
      <c r="F44" s="9"/>
      <c r="G44" s="191">
        <f>'Actual RAB roll forward'!G685</f>
        <v>0</v>
      </c>
      <c r="H44" s="110">
        <f t="shared" si="5"/>
        <v>0</v>
      </c>
      <c r="I44" s="110">
        <f t="shared" si="4"/>
        <v>0</v>
      </c>
      <c r="J44" s="110">
        <f t="shared" si="4"/>
        <v>0</v>
      </c>
      <c r="K44" s="110">
        <f t="shared" si="4"/>
        <v>0</v>
      </c>
      <c r="L44" s="110">
        <f t="shared" si="4"/>
        <v>0</v>
      </c>
      <c r="M44" s="110">
        <f>IF(Input!M$248&gt;0, L44+L91+L138, 0)</f>
        <v>0</v>
      </c>
      <c r="N44" s="110">
        <f>IF(Input!N$248&gt;0, M44+M91+M138, 0)</f>
        <v>0</v>
      </c>
      <c r="O44" s="110">
        <f>IF(Input!O$248&gt;0, N44+N91+N138, 0)</f>
        <v>0</v>
      </c>
      <c r="P44" s="110">
        <f>IF(Input!P$248&gt;0, O44+O91+O138, 0)</f>
        <v>0</v>
      </c>
      <c r="Q44" s="110">
        <f>IF(Input!Q$248&gt;0, P44+P91+P138, 0)</f>
        <v>0</v>
      </c>
      <c r="R44" s="110"/>
      <c r="S44" s="99"/>
      <c r="T44" s="99"/>
      <c r="U44" s="99"/>
      <c r="V44" s="99"/>
      <c r="W44" s="99"/>
      <c r="X44" s="99"/>
      <c r="Y44" s="99"/>
      <c r="Z44" s="99"/>
      <c r="AA44" s="99"/>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0"/>
      <c r="BL44" s="210"/>
    </row>
    <row r="45" spans="1:64" hidden="1" outlineLevel="1">
      <c r="A45" s="9"/>
      <c r="B45" s="9"/>
      <c r="C45" s="45"/>
      <c r="D45" s="128">
        <f>Asset39</f>
        <v>0</v>
      </c>
      <c r="E45" s="9"/>
      <c r="F45" s="9"/>
      <c r="G45" s="191">
        <f>'Actual RAB roll forward'!G686</f>
        <v>0</v>
      </c>
      <c r="H45" s="110">
        <f t="shared" si="5"/>
        <v>0</v>
      </c>
      <c r="I45" s="110">
        <f t="shared" si="4"/>
        <v>0</v>
      </c>
      <c r="J45" s="110">
        <f t="shared" si="4"/>
        <v>0</v>
      </c>
      <c r="K45" s="110">
        <f t="shared" si="4"/>
        <v>0</v>
      </c>
      <c r="L45" s="110">
        <f t="shared" si="4"/>
        <v>0</v>
      </c>
      <c r="M45" s="110">
        <f>IF(Input!M$248&gt;0, L45+L92+L139, 0)</f>
        <v>0</v>
      </c>
      <c r="N45" s="110">
        <f>IF(Input!N$248&gt;0, M45+M92+M139, 0)</f>
        <v>0</v>
      </c>
      <c r="O45" s="110">
        <f>IF(Input!O$248&gt;0, N45+N92+N139, 0)</f>
        <v>0</v>
      </c>
      <c r="P45" s="110">
        <f>IF(Input!P$248&gt;0, O45+O92+O139, 0)</f>
        <v>0</v>
      </c>
      <c r="Q45" s="110">
        <f>IF(Input!Q$248&gt;0, P45+P92+P139, 0)</f>
        <v>0</v>
      </c>
      <c r="R45" s="110"/>
      <c r="S45" s="99"/>
      <c r="T45" s="99"/>
      <c r="U45" s="99"/>
      <c r="V45" s="99"/>
      <c r="W45" s="99"/>
      <c r="X45" s="99"/>
      <c r="Y45" s="99"/>
      <c r="Z45" s="99"/>
      <c r="AA45" s="99"/>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0"/>
      <c r="BL45" s="210"/>
    </row>
    <row r="46" spans="1:64" hidden="1" outlineLevel="1">
      <c r="A46" s="9"/>
      <c r="B46" s="9"/>
      <c r="C46" s="45"/>
      <c r="D46" s="128">
        <f>Asset40</f>
        <v>0</v>
      </c>
      <c r="E46" s="9"/>
      <c r="F46" s="9"/>
      <c r="G46" s="191">
        <f>'Actual RAB roll forward'!G687</f>
        <v>0</v>
      </c>
      <c r="H46" s="110">
        <f t="shared" si="5"/>
        <v>0</v>
      </c>
      <c r="I46" s="110">
        <f t="shared" si="4"/>
        <v>0</v>
      </c>
      <c r="J46" s="110">
        <f t="shared" si="4"/>
        <v>0</v>
      </c>
      <c r="K46" s="110">
        <f t="shared" si="4"/>
        <v>0</v>
      </c>
      <c r="L46" s="110">
        <f t="shared" si="4"/>
        <v>0</v>
      </c>
      <c r="M46" s="110">
        <f>IF(Input!M$248&gt;0, L46+L93+L140, 0)</f>
        <v>0</v>
      </c>
      <c r="N46" s="110">
        <f>IF(Input!N$248&gt;0, M46+M93+M140, 0)</f>
        <v>0</v>
      </c>
      <c r="O46" s="110">
        <f>IF(Input!O$248&gt;0, N46+N93+N140, 0)</f>
        <v>0</v>
      </c>
      <c r="P46" s="110">
        <f>IF(Input!P$248&gt;0, O46+O93+O140, 0)</f>
        <v>0</v>
      </c>
      <c r="Q46" s="110">
        <f>IF(Input!Q$248&gt;0, P46+P93+P140, 0)</f>
        <v>0</v>
      </c>
      <c r="R46" s="110"/>
      <c r="S46" s="99"/>
      <c r="T46" s="99"/>
      <c r="U46" s="99"/>
      <c r="V46" s="99"/>
      <c r="W46" s="99"/>
      <c r="X46" s="99"/>
      <c r="Y46" s="99"/>
      <c r="Z46" s="99"/>
      <c r="AA46" s="99"/>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0"/>
      <c r="BL46" s="210"/>
    </row>
    <row r="47" spans="1:64" hidden="1" outlineLevel="1">
      <c r="A47" s="9"/>
      <c r="B47" s="9"/>
      <c r="C47" s="45"/>
      <c r="D47" s="128">
        <f>Asset41</f>
        <v>0</v>
      </c>
      <c r="E47" s="9"/>
      <c r="F47" s="9"/>
      <c r="G47" s="191">
        <f>'Actual RAB roll forward'!G688</f>
        <v>0</v>
      </c>
      <c r="H47" s="110">
        <f t="shared" si="5"/>
        <v>0</v>
      </c>
      <c r="I47" s="110">
        <f t="shared" ref="I47:L51" si="6">H47+H94+H141</f>
        <v>0</v>
      </c>
      <c r="J47" s="110">
        <f t="shared" si="6"/>
        <v>0</v>
      </c>
      <c r="K47" s="110">
        <f t="shared" si="6"/>
        <v>0</v>
      </c>
      <c r="L47" s="110">
        <f t="shared" si="6"/>
        <v>0</v>
      </c>
      <c r="M47" s="110">
        <f>IF(Input!M$248&gt;0, L47+L94+L141, 0)</f>
        <v>0</v>
      </c>
      <c r="N47" s="110">
        <f>IF(Input!N$248&gt;0, M47+M94+M141, 0)</f>
        <v>0</v>
      </c>
      <c r="O47" s="110">
        <f>IF(Input!O$248&gt;0, N47+N94+N141, 0)</f>
        <v>0</v>
      </c>
      <c r="P47" s="110">
        <f>IF(Input!P$248&gt;0, O47+O94+O141, 0)</f>
        <v>0</v>
      </c>
      <c r="Q47" s="110">
        <f>IF(Input!Q$248&gt;0, P47+P94+P141, 0)</f>
        <v>0</v>
      </c>
      <c r="R47" s="110"/>
      <c r="S47" s="99"/>
      <c r="T47" s="99"/>
      <c r="U47" s="99"/>
      <c r="V47" s="99"/>
      <c r="W47" s="99"/>
      <c r="X47" s="99"/>
      <c r="Y47" s="99"/>
      <c r="Z47" s="99"/>
      <c r="AA47" s="99"/>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0"/>
      <c r="BL47" s="210"/>
    </row>
    <row r="48" spans="1:64" hidden="1" outlineLevel="1">
      <c r="A48" s="9"/>
      <c r="B48" s="9"/>
      <c r="C48" s="45"/>
      <c r="D48" s="128">
        <f>Asset42</f>
        <v>0</v>
      </c>
      <c r="E48" s="9"/>
      <c r="F48" s="9"/>
      <c r="G48" s="191">
        <f>'Actual RAB roll forward'!G689</f>
        <v>0</v>
      </c>
      <c r="H48" s="110">
        <f t="shared" si="5"/>
        <v>0</v>
      </c>
      <c r="I48" s="110">
        <f t="shared" si="6"/>
        <v>0</v>
      </c>
      <c r="J48" s="110">
        <f t="shared" si="6"/>
        <v>0</v>
      </c>
      <c r="K48" s="110">
        <f t="shared" si="6"/>
        <v>0</v>
      </c>
      <c r="L48" s="110">
        <f t="shared" si="6"/>
        <v>0</v>
      </c>
      <c r="M48" s="110">
        <f>IF(Input!M$248&gt;0, L48+L95+L142, 0)</f>
        <v>0</v>
      </c>
      <c r="N48" s="110">
        <f>IF(Input!N$248&gt;0, M48+M95+M142, 0)</f>
        <v>0</v>
      </c>
      <c r="O48" s="110">
        <f>IF(Input!O$248&gt;0, N48+N95+N142, 0)</f>
        <v>0</v>
      </c>
      <c r="P48" s="110">
        <f>IF(Input!P$248&gt;0, O48+O95+O142, 0)</f>
        <v>0</v>
      </c>
      <c r="Q48" s="110">
        <f>IF(Input!Q$248&gt;0, P48+P95+P142, 0)</f>
        <v>0</v>
      </c>
      <c r="R48" s="110"/>
      <c r="S48" s="99"/>
      <c r="T48" s="99"/>
      <c r="U48" s="99"/>
      <c r="V48" s="99"/>
      <c r="W48" s="99"/>
      <c r="X48" s="99"/>
      <c r="Y48" s="99"/>
      <c r="Z48" s="99"/>
      <c r="AA48" s="99"/>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0"/>
      <c r="BL48" s="210"/>
    </row>
    <row r="49" spans="1:64" hidden="1" outlineLevel="1">
      <c r="A49" s="9"/>
      <c r="B49" s="9"/>
      <c r="C49" s="45"/>
      <c r="D49" s="128">
        <f>Asset43</f>
        <v>0</v>
      </c>
      <c r="E49" s="9"/>
      <c r="F49" s="9"/>
      <c r="G49" s="191">
        <f>'Actual RAB roll forward'!G690</f>
        <v>0</v>
      </c>
      <c r="H49" s="110">
        <f t="shared" si="5"/>
        <v>0</v>
      </c>
      <c r="I49" s="110">
        <f t="shared" si="6"/>
        <v>0</v>
      </c>
      <c r="J49" s="110">
        <f t="shared" si="6"/>
        <v>0</v>
      </c>
      <c r="K49" s="110">
        <f t="shared" si="6"/>
        <v>0</v>
      </c>
      <c r="L49" s="110">
        <f t="shared" si="6"/>
        <v>0</v>
      </c>
      <c r="M49" s="110">
        <f>IF(Input!M$248&gt;0, L49+L96+L143, 0)</f>
        <v>0</v>
      </c>
      <c r="N49" s="110">
        <f>IF(Input!N$248&gt;0, M49+M96+M143, 0)</f>
        <v>0</v>
      </c>
      <c r="O49" s="110">
        <f>IF(Input!O$248&gt;0, N49+N96+N143, 0)</f>
        <v>0</v>
      </c>
      <c r="P49" s="110">
        <f>IF(Input!P$248&gt;0, O49+O96+O143, 0)</f>
        <v>0</v>
      </c>
      <c r="Q49" s="110">
        <f>IF(Input!Q$248&gt;0, P49+P96+P143, 0)</f>
        <v>0</v>
      </c>
      <c r="R49" s="110"/>
      <c r="S49" s="99"/>
      <c r="T49" s="99"/>
      <c r="U49" s="99"/>
      <c r="V49" s="99"/>
      <c r="W49" s="99"/>
      <c r="X49" s="99"/>
      <c r="Y49" s="99"/>
      <c r="Z49" s="99"/>
      <c r="AA49" s="99"/>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0"/>
      <c r="BL49" s="210"/>
    </row>
    <row r="50" spans="1:64" hidden="1" outlineLevel="1">
      <c r="A50" s="9"/>
      <c r="B50" s="9"/>
      <c r="C50" s="45"/>
      <c r="D50" s="128">
        <f>Asset44</f>
        <v>0</v>
      </c>
      <c r="E50" s="9"/>
      <c r="F50" s="9"/>
      <c r="G50" s="191">
        <f>'Actual RAB roll forward'!G691</f>
        <v>0</v>
      </c>
      <c r="H50" s="110">
        <f t="shared" si="5"/>
        <v>0</v>
      </c>
      <c r="I50" s="110">
        <f t="shared" si="6"/>
        <v>0</v>
      </c>
      <c r="J50" s="110">
        <f t="shared" si="6"/>
        <v>0</v>
      </c>
      <c r="K50" s="110">
        <f t="shared" si="6"/>
        <v>0</v>
      </c>
      <c r="L50" s="110">
        <f t="shared" si="6"/>
        <v>0</v>
      </c>
      <c r="M50" s="110">
        <f>IF(Input!M$248&gt;0, L50+L97+L144, 0)</f>
        <v>0</v>
      </c>
      <c r="N50" s="110">
        <f>IF(Input!N$248&gt;0, M50+M97+M144, 0)</f>
        <v>0</v>
      </c>
      <c r="O50" s="110">
        <f>IF(Input!O$248&gt;0, N50+N97+N144, 0)</f>
        <v>0</v>
      </c>
      <c r="P50" s="110">
        <f>IF(Input!P$248&gt;0, O50+O97+O144, 0)</f>
        <v>0</v>
      </c>
      <c r="Q50" s="110">
        <f>IF(Input!Q$248&gt;0, P50+P97+P144, 0)</f>
        <v>0</v>
      </c>
      <c r="R50" s="110"/>
      <c r="S50" s="99"/>
      <c r="T50" s="99"/>
      <c r="U50" s="99"/>
      <c r="V50" s="99"/>
      <c r="W50" s="99"/>
      <c r="X50" s="99"/>
      <c r="Y50" s="99"/>
      <c r="Z50" s="99"/>
      <c r="AA50" s="99"/>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0"/>
      <c r="BL50" s="210"/>
    </row>
    <row r="51" spans="1:64" hidden="1" outlineLevel="1">
      <c r="A51" s="9"/>
      <c r="B51" s="9"/>
      <c r="C51" s="45"/>
      <c r="D51" s="128">
        <f>Asset45</f>
        <v>0</v>
      </c>
      <c r="E51" s="9"/>
      <c r="F51" s="9"/>
      <c r="G51" s="191">
        <f>'Actual RAB roll forward'!G692</f>
        <v>0</v>
      </c>
      <c r="H51" s="110">
        <f t="shared" si="5"/>
        <v>0</v>
      </c>
      <c r="I51" s="110">
        <f t="shared" si="6"/>
        <v>0</v>
      </c>
      <c r="J51" s="110">
        <f t="shared" si="6"/>
        <v>0</v>
      </c>
      <c r="K51" s="110">
        <f t="shared" si="6"/>
        <v>0</v>
      </c>
      <c r="L51" s="110">
        <f t="shared" si="6"/>
        <v>0</v>
      </c>
      <c r="M51" s="110">
        <f>IF(Input!M$248&gt;0, L51+L98+L145, 0)</f>
        <v>0</v>
      </c>
      <c r="N51" s="110">
        <f>IF(Input!N$248&gt;0, M51+M98+M145, 0)</f>
        <v>0</v>
      </c>
      <c r="O51" s="110">
        <f>IF(Input!O$248&gt;0, N51+N98+N145, 0)</f>
        <v>0</v>
      </c>
      <c r="P51" s="110">
        <f>IF(Input!P$248&gt;0, O51+O98+O145, 0)</f>
        <v>0</v>
      </c>
      <c r="Q51" s="110">
        <f>IF(Input!Q$248&gt;0, P51+P98+P145, 0)</f>
        <v>0</v>
      </c>
      <c r="R51" s="110"/>
      <c r="S51" s="99"/>
      <c r="T51" s="99"/>
      <c r="U51" s="99"/>
      <c r="V51" s="99"/>
      <c r="W51" s="99"/>
      <c r="X51" s="99"/>
      <c r="Y51" s="99"/>
      <c r="Z51" s="99"/>
      <c r="AA51" s="99"/>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0"/>
      <c r="BL51" s="210"/>
    </row>
    <row r="52" spans="1:64" collapsed="1">
      <c r="A52" s="9"/>
      <c r="B52" s="9"/>
      <c r="C52" s="45"/>
      <c r="D52" s="112"/>
      <c r="E52" s="9"/>
      <c r="F52" s="9"/>
      <c r="G52" s="202"/>
      <c r="H52" s="36"/>
      <c r="I52" s="36"/>
      <c r="J52" s="36"/>
      <c r="K52" s="36"/>
      <c r="L52" s="36"/>
      <c r="M52" s="36"/>
      <c r="N52" s="99"/>
      <c r="O52" s="28"/>
      <c r="P52" s="28"/>
      <c r="Q52" s="28"/>
      <c r="R52" s="28"/>
      <c r="S52" s="99"/>
      <c r="T52" s="99"/>
      <c r="U52" s="99"/>
      <c r="V52" s="99"/>
      <c r="W52" s="99"/>
      <c r="X52" s="99"/>
      <c r="Y52" s="99"/>
      <c r="Z52" s="99"/>
      <c r="AA52" s="99"/>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0"/>
      <c r="BL52" s="210"/>
    </row>
    <row r="53" spans="1:64">
      <c r="A53" s="9"/>
      <c r="B53" s="9"/>
      <c r="C53" s="45" t="s">
        <v>35</v>
      </c>
      <c r="D53" s="9"/>
      <c r="E53" s="9"/>
      <c r="F53" s="9"/>
      <c r="G53" s="192">
        <f>SUM(G54:G98)</f>
        <v>0</v>
      </c>
      <c r="H53" s="36">
        <f t="shared" ref="H53:Q53" si="7">SUM(H54:H98)</f>
        <v>92.962810651501769</v>
      </c>
      <c r="I53" s="36">
        <f t="shared" si="7"/>
        <v>0</v>
      </c>
      <c r="J53" s="36">
        <f t="shared" si="7"/>
        <v>0</v>
      </c>
      <c r="K53" s="36">
        <f t="shared" si="7"/>
        <v>0</v>
      </c>
      <c r="L53" s="36">
        <f t="shared" si="7"/>
        <v>0</v>
      </c>
      <c r="M53" s="36">
        <f t="shared" si="7"/>
        <v>0</v>
      </c>
      <c r="N53" s="36">
        <f t="shared" si="7"/>
        <v>0</v>
      </c>
      <c r="O53" s="36">
        <f t="shared" si="7"/>
        <v>0</v>
      </c>
      <c r="P53" s="36">
        <f t="shared" si="7"/>
        <v>0</v>
      </c>
      <c r="Q53" s="36">
        <f t="shared" si="7"/>
        <v>0</v>
      </c>
      <c r="R53" s="28"/>
      <c r="S53" s="99"/>
      <c r="T53" s="99"/>
      <c r="U53" s="99"/>
      <c r="V53" s="99"/>
      <c r="W53" s="99"/>
      <c r="X53" s="99"/>
      <c r="Y53" s="99"/>
      <c r="Z53" s="99"/>
      <c r="AA53" s="99"/>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0"/>
      <c r="BL53" s="210"/>
    </row>
    <row r="54" spans="1:64" outlineLevel="1">
      <c r="A54" s="9"/>
      <c r="B54" s="9"/>
      <c r="C54" s="45"/>
      <c r="D54" s="128" t="str">
        <f>Asset1</f>
        <v>System Capex</v>
      </c>
      <c r="E54" s="9"/>
      <c r="F54" s="9"/>
      <c r="G54" s="191">
        <f>'Actual RAB roll forward'!G695</f>
        <v>0</v>
      </c>
      <c r="H54" s="110">
        <f>'Actual RAB roll forward'!H695</f>
        <v>0</v>
      </c>
      <c r="I54" s="110">
        <f>'Actual RAB roll forward'!I695</f>
        <v>0</v>
      </c>
      <c r="J54" s="110">
        <f>'Actual RAB roll forward'!J695</f>
        <v>0</v>
      </c>
      <c r="K54" s="110">
        <f>'Actual RAB roll forward'!K695</f>
        <v>0</v>
      </c>
      <c r="L54" s="110">
        <f>'Actual RAB roll forward'!L695</f>
        <v>0</v>
      </c>
      <c r="M54" s="110">
        <f>'Actual RAB roll forward'!M695</f>
        <v>0</v>
      </c>
      <c r="N54" s="110">
        <f>'Actual RAB roll forward'!N695</f>
        <v>0</v>
      </c>
      <c r="O54" s="110">
        <f>'Actual RAB roll forward'!O695</f>
        <v>0</v>
      </c>
      <c r="P54" s="110">
        <f>'Actual RAB roll forward'!P695</f>
        <v>0</v>
      </c>
      <c r="Q54" s="110">
        <f>'Actual RAB roll forward'!Q695</f>
        <v>0</v>
      </c>
      <c r="R54" s="28"/>
      <c r="S54" s="99"/>
      <c r="T54" s="99"/>
      <c r="U54" s="99"/>
      <c r="V54" s="99"/>
      <c r="W54" s="99"/>
      <c r="X54" s="99"/>
      <c r="Y54" s="99"/>
      <c r="Z54" s="99"/>
      <c r="AA54" s="99"/>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0"/>
      <c r="BL54" s="210"/>
    </row>
    <row r="55" spans="1:64" outlineLevel="1">
      <c r="A55" s="9"/>
      <c r="B55" s="9"/>
      <c r="C55" s="45"/>
      <c r="D55" s="128" t="str">
        <f>Asset2</f>
        <v>Transmission terminal station</v>
      </c>
      <c r="E55" s="9"/>
      <c r="F55" s="9"/>
      <c r="G55" s="191">
        <f>'Actual RAB roll forward'!G696</f>
        <v>0</v>
      </c>
      <c r="H55" s="110">
        <f>'Actual RAB roll forward'!H696</f>
        <v>0</v>
      </c>
      <c r="I55" s="110">
        <f>'Actual RAB roll forward'!I696</f>
        <v>0</v>
      </c>
      <c r="J55" s="110">
        <f>'Actual RAB roll forward'!J696</f>
        <v>0</v>
      </c>
      <c r="K55" s="110">
        <f>'Actual RAB roll forward'!K696</f>
        <v>0</v>
      </c>
      <c r="L55" s="110">
        <f>'Actual RAB roll forward'!L696</f>
        <v>0</v>
      </c>
      <c r="M55" s="110">
        <f>'Actual RAB roll forward'!M696</f>
        <v>0</v>
      </c>
      <c r="N55" s="110">
        <f>'Actual RAB roll forward'!N696</f>
        <v>0</v>
      </c>
      <c r="O55" s="110">
        <f>'Actual RAB roll forward'!O696</f>
        <v>0</v>
      </c>
      <c r="P55" s="110">
        <f>'Actual RAB roll forward'!P696</f>
        <v>0</v>
      </c>
      <c r="Q55" s="110">
        <f>'Actual RAB roll forward'!Q696</f>
        <v>0</v>
      </c>
      <c r="R55" s="28"/>
      <c r="S55" s="99"/>
      <c r="T55" s="99"/>
      <c r="U55" s="99"/>
      <c r="V55" s="99"/>
      <c r="W55" s="99"/>
      <c r="X55" s="99"/>
      <c r="Y55" s="99"/>
      <c r="Z55" s="99"/>
      <c r="AA55" s="99"/>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0"/>
      <c r="BL55" s="210"/>
    </row>
    <row r="56" spans="1:64" outlineLevel="1">
      <c r="A56" s="9"/>
      <c r="B56" s="9"/>
      <c r="C56" s="45"/>
      <c r="D56" s="128" t="str">
        <f>Asset3</f>
        <v>Zone substations</v>
      </c>
      <c r="E56" s="9"/>
      <c r="F56" s="9"/>
      <c r="G56" s="191">
        <f>'Actual RAB roll forward'!G697</f>
        <v>0</v>
      </c>
      <c r="H56" s="110">
        <f>'Actual RAB roll forward'!H697</f>
        <v>59.808423243370363</v>
      </c>
      <c r="I56" s="110">
        <f>'Actual RAB roll forward'!I697</f>
        <v>0</v>
      </c>
      <c r="J56" s="110">
        <f>'Actual RAB roll forward'!J697</f>
        <v>0</v>
      </c>
      <c r="K56" s="110">
        <f>'Actual RAB roll forward'!K697</f>
        <v>0</v>
      </c>
      <c r="L56" s="110">
        <f>'Actual RAB roll forward'!L697</f>
        <v>0</v>
      </c>
      <c r="M56" s="110">
        <f>'Actual RAB roll forward'!M697</f>
        <v>0</v>
      </c>
      <c r="N56" s="110">
        <f>'Actual RAB roll forward'!N697</f>
        <v>0</v>
      </c>
      <c r="O56" s="110">
        <f>'Actual RAB roll forward'!O697</f>
        <v>0</v>
      </c>
      <c r="P56" s="110">
        <f>'Actual RAB roll forward'!P697</f>
        <v>0</v>
      </c>
      <c r="Q56" s="110">
        <f>'Actual RAB roll forward'!Q697</f>
        <v>0</v>
      </c>
      <c r="R56" s="28"/>
      <c r="S56" s="99"/>
      <c r="T56" s="99"/>
      <c r="U56" s="99"/>
      <c r="V56" s="99"/>
      <c r="W56" s="99"/>
      <c r="X56" s="99"/>
      <c r="Y56" s="99"/>
      <c r="Z56" s="99"/>
      <c r="AA56" s="99"/>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0"/>
      <c r="BL56" s="210"/>
    </row>
    <row r="57" spans="1:64" outlineLevel="1">
      <c r="A57" s="9"/>
      <c r="B57" s="9"/>
      <c r="C57" s="45"/>
      <c r="D57" s="128" t="str">
        <f>Asset4</f>
        <v>Transmission lines</v>
      </c>
      <c r="E57" s="9"/>
      <c r="F57" s="9"/>
      <c r="G57" s="191">
        <f>'Actual RAB roll forward'!G698</f>
        <v>0</v>
      </c>
      <c r="H57" s="110">
        <f>'Actual RAB roll forward'!H698</f>
        <v>3.0120323719458764</v>
      </c>
      <c r="I57" s="110">
        <f>'Actual RAB roll forward'!I698</f>
        <v>0</v>
      </c>
      <c r="J57" s="110">
        <f>'Actual RAB roll forward'!J698</f>
        <v>0</v>
      </c>
      <c r="K57" s="110">
        <f>'Actual RAB roll forward'!K698</f>
        <v>0</v>
      </c>
      <c r="L57" s="110">
        <f>'Actual RAB roll forward'!L698</f>
        <v>0</v>
      </c>
      <c r="M57" s="110">
        <f>'Actual RAB roll forward'!M698</f>
        <v>0</v>
      </c>
      <c r="N57" s="110">
        <f>'Actual RAB roll forward'!N698</f>
        <v>0</v>
      </c>
      <c r="O57" s="110">
        <f>'Actual RAB roll forward'!O698</f>
        <v>0</v>
      </c>
      <c r="P57" s="110">
        <f>'Actual RAB roll forward'!P698</f>
        <v>0</v>
      </c>
      <c r="Q57" s="110">
        <f>'Actual RAB roll forward'!Q698</f>
        <v>0</v>
      </c>
      <c r="R57" s="28"/>
      <c r="S57" s="99"/>
      <c r="T57" s="99"/>
      <c r="U57" s="99"/>
      <c r="V57" s="99"/>
      <c r="W57" s="99"/>
      <c r="X57" s="99"/>
      <c r="Y57" s="99"/>
      <c r="Z57" s="99"/>
      <c r="AA57" s="99"/>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0"/>
      <c r="BL57" s="210"/>
    </row>
    <row r="58" spans="1:64" outlineLevel="1">
      <c r="A58" s="9"/>
      <c r="B58" s="9"/>
      <c r="C58" s="45"/>
      <c r="D58" s="128" t="str">
        <f>Asset5</f>
        <v>Distribution mains</v>
      </c>
      <c r="E58" s="9"/>
      <c r="F58" s="9"/>
      <c r="G58" s="191">
        <f>'Actual RAB roll forward'!G699</f>
        <v>0</v>
      </c>
      <c r="H58" s="110">
        <f>'Actual RAB roll forward'!H699</f>
        <v>17.591777497703195</v>
      </c>
      <c r="I58" s="110">
        <f>'Actual RAB roll forward'!I699</f>
        <v>0</v>
      </c>
      <c r="J58" s="110">
        <f>'Actual RAB roll forward'!J699</f>
        <v>0</v>
      </c>
      <c r="K58" s="110">
        <f>'Actual RAB roll forward'!K699</f>
        <v>0</v>
      </c>
      <c r="L58" s="110">
        <f>'Actual RAB roll forward'!L699</f>
        <v>0</v>
      </c>
      <c r="M58" s="110">
        <f>'Actual RAB roll forward'!M699</f>
        <v>0</v>
      </c>
      <c r="N58" s="110">
        <f>'Actual RAB roll forward'!N699</f>
        <v>0</v>
      </c>
      <c r="O58" s="110">
        <f>'Actual RAB roll forward'!O699</f>
        <v>0</v>
      </c>
      <c r="P58" s="110">
        <f>'Actual RAB roll forward'!P699</f>
        <v>0</v>
      </c>
      <c r="Q58" s="110">
        <f>'Actual RAB roll forward'!Q699</f>
        <v>0</v>
      </c>
      <c r="R58" s="28"/>
      <c r="S58" s="99"/>
      <c r="T58" s="99"/>
      <c r="U58" s="99"/>
      <c r="V58" s="99"/>
      <c r="W58" s="99"/>
      <c r="X58" s="99"/>
      <c r="Y58" s="99"/>
      <c r="Z58" s="99"/>
      <c r="AA58" s="99"/>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0"/>
      <c r="BL58" s="210"/>
    </row>
    <row r="59" spans="1:64" outlineLevel="1">
      <c r="A59" s="9"/>
      <c r="B59" s="9"/>
      <c r="C59" s="45"/>
      <c r="D59" s="128" t="str">
        <f>Asset6</f>
        <v>Distribution substations</v>
      </c>
      <c r="E59" s="9"/>
      <c r="F59" s="9"/>
      <c r="G59" s="191">
        <f>'Actual RAB roll forward'!G700</f>
        <v>0</v>
      </c>
      <c r="H59" s="110">
        <f>'Actual RAB roll forward'!H700</f>
        <v>3.9132259126062579</v>
      </c>
      <c r="I59" s="110">
        <f>'Actual RAB roll forward'!I700</f>
        <v>0</v>
      </c>
      <c r="J59" s="110">
        <f>'Actual RAB roll forward'!J700</f>
        <v>0</v>
      </c>
      <c r="K59" s="110">
        <f>'Actual RAB roll forward'!K700</f>
        <v>0</v>
      </c>
      <c r="L59" s="110">
        <f>'Actual RAB roll forward'!L700</f>
        <v>0</v>
      </c>
      <c r="M59" s="110">
        <f>'Actual RAB roll forward'!M700</f>
        <v>0</v>
      </c>
      <c r="N59" s="110">
        <f>'Actual RAB roll forward'!N700</f>
        <v>0</v>
      </c>
      <c r="O59" s="110">
        <f>'Actual RAB roll forward'!O700</f>
        <v>0</v>
      </c>
      <c r="P59" s="110">
        <f>'Actual RAB roll forward'!P700</f>
        <v>0</v>
      </c>
      <c r="Q59" s="110">
        <f>'Actual RAB roll forward'!Q700</f>
        <v>0</v>
      </c>
      <c r="R59" s="28"/>
      <c r="S59" s="99"/>
      <c r="T59" s="99"/>
      <c r="U59" s="99"/>
      <c r="V59" s="99"/>
      <c r="W59" s="99"/>
      <c r="X59" s="99"/>
      <c r="Y59" s="99"/>
      <c r="Z59" s="99"/>
      <c r="AA59" s="99"/>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0"/>
      <c r="BL59" s="210"/>
    </row>
    <row r="60" spans="1:64" outlineLevel="1">
      <c r="A60" s="9"/>
      <c r="B60" s="9"/>
      <c r="C60" s="45"/>
      <c r="D60" s="128" t="str">
        <f>Asset7</f>
        <v>Metering</v>
      </c>
      <c r="E60" s="9"/>
      <c r="F60" s="9"/>
      <c r="G60" s="191">
        <f>'Actual RAB roll forward'!G701</f>
        <v>0</v>
      </c>
      <c r="H60" s="110">
        <f>'Actual RAB roll forward'!H701</f>
        <v>0.6981618912044103</v>
      </c>
      <c r="I60" s="110">
        <f>'Actual RAB roll forward'!I701</f>
        <v>0</v>
      </c>
      <c r="J60" s="110">
        <f>'Actual RAB roll forward'!J701</f>
        <v>0</v>
      </c>
      <c r="K60" s="110">
        <f>'Actual RAB roll forward'!K701</f>
        <v>0</v>
      </c>
      <c r="L60" s="110">
        <f>'Actual RAB roll forward'!L701</f>
        <v>0</v>
      </c>
      <c r="M60" s="110">
        <f>'Actual RAB roll forward'!M701</f>
        <v>0</v>
      </c>
      <c r="N60" s="110">
        <f>'Actual RAB roll forward'!N701</f>
        <v>0</v>
      </c>
      <c r="O60" s="110">
        <f>'Actual RAB roll forward'!O701</f>
        <v>0</v>
      </c>
      <c r="P60" s="110">
        <f>'Actual RAB roll forward'!P701</f>
        <v>0</v>
      </c>
      <c r="Q60" s="110">
        <f>'Actual RAB roll forward'!Q701</f>
        <v>0</v>
      </c>
      <c r="R60" s="28"/>
      <c r="S60" s="99"/>
      <c r="T60" s="99"/>
      <c r="U60" s="99"/>
      <c r="V60" s="99"/>
      <c r="W60" s="99"/>
      <c r="X60" s="99"/>
      <c r="Y60" s="99"/>
      <c r="Z60" s="99"/>
      <c r="AA60" s="99"/>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0"/>
      <c r="BL60" s="210"/>
    </row>
    <row r="61" spans="1:64" outlineLevel="1">
      <c r="A61" s="9"/>
      <c r="B61" s="9"/>
      <c r="C61" s="45"/>
      <c r="D61" s="128" t="str">
        <f>Asset8</f>
        <v>Land and easements</v>
      </c>
      <c r="E61" s="9"/>
      <c r="F61" s="9"/>
      <c r="G61" s="191">
        <f>'Actual RAB roll forward'!G702</f>
        <v>0</v>
      </c>
      <c r="H61" s="110">
        <f>'Actual RAB roll forward'!H702</f>
        <v>0</v>
      </c>
      <c r="I61" s="110">
        <f>'Actual RAB roll forward'!I702</f>
        <v>0</v>
      </c>
      <c r="J61" s="110">
        <f>'Actual RAB roll forward'!J702</f>
        <v>0</v>
      </c>
      <c r="K61" s="110">
        <f>'Actual RAB roll forward'!K702</f>
        <v>0</v>
      </c>
      <c r="L61" s="110">
        <f>'Actual RAB roll forward'!L702</f>
        <v>0</v>
      </c>
      <c r="M61" s="110">
        <f>'Actual RAB roll forward'!M702</f>
        <v>0</v>
      </c>
      <c r="N61" s="110">
        <f>'Actual RAB roll forward'!N702</f>
        <v>0</v>
      </c>
      <c r="O61" s="110">
        <f>'Actual RAB roll forward'!O702</f>
        <v>0</v>
      </c>
      <c r="P61" s="110">
        <f>'Actual RAB roll forward'!P702</f>
        <v>0</v>
      </c>
      <c r="Q61" s="110">
        <f>'Actual RAB roll forward'!Q702</f>
        <v>0</v>
      </c>
      <c r="R61" s="28"/>
      <c r="S61" s="99"/>
      <c r="T61" s="99"/>
      <c r="U61" s="99"/>
      <c r="V61" s="99"/>
      <c r="W61" s="99"/>
      <c r="X61" s="99"/>
      <c r="Y61" s="99"/>
      <c r="Z61" s="99"/>
      <c r="AA61" s="99"/>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0"/>
      <c r="BL61" s="210"/>
    </row>
    <row r="62" spans="1:64" outlineLevel="1">
      <c r="A62" s="9"/>
      <c r="B62" s="9"/>
      <c r="C62" s="45"/>
      <c r="D62" s="128" t="str">
        <f>Asset9</f>
        <v>Secondary systems - Control, communications &amp; Protection</v>
      </c>
      <c r="E62" s="9"/>
      <c r="F62" s="9"/>
      <c r="G62" s="191">
        <f>'Actual RAB roll forward'!G703</f>
        <v>0</v>
      </c>
      <c r="H62" s="110">
        <f>'Actual RAB roll forward'!H703</f>
        <v>5.4343518420256895</v>
      </c>
      <c r="I62" s="110">
        <f>'Actual RAB roll forward'!I703</f>
        <v>0</v>
      </c>
      <c r="J62" s="110">
        <f>'Actual RAB roll forward'!J703</f>
        <v>0</v>
      </c>
      <c r="K62" s="110">
        <f>'Actual RAB roll forward'!K703</f>
        <v>0</v>
      </c>
      <c r="L62" s="110">
        <f>'Actual RAB roll forward'!L703</f>
        <v>0</v>
      </c>
      <c r="M62" s="110">
        <f>'Actual RAB roll forward'!M703</f>
        <v>0</v>
      </c>
      <c r="N62" s="110">
        <f>'Actual RAB roll forward'!N703</f>
        <v>0</v>
      </c>
      <c r="O62" s="110">
        <f>'Actual RAB roll forward'!O703</f>
        <v>0</v>
      </c>
      <c r="P62" s="110">
        <f>'Actual RAB roll forward'!P703</f>
        <v>0</v>
      </c>
      <c r="Q62" s="110">
        <f>'Actual RAB roll forward'!Q703</f>
        <v>0</v>
      </c>
      <c r="R62" s="28"/>
      <c r="S62" s="99"/>
      <c r="T62" s="99"/>
      <c r="U62" s="99"/>
      <c r="V62" s="99"/>
      <c r="W62" s="99"/>
      <c r="X62" s="99"/>
      <c r="Y62" s="99"/>
      <c r="Z62" s="99"/>
      <c r="AA62" s="99"/>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0"/>
      <c r="BL62" s="210"/>
    </row>
    <row r="63" spans="1:64" outlineLevel="1">
      <c r="A63" s="9"/>
      <c r="B63" s="9"/>
      <c r="C63" s="45"/>
      <c r="D63" s="128" t="str">
        <f>Asset10</f>
        <v>Other</v>
      </c>
      <c r="E63" s="9"/>
      <c r="F63" s="9"/>
      <c r="G63" s="191">
        <f>'Actual RAB roll forward'!G704</f>
        <v>0</v>
      </c>
      <c r="H63" s="110">
        <f>'Actual RAB roll forward'!H704</f>
        <v>0.43420582229850085</v>
      </c>
      <c r="I63" s="110">
        <f>'Actual RAB roll forward'!I704</f>
        <v>0</v>
      </c>
      <c r="J63" s="110">
        <f>'Actual RAB roll forward'!J704</f>
        <v>0</v>
      </c>
      <c r="K63" s="110">
        <f>'Actual RAB roll forward'!K704</f>
        <v>0</v>
      </c>
      <c r="L63" s="110">
        <f>'Actual RAB roll forward'!L704</f>
        <v>0</v>
      </c>
      <c r="M63" s="110">
        <f>'Actual RAB roll forward'!M704</f>
        <v>0</v>
      </c>
      <c r="N63" s="110">
        <f>'Actual RAB roll forward'!N704</f>
        <v>0</v>
      </c>
      <c r="O63" s="110">
        <f>'Actual RAB roll forward'!O704</f>
        <v>0</v>
      </c>
      <c r="P63" s="110">
        <f>'Actual RAB roll forward'!P704</f>
        <v>0</v>
      </c>
      <c r="Q63" s="110">
        <f>'Actual RAB roll forward'!Q704</f>
        <v>0</v>
      </c>
      <c r="R63" s="28"/>
      <c r="S63" s="99"/>
      <c r="T63" s="99"/>
      <c r="U63" s="99"/>
      <c r="V63" s="99"/>
      <c r="W63" s="99"/>
      <c r="X63" s="99"/>
      <c r="Y63" s="99"/>
      <c r="Z63" s="99"/>
      <c r="AA63" s="99"/>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0"/>
      <c r="BL63" s="210"/>
    </row>
    <row r="64" spans="1:64" outlineLevel="1">
      <c r="A64" s="9"/>
      <c r="B64" s="9"/>
      <c r="C64" s="45"/>
      <c r="D64" s="128" t="str">
        <f>Asset11</f>
        <v>Non-System Capex</v>
      </c>
      <c r="E64" s="9"/>
      <c r="F64" s="9"/>
      <c r="G64" s="191">
        <f>'Actual RAB roll forward'!G705</f>
        <v>0</v>
      </c>
      <c r="H64" s="110">
        <f>'Actual RAB roll forward'!H705</f>
        <v>0</v>
      </c>
      <c r="I64" s="110">
        <f>'Actual RAB roll forward'!I705</f>
        <v>0</v>
      </c>
      <c r="J64" s="110">
        <f>'Actual RAB roll forward'!J705</f>
        <v>0</v>
      </c>
      <c r="K64" s="110">
        <f>'Actual RAB roll forward'!K705</f>
        <v>0</v>
      </c>
      <c r="L64" s="110">
        <f>'Actual RAB roll forward'!L705</f>
        <v>0</v>
      </c>
      <c r="M64" s="110">
        <f>'Actual RAB roll forward'!M705</f>
        <v>0</v>
      </c>
      <c r="N64" s="110">
        <f>'Actual RAB roll forward'!N705</f>
        <v>0</v>
      </c>
      <c r="O64" s="110">
        <f>'Actual RAB roll forward'!O705</f>
        <v>0</v>
      </c>
      <c r="P64" s="110">
        <f>'Actual RAB roll forward'!P705</f>
        <v>0</v>
      </c>
      <c r="Q64" s="110">
        <f>'Actual RAB roll forward'!Q705</f>
        <v>0</v>
      </c>
      <c r="R64" s="28"/>
      <c r="S64" s="99"/>
      <c r="T64" s="99"/>
      <c r="U64" s="99"/>
      <c r="V64" s="99"/>
      <c r="W64" s="99"/>
      <c r="X64" s="99"/>
      <c r="Y64" s="99"/>
      <c r="Z64" s="99"/>
      <c r="AA64" s="99"/>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0"/>
      <c r="BL64" s="210"/>
    </row>
    <row r="65" spans="1:64" outlineLevel="1">
      <c r="A65" s="9"/>
      <c r="B65" s="9"/>
      <c r="C65" s="45"/>
      <c r="D65" s="128" t="str">
        <f>Asset12</f>
        <v>Non-network—IT and Communications Capex</v>
      </c>
      <c r="E65" s="9"/>
      <c r="F65" s="9"/>
      <c r="G65" s="191">
        <f>'Actual RAB roll forward'!G706</f>
        <v>0</v>
      </c>
      <c r="H65" s="110">
        <f>'Actual RAB roll forward'!H706</f>
        <v>0</v>
      </c>
      <c r="I65" s="110">
        <f>'Actual RAB roll forward'!I706</f>
        <v>0</v>
      </c>
      <c r="J65" s="110">
        <f>'Actual RAB roll forward'!J706</f>
        <v>0</v>
      </c>
      <c r="K65" s="110">
        <f>'Actual RAB roll forward'!K706</f>
        <v>0</v>
      </c>
      <c r="L65" s="110">
        <f>'Actual RAB roll forward'!L706</f>
        <v>0</v>
      </c>
      <c r="M65" s="110">
        <f>'Actual RAB roll forward'!M706</f>
        <v>0</v>
      </c>
      <c r="N65" s="110">
        <f>'Actual RAB roll forward'!N706</f>
        <v>0</v>
      </c>
      <c r="O65" s="110">
        <f>'Actual RAB roll forward'!O706</f>
        <v>0</v>
      </c>
      <c r="P65" s="110">
        <f>'Actual RAB roll forward'!P706</f>
        <v>0</v>
      </c>
      <c r="Q65" s="110">
        <f>'Actual RAB roll forward'!Q706</f>
        <v>0</v>
      </c>
      <c r="R65" s="28"/>
      <c r="S65" s="99"/>
      <c r="T65" s="99"/>
      <c r="U65" s="99"/>
      <c r="V65" s="99"/>
      <c r="W65" s="99"/>
      <c r="X65" s="99"/>
      <c r="Y65" s="99"/>
      <c r="Z65" s="99"/>
      <c r="AA65" s="99"/>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0"/>
      <c r="BL65" s="210"/>
    </row>
    <row r="66" spans="1:64" outlineLevel="1">
      <c r="A66" s="9"/>
      <c r="B66" s="9"/>
      <c r="C66" s="45"/>
      <c r="D66" s="128" t="str">
        <f>Asset13</f>
        <v>Non-network—Motor Vehicles Capex</v>
      </c>
      <c r="E66" s="9"/>
      <c r="F66" s="9"/>
      <c r="G66" s="191">
        <f>'Actual RAB roll forward'!G707</f>
        <v>0</v>
      </c>
      <c r="H66" s="110">
        <f>'Actual RAB roll forward'!H707</f>
        <v>0</v>
      </c>
      <c r="I66" s="110">
        <f>'Actual RAB roll forward'!I707</f>
        <v>0</v>
      </c>
      <c r="J66" s="110">
        <f>'Actual RAB roll forward'!J707</f>
        <v>0</v>
      </c>
      <c r="K66" s="110">
        <f>'Actual RAB roll forward'!K707</f>
        <v>0</v>
      </c>
      <c r="L66" s="110">
        <f>'Actual RAB roll forward'!L707</f>
        <v>0</v>
      </c>
      <c r="M66" s="110">
        <f>'Actual RAB roll forward'!M707</f>
        <v>0</v>
      </c>
      <c r="N66" s="110">
        <f>'Actual RAB roll forward'!N707</f>
        <v>0</v>
      </c>
      <c r="O66" s="110">
        <f>'Actual RAB roll forward'!O707</f>
        <v>0</v>
      </c>
      <c r="P66" s="110">
        <f>'Actual RAB roll forward'!P707</f>
        <v>0</v>
      </c>
      <c r="Q66" s="110">
        <f>'Actual RAB roll forward'!Q707</f>
        <v>0</v>
      </c>
      <c r="R66" s="28"/>
      <c r="S66" s="99"/>
      <c r="T66" s="99"/>
      <c r="U66" s="99"/>
      <c r="V66" s="99"/>
      <c r="W66" s="99"/>
      <c r="X66" s="99"/>
      <c r="Y66" s="99"/>
      <c r="Z66" s="99"/>
      <c r="AA66" s="99"/>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0"/>
      <c r="BL66" s="210"/>
    </row>
    <row r="67" spans="1:64" outlineLevel="1">
      <c r="A67" s="9"/>
      <c r="B67" s="9"/>
      <c r="C67" s="45"/>
      <c r="D67" s="128" t="str">
        <f>Asset14</f>
        <v>Non-network—Property Capex</v>
      </c>
      <c r="E67" s="9"/>
      <c r="F67" s="9"/>
      <c r="G67" s="191">
        <f>'Actual RAB roll forward'!G708</f>
        <v>0</v>
      </c>
      <c r="H67" s="110">
        <f>'Actual RAB roll forward'!H708</f>
        <v>0</v>
      </c>
      <c r="I67" s="110">
        <f>'Actual RAB roll forward'!I708</f>
        <v>0</v>
      </c>
      <c r="J67" s="110">
        <f>'Actual RAB roll forward'!J708</f>
        <v>0</v>
      </c>
      <c r="K67" s="110">
        <f>'Actual RAB roll forward'!K708</f>
        <v>0</v>
      </c>
      <c r="L67" s="110">
        <f>'Actual RAB roll forward'!L708</f>
        <v>0</v>
      </c>
      <c r="M67" s="110">
        <f>'Actual RAB roll forward'!M708</f>
        <v>0</v>
      </c>
      <c r="N67" s="110">
        <f>'Actual RAB roll forward'!N708</f>
        <v>0</v>
      </c>
      <c r="O67" s="110">
        <f>'Actual RAB roll forward'!O708</f>
        <v>0</v>
      </c>
      <c r="P67" s="110">
        <f>'Actual RAB roll forward'!P708</f>
        <v>0</v>
      </c>
      <c r="Q67" s="110">
        <f>'Actual RAB roll forward'!Q708</f>
        <v>0</v>
      </c>
      <c r="R67" s="28"/>
      <c r="S67" s="99"/>
      <c r="T67" s="99"/>
      <c r="U67" s="99"/>
      <c r="V67" s="99"/>
      <c r="W67" s="99"/>
      <c r="X67" s="99"/>
      <c r="Y67" s="99"/>
      <c r="Z67" s="99"/>
      <c r="AA67" s="99"/>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0"/>
      <c r="BL67" s="210"/>
    </row>
    <row r="68" spans="1:64" outlineLevel="1">
      <c r="A68" s="9"/>
      <c r="B68" s="9"/>
      <c r="C68" s="45"/>
      <c r="D68" s="128" t="str">
        <f>Asset15</f>
        <v>Non-network—Plant &amp; Equipment Capex</v>
      </c>
      <c r="E68" s="9"/>
      <c r="F68" s="9"/>
      <c r="G68" s="191">
        <f>'Actual RAB roll forward'!G709</f>
        <v>0</v>
      </c>
      <c r="H68" s="110">
        <f>'Actual RAB roll forward'!H709</f>
        <v>1.3426259261093019</v>
      </c>
      <c r="I68" s="110">
        <f>'Actual RAB roll forward'!I709</f>
        <v>0</v>
      </c>
      <c r="J68" s="110">
        <f>'Actual RAB roll forward'!J709</f>
        <v>0</v>
      </c>
      <c r="K68" s="110">
        <f>'Actual RAB roll forward'!K709</f>
        <v>0</v>
      </c>
      <c r="L68" s="110">
        <f>'Actual RAB roll forward'!L709</f>
        <v>0</v>
      </c>
      <c r="M68" s="110">
        <f>'Actual RAB roll forward'!M709</f>
        <v>0</v>
      </c>
      <c r="N68" s="110">
        <f>'Actual RAB roll forward'!N709</f>
        <v>0</v>
      </c>
      <c r="O68" s="110">
        <f>'Actual RAB roll forward'!O709</f>
        <v>0</v>
      </c>
      <c r="P68" s="110">
        <f>'Actual RAB roll forward'!P709</f>
        <v>0</v>
      </c>
      <c r="Q68" s="110">
        <f>'Actual RAB roll forward'!Q709</f>
        <v>0</v>
      </c>
      <c r="R68" s="28"/>
      <c r="S68" s="99"/>
      <c r="T68" s="99"/>
      <c r="U68" s="99"/>
      <c r="V68" s="99"/>
      <c r="W68" s="99"/>
      <c r="X68" s="99"/>
      <c r="Y68" s="99"/>
      <c r="Z68" s="99"/>
      <c r="AA68" s="99"/>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0"/>
      <c r="BL68" s="210"/>
    </row>
    <row r="69" spans="1:64" outlineLevel="1">
      <c r="A69" s="9"/>
      <c r="B69" s="9"/>
      <c r="C69" s="45"/>
      <c r="D69" s="128" t="str">
        <f>Asset16</f>
        <v>Non-network—Other capex</v>
      </c>
      <c r="E69" s="9"/>
      <c r="F69" s="9"/>
      <c r="G69" s="191">
        <f>'Actual RAB roll forward'!G710</f>
        <v>0</v>
      </c>
      <c r="H69" s="110">
        <f>'Actual RAB roll forward'!H710</f>
        <v>0.72800614423817966</v>
      </c>
      <c r="I69" s="110">
        <f>'Actual RAB roll forward'!I710</f>
        <v>0</v>
      </c>
      <c r="J69" s="110">
        <f>'Actual RAB roll forward'!J710</f>
        <v>0</v>
      </c>
      <c r="K69" s="110">
        <f>'Actual RAB roll forward'!K710</f>
        <v>0</v>
      </c>
      <c r="L69" s="110">
        <f>'Actual RAB roll forward'!L710</f>
        <v>0</v>
      </c>
      <c r="M69" s="110">
        <f>'Actual RAB roll forward'!M710</f>
        <v>0</v>
      </c>
      <c r="N69" s="110">
        <f>'Actual RAB roll forward'!N710</f>
        <v>0</v>
      </c>
      <c r="O69" s="110">
        <f>'Actual RAB roll forward'!O710</f>
        <v>0</v>
      </c>
      <c r="P69" s="110">
        <f>'Actual RAB roll forward'!P710</f>
        <v>0</v>
      </c>
      <c r="Q69" s="110">
        <f>'Actual RAB roll forward'!Q710</f>
        <v>0</v>
      </c>
      <c r="R69" s="28"/>
      <c r="S69" s="99"/>
      <c r="T69" s="99"/>
      <c r="U69" s="99"/>
      <c r="V69" s="99"/>
      <c r="W69" s="99"/>
      <c r="X69" s="99"/>
      <c r="Y69" s="99"/>
      <c r="Z69" s="99"/>
      <c r="AA69" s="99"/>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0"/>
      <c r="BL69" s="210"/>
    </row>
    <row r="70" spans="1:64" hidden="1" outlineLevel="1">
      <c r="A70" s="9"/>
      <c r="B70" s="9"/>
      <c r="C70" s="45"/>
      <c r="D70" s="128">
        <f>Asset17</f>
        <v>0</v>
      </c>
      <c r="E70" s="9"/>
      <c r="F70" s="9"/>
      <c r="G70" s="191">
        <f>'Actual RAB roll forward'!G711</f>
        <v>0</v>
      </c>
      <c r="H70" s="110">
        <f>'Actual RAB roll forward'!H711</f>
        <v>0</v>
      </c>
      <c r="I70" s="110">
        <f>'Actual RAB roll forward'!I711</f>
        <v>0</v>
      </c>
      <c r="J70" s="110">
        <f>'Actual RAB roll forward'!J711</f>
        <v>0</v>
      </c>
      <c r="K70" s="110">
        <f>'Actual RAB roll forward'!K711</f>
        <v>0</v>
      </c>
      <c r="L70" s="110">
        <f>'Actual RAB roll forward'!L711</f>
        <v>0</v>
      </c>
      <c r="M70" s="110">
        <f>'Actual RAB roll forward'!M711</f>
        <v>0</v>
      </c>
      <c r="N70" s="110">
        <f>'Actual RAB roll forward'!N711</f>
        <v>0</v>
      </c>
      <c r="O70" s="110">
        <f>'Actual RAB roll forward'!O711</f>
        <v>0</v>
      </c>
      <c r="P70" s="110">
        <f>'Actual RAB roll forward'!P711</f>
        <v>0</v>
      </c>
      <c r="Q70" s="110">
        <f>'Actual RAB roll forward'!Q711</f>
        <v>0</v>
      </c>
      <c r="R70" s="28"/>
      <c r="S70" s="99"/>
      <c r="T70" s="99"/>
      <c r="U70" s="99"/>
      <c r="V70" s="99"/>
      <c r="W70" s="99"/>
      <c r="X70" s="99"/>
      <c r="Y70" s="99"/>
      <c r="Z70" s="99"/>
      <c r="AA70" s="99"/>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0"/>
      <c r="BL70" s="210"/>
    </row>
    <row r="71" spans="1:64" hidden="1" outlineLevel="1">
      <c r="A71" s="9"/>
      <c r="B71" s="9"/>
      <c r="C71" s="45"/>
      <c r="D71" s="128">
        <f>Asset18</f>
        <v>0</v>
      </c>
      <c r="E71" s="9"/>
      <c r="F71" s="9"/>
      <c r="G71" s="191">
        <f>'Actual RAB roll forward'!G712</f>
        <v>0</v>
      </c>
      <c r="H71" s="110">
        <f>'Actual RAB roll forward'!H712</f>
        <v>0</v>
      </c>
      <c r="I71" s="110">
        <f>'Actual RAB roll forward'!I712</f>
        <v>0</v>
      </c>
      <c r="J71" s="110">
        <f>'Actual RAB roll forward'!J712</f>
        <v>0</v>
      </c>
      <c r="K71" s="110">
        <f>'Actual RAB roll forward'!K712</f>
        <v>0</v>
      </c>
      <c r="L71" s="110">
        <f>'Actual RAB roll forward'!L712</f>
        <v>0</v>
      </c>
      <c r="M71" s="110">
        <f>'Actual RAB roll forward'!M712</f>
        <v>0</v>
      </c>
      <c r="N71" s="110">
        <f>'Actual RAB roll forward'!N712</f>
        <v>0</v>
      </c>
      <c r="O71" s="110">
        <f>'Actual RAB roll forward'!O712</f>
        <v>0</v>
      </c>
      <c r="P71" s="110">
        <f>'Actual RAB roll forward'!P712</f>
        <v>0</v>
      </c>
      <c r="Q71" s="110">
        <f>'Actual RAB roll forward'!Q712</f>
        <v>0</v>
      </c>
      <c r="R71" s="28"/>
      <c r="S71" s="99"/>
      <c r="T71" s="99"/>
      <c r="U71" s="99"/>
      <c r="V71" s="99"/>
      <c r="W71" s="99"/>
      <c r="X71" s="99"/>
      <c r="Y71" s="99"/>
      <c r="Z71" s="99"/>
      <c r="AA71" s="99"/>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0"/>
      <c r="BL71" s="210"/>
    </row>
    <row r="72" spans="1:64" hidden="1" outlineLevel="1">
      <c r="A72" s="9"/>
      <c r="B72" s="9"/>
      <c r="C72" s="45"/>
      <c r="D72" s="128">
        <f>Asset19</f>
        <v>0</v>
      </c>
      <c r="E72" s="9"/>
      <c r="F72" s="9"/>
      <c r="G72" s="191">
        <f>'Actual RAB roll forward'!G713</f>
        <v>0</v>
      </c>
      <c r="H72" s="110">
        <f>'Actual RAB roll forward'!H713</f>
        <v>0</v>
      </c>
      <c r="I72" s="110">
        <f>'Actual RAB roll forward'!I713</f>
        <v>0</v>
      </c>
      <c r="J72" s="110">
        <f>'Actual RAB roll forward'!J713</f>
        <v>0</v>
      </c>
      <c r="K72" s="110">
        <f>'Actual RAB roll forward'!K713</f>
        <v>0</v>
      </c>
      <c r="L72" s="110">
        <f>'Actual RAB roll forward'!L713</f>
        <v>0</v>
      </c>
      <c r="M72" s="110">
        <f>'Actual RAB roll forward'!M713</f>
        <v>0</v>
      </c>
      <c r="N72" s="110">
        <f>'Actual RAB roll forward'!N713</f>
        <v>0</v>
      </c>
      <c r="O72" s="110">
        <f>'Actual RAB roll forward'!O713</f>
        <v>0</v>
      </c>
      <c r="P72" s="110">
        <f>'Actual RAB roll forward'!P713</f>
        <v>0</v>
      </c>
      <c r="Q72" s="110">
        <f>'Actual RAB roll forward'!Q713</f>
        <v>0</v>
      </c>
      <c r="R72" s="28"/>
      <c r="S72" s="99"/>
      <c r="T72" s="99"/>
      <c r="U72" s="99"/>
      <c r="V72" s="99"/>
      <c r="W72" s="99"/>
      <c r="X72" s="99"/>
      <c r="Y72" s="99"/>
      <c r="Z72" s="99"/>
      <c r="AA72" s="99"/>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0"/>
      <c r="BL72" s="210"/>
    </row>
    <row r="73" spans="1:64" hidden="1" outlineLevel="1">
      <c r="A73" s="9"/>
      <c r="B73" s="9"/>
      <c r="C73" s="45"/>
      <c r="D73" s="128">
        <f>Asset20</f>
        <v>0</v>
      </c>
      <c r="E73" s="9"/>
      <c r="F73" s="9"/>
      <c r="G73" s="191">
        <f>'Actual RAB roll forward'!G714</f>
        <v>0</v>
      </c>
      <c r="H73" s="110">
        <f>'Actual RAB roll forward'!H714</f>
        <v>0</v>
      </c>
      <c r="I73" s="110">
        <f>'Actual RAB roll forward'!I714</f>
        <v>0</v>
      </c>
      <c r="J73" s="110">
        <f>'Actual RAB roll forward'!J714</f>
        <v>0</v>
      </c>
      <c r="K73" s="110">
        <f>'Actual RAB roll forward'!K714</f>
        <v>0</v>
      </c>
      <c r="L73" s="110">
        <f>'Actual RAB roll forward'!L714</f>
        <v>0</v>
      </c>
      <c r="M73" s="110">
        <f>'Actual RAB roll forward'!M714</f>
        <v>0</v>
      </c>
      <c r="N73" s="110">
        <f>'Actual RAB roll forward'!N714</f>
        <v>0</v>
      </c>
      <c r="O73" s="110">
        <f>'Actual RAB roll forward'!O714</f>
        <v>0</v>
      </c>
      <c r="P73" s="110">
        <f>'Actual RAB roll forward'!P714</f>
        <v>0</v>
      </c>
      <c r="Q73" s="110">
        <f>'Actual RAB roll forward'!Q714</f>
        <v>0</v>
      </c>
      <c r="R73" s="28"/>
      <c r="S73" s="99"/>
      <c r="T73" s="99"/>
      <c r="U73" s="99"/>
      <c r="V73" s="99"/>
      <c r="W73" s="99"/>
      <c r="X73" s="99"/>
      <c r="Y73" s="99"/>
      <c r="Z73" s="99"/>
      <c r="AA73" s="99"/>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0"/>
      <c r="BL73" s="210"/>
    </row>
    <row r="74" spans="1:64" hidden="1" outlineLevel="1">
      <c r="A74" s="9"/>
      <c r="B74" s="9"/>
      <c r="C74" s="45"/>
      <c r="D74" s="128">
        <f>Asset21</f>
        <v>0</v>
      </c>
      <c r="E74" s="9"/>
      <c r="F74" s="9"/>
      <c r="G74" s="191">
        <f>'Actual RAB roll forward'!G715</f>
        <v>0</v>
      </c>
      <c r="H74" s="110">
        <f>'Actual RAB roll forward'!H715</f>
        <v>0</v>
      </c>
      <c r="I74" s="110">
        <f>'Actual RAB roll forward'!I715</f>
        <v>0</v>
      </c>
      <c r="J74" s="110">
        <f>'Actual RAB roll forward'!J715</f>
        <v>0</v>
      </c>
      <c r="K74" s="110">
        <f>'Actual RAB roll forward'!K715</f>
        <v>0</v>
      </c>
      <c r="L74" s="110">
        <f>'Actual RAB roll forward'!L715</f>
        <v>0</v>
      </c>
      <c r="M74" s="110">
        <f>'Actual RAB roll forward'!M715</f>
        <v>0</v>
      </c>
      <c r="N74" s="110">
        <f>'Actual RAB roll forward'!N715</f>
        <v>0</v>
      </c>
      <c r="O74" s="110">
        <f>'Actual RAB roll forward'!O715</f>
        <v>0</v>
      </c>
      <c r="P74" s="110">
        <f>'Actual RAB roll forward'!P715</f>
        <v>0</v>
      </c>
      <c r="Q74" s="110">
        <f>'Actual RAB roll forward'!Q715</f>
        <v>0</v>
      </c>
      <c r="R74" s="28"/>
      <c r="S74" s="99"/>
      <c r="T74" s="99"/>
      <c r="U74" s="99"/>
      <c r="V74" s="99"/>
      <c r="W74" s="99"/>
      <c r="X74" s="99"/>
      <c r="Y74" s="99"/>
      <c r="Z74" s="99"/>
      <c r="AA74" s="99"/>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0"/>
      <c r="BL74" s="210"/>
    </row>
    <row r="75" spans="1:64" hidden="1" outlineLevel="1">
      <c r="A75" s="9"/>
      <c r="B75" s="9"/>
      <c r="C75" s="45"/>
      <c r="D75" s="128">
        <f>Asset22</f>
        <v>0</v>
      </c>
      <c r="E75" s="9"/>
      <c r="F75" s="9"/>
      <c r="G75" s="191">
        <f>'Actual RAB roll forward'!G716</f>
        <v>0</v>
      </c>
      <c r="H75" s="110">
        <f>'Actual RAB roll forward'!H716</f>
        <v>0</v>
      </c>
      <c r="I75" s="110">
        <f>'Actual RAB roll forward'!I716</f>
        <v>0</v>
      </c>
      <c r="J75" s="110">
        <f>'Actual RAB roll forward'!J716</f>
        <v>0</v>
      </c>
      <c r="K75" s="110">
        <f>'Actual RAB roll forward'!K716</f>
        <v>0</v>
      </c>
      <c r="L75" s="110">
        <f>'Actual RAB roll forward'!L716</f>
        <v>0</v>
      </c>
      <c r="M75" s="110">
        <f>'Actual RAB roll forward'!M716</f>
        <v>0</v>
      </c>
      <c r="N75" s="110">
        <f>'Actual RAB roll forward'!N716</f>
        <v>0</v>
      </c>
      <c r="O75" s="110">
        <f>'Actual RAB roll forward'!O716</f>
        <v>0</v>
      </c>
      <c r="P75" s="110">
        <f>'Actual RAB roll forward'!P716</f>
        <v>0</v>
      </c>
      <c r="Q75" s="110">
        <f>'Actual RAB roll forward'!Q716</f>
        <v>0</v>
      </c>
      <c r="R75" s="28"/>
      <c r="S75" s="99"/>
      <c r="T75" s="99"/>
      <c r="U75" s="99"/>
      <c r="V75" s="99"/>
      <c r="W75" s="99"/>
      <c r="X75" s="99"/>
      <c r="Y75" s="99"/>
      <c r="Z75" s="99"/>
      <c r="AA75" s="99"/>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0"/>
      <c r="BL75" s="210"/>
    </row>
    <row r="76" spans="1:64" hidden="1" outlineLevel="1">
      <c r="A76" s="9"/>
      <c r="B76" s="9"/>
      <c r="C76" s="45"/>
      <c r="D76" s="128">
        <f>Asset23</f>
        <v>0</v>
      </c>
      <c r="E76" s="9"/>
      <c r="F76" s="9"/>
      <c r="G76" s="191">
        <f>'Actual RAB roll forward'!G717</f>
        <v>0</v>
      </c>
      <c r="H76" s="110">
        <f>'Actual RAB roll forward'!H717</f>
        <v>0</v>
      </c>
      <c r="I76" s="110">
        <f>'Actual RAB roll forward'!I717</f>
        <v>0</v>
      </c>
      <c r="J76" s="110">
        <f>'Actual RAB roll forward'!J717</f>
        <v>0</v>
      </c>
      <c r="K76" s="110">
        <f>'Actual RAB roll forward'!K717</f>
        <v>0</v>
      </c>
      <c r="L76" s="110">
        <f>'Actual RAB roll forward'!L717</f>
        <v>0</v>
      </c>
      <c r="M76" s="110">
        <f>'Actual RAB roll forward'!M717</f>
        <v>0</v>
      </c>
      <c r="N76" s="110">
        <f>'Actual RAB roll forward'!N717</f>
        <v>0</v>
      </c>
      <c r="O76" s="110">
        <f>'Actual RAB roll forward'!O717</f>
        <v>0</v>
      </c>
      <c r="P76" s="110">
        <f>'Actual RAB roll forward'!P717</f>
        <v>0</v>
      </c>
      <c r="Q76" s="110">
        <f>'Actual RAB roll forward'!Q717</f>
        <v>0</v>
      </c>
      <c r="R76" s="28"/>
      <c r="S76" s="99"/>
      <c r="T76" s="99"/>
      <c r="U76" s="99"/>
      <c r="V76" s="99"/>
      <c r="W76" s="99"/>
      <c r="X76" s="99"/>
      <c r="Y76" s="99"/>
      <c r="Z76" s="99"/>
      <c r="AA76" s="99"/>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0"/>
      <c r="BL76" s="210"/>
    </row>
    <row r="77" spans="1:64" hidden="1" outlineLevel="1">
      <c r="A77" s="9"/>
      <c r="B77" s="9"/>
      <c r="C77" s="45"/>
      <c r="D77" s="128">
        <f>Asset24</f>
        <v>0</v>
      </c>
      <c r="E77" s="9"/>
      <c r="F77" s="9"/>
      <c r="G77" s="191">
        <f>'Actual RAB roll forward'!G718</f>
        <v>0</v>
      </c>
      <c r="H77" s="110">
        <f>'Actual RAB roll forward'!H718</f>
        <v>0</v>
      </c>
      <c r="I77" s="110">
        <f>'Actual RAB roll forward'!I718</f>
        <v>0</v>
      </c>
      <c r="J77" s="110">
        <f>'Actual RAB roll forward'!J718</f>
        <v>0</v>
      </c>
      <c r="K77" s="110">
        <f>'Actual RAB roll forward'!K718</f>
        <v>0</v>
      </c>
      <c r="L77" s="110">
        <f>'Actual RAB roll forward'!L718</f>
        <v>0</v>
      </c>
      <c r="M77" s="110">
        <f>'Actual RAB roll forward'!M718</f>
        <v>0</v>
      </c>
      <c r="N77" s="110">
        <f>'Actual RAB roll forward'!N718</f>
        <v>0</v>
      </c>
      <c r="O77" s="110">
        <f>'Actual RAB roll forward'!O718</f>
        <v>0</v>
      </c>
      <c r="P77" s="110">
        <f>'Actual RAB roll forward'!P718</f>
        <v>0</v>
      </c>
      <c r="Q77" s="110">
        <f>'Actual RAB roll forward'!Q718</f>
        <v>0</v>
      </c>
      <c r="R77" s="28"/>
      <c r="S77" s="99"/>
      <c r="T77" s="99"/>
      <c r="U77" s="99"/>
      <c r="V77" s="99"/>
      <c r="W77" s="99"/>
      <c r="X77" s="99"/>
      <c r="Y77" s="99"/>
      <c r="Z77" s="99"/>
      <c r="AA77" s="99"/>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0"/>
      <c r="BL77" s="210"/>
    </row>
    <row r="78" spans="1:64" hidden="1" outlineLevel="1">
      <c r="A78" s="9"/>
      <c r="B78" s="9"/>
      <c r="C78" s="45"/>
      <c r="D78" s="128">
        <f>Asset25</f>
        <v>0</v>
      </c>
      <c r="E78" s="9"/>
      <c r="F78" s="9"/>
      <c r="G78" s="191">
        <f>'Actual RAB roll forward'!G719</f>
        <v>0</v>
      </c>
      <c r="H78" s="110">
        <f>'Actual RAB roll forward'!H719</f>
        <v>0</v>
      </c>
      <c r="I78" s="110">
        <f>'Actual RAB roll forward'!I719</f>
        <v>0</v>
      </c>
      <c r="J78" s="110">
        <f>'Actual RAB roll forward'!J719</f>
        <v>0</v>
      </c>
      <c r="K78" s="110">
        <f>'Actual RAB roll forward'!K719</f>
        <v>0</v>
      </c>
      <c r="L78" s="110">
        <f>'Actual RAB roll forward'!L719</f>
        <v>0</v>
      </c>
      <c r="M78" s="110">
        <f>'Actual RAB roll forward'!M719</f>
        <v>0</v>
      </c>
      <c r="N78" s="110">
        <f>'Actual RAB roll forward'!N719</f>
        <v>0</v>
      </c>
      <c r="O78" s="110">
        <f>'Actual RAB roll forward'!O719</f>
        <v>0</v>
      </c>
      <c r="P78" s="110">
        <f>'Actual RAB roll forward'!P719</f>
        <v>0</v>
      </c>
      <c r="Q78" s="110">
        <f>'Actual RAB roll forward'!Q719</f>
        <v>0</v>
      </c>
      <c r="R78" s="28"/>
      <c r="S78" s="99"/>
      <c r="T78" s="99"/>
      <c r="U78" s="99"/>
      <c r="V78" s="99"/>
      <c r="W78" s="99"/>
      <c r="X78" s="99"/>
      <c r="Y78" s="99"/>
      <c r="Z78" s="99"/>
      <c r="AA78" s="99"/>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0"/>
      <c r="BL78" s="210"/>
    </row>
    <row r="79" spans="1:64" hidden="1" outlineLevel="1">
      <c r="A79" s="9"/>
      <c r="B79" s="9"/>
      <c r="C79" s="45"/>
      <c r="D79" s="128">
        <f>Asset26</f>
        <v>0</v>
      </c>
      <c r="E79" s="9"/>
      <c r="F79" s="9"/>
      <c r="G79" s="191">
        <f>'Actual RAB roll forward'!G720</f>
        <v>0</v>
      </c>
      <c r="H79" s="110">
        <f>'Actual RAB roll forward'!H720</f>
        <v>0</v>
      </c>
      <c r="I79" s="110">
        <f>'Actual RAB roll forward'!I720</f>
        <v>0</v>
      </c>
      <c r="J79" s="110">
        <f>'Actual RAB roll forward'!J720</f>
        <v>0</v>
      </c>
      <c r="K79" s="110">
        <f>'Actual RAB roll forward'!K720</f>
        <v>0</v>
      </c>
      <c r="L79" s="110">
        <f>'Actual RAB roll forward'!L720</f>
        <v>0</v>
      </c>
      <c r="M79" s="110">
        <f>'Actual RAB roll forward'!M720</f>
        <v>0</v>
      </c>
      <c r="N79" s="110">
        <f>'Actual RAB roll forward'!N720</f>
        <v>0</v>
      </c>
      <c r="O79" s="110">
        <f>'Actual RAB roll forward'!O720</f>
        <v>0</v>
      </c>
      <c r="P79" s="110">
        <f>'Actual RAB roll forward'!P720</f>
        <v>0</v>
      </c>
      <c r="Q79" s="110">
        <f>'Actual RAB roll forward'!Q720</f>
        <v>0</v>
      </c>
      <c r="R79" s="28"/>
      <c r="S79" s="99"/>
      <c r="T79" s="99"/>
      <c r="U79" s="99"/>
      <c r="V79" s="99"/>
      <c r="W79" s="99"/>
      <c r="X79" s="99"/>
      <c r="Y79" s="99"/>
      <c r="Z79" s="99"/>
      <c r="AA79" s="99"/>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0"/>
      <c r="BL79" s="210"/>
    </row>
    <row r="80" spans="1:64" hidden="1" outlineLevel="1">
      <c r="A80" s="9"/>
      <c r="B80" s="9"/>
      <c r="C80" s="45"/>
      <c r="D80" s="128">
        <f>Asset27</f>
        <v>0</v>
      </c>
      <c r="E80" s="9"/>
      <c r="F80" s="9"/>
      <c r="G80" s="191">
        <f>'Actual RAB roll forward'!G721</f>
        <v>0</v>
      </c>
      <c r="H80" s="110">
        <f>'Actual RAB roll forward'!H721</f>
        <v>0</v>
      </c>
      <c r="I80" s="110">
        <f>'Actual RAB roll forward'!I721</f>
        <v>0</v>
      </c>
      <c r="J80" s="110">
        <f>'Actual RAB roll forward'!J721</f>
        <v>0</v>
      </c>
      <c r="K80" s="110">
        <f>'Actual RAB roll forward'!K721</f>
        <v>0</v>
      </c>
      <c r="L80" s="110">
        <f>'Actual RAB roll forward'!L721</f>
        <v>0</v>
      </c>
      <c r="M80" s="110">
        <f>'Actual RAB roll forward'!M721</f>
        <v>0</v>
      </c>
      <c r="N80" s="110">
        <f>'Actual RAB roll forward'!N721</f>
        <v>0</v>
      </c>
      <c r="O80" s="110">
        <f>'Actual RAB roll forward'!O721</f>
        <v>0</v>
      </c>
      <c r="P80" s="110">
        <f>'Actual RAB roll forward'!P721</f>
        <v>0</v>
      </c>
      <c r="Q80" s="110">
        <f>'Actual RAB roll forward'!Q721</f>
        <v>0</v>
      </c>
      <c r="R80" s="28"/>
      <c r="S80" s="99"/>
      <c r="T80" s="99"/>
      <c r="U80" s="99"/>
      <c r="V80" s="99"/>
      <c r="W80" s="99"/>
      <c r="X80" s="99"/>
      <c r="Y80" s="99"/>
      <c r="Z80" s="99"/>
      <c r="AA80" s="99"/>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0"/>
      <c r="BL80" s="210"/>
    </row>
    <row r="81" spans="1:64" hidden="1" outlineLevel="1">
      <c r="A81" s="9"/>
      <c r="B81" s="9"/>
      <c r="C81" s="45"/>
      <c r="D81" s="128">
        <f>Asset28</f>
        <v>0</v>
      </c>
      <c r="E81" s="9"/>
      <c r="F81" s="9"/>
      <c r="G81" s="191">
        <f>'Actual RAB roll forward'!G722</f>
        <v>0</v>
      </c>
      <c r="H81" s="110">
        <f>'Actual RAB roll forward'!H722</f>
        <v>0</v>
      </c>
      <c r="I81" s="110">
        <f>'Actual RAB roll forward'!I722</f>
        <v>0</v>
      </c>
      <c r="J81" s="110">
        <f>'Actual RAB roll forward'!J722</f>
        <v>0</v>
      </c>
      <c r="K81" s="110">
        <f>'Actual RAB roll forward'!K722</f>
        <v>0</v>
      </c>
      <c r="L81" s="110">
        <f>'Actual RAB roll forward'!L722</f>
        <v>0</v>
      </c>
      <c r="M81" s="110">
        <f>'Actual RAB roll forward'!M722</f>
        <v>0</v>
      </c>
      <c r="N81" s="110">
        <f>'Actual RAB roll forward'!N722</f>
        <v>0</v>
      </c>
      <c r="O81" s="110">
        <f>'Actual RAB roll forward'!O722</f>
        <v>0</v>
      </c>
      <c r="P81" s="110">
        <f>'Actual RAB roll forward'!P722</f>
        <v>0</v>
      </c>
      <c r="Q81" s="110">
        <f>'Actual RAB roll forward'!Q722</f>
        <v>0</v>
      </c>
      <c r="R81" s="28"/>
      <c r="S81" s="99"/>
      <c r="T81" s="99"/>
      <c r="U81" s="99"/>
      <c r="V81" s="99"/>
      <c r="W81" s="99"/>
      <c r="X81" s="99"/>
      <c r="Y81" s="99"/>
      <c r="Z81" s="99"/>
      <c r="AA81" s="99"/>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0"/>
      <c r="BL81" s="210"/>
    </row>
    <row r="82" spans="1:64" hidden="1" outlineLevel="1">
      <c r="A82" s="9"/>
      <c r="B82" s="9"/>
      <c r="C82" s="45"/>
      <c r="D82" s="128">
        <f>Asset29</f>
        <v>0</v>
      </c>
      <c r="E82" s="9"/>
      <c r="F82" s="9"/>
      <c r="G82" s="191">
        <f>'Actual RAB roll forward'!G723</f>
        <v>0</v>
      </c>
      <c r="H82" s="110">
        <f>'Actual RAB roll forward'!H723</f>
        <v>0</v>
      </c>
      <c r="I82" s="110">
        <f>'Actual RAB roll forward'!I723</f>
        <v>0</v>
      </c>
      <c r="J82" s="110">
        <f>'Actual RAB roll forward'!J723</f>
        <v>0</v>
      </c>
      <c r="K82" s="110">
        <f>'Actual RAB roll forward'!K723</f>
        <v>0</v>
      </c>
      <c r="L82" s="110">
        <f>'Actual RAB roll forward'!L723</f>
        <v>0</v>
      </c>
      <c r="M82" s="110">
        <f>'Actual RAB roll forward'!M723</f>
        <v>0</v>
      </c>
      <c r="N82" s="110">
        <f>'Actual RAB roll forward'!N723</f>
        <v>0</v>
      </c>
      <c r="O82" s="110">
        <f>'Actual RAB roll forward'!O723</f>
        <v>0</v>
      </c>
      <c r="P82" s="110">
        <f>'Actual RAB roll forward'!P723</f>
        <v>0</v>
      </c>
      <c r="Q82" s="110">
        <f>'Actual RAB roll forward'!Q723</f>
        <v>0</v>
      </c>
      <c r="R82" s="28"/>
      <c r="S82" s="99"/>
      <c r="T82" s="99"/>
      <c r="U82" s="99"/>
      <c r="V82" s="99"/>
      <c r="W82" s="99"/>
      <c r="X82" s="99"/>
      <c r="Y82" s="99"/>
      <c r="Z82" s="99"/>
      <c r="AA82" s="99"/>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0"/>
      <c r="BL82" s="210"/>
    </row>
    <row r="83" spans="1:64" hidden="1" outlineLevel="1">
      <c r="A83" s="9"/>
      <c r="B83" s="9"/>
      <c r="C83" s="45"/>
      <c r="D83" s="128">
        <f>Asset30</f>
        <v>0</v>
      </c>
      <c r="E83" s="9"/>
      <c r="F83" s="9"/>
      <c r="G83" s="191">
        <f>'Actual RAB roll forward'!G724</f>
        <v>0</v>
      </c>
      <c r="H83" s="110">
        <f>'Actual RAB roll forward'!H724</f>
        <v>0</v>
      </c>
      <c r="I83" s="110">
        <f>'Actual RAB roll forward'!I724</f>
        <v>0</v>
      </c>
      <c r="J83" s="110">
        <f>'Actual RAB roll forward'!J724</f>
        <v>0</v>
      </c>
      <c r="K83" s="110">
        <f>'Actual RAB roll forward'!K724</f>
        <v>0</v>
      </c>
      <c r="L83" s="110">
        <f>'Actual RAB roll forward'!L724</f>
        <v>0</v>
      </c>
      <c r="M83" s="110">
        <f>'Actual RAB roll forward'!M724</f>
        <v>0</v>
      </c>
      <c r="N83" s="110">
        <f>'Actual RAB roll forward'!N724</f>
        <v>0</v>
      </c>
      <c r="O83" s="110">
        <f>'Actual RAB roll forward'!O724</f>
        <v>0</v>
      </c>
      <c r="P83" s="110">
        <f>'Actual RAB roll forward'!P724</f>
        <v>0</v>
      </c>
      <c r="Q83" s="110">
        <f>'Actual RAB roll forward'!Q724</f>
        <v>0</v>
      </c>
      <c r="R83" s="28"/>
      <c r="S83" s="99"/>
      <c r="T83" s="99"/>
      <c r="U83" s="99"/>
      <c r="V83" s="99"/>
      <c r="W83" s="99"/>
      <c r="X83" s="99"/>
      <c r="Y83" s="99"/>
      <c r="Z83" s="99"/>
      <c r="AA83" s="99"/>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0"/>
      <c r="BL83" s="210"/>
    </row>
    <row r="84" spans="1:64" hidden="1" outlineLevel="1">
      <c r="A84" s="9"/>
      <c r="B84" s="9"/>
      <c r="C84" s="45"/>
      <c r="D84" s="128">
        <f>Asset31</f>
        <v>0</v>
      </c>
      <c r="E84" s="9"/>
      <c r="F84" s="9"/>
      <c r="G84" s="191">
        <f>'Actual RAB roll forward'!G725</f>
        <v>0</v>
      </c>
      <c r="H84" s="110">
        <f>'Actual RAB roll forward'!H725</f>
        <v>0</v>
      </c>
      <c r="I84" s="110">
        <f>'Actual RAB roll forward'!I725</f>
        <v>0</v>
      </c>
      <c r="J84" s="110">
        <f>'Actual RAB roll forward'!J725</f>
        <v>0</v>
      </c>
      <c r="K84" s="110">
        <f>'Actual RAB roll forward'!K725</f>
        <v>0</v>
      </c>
      <c r="L84" s="110">
        <f>'Actual RAB roll forward'!L725</f>
        <v>0</v>
      </c>
      <c r="M84" s="110">
        <f>'Actual RAB roll forward'!M725</f>
        <v>0</v>
      </c>
      <c r="N84" s="110">
        <f>'Actual RAB roll forward'!N725</f>
        <v>0</v>
      </c>
      <c r="O84" s="110">
        <f>'Actual RAB roll forward'!O725</f>
        <v>0</v>
      </c>
      <c r="P84" s="110">
        <f>'Actual RAB roll forward'!P725</f>
        <v>0</v>
      </c>
      <c r="Q84" s="110">
        <f>'Actual RAB roll forward'!Q725</f>
        <v>0</v>
      </c>
      <c r="R84" s="28"/>
      <c r="S84" s="99"/>
      <c r="T84" s="99"/>
      <c r="U84" s="99"/>
      <c r="V84" s="99"/>
      <c r="W84" s="99"/>
      <c r="X84" s="99"/>
      <c r="Y84" s="99"/>
      <c r="Z84" s="99"/>
      <c r="AA84" s="99"/>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0"/>
      <c r="BL84" s="210"/>
    </row>
    <row r="85" spans="1:64" hidden="1" outlineLevel="1">
      <c r="A85" s="9"/>
      <c r="B85" s="9"/>
      <c r="C85" s="45"/>
      <c r="D85" s="128">
        <f>Asset32</f>
        <v>0</v>
      </c>
      <c r="E85" s="9"/>
      <c r="F85" s="9"/>
      <c r="G85" s="191">
        <f>'Actual RAB roll forward'!G726</f>
        <v>0</v>
      </c>
      <c r="H85" s="110">
        <f>'Actual RAB roll forward'!H726</f>
        <v>0</v>
      </c>
      <c r="I85" s="110">
        <f>'Actual RAB roll forward'!I726</f>
        <v>0</v>
      </c>
      <c r="J85" s="110">
        <f>'Actual RAB roll forward'!J726</f>
        <v>0</v>
      </c>
      <c r="K85" s="110">
        <f>'Actual RAB roll forward'!K726</f>
        <v>0</v>
      </c>
      <c r="L85" s="110">
        <f>'Actual RAB roll forward'!L726</f>
        <v>0</v>
      </c>
      <c r="M85" s="110">
        <f>'Actual RAB roll forward'!M726</f>
        <v>0</v>
      </c>
      <c r="N85" s="110">
        <f>'Actual RAB roll forward'!N726</f>
        <v>0</v>
      </c>
      <c r="O85" s="110">
        <f>'Actual RAB roll forward'!O726</f>
        <v>0</v>
      </c>
      <c r="P85" s="110">
        <f>'Actual RAB roll forward'!P726</f>
        <v>0</v>
      </c>
      <c r="Q85" s="110">
        <f>'Actual RAB roll forward'!Q726</f>
        <v>0</v>
      </c>
      <c r="R85" s="28"/>
      <c r="S85" s="99"/>
      <c r="T85" s="99"/>
      <c r="U85" s="99"/>
      <c r="V85" s="99"/>
      <c r="W85" s="99"/>
      <c r="X85" s="99"/>
      <c r="Y85" s="99"/>
      <c r="Z85" s="99"/>
      <c r="AA85" s="99"/>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0"/>
      <c r="BL85" s="210"/>
    </row>
    <row r="86" spans="1:64" hidden="1" outlineLevel="1">
      <c r="A86" s="9"/>
      <c r="B86" s="9"/>
      <c r="C86" s="45"/>
      <c r="D86" s="128">
        <f>Asset33</f>
        <v>0</v>
      </c>
      <c r="E86" s="9"/>
      <c r="F86" s="9"/>
      <c r="G86" s="191">
        <f>'Actual RAB roll forward'!G727</f>
        <v>0</v>
      </c>
      <c r="H86" s="110">
        <f>'Actual RAB roll forward'!H727</f>
        <v>0</v>
      </c>
      <c r="I86" s="110">
        <f>'Actual RAB roll forward'!I727</f>
        <v>0</v>
      </c>
      <c r="J86" s="110">
        <f>'Actual RAB roll forward'!J727</f>
        <v>0</v>
      </c>
      <c r="K86" s="110">
        <f>'Actual RAB roll forward'!K727</f>
        <v>0</v>
      </c>
      <c r="L86" s="110">
        <f>'Actual RAB roll forward'!L727</f>
        <v>0</v>
      </c>
      <c r="M86" s="110">
        <f>'Actual RAB roll forward'!M727</f>
        <v>0</v>
      </c>
      <c r="N86" s="110">
        <f>'Actual RAB roll forward'!N727</f>
        <v>0</v>
      </c>
      <c r="O86" s="110">
        <f>'Actual RAB roll forward'!O727</f>
        <v>0</v>
      </c>
      <c r="P86" s="110">
        <f>'Actual RAB roll forward'!P727</f>
        <v>0</v>
      </c>
      <c r="Q86" s="110">
        <f>'Actual RAB roll forward'!Q727</f>
        <v>0</v>
      </c>
      <c r="R86" s="28"/>
      <c r="S86" s="99"/>
      <c r="T86" s="99"/>
      <c r="U86" s="99"/>
      <c r="V86" s="99"/>
      <c r="W86" s="99"/>
      <c r="X86" s="99"/>
      <c r="Y86" s="99"/>
      <c r="Z86" s="99"/>
      <c r="AA86" s="99"/>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0"/>
      <c r="BL86" s="210"/>
    </row>
    <row r="87" spans="1:64" hidden="1" outlineLevel="1">
      <c r="A87" s="9"/>
      <c r="B87" s="9"/>
      <c r="C87" s="45"/>
      <c r="D87" s="128">
        <f>Asset34</f>
        <v>0</v>
      </c>
      <c r="E87" s="9"/>
      <c r="F87" s="9"/>
      <c r="G87" s="191">
        <f>'Actual RAB roll forward'!G728</f>
        <v>0</v>
      </c>
      <c r="H87" s="110">
        <f>'Actual RAB roll forward'!H728</f>
        <v>0</v>
      </c>
      <c r="I87" s="110">
        <f>'Actual RAB roll forward'!I728</f>
        <v>0</v>
      </c>
      <c r="J87" s="110">
        <f>'Actual RAB roll forward'!J728</f>
        <v>0</v>
      </c>
      <c r="K87" s="110">
        <f>'Actual RAB roll forward'!K728</f>
        <v>0</v>
      </c>
      <c r="L87" s="110">
        <f>'Actual RAB roll forward'!L728</f>
        <v>0</v>
      </c>
      <c r="M87" s="110">
        <f>'Actual RAB roll forward'!M728</f>
        <v>0</v>
      </c>
      <c r="N87" s="110">
        <f>'Actual RAB roll forward'!N728</f>
        <v>0</v>
      </c>
      <c r="O87" s="110">
        <f>'Actual RAB roll forward'!O728</f>
        <v>0</v>
      </c>
      <c r="P87" s="110">
        <f>'Actual RAB roll forward'!P728</f>
        <v>0</v>
      </c>
      <c r="Q87" s="110">
        <f>'Actual RAB roll forward'!Q728</f>
        <v>0</v>
      </c>
      <c r="R87" s="28"/>
      <c r="S87" s="99"/>
      <c r="T87" s="99"/>
      <c r="U87" s="99"/>
      <c r="V87" s="99"/>
      <c r="W87" s="99"/>
      <c r="X87" s="99"/>
      <c r="Y87" s="99"/>
      <c r="Z87" s="99"/>
      <c r="AA87" s="99"/>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0"/>
      <c r="BL87" s="210"/>
    </row>
    <row r="88" spans="1:64" hidden="1" outlineLevel="1">
      <c r="A88" s="9"/>
      <c r="B88" s="9"/>
      <c r="C88" s="45"/>
      <c r="D88" s="128">
        <f>Asset35</f>
        <v>0</v>
      </c>
      <c r="E88" s="9"/>
      <c r="F88" s="9"/>
      <c r="G88" s="191">
        <f>'Actual RAB roll forward'!G729</f>
        <v>0</v>
      </c>
      <c r="H88" s="110">
        <f>'Actual RAB roll forward'!H729</f>
        <v>0</v>
      </c>
      <c r="I88" s="110">
        <f>'Actual RAB roll forward'!I729</f>
        <v>0</v>
      </c>
      <c r="J88" s="110">
        <f>'Actual RAB roll forward'!J729</f>
        <v>0</v>
      </c>
      <c r="K88" s="110">
        <f>'Actual RAB roll forward'!K729</f>
        <v>0</v>
      </c>
      <c r="L88" s="110">
        <f>'Actual RAB roll forward'!L729</f>
        <v>0</v>
      </c>
      <c r="M88" s="110">
        <f>'Actual RAB roll forward'!M729</f>
        <v>0</v>
      </c>
      <c r="N88" s="110">
        <f>'Actual RAB roll forward'!N729</f>
        <v>0</v>
      </c>
      <c r="O88" s="110">
        <f>'Actual RAB roll forward'!O729</f>
        <v>0</v>
      </c>
      <c r="P88" s="110">
        <f>'Actual RAB roll forward'!P729</f>
        <v>0</v>
      </c>
      <c r="Q88" s="110">
        <f>'Actual RAB roll forward'!Q729</f>
        <v>0</v>
      </c>
      <c r="R88" s="28"/>
      <c r="S88" s="99"/>
      <c r="T88" s="99"/>
      <c r="U88" s="99"/>
      <c r="V88" s="99"/>
      <c r="W88" s="99"/>
      <c r="X88" s="99"/>
      <c r="Y88" s="99"/>
      <c r="Z88" s="99"/>
      <c r="AA88" s="99"/>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0"/>
      <c r="BL88" s="210"/>
    </row>
    <row r="89" spans="1:64" hidden="1" outlineLevel="1">
      <c r="A89" s="9"/>
      <c r="B89" s="9"/>
      <c r="C89" s="45"/>
      <c r="D89" s="128">
        <f>Asset36</f>
        <v>0</v>
      </c>
      <c r="E89" s="9"/>
      <c r="F89" s="9"/>
      <c r="G89" s="191">
        <f>'Actual RAB roll forward'!G730</f>
        <v>0</v>
      </c>
      <c r="H89" s="110">
        <f>'Actual RAB roll forward'!H730</f>
        <v>0</v>
      </c>
      <c r="I89" s="110">
        <f>'Actual RAB roll forward'!I730</f>
        <v>0</v>
      </c>
      <c r="J89" s="110">
        <f>'Actual RAB roll forward'!J730</f>
        <v>0</v>
      </c>
      <c r="K89" s="110">
        <f>'Actual RAB roll forward'!K730</f>
        <v>0</v>
      </c>
      <c r="L89" s="110">
        <f>'Actual RAB roll forward'!L730</f>
        <v>0</v>
      </c>
      <c r="M89" s="110">
        <f>'Actual RAB roll forward'!M730</f>
        <v>0</v>
      </c>
      <c r="N89" s="110">
        <f>'Actual RAB roll forward'!N730</f>
        <v>0</v>
      </c>
      <c r="O89" s="110">
        <f>'Actual RAB roll forward'!O730</f>
        <v>0</v>
      </c>
      <c r="P89" s="110">
        <f>'Actual RAB roll forward'!P730</f>
        <v>0</v>
      </c>
      <c r="Q89" s="110">
        <f>'Actual RAB roll forward'!Q730</f>
        <v>0</v>
      </c>
      <c r="R89" s="28"/>
      <c r="S89" s="99"/>
      <c r="T89" s="99"/>
      <c r="U89" s="99"/>
      <c r="V89" s="99"/>
      <c r="W89" s="99"/>
      <c r="X89" s="99"/>
      <c r="Y89" s="99"/>
      <c r="Z89" s="99"/>
      <c r="AA89" s="99"/>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0"/>
      <c r="BL89" s="210"/>
    </row>
    <row r="90" spans="1:64" hidden="1" outlineLevel="1">
      <c r="A90" s="9"/>
      <c r="B90" s="9"/>
      <c r="C90" s="45"/>
      <c r="D90" s="128">
        <f>Asset37</f>
        <v>0</v>
      </c>
      <c r="E90" s="9"/>
      <c r="F90" s="9"/>
      <c r="G90" s="191">
        <f>'Actual RAB roll forward'!G731</f>
        <v>0</v>
      </c>
      <c r="H90" s="110">
        <f>'Actual RAB roll forward'!H731</f>
        <v>0</v>
      </c>
      <c r="I90" s="110">
        <f>'Actual RAB roll forward'!I731</f>
        <v>0</v>
      </c>
      <c r="J90" s="110">
        <f>'Actual RAB roll forward'!J731</f>
        <v>0</v>
      </c>
      <c r="K90" s="110">
        <f>'Actual RAB roll forward'!K731</f>
        <v>0</v>
      </c>
      <c r="L90" s="110">
        <f>'Actual RAB roll forward'!L731</f>
        <v>0</v>
      </c>
      <c r="M90" s="110">
        <f>'Actual RAB roll forward'!M731</f>
        <v>0</v>
      </c>
      <c r="N90" s="110">
        <f>'Actual RAB roll forward'!N731</f>
        <v>0</v>
      </c>
      <c r="O90" s="110">
        <f>'Actual RAB roll forward'!O731</f>
        <v>0</v>
      </c>
      <c r="P90" s="110">
        <f>'Actual RAB roll forward'!P731</f>
        <v>0</v>
      </c>
      <c r="Q90" s="110">
        <f>'Actual RAB roll forward'!Q731</f>
        <v>0</v>
      </c>
      <c r="R90" s="28"/>
      <c r="S90" s="99"/>
      <c r="T90" s="99"/>
      <c r="U90" s="99"/>
      <c r="V90" s="99"/>
      <c r="W90" s="99"/>
      <c r="X90" s="99"/>
      <c r="Y90" s="99"/>
      <c r="Z90" s="99"/>
      <c r="AA90" s="99"/>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0"/>
      <c r="BL90" s="210"/>
    </row>
    <row r="91" spans="1:64" hidden="1" outlineLevel="1">
      <c r="A91" s="9"/>
      <c r="B91" s="9"/>
      <c r="C91" s="45"/>
      <c r="D91" s="128">
        <f>Asset38</f>
        <v>0</v>
      </c>
      <c r="E91" s="9"/>
      <c r="F91" s="9"/>
      <c r="G91" s="191">
        <f>'Actual RAB roll forward'!G732</f>
        <v>0</v>
      </c>
      <c r="H91" s="110">
        <f>'Actual RAB roll forward'!H732</f>
        <v>0</v>
      </c>
      <c r="I91" s="110">
        <f>'Actual RAB roll forward'!I732</f>
        <v>0</v>
      </c>
      <c r="J91" s="110">
        <f>'Actual RAB roll forward'!J732</f>
        <v>0</v>
      </c>
      <c r="K91" s="110">
        <f>'Actual RAB roll forward'!K732</f>
        <v>0</v>
      </c>
      <c r="L91" s="110">
        <f>'Actual RAB roll forward'!L732</f>
        <v>0</v>
      </c>
      <c r="M91" s="110">
        <f>'Actual RAB roll forward'!M732</f>
        <v>0</v>
      </c>
      <c r="N91" s="110">
        <f>'Actual RAB roll forward'!N732</f>
        <v>0</v>
      </c>
      <c r="O91" s="110">
        <f>'Actual RAB roll forward'!O732</f>
        <v>0</v>
      </c>
      <c r="P91" s="110">
        <f>'Actual RAB roll forward'!P732</f>
        <v>0</v>
      </c>
      <c r="Q91" s="110">
        <f>'Actual RAB roll forward'!Q732</f>
        <v>0</v>
      </c>
      <c r="R91" s="28"/>
      <c r="S91" s="99"/>
      <c r="T91" s="99"/>
      <c r="U91" s="99"/>
      <c r="V91" s="99"/>
      <c r="W91" s="99"/>
      <c r="X91" s="99"/>
      <c r="Y91" s="99"/>
      <c r="Z91" s="99"/>
      <c r="AA91" s="99"/>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0"/>
      <c r="BL91" s="210"/>
    </row>
    <row r="92" spans="1:64" hidden="1" outlineLevel="1">
      <c r="A92" s="9"/>
      <c r="B92" s="9"/>
      <c r="C92" s="45"/>
      <c r="D92" s="128">
        <f>Asset39</f>
        <v>0</v>
      </c>
      <c r="E92" s="9"/>
      <c r="F92" s="9"/>
      <c r="G92" s="191">
        <f>'Actual RAB roll forward'!G733</f>
        <v>0</v>
      </c>
      <c r="H92" s="110">
        <f>'Actual RAB roll forward'!H733</f>
        <v>0</v>
      </c>
      <c r="I92" s="110">
        <f>'Actual RAB roll forward'!I733</f>
        <v>0</v>
      </c>
      <c r="J92" s="110">
        <f>'Actual RAB roll forward'!J733</f>
        <v>0</v>
      </c>
      <c r="K92" s="110">
        <f>'Actual RAB roll forward'!K733</f>
        <v>0</v>
      </c>
      <c r="L92" s="110">
        <f>'Actual RAB roll forward'!L733</f>
        <v>0</v>
      </c>
      <c r="M92" s="110">
        <f>'Actual RAB roll forward'!M733</f>
        <v>0</v>
      </c>
      <c r="N92" s="110">
        <f>'Actual RAB roll forward'!N733</f>
        <v>0</v>
      </c>
      <c r="O92" s="110">
        <f>'Actual RAB roll forward'!O733</f>
        <v>0</v>
      </c>
      <c r="P92" s="110">
        <f>'Actual RAB roll forward'!P733</f>
        <v>0</v>
      </c>
      <c r="Q92" s="110">
        <f>'Actual RAB roll forward'!Q733</f>
        <v>0</v>
      </c>
      <c r="R92" s="28"/>
      <c r="S92" s="99"/>
      <c r="T92" s="99"/>
      <c r="U92" s="99"/>
      <c r="V92" s="99"/>
      <c r="W92" s="99"/>
      <c r="X92" s="99"/>
      <c r="Y92" s="99"/>
      <c r="Z92" s="99"/>
      <c r="AA92" s="99"/>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0"/>
      <c r="BL92" s="210"/>
    </row>
    <row r="93" spans="1:64" hidden="1" outlineLevel="1">
      <c r="A93" s="9"/>
      <c r="B93" s="9"/>
      <c r="C93" s="45"/>
      <c r="D93" s="128">
        <f>Asset40</f>
        <v>0</v>
      </c>
      <c r="E93" s="9"/>
      <c r="F93" s="9"/>
      <c r="G93" s="191">
        <f>'Actual RAB roll forward'!G734</f>
        <v>0</v>
      </c>
      <c r="H93" s="110">
        <f>'Actual RAB roll forward'!H734</f>
        <v>0</v>
      </c>
      <c r="I93" s="110">
        <f>'Actual RAB roll forward'!I734</f>
        <v>0</v>
      </c>
      <c r="J93" s="110">
        <f>'Actual RAB roll forward'!J734</f>
        <v>0</v>
      </c>
      <c r="K93" s="110">
        <f>'Actual RAB roll forward'!K734</f>
        <v>0</v>
      </c>
      <c r="L93" s="110">
        <f>'Actual RAB roll forward'!L734</f>
        <v>0</v>
      </c>
      <c r="M93" s="110">
        <f>'Actual RAB roll forward'!M734</f>
        <v>0</v>
      </c>
      <c r="N93" s="110">
        <f>'Actual RAB roll forward'!N734</f>
        <v>0</v>
      </c>
      <c r="O93" s="110">
        <f>'Actual RAB roll forward'!O734</f>
        <v>0</v>
      </c>
      <c r="P93" s="110">
        <f>'Actual RAB roll forward'!P734</f>
        <v>0</v>
      </c>
      <c r="Q93" s="110">
        <f>'Actual RAB roll forward'!Q734</f>
        <v>0</v>
      </c>
      <c r="R93" s="28"/>
      <c r="S93" s="99"/>
      <c r="T93" s="99"/>
      <c r="U93" s="99"/>
      <c r="V93" s="99"/>
      <c r="W93" s="99"/>
      <c r="X93" s="99"/>
      <c r="Y93" s="99"/>
      <c r="Z93" s="99"/>
      <c r="AA93" s="99"/>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0"/>
      <c r="BL93" s="210"/>
    </row>
    <row r="94" spans="1:64" hidden="1" outlineLevel="1">
      <c r="A94" s="9"/>
      <c r="B94" s="9"/>
      <c r="C94" s="45"/>
      <c r="D94" s="128">
        <f>Asset41</f>
        <v>0</v>
      </c>
      <c r="E94" s="9"/>
      <c r="F94" s="9"/>
      <c r="G94" s="191">
        <f>'Actual RAB roll forward'!G735</f>
        <v>0</v>
      </c>
      <c r="H94" s="110">
        <f>'Actual RAB roll forward'!H735</f>
        <v>0</v>
      </c>
      <c r="I94" s="110">
        <f>'Actual RAB roll forward'!I735</f>
        <v>0</v>
      </c>
      <c r="J94" s="110">
        <f>'Actual RAB roll forward'!J735</f>
        <v>0</v>
      </c>
      <c r="K94" s="110">
        <f>'Actual RAB roll forward'!K735</f>
        <v>0</v>
      </c>
      <c r="L94" s="110">
        <f>'Actual RAB roll forward'!L735</f>
        <v>0</v>
      </c>
      <c r="M94" s="110">
        <f>'Actual RAB roll forward'!M735</f>
        <v>0</v>
      </c>
      <c r="N94" s="110">
        <f>'Actual RAB roll forward'!N735</f>
        <v>0</v>
      </c>
      <c r="O94" s="110">
        <f>'Actual RAB roll forward'!O735</f>
        <v>0</v>
      </c>
      <c r="P94" s="110">
        <f>'Actual RAB roll forward'!P735</f>
        <v>0</v>
      </c>
      <c r="Q94" s="110">
        <f>'Actual RAB roll forward'!Q735</f>
        <v>0</v>
      </c>
      <c r="R94" s="28"/>
      <c r="S94" s="99"/>
      <c r="T94" s="99"/>
      <c r="U94" s="99"/>
      <c r="V94" s="99"/>
      <c r="W94" s="99"/>
      <c r="X94" s="99"/>
      <c r="Y94" s="99"/>
      <c r="Z94" s="99"/>
      <c r="AA94" s="99"/>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0"/>
      <c r="BL94" s="210"/>
    </row>
    <row r="95" spans="1:64" hidden="1" outlineLevel="1">
      <c r="A95" s="9"/>
      <c r="B95" s="9"/>
      <c r="C95" s="45"/>
      <c r="D95" s="128">
        <f>Asset42</f>
        <v>0</v>
      </c>
      <c r="E95" s="9"/>
      <c r="F95" s="9"/>
      <c r="G95" s="191">
        <f>'Actual RAB roll forward'!G736</f>
        <v>0</v>
      </c>
      <c r="H95" s="110">
        <f>'Actual RAB roll forward'!H736</f>
        <v>0</v>
      </c>
      <c r="I95" s="110">
        <f>'Actual RAB roll forward'!I736</f>
        <v>0</v>
      </c>
      <c r="J95" s="110">
        <f>'Actual RAB roll forward'!J736</f>
        <v>0</v>
      </c>
      <c r="K95" s="110">
        <f>'Actual RAB roll forward'!K736</f>
        <v>0</v>
      </c>
      <c r="L95" s="110">
        <f>'Actual RAB roll forward'!L736</f>
        <v>0</v>
      </c>
      <c r="M95" s="110">
        <f>'Actual RAB roll forward'!M736</f>
        <v>0</v>
      </c>
      <c r="N95" s="110">
        <f>'Actual RAB roll forward'!N736</f>
        <v>0</v>
      </c>
      <c r="O95" s="110">
        <f>'Actual RAB roll forward'!O736</f>
        <v>0</v>
      </c>
      <c r="P95" s="110">
        <f>'Actual RAB roll forward'!P736</f>
        <v>0</v>
      </c>
      <c r="Q95" s="110">
        <f>'Actual RAB roll forward'!Q736</f>
        <v>0</v>
      </c>
      <c r="R95" s="28"/>
      <c r="S95" s="99"/>
      <c r="T95" s="99"/>
      <c r="U95" s="99"/>
      <c r="V95" s="99"/>
      <c r="W95" s="99"/>
      <c r="X95" s="99"/>
      <c r="Y95" s="99"/>
      <c r="Z95" s="99"/>
      <c r="AA95" s="99"/>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0"/>
      <c r="BL95" s="210"/>
    </row>
    <row r="96" spans="1:64" hidden="1" outlineLevel="1">
      <c r="A96" s="9"/>
      <c r="B96" s="9"/>
      <c r="C96" s="45"/>
      <c r="D96" s="128">
        <f>Asset43</f>
        <v>0</v>
      </c>
      <c r="E96" s="9"/>
      <c r="F96" s="9"/>
      <c r="G96" s="191">
        <f>'Actual RAB roll forward'!G737</f>
        <v>0</v>
      </c>
      <c r="H96" s="110">
        <f>'Actual RAB roll forward'!H737</f>
        <v>0</v>
      </c>
      <c r="I96" s="110">
        <f>'Actual RAB roll forward'!I737</f>
        <v>0</v>
      </c>
      <c r="J96" s="110">
        <f>'Actual RAB roll forward'!J737</f>
        <v>0</v>
      </c>
      <c r="K96" s="110">
        <f>'Actual RAB roll forward'!K737</f>
        <v>0</v>
      </c>
      <c r="L96" s="110">
        <f>'Actual RAB roll forward'!L737</f>
        <v>0</v>
      </c>
      <c r="M96" s="110">
        <f>'Actual RAB roll forward'!M737</f>
        <v>0</v>
      </c>
      <c r="N96" s="110">
        <f>'Actual RAB roll forward'!N737</f>
        <v>0</v>
      </c>
      <c r="O96" s="110">
        <f>'Actual RAB roll forward'!O737</f>
        <v>0</v>
      </c>
      <c r="P96" s="110">
        <f>'Actual RAB roll forward'!P737</f>
        <v>0</v>
      </c>
      <c r="Q96" s="110">
        <f>'Actual RAB roll forward'!Q737</f>
        <v>0</v>
      </c>
      <c r="R96" s="28"/>
      <c r="S96" s="99"/>
      <c r="T96" s="99"/>
      <c r="U96" s="99"/>
      <c r="V96" s="99"/>
      <c r="W96" s="99"/>
      <c r="X96" s="99"/>
      <c r="Y96" s="99"/>
      <c r="Z96" s="99"/>
      <c r="AA96" s="99"/>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0"/>
      <c r="BL96" s="210"/>
    </row>
    <row r="97" spans="1:64" hidden="1" outlineLevel="1">
      <c r="A97" s="9"/>
      <c r="B97" s="9"/>
      <c r="C97" s="45"/>
      <c r="D97" s="128">
        <f>Asset44</f>
        <v>0</v>
      </c>
      <c r="E97" s="9"/>
      <c r="F97" s="9"/>
      <c r="G97" s="191">
        <f>'Actual RAB roll forward'!G738</f>
        <v>0</v>
      </c>
      <c r="H97" s="110">
        <f>'Actual RAB roll forward'!H738</f>
        <v>0</v>
      </c>
      <c r="I97" s="110">
        <f>'Actual RAB roll forward'!I738</f>
        <v>0</v>
      </c>
      <c r="J97" s="110">
        <f>'Actual RAB roll forward'!J738</f>
        <v>0</v>
      </c>
      <c r="K97" s="110">
        <f>'Actual RAB roll forward'!K738</f>
        <v>0</v>
      </c>
      <c r="L97" s="110">
        <f>'Actual RAB roll forward'!L738</f>
        <v>0</v>
      </c>
      <c r="M97" s="110">
        <f>'Actual RAB roll forward'!M738</f>
        <v>0</v>
      </c>
      <c r="N97" s="110">
        <f>'Actual RAB roll forward'!N738</f>
        <v>0</v>
      </c>
      <c r="O97" s="110">
        <f>'Actual RAB roll forward'!O738</f>
        <v>0</v>
      </c>
      <c r="P97" s="110">
        <f>'Actual RAB roll forward'!P738</f>
        <v>0</v>
      </c>
      <c r="Q97" s="110">
        <f>'Actual RAB roll forward'!Q738</f>
        <v>0</v>
      </c>
      <c r="R97" s="28"/>
      <c r="S97" s="99"/>
      <c r="T97" s="99"/>
      <c r="U97" s="99"/>
      <c r="V97" s="99"/>
      <c r="W97" s="99"/>
      <c r="X97" s="99"/>
      <c r="Y97" s="99"/>
      <c r="Z97" s="99"/>
      <c r="AA97" s="99"/>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0"/>
      <c r="BL97" s="210"/>
    </row>
    <row r="98" spans="1:64" hidden="1" outlineLevel="1">
      <c r="A98" s="9"/>
      <c r="B98" s="9"/>
      <c r="C98" s="45"/>
      <c r="D98" s="128">
        <f>Asset45</f>
        <v>0</v>
      </c>
      <c r="E98" s="9"/>
      <c r="F98" s="9"/>
      <c r="G98" s="191">
        <f>'Actual RAB roll forward'!G739</f>
        <v>0</v>
      </c>
      <c r="H98" s="110">
        <f>'Actual RAB roll forward'!H739</f>
        <v>0</v>
      </c>
      <c r="I98" s="110">
        <f>'Actual RAB roll forward'!I739</f>
        <v>0</v>
      </c>
      <c r="J98" s="110">
        <f>'Actual RAB roll forward'!J739</f>
        <v>0</v>
      </c>
      <c r="K98" s="110">
        <f>'Actual RAB roll forward'!K739</f>
        <v>0</v>
      </c>
      <c r="L98" s="110">
        <f>'Actual RAB roll forward'!L739</f>
        <v>0</v>
      </c>
      <c r="M98" s="110">
        <f>'Actual RAB roll forward'!M739</f>
        <v>0</v>
      </c>
      <c r="N98" s="110">
        <f>'Actual RAB roll forward'!N739</f>
        <v>0</v>
      </c>
      <c r="O98" s="110">
        <f>'Actual RAB roll forward'!O739</f>
        <v>0</v>
      </c>
      <c r="P98" s="110">
        <f>'Actual RAB roll forward'!P739</f>
        <v>0</v>
      </c>
      <c r="Q98" s="110">
        <f>'Actual RAB roll forward'!Q739</f>
        <v>0</v>
      </c>
      <c r="R98" s="28"/>
      <c r="S98" s="99"/>
      <c r="T98" s="99"/>
      <c r="U98" s="99"/>
      <c r="V98" s="99"/>
      <c r="W98" s="99"/>
      <c r="X98" s="99"/>
      <c r="Y98" s="99"/>
      <c r="Z98" s="99"/>
      <c r="AA98" s="99"/>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0"/>
      <c r="BL98" s="210"/>
    </row>
    <row r="99" spans="1:64" collapsed="1">
      <c r="A99" s="9"/>
      <c r="B99" s="9"/>
      <c r="C99" s="45"/>
      <c r="D99" s="112"/>
      <c r="E99" s="9"/>
      <c r="F99" s="9"/>
      <c r="G99" s="202"/>
      <c r="H99" s="36"/>
      <c r="I99" s="36"/>
      <c r="J99" s="36"/>
      <c r="K99" s="36"/>
      <c r="L99" s="36"/>
      <c r="M99" s="36"/>
      <c r="N99" s="99"/>
      <c r="O99" s="28"/>
      <c r="P99" s="28"/>
      <c r="Q99" s="28"/>
      <c r="R99" s="28"/>
      <c r="S99" s="99"/>
      <c r="T99" s="99"/>
      <c r="U99" s="99"/>
      <c r="V99" s="99"/>
      <c r="W99" s="99"/>
      <c r="X99" s="99"/>
      <c r="Y99" s="99"/>
      <c r="Z99" s="99"/>
      <c r="AA99" s="99"/>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0"/>
      <c r="BL99" s="210"/>
    </row>
    <row r="100" spans="1:64">
      <c r="A100" s="9"/>
      <c r="B100" s="9"/>
      <c r="C100" s="215" t="s">
        <v>73</v>
      </c>
      <c r="D100" s="210"/>
      <c r="E100" s="9"/>
      <c r="F100" s="9"/>
      <c r="G100" s="192">
        <f>SUM(G101:G145)</f>
        <v>0</v>
      </c>
      <c r="H100" s="36">
        <f t="shared" ref="H100:Q100" si="8">SUM(H101:H145)</f>
        <v>-20.806300344154955</v>
      </c>
      <c r="I100" s="36">
        <f t="shared" si="8"/>
        <v>-45.3584875778335</v>
      </c>
      <c r="J100" s="36">
        <f t="shared" si="8"/>
        <v>-45.3584875778335</v>
      </c>
      <c r="K100" s="36">
        <f t="shared" si="8"/>
        <v>-42.040836133873484</v>
      </c>
      <c r="L100" s="36">
        <f t="shared" si="8"/>
        <v>-42.040836133873484</v>
      </c>
      <c r="M100" s="36">
        <f t="shared" si="8"/>
        <v>0</v>
      </c>
      <c r="N100" s="36">
        <f t="shared" si="8"/>
        <v>0</v>
      </c>
      <c r="O100" s="36">
        <f t="shared" si="8"/>
        <v>0</v>
      </c>
      <c r="P100" s="36">
        <f t="shared" si="8"/>
        <v>0</v>
      </c>
      <c r="Q100" s="36">
        <f t="shared" si="8"/>
        <v>0</v>
      </c>
      <c r="R100" s="28"/>
      <c r="S100" s="99"/>
      <c r="T100" s="99"/>
      <c r="U100" s="99"/>
      <c r="V100" s="99"/>
      <c r="W100" s="99"/>
      <c r="X100" s="99"/>
      <c r="Y100" s="99"/>
      <c r="Z100" s="99"/>
      <c r="AA100" s="99"/>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0"/>
      <c r="BL100" s="210"/>
    </row>
    <row r="101" spans="1:64" outlineLevel="1">
      <c r="A101" s="9"/>
      <c r="B101" s="9"/>
      <c r="C101" s="45"/>
      <c r="D101" s="128" t="str">
        <f>Asset1</f>
        <v>System Capex</v>
      </c>
      <c r="E101" s="9"/>
      <c r="F101" s="9"/>
      <c r="G101" s="191">
        <f>'Actual RAB roll forward'!G742</f>
        <v>0</v>
      </c>
      <c r="H101" s="110">
        <f>'Actual RAB roll forward'!H742</f>
        <v>0</v>
      </c>
      <c r="I101" s="110">
        <f>'Actual RAB roll forward'!I742</f>
        <v>0</v>
      </c>
      <c r="J101" s="110">
        <f>'Actual RAB roll forward'!J742</f>
        <v>0</v>
      </c>
      <c r="K101" s="110">
        <f>'Actual RAB roll forward'!K742</f>
        <v>0</v>
      </c>
      <c r="L101" s="110">
        <f>'Actual RAB roll forward'!L742</f>
        <v>0</v>
      </c>
      <c r="M101" s="110">
        <f>'Actual RAB roll forward'!M742</f>
        <v>0</v>
      </c>
      <c r="N101" s="110">
        <f>'Actual RAB roll forward'!N742</f>
        <v>0</v>
      </c>
      <c r="O101" s="110">
        <f>'Actual RAB roll forward'!O742</f>
        <v>0</v>
      </c>
      <c r="P101" s="110">
        <f>'Actual RAB roll forward'!P742</f>
        <v>0</v>
      </c>
      <c r="Q101" s="110">
        <f>'Actual RAB roll forward'!Q742</f>
        <v>0</v>
      </c>
      <c r="R101" s="28"/>
      <c r="S101" s="99"/>
      <c r="T101" s="99"/>
      <c r="U101" s="99"/>
      <c r="V101" s="99"/>
      <c r="W101" s="99"/>
      <c r="X101" s="99"/>
      <c r="Y101" s="99"/>
      <c r="Z101" s="99"/>
      <c r="AA101" s="99"/>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0"/>
      <c r="BL101" s="210"/>
    </row>
    <row r="102" spans="1:64" outlineLevel="1">
      <c r="A102" s="9"/>
      <c r="B102" s="9"/>
      <c r="C102" s="45"/>
      <c r="D102" s="128" t="str">
        <f>Asset2</f>
        <v>Transmission terminal station</v>
      </c>
      <c r="E102" s="9"/>
      <c r="F102" s="9"/>
      <c r="G102" s="191">
        <f>'Actual RAB roll forward'!G743</f>
        <v>0</v>
      </c>
      <c r="H102" s="110">
        <f>'Actual RAB roll forward'!H743</f>
        <v>-1.2447907818039037</v>
      </c>
      <c r="I102" s="110">
        <f>'Actual RAB roll forward'!I743</f>
        <v>-2.2399483497366455</v>
      </c>
      <c r="J102" s="110">
        <f>'Actual RAB roll forward'!J743</f>
        <v>-2.2399483497366455</v>
      </c>
      <c r="K102" s="110">
        <f>'Actual RAB roll forward'!K743</f>
        <v>-2.2399483497366455</v>
      </c>
      <c r="L102" s="110">
        <f>'Actual RAB roll forward'!L743</f>
        <v>-2.2399483497366455</v>
      </c>
      <c r="M102" s="110">
        <f>'Actual RAB roll forward'!M743</f>
        <v>0</v>
      </c>
      <c r="N102" s="110">
        <f>'Actual RAB roll forward'!N743</f>
        <v>0</v>
      </c>
      <c r="O102" s="110">
        <f>'Actual RAB roll forward'!O743</f>
        <v>0</v>
      </c>
      <c r="P102" s="110">
        <f>'Actual RAB roll forward'!P743</f>
        <v>0</v>
      </c>
      <c r="Q102" s="110">
        <f>'Actual RAB roll forward'!Q743</f>
        <v>0</v>
      </c>
      <c r="R102" s="28"/>
      <c r="S102" s="99"/>
      <c r="T102" s="99"/>
      <c r="U102" s="99"/>
      <c r="V102" s="99"/>
      <c r="W102" s="99"/>
      <c r="X102" s="99"/>
      <c r="Y102" s="99"/>
      <c r="Z102" s="99"/>
      <c r="AA102" s="99"/>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0"/>
      <c r="BL102" s="210"/>
    </row>
    <row r="103" spans="1:64" outlineLevel="1">
      <c r="A103" s="9"/>
      <c r="B103" s="9"/>
      <c r="C103" s="45"/>
      <c r="D103" s="128" t="str">
        <f>Asset3</f>
        <v>Zone substations</v>
      </c>
      <c r="E103" s="9"/>
      <c r="F103" s="9"/>
      <c r="G103" s="191">
        <f>'Actual RAB roll forward'!G744</f>
        <v>0</v>
      </c>
      <c r="H103" s="110">
        <f>'Actual RAB roll forward'!H744</f>
        <v>-10.367118420296267</v>
      </c>
      <c r="I103" s="110">
        <f>'Actual RAB roll forward'!I744</f>
        <v>-17.36797502574143</v>
      </c>
      <c r="J103" s="110">
        <f>'Actual RAB roll forward'!J744</f>
        <v>-17.36797502574143</v>
      </c>
      <c r="K103" s="110">
        <f>'Actual RAB roll forward'!K744</f>
        <v>-17.36797502574143</v>
      </c>
      <c r="L103" s="110">
        <f>'Actual RAB roll forward'!L744</f>
        <v>-17.36797502574143</v>
      </c>
      <c r="M103" s="110">
        <f>'Actual RAB roll forward'!M744</f>
        <v>0</v>
      </c>
      <c r="N103" s="110">
        <f>'Actual RAB roll forward'!N744</f>
        <v>0</v>
      </c>
      <c r="O103" s="110">
        <f>'Actual RAB roll forward'!O744</f>
        <v>0</v>
      </c>
      <c r="P103" s="110">
        <f>'Actual RAB roll forward'!P744</f>
        <v>0</v>
      </c>
      <c r="Q103" s="110">
        <f>'Actual RAB roll forward'!Q744</f>
        <v>0</v>
      </c>
      <c r="R103" s="28"/>
      <c r="S103" s="99"/>
      <c r="T103" s="99"/>
      <c r="U103" s="99"/>
      <c r="V103" s="99"/>
      <c r="W103" s="99"/>
      <c r="X103" s="99"/>
      <c r="Y103" s="99"/>
      <c r="Z103" s="99"/>
      <c r="AA103" s="99"/>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0"/>
      <c r="BL103" s="210"/>
    </row>
    <row r="104" spans="1:64" outlineLevel="1">
      <c r="A104" s="9"/>
      <c r="B104" s="9"/>
      <c r="C104" s="45"/>
      <c r="D104" s="128" t="str">
        <f>Asset4</f>
        <v>Transmission lines</v>
      </c>
      <c r="E104" s="9"/>
      <c r="F104" s="9"/>
      <c r="G104" s="191">
        <f>'Actual RAB roll forward'!G745</f>
        <v>0</v>
      </c>
      <c r="H104" s="110">
        <f>'Actual RAB roll forward'!H745</f>
        <v>-1.3245463070210084</v>
      </c>
      <c r="I104" s="110">
        <f>'Actual RAB roll forward'!I745</f>
        <v>-5.494473521205899</v>
      </c>
      <c r="J104" s="110">
        <f>'Actual RAB roll forward'!J745</f>
        <v>-5.494473521205899</v>
      </c>
      <c r="K104" s="110">
        <f>'Actual RAB roll forward'!K745</f>
        <v>-5.494473521205899</v>
      </c>
      <c r="L104" s="110">
        <f>'Actual RAB roll forward'!L745</f>
        <v>-5.494473521205899</v>
      </c>
      <c r="M104" s="110">
        <f>'Actual RAB roll forward'!M745</f>
        <v>0</v>
      </c>
      <c r="N104" s="110">
        <f>'Actual RAB roll forward'!N745</f>
        <v>0</v>
      </c>
      <c r="O104" s="110">
        <f>'Actual RAB roll forward'!O745</f>
        <v>0</v>
      </c>
      <c r="P104" s="110">
        <f>'Actual RAB roll forward'!P745</f>
        <v>0</v>
      </c>
      <c r="Q104" s="110">
        <f>'Actual RAB roll forward'!Q745</f>
        <v>0</v>
      </c>
      <c r="R104" s="28"/>
      <c r="S104" s="99"/>
      <c r="T104" s="99"/>
      <c r="U104" s="99"/>
      <c r="V104" s="99"/>
      <c r="W104" s="99"/>
      <c r="X104" s="99"/>
      <c r="Y104" s="99"/>
      <c r="Z104" s="99"/>
      <c r="AA104" s="99"/>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0"/>
      <c r="BL104" s="210"/>
    </row>
    <row r="105" spans="1:64" outlineLevel="1">
      <c r="A105" s="9"/>
      <c r="B105" s="9"/>
      <c r="C105" s="45"/>
      <c r="D105" s="128" t="str">
        <f>Asset5</f>
        <v>Distribution mains</v>
      </c>
      <c r="E105" s="9"/>
      <c r="F105" s="9"/>
      <c r="G105" s="191">
        <f>'Actual RAB roll forward'!G746</f>
        <v>0</v>
      </c>
      <c r="H105" s="110">
        <f>'Actual RAB roll forward'!H746</f>
        <v>-2.3263586320166105</v>
      </c>
      <c r="I105" s="110">
        <f>'Actual RAB roll forward'!I746</f>
        <v>-10.146763942073457</v>
      </c>
      <c r="J105" s="110">
        <f>'Actual RAB roll forward'!J746</f>
        <v>-10.146763942073457</v>
      </c>
      <c r="K105" s="110">
        <f>'Actual RAB roll forward'!K746</f>
        <v>-10.146763942073457</v>
      </c>
      <c r="L105" s="110">
        <f>'Actual RAB roll forward'!L746</f>
        <v>-10.146763942073457</v>
      </c>
      <c r="M105" s="110">
        <f>'Actual RAB roll forward'!M746</f>
        <v>0</v>
      </c>
      <c r="N105" s="110">
        <f>'Actual RAB roll forward'!N746</f>
        <v>0</v>
      </c>
      <c r="O105" s="110">
        <f>'Actual RAB roll forward'!O746</f>
        <v>0</v>
      </c>
      <c r="P105" s="110">
        <f>'Actual RAB roll forward'!P746</f>
        <v>0</v>
      </c>
      <c r="Q105" s="110">
        <f>'Actual RAB roll forward'!Q746</f>
        <v>0</v>
      </c>
      <c r="R105" s="28"/>
      <c r="S105" s="99"/>
      <c r="T105" s="99"/>
      <c r="U105" s="99"/>
      <c r="V105" s="99"/>
      <c r="W105" s="99"/>
      <c r="X105" s="99"/>
      <c r="Y105" s="99"/>
      <c r="Z105" s="99"/>
      <c r="AA105" s="99"/>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0"/>
      <c r="BL105" s="210"/>
    </row>
    <row r="106" spans="1:64" outlineLevel="1">
      <c r="A106" s="9"/>
      <c r="B106" s="9"/>
      <c r="C106" s="45"/>
      <c r="D106" s="128" t="str">
        <f>Asset6</f>
        <v>Distribution substations</v>
      </c>
      <c r="E106" s="9"/>
      <c r="F106" s="9"/>
      <c r="G106" s="191">
        <f>'Actual RAB roll forward'!G747</f>
        <v>0</v>
      </c>
      <c r="H106" s="110">
        <f>'Actual RAB roll forward'!H747</f>
        <v>-1.431699755946287</v>
      </c>
      <c r="I106" s="110">
        <f>'Actual RAB roll forward'!I747</f>
        <v>-3.5830354415527021</v>
      </c>
      <c r="J106" s="110">
        <f>'Actual RAB roll forward'!J747</f>
        <v>-3.5830354415527021</v>
      </c>
      <c r="K106" s="110">
        <f>'Actual RAB roll forward'!K747</f>
        <v>-3.5830354415527021</v>
      </c>
      <c r="L106" s="110">
        <f>'Actual RAB roll forward'!L747</f>
        <v>-3.5830354415527021</v>
      </c>
      <c r="M106" s="110">
        <f>'Actual RAB roll forward'!M747</f>
        <v>0</v>
      </c>
      <c r="N106" s="110">
        <f>'Actual RAB roll forward'!N747</f>
        <v>0</v>
      </c>
      <c r="O106" s="110">
        <f>'Actual RAB roll forward'!O747</f>
        <v>0</v>
      </c>
      <c r="P106" s="110">
        <f>'Actual RAB roll forward'!P747</f>
        <v>0</v>
      </c>
      <c r="Q106" s="110">
        <f>'Actual RAB roll forward'!Q747</f>
        <v>0</v>
      </c>
      <c r="R106" s="28"/>
      <c r="S106" s="99"/>
      <c r="T106" s="99"/>
      <c r="U106" s="99"/>
      <c r="V106" s="99"/>
      <c r="W106" s="99"/>
      <c r="X106" s="99"/>
      <c r="Y106" s="99"/>
      <c r="Z106" s="99"/>
      <c r="AA106" s="99"/>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0"/>
      <c r="BL106" s="210"/>
    </row>
    <row r="107" spans="1:64" outlineLevel="1">
      <c r="A107" s="9"/>
      <c r="B107" s="9"/>
      <c r="C107" s="45"/>
      <c r="D107" s="128" t="str">
        <f>Asset7</f>
        <v>Metering</v>
      </c>
      <c r="E107" s="9"/>
      <c r="F107" s="9"/>
      <c r="G107" s="191">
        <f>'Actual RAB roll forward'!G748</f>
        <v>0</v>
      </c>
      <c r="H107" s="110">
        <f>'Actual RAB roll forward'!H748</f>
        <v>-0.9165303419172619</v>
      </c>
      <c r="I107" s="110">
        <f>'Actual RAB roll forward'!I748</f>
        <v>-1.1606070317395314</v>
      </c>
      <c r="J107" s="110">
        <f>'Actual RAB roll forward'!J748</f>
        <v>-1.1606070317395314</v>
      </c>
      <c r="K107" s="110">
        <f>'Actual RAB roll forward'!K748</f>
        <v>-1.1606070317395314</v>
      </c>
      <c r="L107" s="110">
        <f>'Actual RAB roll forward'!L748</f>
        <v>-1.1606070317395314</v>
      </c>
      <c r="M107" s="110">
        <f>'Actual RAB roll forward'!M748</f>
        <v>0</v>
      </c>
      <c r="N107" s="110">
        <f>'Actual RAB roll forward'!N748</f>
        <v>0</v>
      </c>
      <c r="O107" s="110">
        <f>'Actual RAB roll forward'!O748</f>
        <v>0</v>
      </c>
      <c r="P107" s="110">
        <f>'Actual RAB roll forward'!P748</f>
        <v>0</v>
      </c>
      <c r="Q107" s="110">
        <f>'Actual RAB roll forward'!Q748</f>
        <v>0</v>
      </c>
      <c r="R107" s="28"/>
      <c r="S107" s="99"/>
      <c r="T107" s="99"/>
      <c r="U107" s="99"/>
      <c r="V107" s="99"/>
      <c r="W107" s="99"/>
      <c r="X107" s="99"/>
      <c r="Y107" s="99"/>
      <c r="Z107" s="99"/>
      <c r="AA107" s="99"/>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0"/>
      <c r="BL107" s="210"/>
    </row>
    <row r="108" spans="1:64" outlineLevel="1">
      <c r="A108" s="9"/>
      <c r="B108" s="9"/>
      <c r="C108" s="45"/>
      <c r="D108" s="128" t="str">
        <f>Asset8</f>
        <v>Land and easements</v>
      </c>
      <c r="E108" s="9"/>
      <c r="F108" s="9"/>
      <c r="G108" s="191">
        <f>'Actual RAB roll forward'!G749</f>
        <v>0</v>
      </c>
      <c r="H108" s="110">
        <f>'Actual RAB roll forward'!H749</f>
        <v>0.80911250000000001</v>
      </c>
      <c r="I108" s="110">
        <f>'Actual RAB roll forward'!I749</f>
        <v>0</v>
      </c>
      <c r="J108" s="110">
        <f>'Actual RAB roll forward'!J749</f>
        <v>0</v>
      </c>
      <c r="K108" s="110">
        <f>'Actual RAB roll forward'!K749</f>
        <v>0</v>
      </c>
      <c r="L108" s="110">
        <f>'Actual RAB roll forward'!L749</f>
        <v>0</v>
      </c>
      <c r="M108" s="110">
        <f>'Actual RAB roll forward'!M749</f>
        <v>0</v>
      </c>
      <c r="N108" s="110">
        <f>'Actual RAB roll forward'!N749</f>
        <v>0</v>
      </c>
      <c r="O108" s="110">
        <f>'Actual RAB roll forward'!O749</f>
        <v>0</v>
      </c>
      <c r="P108" s="110">
        <f>'Actual RAB roll forward'!P749</f>
        <v>0</v>
      </c>
      <c r="Q108" s="110">
        <f>'Actual RAB roll forward'!Q749</f>
        <v>0</v>
      </c>
      <c r="R108" s="28"/>
      <c r="S108" s="99"/>
      <c r="T108" s="99"/>
      <c r="U108" s="99"/>
      <c r="V108" s="99"/>
      <c r="W108" s="99"/>
      <c r="X108" s="99"/>
      <c r="Y108" s="99"/>
      <c r="Z108" s="99"/>
      <c r="AA108" s="99"/>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0"/>
      <c r="BL108" s="210"/>
    </row>
    <row r="109" spans="1:64" outlineLevel="1">
      <c r="A109" s="9"/>
      <c r="B109" s="9"/>
      <c r="C109" s="45"/>
      <c r="D109" s="128" t="str">
        <f>Asset9</f>
        <v>Secondary systems - Control, communications &amp; Protection</v>
      </c>
      <c r="E109" s="9"/>
      <c r="F109" s="9"/>
      <c r="G109" s="191">
        <f>'Actual RAB roll forward'!G750</f>
        <v>0</v>
      </c>
      <c r="H109" s="110">
        <f>'Actual RAB roll forward'!H750</f>
        <v>-3.0154055793529793</v>
      </c>
      <c r="I109" s="110">
        <f>'Actual RAB roll forward'!I750</f>
        <v>-3.7329932259311267</v>
      </c>
      <c r="J109" s="110">
        <f>'Actual RAB roll forward'!J750</f>
        <v>-3.7329932259311267</v>
      </c>
      <c r="K109" s="110">
        <f>'Actual RAB roll forward'!K750</f>
        <v>-0.41534178197110694</v>
      </c>
      <c r="L109" s="110">
        <f>'Actual RAB roll forward'!L750</f>
        <v>-0.41534178197110694</v>
      </c>
      <c r="M109" s="110">
        <f>'Actual RAB roll forward'!M750</f>
        <v>0</v>
      </c>
      <c r="N109" s="110">
        <f>'Actual RAB roll forward'!N750</f>
        <v>0</v>
      </c>
      <c r="O109" s="110">
        <f>'Actual RAB roll forward'!O750</f>
        <v>0</v>
      </c>
      <c r="P109" s="110">
        <f>'Actual RAB roll forward'!P750</f>
        <v>0</v>
      </c>
      <c r="Q109" s="110">
        <f>'Actual RAB roll forward'!Q750</f>
        <v>0</v>
      </c>
      <c r="R109" s="28"/>
      <c r="S109" s="99"/>
      <c r="T109" s="99"/>
      <c r="U109" s="99"/>
      <c r="V109" s="99"/>
      <c r="W109" s="99"/>
      <c r="X109" s="99"/>
      <c r="Y109" s="99"/>
      <c r="Z109" s="99"/>
      <c r="AA109" s="99"/>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0"/>
      <c r="BL109" s="210"/>
    </row>
    <row r="110" spans="1:64" outlineLevel="1">
      <c r="A110" s="9"/>
      <c r="B110" s="9"/>
      <c r="C110" s="45"/>
      <c r="D110" s="128" t="str">
        <f>Asset10</f>
        <v>Other</v>
      </c>
      <c r="E110" s="9"/>
      <c r="F110" s="9"/>
      <c r="G110" s="191">
        <f>'Actual RAB roll forward'!G751</f>
        <v>0</v>
      </c>
      <c r="H110" s="110">
        <f>'Actual RAB roll forward'!H751</f>
        <v>0</v>
      </c>
      <c r="I110" s="110">
        <f>'Actual RAB roll forward'!I751</f>
        <v>-8.8644452134654411E-2</v>
      </c>
      <c r="J110" s="110">
        <f>'Actual RAB roll forward'!J751</f>
        <v>-8.8644452134654411E-2</v>
      </c>
      <c r="K110" s="110">
        <f>'Actual RAB roll forward'!K751</f>
        <v>-8.8644452134654411E-2</v>
      </c>
      <c r="L110" s="110">
        <f>'Actual RAB roll forward'!L751</f>
        <v>-8.8644452134654411E-2</v>
      </c>
      <c r="M110" s="110">
        <f>'Actual RAB roll forward'!M751</f>
        <v>0</v>
      </c>
      <c r="N110" s="110">
        <f>'Actual RAB roll forward'!N751</f>
        <v>0</v>
      </c>
      <c r="O110" s="110">
        <f>'Actual RAB roll forward'!O751</f>
        <v>0</v>
      </c>
      <c r="P110" s="110">
        <f>'Actual RAB roll forward'!P751</f>
        <v>0</v>
      </c>
      <c r="Q110" s="110">
        <f>'Actual RAB roll forward'!Q751</f>
        <v>0</v>
      </c>
      <c r="R110" s="28"/>
      <c r="S110" s="99"/>
      <c r="T110" s="99"/>
      <c r="U110" s="99"/>
      <c r="V110" s="99"/>
      <c r="W110" s="99"/>
      <c r="X110" s="99"/>
      <c r="Y110" s="99"/>
      <c r="Z110" s="99"/>
      <c r="AA110" s="99"/>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0"/>
      <c r="BL110" s="210"/>
    </row>
    <row r="111" spans="1:64" outlineLevel="1">
      <c r="A111" s="9"/>
      <c r="B111" s="9"/>
      <c r="C111" s="45"/>
      <c r="D111" s="128" t="str">
        <f>Asset11</f>
        <v>Non-System Capex</v>
      </c>
      <c r="E111" s="9"/>
      <c r="F111" s="9"/>
      <c r="G111" s="191">
        <f>'Actual RAB roll forward'!G752</f>
        <v>0</v>
      </c>
      <c r="H111" s="110">
        <f>'Actual RAB roll forward'!H752</f>
        <v>0</v>
      </c>
      <c r="I111" s="110">
        <f>'Actual RAB roll forward'!I752</f>
        <v>0</v>
      </c>
      <c r="J111" s="110">
        <f>'Actual RAB roll forward'!J752</f>
        <v>0</v>
      </c>
      <c r="K111" s="110">
        <f>'Actual RAB roll forward'!K752</f>
        <v>0</v>
      </c>
      <c r="L111" s="110">
        <f>'Actual RAB roll forward'!L752</f>
        <v>0</v>
      </c>
      <c r="M111" s="110">
        <f>'Actual RAB roll forward'!M752</f>
        <v>0</v>
      </c>
      <c r="N111" s="110">
        <f>'Actual RAB roll forward'!N752</f>
        <v>0</v>
      </c>
      <c r="O111" s="110">
        <f>'Actual RAB roll forward'!O752</f>
        <v>0</v>
      </c>
      <c r="P111" s="110">
        <f>'Actual RAB roll forward'!P752</f>
        <v>0</v>
      </c>
      <c r="Q111" s="110">
        <f>'Actual RAB roll forward'!Q752</f>
        <v>0</v>
      </c>
      <c r="R111" s="28"/>
      <c r="S111" s="99"/>
      <c r="T111" s="99"/>
      <c r="U111" s="99"/>
      <c r="V111" s="99"/>
      <c r="W111" s="99"/>
      <c r="X111" s="99"/>
      <c r="Y111" s="99"/>
      <c r="Z111" s="99"/>
      <c r="AA111" s="99"/>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0"/>
      <c r="BL111" s="210"/>
    </row>
    <row r="112" spans="1:64" outlineLevel="1">
      <c r="A112" s="9"/>
      <c r="B112" s="9"/>
      <c r="C112" s="45"/>
      <c r="D112" s="128" t="str">
        <f>Asset12</f>
        <v>Non-network—IT and Communications Capex</v>
      </c>
      <c r="E112" s="9"/>
      <c r="F112" s="9"/>
      <c r="G112" s="191">
        <f>'Actual RAB roll forward'!G753</f>
        <v>0</v>
      </c>
      <c r="H112" s="110">
        <f>'Actual RAB roll forward'!H753</f>
        <v>-0.39179852214259048</v>
      </c>
      <c r="I112" s="110">
        <f>'Actual RAB roll forward'!I753</f>
        <v>-0.48610167219549094</v>
      </c>
      <c r="J112" s="110">
        <f>'Actual RAB roll forward'!J753</f>
        <v>-0.48610167219549094</v>
      </c>
      <c r="K112" s="110">
        <f>'Actual RAB roll forward'!K753</f>
        <v>-0.48610167219549094</v>
      </c>
      <c r="L112" s="110">
        <f>'Actual RAB roll forward'!L753</f>
        <v>-0.48610167219549094</v>
      </c>
      <c r="M112" s="110">
        <f>'Actual RAB roll forward'!M753</f>
        <v>0</v>
      </c>
      <c r="N112" s="110">
        <f>'Actual RAB roll forward'!N753</f>
        <v>0</v>
      </c>
      <c r="O112" s="110">
        <f>'Actual RAB roll forward'!O753</f>
        <v>0</v>
      </c>
      <c r="P112" s="110">
        <f>'Actual RAB roll forward'!P753</f>
        <v>0</v>
      </c>
      <c r="Q112" s="110">
        <f>'Actual RAB roll forward'!Q753</f>
        <v>0</v>
      </c>
      <c r="R112" s="28"/>
      <c r="S112" s="99"/>
      <c r="T112" s="99"/>
      <c r="U112" s="99"/>
      <c r="V112" s="99"/>
      <c r="W112" s="99"/>
      <c r="X112" s="99"/>
      <c r="Y112" s="99"/>
      <c r="Z112" s="99"/>
      <c r="AA112" s="99"/>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0"/>
      <c r="BL112" s="210"/>
    </row>
    <row r="113" spans="1:64" outlineLevel="1">
      <c r="A113" s="9"/>
      <c r="B113" s="9"/>
      <c r="C113" s="45"/>
      <c r="D113" s="128" t="str">
        <f>Asset13</f>
        <v>Non-network—Motor Vehicles Capex</v>
      </c>
      <c r="E113" s="9"/>
      <c r="F113" s="9"/>
      <c r="G113" s="191">
        <f>'Actual RAB roll forward'!G754</f>
        <v>0</v>
      </c>
      <c r="H113" s="110">
        <f>'Actual RAB roll forward'!H754</f>
        <v>0</v>
      </c>
      <c r="I113" s="110">
        <f>'Actual RAB roll forward'!I754</f>
        <v>0</v>
      </c>
      <c r="J113" s="110">
        <f>'Actual RAB roll forward'!J754</f>
        <v>0</v>
      </c>
      <c r="K113" s="110">
        <f>'Actual RAB roll forward'!K754</f>
        <v>0</v>
      </c>
      <c r="L113" s="110">
        <f>'Actual RAB roll forward'!L754</f>
        <v>0</v>
      </c>
      <c r="M113" s="110">
        <f>'Actual RAB roll forward'!M754</f>
        <v>0</v>
      </c>
      <c r="N113" s="110">
        <f>'Actual RAB roll forward'!N754</f>
        <v>0</v>
      </c>
      <c r="O113" s="110">
        <f>'Actual RAB roll forward'!O754</f>
        <v>0</v>
      </c>
      <c r="P113" s="110">
        <f>'Actual RAB roll forward'!P754</f>
        <v>0</v>
      </c>
      <c r="Q113" s="110">
        <f>'Actual RAB roll forward'!Q754</f>
        <v>0</v>
      </c>
      <c r="R113" s="28"/>
      <c r="S113" s="99"/>
      <c r="T113" s="99"/>
      <c r="U113" s="99"/>
      <c r="V113" s="99"/>
      <c r="W113" s="99"/>
      <c r="X113" s="99"/>
      <c r="Y113" s="99"/>
      <c r="Z113" s="99"/>
      <c r="AA113" s="99"/>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0"/>
      <c r="BL113" s="210"/>
    </row>
    <row r="114" spans="1:64" outlineLevel="1">
      <c r="A114" s="9"/>
      <c r="B114" s="9"/>
      <c r="C114" s="45"/>
      <c r="D114" s="128" t="str">
        <f>Asset14</f>
        <v>Non-network—Property Capex</v>
      </c>
      <c r="E114" s="9"/>
      <c r="F114" s="9"/>
      <c r="G114" s="191">
        <f>'Actual RAB roll forward'!G755</f>
        <v>0</v>
      </c>
      <c r="H114" s="110">
        <f>'Actual RAB roll forward'!H755</f>
        <v>0</v>
      </c>
      <c r="I114" s="110">
        <f>'Actual RAB roll forward'!I755</f>
        <v>0</v>
      </c>
      <c r="J114" s="110">
        <f>'Actual RAB roll forward'!J755</f>
        <v>0</v>
      </c>
      <c r="K114" s="110">
        <f>'Actual RAB roll forward'!K755</f>
        <v>0</v>
      </c>
      <c r="L114" s="110">
        <f>'Actual RAB roll forward'!L755</f>
        <v>0</v>
      </c>
      <c r="M114" s="110">
        <f>'Actual RAB roll forward'!M755</f>
        <v>0</v>
      </c>
      <c r="N114" s="110">
        <f>'Actual RAB roll forward'!N755</f>
        <v>0</v>
      </c>
      <c r="O114" s="110">
        <f>'Actual RAB roll forward'!O755</f>
        <v>0</v>
      </c>
      <c r="P114" s="110">
        <f>'Actual RAB roll forward'!P755</f>
        <v>0</v>
      </c>
      <c r="Q114" s="110">
        <f>'Actual RAB roll forward'!Q755</f>
        <v>0</v>
      </c>
      <c r="R114" s="28"/>
      <c r="S114" s="99"/>
      <c r="T114" s="99"/>
      <c r="U114" s="99"/>
      <c r="V114" s="99"/>
      <c r="W114" s="99"/>
      <c r="X114" s="99"/>
      <c r="Y114" s="99"/>
      <c r="Z114" s="99"/>
      <c r="AA114" s="99"/>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0"/>
      <c r="BL114" s="210"/>
    </row>
    <row r="115" spans="1:64" outlineLevel="1">
      <c r="A115" s="9"/>
      <c r="B115" s="9"/>
      <c r="C115" s="45"/>
      <c r="D115" s="128" t="str">
        <f>Asset15</f>
        <v>Non-network—Plant &amp; Equipment Capex</v>
      </c>
      <c r="E115" s="9"/>
      <c r="F115" s="9"/>
      <c r="G115" s="191">
        <f>'Actual RAB roll forward'!G756</f>
        <v>0</v>
      </c>
      <c r="H115" s="110">
        <f>'Actual RAB roll forward'!H756</f>
        <v>-0.59716450365804974</v>
      </c>
      <c r="I115" s="110">
        <f>'Actual RAB roll forward'!I756</f>
        <v>-0.90932022535825918</v>
      </c>
      <c r="J115" s="110">
        <f>'Actual RAB roll forward'!J756</f>
        <v>-0.90932022535825918</v>
      </c>
      <c r="K115" s="110">
        <f>'Actual RAB roll forward'!K756</f>
        <v>-0.90932022535825918</v>
      </c>
      <c r="L115" s="110">
        <f>'Actual RAB roll forward'!L756</f>
        <v>-0.90932022535825918</v>
      </c>
      <c r="M115" s="110">
        <f>'Actual RAB roll forward'!M756</f>
        <v>0</v>
      </c>
      <c r="N115" s="110">
        <f>'Actual RAB roll forward'!N756</f>
        <v>0</v>
      </c>
      <c r="O115" s="110">
        <f>'Actual RAB roll forward'!O756</f>
        <v>0</v>
      </c>
      <c r="P115" s="110">
        <f>'Actual RAB roll forward'!P756</f>
        <v>0</v>
      </c>
      <c r="Q115" s="110">
        <f>'Actual RAB roll forward'!Q756</f>
        <v>0</v>
      </c>
      <c r="R115" s="28"/>
      <c r="S115" s="99"/>
      <c r="T115" s="99"/>
      <c r="U115" s="99"/>
      <c r="V115" s="99"/>
      <c r="W115" s="99"/>
      <c r="X115" s="99"/>
      <c r="Y115" s="99"/>
      <c r="Z115" s="99"/>
      <c r="AA115" s="99"/>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0"/>
      <c r="BL115" s="210"/>
    </row>
    <row r="116" spans="1:64" outlineLevel="1">
      <c r="A116" s="9"/>
      <c r="B116" s="9"/>
      <c r="C116" s="45"/>
      <c r="D116" s="128" t="str">
        <f>Asset16</f>
        <v>Non-network—Other capex</v>
      </c>
      <c r="E116" s="9"/>
      <c r="F116" s="9"/>
      <c r="G116" s="191">
        <f>'Actual RAB roll forward'!G757</f>
        <v>0</v>
      </c>
      <c r="H116" s="110">
        <f>'Actual RAB roll forward'!H757</f>
        <v>0</v>
      </c>
      <c r="I116" s="110">
        <f>'Actual RAB roll forward'!I757</f>
        <v>-0.14862469016431343</v>
      </c>
      <c r="J116" s="110">
        <f>'Actual RAB roll forward'!J757</f>
        <v>-0.14862469016431343</v>
      </c>
      <c r="K116" s="110">
        <f>'Actual RAB roll forward'!K757</f>
        <v>-0.14862469016431343</v>
      </c>
      <c r="L116" s="110">
        <f>'Actual RAB roll forward'!L757</f>
        <v>-0.14862469016431343</v>
      </c>
      <c r="M116" s="110">
        <f>'Actual RAB roll forward'!M757</f>
        <v>0</v>
      </c>
      <c r="N116" s="110">
        <f>'Actual RAB roll forward'!N757</f>
        <v>0</v>
      </c>
      <c r="O116" s="110">
        <f>'Actual RAB roll forward'!O757</f>
        <v>0</v>
      </c>
      <c r="P116" s="110">
        <f>'Actual RAB roll forward'!P757</f>
        <v>0</v>
      </c>
      <c r="Q116" s="110">
        <f>'Actual RAB roll forward'!Q757</f>
        <v>0</v>
      </c>
      <c r="R116" s="28"/>
      <c r="S116" s="99"/>
      <c r="T116" s="99"/>
      <c r="U116" s="99"/>
      <c r="V116" s="99"/>
      <c r="W116" s="99"/>
      <c r="X116" s="99"/>
      <c r="Y116" s="99"/>
      <c r="Z116" s="99"/>
      <c r="AA116" s="99"/>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0"/>
      <c r="BL116" s="210"/>
    </row>
    <row r="117" spans="1:64" hidden="1" outlineLevel="1">
      <c r="A117" s="9"/>
      <c r="B117" s="9"/>
      <c r="C117" s="45"/>
      <c r="D117" s="128">
        <f>Asset17</f>
        <v>0</v>
      </c>
      <c r="E117" s="9"/>
      <c r="F117" s="9"/>
      <c r="G117" s="191">
        <f>'Actual RAB roll forward'!G758</f>
        <v>0</v>
      </c>
      <c r="H117" s="110">
        <f>'Actual RAB roll forward'!H758</f>
        <v>0</v>
      </c>
      <c r="I117" s="110">
        <f>'Actual RAB roll forward'!I758</f>
        <v>0</v>
      </c>
      <c r="J117" s="110">
        <f>'Actual RAB roll forward'!J758</f>
        <v>0</v>
      </c>
      <c r="K117" s="110">
        <f>'Actual RAB roll forward'!K758</f>
        <v>0</v>
      </c>
      <c r="L117" s="110">
        <f>'Actual RAB roll forward'!L758</f>
        <v>0</v>
      </c>
      <c r="M117" s="110">
        <f>'Actual RAB roll forward'!M758</f>
        <v>0</v>
      </c>
      <c r="N117" s="110">
        <f>'Actual RAB roll forward'!N758</f>
        <v>0</v>
      </c>
      <c r="O117" s="110">
        <f>'Actual RAB roll forward'!O758</f>
        <v>0</v>
      </c>
      <c r="P117" s="110">
        <f>'Actual RAB roll forward'!P758</f>
        <v>0</v>
      </c>
      <c r="Q117" s="110">
        <f>'Actual RAB roll forward'!Q758</f>
        <v>0</v>
      </c>
      <c r="R117" s="28"/>
      <c r="S117" s="99"/>
      <c r="T117" s="99"/>
      <c r="U117" s="99"/>
      <c r="V117" s="99"/>
      <c r="W117" s="99"/>
      <c r="X117" s="99"/>
      <c r="Y117" s="99"/>
      <c r="Z117" s="99"/>
      <c r="AA117" s="99"/>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0"/>
      <c r="BL117" s="210"/>
    </row>
    <row r="118" spans="1:64" hidden="1" outlineLevel="1">
      <c r="A118" s="9"/>
      <c r="B118" s="9"/>
      <c r="C118" s="45"/>
      <c r="D118" s="128">
        <f>Asset18</f>
        <v>0</v>
      </c>
      <c r="E118" s="9"/>
      <c r="F118" s="9"/>
      <c r="G118" s="191">
        <f>'Actual RAB roll forward'!G759</f>
        <v>0</v>
      </c>
      <c r="H118" s="110">
        <f>'Actual RAB roll forward'!H759</f>
        <v>0</v>
      </c>
      <c r="I118" s="110">
        <f>'Actual RAB roll forward'!I759</f>
        <v>0</v>
      </c>
      <c r="J118" s="110">
        <f>'Actual RAB roll forward'!J759</f>
        <v>0</v>
      </c>
      <c r="K118" s="110">
        <f>'Actual RAB roll forward'!K759</f>
        <v>0</v>
      </c>
      <c r="L118" s="110">
        <f>'Actual RAB roll forward'!L759</f>
        <v>0</v>
      </c>
      <c r="M118" s="110">
        <f>'Actual RAB roll forward'!M759</f>
        <v>0</v>
      </c>
      <c r="N118" s="110">
        <f>'Actual RAB roll forward'!N759</f>
        <v>0</v>
      </c>
      <c r="O118" s="110">
        <f>'Actual RAB roll forward'!O759</f>
        <v>0</v>
      </c>
      <c r="P118" s="110">
        <f>'Actual RAB roll forward'!P759</f>
        <v>0</v>
      </c>
      <c r="Q118" s="110">
        <f>'Actual RAB roll forward'!Q759</f>
        <v>0</v>
      </c>
      <c r="R118" s="28"/>
      <c r="S118" s="99"/>
      <c r="T118" s="99"/>
      <c r="U118" s="99"/>
      <c r="V118" s="99"/>
      <c r="W118" s="99"/>
      <c r="X118" s="99"/>
      <c r="Y118" s="99"/>
      <c r="Z118" s="99"/>
      <c r="AA118" s="99"/>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0"/>
      <c r="BL118" s="210"/>
    </row>
    <row r="119" spans="1:64" hidden="1" outlineLevel="1">
      <c r="A119" s="9"/>
      <c r="B119" s="9"/>
      <c r="C119" s="45"/>
      <c r="D119" s="128">
        <f>Asset19</f>
        <v>0</v>
      </c>
      <c r="E119" s="9"/>
      <c r="F119" s="9"/>
      <c r="G119" s="191">
        <f>'Actual RAB roll forward'!G760</f>
        <v>0</v>
      </c>
      <c r="H119" s="110">
        <f>'Actual RAB roll forward'!H760</f>
        <v>0</v>
      </c>
      <c r="I119" s="110">
        <f>'Actual RAB roll forward'!I760</f>
        <v>0</v>
      </c>
      <c r="J119" s="110">
        <f>'Actual RAB roll forward'!J760</f>
        <v>0</v>
      </c>
      <c r="K119" s="110">
        <f>'Actual RAB roll forward'!K760</f>
        <v>0</v>
      </c>
      <c r="L119" s="110">
        <f>'Actual RAB roll forward'!L760</f>
        <v>0</v>
      </c>
      <c r="M119" s="110">
        <f>'Actual RAB roll forward'!M760</f>
        <v>0</v>
      </c>
      <c r="N119" s="110">
        <f>'Actual RAB roll forward'!N760</f>
        <v>0</v>
      </c>
      <c r="O119" s="110">
        <f>'Actual RAB roll forward'!O760</f>
        <v>0</v>
      </c>
      <c r="P119" s="110">
        <f>'Actual RAB roll forward'!P760</f>
        <v>0</v>
      </c>
      <c r="Q119" s="110">
        <f>'Actual RAB roll forward'!Q760</f>
        <v>0</v>
      </c>
      <c r="R119" s="28"/>
      <c r="S119" s="99"/>
      <c r="T119" s="99"/>
      <c r="U119" s="99"/>
      <c r="V119" s="99"/>
      <c r="W119" s="99"/>
      <c r="X119" s="99"/>
      <c r="Y119" s="99"/>
      <c r="Z119" s="99"/>
      <c r="AA119" s="99"/>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0"/>
      <c r="BL119" s="210"/>
    </row>
    <row r="120" spans="1:64" hidden="1" outlineLevel="1">
      <c r="A120" s="9"/>
      <c r="B120" s="9"/>
      <c r="C120" s="45"/>
      <c r="D120" s="128">
        <f>Asset20</f>
        <v>0</v>
      </c>
      <c r="E120" s="9"/>
      <c r="F120" s="9"/>
      <c r="G120" s="191">
        <f>'Actual RAB roll forward'!G761</f>
        <v>0</v>
      </c>
      <c r="H120" s="110">
        <f>'Actual RAB roll forward'!H761</f>
        <v>0</v>
      </c>
      <c r="I120" s="110">
        <f>'Actual RAB roll forward'!I761</f>
        <v>0</v>
      </c>
      <c r="J120" s="110">
        <f>'Actual RAB roll forward'!J761</f>
        <v>0</v>
      </c>
      <c r="K120" s="110">
        <f>'Actual RAB roll forward'!K761</f>
        <v>0</v>
      </c>
      <c r="L120" s="110">
        <f>'Actual RAB roll forward'!L761</f>
        <v>0</v>
      </c>
      <c r="M120" s="110">
        <f>'Actual RAB roll forward'!M761</f>
        <v>0</v>
      </c>
      <c r="N120" s="110">
        <f>'Actual RAB roll forward'!N761</f>
        <v>0</v>
      </c>
      <c r="O120" s="110">
        <f>'Actual RAB roll forward'!O761</f>
        <v>0</v>
      </c>
      <c r="P120" s="110">
        <f>'Actual RAB roll forward'!P761</f>
        <v>0</v>
      </c>
      <c r="Q120" s="110">
        <f>'Actual RAB roll forward'!Q761</f>
        <v>0</v>
      </c>
      <c r="R120" s="28"/>
      <c r="S120" s="99"/>
      <c r="T120" s="99"/>
      <c r="U120" s="99"/>
      <c r="V120" s="99"/>
      <c r="W120" s="99"/>
      <c r="X120" s="99"/>
      <c r="Y120" s="99"/>
      <c r="Z120" s="99"/>
      <c r="AA120" s="99"/>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0"/>
      <c r="BL120" s="210"/>
    </row>
    <row r="121" spans="1:64" hidden="1" outlineLevel="1">
      <c r="A121" s="9"/>
      <c r="B121" s="9"/>
      <c r="C121" s="45"/>
      <c r="D121" s="128">
        <f>Asset21</f>
        <v>0</v>
      </c>
      <c r="E121" s="9"/>
      <c r="F121" s="9"/>
      <c r="G121" s="191">
        <f>'Actual RAB roll forward'!G762</f>
        <v>0</v>
      </c>
      <c r="H121" s="110">
        <f>'Actual RAB roll forward'!H762</f>
        <v>0</v>
      </c>
      <c r="I121" s="110">
        <f>'Actual RAB roll forward'!I762</f>
        <v>0</v>
      </c>
      <c r="J121" s="110">
        <f>'Actual RAB roll forward'!J762</f>
        <v>0</v>
      </c>
      <c r="K121" s="110">
        <f>'Actual RAB roll forward'!K762</f>
        <v>0</v>
      </c>
      <c r="L121" s="110">
        <f>'Actual RAB roll forward'!L762</f>
        <v>0</v>
      </c>
      <c r="M121" s="110">
        <f>'Actual RAB roll forward'!M762</f>
        <v>0</v>
      </c>
      <c r="N121" s="110">
        <f>'Actual RAB roll forward'!N762</f>
        <v>0</v>
      </c>
      <c r="O121" s="110">
        <f>'Actual RAB roll forward'!O762</f>
        <v>0</v>
      </c>
      <c r="P121" s="110">
        <f>'Actual RAB roll forward'!P762</f>
        <v>0</v>
      </c>
      <c r="Q121" s="110">
        <f>'Actual RAB roll forward'!Q762</f>
        <v>0</v>
      </c>
      <c r="R121" s="28"/>
      <c r="S121" s="99"/>
      <c r="T121" s="99"/>
      <c r="U121" s="99"/>
      <c r="V121" s="99"/>
      <c r="W121" s="99"/>
      <c r="X121" s="99"/>
      <c r="Y121" s="99"/>
      <c r="Z121" s="99"/>
      <c r="AA121" s="99"/>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0"/>
      <c r="BL121" s="210"/>
    </row>
    <row r="122" spans="1:64" hidden="1" outlineLevel="1">
      <c r="A122" s="9"/>
      <c r="B122" s="9"/>
      <c r="C122" s="45"/>
      <c r="D122" s="128">
        <f>Asset22</f>
        <v>0</v>
      </c>
      <c r="E122" s="9"/>
      <c r="F122" s="9"/>
      <c r="G122" s="191">
        <f>'Actual RAB roll forward'!G763</f>
        <v>0</v>
      </c>
      <c r="H122" s="110">
        <f>'Actual RAB roll forward'!H763</f>
        <v>0</v>
      </c>
      <c r="I122" s="110">
        <f>'Actual RAB roll forward'!I763</f>
        <v>0</v>
      </c>
      <c r="J122" s="110">
        <f>'Actual RAB roll forward'!J763</f>
        <v>0</v>
      </c>
      <c r="K122" s="110">
        <f>'Actual RAB roll forward'!K763</f>
        <v>0</v>
      </c>
      <c r="L122" s="110">
        <f>'Actual RAB roll forward'!L763</f>
        <v>0</v>
      </c>
      <c r="M122" s="110">
        <f>'Actual RAB roll forward'!M763</f>
        <v>0</v>
      </c>
      <c r="N122" s="110">
        <f>'Actual RAB roll forward'!N763</f>
        <v>0</v>
      </c>
      <c r="O122" s="110">
        <f>'Actual RAB roll forward'!O763</f>
        <v>0</v>
      </c>
      <c r="P122" s="110">
        <f>'Actual RAB roll forward'!P763</f>
        <v>0</v>
      </c>
      <c r="Q122" s="110">
        <f>'Actual RAB roll forward'!Q763</f>
        <v>0</v>
      </c>
      <c r="R122" s="28"/>
      <c r="S122" s="99"/>
      <c r="T122" s="99"/>
      <c r="U122" s="99"/>
      <c r="V122" s="99"/>
      <c r="W122" s="99"/>
      <c r="X122" s="99"/>
      <c r="Y122" s="99"/>
      <c r="Z122" s="99"/>
      <c r="AA122" s="99"/>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0"/>
      <c r="BL122" s="210"/>
    </row>
    <row r="123" spans="1:64" hidden="1" outlineLevel="1">
      <c r="A123" s="9"/>
      <c r="B123" s="9"/>
      <c r="C123" s="45"/>
      <c r="D123" s="128">
        <f>Asset23</f>
        <v>0</v>
      </c>
      <c r="E123" s="9"/>
      <c r="F123" s="9"/>
      <c r="G123" s="191">
        <f>'Actual RAB roll forward'!G764</f>
        <v>0</v>
      </c>
      <c r="H123" s="110">
        <f>'Actual RAB roll forward'!H764</f>
        <v>0</v>
      </c>
      <c r="I123" s="110">
        <f>'Actual RAB roll forward'!I764</f>
        <v>0</v>
      </c>
      <c r="J123" s="110">
        <f>'Actual RAB roll forward'!J764</f>
        <v>0</v>
      </c>
      <c r="K123" s="110">
        <f>'Actual RAB roll forward'!K764</f>
        <v>0</v>
      </c>
      <c r="L123" s="110">
        <f>'Actual RAB roll forward'!L764</f>
        <v>0</v>
      </c>
      <c r="M123" s="110">
        <f>'Actual RAB roll forward'!M764</f>
        <v>0</v>
      </c>
      <c r="N123" s="110">
        <f>'Actual RAB roll forward'!N764</f>
        <v>0</v>
      </c>
      <c r="O123" s="110">
        <f>'Actual RAB roll forward'!O764</f>
        <v>0</v>
      </c>
      <c r="P123" s="110">
        <f>'Actual RAB roll forward'!P764</f>
        <v>0</v>
      </c>
      <c r="Q123" s="110">
        <f>'Actual RAB roll forward'!Q764</f>
        <v>0</v>
      </c>
      <c r="R123" s="28"/>
      <c r="S123" s="99"/>
      <c r="T123" s="99"/>
      <c r="U123" s="99"/>
      <c r="V123" s="99"/>
      <c r="W123" s="99"/>
      <c r="X123" s="99"/>
      <c r="Y123" s="99"/>
      <c r="Z123" s="99"/>
      <c r="AA123" s="99"/>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0"/>
      <c r="BL123" s="210"/>
    </row>
    <row r="124" spans="1:64" hidden="1" outlineLevel="1">
      <c r="A124" s="9"/>
      <c r="B124" s="9"/>
      <c r="C124" s="45"/>
      <c r="D124" s="128">
        <f>Asset24</f>
        <v>0</v>
      </c>
      <c r="E124" s="9"/>
      <c r="F124" s="9"/>
      <c r="G124" s="191">
        <f>'Actual RAB roll forward'!G765</f>
        <v>0</v>
      </c>
      <c r="H124" s="110">
        <f>'Actual RAB roll forward'!H765</f>
        <v>0</v>
      </c>
      <c r="I124" s="110">
        <f>'Actual RAB roll forward'!I765</f>
        <v>0</v>
      </c>
      <c r="J124" s="110">
        <f>'Actual RAB roll forward'!J765</f>
        <v>0</v>
      </c>
      <c r="K124" s="110">
        <f>'Actual RAB roll forward'!K765</f>
        <v>0</v>
      </c>
      <c r="L124" s="110">
        <f>'Actual RAB roll forward'!L765</f>
        <v>0</v>
      </c>
      <c r="M124" s="110">
        <f>'Actual RAB roll forward'!M765</f>
        <v>0</v>
      </c>
      <c r="N124" s="110">
        <f>'Actual RAB roll forward'!N765</f>
        <v>0</v>
      </c>
      <c r="O124" s="110">
        <f>'Actual RAB roll forward'!O765</f>
        <v>0</v>
      </c>
      <c r="P124" s="110">
        <f>'Actual RAB roll forward'!P765</f>
        <v>0</v>
      </c>
      <c r="Q124" s="110">
        <f>'Actual RAB roll forward'!Q765</f>
        <v>0</v>
      </c>
      <c r="R124" s="28"/>
      <c r="S124" s="99"/>
      <c r="T124" s="99"/>
      <c r="U124" s="99"/>
      <c r="V124" s="99"/>
      <c r="W124" s="99"/>
      <c r="X124" s="99"/>
      <c r="Y124" s="99"/>
      <c r="Z124" s="99"/>
      <c r="AA124" s="99"/>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0"/>
      <c r="BL124" s="210"/>
    </row>
    <row r="125" spans="1:64" hidden="1" outlineLevel="1">
      <c r="A125" s="9"/>
      <c r="B125" s="9"/>
      <c r="C125" s="45"/>
      <c r="D125" s="128">
        <f>Asset25</f>
        <v>0</v>
      </c>
      <c r="E125" s="9"/>
      <c r="F125" s="9"/>
      <c r="G125" s="191">
        <f>'Actual RAB roll forward'!G766</f>
        <v>0</v>
      </c>
      <c r="H125" s="110">
        <f>'Actual RAB roll forward'!H766</f>
        <v>0</v>
      </c>
      <c r="I125" s="110">
        <f>'Actual RAB roll forward'!I766</f>
        <v>0</v>
      </c>
      <c r="J125" s="110">
        <f>'Actual RAB roll forward'!J766</f>
        <v>0</v>
      </c>
      <c r="K125" s="110">
        <f>'Actual RAB roll forward'!K766</f>
        <v>0</v>
      </c>
      <c r="L125" s="110">
        <f>'Actual RAB roll forward'!L766</f>
        <v>0</v>
      </c>
      <c r="M125" s="110">
        <f>'Actual RAB roll forward'!M766</f>
        <v>0</v>
      </c>
      <c r="N125" s="110">
        <f>'Actual RAB roll forward'!N766</f>
        <v>0</v>
      </c>
      <c r="O125" s="110">
        <f>'Actual RAB roll forward'!O766</f>
        <v>0</v>
      </c>
      <c r="P125" s="110">
        <f>'Actual RAB roll forward'!P766</f>
        <v>0</v>
      </c>
      <c r="Q125" s="110">
        <f>'Actual RAB roll forward'!Q766</f>
        <v>0</v>
      </c>
      <c r="R125" s="28"/>
      <c r="S125" s="99"/>
      <c r="T125" s="99"/>
      <c r="U125" s="99"/>
      <c r="V125" s="99"/>
      <c r="W125" s="99"/>
      <c r="X125" s="99"/>
      <c r="Y125" s="99"/>
      <c r="Z125" s="99"/>
      <c r="AA125" s="99"/>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0"/>
      <c r="BL125" s="210"/>
    </row>
    <row r="126" spans="1:64" hidden="1" outlineLevel="1">
      <c r="A126" s="9"/>
      <c r="B126" s="9"/>
      <c r="C126" s="45"/>
      <c r="D126" s="128">
        <f>Asset26</f>
        <v>0</v>
      </c>
      <c r="E126" s="9"/>
      <c r="F126" s="9"/>
      <c r="G126" s="191">
        <f>'Actual RAB roll forward'!G767</f>
        <v>0</v>
      </c>
      <c r="H126" s="110">
        <f>'Actual RAB roll forward'!H767</f>
        <v>0</v>
      </c>
      <c r="I126" s="110">
        <f>'Actual RAB roll forward'!I767</f>
        <v>0</v>
      </c>
      <c r="J126" s="110">
        <f>'Actual RAB roll forward'!J767</f>
        <v>0</v>
      </c>
      <c r="K126" s="110">
        <f>'Actual RAB roll forward'!K767</f>
        <v>0</v>
      </c>
      <c r="L126" s="110">
        <f>'Actual RAB roll forward'!L767</f>
        <v>0</v>
      </c>
      <c r="M126" s="110">
        <f>'Actual RAB roll forward'!M767</f>
        <v>0</v>
      </c>
      <c r="N126" s="110">
        <f>'Actual RAB roll forward'!N767</f>
        <v>0</v>
      </c>
      <c r="O126" s="110">
        <f>'Actual RAB roll forward'!O767</f>
        <v>0</v>
      </c>
      <c r="P126" s="110">
        <f>'Actual RAB roll forward'!P767</f>
        <v>0</v>
      </c>
      <c r="Q126" s="110">
        <f>'Actual RAB roll forward'!Q767</f>
        <v>0</v>
      </c>
      <c r="R126" s="28"/>
      <c r="S126" s="99"/>
      <c r="T126" s="99"/>
      <c r="U126" s="99"/>
      <c r="V126" s="99"/>
      <c r="W126" s="99"/>
      <c r="X126" s="99"/>
      <c r="Y126" s="99"/>
      <c r="Z126" s="99"/>
      <c r="AA126" s="99"/>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0"/>
      <c r="BL126" s="210"/>
    </row>
    <row r="127" spans="1:64" hidden="1" outlineLevel="1">
      <c r="A127" s="9"/>
      <c r="B127" s="9"/>
      <c r="C127" s="45"/>
      <c r="D127" s="128">
        <f>Asset27</f>
        <v>0</v>
      </c>
      <c r="E127" s="9"/>
      <c r="F127" s="9"/>
      <c r="G127" s="191">
        <f>'Actual RAB roll forward'!G768</f>
        <v>0</v>
      </c>
      <c r="H127" s="110">
        <f>'Actual RAB roll forward'!H768</f>
        <v>0</v>
      </c>
      <c r="I127" s="110">
        <f>'Actual RAB roll forward'!I768</f>
        <v>0</v>
      </c>
      <c r="J127" s="110">
        <f>'Actual RAB roll forward'!J768</f>
        <v>0</v>
      </c>
      <c r="K127" s="110">
        <f>'Actual RAB roll forward'!K768</f>
        <v>0</v>
      </c>
      <c r="L127" s="110">
        <f>'Actual RAB roll forward'!L768</f>
        <v>0</v>
      </c>
      <c r="M127" s="110">
        <f>'Actual RAB roll forward'!M768</f>
        <v>0</v>
      </c>
      <c r="N127" s="110">
        <f>'Actual RAB roll forward'!N768</f>
        <v>0</v>
      </c>
      <c r="O127" s="110">
        <f>'Actual RAB roll forward'!O768</f>
        <v>0</v>
      </c>
      <c r="P127" s="110">
        <f>'Actual RAB roll forward'!P768</f>
        <v>0</v>
      </c>
      <c r="Q127" s="110">
        <f>'Actual RAB roll forward'!Q768</f>
        <v>0</v>
      </c>
      <c r="R127" s="28"/>
      <c r="S127" s="99"/>
      <c r="T127" s="99"/>
      <c r="U127" s="99"/>
      <c r="V127" s="99"/>
      <c r="W127" s="99"/>
      <c r="X127" s="99"/>
      <c r="Y127" s="99"/>
      <c r="Z127" s="99"/>
      <c r="AA127" s="99"/>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0"/>
      <c r="BL127" s="210"/>
    </row>
    <row r="128" spans="1:64" hidden="1" outlineLevel="1">
      <c r="A128" s="9"/>
      <c r="B128" s="9"/>
      <c r="C128" s="45"/>
      <c r="D128" s="128">
        <f>Asset28</f>
        <v>0</v>
      </c>
      <c r="E128" s="9"/>
      <c r="F128" s="9"/>
      <c r="G128" s="191">
        <f>'Actual RAB roll forward'!G769</f>
        <v>0</v>
      </c>
      <c r="H128" s="110">
        <f>'Actual RAB roll forward'!H769</f>
        <v>0</v>
      </c>
      <c r="I128" s="110">
        <f>'Actual RAB roll forward'!I769</f>
        <v>0</v>
      </c>
      <c r="J128" s="110">
        <f>'Actual RAB roll forward'!J769</f>
        <v>0</v>
      </c>
      <c r="K128" s="110">
        <f>'Actual RAB roll forward'!K769</f>
        <v>0</v>
      </c>
      <c r="L128" s="110">
        <f>'Actual RAB roll forward'!L769</f>
        <v>0</v>
      </c>
      <c r="M128" s="110">
        <f>'Actual RAB roll forward'!M769</f>
        <v>0</v>
      </c>
      <c r="N128" s="110">
        <f>'Actual RAB roll forward'!N769</f>
        <v>0</v>
      </c>
      <c r="O128" s="110">
        <f>'Actual RAB roll forward'!O769</f>
        <v>0</v>
      </c>
      <c r="P128" s="110">
        <f>'Actual RAB roll forward'!P769</f>
        <v>0</v>
      </c>
      <c r="Q128" s="110">
        <f>'Actual RAB roll forward'!Q769</f>
        <v>0</v>
      </c>
      <c r="R128" s="28"/>
      <c r="S128" s="99"/>
      <c r="T128" s="99"/>
      <c r="U128" s="99"/>
      <c r="V128" s="99"/>
      <c r="W128" s="99"/>
      <c r="X128" s="99"/>
      <c r="Y128" s="99"/>
      <c r="Z128" s="99"/>
      <c r="AA128" s="99"/>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0"/>
      <c r="BL128" s="210"/>
    </row>
    <row r="129" spans="1:64" hidden="1" outlineLevel="1">
      <c r="A129" s="9"/>
      <c r="B129" s="9"/>
      <c r="C129" s="45"/>
      <c r="D129" s="128">
        <f>Asset29</f>
        <v>0</v>
      </c>
      <c r="E129" s="9"/>
      <c r="F129" s="9"/>
      <c r="G129" s="191">
        <f>'Actual RAB roll forward'!G770</f>
        <v>0</v>
      </c>
      <c r="H129" s="110">
        <f>'Actual RAB roll forward'!H770</f>
        <v>0</v>
      </c>
      <c r="I129" s="110">
        <f>'Actual RAB roll forward'!I770</f>
        <v>0</v>
      </c>
      <c r="J129" s="110">
        <f>'Actual RAB roll forward'!J770</f>
        <v>0</v>
      </c>
      <c r="K129" s="110">
        <f>'Actual RAB roll forward'!K770</f>
        <v>0</v>
      </c>
      <c r="L129" s="110">
        <f>'Actual RAB roll forward'!L770</f>
        <v>0</v>
      </c>
      <c r="M129" s="110">
        <f>'Actual RAB roll forward'!M770</f>
        <v>0</v>
      </c>
      <c r="N129" s="110">
        <f>'Actual RAB roll forward'!N770</f>
        <v>0</v>
      </c>
      <c r="O129" s="110">
        <f>'Actual RAB roll forward'!O770</f>
        <v>0</v>
      </c>
      <c r="P129" s="110">
        <f>'Actual RAB roll forward'!P770</f>
        <v>0</v>
      </c>
      <c r="Q129" s="110">
        <f>'Actual RAB roll forward'!Q770</f>
        <v>0</v>
      </c>
      <c r="R129" s="28"/>
      <c r="S129" s="99"/>
      <c r="T129" s="99"/>
      <c r="U129" s="99"/>
      <c r="V129" s="99"/>
      <c r="W129" s="99"/>
      <c r="X129" s="99"/>
      <c r="Y129" s="99"/>
      <c r="Z129" s="99"/>
      <c r="AA129" s="99"/>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0"/>
      <c r="BL129" s="210"/>
    </row>
    <row r="130" spans="1:64" hidden="1" outlineLevel="1">
      <c r="A130" s="9"/>
      <c r="B130" s="9"/>
      <c r="C130" s="45"/>
      <c r="D130" s="128">
        <f>Asset30</f>
        <v>0</v>
      </c>
      <c r="E130" s="9"/>
      <c r="F130" s="9"/>
      <c r="G130" s="191">
        <f>'Actual RAB roll forward'!G771</f>
        <v>0</v>
      </c>
      <c r="H130" s="110">
        <f>'Actual RAB roll forward'!H771</f>
        <v>0</v>
      </c>
      <c r="I130" s="110">
        <f>'Actual RAB roll forward'!I771</f>
        <v>0</v>
      </c>
      <c r="J130" s="110">
        <f>'Actual RAB roll forward'!J771</f>
        <v>0</v>
      </c>
      <c r="K130" s="110">
        <f>'Actual RAB roll forward'!K771</f>
        <v>0</v>
      </c>
      <c r="L130" s="110">
        <f>'Actual RAB roll forward'!L771</f>
        <v>0</v>
      </c>
      <c r="M130" s="110">
        <f>'Actual RAB roll forward'!M771</f>
        <v>0</v>
      </c>
      <c r="N130" s="110">
        <f>'Actual RAB roll forward'!N771</f>
        <v>0</v>
      </c>
      <c r="O130" s="110">
        <f>'Actual RAB roll forward'!O771</f>
        <v>0</v>
      </c>
      <c r="P130" s="110">
        <f>'Actual RAB roll forward'!P771</f>
        <v>0</v>
      </c>
      <c r="Q130" s="110">
        <f>'Actual RAB roll forward'!Q771</f>
        <v>0</v>
      </c>
      <c r="R130" s="28"/>
      <c r="S130" s="99"/>
      <c r="T130" s="99"/>
      <c r="U130" s="99"/>
      <c r="V130" s="99"/>
      <c r="W130" s="99"/>
      <c r="X130" s="99"/>
      <c r="Y130" s="99"/>
      <c r="Z130" s="99"/>
      <c r="AA130" s="99"/>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0"/>
      <c r="BL130" s="210"/>
    </row>
    <row r="131" spans="1:64" hidden="1" outlineLevel="1">
      <c r="A131" s="9"/>
      <c r="B131" s="9"/>
      <c r="C131" s="45"/>
      <c r="D131" s="128">
        <f>Asset31</f>
        <v>0</v>
      </c>
      <c r="E131" s="9"/>
      <c r="F131" s="9"/>
      <c r="G131" s="191">
        <f>'Actual RAB roll forward'!G772</f>
        <v>0</v>
      </c>
      <c r="H131" s="110">
        <f>'Actual RAB roll forward'!H772</f>
        <v>0</v>
      </c>
      <c r="I131" s="110">
        <f>'Actual RAB roll forward'!I772</f>
        <v>0</v>
      </c>
      <c r="J131" s="110">
        <f>'Actual RAB roll forward'!J772</f>
        <v>0</v>
      </c>
      <c r="K131" s="110">
        <f>'Actual RAB roll forward'!K772</f>
        <v>0</v>
      </c>
      <c r="L131" s="110">
        <f>'Actual RAB roll forward'!L772</f>
        <v>0</v>
      </c>
      <c r="M131" s="110">
        <f>'Actual RAB roll forward'!M772</f>
        <v>0</v>
      </c>
      <c r="N131" s="110">
        <f>'Actual RAB roll forward'!N772</f>
        <v>0</v>
      </c>
      <c r="O131" s="110">
        <f>'Actual RAB roll forward'!O772</f>
        <v>0</v>
      </c>
      <c r="P131" s="110">
        <f>'Actual RAB roll forward'!P772</f>
        <v>0</v>
      </c>
      <c r="Q131" s="110">
        <f>'Actual RAB roll forward'!Q772</f>
        <v>0</v>
      </c>
      <c r="R131" s="28"/>
      <c r="S131" s="99"/>
      <c r="T131" s="99"/>
      <c r="U131" s="99"/>
      <c r="V131" s="99"/>
      <c r="W131" s="99"/>
      <c r="X131" s="99"/>
      <c r="Y131" s="99"/>
      <c r="Z131" s="99"/>
      <c r="AA131" s="99"/>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0"/>
      <c r="BL131" s="210"/>
    </row>
    <row r="132" spans="1:64" hidden="1" outlineLevel="1">
      <c r="A132" s="9"/>
      <c r="B132" s="9"/>
      <c r="C132" s="45"/>
      <c r="D132" s="128">
        <f>Asset32</f>
        <v>0</v>
      </c>
      <c r="E132" s="9"/>
      <c r="F132" s="9"/>
      <c r="G132" s="191">
        <f>'Actual RAB roll forward'!G773</f>
        <v>0</v>
      </c>
      <c r="H132" s="110">
        <f>'Actual RAB roll forward'!H773</f>
        <v>0</v>
      </c>
      <c r="I132" s="110">
        <f>'Actual RAB roll forward'!I773</f>
        <v>0</v>
      </c>
      <c r="J132" s="110">
        <f>'Actual RAB roll forward'!J773</f>
        <v>0</v>
      </c>
      <c r="K132" s="110">
        <f>'Actual RAB roll forward'!K773</f>
        <v>0</v>
      </c>
      <c r="L132" s="110">
        <f>'Actual RAB roll forward'!L773</f>
        <v>0</v>
      </c>
      <c r="M132" s="110">
        <f>'Actual RAB roll forward'!M773</f>
        <v>0</v>
      </c>
      <c r="N132" s="110">
        <f>'Actual RAB roll forward'!N773</f>
        <v>0</v>
      </c>
      <c r="O132" s="110">
        <f>'Actual RAB roll forward'!O773</f>
        <v>0</v>
      </c>
      <c r="P132" s="110">
        <f>'Actual RAB roll forward'!P773</f>
        <v>0</v>
      </c>
      <c r="Q132" s="110">
        <f>'Actual RAB roll forward'!Q773</f>
        <v>0</v>
      </c>
      <c r="R132" s="28"/>
      <c r="S132" s="99"/>
      <c r="T132" s="99"/>
      <c r="U132" s="99"/>
      <c r="V132" s="99"/>
      <c r="W132" s="99"/>
      <c r="X132" s="99"/>
      <c r="Y132" s="99"/>
      <c r="Z132" s="99"/>
      <c r="AA132" s="99"/>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0"/>
      <c r="BL132" s="210"/>
    </row>
    <row r="133" spans="1:64" hidden="1" outlineLevel="1">
      <c r="A133" s="9"/>
      <c r="B133" s="9"/>
      <c r="C133" s="45"/>
      <c r="D133" s="128">
        <f>Asset33</f>
        <v>0</v>
      </c>
      <c r="E133" s="9"/>
      <c r="F133" s="9"/>
      <c r="G133" s="191">
        <f>'Actual RAB roll forward'!G774</f>
        <v>0</v>
      </c>
      <c r="H133" s="110">
        <f>'Actual RAB roll forward'!H774</f>
        <v>0</v>
      </c>
      <c r="I133" s="110">
        <f>'Actual RAB roll forward'!I774</f>
        <v>0</v>
      </c>
      <c r="J133" s="110">
        <f>'Actual RAB roll forward'!J774</f>
        <v>0</v>
      </c>
      <c r="K133" s="110">
        <f>'Actual RAB roll forward'!K774</f>
        <v>0</v>
      </c>
      <c r="L133" s="110">
        <f>'Actual RAB roll forward'!L774</f>
        <v>0</v>
      </c>
      <c r="M133" s="110">
        <f>'Actual RAB roll forward'!M774</f>
        <v>0</v>
      </c>
      <c r="N133" s="110">
        <f>'Actual RAB roll forward'!N774</f>
        <v>0</v>
      </c>
      <c r="O133" s="110">
        <f>'Actual RAB roll forward'!O774</f>
        <v>0</v>
      </c>
      <c r="P133" s="110">
        <f>'Actual RAB roll forward'!P774</f>
        <v>0</v>
      </c>
      <c r="Q133" s="110">
        <f>'Actual RAB roll forward'!Q774</f>
        <v>0</v>
      </c>
      <c r="R133" s="28"/>
      <c r="S133" s="99"/>
      <c r="T133" s="99"/>
      <c r="U133" s="99"/>
      <c r="V133" s="99"/>
      <c r="W133" s="99"/>
      <c r="X133" s="99"/>
      <c r="Y133" s="99"/>
      <c r="Z133" s="99"/>
      <c r="AA133" s="99"/>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0"/>
      <c r="BL133" s="210"/>
    </row>
    <row r="134" spans="1:64" hidden="1" outlineLevel="1">
      <c r="A134" s="9"/>
      <c r="B134" s="9"/>
      <c r="C134" s="45"/>
      <c r="D134" s="128">
        <f>Asset34</f>
        <v>0</v>
      </c>
      <c r="E134" s="9"/>
      <c r="F134" s="9"/>
      <c r="G134" s="191">
        <f>'Actual RAB roll forward'!G775</f>
        <v>0</v>
      </c>
      <c r="H134" s="110">
        <f>'Actual RAB roll forward'!H775</f>
        <v>0</v>
      </c>
      <c r="I134" s="110">
        <f>'Actual RAB roll forward'!I775</f>
        <v>0</v>
      </c>
      <c r="J134" s="110">
        <f>'Actual RAB roll forward'!J775</f>
        <v>0</v>
      </c>
      <c r="K134" s="110">
        <f>'Actual RAB roll forward'!K775</f>
        <v>0</v>
      </c>
      <c r="L134" s="110">
        <f>'Actual RAB roll forward'!L775</f>
        <v>0</v>
      </c>
      <c r="M134" s="110">
        <f>'Actual RAB roll forward'!M775</f>
        <v>0</v>
      </c>
      <c r="N134" s="110">
        <f>'Actual RAB roll forward'!N775</f>
        <v>0</v>
      </c>
      <c r="O134" s="110">
        <f>'Actual RAB roll forward'!O775</f>
        <v>0</v>
      </c>
      <c r="P134" s="110">
        <f>'Actual RAB roll forward'!P775</f>
        <v>0</v>
      </c>
      <c r="Q134" s="110">
        <f>'Actual RAB roll forward'!Q775</f>
        <v>0</v>
      </c>
      <c r="R134" s="28"/>
      <c r="S134" s="99"/>
      <c r="T134" s="99"/>
      <c r="U134" s="99"/>
      <c r="V134" s="99"/>
      <c r="W134" s="99"/>
      <c r="X134" s="99"/>
      <c r="Y134" s="99"/>
      <c r="Z134" s="99"/>
      <c r="AA134" s="99"/>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0"/>
      <c r="BL134" s="210"/>
    </row>
    <row r="135" spans="1:64" hidden="1" outlineLevel="1">
      <c r="A135" s="9"/>
      <c r="B135" s="9"/>
      <c r="C135" s="45"/>
      <c r="D135" s="128">
        <f>Asset35</f>
        <v>0</v>
      </c>
      <c r="E135" s="9"/>
      <c r="F135" s="9"/>
      <c r="G135" s="191">
        <f>'Actual RAB roll forward'!G776</f>
        <v>0</v>
      </c>
      <c r="H135" s="110">
        <f>'Actual RAB roll forward'!H776</f>
        <v>0</v>
      </c>
      <c r="I135" s="110">
        <f>'Actual RAB roll forward'!I776</f>
        <v>0</v>
      </c>
      <c r="J135" s="110">
        <f>'Actual RAB roll forward'!J776</f>
        <v>0</v>
      </c>
      <c r="K135" s="110">
        <f>'Actual RAB roll forward'!K776</f>
        <v>0</v>
      </c>
      <c r="L135" s="110">
        <f>'Actual RAB roll forward'!L776</f>
        <v>0</v>
      </c>
      <c r="M135" s="110">
        <f>'Actual RAB roll forward'!M776</f>
        <v>0</v>
      </c>
      <c r="N135" s="110">
        <f>'Actual RAB roll forward'!N776</f>
        <v>0</v>
      </c>
      <c r="O135" s="110">
        <f>'Actual RAB roll forward'!O776</f>
        <v>0</v>
      </c>
      <c r="P135" s="110">
        <f>'Actual RAB roll forward'!P776</f>
        <v>0</v>
      </c>
      <c r="Q135" s="110">
        <f>'Actual RAB roll forward'!Q776</f>
        <v>0</v>
      </c>
      <c r="R135" s="28"/>
      <c r="S135" s="99"/>
      <c r="T135" s="99"/>
      <c r="U135" s="99"/>
      <c r="V135" s="99"/>
      <c r="W135" s="99"/>
      <c r="X135" s="99"/>
      <c r="Y135" s="99"/>
      <c r="Z135" s="99"/>
      <c r="AA135" s="99"/>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0"/>
      <c r="BL135" s="210"/>
    </row>
    <row r="136" spans="1:64" hidden="1" outlineLevel="1">
      <c r="A136" s="9"/>
      <c r="B136" s="9"/>
      <c r="C136" s="45"/>
      <c r="D136" s="128">
        <f>Asset36</f>
        <v>0</v>
      </c>
      <c r="E136" s="9"/>
      <c r="F136" s="9"/>
      <c r="G136" s="191">
        <f>'Actual RAB roll forward'!G777</f>
        <v>0</v>
      </c>
      <c r="H136" s="110">
        <f>'Actual RAB roll forward'!H777</f>
        <v>0</v>
      </c>
      <c r="I136" s="110">
        <f>'Actual RAB roll forward'!I777</f>
        <v>0</v>
      </c>
      <c r="J136" s="110">
        <f>'Actual RAB roll forward'!J777</f>
        <v>0</v>
      </c>
      <c r="K136" s="110">
        <f>'Actual RAB roll forward'!K777</f>
        <v>0</v>
      </c>
      <c r="L136" s="110">
        <f>'Actual RAB roll forward'!L777</f>
        <v>0</v>
      </c>
      <c r="M136" s="110">
        <f>'Actual RAB roll forward'!M777</f>
        <v>0</v>
      </c>
      <c r="N136" s="110">
        <f>'Actual RAB roll forward'!N777</f>
        <v>0</v>
      </c>
      <c r="O136" s="110">
        <f>'Actual RAB roll forward'!O777</f>
        <v>0</v>
      </c>
      <c r="P136" s="110">
        <f>'Actual RAB roll forward'!P777</f>
        <v>0</v>
      </c>
      <c r="Q136" s="110">
        <f>'Actual RAB roll forward'!Q777</f>
        <v>0</v>
      </c>
      <c r="R136" s="28"/>
      <c r="S136" s="99"/>
      <c r="T136" s="99"/>
      <c r="U136" s="99"/>
      <c r="V136" s="99"/>
      <c r="W136" s="99"/>
      <c r="X136" s="99"/>
      <c r="Y136" s="99"/>
      <c r="Z136" s="99"/>
      <c r="AA136" s="99"/>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0"/>
      <c r="BL136" s="210"/>
    </row>
    <row r="137" spans="1:64" hidden="1" outlineLevel="1">
      <c r="A137" s="9"/>
      <c r="B137" s="9"/>
      <c r="C137" s="45"/>
      <c r="D137" s="128">
        <f>Asset37</f>
        <v>0</v>
      </c>
      <c r="E137" s="9"/>
      <c r="F137" s="9"/>
      <c r="G137" s="191">
        <f>'Actual RAB roll forward'!G778</f>
        <v>0</v>
      </c>
      <c r="H137" s="110">
        <f>'Actual RAB roll forward'!H778</f>
        <v>0</v>
      </c>
      <c r="I137" s="110">
        <f>'Actual RAB roll forward'!I778</f>
        <v>0</v>
      </c>
      <c r="J137" s="110">
        <f>'Actual RAB roll forward'!J778</f>
        <v>0</v>
      </c>
      <c r="K137" s="110">
        <f>'Actual RAB roll forward'!K778</f>
        <v>0</v>
      </c>
      <c r="L137" s="110">
        <f>'Actual RAB roll forward'!L778</f>
        <v>0</v>
      </c>
      <c r="M137" s="110">
        <f>'Actual RAB roll forward'!M778</f>
        <v>0</v>
      </c>
      <c r="N137" s="110">
        <f>'Actual RAB roll forward'!N778</f>
        <v>0</v>
      </c>
      <c r="O137" s="110">
        <f>'Actual RAB roll forward'!O778</f>
        <v>0</v>
      </c>
      <c r="P137" s="110">
        <f>'Actual RAB roll forward'!P778</f>
        <v>0</v>
      </c>
      <c r="Q137" s="110">
        <f>'Actual RAB roll forward'!Q778</f>
        <v>0</v>
      </c>
      <c r="R137" s="28"/>
      <c r="S137" s="99"/>
      <c r="T137" s="99"/>
      <c r="U137" s="99"/>
      <c r="V137" s="99"/>
      <c r="W137" s="99"/>
      <c r="X137" s="99"/>
      <c r="Y137" s="99"/>
      <c r="Z137" s="99"/>
      <c r="AA137" s="99"/>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0"/>
      <c r="BL137" s="210"/>
    </row>
    <row r="138" spans="1:64" hidden="1" outlineLevel="1">
      <c r="A138" s="9"/>
      <c r="B138" s="9"/>
      <c r="C138" s="45"/>
      <c r="D138" s="128">
        <f>Asset38</f>
        <v>0</v>
      </c>
      <c r="E138" s="9"/>
      <c r="F138" s="9"/>
      <c r="G138" s="191">
        <f>'Actual RAB roll forward'!G779</f>
        <v>0</v>
      </c>
      <c r="H138" s="110">
        <f>'Actual RAB roll forward'!H779</f>
        <v>0</v>
      </c>
      <c r="I138" s="110">
        <f>'Actual RAB roll forward'!I779</f>
        <v>0</v>
      </c>
      <c r="J138" s="110">
        <f>'Actual RAB roll forward'!J779</f>
        <v>0</v>
      </c>
      <c r="K138" s="110">
        <f>'Actual RAB roll forward'!K779</f>
        <v>0</v>
      </c>
      <c r="L138" s="110">
        <f>'Actual RAB roll forward'!L779</f>
        <v>0</v>
      </c>
      <c r="M138" s="110">
        <f>'Actual RAB roll forward'!M779</f>
        <v>0</v>
      </c>
      <c r="N138" s="110">
        <f>'Actual RAB roll forward'!N779</f>
        <v>0</v>
      </c>
      <c r="O138" s="110">
        <f>'Actual RAB roll forward'!O779</f>
        <v>0</v>
      </c>
      <c r="P138" s="110">
        <f>'Actual RAB roll forward'!P779</f>
        <v>0</v>
      </c>
      <c r="Q138" s="110">
        <f>'Actual RAB roll forward'!Q779</f>
        <v>0</v>
      </c>
      <c r="R138" s="28"/>
      <c r="S138" s="99"/>
      <c r="T138" s="99"/>
      <c r="U138" s="99"/>
      <c r="V138" s="99"/>
      <c r="W138" s="99"/>
      <c r="X138" s="99"/>
      <c r="Y138" s="99"/>
      <c r="Z138" s="99"/>
      <c r="AA138" s="99"/>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0"/>
      <c r="BL138" s="210"/>
    </row>
    <row r="139" spans="1:64" hidden="1" outlineLevel="1">
      <c r="A139" s="9"/>
      <c r="B139" s="9"/>
      <c r="C139" s="45"/>
      <c r="D139" s="128">
        <f>Asset39</f>
        <v>0</v>
      </c>
      <c r="E139" s="9"/>
      <c r="F139" s="9"/>
      <c r="G139" s="191">
        <f>'Actual RAB roll forward'!G780</f>
        <v>0</v>
      </c>
      <c r="H139" s="110">
        <f>'Actual RAB roll forward'!H780</f>
        <v>0</v>
      </c>
      <c r="I139" s="110">
        <f>'Actual RAB roll forward'!I780</f>
        <v>0</v>
      </c>
      <c r="J139" s="110">
        <f>'Actual RAB roll forward'!J780</f>
        <v>0</v>
      </c>
      <c r="K139" s="110">
        <f>'Actual RAB roll forward'!K780</f>
        <v>0</v>
      </c>
      <c r="L139" s="110">
        <f>'Actual RAB roll forward'!L780</f>
        <v>0</v>
      </c>
      <c r="M139" s="110">
        <f>'Actual RAB roll forward'!M780</f>
        <v>0</v>
      </c>
      <c r="N139" s="110">
        <f>'Actual RAB roll forward'!N780</f>
        <v>0</v>
      </c>
      <c r="O139" s="110">
        <f>'Actual RAB roll forward'!O780</f>
        <v>0</v>
      </c>
      <c r="P139" s="110">
        <f>'Actual RAB roll forward'!P780</f>
        <v>0</v>
      </c>
      <c r="Q139" s="110">
        <f>'Actual RAB roll forward'!Q780</f>
        <v>0</v>
      </c>
      <c r="R139" s="28"/>
      <c r="S139" s="99"/>
      <c r="T139" s="99"/>
      <c r="U139" s="99"/>
      <c r="V139" s="99"/>
      <c r="W139" s="99"/>
      <c r="X139" s="99"/>
      <c r="Y139" s="99"/>
      <c r="Z139" s="99"/>
      <c r="AA139" s="99"/>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0"/>
      <c r="BL139" s="210"/>
    </row>
    <row r="140" spans="1:64" hidden="1" outlineLevel="1">
      <c r="A140" s="9"/>
      <c r="B140" s="9"/>
      <c r="C140" s="45"/>
      <c r="D140" s="128">
        <f>Asset40</f>
        <v>0</v>
      </c>
      <c r="E140" s="9"/>
      <c r="F140" s="9"/>
      <c r="G140" s="191">
        <f>'Actual RAB roll forward'!G781</f>
        <v>0</v>
      </c>
      <c r="H140" s="110">
        <f>'Actual RAB roll forward'!H781</f>
        <v>0</v>
      </c>
      <c r="I140" s="110">
        <f>'Actual RAB roll forward'!I781</f>
        <v>0</v>
      </c>
      <c r="J140" s="110">
        <f>'Actual RAB roll forward'!J781</f>
        <v>0</v>
      </c>
      <c r="K140" s="110">
        <f>'Actual RAB roll forward'!K781</f>
        <v>0</v>
      </c>
      <c r="L140" s="110">
        <f>'Actual RAB roll forward'!L781</f>
        <v>0</v>
      </c>
      <c r="M140" s="110">
        <f>'Actual RAB roll forward'!M781</f>
        <v>0</v>
      </c>
      <c r="N140" s="110">
        <f>'Actual RAB roll forward'!N781</f>
        <v>0</v>
      </c>
      <c r="O140" s="110">
        <f>'Actual RAB roll forward'!O781</f>
        <v>0</v>
      </c>
      <c r="P140" s="110">
        <f>'Actual RAB roll forward'!P781</f>
        <v>0</v>
      </c>
      <c r="Q140" s="110">
        <f>'Actual RAB roll forward'!Q781</f>
        <v>0</v>
      </c>
      <c r="R140" s="28"/>
      <c r="S140" s="99"/>
      <c r="T140" s="99"/>
      <c r="U140" s="99"/>
      <c r="V140" s="99"/>
      <c r="W140" s="99"/>
      <c r="X140" s="99"/>
      <c r="Y140" s="99"/>
      <c r="Z140" s="99"/>
      <c r="AA140" s="99"/>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0"/>
      <c r="BL140" s="210"/>
    </row>
    <row r="141" spans="1:64" hidden="1" outlineLevel="1">
      <c r="A141" s="9"/>
      <c r="B141" s="9"/>
      <c r="C141" s="45"/>
      <c r="D141" s="128">
        <f>Asset41</f>
        <v>0</v>
      </c>
      <c r="E141" s="9"/>
      <c r="F141" s="9"/>
      <c r="G141" s="191">
        <f>'Actual RAB roll forward'!G782</f>
        <v>0</v>
      </c>
      <c r="H141" s="110">
        <f>'Actual RAB roll forward'!H782</f>
        <v>0</v>
      </c>
      <c r="I141" s="110">
        <f>'Actual RAB roll forward'!I782</f>
        <v>0</v>
      </c>
      <c r="J141" s="110">
        <f>'Actual RAB roll forward'!J782</f>
        <v>0</v>
      </c>
      <c r="K141" s="110">
        <f>'Actual RAB roll forward'!K782</f>
        <v>0</v>
      </c>
      <c r="L141" s="110">
        <f>'Actual RAB roll forward'!L782</f>
        <v>0</v>
      </c>
      <c r="M141" s="110">
        <f>'Actual RAB roll forward'!M782</f>
        <v>0</v>
      </c>
      <c r="N141" s="110">
        <f>'Actual RAB roll forward'!N782</f>
        <v>0</v>
      </c>
      <c r="O141" s="110">
        <f>'Actual RAB roll forward'!O782</f>
        <v>0</v>
      </c>
      <c r="P141" s="110">
        <f>'Actual RAB roll forward'!P782</f>
        <v>0</v>
      </c>
      <c r="Q141" s="110">
        <f>'Actual RAB roll forward'!Q782</f>
        <v>0</v>
      </c>
      <c r="R141" s="28"/>
      <c r="S141" s="99"/>
      <c r="T141" s="99"/>
      <c r="U141" s="99"/>
      <c r="V141" s="99"/>
      <c r="W141" s="99"/>
      <c r="X141" s="99"/>
      <c r="Y141" s="99"/>
      <c r="Z141" s="99"/>
      <c r="AA141" s="99"/>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0"/>
      <c r="BL141" s="210"/>
    </row>
    <row r="142" spans="1:64" hidden="1" outlineLevel="1">
      <c r="A142" s="9"/>
      <c r="B142" s="9"/>
      <c r="C142" s="45"/>
      <c r="D142" s="128">
        <f>Asset42</f>
        <v>0</v>
      </c>
      <c r="E142" s="9"/>
      <c r="F142" s="9"/>
      <c r="G142" s="191">
        <f>'Actual RAB roll forward'!G783</f>
        <v>0</v>
      </c>
      <c r="H142" s="110">
        <f>'Actual RAB roll forward'!H783</f>
        <v>0</v>
      </c>
      <c r="I142" s="110">
        <f>'Actual RAB roll forward'!I783</f>
        <v>0</v>
      </c>
      <c r="J142" s="110">
        <f>'Actual RAB roll forward'!J783</f>
        <v>0</v>
      </c>
      <c r="K142" s="110">
        <f>'Actual RAB roll forward'!K783</f>
        <v>0</v>
      </c>
      <c r="L142" s="110">
        <f>'Actual RAB roll forward'!L783</f>
        <v>0</v>
      </c>
      <c r="M142" s="110">
        <f>'Actual RAB roll forward'!M783</f>
        <v>0</v>
      </c>
      <c r="N142" s="110">
        <f>'Actual RAB roll forward'!N783</f>
        <v>0</v>
      </c>
      <c r="O142" s="110">
        <f>'Actual RAB roll forward'!O783</f>
        <v>0</v>
      </c>
      <c r="P142" s="110">
        <f>'Actual RAB roll forward'!P783</f>
        <v>0</v>
      </c>
      <c r="Q142" s="110">
        <f>'Actual RAB roll forward'!Q783</f>
        <v>0</v>
      </c>
      <c r="R142" s="28"/>
      <c r="S142" s="99"/>
      <c r="T142" s="99"/>
      <c r="U142" s="99"/>
      <c r="V142" s="99"/>
      <c r="W142" s="99"/>
      <c r="X142" s="99"/>
      <c r="Y142" s="99"/>
      <c r="Z142" s="99"/>
      <c r="AA142" s="99"/>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0"/>
      <c r="BL142" s="210"/>
    </row>
    <row r="143" spans="1:64" hidden="1" outlineLevel="1">
      <c r="A143" s="9"/>
      <c r="B143" s="9"/>
      <c r="C143" s="45"/>
      <c r="D143" s="128">
        <f>Asset43</f>
        <v>0</v>
      </c>
      <c r="E143" s="9"/>
      <c r="F143" s="9"/>
      <c r="G143" s="191">
        <f>'Actual RAB roll forward'!G784</f>
        <v>0</v>
      </c>
      <c r="H143" s="110">
        <f>'Actual RAB roll forward'!H784</f>
        <v>0</v>
      </c>
      <c r="I143" s="110">
        <f>'Actual RAB roll forward'!I784</f>
        <v>0</v>
      </c>
      <c r="J143" s="110">
        <f>'Actual RAB roll forward'!J784</f>
        <v>0</v>
      </c>
      <c r="K143" s="110">
        <f>'Actual RAB roll forward'!K784</f>
        <v>0</v>
      </c>
      <c r="L143" s="110">
        <f>'Actual RAB roll forward'!L784</f>
        <v>0</v>
      </c>
      <c r="M143" s="110">
        <f>'Actual RAB roll forward'!M784</f>
        <v>0</v>
      </c>
      <c r="N143" s="110">
        <f>'Actual RAB roll forward'!N784</f>
        <v>0</v>
      </c>
      <c r="O143" s="110">
        <f>'Actual RAB roll forward'!O784</f>
        <v>0</v>
      </c>
      <c r="P143" s="110">
        <f>'Actual RAB roll forward'!P784</f>
        <v>0</v>
      </c>
      <c r="Q143" s="110">
        <f>'Actual RAB roll forward'!Q784</f>
        <v>0</v>
      </c>
      <c r="R143" s="28"/>
      <c r="S143" s="99"/>
      <c r="T143" s="99"/>
      <c r="U143" s="99"/>
      <c r="V143" s="99"/>
      <c r="W143" s="99"/>
      <c r="X143" s="99"/>
      <c r="Y143" s="99"/>
      <c r="Z143" s="99"/>
      <c r="AA143" s="99"/>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0"/>
      <c r="BL143" s="210"/>
    </row>
    <row r="144" spans="1:64" hidden="1" outlineLevel="1">
      <c r="A144" s="9"/>
      <c r="B144" s="9"/>
      <c r="C144" s="45"/>
      <c r="D144" s="128">
        <f>Asset44</f>
        <v>0</v>
      </c>
      <c r="E144" s="9"/>
      <c r="F144" s="9"/>
      <c r="G144" s="191">
        <f>'Actual RAB roll forward'!G785</f>
        <v>0</v>
      </c>
      <c r="H144" s="110">
        <f>'Actual RAB roll forward'!H785</f>
        <v>0</v>
      </c>
      <c r="I144" s="110">
        <f>'Actual RAB roll forward'!I785</f>
        <v>0</v>
      </c>
      <c r="J144" s="110">
        <f>'Actual RAB roll forward'!J785</f>
        <v>0</v>
      </c>
      <c r="K144" s="110">
        <f>'Actual RAB roll forward'!K785</f>
        <v>0</v>
      </c>
      <c r="L144" s="110">
        <f>'Actual RAB roll forward'!L785</f>
        <v>0</v>
      </c>
      <c r="M144" s="110">
        <f>'Actual RAB roll forward'!M785</f>
        <v>0</v>
      </c>
      <c r="N144" s="110">
        <f>'Actual RAB roll forward'!N785</f>
        <v>0</v>
      </c>
      <c r="O144" s="110">
        <f>'Actual RAB roll forward'!O785</f>
        <v>0</v>
      </c>
      <c r="P144" s="110">
        <f>'Actual RAB roll forward'!P785</f>
        <v>0</v>
      </c>
      <c r="Q144" s="110">
        <f>'Actual RAB roll forward'!Q785</f>
        <v>0</v>
      </c>
      <c r="R144" s="28"/>
      <c r="S144" s="99"/>
      <c r="T144" s="99"/>
      <c r="U144" s="99"/>
      <c r="V144" s="99"/>
      <c r="W144" s="99"/>
      <c r="X144" s="99"/>
      <c r="Y144" s="99"/>
      <c r="Z144" s="99"/>
      <c r="AA144" s="99"/>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0"/>
      <c r="BL144" s="210"/>
    </row>
    <row r="145" spans="1:64" hidden="1" outlineLevel="1">
      <c r="A145" s="9"/>
      <c r="B145" s="9"/>
      <c r="C145" s="45"/>
      <c r="D145" s="128">
        <f>Asset45</f>
        <v>0</v>
      </c>
      <c r="E145" s="9"/>
      <c r="F145" s="9"/>
      <c r="G145" s="191">
        <f>'Actual RAB roll forward'!G786</f>
        <v>0</v>
      </c>
      <c r="H145" s="110">
        <f>'Actual RAB roll forward'!H786</f>
        <v>0</v>
      </c>
      <c r="I145" s="110">
        <f>'Actual RAB roll forward'!I786</f>
        <v>0</v>
      </c>
      <c r="J145" s="110">
        <f>'Actual RAB roll forward'!J786</f>
        <v>0</v>
      </c>
      <c r="K145" s="110">
        <f>'Actual RAB roll forward'!K786</f>
        <v>0</v>
      </c>
      <c r="L145" s="110">
        <f>'Actual RAB roll forward'!L786</f>
        <v>0</v>
      </c>
      <c r="M145" s="110">
        <f>'Actual RAB roll forward'!M786</f>
        <v>0</v>
      </c>
      <c r="N145" s="110">
        <f>'Actual RAB roll forward'!N786</f>
        <v>0</v>
      </c>
      <c r="O145" s="110">
        <f>'Actual RAB roll forward'!O786</f>
        <v>0</v>
      </c>
      <c r="P145" s="110">
        <f>'Actual RAB roll forward'!P786</f>
        <v>0</v>
      </c>
      <c r="Q145" s="110">
        <f>'Actual RAB roll forward'!Q786</f>
        <v>0</v>
      </c>
      <c r="R145" s="28"/>
      <c r="S145" s="99"/>
      <c r="T145" s="99"/>
      <c r="U145" s="99"/>
      <c r="V145" s="99"/>
      <c r="W145" s="99"/>
      <c r="X145" s="99"/>
      <c r="Y145" s="99"/>
      <c r="Z145" s="99"/>
      <c r="AA145" s="99"/>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0"/>
      <c r="BL145" s="210"/>
    </row>
    <row r="146" spans="1:64" collapsed="1">
      <c r="A146" s="9"/>
      <c r="B146" s="9"/>
      <c r="C146" s="45"/>
      <c r="D146" s="128"/>
      <c r="E146" s="9"/>
      <c r="F146" s="9"/>
      <c r="G146" s="202"/>
      <c r="H146" s="110"/>
      <c r="I146" s="110"/>
      <c r="J146" s="110"/>
      <c r="K146" s="110"/>
      <c r="L146" s="110"/>
      <c r="M146" s="110"/>
      <c r="N146" s="99"/>
      <c r="O146" s="28"/>
      <c r="P146" s="28"/>
      <c r="Q146" s="28"/>
      <c r="R146" s="28"/>
      <c r="S146" s="99"/>
      <c r="T146" s="99"/>
      <c r="U146" s="99"/>
      <c r="V146" s="99"/>
      <c r="W146" s="99"/>
      <c r="X146" s="99"/>
      <c r="Y146" s="99"/>
      <c r="Z146" s="99"/>
      <c r="AA146" s="99"/>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0"/>
      <c r="BL146" s="210"/>
    </row>
    <row r="147" spans="1:64">
      <c r="A147" s="9"/>
      <c r="B147" s="9"/>
      <c r="C147" s="45" t="s">
        <v>52</v>
      </c>
      <c r="D147" s="112"/>
      <c r="E147" s="9"/>
      <c r="F147" s="9"/>
      <c r="G147" s="198">
        <f>SUM(G148:G192)</f>
        <v>0</v>
      </c>
      <c r="H147" s="36"/>
      <c r="I147" s="36"/>
      <c r="J147" s="36"/>
      <c r="K147" s="36"/>
      <c r="L147" s="36"/>
      <c r="M147" s="36"/>
      <c r="N147" s="99"/>
      <c r="O147" s="28"/>
      <c r="P147" s="28"/>
      <c r="Q147" s="28"/>
      <c r="R147" s="28"/>
      <c r="S147" s="99"/>
      <c r="T147" s="99"/>
      <c r="U147" s="99"/>
      <c r="V147" s="99"/>
      <c r="W147" s="99"/>
      <c r="X147" s="99"/>
      <c r="Y147" s="99"/>
      <c r="Z147" s="99"/>
      <c r="AA147" s="99"/>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0"/>
      <c r="BL147" s="210"/>
    </row>
    <row r="148" spans="1:64" outlineLevel="1">
      <c r="A148" s="9"/>
      <c r="B148" s="9"/>
      <c r="C148" s="9"/>
      <c r="D148" s="128" t="str">
        <f>Asset1</f>
        <v>System Capex</v>
      </c>
      <c r="E148" s="9"/>
      <c r="F148" s="9"/>
      <c r="G148" s="194">
        <f>'Actual RAB roll forward'!G789</f>
        <v>0</v>
      </c>
      <c r="H148" s="36"/>
      <c r="I148" s="36"/>
      <c r="J148" s="36"/>
      <c r="K148" s="36"/>
      <c r="L148" s="36"/>
      <c r="M148" s="36"/>
      <c r="N148" s="99"/>
      <c r="O148" s="28"/>
      <c r="P148" s="28"/>
      <c r="Q148" s="28"/>
      <c r="R148" s="28"/>
      <c r="S148" s="99"/>
      <c r="T148" s="99"/>
      <c r="U148" s="99"/>
      <c r="V148" s="99"/>
      <c r="W148" s="99"/>
      <c r="X148" s="99"/>
      <c r="Y148" s="99"/>
      <c r="Z148" s="99"/>
      <c r="AA148" s="99"/>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0"/>
      <c r="BL148" s="210"/>
    </row>
    <row r="149" spans="1:64" outlineLevel="1">
      <c r="A149" s="9"/>
      <c r="B149" s="9"/>
      <c r="C149" s="45"/>
      <c r="D149" s="128" t="str">
        <f>Asset2</f>
        <v>Transmission terminal station</v>
      </c>
      <c r="E149" s="9"/>
      <c r="F149" s="9"/>
      <c r="G149" s="194">
        <f>'Actual RAB roll forward'!G790</f>
        <v>0</v>
      </c>
      <c r="H149" s="36"/>
      <c r="I149" s="36"/>
      <c r="J149" s="36"/>
      <c r="K149" s="36"/>
      <c r="L149" s="36"/>
      <c r="M149" s="36"/>
      <c r="N149" s="99"/>
      <c r="O149" s="28"/>
      <c r="P149" s="28"/>
      <c r="Q149" s="28"/>
      <c r="R149" s="28"/>
      <c r="S149" s="99"/>
      <c r="T149" s="99"/>
      <c r="U149" s="99"/>
      <c r="V149" s="99"/>
      <c r="W149" s="99"/>
      <c r="X149" s="99"/>
      <c r="Y149" s="99"/>
      <c r="Z149" s="99"/>
      <c r="AA149" s="99"/>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0"/>
      <c r="BL149" s="210"/>
    </row>
    <row r="150" spans="1:64" outlineLevel="1">
      <c r="A150" s="9"/>
      <c r="B150" s="9"/>
      <c r="C150" s="45"/>
      <c r="D150" s="128" t="str">
        <f>Asset3</f>
        <v>Zone substations</v>
      </c>
      <c r="E150" s="9"/>
      <c r="F150" s="9"/>
      <c r="G150" s="194">
        <f>'Actual RAB roll forward'!G791</f>
        <v>0</v>
      </c>
      <c r="H150" s="36"/>
      <c r="I150" s="36"/>
      <c r="J150" s="36"/>
      <c r="K150" s="36"/>
      <c r="L150" s="36"/>
      <c r="M150" s="36"/>
      <c r="N150" s="99"/>
      <c r="O150" s="28"/>
      <c r="P150" s="28"/>
      <c r="Q150" s="28"/>
      <c r="R150" s="28"/>
      <c r="S150" s="99"/>
      <c r="T150" s="99"/>
      <c r="U150" s="99"/>
      <c r="V150" s="99"/>
      <c r="W150" s="99"/>
      <c r="X150" s="99"/>
      <c r="Y150" s="99"/>
      <c r="Z150" s="99"/>
      <c r="AA150" s="99"/>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0"/>
      <c r="BL150" s="210"/>
    </row>
    <row r="151" spans="1:64" outlineLevel="1">
      <c r="A151" s="9"/>
      <c r="B151" s="9"/>
      <c r="C151" s="45"/>
      <c r="D151" s="128" t="str">
        <f>Asset4</f>
        <v>Transmission lines</v>
      </c>
      <c r="E151" s="9"/>
      <c r="F151" s="9"/>
      <c r="G151" s="194">
        <f>'Actual RAB roll forward'!G792</f>
        <v>0</v>
      </c>
      <c r="H151" s="36"/>
      <c r="I151" s="36"/>
      <c r="J151" s="36"/>
      <c r="K151" s="36"/>
      <c r="L151" s="36"/>
      <c r="M151" s="36"/>
      <c r="N151" s="99"/>
      <c r="O151" s="28"/>
      <c r="P151" s="28"/>
      <c r="Q151" s="28"/>
      <c r="R151" s="28"/>
      <c r="S151" s="99"/>
      <c r="T151" s="99"/>
      <c r="U151" s="99"/>
      <c r="V151" s="99"/>
      <c r="W151" s="99"/>
      <c r="X151" s="99"/>
      <c r="Y151" s="99"/>
      <c r="Z151" s="99"/>
      <c r="AA151" s="99"/>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0"/>
      <c r="BL151" s="210"/>
    </row>
    <row r="152" spans="1:64" outlineLevel="1">
      <c r="A152" s="9"/>
      <c r="B152" s="9"/>
      <c r="C152" s="45"/>
      <c r="D152" s="128" t="str">
        <f>Asset5</f>
        <v>Distribution mains</v>
      </c>
      <c r="E152" s="9"/>
      <c r="F152" s="9"/>
      <c r="G152" s="194">
        <f>'Actual RAB roll forward'!G793</f>
        <v>0</v>
      </c>
      <c r="H152" s="36"/>
      <c r="I152" s="36"/>
      <c r="J152" s="36"/>
      <c r="K152" s="36"/>
      <c r="L152" s="36"/>
      <c r="M152" s="36"/>
      <c r="N152" s="99"/>
      <c r="O152" s="28"/>
      <c r="P152" s="28"/>
      <c r="Q152" s="28"/>
      <c r="R152" s="28"/>
      <c r="S152" s="99"/>
      <c r="T152" s="99"/>
      <c r="U152" s="99"/>
      <c r="V152" s="99"/>
      <c r="W152" s="99"/>
      <c r="X152" s="99"/>
      <c r="Y152" s="99"/>
      <c r="Z152" s="99"/>
      <c r="AA152" s="99"/>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0"/>
      <c r="BL152" s="210"/>
    </row>
    <row r="153" spans="1:64" outlineLevel="1">
      <c r="A153" s="9"/>
      <c r="B153" s="9"/>
      <c r="C153" s="45"/>
      <c r="D153" s="128" t="str">
        <f>Asset6</f>
        <v>Distribution substations</v>
      </c>
      <c r="E153" s="9"/>
      <c r="F153" s="9"/>
      <c r="G153" s="194">
        <f>'Actual RAB roll forward'!G794</f>
        <v>0</v>
      </c>
      <c r="H153" s="36"/>
      <c r="I153" s="36"/>
      <c r="J153" s="36"/>
      <c r="K153" s="36"/>
      <c r="L153" s="36"/>
      <c r="M153" s="36"/>
      <c r="N153" s="99"/>
      <c r="O153" s="28"/>
      <c r="P153" s="28"/>
      <c r="Q153" s="28"/>
      <c r="R153" s="28"/>
      <c r="S153" s="99"/>
      <c r="T153" s="99"/>
      <c r="U153" s="99"/>
      <c r="V153" s="99"/>
      <c r="W153" s="99"/>
      <c r="X153" s="99"/>
      <c r="Y153" s="99"/>
      <c r="Z153" s="99"/>
      <c r="AA153" s="99"/>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0"/>
      <c r="BL153" s="210"/>
    </row>
    <row r="154" spans="1:64" outlineLevel="1">
      <c r="A154" s="9"/>
      <c r="B154" s="9"/>
      <c r="C154" s="45"/>
      <c r="D154" s="128" t="str">
        <f>Asset7</f>
        <v>Metering</v>
      </c>
      <c r="E154" s="9"/>
      <c r="F154" s="9"/>
      <c r="G154" s="194">
        <f>'Actual RAB roll forward'!G795</f>
        <v>0</v>
      </c>
      <c r="H154" s="36"/>
      <c r="I154" s="36"/>
      <c r="J154" s="36"/>
      <c r="K154" s="36"/>
      <c r="L154" s="36"/>
      <c r="M154" s="36"/>
      <c r="N154" s="99"/>
      <c r="O154" s="28"/>
      <c r="P154" s="28"/>
      <c r="Q154" s="28"/>
      <c r="R154" s="28"/>
      <c r="S154" s="99"/>
      <c r="T154" s="99"/>
      <c r="U154" s="99"/>
      <c r="V154" s="99"/>
      <c r="W154" s="99"/>
      <c r="X154" s="99"/>
      <c r="Y154" s="99"/>
      <c r="Z154" s="99"/>
      <c r="AA154" s="99"/>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0"/>
      <c r="BL154" s="210"/>
    </row>
    <row r="155" spans="1:64" outlineLevel="1">
      <c r="A155" s="9"/>
      <c r="B155" s="9"/>
      <c r="C155" s="45"/>
      <c r="D155" s="128" t="str">
        <f>Asset8</f>
        <v>Land and easements</v>
      </c>
      <c r="E155" s="9"/>
      <c r="F155" s="9"/>
      <c r="G155" s="194">
        <f>'Actual RAB roll forward'!G796</f>
        <v>0</v>
      </c>
      <c r="H155" s="36"/>
      <c r="I155" s="36"/>
      <c r="J155" s="36"/>
      <c r="K155" s="36"/>
      <c r="L155" s="36"/>
      <c r="M155" s="36"/>
      <c r="N155" s="99"/>
      <c r="O155" s="28"/>
      <c r="P155" s="28"/>
      <c r="Q155" s="28"/>
      <c r="R155" s="28"/>
      <c r="S155" s="99"/>
      <c r="T155" s="99"/>
      <c r="U155" s="99"/>
      <c r="V155" s="99"/>
      <c r="W155" s="99"/>
      <c r="X155" s="99"/>
      <c r="Y155" s="99"/>
      <c r="Z155" s="99"/>
      <c r="AA155" s="99"/>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0"/>
      <c r="BL155" s="210"/>
    </row>
    <row r="156" spans="1:64" outlineLevel="1">
      <c r="A156" s="9"/>
      <c r="B156" s="9"/>
      <c r="C156" s="45"/>
      <c r="D156" s="128" t="str">
        <f>Asset9</f>
        <v>Secondary systems - Control, communications &amp; Protection</v>
      </c>
      <c r="E156" s="9"/>
      <c r="F156" s="9"/>
      <c r="G156" s="194">
        <f>'Actual RAB roll forward'!G797</f>
        <v>0</v>
      </c>
      <c r="H156" s="36"/>
      <c r="I156" s="36"/>
      <c r="J156" s="36"/>
      <c r="K156" s="36"/>
      <c r="L156" s="36"/>
      <c r="M156" s="36"/>
      <c r="N156" s="99"/>
      <c r="O156" s="28"/>
      <c r="P156" s="28"/>
      <c r="Q156" s="28"/>
      <c r="R156" s="28"/>
      <c r="S156" s="99"/>
      <c r="T156" s="99"/>
      <c r="U156" s="99"/>
      <c r="V156" s="99"/>
      <c r="W156" s="99"/>
      <c r="X156" s="99"/>
      <c r="Y156" s="99"/>
      <c r="Z156" s="99"/>
      <c r="AA156" s="99"/>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0"/>
      <c r="BL156" s="210"/>
    </row>
    <row r="157" spans="1:64" outlineLevel="1">
      <c r="A157" s="9"/>
      <c r="B157" s="9"/>
      <c r="C157" s="45"/>
      <c r="D157" s="128" t="str">
        <f>Asset10</f>
        <v>Other</v>
      </c>
      <c r="E157" s="9"/>
      <c r="F157" s="9"/>
      <c r="G157" s="194">
        <f>'Actual RAB roll forward'!G798</f>
        <v>0</v>
      </c>
      <c r="H157" s="36"/>
      <c r="I157" s="36"/>
      <c r="J157" s="36"/>
      <c r="K157" s="36"/>
      <c r="L157" s="36"/>
      <c r="M157" s="36"/>
      <c r="N157" s="99"/>
      <c r="O157" s="28"/>
      <c r="P157" s="28"/>
      <c r="Q157" s="28"/>
      <c r="R157" s="28"/>
      <c r="S157" s="99"/>
      <c r="T157" s="99"/>
      <c r="U157" s="99"/>
      <c r="V157" s="99"/>
      <c r="W157" s="99"/>
      <c r="X157" s="99"/>
      <c r="Y157" s="99"/>
      <c r="Z157" s="99"/>
      <c r="AA157" s="99"/>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0"/>
      <c r="BL157" s="210"/>
    </row>
    <row r="158" spans="1:64" outlineLevel="1">
      <c r="A158" s="9"/>
      <c r="B158" s="9"/>
      <c r="C158" s="45"/>
      <c r="D158" s="128" t="str">
        <f>Asset11</f>
        <v>Non-System Capex</v>
      </c>
      <c r="E158" s="9"/>
      <c r="F158" s="9"/>
      <c r="G158" s="194">
        <f>'Actual RAB roll forward'!G799</f>
        <v>0</v>
      </c>
      <c r="H158" s="36"/>
      <c r="I158" s="36"/>
      <c r="J158" s="36"/>
      <c r="K158" s="36"/>
      <c r="L158" s="36"/>
      <c r="M158" s="36"/>
      <c r="N158" s="99"/>
      <c r="O158" s="28"/>
      <c r="P158" s="28"/>
      <c r="Q158" s="28"/>
      <c r="R158" s="28"/>
      <c r="S158" s="99"/>
      <c r="T158" s="99"/>
      <c r="U158" s="99"/>
      <c r="V158" s="99"/>
      <c r="W158" s="99"/>
      <c r="X158" s="99"/>
      <c r="Y158" s="99"/>
      <c r="Z158" s="99"/>
      <c r="AA158" s="99"/>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0"/>
      <c r="BL158" s="210"/>
    </row>
    <row r="159" spans="1:64" outlineLevel="1">
      <c r="A159" s="9"/>
      <c r="B159" s="9"/>
      <c r="C159" s="45"/>
      <c r="D159" s="128" t="str">
        <f>Asset12</f>
        <v>Non-network—IT and Communications Capex</v>
      </c>
      <c r="E159" s="9"/>
      <c r="F159" s="9"/>
      <c r="G159" s="194">
        <f>'Actual RAB roll forward'!G800</f>
        <v>0</v>
      </c>
      <c r="H159" s="36"/>
      <c r="I159" s="36"/>
      <c r="J159" s="36"/>
      <c r="K159" s="36"/>
      <c r="L159" s="36"/>
      <c r="M159" s="36"/>
      <c r="N159" s="99"/>
      <c r="O159" s="28"/>
      <c r="P159" s="28"/>
      <c r="Q159" s="28"/>
      <c r="R159" s="28"/>
      <c r="S159" s="99"/>
      <c r="T159" s="99"/>
      <c r="U159" s="99"/>
      <c r="V159" s="99"/>
      <c r="W159" s="99"/>
      <c r="X159" s="99"/>
      <c r="Y159" s="99"/>
      <c r="Z159" s="99"/>
      <c r="AA159" s="99"/>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0"/>
      <c r="BL159" s="210"/>
    </row>
    <row r="160" spans="1:64" outlineLevel="1">
      <c r="A160" s="9"/>
      <c r="B160" s="9"/>
      <c r="C160" s="45"/>
      <c r="D160" s="128" t="str">
        <f>Asset13</f>
        <v>Non-network—Motor Vehicles Capex</v>
      </c>
      <c r="E160" s="9"/>
      <c r="F160" s="9"/>
      <c r="G160" s="194">
        <f>'Actual RAB roll forward'!G801</f>
        <v>0</v>
      </c>
      <c r="H160" s="36"/>
      <c r="I160" s="36"/>
      <c r="J160" s="36"/>
      <c r="K160" s="36"/>
      <c r="L160" s="36"/>
      <c r="M160" s="36"/>
      <c r="N160" s="99"/>
      <c r="O160" s="28"/>
      <c r="P160" s="28"/>
      <c r="Q160" s="28"/>
      <c r="R160" s="28"/>
      <c r="S160" s="99"/>
      <c r="T160" s="99"/>
      <c r="U160" s="99"/>
      <c r="V160" s="99"/>
      <c r="W160" s="99"/>
      <c r="X160" s="99"/>
      <c r="Y160" s="99"/>
      <c r="Z160" s="99"/>
      <c r="AA160" s="99"/>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0"/>
      <c r="BL160" s="210"/>
    </row>
    <row r="161" spans="1:64" outlineLevel="1">
      <c r="A161" s="9"/>
      <c r="B161" s="9"/>
      <c r="C161" s="45"/>
      <c r="D161" s="128" t="str">
        <f>Asset14</f>
        <v>Non-network—Property Capex</v>
      </c>
      <c r="E161" s="9"/>
      <c r="F161" s="9"/>
      <c r="G161" s="194">
        <f>'Actual RAB roll forward'!G802</f>
        <v>0</v>
      </c>
      <c r="H161" s="36"/>
      <c r="I161" s="36"/>
      <c r="J161" s="36"/>
      <c r="K161" s="36"/>
      <c r="L161" s="36"/>
      <c r="M161" s="36"/>
      <c r="N161" s="99"/>
      <c r="O161" s="28"/>
      <c r="P161" s="28"/>
      <c r="Q161" s="28"/>
      <c r="R161" s="28"/>
      <c r="S161" s="99"/>
      <c r="T161" s="99"/>
      <c r="U161" s="99"/>
      <c r="V161" s="99"/>
      <c r="W161" s="99"/>
      <c r="X161" s="99"/>
      <c r="Y161" s="99"/>
      <c r="Z161" s="99"/>
      <c r="AA161" s="99"/>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0"/>
      <c r="BL161" s="210"/>
    </row>
    <row r="162" spans="1:64" outlineLevel="1">
      <c r="A162" s="9"/>
      <c r="B162" s="9"/>
      <c r="C162" s="45"/>
      <c r="D162" s="128" t="str">
        <f>Asset15</f>
        <v>Non-network—Plant &amp; Equipment Capex</v>
      </c>
      <c r="E162" s="9"/>
      <c r="F162" s="9"/>
      <c r="G162" s="194">
        <f>'Actual RAB roll forward'!G803</f>
        <v>0</v>
      </c>
      <c r="H162" s="36"/>
      <c r="I162" s="36"/>
      <c r="J162" s="36"/>
      <c r="K162" s="36"/>
      <c r="L162" s="36"/>
      <c r="M162" s="36"/>
      <c r="N162" s="99"/>
      <c r="O162" s="28"/>
      <c r="P162" s="28"/>
      <c r="Q162" s="28"/>
      <c r="R162" s="28"/>
      <c r="S162" s="99"/>
      <c r="T162" s="99"/>
      <c r="U162" s="99"/>
      <c r="V162" s="99"/>
      <c r="W162" s="99"/>
      <c r="X162" s="99"/>
      <c r="Y162" s="99"/>
      <c r="Z162" s="99"/>
      <c r="AA162" s="99"/>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0"/>
      <c r="BL162" s="210"/>
    </row>
    <row r="163" spans="1:64" outlineLevel="1">
      <c r="A163" s="9"/>
      <c r="B163" s="9"/>
      <c r="C163" s="45"/>
      <c r="D163" s="128" t="str">
        <f>Asset16</f>
        <v>Non-network—Other capex</v>
      </c>
      <c r="E163" s="9"/>
      <c r="F163" s="9"/>
      <c r="G163" s="194">
        <f>'Actual RAB roll forward'!G804</f>
        <v>0</v>
      </c>
      <c r="H163" s="36"/>
      <c r="I163" s="36"/>
      <c r="J163" s="36"/>
      <c r="K163" s="36"/>
      <c r="L163" s="36"/>
      <c r="M163" s="36"/>
      <c r="N163" s="99"/>
      <c r="O163" s="28"/>
      <c r="P163" s="28"/>
      <c r="Q163" s="28"/>
      <c r="R163" s="28"/>
      <c r="S163" s="99"/>
      <c r="T163" s="99"/>
      <c r="U163" s="99"/>
      <c r="V163" s="99"/>
      <c r="W163" s="99"/>
      <c r="X163" s="99"/>
      <c r="Y163" s="99"/>
      <c r="Z163" s="99"/>
      <c r="AA163" s="99"/>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0"/>
      <c r="BL163" s="210"/>
    </row>
    <row r="164" spans="1:64" hidden="1" outlineLevel="1">
      <c r="A164" s="9"/>
      <c r="B164" s="9"/>
      <c r="C164" s="45"/>
      <c r="D164" s="128">
        <f>Asset17</f>
        <v>0</v>
      </c>
      <c r="E164" s="9"/>
      <c r="F164" s="9"/>
      <c r="G164" s="194">
        <f>'Actual RAB roll forward'!G805</f>
        <v>0</v>
      </c>
      <c r="H164" s="36"/>
      <c r="I164" s="36"/>
      <c r="J164" s="36"/>
      <c r="K164" s="36"/>
      <c r="L164" s="36"/>
      <c r="M164" s="36"/>
      <c r="N164" s="99"/>
      <c r="O164" s="28"/>
      <c r="P164" s="28"/>
      <c r="Q164" s="28"/>
      <c r="R164" s="28"/>
      <c r="S164" s="99"/>
      <c r="T164" s="99"/>
      <c r="U164" s="99"/>
      <c r="V164" s="99"/>
      <c r="W164" s="99"/>
      <c r="X164" s="99"/>
      <c r="Y164" s="99"/>
      <c r="Z164" s="99"/>
      <c r="AA164" s="99"/>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0"/>
      <c r="BL164" s="210"/>
    </row>
    <row r="165" spans="1:64" hidden="1" outlineLevel="1">
      <c r="A165" s="9"/>
      <c r="B165" s="9"/>
      <c r="C165" s="45"/>
      <c r="D165" s="128">
        <f>Asset18</f>
        <v>0</v>
      </c>
      <c r="E165" s="9"/>
      <c r="F165" s="9"/>
      <c r="G165" s="194">
        <f>'Actual RAB roll forward'!G806</f>
        <v>0</v>
      </c>
      <c r="H165" s="36"/>
      <c r="I165" s="36"/>
      <c r="J165" s="36"/>
      <c r="K165" s="36"/>
      <c r="L165" s="36"/>
      <c r="M165" s="36"/>
      <c r="N165" s="99"/>
      <c r="O165" s="28"/>
      <c r="P165" s="28"/>
      <c r="Q165" s="28"/>
      <c r="R165" s="28"/>
      <c r="S165" s="99"/>
      <c r="T165" s="99"/>
      <c r="U165" s="99"/>
      <c r="V165" s="99"/>
      <c r="W165" s="99"/>
      <c r="X165" s="99"/>
      <c r="Y165" s="99"/>
      <c r="Z165" s="99"/>
      <c r="AA165" s="99"/>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0"/>
      <c r="BL165" s="210"/>
    </row>
    <row r="166" spans="1:64" hidden="1" outlineLevel="1">
      <c r="A166" s="9"/>
      <c r="B166" s="9"/>
      <c r="C166" s="45"/>
      <c r="D166" s="128">
        <f>Asset19</f>
        <v>0</v>
      </c>
      <c r="E166" s="9"/>
      <c r="F166" s="9"/>
      <c r="G166" s="194">
        <f>'Actual RAB roll forward'!G807</f>
        <v>0</v>
      </c>
      <c r="H166" s="36"/>
      <c r="I166" s="36"/>
      <c r="J166" s="36"/>
      <c r="K166" s="36"/>
      <c r="L166" s="36"/>
      <c r="M166" s="36"/>
      <c r="N166" s="99"/>
      <c r="O166" s="28"/>
      <c r="P166" s="28"/>
      <c r="Q166" s="28"/>
      <c r="R166" s="28"/>
      <c r="S166" s="99"/>
      <c r="T166" s="99"/>
      <c r="U166" s="99"/>
      <c r="V166" s="99"/>
      <c r="W166" s="99"/>
      <c r="X166" s="99"/>
      <c r="Y166" s="99"/>
      <c r="Z166" s="99"/>
      <c r="AA166" s="99"/>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0"/>
      <c r="BL166" s="210"/>
    </row>
    <row r="167" spans="1:64" hidden="1" outlineLevel="1">
      <c r="A167" s="9"/>
      <c r="B167" s="9"/>
      <c r="C167" s="45"/>
      <c r="D167" s="128">
        <f>Asset20</f>
        <v>0</v>
      </c>
      <c r="E167" s="9"/>
      <c r="F167" s="9"/>
      <c r="G167" s="194">
        <f>'Actual RAB roll forward'!G808</f>
        <v>0</v>
      </c>
      <c r="H167" s="36"/>
      <c r="I167" s="36"/>
      <c r="J167" s="36"/>
      <c r="K167" s="36"/>
      <c r="L167" s="36"/>
      <c r="M167" s="36"/>
      <c r="N167" s="99"/>
      <c r="O167" s="28"/>
      <c r="P167" s="28"/>
      <c r="Q167" s="28"/>
      <c r="R167" s="28"/>
      <c r="S167" s="99"/>
      <c r="T167" s="99"/>
      <c r="U167" s="99"/>
      <c r="V167" s="99"/>
      <c r="W167" s="99"/>
      <c r="X167" s="99"/>
      <c r="Y167" s="99"/>
      <c r="Z167" s="99"/>
      <c r="AA167" s="99"/>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0"/>
      <c r="BL167" s="210"/>
    </row>
    <row r="168" spans="1:64" hidden="1" outlineLevel="1">
      <c r="A168" s="9"/>
      <c r="B168" s="9"/>
      <c r="C168" s="45"/>
      <c r="D168" s="128">
        <f>Asset21</f>
        <v>0</v>
      </c>
      <c r="E168" s="9"/>
      <c r="F168" s="9"/>
      <c r="G168" s="194">
        <f>'Actual RAB roll forward'!G809</f>
        <v>0</v>
      </c>
      <c r="H168" s="36"/>
      <c r="I168" s="36"/>
      <c r="J168" s="36"/>
      <c r="K168" s="36"/>
      <c r="L168" s="36"/>
      <c r="M168" s="36"/>
      <c r="N168" s="99"/>
      <c r="O168" s="28"/>
      <c r="P168" s="28"/>
      <c r="Q168" s="28"/>
      <c r="R168" s="28"/>
      <c r="S168" s="99"/>
      <c r="T168" s="99"/>
      <c r="U168" s="99"/>
      <c r="V168" s="99"/>
      <c r="W168" s="99"/>
      <c r="X168" s="99"/>
      <c r="Y168" s="99"/>
      <c r="Z168" s="99"/>
      <c r="AA168" s="99"/>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0"/>
      <c r="BL168" s="210"/>
    </row>
    <row r="169" spans="1:64" hidden="1" outlineLevel="1">
      <c r="A169" s="9"/>
      <c r="B169" s="9"/>
      <c r="C169" s="45"/>
      <c r="D169" s="128">
        <f>Asset22</f>
        <v>0</v>
      </c>
      <c r="E169" s="9"/>
      <c r="F169" s="9"/>
      <c r="G169" s="194">
        <f>'Actual RAB roll forward'!G810</f>
        <v>0</v>
      </c>
      <c r="H169" s="36"/>
      <c r="I169" s="36"/>
      <c r="J169" s="36"/>
      <c r="K169" s="36"/>
      <c r="L169" s="36"/>
      <c r="M169" s="36"/>
      <c r="N169" s="99"/>
      <c r="O169" s="28"/>
      <c r="P169" s="28"/>
      <c r="Q169" s="28"/>
      <c r="R169" s="28"/>
      <c r="S169" s="99"/>
      <c r="T169" s="99"/>
      <c r="U169" s="99"/>
      <c r="V169" s="99"/>
      <c r="W169" s="99"/>
      <c r="X169" s="99"/>
      <c r="Y169" s="99"/>
      <c r="Z169" s="99"/>
      <c r="AA169" s="99"/>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0"/>
      <c r="BL169" s="210"/>
    </row>
    <row r="170" spans="1:64" hidden="1" outlineLevel="1">
      <c r="A170" s="9"/>
      <c r="B170" s="9"/>
      <c r="C170" s="45"/>
      <c r="D170" s="128">
        <f>Asset23</f>
        <v>0</v>
      </c>
      <c r="E170" s="9"/>
      <c r="F170" s="9"/>
      <c r="G170" s="194">
        <f>'Actual RAB roll forward'!G811</f>
        <v>0</v>
      </c>
      <c r="H170" s="36"/>
      <c r="I170" s="36"/>
      <c r="J170" s="36"/>
      <c r="K170" s="36"/>
      <c r="L170" s="36"/>
      <c r="M170" s="36"/>
      <c r="N170" s="99"/>
      <c r="O170" s="28"/>
      <c r="P170" s="28"/>
      <c r="Q170" s="28"/>
      <c r="R170" s="28"/>
      <c r="S170" s="99"/>
      <c r="T170" s="99"/>
      <c r="U170" s="99"/>
      <c r="V170" s="99"/>
      <c r="W170" s="99"/>
      <c r="X170" s="99"/>
      <c r="Y170" s="99"/>
      <c r="Z170" s="99"/>
      <c r="AA170" s="99"/>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0"/>
      <c r="BL170" s="210"/>
    </row>
    <row r="171" spans="1:64" hidden="1" outlineLevel="1">
      <c r="A171" s="9"/>
      <c r="B171" s="9"/>
      <c r="C171" s="45"/>
      <c r="D171" s="128">
        <f>Asset24</f>
        <v>0</v>
      </c>
      <c r="E171" s="9"/>
      <c r="F171" s="9"/>
      <c r="G171" s="194">
        <f>'Actual RAB roll forward'!G812</f>
        <v>0</v>
      </c>
      <c r="H171" s="36"/>
      <c r="I171" s="36"/>
      <c r="J171" s="36"/>
      <c r="K171" s="36"/>
      <c r="L171" s="36"/>
      <c r="M171" s="36"/>
      <c r="N171" s="99"/>
      <c r="O171" s="28"/>
      <c r="P171" s="28"/>
      <c r="Q171" s="28"/>
      <c r="R171" s="28"/>
      <c r="S171" s="99"/>
      <c r="T171" s="99"/>
      <c r="U171" s="99"/>
      <c r="V171" s="99"/>
      <c r="W171" s="99"/>
      <c r="X171" s="99"/>
      <c r="Y171" s="99"/>
      <c r="Z171" s="99"/>
      <c r="AA171" s="99"/>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0"/>
      <c r="BL171" s="210"/>
    </row>
    <row r="172" spans="1:64" hidden="1" outlineLevel="1">
      <c r="A172" s="9"/>
      <c r="B172" s="9"/>
      <c r="C172" s="45"/>
      <c r="D172" s="128">
        <f>Asset25</f>
        <v>0</v>
      </c>
      <c r="E172" s="9"/>
      <c r="F172" s="9"/>
      <c r="G172" s="194">
        <f>'Actual RAB roll forward'!G813</f>
        <v>0</v>
      </c>
      <c r="H172" s="36"/>
      <c r="I172" s="36"/>
      <c r="J172" s="36"/>
      <c r="K172" s="36"/>
      <c r="L172" s="36"/>
      <c r="M172" s="36"/>
      <c r="N172" s="99"/>
      <c r="O172" s="28"/>
      <c r="P172" s="28"/>
      <c r="Q172" s="28"/>
      <c r="R172" s="28"/>
      <c r="S172" s="99"/>
      <c r="T172" s="99"/>
      <c r="U172" s="99"/>
      <c r="V172" s="99"/>
      <c r="W172" s="99"/>
      <c r="X172" s="99"/>
      <c r="Y172" s="99"/>
      <c r="Z172" s="99"/>
      <c r="AA172" s="99"/>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0"/>
      <c r="BL172" s="210"/>
    </row>
    <row r="173" spans="1:64" hidden="1" outlineLevel="1">
      <c r="A173" s="9"/>
      <c r="B173" s="9"/>
      <c r="C173" s="45"/>
      <c r="D173" s="128">
        <f>Asset26</f>
        <v>0</v>
      </c>
      <c r="E173" s="9"/>
      <c r="F173" s="9"/>
      <c r="G173" s="194">
        <f>'Actual RAB roll forward'!G814</f>
        <v>0</v>
      </c>
      <c r="H173" s="36"/>
      <c r="I173" s="36"/>
      <c r="J173" s="36"/>
      <c r="K173" s="36"/>
      <c r="L173" s="36"/>
      <c r="M173" s="36"/>
      <c r="N173" s="99"/>
      <c r="O173" s="28"/>
      <c r="P173" s="28"/>
      <c r="Q173" s="28"/>
      <c r="R173" s="28"/>
      <c r="S173" s="99"/>
      <c r="T173" s="99"/>
      <c r="U173" s="99"/>
      <c r="V173" s="99"/>
      <c r="W173" s="99"/>
      <c r="X173" s="99"/>
      <c r="Y173" s="99"/>
      <c r="Z173" s="99"/>
      <c r="AA173" s="99"/>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0"/>
      <c r="BL173" s="210"/>
    </row>
    <row r="174" spans="1:64" hidden="1" outlineLevel="1">
      <c r="A174" s="9"/>
      <c r="B174" s="9"/>
      <c r="C174" s="45"/>
      <c r="D174" s="128">
        <f>Asset27</f>
        <v>0</v>
      </c>
      <c r="E174" s="9"/>
      <c r="F174" s="9"/>
      <c r="G174" s="194">
        <f>'Actual RAB roll forward'!G815</f>
        <v>0</v>
      </c>
      <c r="H174" s="36"/>
      <c r="I174" s="36"/>
      <c r="J174" s="36"/>
      <c r="K174" s="36"/>
      <c r="L174" s="36"/>
      <c r="M174" s="36"/>
      <c r="N174" s="99"/>
      <c r="O174" s="28"/>
      <c r="P174" s="28"/>
      <c r="Q174" s="28"/>
      <c r="R174" s="28"/>
      <c r="S174" s="99"/>
      <c r="T174" s="99"/>
      <c r="U174" s="99"/>
      <c r="V174" s="99"/>
      <c r="W174" s="99"/>
      <c r="X174" s="99"/>
      <c r="Y174" s="99"/>
      <c r="Z174" s="99"/>
      <c r="AA174" s="99"/>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0"/>
      <c r="BL174" s="210"/>
    </row>
    <row r="175" spans="1:64" hidden="1" outlineLevel="1">
      <c r="A175" s="9"/>
      <c r="B175" s="9"/>
      <c r="C175" s="45"/>
      <c r="D175" s="128">
        <f>Asset28</f>
        <v>0</v>
      </c>
      <c r="E175" s="9"/>
      <c r="F175" s="9"/>
      <c r="G175" s="194">
        <f>'Actual RAB roll forward'!G816</f>
        <v>0</v>
      </c>
      <c r="H175" s="36"/>
      <c r="I175" s="36"/>
      <c r="J175" s="36"/>
      <c r="K175" s="36"/>
      <c r="L175" s="36"/>
      <c r="M175" s="36"/>
      <c r="N175" s="99"/>
      <c r="O175" s="28"/>
      <c r="P175" s="28"/>
      <c r="Q175" s="28"/>
      <c r="R175" s="28"/>
      <c r="S175" s="99"/>
      <c r="T175" s="99"/>
      <c r="U175" s="99"/>
      <c r="V175" s="99"/>
      <c r="W175" s="99"/>
      <c r="X175" s="99"/>
      <c r="Y175" s="99"/>
      <c r="Z175" s="99"/>
      <c r="AA175" s="99"/>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0"/>
      <c r="BL175" s="210"/>
    </row>
    <row r="176" spans="1:64" hidden="1" outlineLevel="1">
      <c r="A176" s="9"/>
      <c r="B176" s="9"/>
      <c r="C176" s="45"/>
      <c r="D176" s="128">
        <f>Asset29</f>
        <v>0</v>
      </c>
      <c r="E176" s="9"/>
      <c r="F176" s="9"/>
      <c r="G176" s="194">
        <f>'Actual RAB roll forward'!G817</f>
        <v>0</v>
      </c>
      <c r="H176" s="36"/>
      <c r="I176" s="36"/>
      <c r="J176" s="36"/>
      <c r="K176" s="36"/>
      <c r="L176" s="36"/>
      <c r="M176" s="36"/>
      <c r="N176" s="99"/>
      <c r="O176" s="28"/>
      <c r="P176" s="28"/>
      <c r="Q176" s="28"/>
      <c r="R176" s="28"/>
      <c r="S176" s="99"/>
      <c r="T176" s="99"/>
      <c r="U176" s="99"/>
      <c r="V176" s="99"/>
      <c r="W176" s="99"/>
      <c r="X176" s="99"/>
      <c r="Y176" s="99"/>
      <c r="Z176" s="99"/>
      <c r="AA176" s="99"/>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0"/>
      <c r="BL176" s="210"/>
    </row>
    <row r="177" spans="1:64" hidden="1" outlineLevel="1">
      <c r="A177" s="9"/>
      <c r="B177" s="9"/>
      <c r="C177" s="45"/>
      <c r="D177" s="128">
        <f>Asset30</f>
        <v>0</v>
      </c>
      <c r="E177" s="9"/>
      <c r="F177" s="9"/>
      <c r="G177" s="194">
        <f>'Actual RAB roll forward'!G818</f>
        <v>0</v>
      </c>
      <c r="H177" s="36"/>
      <c r="I177" s="36"/>
      <c r="J177" s="36"/>
      <c r="K177" s="36"/>
      <c r="L177" s="36"/>
      <c r="M177" s="36"/>
      <c r="N177" s="99"/>
      <c r="O177" s="28"/>
      <c r="P177" s="28"/>
      <c r="Q177" s="28"/>
      <c r="R177" s="28"/>
      <c r="S177" s="99"/>
      <c r="T177" s="99"/>
      <c r="U177" s="99"/>
      <c r="V177" s="99"/>
      <c r="W177" s="99"/>
      <c r="X177" s="99"/>
      <c r="Y177" s="99"/>
      <c r="Z177" s="99"/>
      <c r="AA177" s="99"/>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0"/>
      <c r="BL177" s="210"/>
    </row>
    <row r="178" spans="1:64" hidden="1" outlineLevel="1">
      <c r="A178" s="9"/>
      <c r="B178" s="9"/>
      <c r="C178" s="45"/>
      <c r="D178" s="128">
        <f>Asset31</f>
        <v>0</v>
      </c>
      <c r="E178" s="9"/>
      <c r="F178" s="9"/>
      <c r="G178" s="194">
        <f>'Actual RAB roll forward'!G819</f>
        <v>0</v>
      </c>
      <c r="H178" s="36"/>
      <c r="I178" s="36"/>
      <c r="J178" s="36"/>
      <c r="K178" s="36"/>
      <c r="L178" s="36"/>
      <c r="M178" s="36"/>
      <c r="N178" s="99"/>
      <c r="O178" s="28"/>
      <c r="P178" s="28"/>
      <c r="Q178" s="28"/>
      <c r="R178" s="28"/>
      <c r="S178" s="99"/>
      <c r="T178" s="99"/>
      <c r="U178" s="99"/>
      <c r="V178" s="99"/>
      <c r="W178" s="99"/>
      <c r="X178" s="99"/>
      <c r="Y178" s="99"/>
      <c r="Z178" s="99"/>
      <c r="AA178" s="99"/>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0"/>
      <c r="BL178" s="210"/>
    </row>
    <row r="179" spans="1:64" hidden="1" outlineLevel="1">
      <c r="A179" s="9"/>
      <c r="B179" s="9"/>
      <c r="C179" s="45"/>
      <c r="D179" s="128">
        <f>Asset32</f>
        <v>0</v>
      </c>
      <c r="E179" s="9"/>
      <c r="F179" s="9"/>
      <c r="G179" s="194">
        <f>'Actual RAB roll forward'!G820</f>
        <v>0</v>
      </c>
      <c r="H179" s="36"/>
      <c r="I179" s="36"/>
      <c r="J179" s="36"/>
      <c r="K179" s="36"/>
      <c r="L179" s="36"/>
      <c r="M179" s="36"/>
      <c r="N179" s="99"/>
      <c r="O179" s="28"/>
      <c r="P179" s="28"/>
      <c r="Q179" s="28"/>
      <c r="R179" s="28"/>
      <c r="S179" s="99"/>
      <c r="T179" s="99"/>
      <c r="U179" s="99"/>
      <c r="V179" s="99"/>
      <c r="W179" s="99"/>
      <c r="X179" s="99"/>
      <c r="Y179" s="99"/>
      <c r="Z179" s="99"/>
      <c r="AA179" s="99"/>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0"/>
      <c r="BL179" s="210"/>
    </row>
    <row r="180" spans="1:64" hidden="1" outlineLevel="1">
      <c r="A180" s="9"/>
      <c r="B180" s="9"/>
      <c r="C180" s="45"/>
      <c r="D180" s="128">
        <f>Asset33</f>
        <v>0</v>
      </c>
      <c r="E180" s="9"/>
      <c r="F180" s="9"/>
      <c r="G180" s="194">
        <f>'Actual RAB roll forward'!G821</f>
        <v>0</v>
      </c>
      <c r="H180" s="36"/>
      <c r="I180" s="36"/>
      <c r="J180" s="36"/>
      <c r="K180" s="36"/>
      <c r="L180" s="36"/>
      <c r="M180" s="36"/>
      <c r="N180" s="99"/>
      <c r="O180" s="28"/>
      <c r="P180" s="28"/>
      <c r="Q180" s="28"/>
      <c r="R180" s="28"/>
      <c r="S180" s="99"/>
      <c r="T180" s="99"/>
      <c r="U180" s="99"/>
      <c r="V180" s="99"/>
      <c r="W180" s="99"/>
      <c r="X180" s="99"/>
      <c r="Y180" s="99"/>
      <c r="Z180" s="99"/>
      <c r="AA180" s="99"/>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0"/>
      <c r="BL180" s="210"/>
    </row>
    <row r="181" spans="1:64" hidden="1" outlineLevel="1">
      <c r="A181" s="9"/>
      <c r="B181" s="9"/>
      <c r="C181" s="45"/>
      <c r="D181" s="128">
        <f>Asset34</f>
        <v>0</v>
      </c>
      <c r="E181" s="9"/>
      <c r="F181" s="9"/>
      <c r="G181" s="194">
        <f>'Actual RAB roll forward'!G822</f>
        <v>0</v>
      </c>
      <c r="H181" s="36"/>
      <c r="I181" s="36"/>
      <c r="J181" s="36"/>
      <c r="K181" s="36"/>
      <c r="L181" s="36"/>
      <c r="M181" s="36"/>
      <c r="N181" s="99"/>
      <c r="O181" s="28"/>
      <c r="P181" s="28"/>
      <c r="Q181" s="28"/>
      <c r="R181" s="28"/>
      <c r="S181" s="99"/>
      <c r="T181" s="99"/>
      <c r="U181" s="99"/>
      <c r="V181" s="99"/>
      <c r="W181" s="99"/>
      <c r="X181" s="99"/>
      <c r="Y181" s="99"/>
      <c r="Z181" s="99"/>
      <c r="AA181" s="99"/>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0"/>
      <c r="BL181" s="210"/>
    </row>
    <row r="182" spans="1:64" hidden="1" outlineLevel="1">
      <c r="A182" s="9"/>
      <c r="B182" s="9"/>
      <c r="C182" s="45"/>
      <c r="D182" s="128">
        <f>Asset35</f>
        <v>0</v>
      </c>
      <c r="E182" s="9"/>
      <c r="F182" s="9"/>
      <c r="G182" s="194">
        <f>'Actual RAB roll forward'!G823</f>
        <v>0</v>
      </c>
      <c r="H182" s="36"/>
      <c r="I182" s="36"/>
      <c r="J182" s="36"/>
      <c r="K182" s="36"/>
      <c r="L182" s="36"/>
      <c r="M182" s="36"/>
      <c r="N182" s="99"/>
      <c r="O182" s="28"/>
      <c r="P182" s="28"/>
      <c r="Q182" s="28"/>
      <c r="R182" s="28"/>
      <c r="S182" s="99"/>
      <c r="T182" s="99"/>
      <c r="U182" s="99"/>
      <c r="V182" s="99"/>
      <c r="W182" s="99"/>
      <c r="X182" s="99"/>
      <c r="Y182" s="99"/>
      <c r="Z182" s="99"/>
      <c r="AA182" s="99"/>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0"/>
      <c r="BL182" s="210"/>
    </row>
    <row r="183" spans="1:64" hidden="1" outlineLevel="1">
      <c r="A183" s="9"/>
      <c r="B183" s="9"/>
      <c r="C183" s="45"/>
      <c r="D183" s="128">
        <f>Asset36</f>
        <v>0</v>
      </c>
      <c r="E183" s="9"/>
      <c r="F183" s="9"/>
      <c r="G183" s="194">
        <f>'Actual RAB roll forward'!G824</f>
        <v>0</v>
      </c>
      <c r="H183" s="36"/>
      <c r="I183" s="36"/>
      <c r="J183" s="36"/>
      <c r="K183" s="36"/>
      <c r="L183" s="36"/>
      <c r="M183" s="36"/>
      <c r="N183" s="99"/>
      <c r="O183" s="28"/>
      <c r="P183" s="28"/>
      <c r="Q183" s="28"/>
      <c r="R183" s="28"/>
      <c r="S183" s="99"/>
      <c r="T183" s="99"/>
      <c r="U183" s="99"/>
      <c r="V183" s="99"/>
      <c r="W183" s="99"/>
      <c r="X183" s="99"/>
      <c r="Y183" s="99"/>
      <c r="Z183" s="99"/>
      <c r="AA183" s="99"/>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0"/>
      <c r="BL183" s="210"/>
    </row>
    <row r="184" spans="1:64" hidden="1" outlineLevel="1">
      <c r="A184" s="9"/>
      <c r="B184" s="9"/>
      <c r="C184" s="45"/>
      <c r="D184" s="128">
        <f>Asset37</f>
        <v>0</v>
      </c>
      <c r="E184" s="9"/>
      <c r="F184" s="9"/>
      <c r="G184" s="194">
        <f>'Actual RAB roll forward'!G825</f>
        <v>0</v>
      </c>
      <c r="H184" s="36"/>
      <c r="I184" s="36"/>
      <c r="J184" s="36"/>
      <c r="K184" s="36"/>
      <c r="L184" s="36"/>
      <c r="M184" s="36"/>
      <c r="N184" s="99"/>
      <c r="O184" s="28"/>
      <c r="P184" s="28"/>
      <c r="Q184" s="28"/>
      <c r="R184" s="28"/>
      <c r="S184" s="99"/>
      <c r="T184" s="99"/>
      <c r="U184" s="99"/>
      <c r="V184" s="99"/>
      <c r="W184" s="99"/>
      <c r="X184" s="99"/>
      <c r="Y184" s="99"/>
      <c r="Z184" s="99"/>
      <c r="AA184" s="99"/>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0"/>
      <c r="BL184" s="210"/>
    </row>
    <row r="185" spans="1:64" hidden="1" outlineLevel="1">
      <c r="A185" s="9"/>
      <c r="B185" s="9"/>
      <c r="C185" s="45"/>
      <c r="D185" s="128">
        <f>Asset38</f>
        <v>0</v>
      </c>
      <c r="E185" s="9"/>
      <c r="F185" s="9"/>
      <c r="G185" s="194">
        <f>'Actual RAB roll forward'!G826</f>
        <v>0</v>
      </c>
      <c r="H185" s="36"/>
      <c r="I185" s="36"/>
      <c r="J185" s="36"/>
      <c r="K185" s="36"/>
      <c r="L185" s="36"/>
      <c r="M185" s="36"/>
      <c r="N185" s="99"/>
      <c r="O185" s="28"/>
      <c r="P185" s="28"/>
      <c r="Q185" s="28"/>
      <c r="R185" s="28"/>
      <c r="S185" s="99"/>
      <c r="T185" s="99"/>
      <c r="U185" s="99"/>
      <c r="V185" s="99"/>
      <c r="W185" s="99"/>
      <c r="X185" s="99"/>
      <c r="Y185" s="99"/>
      <c r="Z185" s="99"/>
      <c r="AA185" s="99"/>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0"/>
      <c r="BL185" s="210"/>
    </row>
    <row r="186" spans="1:64" hidden="1" outlineLevel="1">
      <c r="A186" s="9"/>
      <c r="B186" s="9"/>
      <c r="C186" s="45"/>
      <c r="D186" s="128">
        <f>Asset39</f>
        <v>0</v>
      </c>
      <c r="E186" s="9"/>
      <c r="F186" s="9"/>
      <c r="G186" s="194">
        <f>'Actual RAB roll forward'!G827</f>
        <v>0</v>
      </c>
      <c r="H186" s="36"/>
      <c r="I186" s="36"/>
      <c r="J186" s="36"/>
      <c r="K186" s="36"/>
      <c r="L186" s="36"/>
      <c r="M186" s="36"/>
      <c r="N186" s="99"/>
      <c r="O186" s="28"/>
      <c r="P186" s="28"/>
      <c r="Q186" s="28"/>
      <c r="R186" s="28"/>
      <c r="S186" s="99"/>
      <c r="T186" s="99"/>
      <c r="U186" s="99"/>
      <c r="V186" s="99"/>
      <c r="W186" s="99"/>
      <c r="X186" s="99"/>
      <c r="Y186" s="99"/>
      <c r="Z186" s="99"/>
      <c r="AA186" s="99"/>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0"/>
      <c r="BL186" s="210"/>
    </row>
    <row r="187" spans="1:64" hidden="1" outlineLevel="1">
      <c r="A187" s="9"/>
      <c r="B187" s="9"/>
      <c r="C187" s="45"/>
      <c r="D187" s="128">
        <f>Asset40</f>
        <v>0</v>
      </c>
      <c r="E187" s="9"/>
      <c r="F187" s="9"/>
      <c r="G187" s="194">
        <f>'Actual RAB roll forward'!G828</f>
        <v>0</v>
      </c>
      <c r="H187" s="36"/>
      <c r="I187" s="36"/>
      <c r="J187" s="36"/>
      <c r="K187" s="36"/>
      <c r="L187" s="36"/>
      <c r="M187" s="36"/>
      <c r="N187" s="99"/>
      <c r="O187" s="28"/>
      <c r="P187" s="28"/>
      <c r="Q187" s="28"/>
      <c r="R187" s="28"/>
      <c r="S187" s="99"/>
      <c r="T187" s="99"/>
      <c r="U187" s="99"/>
      <c r="V187" s="99"/>
      <c r="W187" s="99"/>
      <c r="X187" s="99"/>
      <c r="Y187" s="99"/>
      <c r="Z187" s="99"/>
      <c r="AA187" s="99"/>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0"/>
      <c r="BL187" s="210"/>
    </row>
    <row r="188" spans="1:64" hidden="1" outlineLevel="1">
      <c r="A188" s="9"/>
      <c r="B188" s="9"/>
      <c r="C188" s="45"/>
      <c r="D188" s="128">
        <f>Asset41</f>
        <v>0</v>
      </c>
      <c r="E188" s="9"/>
      <c r="F188" s="9"/>
      <c r="G188" s="194">
        <f>'Actual RAB roll forward'!G829</f>
        <v>0</v>
      </c>
      <c r="H188" s="36"/>
      <c r="I188" s="36"/>
      <c r="J188" s="36"/>
      <c r="K188" s="36"/>
      <c r="L188" s="36"/>
      <c r="M188" s="36"/>
      <c r="N188" s="99"/>
      <c r="O188" s="28"/>
      <c r="P188" s="28"/>
      <c r="Q188" s="28"/>
      <c r="R188" s="28"/>
      <c r="S188" s="99"/>
      <c r="T188" s="99"/>
      <c r="U188" s="99"/>
      <c r="V188" s="99"/>
      <c r="W188" s="99"/>
      <c r="X188" s="99"/>
      <c r="Y188" s="99"/>
      <c r="Z188" s="99"/>
      <c r="AA188" s="99"/>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0"/>
      <c r="BL188" s="210"/>
    </row>
    <row r="189" spans="1:64" hidden="1" outlineLevel="1">
      <c r="A189" s="9"/>
      <c r="B189" s="9"/>
      <c r="C189" s="45"/>
      <c r="D189" s="128">
        <f>Asset42</f>
        <v>0</v>
      </c>
      <c r="E189" s="9"/>
      <c r="F189" s="9"/>
      <c r="G189" s="194">
        <f>'Actual RAB roll forward'!G830</f>
        <v>0</v>
      </c>
      <c r="H189" s="36"/>
      <c r="I189" s="36"/>
      <c r="J189" s="36"/>
      <c r="K189" s="36"/>
      <c r="L189" s="36"/>
      <c r="M189" s="36"/>
      <c r="N189" s="99"/>
      <c r="O189" s="28"/>
      <c r="P189" s="28"/>
      <c r="Q189" s="28"/>
      <c r="R189" s="28"/>
      <c r="S189" s="99"/>
      <c r="T189" s="99"/>
      <c r="U189" s="99"/>
      <c r="V189" s="99"/>
      <c r="W189" s="99"/>
      <c r="X189" s="99"/>
      <c r="Y189" s="99"/>
      <c r="Z189" s="99"/>
      <c r="AA189" s="99"/>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0"/>
      <c r="BL189" s="210"/>
    </row>
    <row r="190" spans="1:64" hidden="1" outlineLevel="1">
      <c r="A190" s="9"/>
      <c r="B190" s="9"/>
      <c r="C190" s="45"/>
      <c r="D190" s="128">
        <f>Asset43</f>
        <v>0</v>
      </c>
      <c r="E190" s="9"/>
      <c r="F190" s="9"/>
      <c r="G190" s="194">
        <f>'Actual RAB roll forward'!G831</f>
        <v>0</v>
      </c>
      <c r="H190" s="36"/>
      <c r="I190" s="36"/>
      <c r="J190" s="36"/>
      <c r="K190" s="36"/>
      <c r="L190" s="36"/>
      <c r="M190" s="36"/>
      <c r="N190" s="99"/>
      <c r="O190" s="28"/>
      <c r="P190" s="28"/>
      <c r="Q190" s="28"/>
      <c r="R190" s="28"/>
      <c r="S190" s="99"/>
      <c r="T190" s="99"/>
      <c r="U190" s="99"/>
      <c r="V190" s="99"/>
      <c r="W190" s="99"/>
      <c r="X190" s="99"/>
      <c r="Y190" s="99"/>
      <c r="Z190" s="99"/>
      <c r="AA190" s="99"/>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0"/>
      <c r="BL190" s="210"/>
    </row>
    <row r="191" spans="1:64" hidden="1" outlineLevel="1">
      <c r="A191" s="9"/>
      <c r="B191" s="9"/>
      <c r="C191" s="45"/>
      <c r="D191" s="128">
        <f>Asset44</f>
        <v>0</v>
      </c>
      <c r="E191" s="9"/>
      <c r="F191" s="9"/>
      <c r="G191" s="194">
        <f>'Actual RAB roll forward'!G832</f>
        <v>0</v>
      </c>
      <c r="H191" s="36"/>
      <c r="I191" s="36"/>
      <c r="J191" s="36"/>
      <c r="K191" s="36"/>
      <c r="L191" s="36"/>
      <c r="M191" s="36"/>
      <c r="N191" s="99"/>
      <c r="O191" s="28"/>
      <c r="P191" s="28"/>
      <c r="Q191" s="28"/>
      <c r="R191" s="28"/>
      <c r="S191" s="99"/>
      <c r="T191" s="99"/>
      <c r="U191" s="99"/>
      <c r="V191" s="99"/>
      <c r="W191" s="99"/>
      <c r="X191" s="99"/>
      <c r="Y191" s="99"/>
      <c r="Z191" s="99"/>
      <c r="AA191" s="99"/>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0"/>
      <c r="BL191" s="210"/>
    </row>
    <row r="192" spans="1:64" hidden="1" outlineLevel="1">
      <c r="A192" s="9"/>
      <c r="B192" s="9"/>
      <c r="C192" s="45"/>
      <c r="D192" s="128">
        <f>Asset45</f>
        <v>0</v>
      </c>
      <c r="E192" s="9"/>
      <c r="F192" s="9"/>
      <c r="G192" s="194">
        <f>'Actual RAB roll forward'!G833</f>
        <v>0</v>
      </c>
      <c r="H192" s="36"/>
      <c r="I192" s="36"/>
      <c r="J192" s="36"/>
      <c r="K192" s="36"/>
      <c r="L192" s="36"/>
      <c r="M192" s="36"/>
      <c r="N192" s="99"/>
      <c r="O192" s="28"/>
      <c r="P192" s="28"/>
      <c r="Q192" s="28"/>
      <c r="R192" s="28"/>
      <c r="S192" s="99"/>
      <c r="T192" s="99"/>
      <c r="U192" s="99"/>
      <c r="V192" s="99"/>
      <c r="W192" s="99"/>
      <c r="X192" s="99"/>
      <c r="Y192" s="99"/>
      <c r="Z192" s="99"/>
      <c r="AA192" s="99"/>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0"/>
      <c r="BL192" s="210"/>
    </row>
    <row r="193" spans="1:64" s="9" customFormat="1" collapsed="1">
      <c r="G193" s="201"/>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row>
    <row r="194" spans="1:64">
      <c r="A194" s="9"/>
      <c r="B194" s="9"/>
      <c r="C194" s="45" t="s">
        <v>64</v>
      </c>
      <c r="D194" s="112"/>
      <c r="E194" s="9"/>
      <c r="F194" s="9"/>
      <c r="G194" s="198">
        <f>SUM(G195:G239)</f>
        <v>0</v>
      </c>
      <c r="H194" s="36"/>
      <c r="I194" s="36"/>
      <c r="J194" s="36"/>
      <c r="K194" s="36"/>
      <c r="L194" s="36"/>
      <c r="M194" s="36"/>
      <c r="N194" s="99"/>
      <c r="O194" s="28"/>
      <c r="P194" s="28"/>
      <c r="Q194" s="28"/>
      <c r="R194" s="28"/>
      <c r="S194" s="99"/>
      <c r="T194" s="99"/>
      <c r="U194" s="99"/>
      <c r="V194" s="99"/>
      <c r="W194" s="99"/>
      <c r="X194" s="99"/>
      <c r="Y194" s="99"/>
      <c r="Z194" s="99"/>
      <c r="AA194" s="99"/>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0"/>
      <c r="BL194" s="210"/>
    </row>
    <row r="195" spans="1:64" outlineLevel="1">
      <c r="A195" s="9"/>
      <c r="B195" s="9"/>
      <c r="C195" s="9"/>
      <c r="D195" s="128" t="str">
        <f>Asset1</f>
        <v>System Capex</v>
      </c>
      <c r="E195" s="9"/>
      <c r="F195" s="9"/>
      <c r="G195" s="194">
        <f>'Actual RAB roll forward'!G836</f>
        <v>0</v>
      </c>
      <c r="H195" s="36"/>
      <c r="I195" s="36"/>
      <c r="J195" s="36"/>
      <c r="K195" s="36"/>
      <c r="L195" s="36"/>
      <c r="M195" s="36"/>
      <c r="N195" s="99"/>
      <c r="O195" s="28"/>
      <c r="P195" s="28"/>
      <c r="Q195" s="28"/>
      <c r="R195" s="28"/>
      <c r="S195" s="99"/>
      <c r="T195" s="99"/>
      <c r="U195" s="99"/>
      <c r="V195" s="99"/>
      <c r="W195" s="99"/>
      <c r="X195" s="99"/>
      <c r="Y195" s="99"/>
      <c r="Z195" s="99"/>
      <c r="AA195" s="99"/>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0"/>
      <c r="BL195" s="210"/>
    </row>
    <row r="196" spans="1:64" outlineLevel="1">
      <c r="A196" s="9"/>
      <c r="B196" s="9"/>
      <c r="C196" s="45"/>
      <c r="D196" s="128" t="str">
        <f>Asset2</f>
        <v>Transmission terminal station</v>
      </c>
      <c r="E196" s="9"/>
      <c r="F196" s="9"/>
      <c r="G196" s="194">
        <f>'Actual RAB roll forward'!G837</f>
        <v>0</v>
      </c>
      <c r="H196" s="36"/>
      <c r="I196" s="36"/>
      <c r="J196" s="36"/>
      <c r="K196" s="36"/>
      <c r="L196" s="36"/>
      <c r="M196" s="36"/>
      <c r="N196" s="99"/>
      <c r="O196" s="28"/>
      <c r="P196" s="28"/>
      <c r="Q196" s="28"/>
      <c r="R196" s="28"/>
      <c r="S196" s="99"/>
      <c r="T196" s="99"/>
      <c r="U196" s="99"/>
      <c r="V196" s="99"/>
      <c r="W196" s="99"/>
      <c r="X196" s="99"/>
      <c r="Y196" s="99"/>
      <c r="Z196" s="99"/>
      <c r="AA196" s="99"/>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0"/>
      <c r="BL196" s="210"/>
    </row>
    <row r="197" spans="1:64" outlineLevel="1">
      <c r="A197" s="9"/>
      <c r="B197" s="9"/>
      <c r="C197" s="45"/>
      <c r="D197" s="128" t="str">
        <f>Asset3</f>
        <v>Zone substations</v>
      </c>
      <c r="E197" s="9"/>
      <c r="F197" s="9"/>
      <c r="G197" s="194">
        <f>'Actual RAB roll forward'!G838</f>
        <v>0</v>
      </c>
      <c r="H197" s="36"/>
      <c r="I197" s="36"/>
      <c r="J197" s="36"/>
      <c r="K197" s="36"/>
      <c r="L197" s="36"/>
      <c r="M197" s="36"/>
      <c r="N197" s="99"/>
      <c r="O197" s="28"/>
      <c r="P197" s="28"/>
      <c r="Q197" s="28"/>
      <c r="R197" s="28"/>
      <c r="S197" s="99"/>
      <c r="T197" s="99"/>
      <c r="U197" s="99"/>
      <c r="V197" s="99"/>
      <c r="W197" s="99"/>
      <c r="X197" s="99"/>
      <c r="Y197" s="99"/>
      <c r="Z197" s="99"/>
      <c r="AA197" s="99"/>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0"/>
      <c r="BL197" s="210"/>
    </row>
    <row r="198" spans="1:64" outlineLevel="1">
      <c r="A198" s="9"/>
      <c r="B198" s="9"/>
      <c r="C198" s="45"/>
      <c r="D198" s="128" t="str">
        <f>Asset4</f>
        <v>Transmission lines</v>
      </c>
      <c r="E198" s="9"/>
      <c r="F198" s="9"/>
      <c r="G198" s="194">
        <f>'Actual RAB roll forward'!G839</f>
        <v>0</v>
      </c>
      <c r="H198" s="36"/>
      <c r="I198" s="36"/>
      <c r="J198" s="36"/>
      <c r="K198" s="36"/>
      <c r="L198" s="36"/>
      <c r="M198" s="36"/>
      <c r="N198" s="99"/>
      <c r="O198" s="28"/>
      <c r="P198" s="28"/>
      <c r="Q198" s="28"/>
      <c r="R198" s="28"/>
      <c r="S198" s="99"/>
      <c r="T198" s="99"/>
      <c r="U198" s="99"/>
      <c r="V198" s="99"/>
      <c r="W198" s="99"/>
      <c r="X198" s="99"/>
      <c r="Y198" s="99"/>
      <c r="Z198" s="99"/>
      <c r="AA198" s="99"/>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0"/>
      <c r="BL198" s="210"/>
    </row>
    <row r="199" spans="1:64" outlineLevel="1">
      <c r="A199" s="9"/>
      <c r="B199" s="9"/>
      <c r="C199" s="45"/>
      <c r="D199" s="128" t="str">
        <f>Asset5</f>
        <v>Distribution mains</v>
      </c>
      <c r="E199" s="9"/>
      <c r="F199" s="9"/>
      <c r="G199" s="194">
        <f>'Actual RAB roll forward'!G840</f>
        <v>0</v>
      </c>
      <c r="H199" s="36"/>
      <c r="I199" s="36"/>
      <c r="J199" s="36"/>
      <c r="K199" s="36"/>
      <c r="L199" s="36"/>
      <c r="M199" s="36"/>
      <c r="N199" s="99"/>
      <c r="O199" s="28"/>
      <c r="P199" s="28"/>
      <c r="Q199" s="28"/>
      <c r="R199" s="28"/>
      <c r="S199" s="99"/>
      <c r="T199" s="99"/>
      <c r="U199" s="99"/>
      <c r="V199" s="99"/>
      <c r="W199" s="99"/>
      <c r="X199" s="99"/>
      <c r="Y199" s="99"/>
      <c r="Z199" s="99"/>
      <c r="AA199" s="99"/>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0"/>
      <c r="BL199" s="210"/>
    </row>
    <row r="200" spans="1:64" outlineLevel="1">
      <c r="A200" s="9"/>
      <c r="B200" s="9"/>
      <c r="C200" s="45"/>
      <c r="D200" s="128" t="str">
        <f>Asset6</f>
        <v>Distribution substations</v>
      </c>
      <c r="E200" s="9"/>
      <c r="F200" s="9"/>
      <c r="G200" s="194">
        <f>'Actual RAB roll forward'!G841</f>
        <v>0</v>
      </c>
      <c r="H200" s="36"/>
      <c r="I200" s="36"/>
      <c r="J200" s="36"/>
      <c r="K200" s="36"/>
      <c r="L200" s="36"/>
      <c r="M200" s="36"/>
      <c r="N200" s="99"/>
      <c r="O200" s="28"/>
      <c r="P200" s="28"/>
      <c r="Q200" s="28"/>
      <c r="R200" s="28"/>
      <c r="S200" s="99"/>
      <c r="T200" s="99"/>
      <c r="U200" s="99"/>
      <c r="V200" s="99"/>
      <c r="W200" s="99"/>
      <c r="X200" s="99"/>
      <c r="Y200" s="99"/>
      <c r="Z200" s="99"/>
      <c r="AA200" s="99"/>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0"/>
      <c r="BL200" s="210"/>
    </row>
    <row r="201" spans="1:64" outlineLevel="1">
      <c r="A201" s="9"/>
      <c r="B201" s="9"/>
      <c r="C201" s="45"/>
      <c r="D201" s="128" t="str">
        <f>Asset7</f>
        <v>Metering</v>
      </c>
      <c r="E201" s="9"/>
      <c r="F201" s="9"/>
      <c r="G201" s="194">
        <f>'Actual RAB roll forward'!G842</f>
        <v>0</v>
      </c>
      <c r="H201" s="36"/>
      <c r="I201" s="36"/>
      <c r="J201" s="36"/>
      <c r="K201" s="36"/>
      <c r="L201" s="36"/>
      <c r="M201" s="36"/>
      <c r="N201" s="99"/>
      <c r="O201" s="28"/>
      <c r="P201" s="28"/>
      <c r="Q201" s="28"/>
      <c r="R201" s="28"/>
      <c r="S201" s="99"/>
      <c r="T201" s="99"/>
      <c r="U201" s="99"/>
      <c r="V201" s="99"/>
      <c r="W201" s="99"/>
      <c r="X201" s="99"/>
      <c r="Y201" s="99"/>
      <c r="Z201" s="99"/>
      <c r="AA201" s="99"/>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0"/>
      <c r="BL201" s="210"/>
    </row>
    <row r="202" spans="1:64" outlineLevel="1">
      <c r="A202" s="9"/>
      <c r="B202" s="9"/>
      <c r="C202" s="45"/>
      <c r="D202" s="128" t="str">
        <f>Asset8</f>
        <v>Land and easements</v>
      </c>
      <c r="E202" s="9"/>
      <c r="F202" s="9"/>
      <c r="G202" s="194">
        <f>'Actual RAB roll forward'!G843</f>
        <v>0</v>
      </c>
      <c r="H202" s="36"/>
      <c r="I202" s="36"/>
      <c r="J202" s="36"/>
      <c r="K202" s="36"/>
      <c r="L202" s="36"/>
      <c r="M202" s="36"/>
      <c r="N202" s="99"/>
      <c r="O202" s="28"/>
      <c r="P202" s="28"/>
      <c r="Q202" s="28"/>
      <c r="R202" s="28"/>
      <c r="S202" s="99"/>
      <c r="T202" s="99"/>
      <c r="U202" s="99"/>
      <c r="V202" s="99"/>
      <c r="W202" s="99"/>
      <c r="X202" s="99"/>
      <c r="Y202" s="99"/>
      <c r="Z202" s="99"/>
      <c r="AA202" s="99"/>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0"/>
      <c r="BL202" s="210"/>
    </row>
    <row r="203" spans="1:64" outlineLevel="1">
      <c r="A203" s="9"/>
      <c r="B203" s="9"/>
      <c r="C203" s="45"/>
      <c r="D203" s="128" t="str">
        <f>Asset9</f>
        <v>Secondary systems - Control, communications &amp; Protection</v>
      </c>
      <c r="E203" s="9"/>
      <c r="F203" s="9"/>
      <c r="G203" s="194">
        <f>'Actual RAB roll forward'!G844</f>
        <v>0</v>
      </c>
      <c r="H203" s="36"/>
      <c r="I203" s="36"/>
      <c r="J203" s="36"/>
      <c r="K203" s="36"/>
      <c r="L203" s="36"/>
      <c r="M203" s="36"/>
      <c r="N203" s="99"/>
      <c r="O203" s="28"/>
      <c r="P203" s="28"/>
      <c r="Q203" s="28"/>
      <c r="R203" s="28"/>
      <c r="S203" s="99"/>
      <c r="T203" s="99"/>
      <c r="U203" s="99"/>
      <c r="V203" s="99"/>
      <c r="W203" s="99"/>
      <c r="X203" s="99"/>
      <c r="Y203" s="99"/>
      <c r="Z203" s="99"/>
      <c r="AA203" s="99"/>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0"/>
      <c r="BL203" s="210"/>
    </row>
    <row r="204" spans="1:64" outlineLevel="1">
      <c r="A204" s="9"/>
      <c r="B204" s="9"/>
      <c r="C204" s="45"/>
      <c r="D204" s="128" t="str">
        <f>Asset10</f>
        <v>Other</v>
      </c>
      <c r="E204" s="9"/>
      <c r="F204" s="9"/>
      <c r="G204" s="194">
        <f>'Actual RAB roll forward'!G845</f>
        <v>0</v>
      </c>
      <c r="H204" s="36"/>
      <c r="I204" s="36"/>
      <c r="J204" s="36"/>
      <c r="K204" s="36"/>
      <c r="L204" s="36"/>
      <c r="M204" s="36"/>
      <c r="N204" s="99"/>
      <c r="O204" s="28"/>
      <c r="P204" s="28"/>
      <c r="Q204" s="28"/>
      <c r="R204" s="28"/>
      <c r="S204" s="99"/>
      <c r="T204" s="99"/>
      <c r="U204" s="99"/>
      <c r="V204" s="99"/>
      <c r="W204" s="99"/>
      <c r="X204" s="99"/>
      <c r="Y204" s="99"/>
      <c r="Z204" s="99"/>
      <c r="AA204" s="99"/>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0"/>
      <c r="BL204" s="210"/>
    </row>
    <row r="205" spans="1:64" outlineLevel="1">
      <c r="A205" s="9"/>
      <c r="B205" s="9"/>
      <c r="C205" s="45"/>
      <c r="D205" s="128" t="str">
        <f>Asset11</f>
        <v>Non-System Capex</v>
      </c>
      <c r="E205" s="9"/>
      <c r="F205" s="9"/>
      <c r="G205" s="194">
        <f>'Actual RAB roll forward'!G846</f>
        <v>0</v>
      </c>
      <c r="H205" s="36"/>
      <c r="I205" s="36"/>
      <c r="J205" s="36"/>
      <c r="K205" s="36"/>
      <c r="L205" s="36"/>
      <c r="M205" s="36"/>
      <c r="N205" s="99"/>
      <c r="O205" s="28"/>
      <c r="P205" s="28"/>
      <c r="Q205" s="28"/>
      <c r="R205" s="28"/>
      <c r="S205" s="99"/>
      <c r="T205" s="99"/>
      <c r="U205" s="99"/>
      <c r="V205" s="99"/>
      <c r="W205" s="99"/>
      <c r="X205" s="99"/>
      <c r="Y205" s="99"/>
      <c r="Z205" s="99"/>
      <c r="AA205" s="99"/>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0"/>
      <c r="BL205" s="210"/>
    </row>
    <row r="206" spans="1:64" outlineLevel="1">
      <c r="A206" s="9"/>
      <c r="B206" s="9"/>
      <c r="C206" s="45"/>
      <c r="D206" s="128" t="str">
        <f>Asset12</f>
        <v>Non-network—IT and Communications Capex</v>
      </c>
      <c r="E206" s="9"/>
      <c r="F206" s="9"/>
      <c r="G206" s="194">
        <f>'Actual RAB roll forward'!G847</f>
        <v>0</v>
      </c>
      <c r="H206" s="36"/>
      <c r="I206" s="36"/>
      <c r="J206" s="36"/>
      <c r="K206" s="36"/>
      <c r="L206" s="36"/>
      <c r="M206" s="36"/>
      <c r="N206" s="99"/>
      <c r="O206" s="28"/>
      <c r="P206" s="28"/>
      <c r="Q206" s="28"/>
      <c r="R206" s="28"/>
      <c r="S206" s="99"/>
      <c r="T206" s="99"/>
      <c r="U206" s="99"/>
      <c r="V206" s="99"/>
      <c r="W206" s="99"/>
      <c r="X206" s="99"/>
      <c r="Y206" s="99"/>
      <c r="Z206" s="99"/>
      <c r="AA206" s="99"/>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0"/>
      <c r="BL206" s="210"/>
    </row>
    <row r="207" spans="1:64" outlineLevel="1">
      <c r="A207" s="9"/>
      <c r="B207" s="9"/>
      <c r="C207" s="45"/>
      <c r="D207" s="128" t="str">
        <f>Asset13</f>
        <v>Non-network—Motor Vehicles Capex</v>
      </c>
      <c r="E207" s="9"/>
      <c r="F207" s="9"/>
      <c r="G207" s="194">
        <f>'Actual RAB roll forward'!G848</f>
        <v>0</v>
      </c>
      <c r="H207" s="36"/>
      <c r="I207" s="36"/>
      <c r="J207" s="36"/>
      <c r="K207" s="36"/>
      <c r="L207" s="36"/>
      <c r="M207" s="36"/>
      <c r="N207" s="99"/>
      <c r="O207" s="28"/>
      <c r="P207" s="28"/>
      <c r="Q207" s="28"/>
      <c r="R207" s="28"/>
      <c r="S207" s="99"/>
      <c r="T207" s="99"/>
      <c r="U207" s="99"/>
      <c r="V207" s="99"/>
      <c r="W207" s="99"/>
      <c r="X207" s="99"/>
      <c r="Y207" s="99"/>
      <c r="Z207" s="99"/>
      <c r="AA207" s="99"/>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0"/>
      <c r="BL207" s="210"/>
    </row>
    <row r="208" spans="1:64" outlineLevel="1">
      <c r="A208" s="9"/>
      <c r="B208" s="9"/>
      <c r="C208" s="45"/>
      <c r="D208" s="128" t="str">
        <f>Asset14</f>
        <v>Non-network—Property Capex</v>
      </c>
      <c r="E208" s="9"/>
      <c r="F208" s="9"/>
      <c r="G208" s="194">
        <f>'Actual RAB roll forward'!G849</f>
        <v>0</v>
      </c>
      <c r="H208" s="36"/>
      <c r="I208" s="36"/>
      <c r="J208" s="36"/>
      <c r="K208" s="36"/>
      <c r="L208" s="36"/>
      <c r="M208" s="36"/>
      <c r="N208" s="99"/>
      <c r="O208" s="28"/>
      <c r="P208" s="28"/>
      <c r="Q208" s="28"/>
      <c r="R208" s="28"/>
      <c r="S208" s="99"/>
      <c r="T208" s="99"/>
      <c r="U208" s="99"/>
      <c r="V208" s="99"/>
      <c r="W208" s="99"/>
      <c r="X208" s="99"/>
      <c r="Y208" s="99"/>
      <c r="Z208" s="99"/>
      <c r="AA208" s="99"/>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0"/>
      <c r="BL208" s="210"/>
    </row>
    <row r="209" spans="1:64" outlineLevel="1">
      <c r="A209" s="9"/>
      <c r="B209" s="9"/>
      <c r="C209" s="45"/>
      <c r="D209" s="128" t="str">
        <f>Asset15</f>
        <v>Non-network—Plant &amp; Equipment Capex</v>
      </c>
      <c r="E209" s="9"/>
      <c r="F209" s="9"/>
      <c r="G209" s="194">
        <f>'Actual RAB roll forward'!G850</f>
        <v>0</v>
      </c>
      <c r="H209" s="36"/>
      <c r="I209" s="36"/>
      <c r="J209" s="36"/>
      <c r="K209" s="36"/>
      <c r="L209" s="36"/>
      <c r="M209" s="36"/>
      <c r="N209" s="99"/>
      <c r="O209" s="28"/>
      <c r="P209" s="28"/>
      <c r="Q209" s="28"/>
      <c r="R209" s="28"/>
      <c r="S209" s="99"/>
      <c r="T209" s="99"/>
      <c r="U209" s="99"/>
      <c r="V209" s="99"/>
      <c r="W209" s="99"/>
      <c r="X209" s="99"/>
      <c r="Y209" s="99"/>
      <c r="Z209" s="99"/>
      <c r="AA209" s="99"/>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0"/>
      <c r="BL209" s="210"/>
    </row>
    <row r="210" spans="1:64" outlineLevel="1">
      <c r="A210" s="9"/>
      <c r="B210" s="9"/>
      <c r="C210" s="45"/>
      <c r="D210" s="128" t="str">
        <f>Asset16</f>
        <v>Non-network—Other capex</v>
      </c>
      <c r="E210" s="9"/>
      <c r="F210" s="9"/>
      <c r="G210" s="194">
        <f>'Actual RAB roll forward'!G851</f>
        <v>0</v>
      </c>
      <c r="H210" s="36"/>
      <c r="I210" s="36"/>
      <c r="J210" s="36"/>
      <c r="K210" s="36"/>
      <c r="L210" s="36"/>
      <c r="M210" s="36"/>
      <c r="N210" s="99"/>
      <c r="O210" s="28"/>
      <c r="P210" s="28"/>
      <c r="Q210" s="28"/>
      <c r="R210" s="28"/>
      <c r="S210" s="99"/>
      <c r="T210" s="99"/>
      <c r="U210" s="99"/>
      <c r="V210" s="99"/>
      <c r="W210" s="99"/>
      <c r="X210" s="99"/>
      <c r="Y210" s="99"/>
      <c r="Z210" s="99"/>
      <c r="AA210" s="99"/>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0"/>
      <c r="BL210" s="210"/>
    </row>
    <row r="211" spans="1:64" hidden="1" outlineLevel="1">
      <c r="A211" s="9"/>
      <c r="B211" s="9"/>
      <c r="C211" s="45"/>
      <c r="D211" s="128">
        <f>Asset17</f>
        <v>0</v>
      </c>
      <c r="E211" s="9"/>
      <c r="F211" s="9"/>
      <c r="G211" s="194">
        <f>'Actual RAB roll forward'!G852</f>
        <v>0</v>
      </c>
      <c r="H211" s="36"/>
      <c r="I211" s="36"/>
      <c r="J211" s="36"/>
      <c r="K211" s="36"/>
      <c r="L211" s="36"/>
      <c r="M211" s="36"/>
      <c r="N211" s="99"/>
      <c r="O211" s="28"/>
      <c r="P211" s="28"/>
      <c r="Q211" s="28"/>
      <c r="R211" s="28"/>
      <c r="S211" s="99"/>
      <c r="T211" s="99"/>
      <c r="U211" s="99"/>
      <c r="V211" s="99"/>
      <c r="W211" s="99"/>
      <c r="X211" s="99"/>
      <c r="Y211" s="99"/>
      <c r="Z211" s="99"/>
      <c r="AA211" s="99"/>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0"/>
      <c r="BL211" s="210"/>
    </row>
    <row r="212" spans="1:64" hidden="1" outlineLevel="1">
      <c r="A212" s="9"/>
      <c r="B212" s="9"/>
      <c r="C212" s="45"/>
      <c r="D212" s="128">
        <f>Asset18</f>
        <v>0</v>
      </c>
      <c r="E212" s="9"/>
      <c r="F212" s="9"/>
      <c r="G212" s="194">
        <f>'Actual RAB roll forward'!G853</f>
        <v>0</v>
      </c>
      <c r="H212" s="36"/>
      <c r="I212" s="36"/>
      <c r="J212" s="36"/>
      <c r="K212" s="36"/>
      <c r="L212" s="36"/>
      <c r="M212" s="36"/>
      <c r="N212" s="99"/>
      <c r="O212" s="28"/>
      <c r="P212" s="28"/>
      <c r="Q212" s="28"/>
      <c r="R212" s="28"/>
      <c r="S212" s="99"/>
      <c r="T212" s="99"/>
      <c r="U212" s="99"/>
      <c r="V212" s="99"/>
      <c r="W212" s="99"/>
      <c r="X212" s="99"/>
      <c r="Y212" s="99"/>
      <c r="Z212" s="99"/>
      <c r="AA212" s="99"/>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0"/>
      <c r="BL212" s="210"/>
    </row>
    <row r="213" spans="1:64" hidden="1" outlineLevel="1">
      <c r="A213" s="9"/>
      <c r="B213" s="9"/>
      <c r="C213" s="45"/>
      <c r="D213" s="128">
        <f>Asset19</f>
        <v>0</v>
      </c>
      <c r="E213" s="9"/>
      <c r="F213" s="9"/>
      <c r="G213" s="194">
        <f>'Actual RAB roll forward'!G854</f>
        <v>0</v>
      </c>
      <c r="H213" s="36"/>
      <c r="I213" s="36"/>
      <c r="J213" s="36"/>
      <c r="K213" s="36"/>
      <c r="L213" s="36"/>
      <c r="M213" s="36"/>
      <c r="N213" s="99"/>
      <c r="O213" s="28"/>
      <c r="P213" s="28"/>
      <c r="Q213" s="28"/>
      <c r="R213" s="28"/>
      <c r="S213" s="99"/>
      <c r="T213" s="99"/>
      <c r="U213" s="99"/>
      <c r="V213" s="99"/>
      <c r="W213" s="99"/>
      <c r="X213" s="99"/>
      <c r="Y213" s="99"/>
      <c r="Z213" s="99"/>
      <c r="AA213" s="99"/>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0"/>
      <c r="BL213" s="210"/>
    </row>
    <row r="214" spans="1:64" hidden="1" outlineLevel="1">
      <c r="A214" s="9"/>
      <c r="B214" s="9"/>
      <c r="C214" s="45"/>
      <c r="D214" s="128">
        <f>Asset20</f>
        <v>0</v>
      </c>
      <c r="E214" s="9"/>
      <c r="F214" s="9"/>
      <c r="G214" s="194">
        <f>'Actual RAB roll forward'!G855</f>
        <v>0</v>
      </c>
      <c r="H214" s="36"/>
      <c r="I214" s="36"/>
      <c r="J214" s="36"/>
      <c r="K214" s="36"/>
      <c r="L214" s="36"/>
      <c r="M214" s="36"/>
      <c r="N214" s="99"/>
      <c r="O214" s="28"/>
      <c r="P214" s="28"/>
      <c r="Q214" s="28"/>
      <c r="R214" s="28"/>
      <c r="S214" s="99"/>
      <c r="T214" s="99"/>
      <c r="U214" s="99"/>
      <c r="V214" s="99"/>
      <c r="W214" s="99"/>
      <c r="X214" s="99"/>
      <c r="Y214" s="99"/>
      <c r="Z214" s="99"/>
      <c r="AA214" s="99"/>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0"/>
      <c r="BL214" s="210"/>
    </row>
    <row r="215" spans="1:64" hidden="1" outlineLevel="1">
      <c r="A215" s="9"/>
      <c r="B215" s="9"/>
      <c r="C215" s="45"/>
      <c r="D215" s="128">
        <f>Asset21</f>
        <v>0</v>
      </c>
      <c r="E215" s="9"/>
      <c r="F215" s="9"/>
      <c r="G215" s="194">
        <f>'Actual RAB roll forward'!G856</f>
        <v>0</v>
      </c>
      <c r="H215" s="36"/>
      <c r="I215" s="36"/>
      <c r="J215" s="36"/>
      <c r="K215" s="36"/>
      <c r="L215" s="36"/>
      <c r="M215" s="36"/>
      <c r="N215" s="99"/>
      <c r="O215" s="28"/>
      <c r="P215" s="28"/>
      <c r="Q215" s="28"/>
      <c r="R215" s="28"/>
      <c r="S215" s="99"/>
      <c r="T215" s="99"/>
      <c r="U215" s="99"/>
      <c r="V215" s="99"/>
      <c r="W215" s="99"/>
      <c r="X215" s="99"/>
      <c r="Y215" s="99"/>
      <c r="Z215" s="99"/>
      <c r="AA215" s="99"/>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0"/>
      <c r="BL215" s="210"/>
    </row>
    <row r="216" spans="1:64" hidden="1" outlineLevel="1">
      <c r="A216" s="9"/>
      <c r="B216" s="9"/>
      <c r="C216" s="45"/>
      <c r="D216" s="128">
        <f>Asset22</f>
        <v>0</v>
      </c>
      <c r="E216" s="9"/>
      <c r="F216" s="9"/>
      <c r="G216" s="194">
        <f>'Actual RAB roll forward'!G857</f>
        <v>0</v>
      </c>
      <c r="H216" s="36"/>
      <c r="I216" s="36"/>
      <c r="J216" s="36"/>
      <c r="K216" s="36"/>
      <c r="L216" s="36"/>
      <c r="M216" s="36"/>
      <c r="N216" s="99"/>
      <c r="O216" s="28"/>
      <c r="P216" s="28"/>
      <c r="Q216" s="28"/>
      <c r="R216" s="28"/>
      <c r="S216" s="99"/>
      <c r="T216" s="99"/>
      <c r="U216" s="99"/>
      <c r="V216" s="99"/>
      <c r="W216" s="99"/>
      <c r="X216" s="99"/>
      <c r="Y216" s="99"/>
      <c r="Z216" s="99"/>
      <c r="AA216" s="99"/>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0"/>
      <c r="BL216" s="210"/>
    </row>
    <row r="217" spans="1:64" hidden="1" outlineLevel="1">
      <c r="A217" s="9"/>
      <c r="B217" s="9"/>
      <c r="C217" s="45"/>
      <c r="D217" s="128">
        <f>Asset23</f>
        <v>0</v>
      </c>
      <c r="E217" s="9"/>
      <c r="F217" s="9"/>
      <c r="G217" s="194">
        <f>'Actual RAB roll forward'!G858</f>
        <v>0</v>
      </c>
      <c r="H217" s="36"/>
      <c r="I217" s="36"/>
      <c r="J217" s="36"/>
      <c r="K217" s="36"/>
      <c r="L217" s="36"/>
      <c r="M217" s="36"/>
      <c r="N217" s="99"/>
      <c r="O217" s="28"/>
      <c r="P217" s="28"/>
      <c r="Q217" s="28"/>
      <c r="R217" s="28"/>
      <c r="S217" s="99"/>
      <c r="T217" s="99"/>
      <c r="U217" s="99"/>
      <c r="V217" s="99"/>
      <c r="W217" s="99"/>
      <c r="X217" s="99"/>
      <c r="Y217" s="99"/>
      <c r="Z217" s="99"/>
      <c r="AA217" s="99"/>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0"/>
      <c r="BL217" s="210"/>
    </row>
    <row r="218" spans="1:64" hidden="1" outlineLevel="1">
      <c r="A218" s="9"/>
      <c r="B218" s="9"/>
      <c r="C218" s="45"/>
      <c r="D218" s="128">
        <f>Asset24</f>
        <v>0</v>
      </c>
      <c r="E218" s="9"/>
      <c r="F218" s="9"/>
      <c r="G218" s="194">
        <f>'Actual RAB roll forward'!G859</f>
        <v>0</v>
      </c>
      <c r="H218" s="36"/>
      <c r="I218" s="36"/>
      <c r="J218" s="36"/>
      <c r="K218" s="36"/>
      <c r="L218" s="36"/>
      <c r="M218" s="36"/>
      <c r="N218" s="99"/>
      <c r="O218" s="28"/>
      <c r="P218" s="28"/>
      <c r="Q218" s="28"/>
      <c r="R218" s="28"/>
      <c r="S218" s="99"/>
      <c r="T218" s="99"/>
      <c r="U218" s="99"/>
      <c r="V218" s="99"/>
      <c r="W218" s="99"/>
      <c r="X218" s="99"/>
      <c r="Y218" s="99"/>
      <c r="Z218" s="99"/>
      <c r="AA218" s="99"/>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0"/>
      <c r="BL218" s="210"/>
    </row>
    <row r="219" spans="1:64" hidden="1" outlineLevel="1">
      <c r="A219" s="9"/>
      <c r="B219" s="9"/>
      <c r="C219" s="45"/>
      <c r="D219" s="128">
        <f>Asset25</f>
        <v>0</v>
      </c>
      <c r="E219" s="9"/>
      <c r="F219" s="9"/>
      <c r="G219" s="194">
        <f>'Actual RAB roll forward'!G860</f>
        <v>0</v>
      </c>
      <c r="H219" s="36"/>
      <c r="I219" s="36"/>
      <c r="J219" s="36"/>
      <c r="K219" s="36"/>
      <c r="L219" s="36"/>
      <c r="M219" s="36"/>
      <c r="N219" s="99"/>
      <c r="O219" s="28"/>
      <c r="P219" s="28"/>
      <c r="Q219" s="28"/>
      <c r="R219" s="28"/>
      <c r="S219" s="99"/>
      <c r="T219" s="99"/>
      <c r="U219" s="99"/>
      <c r="V219" s="99"/>
      <c r="W219" s="99"/>
      <c r="X219" s="99"/>
      <c r="Y219" s="99"/>
      <c r="Z219" s="99"/>
      <c r="AA219" s="99"/>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0"/>
      <c r="BL219" s="210"/>
    </row>
    <row r="220" spans="1:64" hidden="1" outlineLevel="1">
      <c r="A220" s="9"/>
      <c r="B220" s="9"/>
      <c r="C220" s="45"/>
      <c r="D220" s="128">
        <f>Asset26</f>
        <v>0</v>
      </c>
      <c r="E220" s="9"/>
      <c r="F220" s="9"/>
      <c r="G220" s="194">
        <f>'Actual RAB roll forward'!G861</f>
        <v>0</v>
      </c>
      <c r="H220" s="36"/>
      <c r="I220" s="36"/>
      <c r="J220" s="36"/>
      <c r="K220" s="36"/>
      <c r="L220" s="36"/>
      <c r="M220" s="36"/>
      <c r="N220" s="99"/>
      <c r="O220" s="28"/>
      <c r="P220" s="28"/>
      <c r="Q220" s="28"/>
      <c r="R220" s="28"/>
      <c r="S220" s="99"/>
      <c r="T220" s="99"/>
      <c r="U220" s="99"/>
      <c r="V220" s="99"/>
      <c r="W220" s="99"/>
      <c r="X220" s="99"/>
      <c r="Y220" s="99"/>
      <c r="Z220" s="99"/>
      <c r="AA220" s="99"/>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0"/>
      <c r="BL220" s="210"/>
    </row>
    <row r="221" spans="1:64" hidden="1" outlineLevel="1">
      <c r="A221" s="9"/>
      <c r="B221" s="9"/>
      <c r="C221" s="45"/>
      <c r="D221" s="128">
        <f>Asset27</f>
        <v>0</v>
      </c>
      <c r="E221" s="9"/>
      <c r="F221" s="9"/>
      <c r="G221" s="194">
        <f>'Actual RAB roll forward'!G862</f>
        <v>0</v>
      </c>
      <c r="H221" s="36"/>
      <c r="I221" s="36"/>
      <c r="J221" s="36"/>
      <c r="K221" s="36"/>
      <c r="L221" s="36"/>
      <c r="M221" s="36"/>
      <c r="N221" s="99"/>
      <c r="O221" s="28"/>
      <c r="P221" s="28"/>
      <c r="Q221" s="28"/>
      <c r="R221" s="28"/>
      <c r="S221" s="99"/>
      <c r="T221" s="99"/>
      <c r="U221" s="99"/>
      <c r="V221" s="99"/>
      <c r="W221" s="99"/>
      <c r="X221" s="99"/>
      <c r="Y221" s="99"/>
      <c r="Z221" s="99"/>
      <c r="AA221" s="99"/>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0"/>
      <c r="BL221" s="210"/>
    </row>
    <row r="222" spans="1:64" hidden="1" outlineLevel="1">
      <c r="A222" s="9"/>
      <c r="B222" s="9"/>
      <c r="C222" s="45"/>
      <c r="D222" s="128">
        <f>Asset28</f>
        <v>0</v>
      </c>
      <c r="E222" s="9"/>
      <c r="F222" s="9"/>
      <c r="G222" s="194">
        <f>'Actual RAB roll forward'!G863</f>
        <v>0</v>
      </c>
      <c r="H222" s="36"/>
      <c r="I222" s="36"/>
      <c r="J222" s="36"/>
      <c r="K222" s="36"/>
      <c r="L222" s="36"/>
      <c r="M222" s="36"/>
      <c r="N222" s="99"/>
      <c r="O222" s="28"/>
      <c r="P222" s="28"/>
      <c r="Q222" s="28"/>
      <c r="R222" s="28"/>
      <c r="S222" s="99"/>
      <c r="T222" s="99"/>
      <c r="U222" s="99"/>
      <c r="V222" s="99"/>
      <c r="W222" s="99"/>
      <c r="X222" s="99"/>
      <c r="Y222" s="99"/>
      <c r="Z222" s="99"/>
      <c r="AA222" s="99"/>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0"/>
      <c r="BL222" s="210"/>
    </row>
    <row r="223" spans="1:64" hidden="1" outlineLevel="1">
      <c r="A223" s="9"/>
      <c r="B223" s="9"/>
      <c r="C223" s="45"/>
      <c r="D223" s="128">
        <f>Asset29</f>
        <v>0</v>
      </c>
      <c r="E223" s="9"/>
      <c r="F223" s="9"/>
      <c r="G223" s="194">
        <f>'Actual RAB roll forward'!G864</f>
        <v>0</v>
      </c>
      <c r="H223" s="36"/>
      <c r="I223" s="36"/>
      <c r="J223" s="36"/>
      <c r="K223" s="36"/>
      <c r="L223" s="36"/>
      <c r="M223" s="36"/>
      <c r="N223" s="99"/>
      <c r="O223" s="28"/>
      <c r="P223" s="28"/>
      <c r="Q223" s="28"/>
      <c r="R223" s="28"/>
      <c r="S223" s="99"/>
      <c r="T223" s="99"/>
      <c r="U223" s="99"/>
      <c r="V223" s="99"/>
      <c r="W223" s="99"/>
      <c r="X223" s="99"/>
      <c r="Y223" s="99"/>
      <c r="Z223" s="99"/>
      <c r="AA223" s="99"/>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0"/>
      <c r="BL223" s="210"/>
    </row>
    <row r="224" spans="1:64" hidden="1" outlineLevel="1">
      <c r="A224" s="9"/>
      <c r="B224" s="9"/>
      <c r="C224" s="45"/>
      <c r="D224" s="128">
        <f>Asset30</f>
        <v>0</v>
      </c>
      <c r="E224" s="9"/>
      <c r="F224" s="9"/>
      <c r="G224" s="194">
        <f>'Actual RAB roll forward'!G865</f>
        <v>0</v>
      </c>
      <c r="H224" s="36"/>
      <c r="I224" s="36"/>
      <c r="J224" s="36"/>
      <c r="K224" s="36"/>
      <c r="L224" s="36"/>
      <c r="M224" s="36"/>
      <c r="N224" s="99"/>
      <c r="O224" s="28"/>
      <c r="P224" s="28"/>
      <c r="Q224" s="28"/>
      <c r="R224" s="28"/>
      <c r="S224" s="99"/>
      <c r="T224" s="99"/>
      <c r="U224" s="99"/>
      <c r="V224" s="99"/>
      <c r="W224" s="99"/>
      <c r="X224" s="99"/>
      <c r="Y224" s="99"/>
      <c r="Z224" s="99"/>
      <c r="AA224" s="99"/>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0"/>
      <c r="BL224" s="210"/>
    </row>
    <row r="225" spans="1:64" hidden="1" outlineLevel="1">
      <c r="A225" s="9"/>
      <c r="B225" s="9"/>
      <c r="C225" s="45"/>
      <c r="D225" s="128">
        <f>Asset31</f>
        <v>0</v>
      </c>
      <c r="E225" s="9"/>
      <c r="F225" s="9"/>
      <c r="G225" s="194">
        <f>'Actual RAB roll forward'!G866</f>
        <v>0</v>
      </c>
      <c r="H225" s="36"/>
      <c r="I225" s="36"/>
      <c r="J225" s="36"/>
      <c r="K225" s="36"/>
      <c r="L225" s="36"/>
      <c r="M225" s="36"/>
      <c r="N225" s="99"/>
      <c r="O225" s="28"/>
      <c r="P225" s="28"/>
      <c r="Q225" s="28"/>
      <c r="R225" s="28"/>
      <c r="S225" s="99"/>
      <c r="T225" s="99"/>
      <c r="U225" s="99"/>
      <c r="V225" s="99"/>
      <c r="W225" s="99"/>
      <c r="X225" s="99"/>
      <c r="Y225" s="99"/>
      <c r="Z225" s="99"/>
      <c r="AA225" s="99"/>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0"/>
      <c r="BL225" s="210"/>
    </row>
    <row r="226" spans="1:64" hidden="1" outlineLevel="1">
      <c r="A226" s="9"/>
      <c r="B226" s="9"/>
      <c r="C226" s="45"/>
      <c r="D226" s="128">
        <f>Asset32</f>
        <v>0</v>
      </c>
      <c r="E226" s="9"/>
      <c r="F226" s="9"/>
      <c r="G226" s="194">
        <f>'Actual RAB roll forward'!G867</f>
        <v>0</v>
      </c>
      <c r="H226" s="36"/>
      <c r="I226" s="36"/>
      <c r="J226" s="36"/>
      <c r="K226" s="36"/>
      <c r="L226" s="36"/>
      <c r="M226" s="36"/>
      <c r="N226" s="99"/>
      <c r="O226" s="28"/>
      <c r="P226" s="28"/>
      <c r="Q226" s="28"/>
      <c r="R226" s="28"/>
      <c r="S226" s="99"/>
      <c r="T226" s="99"/>
      <c r="U226" s="99"/>
      <c r="V226" s="99"/>
      <c r="W226" s="99"/>
      <c r="X226" s="99"/>
      <c r="Y226" s="99"/>
      <c r="Z226" s="99"/>
      <c r="AA226" s="99"/>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0"/>
      <c r="BL226" s="210"/>
    </row>
    <row r="227" spans="1:64" hidden="1" outlineLevel="1">
      <c r="A227" s="9"/>
      <c r="B227" s="9"/>
      <c r="C227" s="45"/>
      <c r="D227" s="128">
        <f>Asset33</f>
        <v>0</v>
      </c>
      <c r="E227" s="9"/>
      <c r="F227" s="9"/>
      <c r="G227" s="194">
        <f>'Actual RAB roll forward'!G868</f>
        <v>0</v>
      </c>
      <c r="H227" s="36"/>
      <c r="I227" s="36"/>
      <c r="J227" s="36"/>
      <c r="K227" s="36"/>
      <c r="L227" s="36"/>
      <c r="M227" s="36"/>
      <c r="N227" s="99"/>
      <c r="O227" s="28"/>
      <c r="P227" s="28"/>
      <c r="Q227" s="28"/>
      <c r="R227" s="28"/>
      <c r="S227" s="99"/>
      <c r="T227" s="99"/>
      <c r="U227" s="99"/>
      <c r="V227" s="99"/>
      <c r="W227" s="99"/>
      <c r="X227" s="99"/>
      <c r="Y227" s="99"/>
      <c r="Z227" s="99"/>
      <c r="AA227" s="99"/>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0"/>
      <c r="BL227" s="210"/>
    </row>
    <row r="228" spans="1:64" hidden="1" outlineLevel="1">
      <c r="A228" s="9"/>
      <c r="B228" s="9"/>
      <c r="C228" s="45"/>
      <c r="D228" s="128">
        <f>Asset34</f>
        <v>0</v>
      </c>
      <c r="E228" s="9"/>
      <c r="F228" s="9"/>
      <c r="G228" s="194">
        <f>'Actual RAB roll forward'!G869</f>
        <v>0</v>
      </c>
      <c r="H228" s="36"/>
      <c r="I228" s="36"/>
      <c r="J228" s="36"/>
      <c r="K228" s="36"/>
      <c r="L228" s="36"/>
      <c r="M228" s="36"/>
      <c r="N228" s="99"/>
      <c r="O228" s="28"/>
      <c r="P228" s="28"/>
      <c r="Q228" s="28"/>
      <c r="R228" s="28"/>
      <c r="S228" s="99"/>
      <c r="T228" s="99"/>
      <c r="U228" s="99"/>
      <c r="V228" s="99"/>
      <c r="W228" s="99"/>
      <c r="X228" s="99"/>
      <c r="Y228" s="99"/>
      <c r="Z228" s="99"/>
      <c r="AA228" s="99"/>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0"/>
      <c r="BL228" s="210"/>
    </row>
    <row r="229" spans="1:64" hidden="1" outlineLevel="1">
      <c r="A229" s="9"/>
      <c r="B229" s="9"/>
      <c r="C229" s="45"/>
      <c r="D229" s="128">
        <f>Asset35</f>
        <v>0</v>
      </c>
      <c r="E229" s="9"/>
      <c r="F229" s="9"/>
      <c r="G229" s="194">
        <f>'Actual RAB roll forward'!G870</f>
        <v>0</v>
      </c>
      <c r="H229" s="36"/>
      <c r="I229" s="36"/>
      <c r="J229" s="36"/>
      <c r="K229" s="36"/>
      <c r="L229" s="36"/>
      <c r="M229" s="36"/>
      <c r="N229" s="99"/>
      <c r="O229" s="28"/>
      <c r="P229" s="28"/>
      <c r="Q229" s="28"/>
      <c r="R229" s="28"/>
      <c r="S229" s="99"/>
      <c r="T229" s="99"/>
      <c r="U229" s="99"/>
      <c r="V229" s="99"/>
      <c r="W229" s="99"/>
      <c r="X229" s="99"/>
      <c r="Y229" s="99"/>
      <c r="Z229" s="99"/>
      <c r="AA229" s="99"/>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0"/>
      <c r="BL229" s="210"/>
    </row>
    <row r="230" spans="1:64" hidden="1" outlineLevel="1">
      <c r="A230" s="9"/>
      <c r="B230" s="9"/>
      <c r="C230" s="45"/>
      <c r="D230" s="128">
        <f>Asset36</f>
        <v>0</v>
      </c>
      <c r="E230" s="9"/>
      <c r="F230" s="9"/>
      <c r="G230" s="194">
        <f>'Actual RAB roll forward'!G871</f>
        <v>0</v>
      </c>
      <c r="H230" s="36"/>
      <c r="I230" s="36"/>
      <c r="J230" s="36"/>
      <c r="K230" s="36"/>
      <c r="L230" s="36"/>
      <c r="M230" s="36"/>
      <c r="N230" s="99"/>
      <c r="O230" s="28"/>
      <c r="P230" s="28"/>
      <c r="Q230" s="28"/>
      <c r="R230" s="28"/>
      <c r="S230" s="99"/>
      <c r="T230" s="99"/>
      <c r="U230" s="99"/>
      <c r="V230" s="99"/>
      <c r="W230" s="99"/>
      <c r="X230" s="99"/>
      <c r="Y230" s="99"/>
      <c r="Z230" s="99"/>
      <c r="AA230" s="99"/>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0"/>
      <c r="BL230" s="210"/>
    </row>
    <row r="231" spans="1:64" hidden="1" outlineLevel="1">
      <c r="A231" s="9"/>
      <c r="B231" s="9"/>
      <c r="C231" s="45"/>
      <c r="D231" s="128">
        <f>Asset37</f>
        <v>0</v>
      </c>
      <c r="E231" s="9"/>
      <c r="F231" s="9"/>
      <c r="G231" s="194">
        <f>'Actual RAB roll forward'!G872</f>
        <v>0</v>
      </c>
      <c r="H231" s="36"/>
      <c r="I231" s="36"/>
      <c r="J231" s="36"/>
      <c r="K231" s="36"/>
      <c r="L231" s="36"/>
      <c r="M231" s="36"/>
      <c r="N231" s="99"/>
      <c r="O231" s="28"/>
      <c r="P231" s="28"/>
      <c r="Q231" s="28"/>
      <c r="R231" s="28"/>
      <c r="S231" s="99"/>
      <c r="T231" s="99"/>
      <c r="U231" s="99"/>
      <c r="V231" s="99"/>
      <c r="W231" s="99"/>
      <c r="X231" s="99"/>
      <c r="Y231" s="99"/>
      <c r="Z231" s="99"/>
      <c r="AA231" s="99"/>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0"/>
      <c r="BL231" s="210"/>
    </row>
    <row r="232" spans="1:64" hidden="1" outlineLevel="1">
      <c r="A232" s="9"/>
      <c r="B232" s="9"/>
      <c r="C232" s="45"/>
      <c r="D232" s="128">
        <f>Asset38</f>
        <v>0</v>
      </c>
      <c r="E232" s="9"/>
      <c r="F232" s="9"/>
      <c r="G232" s="194">
        <f>'Actual RAB roll forward'!G873</f>
        <v>0</v>
      </c>
      <c r="H232" s="36"/>
      <c r="I232" s="36"/>
      <c r="J232" s="36"/>
      <c r="K232" s="36"/>
      <c r="L232" s="36"/>
      <c r="M232" s="36"/>
      <c r="N232" s="99"/>
      <c r="O232" s="28"/>
      <c r="P232" s="28"/>
      <c r="Q232" s="28"/>
      <c r="R232" s="28"/>
      <c r="S232" s="99"/>
      <c r="T232" s="99"/>
      <c r="U232" s="99"/>
      <c r="V232" s="99"/>
      <c r="W232" s="99"/>
      <c r="X232" s="99"/>
      <c r="Y232" s="99"/>
      <c r="Z232" s="99"/>
      <c r="AA232" s="99"/>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0"/>
      <c r="BL232" s="210"/>
    </row>
    <row r="233" spans="1:64" hidden="1" outlineLevel="1">
      <c r="A233" s="9"/>
      <c r="B233" s="9"/>
      <c r="C233" s="45"/>
      <c r="D233" s="128">
        <f>Asset39</f>
        <v>0</v>
      </c>
      <c r="E233" s="9"/>
      <c r="F233" s="9"/>
      <c r="G233" s="194">
        <f>'Actual RAB roll forward'!G874</f>
        <v>0</v>
      </c>
      <c r="H233" s="36"/>
      <c r="I233" s="36"/>
      <c r="J233" s="36"/>
      <c r="K233" s="36"/>
      <c r="L233" s="36"/>
      <c r="M233" s="36"/>
      <c r="N233" s="99"/>
      <c r="O233" s="28"/>
      <c r="P233" s="28"/>
      <c r="Q233" s="28"/>
      <c r="R233" s="28"/>
      <c r="S233" s="99"/>
      <c r="T233" s="99"/>
      <c r="U233" s="99"/>
      <c r="V233" s="99"/>
      <c r="W233" s="99"/>
      <c r="X233" s="99"/>
      <c r="Y233" s="99"/>
      <c r="Z233" s="99"/>
      <c r="AA233" s="99"/>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0"/>
      <c r="BL233" s="210"/>
    </row>
    <row r="234" spans="1:64" hidden="1" outlineLevel="1">
      <c r="A234" s="9"/>
      <c r="B234" s="9"/>
      <c r="C234" s="45"/>
      <c r="D234" s="128">
        <f>Asset40</f>
        <v>0</v>
      </c>
      <c r="E234" s="9"/>
      <c r="F234" s="9"/>
      <c r="G234" s="194">
        <f>'Actual RAB roll forward'!G875</f>
        <v>0</v>
      </c>
      <c r="H234" s="36"/>
      <c r="I234" s="36"/>
      <c r="J234" s="36"/>
      <c r="K234" s="36"/>
      <c r="L234" s="36"/>
      <c r="M234" s="36"/>
      <c r="N234" s="99"/>
      <c r="O234" s="28"/>
      <c r="P234" s="28"/>
      <c r="Q234" s="28"/>
      <c r="R234" s="28"/>
      <c r="S234" s="99"/>
      <c r="T234" s="99"/>
      <c r="U234" s="99"/>
      <c r="V234" s="99"/>
      <c r="W234" s="99"/>
      <c r="X234" s="99"/>
      <c r="Y234" s="99"/>
      <c r="Z234" s="99"/>
      <c r="AA234" s="99"/>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0"/>
      <c r="BL234" s="210"/>
    </row>
    <row r="235" spans="1:64" hidden="1" outlineLevel="1">
      <c r="A235" s="9"/>
      <c r="B235" s="9"/>
      <c r="C235" s="45"/>
      <c r="D235" s="128">
        <f>Asset41</f>
        <v>0</v>
      </c>
      <c r="E235" s="9"/>
      <c r="F235" s="9"/>
      <c r="G235" s="194">
        <f>'Actual RAB roll forward'!G876</f>
        <v>0</v>
      </c>
      <c r="H235" s="36"/>
      <c r="I235" s="36"/>
      <c r="J235" s="36"/>
      <c r="K235" s="36"/>
      <c r="L235" s="36"/>
      <c r="M235" s="36"/>
      <c r="N235" s="99"/>
      <c r="O235" s="28"/>
      <c r="P235" s="28"/>
      <c r="Q235" s="28"/>
      <c r="R235" s="28"/>
      <c r="S235" s="99"/>
      <c r="T235" s="99"/>
      <c r="U235" s="99"/>
      <c r="V235" s="99"/>
      <c r="W235" s="99"/>
      <c r="X235" s="99"/>
      <c r="Y235" s="99"/>
      <c r="Z235" s="99"/>
      <c r="AA235" s="99"/>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0"/>
      <c r="BL235" s="210"/>
    </row>
    <row r="236" spans="1:64" hidden="1" outlineLevel="1">
      <c r="A236" s="9"/>
      <c r="B236" s="9"/>
      <c r="C236" s="45"/>
      <c r="D236" s="128">
        <f>Asset42</f>
        <v>0</v>
      </c>
      <c r="E236" s="9"/>
      <c r="F236" s="9"/>
      <c r="G236" s="194">
        <f>'Actual RAB roll forward'!G877</f>
        <v>0</v>
      </c>
      <c r="H236" s="36"/>
      <c r="I236" s="36"/>
      <c r="J236" s="36"/>
      <c r="K236" s="36"/>
      <c r="L236" s="36"/>
      <c r="M236" s="36"/>
      <c r="N236" s="99"/>
      <c r="O236" s="28"/>
      <c r="P236" s="28"/>
      <c r="Q236" s="28"/>
      <c r="R236" s="28"/>
      <c r="S236" s="99"/>
      <c r="T236" s="99"/>
      <c r="U236" s="99"/>
      <c r="V236" s="99"/>
      <c r="W236" s="99"/>
      <c r="X236" s="99"/>
      <c r="Y236" s="99"/>
      <c r="Z236" s="99"/>
      <c r="AA236" s="99"/>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0"/>
      <c r="BL236" s="210"/>
    </row>
    <row r="237" spans="1:64" hidden="1" outlineLevel="1">
      <c r="A237" s="9"/>
      <c r="B237" s="9"/>
      <c r="C237" s="45"/>
      <c r="D237" s="128">
        <f>Asset43</f>
        <v>0</v>
      </c>
      <c r="E237" s="9"/>
      <c r="F237" s="9"/>
      <c r="G237" s="194">
        <f>'Actual RAB roll forward'!G878</f>
        <v>0</v>
      </c>
      <c r="H237" s="36"/>
      <c r="I237" s="36"/>
      <c r="J237" s="36"/>
      <c r="K237" s="36"/>
      <c r="L237" s="36"/>
      <c r="M237" s="36"/>
      <c r="N237" s="99"/>
      <c r="O237" s="28"/>
      <c r="P237" s="28"/>
      <c r="Q237" s="28"/>
      <c r="R237" s="28"/>
      <c r="S237" s="99"/>
      <c r="T237" s="99"/>
      <c r="U237" s="99"/>
      <c r="V237" s="99"/>
      <c r="W237" s="99"/>
      <c r="X237" s="99"/>
      <c r="Y237" s="99"/>
      <c r="Z237" s="99"/>
      <c r="AA237" s="99"/>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0"/>
      <c r="BL237" s="210"/>
    </row>
    <row r="238" spans="1:64" hidden="1" outlineLevel="1">
      <c r="A238" s="9"/>
      <c r="B238" s="9"/>
      <c r="C238" s="45"/>
      <c r="D238" s="128">
        <f>Asset44</f>
        <v>0</v>
      </c>
      <c r="E238" s="9"/>
      <c r="F238" s="9"/>
      <c r="G238" s="194">
        <f>'Actual RAB roll forward'!G879</f>
        <v>0</v>
      </c>
      <c r="H238" s="36"/>
      <c r="I238" s="36"/>
      <c r="J238" s="36"/>
      <c r="K238" s="36"/>
      <c r="L238" s="36"/>
      <c r="M238" s="36"/>
      <c r="N238" s="99"/>
      <c r="O238" s="28"/>
      <c r="P238" s="28"/>
      <c r="Q238" s="28"/>
      <c r="R238" s="28"/>
      <c r="S238" s="99"/>
      <c r="T238" s="99"/>
      <c r="U238" s="99"/>
      <c r="V238" s="99"/>
      <c r="W238" s="99"/>
      <c r="X238" s="99"/>
      <c r="Y238" s="99"/>
      <c r="Z238" s="99"/>
      <c r="AA238" s="99"/>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0"/>
      <c r="BL238" s="210"/>
    </row>
    <row r="239" spans="1:64" hidden="1" outlineLevel="1">
      <c r="A239" s="9"/>
      <c r="B239" s="9"/>
      <c r="C239" s="45"/>
      <c r="D239" s="128">
        <f>Asset45</f>
        <v>0</v>
      </c>
      <c r="E239" s="9"/>
      <c r="F239" s="9"/>
      <c r="G239" s="194">
        <f>'Actual RAB roll forward'!G880</f>
        <v>0</v>
      </c>
      <c r="H239" s="36"/>
      <c r="I239" s="36"/>
      <c r="J239" s="36"/>
      <c r="K239" s="36"/>
      <c r="L239" s="36"/>
      <c r="M239" s="36"/>
      <c r="N239" s="99"/>
      <c r="O239" s="28"/>
      <c r="P239" s="28"/>
      <c r="Q239" s="28"/>
      <c r="R239" s="28"/>
      <c r="S239" s="99"/>
      <c r="T239" s="99"/>
      <c r="U239" s="99"/>
      <c r="V239" s="99"/>
      <c r="W239" s="99"/>
      <c r="X239" s="99"/>
      <c r="Y239" s="99"/>
      <c r="Z239" s="99"/>
      <c r="AA239" s="99"/>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0"/>
      <c r="BL239" s="210"/>
    </row>
    <row r="240" spans="1:64" collapsed="1">
      <c r="A240" s="9"/>
      <c r="B240" s="9"/>
      <c r="C240" s="45"/>
      <c r="D240" s="112"/>
      <c r="E240" s="9"/>
      <c r="F240" s="9"/>
      <c r="G240" s="202"/>
      <c r="H240" s="36"/>
      <c r="I240" s="36"/>
      <c r="J240" s="36"/>
      <c r="K240" s="36"/>
      <c r="L240" s="36"/>
      <c r="M240" s="36"/>
      <c r="N240" s="99"/>
      <c r="O240" s="28"/>
      <c r="P240" s="28"/>
      <c r="Q240" s="28"/>
      <c r="R240" s="28"/>
      <c r="S240" s="99"/>
      <c r="T240" s="99"/>
      <c r="U240" s="99"/>
      <c r="V240" s="99"/>
      <c r="W240" s="99"/>
      <c r="X240" s="99"/>
      <c r="Y240" s="99"/>
      <c r="Z240" s="99"/>
      <c r="AA240" s="99"/>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0"/>
      <c r="BL240" s="210"/>
    </row>
    <row r="241" spans="1:64">
      <c r="A241" s="9"/>
      <c r="B241" s="9"/>
      <c r="C241" s="45" t="s">
        <v>61</v>
      </c>
      <c r="D241" s="128"/>
      <c r="E241" s="9"/>
      <c r="F241" s="9"/>
      <c r="G241" s="198">
        <f>SUM(G242:G286)</f>
        <v>0</v>
      </c>
      <c r="H241" s="110"/>
      <c r="I241" s="110"/>
      <c r="J241" s="110"/>
      <c r="K241" s="110"/>
      <c r="L241" s="110"/>
      <c r="M241" s="110"/>
      <c r="N241" s="99"/>
      <c r="O241" s="28"/>
      <c r="P241" s="28"/>
      <c r="Q241" s="28"/>
      <c r="R241" s="28"/>
      <c r="S241" s="99"/>
      <c r="T241" s="99"/>
      <c r="U241" s="99"/>
      <c r="V241" s="99"/>
      <c r="W241" s="99"/>
      <c r="X241" s="99"/>
      <c r="Y241" s="99"/>
      <c r="Z241" s="99"/>
      <c r="AA241" s="99"/>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0"/>
      <c r="BL241" s="210"/>
    </row>
    <row r="242" spans="1:64" outlineLevel="1">
      <c r="A242" s="9"/>
      <c r="B242" s="9"/>
      <c r="C242" s="45"/>
      <c r="D242" s="128" t="str">
        <f>Asset1</f>
        <v>System Capex</v>
      </c>
      <c r="E242" s="9"/>
      <c r="F242" s="9"/>
      <c r="G242" s="194">
        <f>'Actual RAB roll forward'!G883</f>
        <v>0</v>
      </c>
      <c r="H242" s="110"/>
      <c r="I242" s="110"/>
      <c r="J242" s="110"/>
      <c r="K242" s="110"/>
      <c r="L242" s="110"/>
      <c r="M242" s="110"/>
      <c r="N242" s="99"/>
      <c r="O242" s="28"/>
      <c r="P242" s="28"/>
      <c r="Q242" s="28"/>
      <c r="R242" s="28"/>
      <c r="S242" s="99"/>
      <c r="T242" s="99"/>
      <c r="U242" s="99"/>
      <c r="V242" s="99"/>
      <c r="W242" s="99"/>
      <c r="X242" s="99"/>
      <c r="Y242" s="99"/>
      <c r="Z242" s="99"/>
      <c r="AA242" s="99"/>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0"/>
      <c r="BL242" s="210"/>
    </row>
    <row r="243" spans="1:64" outlineLevel="1">
      <c r="A243" s="9"/>
      <c r="B243" s="9"/>
      <c r="C243" s="45"/>
      <c r="D243" s="128" t="str">
        <f>Asset2</f>
        <v>Transmission terminal station</v>
      </c>
      <c r="E243" s="9"/>
      <c r="F243" s="9"/>
      <c r="G243" s="194">
        <f>'Actual RAB roll forward'!G884</f>
        <v>0</v>
      </c>
      <c r="H243" s="110"/>
      <c r="I243" s="110"/>
      <c r="J243" s="110"/>
      <c r="K243" s="110"/>
      <c r="L243" s="110"/>
      <c r="M243" s="110"/>
      <c r="N243" s="99"/>
      <c r="O243" s="28"/>
      <c r="P243" s="28"/>
      <c r="Q243" s="28"/>
      <c r="R243" s="28"/>
      <c r="S243" s="99"/>
      <c r="T243" s="99"/>
      <c r="U243" s="99"/>
      <c r="V243" s="99"/>
      <c r="W243" s="99"/>
      <c r="X243" s="99"/>
      <c r="Y243" s="99"/>
      <c r="Z243" s="99"/>
      <c r="AA243" s="99"/>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0"/>
      <c r="BL243" s="210"/>
    </row>
    <row r="244" spans="1:64" outlineLevel="1">
      <c r="A244" s="9"/>
      <c r="B244" s="9"/>
      <c r="C244" s="45"/>
      <c r="D244" s="128" t="str">
        <f>Asset3</f>
        <v>Zone substations</v>
      </c>
      <c r="E244" s="9"/>
      <c r="F244" s="9"/>
      <c r="G244" s="194">
        <f>'Actual RAB roll forward'!G885</f>
        <v>0</v>
      </c>
      <c r="H244" s="110"/>
      <c r="I244" s="110"/>
      <c r="J244" s="110"/>
      <c r="K244" s="110"/>
      <c r="L244" s="110"/>
      <c r="M244" s="110"/>
      <c r="N244" s="99"/>
      <c r="O244" s="28"/>
      <c r="P244" s="28"/>
      <c r="Q244" s="28"/>
      <c r="R244" s="28"/>
      <c r="S244" s="99"/>
      <c r="T244" s="99"/>
      <c r="U244" s="99"/>
      <c r="V244" s="99"/>
      <c r="W244" s="99"/>
      <c r="X244" s="99"/>
      <c r="Y244" s="99"/>
      <c r="Z244" s="99"/>
      <c r="AA244" s="99"/>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0"/>
      <c r="BL244" s="210"/>
    </row>
    <row r="245" spans="1:64" outlineLevel="1">
      <c r="A245" s="9"/>
      <c r="B245" s="9"/>
      <c r="C245" s="45"/>
      <c r="D245" s="128" t="str">
        <f>Asset4</f>
        <v>Transmission lines</v>
      </c>
      <c r="E245" s="9"/>
      <c r="F245" s="9"/>
      <c r="G245" s="194">
        <f>'Actual RAB roll forward'!G886</f>
        <v>0</v>
      </c>
      <c r="H245" s="110"/>
      <c r="I245" s="110"/>
      <c r="J245" s="110"/>
      <c r="K245" s="110"/>
      <c r="L245" s="110"/>
      <c r="M245" s="110"/>
      <c r="N245" s="99"/>
      <c r="O245" s="28"/>
      <c r="P245" s="28"/>
      <c r="Q245" s="28"/>
      <c r="R245" s="28"/>
      <c r="S245" s="99"/>
      <c r="T245" s="99"/>
      <c r="U245" s="99"/>
      <c r="V245" s="99"/>
      <c r="W245" s="99"/>
      <c r="X245" s="99"/>
      <c r="Y245" s="99"/>
      <c r="Z245" s="99"/>
      <c r="AA245" s="99"/>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0"/>
      <c r="BL245" s="210"/>
    </row>
    <row r="246" spans="1:64" outlineLevel="1">
      <c r="A246" s="9"/>
      <c r="B246" s="9"/>
      <c r="C246" s="45"/>
      <c r="D246" s="128" t="str">
        <f>Asset5</f>
        <v>Distribution mains</v>
      </c>
      <c r="E246" s="9"/>
      <c r="F246" s="9"/>
      <c r="G246" s="194">
        <f>'Actual RAB roll forward'!G887</f>
        <v>0</v>
      </c>
      <c r="H246" s="110"/>
      <c r="I246" s="110"/>
      <c r="J246" s="110"/>
      <c r="K246" s="110"/>
      <c r="L246" s="110"/>
      <c r="M246" s="110"/>
      <c r="N246" s="99"/>
      <c r="O246" s="28"/>
      <c r="P246" s="28"/>
      <c r="Q246" s="28"/>
      <c r="R246" s="28"/>
      <c r="S246" s="99"/>
      <c r="T246" s="99"/>
      <c r="U246" s="99"/>
      <c r="V246" s="99"/>
      <c r="W246" s="99"/>
      <c r="X246" s="99"/>
      <c r="Y246" s="99"/>
      <c r="Z246" s="99"/>
      <c r="AA246" s="99"/>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0"/>
      <c r="BL246" s="210"/>
    </row>
    <row r="247" spans="1:64" outlineLevel="1">
      <c r="A247" s="9"/>
      <c r="B247" s="9"/>
      <c r="C247" s="45"/>
      <c r="D247" s="128" t="str">
        <f>Asset6</f>
        <v>Distribution substations</v>
      </c>
      <c r="E247" s="9"/>
      <c r="F247" s="9"/>
      <c r="G247" s="194">
        <f>'Actual RAB roll forward'!G888</f>
        <v>0</v>
      </c>
      <c r="H247" s="110"/>
      <c r="I247" s="110"/>
      <c r="J247" s="110"/>
      <c r="K247" s="110"/>
      <c r="L247" s="110"/>
      <c r="M247" s="110"/>
      <c r="N247" s="99"/>
      <c r="O247" s="28"/>
      <c r="P247" s="28"/>
      <c r="Q247" s="28"/>
      <c r="R247" s="28"/>
      <c r="S247" s="99"/>
      <c r="T247" s="99"/>
      <c r="U247" s="99"/>
      <c r="V247" s="99"/>
      <c r="W247" s="99"/>
      <c r="X247" s="99"/>
      <c r="Y247" s="99"/>
      <c r="Z247" s="99"/>
      <c r="AA247" s="99"/>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0"/>
      <c r="BL247" s="210"/>
    </row>
    <row r="248" spans="1:64" outlineLevel="1">
      <c r="A248" s="9"/>
      <c r="B248" s="9"/>
      <c r="C248" s="45"/>
      <c r="D248" s="128" t="str">
        <f>Asset7</f>
        <v>Metering</v>
      </c>
      <c r="E248" s="9"/>
      <c r="F248" s="9"/>
      <c r="G248" s="194">
        <f>'Actual RAB roll forward'!G889</f>
        <v>0</v>
      </c>
      <c r="H248" s="110"/>
      <c r="I248" s="110"/>
      <c r="J248" s="110"/>
      <c r="K248" s="110"/>
      <c r="L248" s="110"/>
      <c r="M248" s="110"/>
      <c r="N248" s="99"/>
      <c r="O248" s="28"/>
      <c r="P248" s="28"/>
      <c r="Q248" s="28"/>
      <c r="R248" s="28"/>
      <c r="S248" s="99"/>
      <c r="T248" s="99"/>
      <c r="U248" s="99"/>
      <c r="V248" s="99"/>
      <c r="W248" s="99"/>
      <c r="X248" s="99"/>
      <c r="Y248" s="99"/>
      <c r="Z248" s="99"/>
      <c r="AA248" s="99"/>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0"/>
      <c r="BL248" s="210"/>
    </row>
    <row r="249" spans="1:64" outlineLevel="1">
      <c r="A249" s="9"/>
      <c r="B249" s="9"/>
      <c r="C249" s="45"/>
      <c r="D249" s="128" t="str">
        <f>Asset8</f>
        <v>Land and easements</v>
      </c>
      <c r="E249" s="9"/>
      <c r="F249" s="9"/>
      <c r="G249" s="194">
        <f>'Actual RAB roll forward'!G890</f>
        <v>0</v>
      </c>
      <c r="H249" s="110"/>
      <c r="I249" s="110"/>
      <c r="J249" s="110"/>
      <c r="K249" s="110"/>
      <c r="L249" s="110"/>
      <c r="M249" s="110"/>
      <c r="N249" s="99"/>
      <c r="O249" s="28"/>
      <c r="P249" s="28"/>
      <c r="Q249" s="28"/>
      <c r="R249" s="28"/>
      <c r="S249" s="99"/>
      <c r="T249" s="99"/>
      <c r="U249" s="99"/>
      <c r="V249" s="99"/>
      <c r="W249" s="99"/>
      <c r="X249" s="99"/>
      <c r="Y249" s="99"/>
      <c r="Z249" s="99"/>
      <c r="AA249" s="99"/>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0"/>
      <c r="BL249" s="210"/>
    </row>
    <row r="250" spans="1:64" outlineLevel="1">
      <c r="A250" s="9"/>
      <c r="B250" s="9"/>
      <c r="C250" s="45"/>
      <c r="D250" s="128" t="str">
        <f>Asset9</f>
        <v>Secondary systems - Control, communications &amp; Protection</v>
      </c>
      <c r="E250" s="9"/>
      <c r="F250" s="9"/>
      <c r="G250" s="194">
        <f>'Actual RAB roll forward'!G891</f>
        <v>0</v>
      </c>
      <c r="H250" s="110"/>
      <c r="I250" s="110"/>
      <c r="J250" s="110"/>
      <c r="K250" s="110"/>
      <c r="L250" s="110"/>
      <c r="M250" s="110"/>
      <c r="N250" s="99"/>
      <c r="O250" s="28"/>
      <c r="P250" s="28"/>
      <c r="Q250" s="28"/>
      <c r="R250" s="28"/>
      <c r="S250" s="99"/>
      <c r="T250" s="99"/>
      <c r="U250" s="99"/>
      <c r="V250" s="99"/>
      <c r="W250" s="99"/>
      <c r="X250" s="99"/>
      <c r="Y250" s="99"/>
      <c r="Z250" s="99"/>
      <c r="AA250" s="99"/>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0"/>
      <c r="BL250" s="210"/>
    </row>
    <row r="251" spans="1:64" outlineLevel="1">
      <c r="A251" s="9"/>
      <c r="B251" s="9"/>
      <c r="C251" s="45"/>
      <c r="D251" s="128" t="str">
        <f>Asset10</f>
        <v>Other</v>
      </c>
      <c r="E251" s="9"/>
      <c r="F251" s="9"/>
      <c r="G251" s="194">
        <f>'Actual RAB roll forward'!G892</f>
        <v>0</v>
      </c>
      <c r="H251" s="110"/>
      <c r="I251" s="110"/>
      <c r="J251" s="110"/>
      <c r="K251" s="110"/>
      <c r="L251" s="110"/>
      <c r="M251" s="110"/>
      <c r="N251" s="99"/>
      <c r="O251" s="28"/>
      <c r="P251" s="28"/>
      <c r="Q251" s="28"/>
      <c r="R251" s="28"/>
      <c r="S251" s="99"/>
      <c r="T251" s="99"/>
      <c r="U251" s="99"/>
      <c r="V251" s="99"/>
      <c r="W251" s="99"/>
      <c r="X251" s="99"/>
      <c r="Y251" s="99"/>
      <c r="Z251" s="99"/>
      <c r="AA251" s="99"/>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0"/>
      <c r="BL251" s="210"/>
    </row>
    <row r="252" spans="1:64" outlineLevel="1">
      <c r="A252" s="9"/>
      <c r="B252" s="9"/>
      <c r="C252" s="45"/>
      <c r="D252" s="128" t="str">
        <f>Asset11</f>
        <v>Non-System Capex</v>
      </c>
      <c r="E252" s="9"/>
      <c r="F252" s="9"/>
      <c r="G252" s="194">
        <f>'Actual RAB roll forward'!G893</f>
        <v>0</v>
      </c>
      <c r="H252" s="110"/>
      <c r="I252" s="110"/>
      <c r="J252" s="110"/>
      <c r="K252" s="110"/>
      <c r="L252" s="110"/>
      <c r="M252" s="110"/>
      <c r="N252" s="99"/>
      <c r="O252" s="28"/>
      <c r="P252" s="28"/>
      <c r="Q252" s="28"/>
      <c r="R252" s="28"/>
      <c r="S252" s="99"/>
      <c r="T252" s="99"/>
      <c r="U252" s="99"/>
      <c r="V252" s="99"/>
      <c r="W252" s="99"/>
      <c r="X252" s="99"/>
      <c r="Y252" s="99"/>
      <c r="Z252" s="99"/>
      <c r="AA252" s="99"/>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0"/>
      <c r="BL252" s="210"/>
    </row>
    <row r="253" spans="1:64" outlineLevel="1">
      <c r="A253" s="9"/>
      <c r="B253" s="9"/>
      <c r="C253" s="45"/>
      <c r="D253" s="128" t="str">
        <f>Asset12</f>
        <v>Non-network—IT and Communications Capex</v>
      </c>
      <c r="E253" s="9"/>
      <c r="F253" s="9"/>
      <c r="G253" s="194">
        <f>'Actual RAB roll forward'!G894</f>
        <v>0</v>
      </c>
      <c r="H253" s="110"/>
      <c r="I253" s="110"/>
      <c r="J253" s="110"/>
      <c r="K253" s="110"/>
      <c r="L253" s="110"/>
      <c r="M253" s="110"/>
      <c r="N253" s="99"/>
      <c r="O253" s="28"/>
      <c r="P253" s="28"/>
      <c r="Q253" s="28"/>
      <c r="R253" s="28"/>
      <c r="S253" s="99"/>
      <c r="T253" s="99"/>
      <c r="U253" s="99"/>
      <c r="V253" s="99"/>
      <c r="W253" s="99"/>
      <c r="X253" s="99"/>
      <c r="Y253" s="99"/>
      <c r="Z253" s="99"/>
      <c r="AA253" s="99"/>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0"/>
      <c r="BL253" s="210"/>
    </row>
    <row r="254" spans="1:64" outlineLevel="1">
      <c r="A254" s="9"/>
      <c r="B254" s="9"/>
      <c r="C254" s="45"/>
      <c r="D254" s="128" t="str">
        <f>Asset13</f>
        <v>Non-network—Motor Vehicles Capex</v>
      </c>
      <c r="E254" s="9"/>
      <c r="F254" s="9"/>
      <c r="G254" s="194">
        <f>'Actual RAB roll forward'!G895</f>
        <v>0</v>
      </c>
      <c r="H254" s="110"/>
      <c r="I254" s="110"/>
      <c r="J254" s="110"/>
      <c r="K254" s="110"/>
      <c r="L254" s="110"/>
      <c r="M254" s="110"/>
      <c r="N254" s="99"/>
      <c r="O254" s="28"/>
      <c r="P254" s="28"/>
      <c r="Q254" s="28"/>
      <c r="R254" s="28"/>
      <c r="S254" s="99"/>
      <c r="T254" s="99"/>
      <c r="U254" s="99"/>
      <c r="V254" s="99"/>
      <c r="W254" s="99"/>
      <c r="X254" s="99"/>
      <c r="Y254" s="99"/>
      <c r="Z254" s="99"/>
      <c r="AA254" s="99"/>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0"/>
      <c r="BL254" s="210"/>
    </row>
    <row r="255" spans="1:64" outlineLevel="1">
      <c r="A255" s="9"/>
      <c r="B255" s="9"/>
      <c r="C255" s="45"/>
      <c r="D255" s="128" t="str">
        <f>Asset14</f>
        <v>Non-network—Property Capex</v>
      </c>
      <c r="E255" s="9"/>
      <c r="F255" s="9"/>
      <c r="G255" s="194">
        <f>'Actual RAB roll forward'!G896</f>
        <v>0</v>
      </c>
      <c r="H255" s="110"/>
      <c r="I255" s="110"/>
      <c r="J255" s="110"/>
      <c r="K255" s="110"/>
      <c r="L255" s="110"/>
      <c r="M255" s="110"/>
      <c r="N255" s="99"/>
      <c r="O255" s="28"/>
      <c r="P255" s="28"/>
      <c r="Q255" s="28"/>
      <c r="R255" s="28"/>
      <c r="S255" s="99"/>
      <c r="T255" s="99"/>
      <c r="U255" s="99"/>
      <c r="V255" s="99"/>
      <c r="W255" s="99"/>
      <c r="X255" s="99"/>
      <c r="Y255" s="99"/>
      <c r="Z255" s="99"/>
      <c r="AA255" s="99"/>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0"/>
      <c r="BL255" s="210"/>
    </row>
    <row r="256" spans="1:64" outlineLevel="1">
      <c r="A256" s="9"/>
      <c r="B256" s="9"/>
      <c r="C256" s="45"/>
      <c r="D256" s="128" t="str">
        <f>Asset15</f>
        <v>Non-network—Plant &amp; Equipment Capex</v>
      </c>
      <c r="E256" s="9"/>
      <c r="F256" s="9"/>
      <c r="G256" s="194">
        <f>'Actual RAB roll forward'!G897</f>
        <v>0</v>
      </c>
      <c r="H256" s="110"/>
      <c r="I256" s="110"/>
      <c r="J256" s="110"/>
      <c r="K256" s="110"/>
      <c r="L256" s="110"/>
      <c r="M256" s="110"/>
      <c r="N256" s="99"/>
      <c r="O256" s="28"/>
      <c r="P256" s="28"/>
      <c r="Q256" s="28"/>
      <c r="R256" s="28"/>
      <c r="S256" s="99"/>
      <c r="T256" s="99"/>
      <c r="U256" s="99"/>
      <c r="V256" s="99"/>
      <c r="W256" s="99"/>
      <c r="X256" s="99"/>
      <c r="Y256" s="99"/>
      <c r="Z256" s="99"/>
      <c r="AA256" s="99"/>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0"/>
      <c r="BL256" s="210"/>
    </row>
    <row r="257" spans="1:64" outlineLevel="1">
      <c r="A257" s="9"/>
      <c r="B257" s="9"/>
      <c r="C257" s="45"/>
      <c r="D257" s="128" t="str">
        <f>Asset16</f>
        <v>Non-network—Other capex</v>
      </c>
      <c r="E257" s="9"/>
      <c r="F257" s="9"/>
      <c r="G257" s="194">
        <f>'Actual RAB roll forward'!G898</f>
        <v>0</v>
      </c>
      <c r="H257" s="110"/>
      <c r="I257" s="110"/>
      <c r="J257" s="110"/>
      <c r="K257" s="110"/>
      <c r="L257" s="110"/>
      <c r="M257" s="110"/>
      <c r="N257" s="99"/>
      <c r="O257" s="28"/>
      <c r="P257" s="28"/>
      <c r="Q257" s="28"/>
      <c r="R257" s="28"/>
      <c r="S257" s="99"/>
      <c r="T257" s="99"/>
      <c r="U257" s="99"/>
      <c r="V257" s="99"/>
      <c r="W257" s="99"/>
      <c r="X257" s="99"/>
      <c r="Y257" s="99"/>
      <c r="Z257" s="99"/>
      <c r="AA257" s="99"/>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0"/>
      <c r="BL257" s="210"/>
    </row>
    <row r="258" spans="1:64" hidden="1" outlineLevel="1">
      <c r="A258" s="9"/>
      <c r="B258" s="9"/>
      <c r="C258" s="45"/>
      <c r="D258" s="128">
        <f>Asset17</f>
        <v>0</v>
      </c>
      <c r="E258" s="9"/>
      <c r="F258" s="9"/>
      <c r="G258" s="194">
        <f>'Actual RAB roll forward'!G899</f>
        <v>0</v>
      </c>
      <c r="H258" s="110"/>
      <c r="I258" s="110"/>
      <c r="J258" s="110"/>
      <c r="K258" s="110"/>
      <c r="L258" s="110"/>
      <c r="M258" s="110"/>
      <c r="N258" s="99"/>
      <c r="O258" s="28"/>
      <c r="P258" s="28"/>
      <c r="Q258" s="28"/>
      <c r="R258" s="28"/>
      <c r="S258" s="99"/>
      <c r="T258" s="99"/>
      <c r="U258" s="99"/>
      <c r="V258" s="99"/>
      <c r="W258" s="99"/>
      <c r="X258" s="99"/>
      <c r="Y258" s="99"/>
      <c r="Z258" s="99"/>
      <c r="AA258" s="99"/>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0"/>
      <c r="BL258" s="210"/>
    </row>
    <row r="259" spans="1:64" hidden="1" outlineLevel="1">
      <c r="A259" s="9"/>
      <c r="B259" s="9"/>
      <c r="C259" s="45"/>
      <c r="D259" s="128">
        <f>Asset18</f>
        <v>0</v>
      </c>
      <c r="E259" s="9"/>
      <c r="F259" s="9"/>
      <c r="G259" s="194">
        <f>'Actual RAB roll forward'!G900</f>
        <v>0</v>
      </c>
      <c r="H259" s="110"/>
      <c r="I259" s="110"/>
      <c r="J259" s="110"/>
      <c r="K259" s="110"/>
      <c r="L259" s="110"/>
      <c r="M259" s="110"/>
      <c r="N259" s="99"/>
      <c r="O259" s="28"/>
      <c r="P259" s="28"/>
      <c r="Q259" s="28"/>
      <c r="R259" s="28"/>
      <c r="S259" s="99"/>
      <c r="T259" s="99"/>
      <c r="U259" s="99"/>
      <c r="V259" s="99"/>
      <c r="W259" s="99"/>
      <c r="X259" s="99"/>
      <c r="Y259" s="99"/>
      <c r="Z259" s="99"/>
      <c r="AA259" s="99"/>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0"/>
      <c r="BL259" s="210"/>
    </row>
    <row r="260" spans="1:64" hidden="1" outlineLevel="1">
      <c r="A260" s="9"/>
      <c r="B260" s="9"/>
      <c r="C260" s="45"/>
      <c r="D260" s="128">
        <f>Asset19</f>
        <v>0</v>
      </c>
      <c r="E260" s="9"/>
      <c r="F260" s="9"/>
      <c r="G260" s="194">
        <f>'Actual RAB roll forward'!G901</f>
        <v>0</v>
      </c>
      <c r="H260" s="110"/>
      <c r="I260" s="110"/>
      <c r="J260" s="110"/>
      <c r="K260" s="110"/>
      <c r="L260" s="110"/>
      <c r="M260" s="110"/>
      <c r="N260" s="99"/>
      <c r="O260" s="28"/>
      <c r="P260" s="28"/>
      <c r="Q260" s="28"/>
      <c r="R260" s="28"/>
      <c r="S260" s="99"/>
      <c r="T260" s="99"/>
      <c r="U260" s="99"/>
      <c r="V260" s="99"/>
      <c r="W260" s="99"/>
      <c r="X260" s="99"/>
      <c r="Y260" s="99"/>
      <c r="Z260" s="99"/>
      <c r="AA260" s="99"/>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0"/>
      <c r="BL260" s="210"/>
    </row>
    <row r="261" spans="1:64" ht="12" hidden="1" customHeight="1" outlineLevel="1">
      <c r="A261" s="9"/>
      <c r="B261" s="9"/>
      <c r="C261" s="45"/>
      <c r="D261" s="128">
        <f>Asset20</f>
        <v>0</v>
      </c>
      <c r="E261" s="9"/>
      <c r="F261" s="9"/>
      <c r="G261" s="194">
        <f>'Actual RAB roll forward'!G902</f>
        <v>0</v>
      </c>
      <c r="H261" s="110"/>
      <c r="I261" s="110"/>
      <c r="J261" s="110"/>
      <c r="K261" s="110"/>
      <c r="L261" s="110"/>
      <c r="M261" s="110"/>
      <c r="N261" s="99"/>
      <c r="O261" s="28"/>
      <c r="P261" s="28"/>
      <c r="Q261" s="28"/>
      <c r="R261" s="28"/>
      <c r="S261" s="99"/>
      <c r="T261" s="99"/>
      <c r="U261" s="99"/>
      <c r="V261" s="99"/>
      <c r="W261" s="99"/>
      <c r="X261" s="99"/>
      <c r="Y261" s="99"/>
      <c r="Z261" s="99"/>
      <c r="AA261" s="99"/>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0"/>
      <c r="BL261" s="210"/>
    </row>
    <row r="262" spans="1:64" ht="12" hidden="1" customHeight="1" outlineLevel="1">
      <c r="A262" s="9"/>
      <c r="B262" s="9"/>
      <c r="C262" s="45"/>
      <c r="D262" s="128">
        <f>Asset21</f>
        <v>0</v>
      </c>
      <c r="E262" s="9"/>
      <c r="F262" s="9"/>
      <c r="G262" s="194">
        <f>'Actual RAB roll forward'!G903</f>
        <v>0</v>
      </c>
      <c r="H262" s="110"/>
      <c r="I262" s="110"/>
      <c r="J262" s="110"/>
      <c r="K262" s="110"/>
      <c r="L262" s="110"/>
      <c r="M262" s="110"/>
      <c r="N262" s="99"/>
      <c r="O262" s="28"/>
      <c r="P262" s="28"/>
      <c r="Q262" s="28"/>
      <c r="R262" s="28"/>
      <c r="S262" s="99"/>
      <c r="T262" s="99"/>
      <c r="U262" s="99"/>
      <c r="V262" s="99"/>
      <c r="W262" s="99"/>
      <c r="X262" s="99"/>
      <c r="Y262" s="99"/>
      <c r="Z262" s="99"/>
      <c r="AA262" s="99"/>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0"/>
      <c r="BL262" s="210"/>
    </row>
    <row r="263" spans="1:64" ht="12" hidden="1" customHeight="1" outlineLevel="1">
      <c r="A263" s="9"/>
      <c r="B263" s="9"/>
      <c r="C263" s="45"/>
      <c r="D263" s="128">
        <f>Asset22</f>
        <v>0</v>
      </c>
      <c r="E263" s="9"/>
      <c r="F263" s="9"/>
      <c r="G263" s="194">
        <f>'Actual RAB roll forward'!G904</f>
        <v>0</v>
      </c>
      <c r="H263" s="110"/>
      <c r="I263" s="110"/>
      <c r="J263" s="110"/>
      <c r="K263" s="110"/>
      <c r="L263" s="110"/>
      <c r="M263" s="110"/>
      <c r="N263" s="99"/>
      <c r="O263" s="28"/>
      <c r="P263" s="28"/>
      <c r="Q263" s="28"/>
      <c r="R263" s="28"/>
      <c r="S263" s="99"/>
      <c r="T263" s="99"/>
      <c r="U263" s="99"/>
      <c r="V263" s="99"/>
      <c r="W263" s="99"/>
      <c r="X263" s="99"/>
      <c r="Y263" s="99"/>
      <c r="Z263" s="99"/>
      <c r="AA263" s="99"/>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0"/>
      <c r="BL263" s="210"/>
    </row>
    <row r="264" spans="1:64" ht="12" hidden="1" customHeight="1" outlineLevel="1">
      <c r="A264" s="9"/>
      <c r="B264" s="9"/>
      <c r="C264" s="45"/>
      <c r="D264" s="128">
        <f>Asset23</f>
        <v>0</v>
      </c>
      <c r="E264" s="9"/>
      <c r="F264" s="9"/>
      <c r="G264" s="194">
        <f>'Actual RAB roll forward'!G905</f>
        <v>0</v>
      </c>
      <c r="H264" s="110"/>
      <c r="I264" s="110"/>
      <c r="J264" s="110"/>
      <c r="K264" s="110"/>
      <c r="L264" s="110"/>
      <c r="M264" s="110"/>
      <c r="N264" s="99"/>
      <c r="O264" s="28"/>
      <c r="P264" s="28"/>
      <c r="Q264" s="28"/>
      <c r="R264" s="28"/>
      <c r="S264" s="99"/>
      <c r="T264" s="99"/>
      <c r="U264" s="99"/>
      <c r="V264" s="99"/>
      <c r="W264" s="99"/>
      <c r="X264" s="99"/>
      <c r="Y264" s="99"/>
      <c r="Z264" s="99"/>
      <c r="AA264" s="99"/>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0"/>
      <c r="BL264" s="210"/>
    </row>
    <row r="265" spans="1:64" ht="12" hidden="1" customHeight="1" outlineLevel="1">
      <c r="A265" s="9"/>
      <c r="B265" s="9"/>
      <c r="C265" s="45"/>
      <c r="D265" s="128">
        <f>Asset24</f>
        <v>0</v>
      </c>
      <c r="E265" s="9"/>
      <c r="F265" s="9"/>
      <c r="G265" s="194">
        <f>'Actual RAB roll forward'!G906</f>
        <v>0</v>
      </c>
      <c r="H265" s="110"/>
      <c r="I265" s="110"/>
      <c r="J265" s="110"/>
      <c r="K265" s="110"/>
      <c r="L265" s="110"/>
      <c r="M265" s="110"/>
      <c r="N265" s="99"/>
      <c r="O265" s="28"/>
      <c r="P265" s="28"/>
      <c r="Q265" s="28"/>
      <c r="R265" s="28"/>
      <c r="S265" s="99"/>
      <c r="T265" s="99"/>
      <c r="U265" s="99"/>
      <c r="V265" s="99"/>
      <c r="W265" s="99"/>
      <c r="X265" s="99"/>
      <c r="Y265" s="99"/>
      <c r="Z265" s="99"/>
      <c r="AA265" s="99"/>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0"/>
      <c r="BL265" s="210"/>
    </row>
    <row r="266" spans="1:64" ht="12" hidden="1" customHeight="1" outlineLevel="1">
      <c r="A266" s="9"/>
      <c r="B266" s="9"/>
      <c r="C266" s="45"/>
      <c r="D266" s="128">
        <f>Asset25</f>
        <v>0</v>
      </c>
      <c r="E266" s="9"/>
      <c r="F266" s="9"/>
      <c r="G266" s="194">
        <f>'Actual RAB roll forward'!G907</f>
        <v>0</v>
      </c>
      <c r="H266" s="110"/>
      <c r="I266" s="110"/>
      <c r="J266" s="110"/>
      <c r="K266" s="110"/>
      <c r="L266" s="110"/>
      <c r="M266" s="110"/>
      <c r="N266" s="99"/>
      <c r="O266" s="28"/>
      <c r="P266" s="28"/>
      <c r="Q266" s="28"/>
      <c r="R266" s="28"/>
      <c r="S266" s="99"/>
      <c r="T266" s="99"/>
      <c r="U266" s="99"/>
      <c r="V266" s="99"/>
      <c r="W266" s="99"/>
      <c r="X266" s="99"/>
      <c r="Y266" s="99"/>
      <c r="Z266" s="99"/>
      <c r="AA266" s="99"/>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0"/>
      <c r="BL266" s="210"/>
    </row>
    <row r="267" spans="1:64" ht="12" hidden="1" customHeight="1" outlineLevel="1">
      <c r="A267" s="9"/>
      <c r="B267" s="9"/>
      <c r="C267" s="45"/>
      <c r="D267" s="128">
        <f>Asset26</f>
        <v>0</v>
      </c>
      <c r="E267" s="9"/>
      <c r="F267" s="9"/>
      <c r="G267" s="194">
        <f>'Actual RAB roll forward'!G908</f>
        <v>0</v>
      </c>
      <c r="H267" s="110"/>
      <c r="I267" s="110"/>
      <c r="J267" s="110"/>
      <c r="K267" s="110"/>
      <c r="L267" s="110"/>
      <c r="M267" s="110"/>
      <c r="N267" s="99"/>
      <c r="O267" s="28"/>
      <c r="P267" s="28"/>
      <c r="Q267" s="28"/>
      <c r="R267" s="28"/>
      <c r="S267" s="99"/>
      <c r="T267" s="99"/>
      <c r="U267" s="99"/>
      <c r="V267" s="99"/>
      <c r="W267" s="99"/>
      <c r="X267" s="99"/>
      <c r="Y267" s="99"/>
      <c r="Z267" s="99"/>
      <c r="AA267" s="99"/>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0"/>
      <c r="BL267" s="210"/>
    </row>
    <row r="268" spans="1:64" ht="12" hidden="1" customHeight="1" outlineLevel="1">
      <c r="A268" s="9"/>
      <c r="B268" s="9"/>
      <c r="C268" s="45"/>
      <c r="D268" s="128">
        <f>Asset27</f>
        <v>0</v>
      </c>
      <c r="E268" s="9"/>
      <c r="F268" s="9"/>
      <c r="G268" s="194">
        <f>'Actual RAB roll forward'!G909</f>
        <v>0</v>
      </c>
      <c r="H268" s="110"/>
      <c r="I268" s="110"/>
      <c r="J268" s="110"/>
      <c r="K268" s="110"/>
      <c r="L268" s="110"/>
      <c r="M268" s="110"/>
      <c r="N268" s="99"/>
      <c r="O268" s="28"/>
      <c r="P268" s="28"/>
      <c r="Q268" s="28"/>
      <c r="R268" s="28"/>
      <c r="S268" s="99"/>
      <c r="T268" s="99"/>
      <c r="U268" s="99"/>
      <c r="V268" s="99"/>
      <c r="W268" s="99"/>
      <c r="X268" s="99"/>
      <c r="Y268" s="99"/>
      <c r="Z268" s="99"/>
      <c r="AA268" s="99"/>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0"/>
      <c r="BL268" s="210"/>
    </row>
    <row r="269" spans="1:64" ht="12" hidden="1" customHeight="1" outlineLevel="1">
      <c r="A269" s="9"/>
      <c r="B269" s="9"/>
      <c r="C269" s="45"/>
      <c r="D269" s="128">
        <f>Asset28</f>
        <v>0</v>
      </c>
      <c r="E269" s="9"/>
      <c r="F269" s="9"/>
      <c r="G269" s="194">
        <f>'Actual RAB roll forward'!G910</f>
        <v>0</v>
      </c>
      <c r="H269" s="110"/>
      <c r="I269" s="110"/>
      <c r="J269" s="110"/>
      <c r="K269" s="110"/>
      <c r="L269" s="110"/>
      <c r="M269" s="110"/>
      <c r="N269" s="99"/>
      <c r="O269" s="28"/>
      <c r="P269" s="28"/>
      <c r="Q269" s="28"/>
      <c r="R269" s="28"/>
      <c r="S269" s="99"/>
      <c r="T269" s="99"/>
      <c r="U269" s="99"/>
      <c r="V269" s="99"/>
      <c r="W269" s="99"/>
      <c r="X269" s="99"/>
      <c r="Y269" s="99"/>
      <c r="Z269" s="99"/>
      <c r="AA269" s="99"/>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0"/>
      <c r="BL269" s="210"/>
    </row>
    <row r="270" spans="1:64" ht="12" hidden="1" customHeight="1" outlineLevel="1">
      <c r="A270" s="9"/>
      <c r="B270" s="9"/>
      <c r="C270" s="45"/>
      <c r="D270" s="128">
        <f>Asset29</f>
        <v>0</v>
      </c>
      <c r="E270" s="9"/>
      <c r="F270" s="9"/>
      <c r="G270" s="194">
        <f>'Actual RAB roll forward'!G911</f>
        <v>0</v>
      </c>
      <c r="H270" s="110"/>
      <c r="I270" s="110"/>
      <c r="J270" s="110"/>
      <c r="K270" s="110"/>
      <c r="L270" s="110"/>
      <c r="M270" s="110"/>
      <c r="N270" s="99"/>
      <c r="O270" s="28"/>
      <c r="P270" s="28"/>
      <c r="Q270" s="28"/>
      <c r="R270" s="28"/>
      <c r="S270" s="99"/>
      <c r="T270" s="99"/>
      <c r="U270" s="99"/>
      <c r="V270" s="99"/>
      <c r="W270" s="99"/>
      <c r="X270" s="99"/>
      <c r="Y270" s="99"/>
      <c r="Z270" s="99"/>
      <c r="AA270" s="99"/>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0"/>
      <c r="BL270" s="210"/>
    </row>
    <row r="271" spans="1:64" ht="12" hidden="1" customHeight="1" outlineLevel="1">
      <c r="A271" s="9"/>
      <c r="B271" s="9"/>
      <c r="C271" s="45"/>
      <c r="D271" s="128">
        <f>Asset30</f>
        <v>0</v>
      </c>
      <c r="E271" s="9"/>
      <c r="F271" s="9"/>
      <c r="G271" s="194">
        <f>'Actual RAB roll forward'!G912</f>
        <v>0</v>
      </c>
      <c r="H271" s="110"/>
      <c r="I271" s="110"/>
      <c r="J271" s="110"/>
      <c r="K271" s="110"/>
      <c r="L271" s="110"/>
      <c r="M271" s="110"/>
      <c r="N271" s="99"/>
      <c r="O271" s="28"/>
      <c r="P271" s="28"/>
      <c r="Q271" s="28"/>
      <c r="R271" s="28"/>
      <c r="S271" s="99"/>
      <c r="T271" s="99"/>
      <c r="U271" s="99"/>
      <c r="V271" s="99"/>
      <c r="W271" s="99"/>
      <c r="X271" s="99"/>
      <c r="Y271" s="99"/>
      <c r="Z271" s="99"/>
      <c r="AA271" s="99"/>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0"/>
      <c r="BL271" s="210"/>
    </row>
    <row r="272" spans="1:64" ht="12" hidden="1" customHeight="1" outlineLevel="1">
      <c r="A272" s="9"/>
      <c r="B272" s="9"/>
      <c r="C272" s="45"/>
      <c r="D272" s="128">
        <f>Asset31</f>
        <v>0</v>
      </c>
      <c r="E272" s="9"/>
      <c r="F272" s="9"/>
      <c r="G272" s="194">
        <f>'Actual RAB roll forward'!G913</f>
        <v>0</v>
      </c>
      <c r="H272" s="110"/>
      <c r="I272" s="110"/>
      <c r="J272" s="110"/>
      <c r="K272" s="110"/>
      <c r="L272" s="110"/>
      <c r="M272" s="110"/>
      <c r="N272" s="99"/>
      <c r="O272" s="28"/>
      <c r="P272" s="28"/>
      <c r="Q272" s="28"/>
      <c r="R272" s="28"/>
      <c r="S272" s="99"/>
      <c r="T272" s="99"/>
      <c r="U272" s="99"/>
      <c r="V272" s="99"/>
      <c r="W272" s="99"/>
      <c r="X272" s="99"/>
      <c r="Y272" s="99"/>
      <c r="Z272" s="99"/>
      <c r="AA272" s="99"/>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0"/>
      <c r="BL272" s="210"/>
    </row>
    <row r="273" spans="1:64" ht="12" hidden="1" customHeight="1" outlineLevel="1">
      <c r="A273" s="9"/>
      <c r="B273" s="9"/>
      <c r="C273" s="45"/>
      <c r="D273" s="128">
        <f>Asset32</f>
        <v>0</v>
      </c>
      <c r="E273" s="9"/>
      <c r="F273" s="9"/>
      <c r="G273" s="194">
        <f>'Actual RAB roll forward'!G914</f>
        <v>0</v>
      </c>
      <c r="H273" s="110"/>
      <c r="I273" s="110"/>
      <c r="J273" s="110"/>
      <c r="K273" s="110"/>
      <c r="L273" s="110"/>
      <c r="M273" s="110"/>
      <c r="N273" s="99"/>
      <c r="O273" s="28"/>
      <c r="P273" s="28"/>
      <c r="Q273" s="28"/>
      <c r="R273" s="28"/>
      <c r="S273" s="99"/>
      <c r="T273" s="99"/>
      <c r="U273" s="99"/>
      <c r="V273" s="99"/>
      <c r="W273" s="99"/>
      <c r="X273" s="99"/>
      <c r="Y273" s="99"/>
      <c r="Z273" s="99"/>
      <c r="AA273" s="99"/>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0"/>
      <c r="BL273" s="210"/>
    </row>
    <row r="274" spans="1:64" ht="12" hidden="1" customHeight="1" outlineLevel="1">
      <c r="A274" s="9"/>
      <c r="B274" s="9"/>
      <c r="C274" s="45"/>
      <c r="D274" s="128">
        <f>Asset33</f>
        <v>0</v>
      </c>
      <c r="E274" s="9"/>
      <c r="F274" s="9"/>
      <c r="G274" s="194">
        <f>'Actual RAB roll forward'!G915</f>
        <v>0</v>
      </c>
      <c r="H274" s="110"/>
      <c r="I274" s="110"/>
      <c r="J274" s="110"/>
      <c r="K274" s="110"/>
      <c r="L274" s="110"/>
      <c r="M274" s="110"/>
      <c r="N274" s="99"/>
      <c r="O274" s="28"/>
      <c r="P274" s="28"/>
      <c r="Q274" s="28"/>
      <c r="R274" s="28"/>
      <c r="S274" s="99"/>
      <c r="T274" s="99"/>
      <c r="U274" s="99"/>
      <c r="V274" s="99"/>
      <c r="W274" s="99"/>
      <c r="X274" s="99"/>
      <c r="Y274" s="99"/>
      <c r="Z274" s="99"/>
      <c r="AA274" s="99"/>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0"/>
      <c r="BL274" s="210"/>
    </row>
    <row r="275" spans="1:64" ht="12" hidden="1" customHeight="1" outlineLevel="1">
      <c r="A275" s="9"/>
      <c r="B275" s="9"/>
      <c r="C275" s="45"/>
      <c r="D275" s="128">
        <f>Asset34</f>
        <v>0</v>
      </c>
      <c r="E275" s="9"/>
      <c r="F275" s="9"/>
      <c r="G275" s="194">
        <f>'Actual RAB roll forward'!G916</f>
        <v>0</v>
      </c>
      <c r="H275" s="110"/>
      <c r="I275" s="110"/>
      <c r="J275" s="110"/>
      <c r="K275" s="110"/>
      <c r="L275" s="110"/>
      <c r="M275" s="110"/>
      <c r="N275" s="99"/>
      <c r="O275" s="28"/>
      <c r="P275" s="28"/>
      <c r="Q275" s="28"/>
      <c r="R275" s="28"/>
      <c r="S275" s="99"/>
      <c r="T275" s="99"/>
      <c r="U275" s="99"/>
      <c r="V275" s="99"/>
      <c r="W275" s="99"/>
      <c r="X275" s="99"/>
      <c r="Y275" s="99"/>
      <c r="Z275" s="99"/>
      <c r="AA275" s="99"/>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0"/>
      <c r="BL275" s="210"/>
    </row>
    <row r="276" spans="1:64" ht="12" hidden="1" customHeight="1" outlineLevel="1">
      <c r="A276" s="9"/>
      <c r="B276" s="9"/>
      <c r="C276" s="45"/>
      <c r="D276" s="128">
        <f>Asset35</f>
        <v>0</v>
      </c>
      <c r="E276" s="9"/>
      <c r="F276" s="9"/>
      <c r="G276" s="194">
        <f>'Actual RAB roll forward'!G917</f>
        <v>0</v>
      </c>
      <c r="H276" s="110"/>
      <c r="I276" s="110"/>
      <c r="J276" s="110"/>
      <c r="K276" s="110"/>
      <c r="L276" s="110"/>
      <c r="M276" s="110"/>
      <c r="N276" s="99"/>
      <c r="O276" s="28"/>
      <c r="P276" s="28"/>
      <c r="Q276" s="28"/>
      <c r="R276" s="28"/>
      <c r="S276" s="99"/>
      <c r="T276" s="99"/>
      <c r="U276" s="99"/>
      <c r="V276" s="99"/>
      <c r="W276" s="99"/>
      <c r="X276" s="99"/>
      <c r="Y276" s="99"/>
      <c r="Z276" s="99"/>
      <c r="AA276" s="99"/>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0"/>
      <c r="BL276" s="210"/>
    </row>
    <row r="277" spans="1:64" ht="12" hidden="1" customHeight="1" outlineLevel="1">
      <c r="A277" s="9"/>
      <c r="B277" s="9"/>
      <c r="C277" s="45"/>
      <c r="D277" s="128">
        <f>Asset36</f>
        <v>0</v>
      </c>
      <c r="E277" s="9"/>
      <c r="F277" s="9"/>
      <c r="G277" s="194">
        <f>'Actual RAB roll forward'!G918</f>
        <v>0</v>
      </c>
      <c r="H277" s="110"/>
      <c r="I277" s="110"/>
      <c r="J277" s="110"/>
      <c r="K277" s="110"/>
      <c r="L277" s="110"/>
      <c r="M277" s="110"/>
      <c r="N277" s="99"/>
      <c r="O277" s="28"/>
      <c r="P277" s="28"/>
      <c r="Q277" s="28"/>
      <c r="R277" s="28"/>
      <c r="S277" s="99"/>
      <c r="T277" s="99"/>
      <c r="U277" s="99"/>
      <c r="V277" s="99"/>
      <c r="W277" s="99"/>
      <c r="X277" s="99"/>
      <c r="Y277" s="99"/>
      <c r="Z277" s="99"/>
      <c r="AA277" s="99"/>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0"/>
      <c r="BL277" s="210"/>
    </row>
    <row r="278" spans="1:64" ht="12" hidden="1" customHeight="1" outlineLevel="1">
      <c r="A278" s="9"/>
      <c r="B278" s="9"/>
      <c r="C278" s="45"/>
      <c r="D278" s="128">
        <f>Asset37</f>
        <v>0</v>
      </c>
      <c r="E278" s="9"/>
      <c r="F278" s="9"/>
      <c r="G278" s="194">
        <f>'Actual RAB roll forward'!G919</f>
        <v>0</v>
      </c>
      <c r="H278" s="110"/>
      <c r="I278" s="110"/>
      <c r="J278" s="110"/>
      <c r="K278" s="110"/>
      <c r="L278" s="110"/>
      <c r="M278" s="110"/>
      <c r="N278" s="99"/>
      <c r="O278" s="28"/>
      <c r="P278" s="28"/>
      <c r="Q278" s="28"/>
      <c r="R278" s="28"/>
      <c r="S278" s="99"/>
      <c r="T278" s="99"/>
      <c r="U278" s="99"/>
      <c r="V278" s="99"/>
      <c r="W278" s="99"/>
      <c r="X278" s="99"/>
      <c r="Y278" s="99"/>
      <c r="Z278" s="99"/>
      <c r="AA278" s="99"/>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0"/>
      <c r="BL278" s="210"/>
    </row>
    <row r="279" spans="1:64" ht="12" hidden="1" customHeight="1" outlineLevel="1">
      <c r="A279" s="9"/>
      <c r="B279" s="9"/>
      <c r="C279" s="45"/>
      <c r="D279" s="128">
        <f>Asset38</f>
        <v>0</v>
      </c>
      <c r="E279" s="9"/>
      <c r="F279" s="9"/>
      <c r="G279" s="194">
        <f>'Actual RAB roll forward'!G920</f>
        <v>0</v>
      </c>
      <c r="H279" s="110"/>
      <c r="I279" s="110"/>
      <c r="J279" s="110"/>
      <c r="K279" s="110"/>
      <c r="L279" s="110"/>
      <c r="M279" s="110"/>
      <c r="N279" s="99"/>
      <c r="O279" s="28"/>
      <c r="P279" s="28"/>
      <c r="Q279" s="28"/>
      <c r="R279" s="28"/>
      <c r="S279" s="99"/>
      <c r="T279" s="99"/>
      <c r="U279" s="99"/>
      <c r="V279" s="99"/>
      <c r="W279" s="99"/>
      <c r="X279" s="99"/>
      <c r="Y279" s="99"/>
      <c r="Z279" s="99"/>
      <c r="AA279" s="99"/>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0"/>
      <c r="BL279" s="210"/>
    </row>
    <row r="280" spans="1:64" ht="12" hidden="1" customHeight="1" outlineLevel="1">
      <c r="A280" s="9"/>
      <c r="B280" s="9"/>
      <c r="C280" s="45"/>
      <c r="D280" s="128">
        <f>Asset39</f>
        <v>0</v>
      </c>
      <c r="E280" s="9"/>
      <c r="F280" s="9"/>
      <c r="G280" s="194">
        <f>'Actual RAB roll forward'!G921</f>
        <v>0</v>
      </c>
      <c r="H280" s="110"/>
      <c r="I280" s="110"/>
      <c r="J280" s="110"/>
      <c r="K280" s="110"/>
      <c r="L280" s="110"/>
      <c r="M280" s="110"/>
      <c r="N280" s="99"/>
      <c r="O280" s="28"/>
      <c r="P280" s="28"/>
      <c r="Q280" s="28"/>
      <c r="R280" s="28"/>
      <c r="S280" s="99"/>
      <c r="T280" s="99"/>
      <c r="U280" s="99"/>
      <c r="V280" s="99"/>
      <c r="W280" s="99"/>
      <c r="X280" s="99"/>
      <c r="Y280" s="99"/>
      <c r="Z280" s="99"/>
      <c r="AA280" s="99"/>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0"/>
      <c r="BL280" s="210"/>
    </row>
    <row r="281" spans="1:64" ht="12" hidden="1" customHeight="1" outlineLevel="1">
      <c r="A281" s="9"/>
      <c r="B281" s="9"/>
      <c r="C281" s="45"/>
      <c r="D281" s="128">
        <f>Asset40</f>
        <v>0</v>
      </c>
      <c r="E281" s="9"/>
      <c r="F281" s="9"/>
      <c r="G281" s="194">
        <f>'Actual RAB roll forward'!G922</f>
        <v>0</v>
      </c>
      <c r="H281" s="110"/>
      <c r="I281" s="110"/>
      <c r="J281" s="110"/>
      <c r="K281" s="110"/>
      <c r="L281" s="110"/>
      <c r="M281" s="110"/>
      <c r="N281" s="99"/>
      <c r="O281" s="28"/>
      <c r="P281" s="28"/>
      <c r="Q281" s="28"/>
      <c r="R281" s="28"/>
      <c r="S281" s="99"/>
      <c r="T281" s="99"/>
      <c r="U281" s="99"/>
      <c r="V281" s="99"/>
      <c r="W281" s="99"/>
      <c r="X281" s="99"/>
      <c r="Y281" s="99"/>
      <c r="Z281" s="99"/>
      <c r="AA281" s="99"/>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0"/>
      <c r="BL281" s="210"/>
    </row>
    <row r="282" spans="1:64" ht="12" hidden="1" customHeight="1" outlineLevel="1">
      <c r="A282" s="9"/>
      <c r="B282" s="9"/>
      <c r="C282" s="45"/>
      <c r="D282" s="128">
        <f>Asset41</f>
        <v>0</v>
      </c>
      <c r="E282" s="9"/>
      <c r="F282" s="9"/>
      <c r="G282" s="194">
        <f>'Actual RAB roll forward'!G923</f>
        <v>0</v>
      </c>
      <c r="H282" s="110"/>
      <c r="I282" s="110"/>
      <c r="J282" s="110"/>
      <c r="K282" s="110"/>
      <c r="L282" s="110"/>
      <c r="M282" s="110"/>
      <c r="N282" s="99"/>
      <c r="O282" s="28"/>
      <c r="P282" s="28"/>
      <c r="Q282" s="28"/>
      <c r="R282" s="28"/>
      <c r="S282" s="99"/>
      <c r="T282" s="99"/>
      <c r="U282" s="99"/>
      <c r="V282" s="99"/>
      <c r="W282" s="99"/>
      <c r="X282" s="99"/>
      <c r="Y282" s="99"/>
      <c r="Z282" s="99"/>
      <c r="AA282" s="99"/>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0"/>
      <c r="BL282" s="210"/>
    </row>
    <row r="283" spans="1:64" ht="12" hidden="1" customHeight="1" outlineLevel="1">
      <c r="A283" s="9"/>
      <c r="B283" s="9"/>
      <c r="C283" s="45"/>
      <c r="D283" s="128">
        <f>Asset42</f>
        <v>0</v>
      </c>
      <c r="E283" s="9"/>
      <c r="F283" s="9"/>
      <c r="G283" s="194">
        <f>'Actual RAB roll forward'!G924</f>
        <v>0</v>
      </c>
      <c r="H283" s="110"/>
      <c r="I283" s="110"/>
      <c r="J283" s="110"/>
      <c r="K283" s="110"/>
      <c r="L283" s="110"/>
      <c r="M283" s="110"/>
      <c r="N283" s="99"/>
      <c r="O283" s="28"/>
      <c r="P283" s="28"/>
      <c r="Q283" s="28"/>
      <c r="R283" s="28"/>
      <c r="S283" s="99"/>
      <c r="T283" s="99"/>
      <c r="U283" s="99"/>
      <c r="V283" s="99"/>
      <c r="W283" s="99"/>
      <c r="X283" s="99"/>
      <c r="Y283" s="99"/>
      <c r="Z283" s="99"/>
      <c r="AA283" s="99"/>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0"/>
      <c r="BL283" s="210"/>
    </row>
    <row r="284" spans="1:64" ht="12" hidden="1" customHeight="1" outlineLevel="1">
      <c r="A284" s="9"/>
      <c r="B284" s="9"/>
      <c r="C284" s="45"/>
      <c r="D284" s="128">
        <f>Asset43</f>
        <v>0</v>
      </c>
      <c r="E284" s="9"/>
      <c r="F284" s="9"/>
      <c r="G284" s="194">
        <f>'Actual RAB roll forward'!G925</f>
        <v>0</v>
      </c>
      <c r="H284" s="110"/>
      <c r="I284" s="110"/>
      <c r="J284" s="110"/>
      <c r="K284" s="110"/>
      <c r="L284" s="110"/>
      <c r="M284" s="110"/>
      <c r="N284" s="99"/>
      <c r="O284" s="28"/>
      <c r="P284" s="28"/>
      <c r="Q284" s="28"/>
      <c r="R284" s="28"/>
      <c r="S284" s="99"/>
      <c r="T284" s="99"/>
      <c r="U284" s="99"/>
      <c r="V284" s="99"/>
      <c r="W284" s="99"/>
      <c r="X284" s="99"/>
      <c r="Y284" s="99"/>
      <c r="Z284" s="99"/>
      <c r="AA284" s="99"/>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0"/>
      <c r="BL284" s="210"/>
    </row>
    <row r="285" spans="1:64" ht="12" hidden="1" customHeight="1" outlineLevel="1">
      <c r="A285" s="9"/>
      <c r="B285" s="9"/>
      <c r="C285" s="45"/>
      <c r="D285" s="128">
        <f>Asset44</f>
        <v>0</v>
      </c>
      <c r="E285" s="9"/>
      <c r="F285" s="9"/>
      <c r="G285" s="194">
        <f>'Actual RAB roll forward'!G926</f>
        <v>0</v>
      </c>
      <c r="H285" s="110"/>
      <c r="I285" s="110"/>
      <c r="J285" s="110"/>
      <c r="K285" s="110"/>
      <c r="L285" s="110"/>
      <c r="M285" s="110"/>
      <c r="N285" s="99"/>
      <c r="O285" s="28"/>
      <c r="P285" s="28"/>
      <c r="Q285" s="28"/>
      <c r="R285" s="28"/>
      <c r="S285" s="99"/>
      <c r="T285" s="99"/>
      <c r="U285" s="99"/>
      <c r="V285" s="99"/>
      <c r="W285" s="99"/>
      <c r="X285" s="99"/>
      <c r="Y285" s="99"/>
      <c r="Z285" s="99"/>
      <c r="AA285" s="99"/>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0"/>
      <c r="BL285" s="210"/>
    </row>
    <row r="286" spans="1:64" ht="12" hidden="1" customHeight="1" outlineLevel="1">
      <c r="A286" s="9"/>
      <c r="B286" s="9"/>
      <c r="C286" s="45"/>
      <c r="D286" s="128">
        <f>Asset45</f>
        <v>0</v>
      </c>
      <c r="E286" s="9"/>
      <c r="F286" s="9"/>
      <c r="G286" s="194">
        <f>'Actual RAB roll forward'!G927</f>
        <v>0</v>
      </c>
      <c r="H286" s="110"/>
      <c r="I286" s="110"/>
      <c r="J286" s="110"/>
      <c r="K286" s="110"/>
      <c r="L286" s="110"/>
      <c r="M286" s="110"/>
      <c r="N286" s="99"/>
      <c r="O286" s="28"/>
      <c r="P286" s="28"/>
      <c r="Q286" s="28"/>
      <c r="R286" s="28"/>
      <c r="S286" s="99"/>
      <c r="T286" s="99"/>
      <c r="U286" s="99"/>
      <c r="V286" s="99"/>
      <c r="W286" s="99"/>
      <c r="X286" s="99"/>
      <c r="Y286" s="99"/>
      <c r="Z286" s="99"/>
      <c r="AA286" s="99"/>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0"/>
      <c r="BL286" s="210"/>
    </row>
    <row r="287" spans="1:64" collapsed="1">
      <c r="A287" s="9"/>
      <c r="B287" s="9"/>
      <c r="C287" s="45"/>
      <c r="D287" s="128"/>
      <c r="E287" s="9"/>
      <c r="F287" s="9"/>
      <c r="G287" s="139"/>
      <c r="H287" s="139"/>
      <c r="I287" s="139"/>
      <c r="J287" s="139"/>
      <c r="K287" s="139"/>
      <c r="L287" s="139"/>
      <c r="M287" s="110"/>
      <c r="N287" s="99"/>
      <c r="O287" s="28"/>
      <c r="P287" s="28"/>
      <c r="Q287" s="28"/>
      <c r="R287" s="28"/>
      <c r="S287" s="99"/>
      <c r="T287" s="99"/>
      <c r="U287" s="99"/>
      <c r="V287" s="99"/>
      <c r="W287" s="99"/>
      <c r="X287" s="99"/>
      <c r="Y287" s="99"/>
      <c r="Z287" s="99"/>
      <c r="AA287" s="99"/>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0"/>
      <c r="BL287" s="210"/>
    </row>
    <row r="288" spans="1:64">
      <c r="A288" s="73"/>
      <c r="B288" s="73"/>
      <c r="C288" s="79" t="s">
        <v>48</v>
      </c>
      <c r="D288" s="157"/>
      <c r="E288" s="79"/>
      <c r="F288" s="79"/>
      <c r="G288" s="214">
        <f>SUM(G289:G333)</f>
        <v>856.18233252764799</v>
      </c>
      <c r="H288" s="353">
        <f t="shared" ref="H288:Q288" si="9">SUM(H289:H333)</f>
        <v>928.33884283499492</v>
      </c>
      <c r="I288" s="156">
        <f t="shared" si="9"/>
        <v>882.98035525716136</v>
      </c>
      <c r="J288" s="156">
        <f t="shared" si="9"/>
        <v>837.62186767932781</v>
      </c>
      <c r="K288" s="156">
        <f t="shared" si="9"/>
        <v>795.58103154545449</v>
      </c>
      <c r="L288" s="156">
        <f>SUM(L289:L333)</f>
        <v>753.54019541158107</v>
      </c>
      <c r="M288" s="156">
        <f t="shared" si="9"/>
        <v>0</v>
      </c>
      <c r="N288" s="156">
        <f t="shared" si="9"/>
        <v>0</v>
      </c>
      <c r="O288" s="156">
        <f t="shared" si="9"/>
        <v>0</v>
      </c>
      <c r="P288" s="156">
        <f t="shared" si="9"/>
        <v>0</v>
      </c>
      <c r="Q288" s="156">
        <f t="shared" si="9"/>
        <v>0</v>
      </c>
      <c r="R288" s="156"/>
      <c r="S288" s="99"/>
      <c r="T288" s="366"/>
      <c r="U288" s="99"/>
      <c r="V288" s="99"/>
      <c r="W288" s="99"/>
      <c r="X288" s="99"/>
      <c r="Y288" s="99"/>
      <c r="Z288" s="99"/>
      <c r="AA288" s="99"/>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0"/>
      <c r="BL288" s="210"/>
    </row>
    <row r="289" spans="1:64" outlineLevel="1">
      <c r="A289" s="9"/>
      <c r="B289" s="11"/>
      <c r="C289" s="45"/>
      <c r="D289" s="128" t="str">
        <f>Asset1</f>
        <v>System Capex</v>
      </c>
      <c r="E289" s="11"/>
      <c r="F289" s="11"/>
      <c r="G289" s="191">
        <f t="shared" ref="G289:G333" si="10">G7+G54+G101+G148+G195+G242</f>
        <v>0</v>
      </c>
      <c r="H289" s="354">
        <f t="shared" ref="H289:L298" si="11">H7+H54+H101</f>
        <v>0</v>
      </c>
      <c r="I289" s="155">
        <f t="shared" si="11"/>
        <v>0</v>
      </c>
      <c r="J289" s="155">
        <f t="shared" si="11"/>
        <v>0</v>
      </c>
      <c r="K289" s="155">
        <f t="shared" si="11"/>
        <v>0</v>
      </c>
      <c r="L289" s="155">
        <f t="shared" si="11"/>
        <v>0</v>
      </c>
      <c r="M289" s="155">
        <f>IF(Input!M$248&gt;0, M7+M54+M101, 0)</f>
        <v>0</v>
      </c>
      <c r="N289" s="155">
        <f>IF(Input!N$248&gt;0, N7+N54+N101, 0)</f>
        <v>0</v>
      </c>
      <c r="O289" s="155">
        <f>IF(Input!O$248&gt;0, O7+O54+O101, 0)</f>
        <v>0</v>
      </c>
      <c r="P289" s="155">
        <f>IF(Input!P$248&gt;0, P7+P54+P101, 0)</f>
        <v>0</v>
      </c>
      <c r="Q289" s="155">
        <f>IF(Input!Q$248&gt;0, Q7+Q54+Q101, 0)</f>
        <v>0</v>
      </c>
      <c r="R289" s="99"/>
      <c r="S289" s="99"/>
      <c r="T289" s="99"/>
      <c r="U289" s="99"/>
      <c r="V289" s="99"/>
      <c r="W289" s="99"/>
      <c r="X289" s="99"/>
      <c r="Y289" s="99"/>
      <c r="Z289" s="99"/>
      <c r="AA289" s="99"/>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0"/>
      <c r="BL289" s="210"/>
    </row>
    <row r="290" spans="1:64" outlineLevel="1">
      <c r="A290" s="9"/>
      <c r="B290" s="11"/>
      <c r="C290" s="45"/>
      <c r="D290" s="128" t="str">
        <f>Asset2</f>
        <v>Transmission terminal station</v>
      </c>
      <c r="E290" s="11"/>
      <c r="F290" s="11"/>
      <c r="G290" s="191">
        <f t="shared" si="10"/>
        <v>38.758794316308595</v>
      </c>
      <c r="H290" s="354">
        <f t="shared" si="11"/>
        <v>37.514003534504688</v>
      </c>
      <c r="I290" s="155">
        <f t="shared" si="11"/>
        <v>35.274055184768045</v>
      </c>
      <c r="J290" s="155">
        <f t="shared" si="11"/>
        <v>33.034106835031402</v>
      </c>
      <c r="K290" s="155">
        <f t="shared" si="11"/>
        <v>30.794158485294755</v>
      </c>
      <c r="L290" s="155">
        <f t="shared" si="11"/>
        <v>28.554210135558108</v>
      </c>
      <c r="M290" s="155">
        <f>IF(Input!M$248&gt;0, M8+M55+M102, 0)</f>
        <v>0</v>
      </c>
      <c r="N290" s="155">
        <f>IF(Input!N$248&gt;0, N8+N55+N102, 0)</f>
        <v>0</v>
      </c>
      <c r="O290" s="155">
        <f>IF(Input!O$248&gt;0, O8+O55+O102, 0)</f>
        <v>0</v>
      </c>
      <c r="P290" s="155">
        <f>IF(Input!P$248&gt;0, P8+P55+P102, 0)</f>
        <v>0</v>
      </c>
      <c r="Q290" s="155">
        <f>IF(Input!Q$248&gt;0, Q8+Q55+Q102, 0)</f>
        <v>0</v>
      </c>
      <c r="R290" s="99"/>
      <c r="S290" s="99"/>
      <c r="T290" s="99"/>
      <c r="U290" s="99"/>
      <c r="V290" s="99"/>
      <c r="W290" s="99"/>
      <c r="X290" s="99"/>
      <c r="Y290" s="99"/>
      <c r="Z290" s="99"/>
      <c r="AA290" s="99"/>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0"/>
      <c r="BL290" s="210"/>
    </row>
    <row r="291" spans="1:64" outlineLevel="1">
      <c r="A291" s="9"/>
      <c r="B291" s="11"/>
      <c r="C291" s="45"/>
      <c r="D291" s="128" t="str">
        <f>Asset3</f>
        <v>Zone substations</v>
      </c>
      <c r="E291" s="11"/>
      <c r="F291" s="11"/>
      <c r="G291" s="191">
        <f t="shared" si="10"/>
        <v>212.84658529720397</v>
      </c>
      <c r="H291" s="354">
        <f t="shared" si="11"/>
        <v>262.28789012027806</v>
      </c>
      <c r="I291" s="155">
        <f t="shared" si="11"/>
        <v>244.91991509453663</v>
      </c>
      <c r="J291" s="155">
        <f t="shared" si="11"/>
        <v>227.5519400687952</v>
      </c>
      <c r="K291" s="155">
        <f t="shared" si="11"/>
        <v>210.18396504305377</v>
      </c>
      <c r="L291" s="155">
        <f t="shared" si="11"/>
        <v>192.81599001731234</v>
      </c>
      <c r="M291" s="155">
        <f>IF(Input!M$248&gt;0, M9+M56+M103, 0)</f>
        <v>0</v>
      </c>
      <c r="N291" s="155">
        <f>IF(Input!N$248&gt;0, N9+N56+N103, 0)</f>
        <v>0</v>
      </c>
      <c r="O291" s="155">
        <f>IF(Input!O$248&gt;0, O9+O56+O103, 0)</f>
        <v>0</v>
      </c>
      <c r="P291" s="155">
        <f>IF(Input!P$248&gt;0, P9+P56+P103, 0)</f>
        <v>0</v>
      </c>
      <c r="Q291" s="155">
        <f>IF(Input!Q$248&gt;0, Q9+Q56+Q103, 0)</f>
        <v>0</v>
      </c>
      <c r="R291" s="99"/>
      <c r="S291" s="99"/>
      <c r="T291" s="99"/>
      <c r="U291" s="99"/>
      <c r="V291" s="99"/>
      <c r="W291" s="99"/>
      <c r="X291" s="99"/>
      <c r="Y291" s="99"/>
      <c r="Z291" s="99"/>
      <c r="AA291" s="99"/>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0"/>
      <c r="BL291" s="210"/>
    </row>
    <row r="292" spans="1:64" outlineLevel="1">
      <c r="A292" s="9"/>
      <c r="B292" s="11"/>
      <c r="C292" s="45"/>
      <c r="D292" s="128" t="str">
        <f>Asset4</f>
        <v>Transmission lines</v>
      </c>
      <c r="E292" s="11"/>
      <c r="F292" s="11"/>
      <c r="G292" s="191">
        <f t="shared" si="10"/>
        <v>163.46548551118596</v>
      </c>
      <c r="H292" s="354">
        <f t="shared" si="11"/>
        <v>165.15297157611084</v>
      </c>
      <c r="I292" s="155">
        <f t="shared" si="11"/>
        <v>159.65849805490495</v>
      </c>
      <c r="J292" s="155">
        <f t="shared" si="11"/>
        <v>154.16402453369906</v>
      </c>
      <c r="K292" s="155">
        <f t="shared" si="11"/>
        <v>148.66955101249317</v>
      </c>
      <c r="L292" s="155">
        <f t="shared" si="11"/>
        <v>143.17507749128728</v>
      </c>
      <c r="M292" s="155">
        <f>IF(Input!M$248&gt;0, M10+M57+M104, 0)</f>
        <v>0</v>
      </c>
      <c r="N292" s="155">
        <f>IF(Input!N$248&gt;0, N10+N57+N104, 0)</f>
        <v>0</v>
      </c>
      <c r="O292" s="155">
        <f>IF(Input!O$248&gt;0, O10+O57+O104, 0)</f>
        <v>0</v>
      </c>
      <c r="P292" s="155">
        <f>IF(Input!P$248&gt;0, P10+P57+P104, 0)</f>
        <v>0</v>
      </c>
      <c r="Q292" s="155">
        <f>IF(Input!Q$248&gt;0, Q10+Q57+Q104, 0)</f>
        <v>0</v>
      </c>
      <c r="R292" s="99"/>
      <c r="S292" s="99"/>
      <c r="T292" s="99"/>
      <c r="U292" s="99"/>
      <c r="V292" s="99"/>
      <c r="W292" s="99"/>
      <c r="X292" s="99"/>
      <c r="Y292" s="99"/>
      <c r="Z292" s="99"/>
      <c r="AA292" s="99"/>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0"/>
      <c r="BL292" s="210"/>
    </row>
    <row r="293" spans="1:64" outlineLevel="1">
      <c r="A293" s="9"/>
      <c r="B293" s="11"/>
      <c r="C293" s="45"/>
      <c r="D293" s="128" t="str">
        <f>Asset5</f>
        <v>Distribution mains</v>
      </c>
      <c r="E293" s="11"/>
      <c r="F293" s="11"/>
      <c r="G293" s="191">
        <f t="shared" si="10"/>
        <v>297.90070318009396</v>
      </c>
      <c r="H293" s="354">
        <f t="shared" si="11"/>
        <v>313.16612204578058</v>
      </c>
      <c r="I293" s="155">
        <f t="shared" si="11"/>
        <v>303.01935810370713</v>
      </c>
      <c r="J293" s="155">
        <f t="shared" si="11"/>
        <v>292.87259416163369</v>
      </c>
      <c r="K293" s="155">
        <f t="shared" si="11"/>
        <v>282.72583021956024</v>
      </c>
      <c r="L293" s="155">
        <f t="shared" si="11"/>
        <v>272.57906627748679</v>
      </c>
      <c r="M293" s="155">
        <f>IF(Input!M$248&gt;0, M11+M58+M105, 0)</f>
        <v>0</v>
      </c>
      <c r="N293" s="155">
        <f>IF(Input!N$248&gt;0, N11+N58+N105, 0)</f>
        <v>0</v>
      </c>
      <c r="O293" s="155">
        <f>IF(Input!O$248&gt;0, O11+O58+O105, 0)</f>
        <v>0</v>
      </c>
      <c r="P293" s="155">
        <f>IF(Input!P$248&gt;0, P11+P58+P105, 0)</f>
        <v>0</v>
      </c>
      <c r="Q293" s="155">
        <f>IF(Input!Q$248&gt;0, Q11+Q58+Q105, 0)</f>
        <v>0</v>
      </c>
      <c r="R293" s="99"/>
      <c r="S293" s="99"/>
      <c r="T293" s="99"/>
      <c r="U293" s="99"/>
      <c r="V293" s="99"/>
      <c r="W293" s="99"/>
      <c r="X293" s="99"/>
      <c r="Y293" s="99"/>
      <c r="Z293" s="99"/>
      <c r="AA293" s="99"/>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0"/>
      <c r="BL293" s="210"/>
    </row>
    <row r="294" spans="1:64" outlineLevel="1">
      <c r="A294" s="9"/>
      <c r="B294" s="11"/>
      <c r="C294" s="45"/>
      <c r="D294" s="128" t="str">
        <f>Asset6</f>
        <v>Distribution substations</v>
      </c>
      <c r="E294" s="11"/>
      <c r="F294" s="11"/>
      <c r="G294" s="191">
        <f t="shared" si="10"/>
        <v>81.285129758049223</v>
      </c>
      <c r="H294" s="354">
        <f t="shared" si="11"/>
        <v>83.76665591470919</v>
      </c>
      <c r="I294" s="155">
        <f t="shared" si="11"/>
        <v>80.183620473156495</v>
      </c>
      <c r="J294" s="155">
        <f t="shared" si="11"/>
        <v>76.600585031603799</v>
      </c>
      <c r="K294" s="155">
        <f t="shared" si="11"/>
        <v>73.017549590051104</v>
      </c>
      <c r="L294" s="155">
        <f t="shared" si="11"/>
        <v>69.434514148498408</v>
      </c>
      <c r="M294" s="155">
        <f>IF(Input!M$248&gt;0, M12+M59+M106, 0)</f>
        <v>0</v>
      </c>
      <c r="N294" s="155">
        <f>IF(Input!N$248&gt;0, N12+N59+N106, 0)</f>
        <v>0</v>
      </c>
      <c r="O294" s="155">
        <f>IF(Input!O$248&gt;0, O12+O59+O106, 0)</f>
        <v>0</v>
      </c>
      <c r="P294" s="155">
        <f>IF(Input!P$248&gt;0, P12+P59+P106, 0)</f>
        <v>0</v>
      </c>
      <c r="Q294" s="155">
        <f>IF(Input!Q$248&gt;0, Q12+Q59+Q106, 0)</f>
        <v>0</v>
      </c>
      <c r="R294" s="99"/>
      <c r="S294" s="99"/>
      <c r="T294" s="99"/>
      <c r="U294" s="99"/>
      <c r="V294" s="99"/>
      <c r="W294" s="99"/>
      <c r="X294" s="99"/>
      <c r="Y294" s="99"/>
      <c r="Z294" s="99"/>
      <c r="AA294" s="99"/>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0"/>
      <c r="BL294" s="210"/>
    </row>
    <row r="295" spans="1:64" outlineLevel="1">
      <c r="A295" s="9"/>
      <c r="B295" s="11"/>
      <c r="C295" s="45"/>
      <c r="D295" s="128" t="str">
        <f>Asset7</f>
        <v>Metering</v>
      </c>
      <c r="E295" s="11"/>
      <c r="F295" s="11"/>
      <c r="G295" s="191">
        <f t="shared" si="10"/>
        <v>7.7116749726852056</v>
      </c>
      <c r="H295" s="354">
        <f t="shared" si="11"/>
        <v>7.4933065219723538</v>
      </c>
      <c r="I295" s="155">
        <f t="shared" si="11"/>
        <v>6.3326994902328222</v>
      </c>
      <c r="J295" s="155">
        <f t="shared" si="11"/>
        <v>5.1720924584932906</v>
      </c>
      <c r="K295" s="155">
        <f t="shared" si="11"/>
        <v>4.011485426753759</v>
      </c>
      <c r="L295" s="155">
        <f t="shared" si="11"/>
        <v>2.8508783950142274</v>
      </c>
      <c r="M295" s="155">
        <f>IF(Input!M$248&gt;0, M13+M60+M107, 0)</f>
        <v>0</v>
      </c>
      <c r="N295" s="155">
        <f>IF(Input!N$248&gt;0, N13+N60+N107, 0)</f>
        <v>0</v>
      </c>
      <c r="O295" s="155">
        <f>IF(Input!O$248&gt;0, O13+O60+O107, 0)</f>
        <v>0</v>
      </c>
      <c r="P295" s="155">
        <f>IF(Input!P$248&gt;0, P13+P60+P107, 0)</f>
        <v>0</v>
      </c>
      <c r="Q295" s="155">
        <f>IF(Input!Q$248&gt;0, Q13+Q60+Q107, 0)</f>
        <v>0</v>
      </c>
      <c r="R295" s="99"/>
      <c r="S295" s="99"/>
      <c r="T295" s="99"/>
      <c r="U295" s="99"/>
      <c r="V295" s="99"/>
      <c r="W295" s="99"/>
      <c r="X295" s="99"/>
      <c r="Y295" s="99"/>
      <c r="Z295" s="99"/>
      <c r="AA295" s="99"/>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0"/>
      <c r="BL295" s="210"/>
    </row>
    <row r="296" spans="1:64" outlineLevel="1">
      <c r="A296" s="9"/>
      <c r="B296" s="11"/>
      <c r="C296" s="45"/>
      <c r="D296" s="128" t="str">
        <f>Asset8</f>
        <v>Land and easements</v>
      </c>
      <c r="E296" s="11"/>
      <c r="F296" s="11"/>
      <c r="G296" s="191">
        <f t="shared" si="10"/>
        <v>33.024999999999999</v>
      </c>
      <c r="H296" s="354">
        <f t="shared" si="11"/>
        <v>33.834112499999996</v>
      </c>
      <c r="I296" s="155">
        <f t="shared" si="11"/>
        <v>33.834112499999996</v>
      </c>
      <c r="J296" s="155">
        <f t="shared" si="11"/>
        <v>33.834112499999996</v>
      </c>
      <c r="K296" s="155">
        <f t="shared" si="11"/>
        <v>33.834112499999996</v>
      </c>
      <c r="L296" s="155">
        <f t="shared" si="11"/>
        <v>33.834112499999996</v>
      </c>
      <c r="M296" s="155">
        <f>IF(Input!M$248&gt;0, M14+M61+M108, 0)</f>
        <v>0</v>
      </c>
      <c r="N296" s="155">
        <f>IF(Input!N$248&gt;0, N14+N61+N108, 0)</f>
        <v>0</v>
      </c>
      <c r="O296" s="155">
        <f>IF(Input!O$248&gt;0, O14+O61+O108, 0)</f>
        <v>0</v>
      </c>
      <c r="P296" s="155">
        <f>IF(Input!P$248&gt;0, P14+P61+P108, 0)</f>
        <v>0</v>
      </c>
      <c r="Q296" s="155">
        <f>IF(Input!Q$248&gt;0, Q14+Q61+Q108, 0)</f>
        <v>0</v>
      </c>
      <c r="R296" s="99"/>
      <c r="S296" s="99"/>
      <c r="T296" s="99"/>
      <c r="U296" s="99"/>
      <c r="V296" s="99"/>
      <c r="W296" s="99"/>
      <c r="X296" s="99"/>
      <c r="Y296" s="99"/>
      <c r="Z296" s="99"/>
      <c r="AA296" s="99"/>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0"/>
      <c r="BL296" s="210"/>
    </row>
    <row r="297" spans="1:64" outlineLevel="1">
      <c r="A297" s="9"/>
      <c r="B297" s="11"/>
      <c r="C297" s="45"/>
      <c r="D297" s="128" t="str">
        <f>Asset9</f>
        <v>Secondary systems - Control, communications &amp; Protection</v>
      </c>
      <c r="E297" s="11"/>
      <c r="F297" s="11"/>
      <c r="G297" s="191">
        <f t="shared" si="10"/>
        <v>9.5818416884428945</v>
      </c>
      <c r="H297" s="354">
        <f t="shared" si="11"/>
        <v>12.000787951115605</v>
      </c>
      <c r="I297" s="155">
        <f t="shared" si="11"/>
        <v>8.2677947251844781</v>
      </c>
      <c r="J297" s="155">
        <f t="shared" si="11"/>
        <v>4.5348014992533514</v>
      </c>
      <c r="K297" s="155">
        <f t="shared" si="11"/>
        <v>4.1194597172822442</v>
      </c>
      <c r="L297" s="155">
        <f t="shared" si="11"/>
        <v>3.7041179353111371</v>
      </c>
      <c r="M297" s="155">
        <f>IF(Input!M$248&gt;0, M15+M62+M109, 0)</f>
        <v>0</v>
      </c>
      <c r="N297" s="155">
        <f>IF(Input!N$248&gt;0, N15+N62+N109, 0)</f>
        <v>0</v>
      </c>
      <c r="O297" s="155">
        <f>IF(Input!O$248&gt;0, O15+O62+O109, 0)</f>
        <v>0</v>
      </c>
      <c r="P297" s="155">
        <f>IF(Input!P$248&gt;0, P15+P62+P109, 0)</f>
        <v>0</v>
      </c>
      <c r="Q297" s="155">
        <f>IF(Input!Q$248&gt;0, Q15+Q62+Q109, 0)</f>
        <v>0</v>
      </c>
      <c r="R297" s="99"/>
      <c r="S297" s="99"/>
      <c r="T297" s="99"/>
      <c r="U297" s="99"/>
      <c r="V297" s="99"/>
      <c r="W297" s="99"/>
      <c r="X297" s="99"/>
      <c r="Y297" s="99"/>
      <c r="Z297" s="99"/>
      <c r="AA297" s="99"/>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0"/>
      <c r="BL297" s="210"/>
    </row>
    <row r="298" spans="1:64" outlineLevel="1">
      <c r="A298" s="9"/>
      <c r="B298" s="11"/>
      <c r="C298" s="45"/>
      <c r="D298" s="128" t="str">
        <f>Asset10</f>
        <v>Other</v>
      </c>
      <c r="E298" s="11"/>
      <c r="F298" s="11"/>
      <c r="G298" s="191">
        <f t="shared" si="10"/>
        <v>0</v>
      </c>
      <c r="H298" s="354">
        <f t="shared" si="11"/>
        <v>0.43420582229850085</v>
      </c>
      <c r="I298" s="155">
        <f t="shared" si="11"/>
        <v>0.34556137016384647</v>
      </c>
      <c r="J298" s="155">
        <f t="shared" si="11"/>
        <v>0.25691691802919203</v>
      </c>
      <c r="K298" s="155">
        <f t="shared" si="11"/>
        <v>0.16827246589453762</v>
      </c>
      <c r="L298" s="155">
        <f t="shared" si="11"/>
        <v>7.9628013759883209E-2</v>
      </c>
      <c r="M298" s="155">
        <f>IF(Input!M$248&gt;0, M16+M63+M110, 0)</f>
        <v>0</v>
      </c>
      <c r="N298" s="155">
        <f>IF(Input!N$248&gt;0, N16+N63+N110, 0)</f>
        <v>0</v>
      </c>
      <c r="O298" s="155">
        <f>IF(Input!O$248&gt;0, O16+O63+O110, 0)</f>
        <v>0</v>
      </c>
      <c r="P298" s="155">
        <f>IF(Input!P$248&gt;0, P16+P63+P110, 0)</f>
        <v>0</v>
      </c>
      <c r="Q298" s="155">
        <f>IF(Input!Q$248&gt;0, Q16+Q63+Q110, 0)</f>
        <v>0</v>
      </c>
      <c r="R298" s="99"/>
      <c r="S298" s="99"/>
      <c r="T298" s="99"/>
      <c r="U298" s="99"/>
      <c r="V298" s="99"/>
      <c r="W298" s="99"/>
      <c r="X298" s="99"/>
      <c r="Y298" s="99"/>
      <c r="Z298" s="99"/>
      <c r="AA298" s="99"/>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0"/>
      <c r="BL298" s="210"/>
    </row>
    <row r="299" spans="1:64" outlineLevel="1">
      <c r="A299" s="9"/>
      <c r="B299" s="11"/>
      <c r="C299" s="45"/>
      <c r="D299" s="128" t="str">
        <f>Asset11</f>
        <v>Non-System Capex</v>
      </c>
      <c r="E299" s="11"/>
      <c r="F299" s="11"/>
      <c r="G299" s="191">
        <f t="shared" si="10"/>
        <v>0</v>
      </c>
      <c r="H299" s="354">
        <f t="shared" ref="H299:L308" si="12">H17+H64+H111</f>
        <v>0</v>
      </c>
      <c r="I299" s="155">
        <f t="shared" si="12"/>
        <v>0</v>
      </c>
      <c r="J299" s="155">
        <f t="shared" si="12"/>
        <v>0</v>
      </c>
      <c r="K299" s="155">
        <f t="shared" si="12"/>
        <v>0</v>
      </c>
      <c r="L299" s="155">
        <f t="shared" si="12"/>
        <v>0</v>
      </c>
      <c r="M299" s="155">
        <f>IF(Input!M$248&gt;0, M17+M64+M111, 0)</f>
        <v>0</v>
      </c>
      <c r="N299" s="155">
        <f>IF(Input!N$248&gt;0, N17+N64+N111, 0)</f>
        <v>0</v>
      </c>
      <c r="O299" s="155">
        <f>IF(Input!O$248&gt;0, O17+O64+O111, 0)</f>
        <v>0</v>
      </c>
      <c r="P299" s="155">
        <f>IF(Input!P$248&gt;0, P17+P64+P111, 0)</f>
        <v>0</v>
      </c>
      <c r="Q299" s="155">
        <f>IF(Input!Q$248&gt;0, Q17+Q64+Q111, 0)</f>
        <v>0</v>
      </c>
      <c r="R299" s="99"/>
      <c r="S299" s="99"/>
      <c r="T299" s="99"/>
      <c r="U299" s="99"/>
      <c r="V299" s="99"/>
      <c r="W299" s="99"/>
      <c r="X299" s="99"/>
      <c r="Y299" s="99"/>
      <c r="Z299" s="99"/>
      <c r="AA299" s="99"/>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0"/>
      <c r="BL299" s="210"/>
    </row>
    <row r="300" spans="1:64" outlineLevel="1">
      <c r="A300" s="9"/>
      <c r="B300" s="11"/>
      <c r="C300" s="45"/>
      <c r="D300" s="128" t="str">
        <f>Asset12</f>
        <v>Non-network—IT and Communications Capex</v>
      </c>
      <c r="E300" s="11"/>
      <c r="F300" s="11"/>
      <c r="G300" s="191">
        <f t="shared" si="10"/>
        <v>3.4454864862258332</v>
      </c>
      <c r="H300" s="354">
        <f t="shared" si="12"/>
        <v>3.0536879640832426</v>
      </c>
      <c r="I300" s="155">
        <f t="shared" si="12"/>
        <v>2.5675862918877517</v>
      </c>
      <c r="J300" s="155">
        <f t="shared" si="12"/>
        <v>2.0814846196922607</v>
      </c>
      <c r="K300" s="155">
        <f t="shared" si="12"/>
        <v>1.5953829474967698</v>
      </c>
      <c r="L300" s="155">
        <f t="shared" si="12"/>
        <v>1.1092812753012788</v>
      </c>
      <c r="M300" s="155">
        <f>IF(Input!M$248&gt;0, M18+M65+M112, 0)</f>
        <v>0</v>
      </c>
      <c r="N300" s="155">
        <f>IF(Input!N$248&gt;0, N18+N65+N112, 0)</f>
        <v>0</v>
      </c>
      <c r="O300" s="155">
        <f>IF(Input!O$248&gt;0, O18+O65+O112, 0)</f>
        <v>0</v>
      </c>
      <c r="P300" s="155">
        <f>IF(Input!P$248&gt;0, P18+P65+P112, 0)</f>
        <v>0</v>
      </c>
      <c r="Q300" s="155">
        <f>IF(Input!Q$248&gt;0, Q18+Q65+Q112, 0)</f>
        <v>0</v>
      </c>
      <c r="R300" s="99"/>
      <c r="S300" s="99"/>
      <c r="T300" s="99"/>
      <c r="U300" s="99"/>
      <c r="V300" s="99"/>
      <c r="W300" s="99"/>
      <c r="X300" s="99"/>
      <c r="Y300" s="99"/>
      <c r="Z300" s="99"/>
      <c r="AA300" s="99"/>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0"/>
      <c r="BL300" s="210"/>
    </row>
    <row r="301" spans="1:64" outlineLevel="1">
      <c r="A301" s="9"/>
      <c r="B301" s="11"/>
      <c r="C301" s="45"/>
      <c r="D301" s="128" t="str">
        <f>Asset13</f>
        <v>Non-network—Motor Vehicles Capex</v>
      </c>
      <c r="E301" s="11"/>
      <c r="F301" s="11"/>
      <c r="G301" s="191">
        <f t="shared" si="10"/>
        <v>0</v>
      </c>
      <c r="H301" s="354">
        <f t="shared" si="12"/>
        <v>0</v>
      </c>
      <c r="I301" s="155">
        <f t="shared" si="12"/>
        <v>0</v>
      </c>
      <c r="J301" s="155">
        <f t="shared" si="12"/>
        <v>0</v>
      </c>
      <c r="K301" s="155">
        <f t="shared" si="12"/>
        <v>0</v>
      </c>
      <c r="L301" s="155">
        <f t="shared" si="12"/>
        <v>0</v>
      </c>
      <c r="M301" s="155">
        <f>IF(Input!M$248&gt;0, M19+M66+M113, 0)</f>
        <v>0</v>
      </c>
      <c r="N301" s="155">
        <f>IF(Input!N$248&gt;0, N19+N66+N113, 0)</f>
        <v>0</v>
      </c>
      <c r="O301" s="155">
        <f>IF(Input!O$248&gt;0, O19+O66+O113, 0)</f>
        <v>0</v>
      </c>
      <c r="P301" s="155">
        <f>IF(Input!P$248&gt;0, P19+P66+P113, 0)</f>
        <v>0</v>
      </c>
      <c r="Q301" s="155">
        <f>IF(Input!Q$248&gt;0, Q19+Q66+Q113, 0)</f>
        <v>0</v>
      </c>
      <c r="R301" s="99"/>
      <c r="S301" s="99"/>
      <c r="T301" s="99"/>
      <c r="U301" s="99"/>
      <c r="V301" s="99"/>
      <c r="W301" s="99"/>
      <c r="X301" s="99"/>
      <c r="Y301" s="99"/>
      <c r="Z301" s="99"/>
      <c r="AA301" s="99"/>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0"/>
      <c r="BL301" s="210"/>
    </row>
    <row r="302" spans="1:64" outlineLevel="1">
      <c r="A302" s="9"/>
      <c r="B302" s="11"/>
      <c r="C302" s="45"/>
      <c r="D302" s="128" t="str">
        <f>Asset14</f>
        <v>Non-network—Property Capex</v>
      </c>
      <c r="E302" s="11"/>
      <c r="F302" s="11"/>
      <c r="G302" s="191">
        <f t="shared" si="10"/>
        <v>0</v>
      </c>
      <c r="H302" s="354">
        <f t="shared" si="12"/>
        <v>0</v>
      </c>
      <c r="I302" s="155">
        <f t="shared" si="12"/>
        <v>0</v>
      </c>
      <c r="J302" s="155">
        <f t="shared" si="12"/>
        <v>0</v>
      </c>
      <c r="K302" s="155">
        <f t="shared" si="12"/>
        <v>0</v>
      </c>
      <c r="L302" s="155">
        <f t="shared" si="12"/>
        <v>0</v>
      </c>
      <c r="M302" s="155">
        <f>IF(Input!M$248&gt;0, M20+M67+M114, 0)</f>
        <v>0</v>
      </c>
      <c r="N302" s="155">
        <f>IF(Input!N$248&gt;0, N20+N67+N114, 0)</f>
        <v>0</v>
      </c>
      <c r="O302" s="155">
        <f>IF(Input!O$248&gt;0, O20+O67+O114, 0)</f>
        <v>0</v>
      </c>
      <c r="P302" s="155">
        <f>IF(Input!P$248&gt;0, P20+P67+P114, 0)</f>
        <v>0</v>
      </c>
      <c r="Q302" s="155">
        <f>IF(Input!Q$248&gt;0, Q20+Q67+Q114, 0)</f>
        <v>0</v>
      </c>
      <c r="R302" s="99"/>
      <c r="S302" s="99"/>
      <c r="T302" s="99"/>
      <c r="U302" s="99"/>
      <c r="V302" s="99"/>
      <c r="W302" s="99"/>
      <c r="X302" s="99"/>
      <c r="Y302" s="99"/>
      <c r="Z302" s="99"/>
      <c r="AA302" s="99"/>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0"/>
      <c r="BL302" s="210"/>
    </row>
    <row r="303" spans="1:64" outlineLevel="1">
      <c r="A303" s="9"/>
      <c r="B303" s="11"/>
      <c r="C303" s="45"/>
      <c r="D303" s="128" t="str">
        <f>Asset15</f>
        <v>Non-network—Plant &amp; Equipment Capex</v>
      </c>
      <c r="E303" s="11"/>
      <c r="F303" s="11"/>
      <c r="G303" s="191">
        <f t="shared" si="10"/>
        <v>8.1616313174523825</v>
      </c>
      <c r="H303" s="354">
        <f t="shared" si="12"/>
        <v>8.9070927399036339</v>
      </c>
      <c r="I303" s="155">
        <f t="shared" si="12"/>
        <v>7.9977725145453746</v>
      </c>
      <c r="J303" s="155">
        <f t="shared" si="12"/>
        <v>7.0884522891871153</v>
      </c>
      <c r="K303" s="155">
        <f t="shared" si="12"/>
        <v>6.179132063828856</v>
      </c>
      <c r="L303" s="155">
        <f t="shared" si="12"/>
        <v>5.2698118384705968</v>
      </c>
      <c r="M303" s="155">
        <f>IF(Input!M$248&gt;0, M21+M68+M115, 0)</f>
        <v>0</v>
      </c>
      <c r="N303" s="155">
        <f>IF(Input!N$248&gt;0, N21+N68+N115, 0)</f>
        <v>0</v>
      </c>
      <c r="O303" s="155">
        <f>IF(Input!O$248&gt;0, O21+O68+O115, 0)</f>
        <v>0</v>
      </c>
      <c r="P303" s="155">
        <f>IF(Input!P$248&gt;0, P21+P68+P115, 0)</f>
        <v>0</v>
      </c>
      <c r="Q303" s="155">
        <f>IF(Input!Q$248&gt;0, Q21+Q68+Q115, 0)</f>
        <v>0</v>
      </c>
      <c r="R303" s="99"/>
      <c r="S303" s="99"/>
      <c r="T303" s="99"/>
      <c r="U303" s="99"/>
      <c r="V303" s="99"/>
      <c r="W303" s="99"/>
      <c r="X303" s="99"/>
      <c r="Y303" s="99"/>
      <c r="Z303" s="99"/>
      <c r="AA303" s="99"/>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0"/>
      <c r="BL303" s="210"/>
    </row>
    <row r="304" spans="1:64" outlineLevel="1">
      <c r="A304" s="9"/>
      <c r="B304" s="11"/>
      <c r="C304" s="45"/>
      <c r="D304" s="128" t="str">
        <f>Asset16</f>
        <v>Non-network—Other capex</v>
      </c>
      <c r="E304" s="11"/>
      <c r="F304" s="11"/>
      <c r="G304" s="191">
        <f t="shared" si="10"/>
        <v>0</v>
      </c>
      <c r="H304" s="354">
        <f t="shared" si="12"/>
        <v>0.72800614423817966</v>
      </c>
      <c r="I304" s="155">
        <f t="shared" si="12"/>
        <v>0.57938145407386621</v>
      </c>
      <c r="J304" s="155">
        <f t="shared" si="12"/>
        <v>0.43075676390955275</v>
      </c>
      <c r="K304" s="155">
        <f t="shared" si="12"/>
        <v>0.2821320737452393</v>
      </c>
      <c r="L304" s="155">
        <f t="shared" si="12"/>
        <v>0.13350738358092587</v>
      </c>
      <c r="M304" s="155">
        <f>IF(Input!M$248&gt;0, M22+M69+M116, 0)</f>
        <v>0</v>
      </c>
      <c r="N304" s="155">
        <f>IF(Input!N$248&gt;0, N22+N69+N116, 0)</f>
        <v>0</v>
      </c>
      <c r="O304" s="155">
        <f>IF(Input!O$248&gt;0, O22+O69+O116, 0)</f>
        <v>0</v>
      </c>
      <c r="P304" s="155">
        <f>IF(Input!P$248&gt;0, P22+P69+P116, 0)</f>
        <v>0</v>
      </c>
      <c r="Q304" s="155">
        <f>IF(Input!Q$248&gt;0, Q22+Q69+Q116, 0)</f>
        <v>0</v>
      </c>
      <c r="R304" s="99"/>
      <c r="S304" s="99"/>
      <c r="T304" s="99"/>
      <c r="U304" s="99"/>
      <c r="V304" s="99"/>
      <c r="W304" s="99"/>
      <c r="X304" s="99"/>
      <c r="Y304" s="99"/>
      <c r="Z304" s="99"/>
      <c r="AA304" s="99"/>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0"/>
      <c r="BL304" s="210"/>
    </row>
    <row r="305" spans="1:64" hidden="1" outlineLevel="1">
      <c r="A305" s="9"/>
      <c r="B305" s="11"/>
      <c r="C305" s="45"/>
      <c r="D305" s="128">
        <f>Asset17</f>
        <v>0</v>
      </c>
      <c r="E305" s="11"/>
      <c r="F305" s="11"/>
      <c r="G305" s="191">
        <f t="shared" si="10"/>
        <v>0</v>
      </c>
      <c r="H305" s="155">
        <f t="shared" si="12"/>
        <v>0</v>
      </c>
      <c r="I305" s="155">
        <f t="shared" si="12"/>
        <v>0</v>
      </c>
      <c r="J305" s="155">
        <f t="shared" si="12"/>
        <v>0</v>
      </c>
      <c r="K305" s="155">
        <f t="shared" si="12"/>
        <v>0</v>
      </c>
      <c r="L305" s="155">
        <f t="shared" si="12"/>
        <v>0</v>
      </c>
      <c r="M305" s="155">
        <f>IF(Input!M$248&gt;0, M23+M70+M117, 0)</f>
        <v>0</v>
      </c>
      <c r="N305" s="155">
        <f>IF(Input!N$248&gt;0, N23+N70+N117, 0)</f>
        <v>0</v>
      </c>
      <c r="O305" s="155">
        <f>IF(Input!O$248&gt;0, O23+O70+O117, 0)</f>
        <v>0</v>
      </c>
      <c r="P305" s="155">
        <f>IF(Input!P$248&gt;0, P23+P70+P117, 0)</f>
        <v>0</v>
      </c>
      <c r="Q305" s="155">
        <f>IF(Input!Q$248&gt;0, Q23+Q70+Q117, 0)</f>
        <v>0</v>
      </c>
      <c r="R305" s="99"/>
      <c r="S305" s="99"/>
      <c r="T305" s="99"/>
      <c r="U305" s="99"/>
      <c r="V305" s="99"/>
      <c r="W305" s="99"/>
      <c r="X305" s="99"/>
      <c r="Y305" s="99"/>
      <c r="Z305" s="99"/>
      <c r="AA305" s="99"/>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0"/>
      <c r="BL305" s="210"/>
    </row>
    <row r="306" spans="1:64" hidden="1" outlineLevel="1">
      <c r="A306" s="9"/>
      <c r="B306" s="11"/>
      <c r="C306" s="45"/>
      <c r="D306" s="128">
        <f>Asset18</f>
        <v>0</v>
      </c>
      <c r="E306" s="11"/>
      <c r="F306" s="11"/>
      <c r="G306" s="191">
        <f t="shared" si="10"/>
        <v>0</v>
      </c>
      <c r="H306" s="155">
        <f t="shared" si="12"/>
        <v>0</v>
      </c>
      <c r="I306" s="155">
        <f t="shared" si="12"/>
        <v>0</v>
      </c>
      <c r="J306" s="155">
        <f t="shared" si="12"/>
        <v>0</v>
      </c>
      <c r="K306" s="155">
        <f t="shared" si="12"/>
        <v>0</v>
      </c>
      <c r="L306" s="155">
        <f t="shared" si="12"/>
        <v>0</v>
      </c>
      <c r="M306" s="155">
        <f>IF(Input!M$248&gt;0, M24+M71+M118, 0)</f>
        <v>0</v>
      </c>
      <c r="N306" s="155">
        <f>IF(Input!N$248&gt;0, N24+N71+N118, 0)</f>
        <v>0</v>
      </c>
      <c r="O306" s="155">
        <f>IF(Input!O$248&gt;0, O24+O71+O118, 0)</f>
        <v>0</v>
      </c>
      <c r="P306" s="155">
        <f>IF(Input!P$248&gt;0, P24+P71+P118, 0)</f>
        <v>0</v>
      </c>
      <c r="Q306" s="155">
        <f>IF(Input!Q$248&gt;0, Q24+Q71+Q118, 0)</f>
        <v>0</v>
      </c>
      <c r="R306" s="99"/>
      <c r="S306" s="99"/>
      <c r="T306" s="99"/>
      <c r="U306" s="99"/>
      <c r="V306" s="99"/>
      <c r="W306" s="99"/>
      <c r="X306" s="99"/>
      <c r="Y306" s="99"/>
      <c r="Z306" s="99"/>
      <c r="AA306" s="99"/>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0"/>
      <c r="BL306" s="210"/>
    </row>
    <row r="307" spans="1:64" hidden="1" outlineLevel="1">
      <c r="A307" s="9"/>
      <c r="B307" s="11"/>
      <c r="C307" s="45"/>
      <c r="D307" s="128">
        <f>Asset19</f>
        <v>0</v>
      </c>
      <c r="E307" s="11"/>
      <c r="F307" s="11"/>
      <c r="G307" s="191">
        <f t="shared" si="10"/>
        <v>0</v>
      </c>
      <c r="H307" s="155">
        <f t="shared" si="12"/>
        <v>0</v>
      </c>
      <c r="I307" s="155">
        <f t="shared" si="12"/>
        <v>0</v>
      </c>
      <c r="J307" s="155">
        <f t="shared" si="12"/>
        <v>0</v>
      </c>
      <c r="K307" s="155">
        <f t="shared" si="12"/>
        <v>0</v>
      </c>
      <c r="L307" s="155">
        <f t="shared" si="12"/>
        <v>0</v>
      </c>
      <c r="M307" s="155">
        <f>IF(Input!M$248&gt;0, M25+M72+M119, 0)</f>
        <v>0</v>
      </c>
      <c r="N307" s="155">
        <f>IF(Input!N$248&gt;0, N25+N72+N119, 0)</f>
        <v>0</v>
      </c>
      <c r="O307" s="155">
        <f>IF(Input!O$248&gt;0, O25+O72+O119, 0)</f>
        <v>0</v>
      </c>
      <c r="P307" s="155">
        <f>IF(Input!P$248&gt;0, P25+P72+P119, 0)</f>
        <v>0</v>
      </c>
      <c r="Q307" s="155">
        <f>IF(Input!Q$248&gt;0, Q25+Q72+Q119, 0)</f>
        <v>0</v>
      </c>
      <c r="R307" s="99"/>
      <c r="S307" s="99"/>
      <c r="T307" s="99"/>
      <c r="U307" s="99"/>
      <c r="V307" s="99"/>
      <c r="W307" s="99"/>
      <c r="X307" s="99"/>
      <c r="Y307" s="99"/>
      <c r="Z307" s="99"/>
      <c r="AA307" s="99"/>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0"/>
      <c r="BL307" s="210"/>
    </row>
    <row r="308" spans="1:64" hidden="1" outlineLevel="1">
      <c r="A308" s="9"/>
      <c r="B308" s="11"/>
      <c r="C308" s="45"/>
      <c r="D308" s="128">
        <f>Asset20</f>
        <v>0</v>
      </c>
      <c r="E308" s="11"/>
      <c r="F308" s="11"/>
      <c r="G308" s="191">
        <f t="shared" si="10"/>
        <v>0</v>
      </c>
      <c r="H308" s="155">
        <f t="shared" si="12"/>
        <v>0</v>
      </c>
      <c r="I308" s="155">
        <f t="shared" si="12"/>
        <v>0</v>
      </c>
      <c r="J308" s="155">
        <f t="shared" si="12"/>
        <v>0</v>
      </c>
      <c r="K308" s="155">
        <f t="shared" si="12"/>
        <v>0</v>
      </c>
      <c r="L308" s="155">
        <f t="shared" si="12"/>
        <v>0</v>
      </c>
      <c r="M308" s="155">
        <f>IF(Input!M$248&gt;0, M26+M73+M120, 0)</f>
        <v>0</v>
      </c>
      <c r="N308" s="155">
        <f>IF(Input!N$248&gt;0, N26+N73+N120, 0)</f>
        <v>0</v>
      </c>
      <c r="O308" s="155">
        <f>IF(Input!O$248&gt;0, O26+O73+O120, 0)</f>
        <v>0</v>
      </c>
      <c r="P308" s="155">
        <f>IF(Input!P$248&gt;0, P26+P73+P120, 0)</f>
        <v>0</v>
      </c>
      <c r="Q308" s="155">
        <f>IF(Input!Q$248&gt;0, Q26+Q73+Q120, 0)</f>
        <v>0</v>
      </c>
      <c r="R308" s="99"/>
      <c r="S308" s="99"/>
      <c r="T308" s="99"/>
      <c r="U308" s="99"/>
      <c r="V308" s="99"/>
      <c r="W308" s="99"/>
      <c r="X308" s="99"/>
      <c r="Y308" s="99"/>
      <c r="Z308" s="99"/>
      <c r="AA308" s="99"/>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0"/>
      <c r="BL308" s="210"/>
    </row>
    <row r="309" spans="1:64" hidden="1" outlineLevel="1">
      <c r="A309" s="9"/>
      <c r="B309" s="11"/>
      <c r="C309" s="45"/>
      <c r="D309" s="128">
        <f>Asset21</f>
        <v>0</v>
      </c>
      <c r="E309" s="11"/>
      <c r="F309" s="11"/>
      <c r="G309" s="191">
        <f t="shared" si="10"/>
        <v>0</v>
      </c>
      <c r="H309" s="155">
        <f t="shared" ref="H309:L318" si="13">H27+H74+H121</f>
        <v>0</v>
      </c>
      <c r="I309" s="155">
        <f t="shared" si="13"/>
        <v>0</v>
      </c>
      <c r="J309" s="155">
        <f t="shared" si="13"/>
        <v>0</v>
      </c>
      <c r="K309" s="155">
        <f t="shared" si="13"/>
        <v>0</v>
      </c>
      <c r="L309" s="155">
        <f t="shared" si="13"/>
        <v>0</v>
      </c>
      <c r="M309" s="155">
        <f>IF(Input!M$248&gt;0, M27+M74+M121, 0)</f>
        <v>0</v>
      </c>
      <c r="N309" s="155">
        <f>IF(Input!N$248&gt;0, N27+N74+N121, 0)</f>
        <v>0</v>
      </c>
      <c r="O309" s="155">
        <f>IF(Input!O$248&gt;0, O27+O74+O121, 0)</f>
        <v>0</v>
      </c>
      <c r="P309" s="155">
        <f>IF(Input!P$248&gt;0, P27+P74+P121, 0)</f>
        <v>0</v>
      </c>
      <c r="Q309" s="155">
        <f>IF(Input!Q$248&gt;0, Q27+Q74+Q121, 0)</f>
        <v>0</v>
      </c>
      <c r="R309" s="99"/>
      <c r="S309" s="99"/>
      <c r="T309" s="99"/>
      <c r="U309" s="99"/>
      <c r="V309" s="99"/>
      <c r="W309" s="99"/>
      <c r="X309" s="99"/>
      <c r="Y309" s="99"/>
      <c r="Z309" s="99"/>
      <c r="AA309" s="99"/>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0"/>
      <c r="BL309" s="210"/>
    </row>
    <row r="310" spans="1:64" hidden="1" outlineLevel="1">
      <c r="A310" s="9"/>
      <c r="B310" s="11"/>
      <c r="C310" s="45"/>
      <c r="D310" s="128">
        <f>Asset22</f>
        <v>0</v>
      </c>
      <c r="E310" s="11"/>
      <c r="F310" s="11"/>
      <c r="G310" s="191">
        <f t="shared" si="10"/>
        <v>0</v>
      </c>
      <c r="H310" s="155">
        <f t="shared" si="13"/>
        <v>0</v>
      </c>
      <c r="I310" s="155">
        <f t="shared" si="13"/>
        <v>0</v>
      </c>
      <c r="J310" s="155">
        <f t="shared" si="13"/>
        <v>0</v>
      </c>
      <c r="K310" s="155">
        <f t="shared" si="13"/>
        <v>0</v>
      </c>
      <c r="L310" s="155">
        <f t="shared" si="13"/>
        <v>0</v>
      </c>
      <c r="M310" s="155">
        <f>IF(Input!M$248&gt;0, M28+M75+M122, 0)</f>
        <v>0</v>
      </c>
      <c r="N310" s="155">
        <f>IF(Input!N$248&gt;0, N28+N75+N122, 0)</f>
        <v>0</v>
      </c>
      <c r="O310" s="155">
        <f>IF(Input!O$248&gt;0, O28+O75+O122, 0)</f>
        <v>0</v>
      </c>
      <c r="P310" s="155">
        <f>IF(Input!P$248&gt;0, P28+P75+P122, 0)</f>
        <v>0</v>
      </c>
      <c r="Q310" s="155">
        <f>IF(Input!Q$248&gt;0, Q28+Q75+Q122, 0)</f>
        <v>0</v>
      </c>
      <c r="R310" s="99"/>
      <c r="S310" s="99"/>
      <c r="T310" s="99"/>
      <c r="U310" s="99"/>
      <c r="V310" s="99"/>
      <c r="W310" s="99"/>
      <c r="X310" s="99"/>
      <c r="Y310" s="99"/>
      <c r="Z310" s="99"/>
      <c r="AA310" s="99"/>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0"/>
      <c r="BL310" s="210"/>
    </row>
    <row r="311" spans="1:64" hidden="1" outlineLevel="1">
      <c r="A311" s="9"/>
      <c r="B311" s="11"/>
      <c r="C311" s="45"/>
      <c r="D311" s="128">
        <f>Asset23</f>
        <v>0</v>
      </c>
      <c r="E311" s="11"/>
      <c r="F311" s="11"/>
      <c r="G311" s="191">
        <f t="shared" si="10"/>
        <v>0</v>
      </c>
      <c r="H311" s="155">
        <f t="shared" si="13"/>
        <v>0</v>
      </c>
      <c r="I311" s="155">
        <f t="shared" si="13"/>
        <v>0</v>
      </c>
      <c r="J311" s="155">
        <f t="shared" si="13"/>
        <v>0</v>
      </c>
      <c r="K311" s="155">
        <f t="shared" si="13"/>
        <v>0</v>
      </c>
      <c r="L311" s="155">
        <f t="shared" si="13"/>
        <v>0</v>
      </c>
      <c r="M311" s="155">
        <f>IF(Input!M$248&gt;0, M29+M76+M123, 0)</f>
        <v>0</v>
      </c>
      <c r="N311" s="155">
        <f>IF(Input!N$248&gt;0, N29+N76+N123, 0)</f>
        <v>0</v>
      </c>
      <c r="O311" s="155">
        <f>IF(Input!O$248&gt;0, O29+O76+O123, 0)</f>
        <v>0</v>
      </c>
      <c r="P311" s="155">
        <f>IF(Input!P$248&gt;0, P29+P76+P123, 0)</f>
        <v>0</v>
      </c>
      <c r="Q311" s="155">
        <f>IF(Input!Q$248&gt;0, Q29+Q76+Q123, 0)</f>
        <v>0</v>
      </c>
      <c r="R311" s="99"/>
      <c r="S311" s="99"/>
      <c r="T311" s="99"/>
      <c r="U311" s="99"/>
      <c r="V311" s="99"/>
      <c r="W311" s="99"/>
      <c r="X311" s="99"/>
      <c r="Y311" s="99"/>
      <c r="Z311" s="99"/>
      <c r="AA311" s="99"/>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0"/>
      <c r="BL311" s="210"/>
    </row>
    <row r="312" spans="1:64" hidden="1" outlineLevel="1">
      <c r="A312" s="9"/>
      <c r="B312" s="11"/>
      <c r="C312" s="45"/>
      <c r="D312" s="128">
        <f>Asset24</f>
        <v>0</v>
      </c>
      <c r="E312" s="11"/>
      <c r="F312" s="11"/>
      <c r="G312" s="191">
        <f t="shared" si="10"/>
        <v>0</v>
      </c>
      <c r="H312" s="155">
        <f t="shared" si="13"/>
        <v>0</v>
      </c>
      <c r="I312" s="155">
        <f t="shared" si="13"/>
        <v>0</v>
      </c>
      <c r="J312" s="155">
        <f t="shared" si="13"/>
        <v>0</v>
      </c>
      <c r="K312" s="155">
        <f t="shared" si="13"/>
        <v>0</v>
      </c>
      <c r="L312" s="155">
        <f t="shared" si="13"/>
        <v>0</v>
      </c>
      <c r="M312" s="155">
        <f>IF(Input!M$248&gt;0, M30+M77+M124, 0)</f>
        <v>0</v>
      </c>
      <c r="N312" s="155">
        <f>IF(Input!N$248&gt;0, N30+N77+N124, 0)</f>
        <v>0</v>
      </c>
      <c r="O312" s="155">
        <f>IF(Input!O$248&gt;0, O30+O77+O124, 0)</f>
        <v>0</v>
      </c>
      <c r="P312" s="155">
        <f>IF(Input!P$248&gt;0, P30+P77+P124, 0)</f>
        <v>0</v>
      </c>
      <c r="Q312" s="155">
        <f>IF(Input!Q$248&gt;0, Q30+Q77+Q124, 0)</f>
        <v>0</v>
      </c>
      <c r="R312" s="99"/>
      <c r="S312" s="99"/>
      <c r="T312" s="99"/>
      <c r="U312" s="99"/>
      <c r="V312" s="99"/>
      <c r="W312" s="99"/>
      <c r="X312" s="99"/>
      <c r="Y312" s="99"/>
      <c r="Z312" s="99"/>
      <c r="AA312" s="99"/>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0"/>
      <c r="BL312" s="210"/>
    </row>
    <row r="313" spans="1:64" hidden="1" outlineLevel="1">
      <c r="A313" s="9"/>
      <c r="B313" s="11"/>
      <c r="C313" s="45"/>
      <c r="D313" s="128">
        <f>Asset25</f>
        <v>0</v>
      </c>
      <c r="E313" s="11"/>
      <c r="F313" s="11"/>
      <c r="G313" s="191">
        <f t="shared" si="10"/>
        <v>0</v>
      </c>
      <c r="H313" s="155">
        <f t="shared" si="13"/>
        <v>0</v>
      </c>
      <c r="I313" s="155">
        <f t="shared" si="13"/>
        <v>0</v>
      </c>
      <c r="J313" s="155">
        <f t="shared" si="13"/>
        <v>0</v>
      </c>
      <c r="K313" s="155">
        <f t="shared" si="13"/>
        <v>0</v>
      </c>
      <c r="L313" s="155">
        <f t="shared" si="13"/>
        <v>0</v>
      </c>
      <c r="M313" s="155">
        <f>IF(Input!M$248&gt;0, M31+M78+M125, 0)</f>
        <v>0</v>
      </c>
      <c r="N313" s="155">
        <f>IF(Input!N$248&gt;0, N31+N78+N125, 0)</f>
        <v>0</v>
      </c>
      <c r="O313" s="155">
        <f>IF(Input!O$248&gt;0, O31+O78+O125, 0)</f>
        <v>0</v>
      </c>
      <c r="P313" s="155">
        <f>IF(Input!P$248&gt;0, P31+P78+P125, 0)</f>
        <v>0</v>
      </c>
      <c r="Q313" s="155">
        <f>IF(Input!Q$248&gt;0, Q31+Q78+Q125, 0)</f>
        <v>0</v>
      </c>
      <c r="R313" s="99"/>
      <c r="S313" s="99"/>
      <c r="T313" s="99"/>
      <c r="U313" s="99"/>
      <c r="V313" s="99"/>
      <c r="W313" s="99"/>
      <c r="X313" s="99"/>
      <c r="Y313" s="99"/>
      <c r="Z313" s="99"/>
      <c r="AA313" s="99"/>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0"/>
      <c r="BL313" s="210"/>
    </row>
    <row r="314" spans="1:64" hidden="1" outlineLevel="1">
      <c r="A314" s="9"/>
      <c r="B314" s="11"/>
      <c r="C314" s="45"/>
      <c r="D314" s="128">
        <f>Asset26</f>
        <v>0</v>
      </c>
      <c r="E314" s="11"/>
      <c r="F314" s="11"/>
      <c r="G314" s="191">
        <f t="shared" si="10"/>
        <v>0</v>
      </c>
      <c r="H314" s="155">
        <f t="shared" si="13"/>
        <v>0</v>
      </c>
      <c r="I314" s="155">
        <f t="shared" si="13"/>
        <v>0</v>
      </c>
      <c r="J314" s="155">
        <f t="shared" si="13"/>
        <v>0</v>
      </c>
      <c r="K314" s="155">
        <f t="shared" si="13"/>
        <v>0</v>
      </c>
      <c r="L314" s="155">
        <f t="shared" si="13"/>
        <v>0</v>
      </c>
      <c r="M314" s="155">
        <f>IF(Input!M$248&gt;0, M32+M79+M126, 0)</f>
        <v>0</v>
      </c>
      <c r="N314" s="155">
        <f>IF(Input!N$248&gt;0, N32+N79+N126, 0)</f>
        <v>0</v>
      </c>
      <c r="O314" s="155">
        <f>IF(Input!O$248&gt;0, O32+O79+O126, 0)</f>
        <v>0</v>
      </c>
      <c r="P314" s="155">
        <f>IF(Input!P$248&gt;0, P32+P79+P126, 0)</f>
        <v>0</v>
      </c>
      <c r="Q314" s="155">
        <f>IF(Input!Q$248&gt;0, Q32+Q79+Q126, 0)</f>
        <v>0</v>
      </c>
      <c r="R314" s="99"/>
      <c r="S314" s="99"/>
      <c r="T314" s="99"/>
      <c r="U314" s="99"/>
      <c r="V314" s="99"/>
      <c r="W314" s="99"/>
      <c r="X314" s="99"/>
      <c r="Y314" s="99"/>
      <c r="Z314" s="99"/>
      <c r="AA314" s="99"/>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0"/>
      <c r="BL314" s="210"/>
    </row>
    <row r="315" spans="1:64" hidden="1" outlineLevel="1">
      <c r="A315" s="9"/>
      <c r="B315" s="11"/>
      <c r="C315" s="45"/>
      <c r="D315" s="128">
        <f>Asset27</f>
        <v>0</v>
      </c>
      <c r="E315" s="11"/>
      <c r="F315" s="11"/>
      <c r="G315" s="191">
        <f t="shared" si="10"/>
        <v>0</v>
      </c>
      <c r="H315" s="155">
        <f t="shared" si="13"/>
        <v>0</v>
      </c>
      <c r="I315" s="155">
        <f t="shared" si="13"/>
        <v>0</v>
      </c>
      <c r="J315" s="155">
        <f t="shared" si="13"/>
        <v>0</v>
      </c>
      <c r="K315" s="155">
        <f t="shared" si="13"/>
        <v>0</v>
      </c>
      <c r="L315" s="155">
        <f t="shared" si="13"/>
        <v>0</v>
      </c>
      <c r="M315" s="155">
        <f>IF(Input!M$248&gt;0, M33+M80+M127, 0)</f>
        <v>0</v>
      </c>
      <c r="N315" s="155">
        <f>IF(Input!N$248&gt;0, N33+N80+N127, 0)</f>
        <v>0</v>
      </c>
      <c r="O315" s="155">
        <f>IF(Input!O$248&gt;0, O33+O80+O127, 0)</f>
        <v>0</v>
      </c>
      <c r="P315" s="155">
        <f>IF(Input!P$248&gt;0, P33+P80+P127, 0)</f>
        <v>0</v>
      </c>
      <c r="Q315" s="155">
        <f>IF(Input!Q$248&gt;0, Q33+Q80+Q127, 0)</f>
        <v>0</v>
      </c>
      <c r="R315" s="99"/>
      <c r="S315" s="99"/>
      <c r="T315" s="99"/>
      <c r="U315" s="99"/>
      <c r="V315" s="99"/>
      <c r="W315" s="99"/>
      <c r="X315" s="99"/>
      <c r="Y315" s="99"/>
      <c r="Z315" s="99"/>
      <c r="AA315" s="99"/>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0"/>
      <c r="BL315" s="210"/>
    </row>
    <row r="316" spans="1:64" hidden="1" outlineLevel="1">
      <c r="A316" s="9"/>
      <c r="B316" s="11"/>
      <c r="C316" s="45"/>
      <c r="D316" s="128">
        <f>Asset28</f>
        <v>0</v>
      </c>
      <c r="E316" s="11"/>
      <c r="F316" s="11"/>
      <c r="G316" s="191">
        <f t="shared" si="10"/>
        <v>0</v>
      </c>
      <c r="H316" s="155">
        <f t="shared" si="13"/>
        <v>0</v>
      </c>
      <c r="I316" s="155">
        <f t="shared" si="13"/>
        <v>0</v>
      </c>
      <c r="J316" s="155">
        <f t="shared" si="13"/>
        <v>0</v>
      </c>
      <c r="K316" s="155">
        <f t="shared" si="13"/>
        <v>0</v>
      </c>
      <c r="L316" s="155">
        <f t="shared" si="13"/>
        <v>0</v>
      </c>
      <c r="M316" s="155">
        <f>IF(Input!M$248&gt;0, M34+M81+M128, 0)</f>
        <v>0</v>
      </c>
      <c r="N316" s="155">
        <f>IF(Input!N$248&gt;0, N34+N81+N128, 0)</f>
        <v>0</v>
      </c>
      <c r="O316" s="155">
        <f>IF(Input!O$248&gt;0, O34+O81+O128, 0)</f>
        <v>0</v>
      </c>
      <c r="P316" s="155">
        <f>IF(Input!P$248&gt;0, P34+P81+P128, 0)</f>
        <v>0</v>
      </c>
      <c r="Q316" s="155">
        <f>IF(Input!Q$248&gt;0, Q34+Q81+Q128, 0)</f>
        <v>0</v>
      </c>
      <c r="R316" s="99"/>
      <c r="S316" s="99"/>
      <c r="T316" s="99"/>
      <c r="U316" s="99"/>
      <c r="V316" s="99"/>
      <c r="W316" s="99"/>
      <c r="X316" s="99"/>
      <c r="Y316" s="99"/>
      <c r="Z316" s="99"/>
      <c r="AA316" s="99"/>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0"/>
      <c r="BL316" s="210"/>
    </row>
    <row r="317" spans="1:64" hidden="1" outlineLevel="1">
      <c r="A317" s="9"/>
      <c r="B317" s="11"/>
      <c r="C317" s="45"/>
      <c r="D317" s="128">
        <f>Asset29</f>
        <v>0</v>
      </c>
      <c r="E317" s="11"/>
      <c r="F317" s="11"/>
      <c r="G317" s="191">
        <f t="shared" si="10"/>
        <v>0</v>
      </c>
      <c r="H317" s="155">
        <f t="shared" si="13"/>
        <v>0</v>
      </c>
      <c r="I317" s="155">
        <f t="shared" si="13"/>
        <v>0</v>
      </c>
      <c r="J317" s="155">
        <f t="shared" si="13"/>
        <v>0</v>
      </c>
      <c r="K317" s="155">
        <f t="shared" si="13"/>
        <v>0</v>
      </c>
      <c r="L317" s="155">
        <f t="shared" si="13"/>
        <v>0</v>
      </c>
      <c r="M317" s="155">
        <f>IF(Input!M$248&gt;0, M35+M82+M129, 0)</f>
        <v>0</v>
      </c>
      <c r="N317" s="155">
        <f>IF(Input!N$248&gt;0, N35+N82+N129, 0)</f>
        <v>0</v>
      </c>
      <c r="O317" s="155">
        <f>IF(Input!O$248&gt;0, O35+O82+O129, 0)</f>
        <v>0</v>
      </c>
      <c r="P317" s="155">
        <f>IF(Input!P$248&gt;0, P35+P82+P129, 0)</f>
        <v>0</v>
      </c>
      <c r="Q317" s="155">
        <f>IF(Input!Q$248&gt;0, Q35+Q82+Q129, 0)</f>
        <v>0</v>
      </c>
      <c r="R317" s="99"/>
      <c r="S317" s="99"/>
      <c r="T317" s="99"/>
      <c r="U317" s="99"/>
      <c r="V317" s="99"/>
      <c r="W317" s="99"/>
      <c r="X317" s="99"/>
      <c r="Y317" s="99"/>
      <c r="Z317" s="99"/>
      <c r="AA317" s="99"/>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0"/>
      <c r="BL317" s="210"/>
    </row>
    <row r="318" spans="1:64" hidden="1" outlineLevel="1">
      <c r="A318" s="9"/>
      <c r="B318" s="11"/>
      <c r="C318" s="45"/>
      <c r="D318" s="128">
        <f>Asset30</f>
        <v>0</v>
      </c>
      <c r="E318" s="11"/>
      <c r="F318" s="11"/>
      <c r="G318" s="191">
        <f t="shared" si="10"/>
        <v>0</v>
      </c>
      <c r="H318" s="155">
        <f t="shared" si="13"/>
        <v>0</v>
      </c>
      <c r="I318" s="155">
        <f t="shared" si="13"/>
        <v>0</v>
      </c>
      <c r="J318" s="155">
        <f t="shared" si="13"/>
        <v>0</v>
      </c>
      <c r="K318" s="155">
        <f t="shared" si="13"/>
        <v>0</v>
      </c>
      <c r="L318" s="155">
        <f t="shared" si="13"/>
        <v>0</v>
      </c>
      <c r="M318" s="155">
        <f>IF(Input!M$248&gt;0, M36+M83+M130, 0)</f>
        <v>0</v>
      </c>
      <c r="N318" s="155">
        <f>IF(Input!N$248&gt;0, N36+N83+N130, 0)</f>
        <v>0</v>
      </c>
      <c r="O318" s="155">
        <f>IF(Input!O$248&gt;0, O36+O83+O130, 0)</f>
        <v>0</v>
      </c>
      <c r="P318" s="155">
        <f>IF(Input!P$248&gt;0, P36+P83+P130, 0)</f>
        <v>0</v>
      </c>
      <c r="Q318" s="155">
        <f>IF(Input!Q$248&gt;0, Q36+Q83+Q130, 0)</f>
        <v>0</v>
      </c>
      <c r="R318" s="99"/>
      <c r="S318" s="99"/>
      <c r="T318" s="99"/>
      <c r="U318" s="99"/>
      <c r="V318" s="99"/>
      <c r="W318" s="99"/>
      <c r="X318" s="99"/>
      <c r="Y318" s="99"/>
      <c r="Z318" s="99"/>
      <c r="AA318" s="99"/>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0"/>
      <c r="BL318" s="210"/>
    </row>
    <row r="319" spans="1:64" hidden="1" outlineLevel="1">
      <c r="A319" s="9"/>
      <c r="B319" s="11"/>
      <c r="C319" s="45"/>
      <c r="D319" s="128">
        <f>Asset31</f>
        <v>0</v>
      </c>
      <c r="E319" s="11"/>
      <c r="F319" s="11"/>
      <c r="G319" s="191">
        <f t="shared" si="10"/>
        <v>0</v>
      </c>
      <c r="H319" s="155">
        <f t="shared" ref="H319:L333" si="14">H37+H84+H131</f>
        <v>0</v>
      </c>
      <c r="I319" s="155">
        <f t="shared" si="14"/>
        <v>0</v>
      </c>
      <c r="J319" s="155">
        <f t="shared" si="14"/>
        <v>0</v>
      </c>
      <c r="K319" s="155">
        <f t="shared" si="14"/>
        <v>0</v>
      </c>
      <c r="L319" s="155">
        <f t="shared" si="14"/>
        <v>0</v>
      </c>
      <c r="M319" s="155">
        <f>IF(Input!M$248&gt;0, M37+M84+M131, 0)</f>
        <v>0</v>
      </c>
      <c r="N319" s="155">
        <f>IF(Input!N$248&gt;0, N37+N84+N131, 0)</f>
        <v>0</v>
      </c>
      <c r="O319" s="155">
        <f>IF(Input!O$248&gt;0, O37+O84+O131, 0)</f>
        <v>0</v>
      </c>
      <c r="P319" s="155">
        <f>IF(Input!P$248&gt;0, P37+P84+P131, 0)</f>
        <v>0</v>
      </c>
      <c r="Q319" s="155">
        <f>IF(Input!Q$248&gt;0, Q37+Q84+Q131, 0)</f>
        <v>0</v>
      </c>
      <c r="R319" s="99"/>
      <c r="S319" s="99"/>
      <c r="T319" s="99"/>
      <c r="U319" s="99"/>
      <c r="V319" s="99"/>
      <c r="W319" s="99"/>
      <c r="X319" s="99"/>
      <c r="Y319" s="99"/>
      <c r="Z319" s="99"/>
      <c r="AA319" s="99"/>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0"/>
      <c r="BL319" s="210"/>
    </row>
    <row r="320" spans="1:64" hidden="1" outlineLevel="1">
      <c r="A320" s="9"/>
      <c r="B320" s="11"/>
      <c r="C320" s="45"/>
      <c r="D320" s="128">
        <f>Asset32</f>
        <v>0</v>
      </c>
      <c r="E320" s="11"/>
      <c r="F320" s="11"/>
      <c r="G320" s="191">
        <f t="shared" si="10"/>
        <v>0</v>
      </c>
      <c r="H320" s="155">
        <f t="shared" si="14"/>
        <v>0</v>
      </c>
      <c r="I320" s="155">
        <f t="shared" si="14"/>
        <v>0</v>
      </c>
      <c r="J320" s="155">
        <f t="shared" si="14"/>
        <v>0</v>
      </c>
      <c r="K320" s="155">
        <f t="shared" si="14"/>
        <v>0</v>
      </c>
      <c r="L320" s="155">
        <f t="shared" si="14"/>
        <v>0</v>
      </c>
      <c r="M320" s="155">
        <f>IF(Input!M$248&gt;0, M38+M85+M132, 0)</f>
        <v>0</v>
      </c>
      <c r="N320" s="155">
        <f>IF(Input!N$248&gt;0, N38+N85+N132, 0)</f>
        <v>0</v>
      </c>
      <c r="O320" s="155">
        <f>IF(Input!O$248&gt;0, O38+O85+O132, 0)</f>
        <v>0</v>
      </c>
      <c r="P320" s="155">
        <f>IF(Input!P$248&gt;0, P38+P85+P132, 0)</f>
        <v>0</v>
      </c>
      <c r="Q320" s="155">
        <f>IF(Input!Q$248&gt;0, Q38+Q85+Q132, 0)</f>
        <v>0</v>
      </c>
      <c r="R320" s="99"/>
      <c r="S320" s="99"/>
      <c r="T320" s="99"/>
      <c r="U320" s="99"/>
      <c r="V320" s="99"/>
      <c r="W320" s="99"/>
      <c r="X320" s="99"/>
      <c r="Y320" s="99"/>
      <c r="Z320" s="99"/>
      <c r="AA320" s="99"/>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0"/>
      <c r="BL320" s="210"/>
    </row>
    <row r="321" spans="1:64" hidden="1" outlineLevel="1">
      <c r="A321" s="9"/>
      <c r="B321" s="11"/>
      <c r="C321" s="45"/>
      <c r="D321" s="128">
        <f>Asset33</f>
        <v>0</v>
      </c>
      <c r="E321" s="11"/>
      <c r="F321" s="11"/>
      <c r="G321" s="191">
        <f t="shared" si="10"/>
        <v>0</v>
      </c>
      <c r="H321" s="155">
        <f t="shared" si="14"/>
        <v>0</v>
      </c>
      <c r="I321" s="155">
        <f t="shared" si="14"/>
        <v>0</v>
      </c>
      <c r="J321" s="155">
        <f t="shared" si="14"/>
        <v>0</v>
      </c>
      <c r="K321" s="155">
        <f t="shared" si="14"/>
        <v>0</v>
      </c>
      <c r="L321" s="155">
        <f t="shared" si="14"/>
        <v>0</v>
      </c>
      <c r="M321" s="155">
        <f>IF(Input!M$248&gt;0, M39+M86+M133, 0)</f>
        <v>0</v>
      </c>
      <c r="N321" s="155">
        <f>IF(Input!N$248&gt;0, N39+N86+N133, 0)</f>
        <v>0</v>
      </c>
      <c r="O321" s="155">
        <f>IF(Input!O$248&gt;0, O39+O86+O133, 0)</f>
        <v>0</v>
      </c>
      <c r="P321" s="155">
        <f>IF(Input!P$248&gt;0, P39+P86+P133, 0)</f>
        <v>0</v>
      </c>
      <c r="Q321" s="155">
        <f>IF(Input!Q$248&gt;0, Q39+Q86+Q133, 0)</f>
        <v>0</v>
      </c>
      <c r="R321" s="99"/>
      <c r="S321" s="99"/>
      <c r="T321" s="99"/>
      <c r="U321" s="99"/>
      <c r="V321" s="99"/>
      <c r="W321" s="99"/>
      <c r="X321" s="99"/>
      <c r="Y321" s="99"/>
      <c r="Z321" s="99"/>
      <c r="AA321" s="99"/>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0"/>
      <c r="BL321" s="210"/>
    </row>
    <row r="322" spans="1:64" hidden="1" outlineLevel="1">
      <c r="A322" s="9"/>
      <c r="B322" s="11"/>
      <c r="C322" s="45"/>
      <c r="D322" s="128">
        <f>Asset34</f>
        <v>0</v>
      </c>
      <c r="E322" s="11"/>
      <c r="F322" s="11"/>
      <c r="G322" s="191">
        <f t="shared" si="10"/>
        <v>0</v>
      </c>
      <c r="H322" s="155">
        <f t="shared" si="14"/>
        <v>0</v>
      </c>
      <c r="I322" s="155">
        <f t="shared" si="14"/>
        <v>0</v>
      </c>
      <c r="J322" s="155">
        <f t="shared" si="14"/>
        <v>0</v>
      </c>
      <c r="K322" s="155">
        <f t="shared" si="14"/>
        <v>0</v>
      </c>
      <c r="L322" s="155">
        <f t="shared" si="14"/>
        <v>0</v>
      </c>
      <c r="M322" s="155">
        <f>IF(Input!M$248&gt;0, M40+M87+M134, 0)</f>
        <v>0</v>
      </c>
      <c r="N322" s="155">
        <f>IF(Input!N$248&gt;0, N40+N87+N134, 0)</f>
        <v>0</v>
      </c>
      <c r="O322" s="155">
        <f>IF(Input!O$248&gt;0, O40+O87+O134, 0)</f>
        <v>0</v>
      </c>
      <c r="P322" s="155">
        <f>IF(Input!P$248&gt;0, P40+P87+P134, 0)</f>
        <v>0</v>
      </c>
      <c r="Q322" s="155">
        <f>IF(Input!Q$248&gt;0, Q40+Q87+Q134, 0)</f>
        <v>0</v>
      </c>
      <c r="R322" s="99"/>
      <c r="S322" s="99"/>
      <c r="T322" s="99"/>
      <c r="U322" s="99"/>
      <c r="V322" s="99"/>
      <c r="W322" s="99"/>
      <c r="X322" s="99"/>
      <c r="Y322" s="99"/>
      <c r="Z322" s="99"/>
      <c r="AA322" s="99"/>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0"/>
      <c r="BL322" s="210"/>
    </row>
    <row r="323" spans="1:64" hidden="1" outlineLevel="1">
      <c r="A323" s="9"/>
      <c r="B323" s="11"/>
      <c r="C323" s="45"/>
      <c r="D323" s="128">
        <f>Asset35</f>
        <v>0</v>
      </c>
      <c r="E323" s="11"/>
      <c r="F323" s="11"/>
      <c r="G323" s="191">
        <f t="shared" si="10"/>
        <v>0</v>
      </c>
      <c r="H323" s="155">
        <f t="shared" si="14"/>
        <v>0</v>
      </c>
      <c r="I323" s="155">
        <f t="shared" si="14"/>
        <v>0</v>
      </c>
      <c r="J323" s="155">
        <f t="shared" si="14"/>
        <v>0</v>
      </c>
      <c r="K323" s="155">
        <f t="shared" si="14"/>
        <v>0</v>
      </c>
      <c r="L323" s="155">
        <f t="shared" si="14"/>
        <v>0</v>
      </c>
      <c r="M323" s="155">
        <f>IF(Input!M$248&gt;0, M41+M88+M135, 0)</f>
        <v>0</v>
      </c>
      <c r="N323" s="155">
        <f>IF(Input!N$248&gt;0, N41+N88+N135, 0)</f>
        <v>0</v>
      </c>
      <c r="O323" s="155">
        <f>IF(Input!O$248&gt;0, O41+O88+O135, 0)</f>
        <v>0</v>
      </c>
      <c r="P323" s="155">
        <f>IF(Input!P$248&gt;0, P41+P88+P135, 0)</f>
        <v>0</v>
      </c>
      <c r="Q323" s="155">
        <f>IF(Input!Q$248&gt;0, Q41+Q88+Q135, 0)</f>
        <v>0</v>
      </c>
      <c r="R323" s="99"/>
      <c r="S323" s="99"/>
      <c r="T323" s="99"/>
      <c r="U323" s="99"/>
      <c r="V323" s="99"/>
      <c r="W323" s="99"/>
      <c r="X323" s="99"/>
      <c r="Y323" s="99"/>
      <c r="Z323" s="99"/>
      <c r="AA323" s="99"/>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0"/>
      <c r="BL323" s="210"/>
    </row>
    <row r="324" spans="1:64" hidden="1" outlineLevel="1">
      <c r="A324" s="9"/>
      <c r="B324" s="11"/>
      <c r="C324" s="45"/>
      <c r="D324" s="128">
        <f>Asset36</f>
        <v>0</v>
      </c>
      <c r="E324" s="11"/>
      <c r="F324" s="11"/>
      <c r="G324" s="191">
        <f t="shared" si="10"/>
        <v>0</v>
      </c>
      <c r="H324" s="155">
        <f t="shared" si="14"/>
        <v>0</v>
      </c>
      <c r="I324" s="155">
        <f t="shared" si="14"/>
        <v>0</v>
      </c>
      <c r="J324" s="155">
        <f t="shared" si="14"/>
        <v>0</v>
      </c>
      <c r="K324" s="155">
        <f t="shared" si="14"/>
        <v>0</v>
      </c>
      <c r="L324" s="155">
        <f t="shared" si="14"/>
        <v>0</v>
      </c>
      <c r="M324" s="155">
        <f>IF(Input!M$248&gt;0, M42+M89+M136, 0)</f>
        <v>0</v>
      </c>
      <c r="N324" s="155">
        <f>IF(Input!N$248&gt;0, N42+N89+N136, 0)</f>
        <v>0</v>
      </c>
      <c r="O324" s="155">
        <f>IF(Input!O$248&gt;0, O42+O89+O136, 0)</f>
        <v>0</v>
      </c>
      <c r="P324" s="155">
        <f>IF(Input!P$248&gt;0, P42+P89+P136, 0)</f>
        <v>0</v>
      </c>
      <c r="Q324" s="155">
        <f>IF(Input!Q$248&gt;0, Q42+Q89+Q136, 0)</f>
        <v>0</v>
      </c>
      <c r="R324" s="99"/>
      <c r="S324" s="99"/>
      <c r="T324" s="99"/>
      <c r="U324" s="99"/>
      <c r="V324" s="99"/>
      <c r="W324" s="99"/>
      <c r="X324" s="99"/>
      <c r="Y324" s="99"/>
      <c r="Z324" s="99"/>
      <c r="AA324" s="99"/>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0"/>
      <c r="BL324" s="210"/>
    </row>
    <row r="325" spans="1:64" hidden="1" outlineLevel="1">
      <c r="A325" s="9"/>
      <c r="B325" s="11"/>
      <c r="C325" s="45"/>
      <c r="D325" s="128">
        <f>Asset37</f>
        <v>0</v>
      </c>
      <c r="E325" s="11"/>
      <c r="F325" s="11"/>
      <c r="G325" s="191">
        <f t="shared" si="10"/>
        <v>0</v>
      </c>
      <c r="H325" s="155">
        <f t="shared" si="14"/>
        <v>0</v>
      </c>
      <c r="I325" s="155">
        <f t="shared" si="14"/>
        <v>0</v>
      </c>
      <c r="J325" s="155">
        <f t="shared" si="14"/>
        <v>0</v>
      </c>
      <c r="K325" s="155">
        <f t="shared" si="14"/>
        <v>0</v>
      </c>
      <c r="L325" s="155">
        <f t="shared" si="14"/>
        <v>0</v>
      </c>
      <c r="M325" s="155">
        <f>IF(Input!M$248&gt;0, M43+M90+M137, 0)</f>
        <v>0</v>
      </c>
      <c r="N325" s="155">
        <f>IF(Input!N$248&gt;0, N43+N90+N137, 0)</f>
        <v>0</v>
      </c>
      <c r="O325" s="155">
        <f>IF(Input!O$248&gt;0, O43+O90+O137, 0)</f>
        <v>0</v>
      </c>
      <c r="P325" s="155">
        <f>IF(Input!P$248&gt;0, P43+P90+P137, 0)</f>
        <v>0</v>
      </c>
      <c r="Q325" s="155">
        <f>IF(Input!Q$248&gt;0, Q43+Q90+Q137, 0)</f>
        <v>0</v>
      </c>
      <c r="R325" s="99"/>
      <c r="S325" s="99"/>
      <c r="T325" s="99"/>
      <c r="U325" s="99"/>
      <c r="V325" s="99"/>
      <c r="W325" s="99"/>
      <c r="X325" s="99"/>
      <c r="Y325" s="99"/>
      <c r="Z325" s="99"/>
      <c r="AA325" s="99"/>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0"/>
      <c r="BL325" s="210"/>
    </row>
    <row r="326" spans="1:64" hidden="1" outlineLevel="1">
      <c r="A326" s="9"/>
      <c r="B326" s="11"/>
      <c r="C326" s="45"/>
      <c r="D326" s="128">
        <f>Asset38</f>
        <v>0</v>
      </c>
      <c r="E326" s="11"/>
      <c r="F326" s="11"/>
      <c r="G326" s="191">
        <f t="shared" si="10"/>
        <v>0</v>
      </c>
      <c r="H326" s="155">
        <f t="shared" si="14"/>
        <v>0</v>
      </c>
      <c r="I326" s="155">
        <f t="shared" si="14"/>
        <v>0</v>
      </c>
      <c r="J326" s="155">
        <f t="shared" si="14"/>
        <v>0</v>
      </c>
      <c r="K326" s="155">
        <f t="shared" si="14"/>
        <v>0</v>
      </c>
      <c r="L326" s="155">
        <f t="shared" si="14"/>
        <v>0</v>
      </c>
      <c r="M326" s="155">
        <f>IF(Input!M$248&gt;0, M44+M91+M138, 0)</f>
        <v>0</v>
      </c>
      <c r="N326" s="155">
        <f>IF(Input!N$248&gt;0, N44+N91+N138, 0)</f>
        <v>0</v>
      </c>
      <c r="O326" s="155">
        <f>IF(Input!O$248&gt;0, O44+O91+O138, 0)</f>
        <v>0</v>
      </c>
      <c r="P326" s="155">
        <f>IF(Input!P$248&gt;0, P44+P91+P138, 0)</f>
        <v>0</v>
      </c>
      <c r="Q326" s="155">
        <f>IF(Input!Q$248&gt;0, Q44+Q91+Q138, 0)</f>
        <v>0</v>
      </c>
      <c r="R326" s="99"/>
      <c r="S326" s="99"/>
      <c r="T326" s="99"/>
      <c r="U326" s="99"/>
      <c r="V326" s="99"/>
      <c r="W326" s="99"/>
      <c r="X326" s="99"/>
      <c r="Y326" s="99"/>
      <c r="Z326" s="99"/>
      <c r="AA326" s="99"/>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0"/>
      <c r="BL326" s="210"/>
    </row>
    <row r="327" spans="1:64" hidden="1" outlineLevel="1">
      <c r="A327" s="9"/>
      <c r="B327" s="11"/>
      <c r="C327" s="45"/>
      <c r="D327" s="128">
        <f>Asset39</f>
        <v>0</v>
      </c>
      <c r="E327" s="11"/>
      <c r="F327" s="11"/>
      <c r="G327" s="191">
        <f t="shared" si="10"/>
        <v>0</v>
      </c>
      <c r="H327" s="155">
        <f t="shared" si="14"/>
        <v>0</v>
      </c>
      <c r="I327" s="155">
        <f t="shared" si="14"/>
        <v>0</v>
      </c>
      <c r="J327" s="155">
        <f t="shared" si="14"/>
        <v>0</v>
      </c>
      <c r="K327" s="155">
        <f t="shared" si="14"/>
        <v>0</v>
      </c>
      <c r="L327" s="155">
        <f t="shared" si="14"/>
        <v>0</v>
      </c>
      <c r="M327" s="155">
        <f>IF(Input!M$248&gt;0, M45+M92+M139, 0)</f>
        <v>0</v>
      </c>
      <c r="N327" s="155">
        <f>IF(Input!N$248&gt;0, N45+N92+N139, 0)</f>
        <v>0</v>
      </c>
      <c r="O327" s="155">
        <f>IF(Input!O$248&gt;0, O45+O92+O139, 0)</f>
        <v>0</v>
      </c>
      <c r="P327" s="155">
        <f>IF(Input!P$248&gt;0, P45+P92+P139, 0)</f>
        <v>0</v>
      </c>
      <c r="Q327" s="155">
        <f>IF(Input!Q$248&gt;0, Q45+Q92+Q139, 0)</f>
        <v>0</v>
      </c>
      <c r="R327" s="99"/>
      <c r="S327" s="99"/>
      <c r="T327" s="99"/>
      <c r="U327" s="99"/>
      <c r="V327" s="99"/>
      <c r="W327" s="99"/>
      <c r="X327" s="99"/>
      <c r="Y327" s="99"/>
      <c r="Z327" s="99"/>
      <c r="AA327" s="99"/>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0"/>
      <c r="BL327" s="210"/>
    </row>
    <row r="328" spans="1:64" hidden="1" outlineLevel="1">
      <c r="A328" s="9"/>
      <c r="B328" s="11"/>
      <c r="C328" s="45"/>
      <c r="D328" s="128">
        <f>Asset40</f>
        <v>0</v>
      </c>
      <c r="E328" s="11"/>
      <c r="F328" s="11"/>
      <c r="G328" s="191">
        <f t="shared" si="10"/>
        <v>0</v>
      </c>
      <c r="H328" s="155">
        <f t="shared" si="14"/>
        <v>0</v>
      </c>
      <c r="I328" s="155">
        <f t="shared" si="14"/>
        <v>0</v>
      </c>
      <c r="J328" s="155">
        <f t="shared" si="14"/>
        <v>0</v>
      </c>
      <c r="K328" s="155">
        <f t="shared" si="14"/>
        <v>0</v>
      </c>
      <c r="L328" s="155">
        <f t="shared" si="14"/>
        <v>0</v>
      </c>
      <c r="M328" s="155">
        <f>IF(Input!M$248&gt;0, M46+M93+M140, 0)</f>
        <v>0</v>
      </c>
      <c r="N328" s="155">
        <f>IF(Input!N$248&gt;0, N46+N93+N140, 0)</f>
        <v>0</v>
      </c>
      <c r="O328" s="155">
        <f>IF(Input!O$248&gt;0, O46+O93+O140, 0)</f>
        <v>0</v>
      </c>
      <c r="P328" s="155">
        <f>IF(Input!P$248&gt;0, P46+P93+P140, 0)</f>
        <v>0</v>
      </c>
      <c r="Q328" s="155">
        <f>IF(Input!Q$248&gt;0, Q46+Q93+Q140, 0)</f>
        <v>0</v>
      </c>
      <c r="R328" s="99"/>
      <c r="S328" s="99"/>
      <c r="T328" s="99"/>
      <c r="U328" s="99"/>
      <c r="V328" s="99"/>
      <c r="W328" s="99"/>
      <c r="X328" s="99"/>
      <c r="Y328" s="99"/>
      <c r="Z328" s="99"/>
      <c r="AA328" s="99"/>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0"/>
      <c r="BL328" s="210"/>
    </row>
    <row r="329" spans="1:64" hidden="1" outlineLevel="1">
      <c r="A329" s="9"/>
      <c r="B329" s="11"/>
      <c r="C329" s="45"/>
      <c r="D329" s="128">
        <f>Asset41</f>
        <v>0</v>
      </c>
      <c r="E329" s="11"/>
      <c r="F329" s="11"/>
      <c r="G329" s="191">
        <f t="shared" si="10"/>
        <v>0</v>
      </c>
      <c r="H329" s="155">
        <f t="shared" si="14"/>
        <v>0</v>
      </c>
      <c r="I329" s="155">
        <f t="shared" si="14"/>
        <v>0</v>
      </c>
      <c r="J329" s="155">
        <f t="shared" si="14"/>
        <v>0</v>
      </c>
      <c r="K329" s="155">
        <f t="shared" si="14"/>
        <v>0</v>
      </c>
      <c r="L329" s="155">
        <f t="shared" si="14"/>
        <v>0</v>
      </c>
      <c r="M329" s="155">
        <f>IF(Input!M$248&gt;0, M47+M94+M141, 0)</f>
        <v>0</v>
      </c>
      <c r="N329" s="155">
        <f>IF(Input!N$248&gt;0, N47+N94+N141, 0)</f>
        <v>0</v>
      </c>
      <c r="O329" s="155">
        <f>IF(Input!O$248&gt;0, O47+O94+O141, 0)</f>
        <v>0</v>
      </c>
      <c r="P329" s="155">
        <f>IF(Input!P$248&gt;0, P47+P94+P141, 0)</f>
        <v>0</v>
      </c>
      <c r="Q329" s="155">
        <f>IF(Input!Q$248&gt;0, Q47+Q94+Q141, 0)</f>
        <v>0</v>
      </c>
      <c r="R329" s="99"/>
      <c r="S329" s="99"/>
      <c r="T329" s="99"/>
      <c r="U329" s="99"/>
      <c r="V329" s="99"/>
      <c r="W329" s="99"/>
      <c r="X329" s="99"/>
      <c r="Y329" s="99"/>
      <c r="Z329" s="99"/>
      <c r="AA329" s="99"/>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0"/>
      <c r="BL329" s="210"/>
    </row>
    <row r="330" spans="1:64" hidden="1" outlineLevel="1">
      <c r="A330" s="9"/>
      <c r="B330" s="11"/>
      <c r="C330" s="45"/>
      <c r="D330" s="128">
        <f>Asset42</f>
        <v>0</v>
      </c>
      <c r="E330" s="11"/>
      <c r="F330" s="11"/>
      <c r="G330" s="191">
        <f t="shared" si="10"/>
        <v>0</v>
      </c>
      <c r="H330" s="155">
        <f t="shared" si="14"/>
        <v>0</v>
      </c>
      <c r="I330" s="155">
        <f t="shared" si="14"/>
        <v>0</v>
      </c>
      <c r="J330" s="155">
        <f t="shared" si="14"/>
        <v>0</v>
      </c>
      <c r="K330" s="155">
        <f t="shared" si="14"/>
        <v>0</v>
      </c>
      <c r="L330" s="155">
        <f t="shared" si="14"/>
        <v>0</v>
      </c>
      <c r="M330" s="155">
        <f>IF(Input!M$248&gt;0, M48+M95+M142, 0)</f>
        <v>0</v>
      </c>
      <c r="N330" s="155">
        <f>IF(Input!N$248&gt;0, N48+N95+N142, 0)</f>
        <v>0</v>
      </c>
      <c r="O330" s="155">
        <f>IF(Input!O$248&gt;0, O48+O95+O142, 0)</f>
        <v>0</v>
      </c>
      <c r="P330" s="155">
        <f>IF(Input!P$248&gt;0, P48+P95+P142, 0)</f>
        <v>0</v>
      </c>
      <c r="Q330" s="155">
        <f>IF(Input!Q$248&gt;0, Q48+Q95+Q142, 0)</f>
        <v>0</v>
      </c>
      <c r="R330" s="99"/>
      <c r="S330" s="99"/>
      <c r="T330" s="99"/>
      <c r="U330" s="99"/>
      <c r="V330" s="99"/>
      <c r="W330" s="99"/>
      <c r="X330" s="99"/>
      <c r="Y330" s="99"/>
      <c r="Z330" s="99"/>
      <c r="AA330" s="99"/>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0"/>
      <c r="BL330" s="210"/>
    </row>
    <row r="331" spans="1:64" hidden="1" outlineLevel="1">
      <c r="A331" s="9"/>
      <c r="B331" s="11"/>
      <c r="C331" s="45"/>
      <c r="D331" s="128">
        <f>Asset43</f>
        <v>0</v>
      </c>
      <c r="E331" s="11"/>
      <c r="F331" s="11"/>
      <c r="G331" s="191">
        <f t="shared" si="10"/>
        <v>0</v>
      </c>
      <c r="H331" s="155">
        <f t="shared" si="14"/>
        <v>0</v>
      </c>
      <c r="I331" s="155">
        <f t="shared" si="14"/>
        <v>0</v>
      </c>
      <c r="J331" s="155">
        <f t="shared" si="14"/>
        <v>0</v>
      </c>
      <c r="K331" s="155">
        <f t="shared" si="14"/>
        <v>0</v>
      </c>
      <c r="L331" s="155">
        <f t="shared" si="14"/>
        <v>0</v>
      </c>
      <c r="M331" s="155">
        <f>IF(Input!M$248&gt;0, M49+M96+M143, 0)</f>
        <v>0</v>
      </c>
      <c r="N331" s="155">
        <f>IF(Input!N$248&gt;0, N49+N96+N143, 0)</f>
        <v>0</v>
      </c>
      <c r="O331" s="155">
        <f>IF(Input!O$248&gt;0, O49+O96+O143, 0)</f>
        <v>0</v>
      </c>
      <c r="P331" s="155">
        <f>IF(Input!P$248&gt;0, P49+P96+P143, 0)</f>
        <v>0</v>
      </c>
      <c r="Q331" s="155">
        <f>IF(Input!Q$248&gt;0, Q49+Q96+Q143, 0)</f>
        <v>0</v>
      </c>
      <c r="R331" s="99"/>
      <c r="S331" s="99"/>
      <c r="T331" s="99"/>
      <c r="U331" s="99"/>
      <c r="V331" s="99"/>
      <c r="W331" s="99"/>
      <c r="X331" s="99"/>
      <c r="Y331" s="99"/>
      <c r="Z331" s="99"/>
      <c r="AA331" s="99"/>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0"/>
      <c r="BL331" s="210"/>
    </row>
    <row r="332" spans="1:64" hidden="1" outlineLevel="1">
      <c r="A332" s="9"/>
      <c r="B332" s="11"/>
      <c r="C332" s="45"/>
      <c r="D332" s="128">
        <f>Asset44</f>
        <v>0</v>
      </c>
      <c r="E332" s="11"/>
      <c r="F332" s="11"/>
      <c r="G332" s="191">
        <f t="shared" si="10"/>
        <v>0</v>
      </c>
      <c r="H332" s="155">
        <f t="shared" si="14"/>
        <v>0</v>
      </c>
      <c r="I332" s="155">
        <f t="shared" si="14"/>
        <v>0</v>
      </c>
      <c r="J332" s="155">
        <f t="shared" si="14"/>
        <v>0</v>
      </c>
      <c r="K332" s="155">
        <f t="shared" si="14"/>
        <v>0</v>
      </c>
      <c r="L332" s="155">
        <f t="shared" si="14"/>
        <v>0</v>
      </c>
      <c r="M332" s="155">
        <f>IF(Input!M$248&gt;0, M50+M97+M144, 0)</f>
        <v>0</v>
      </c>
      <c r="N332" s="155">
        <f>IF(Input!N$248&gt;0, N50+N97+N144, 0)</f>
        <v>0</v>
      </c>
      <c r="O332" s="155">
        <f>IF(Input!O$248&gt;0, O50+O97+O144, 0)</f>
        <v>0</v>
      </c>
      <c r="P332" s="155">
        <f>IF(Input!P$248&gt;0, P50+P97+P144, 0)</f>
        <v>0</v>
      </c>
      <c r="Q332" s="155">
        <f>IF(Input!Q$248&gt;0, Q50+Q97+Q144, 0)</f>
        <v>0</v>
      </c>
      <c r="R332" s="99"/>
      <c r="S332" s="99"/>
      <c r="T332" s="99"/>
      <c r="U332" s="99"/>
      <c r="V332" s="99"/>
      <c r="W332" s="99"/>
      <c r="X332" s="99"/>
      <c r="Y332" s="99"/>
      <c r="Z332" s="99"/>
      <c r="AA332" s="99"/>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0"/>
      <c r="BL332" s="210"/>
    </row>
    <row r="333" spans="1:64" hidden="1" outlineLevel="1">
      <c r="A333" s="9"/>
      <c r="B333" s="11"/>
      <c r="C333" s="45"/>
      <c r="D333" s="128">
        <f>Asset45</f>
        <v>0</v>
      </c>
      <c r="E333" s="11"/>
      <c r="F333" s="11"/>
      <c r="G333" s="191">
        <f t="shared" si="10"/>
        <v>0</v>
      </c>
      <c r="H333" s="155">
        <f t="shared" si="14"/>
        <v>0</v>
      </c>
      <c r="I333" s="155">
        <f t="shared" si="14"/>
        <v>0</v>
      </c>
      <c r="J333" s="155">
        <f t="shared" si="14"/>
        <v>0</v>
      </c>
      <c r="K333" s="155">
        <f t="shared" si="14"/>
        <v>0</v>
      </c>
      <c r="L333" s="155">
        <f t="shared" si="14"/>
        <v>0</v>
      </c>
      <c r="M333" s="155">
        <f>IF(Input!M$248&gt;0, M51+M98+M145, 0)</f>
        <v>0</v>
      </c>
      <c r="N333" s="155">
        <f>IF(Input!N$248&gt;0, N51+N98+N145, 0)</f>
        <v>0</v>
      </c>
      <c r="O333" s="155">
        <f>IF(Input!O$248&gt;0, O51+O98+O145, 0)</f>
        <v>0</v>
      </c>
      <c r="P333" s="155">
        <f>IF(Input!P$248&gt;0, P51+P98+P145, 0)</f>
        <v>0</v>
      </c>
      <c r="Q333" s="155">
        <f>IF(Input!Q$248&gt;0, Q51+Q98+Q145, 0)</f>
        <v>0</v>
      </c>
      <c r="R333" s="99"/>
      <c r="S333" s="99"/>
      <c r="T333" s="99"/>
      <c r="U333" s="99"/>
      <c r="V333" s="99"/>
      <c r="W333" s="99"/>
      <c r="X333" s="99"/>
      <c r="Y333" s="99"/>
      <c r="Z333" s="99"/>
      <c r="AA333" s="99"/>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0"/>
      <c r="BL333" s="210"/>
    </row>
    <row r="334" spans="1:64" collapsed="1">
      <c r="A334" s="9"/>
      <c r="B334" s="11"/>
      <c r="C334" s="88"/>
      <c r="D334" s="112"/>
      <c r="E334" s="11"/>
      <c r="F334" s="11"/>
      <c r="G334" s="154"/>
      <c r="H334" s="142"/>
      <c r="I334" s="142"/>
      <c r="J334" s="142"/>
      <c r="K334" s="142"/>
      <c r="L334" s="142"/>
      <c r="M334" s="142"/>
      <c r="N334" s="99"/>
      <c r="O334" s="99"/>
      <c r="P334" s="99"/>
      <c r="Q334" s="99"/>
      <c r="R334" s="99"/>
      <c r="S334" s="99"/>
      <c r="T334" s="99"/>
      <c r="U334" s="99"/>
      <c r="V334" s="99"/>
      <c r="W334" s="99"/>
      <c r="X334" s="99"/>
      <c r="Y334" s="99"/>
      <c r="Z334" s="99"/>
      <c r="AA334" s="99"/>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0"/>
      <c r="BL334" s="210"/>
    </row>
    <row r="335" spans="1:64" s="9" customFormat="1">
      <c r="B335" s="11"/>
      <c r="C335" s="88" t="s">
        <v>37</v>
      </c>
      <c r="D335" s="11"/>
      <c r="E335" s="11"/>
      <c r="F335" s="11"/>
      <c r="G335" s="113"/>
      <c r="H335" s="115"/>
      <c r="I335" s="115"/>
      <c r="J335" s="115"/>
      <c r="K335" s="115"/>
      <c r="L335" s="115">
        <f t="shared" ref="L335:Q335" si="15">SUM(L336:L380)</f>
        <v>0</v>
      </c>
      <c r="M335" s="115">
        <f t="shared" si="15"/>
        <v>0</v>
      </c>
      <c r="N335" s="115">
        <f t="shared" si="15"/>
        <v>0</v>
      </c>
      <c r="O335" s="115">
        <f t="shared" si="15"/>
        <v>0</v>
      </c>
      <c r="P335" s="115">
        <f t="shared" si="15"/>
        <v>0</v>
      </c>
      <c r="Q335" s="115">
        <f t="shared" si="15"/>
        <v>0</v>
      </c>
      <c r="R335" s="105"/>
      <c r="S335" s="105"/>
      <c r="T335" s="105"/>
      <c r="U335" s="105"/>
      <c r="V335" s="105"/>
      <c r="W335" s="105"/>
      <c r="X335" s="105"/>
      <c r="Y335" s="105"/>
      <c r="Z335" s="105"/>
      <c r="AA335" s="105"/>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10"/>
      <c r="BL335" s="210"/>
    </row>
    <row r="336" spans="1:64" ht="12" hidden="1" customHeight="1" outlineLevel="1">
      <c r="A336" s="9"/>
      <c r="B336" s="9"/>
      <c r="C336" s="9"/>
      <c r="D336" s="128" t="str">
        <f>Asset1</f>
        <v>System Capex</v>
      </c>
      <c r="E336" s="9"/>
      <c r="F336" s="9"/>
      <c r="G336" s="9"/>
      <c r="H336" s="110"/>
      <c r="I336" s="110"/>
      <c r="J336" s="110"/>
      <c r="K336" s="110"/>
      <c r="L336" s="110">
        <f>IF(L$288&gt;0, IF(M$288=0, 'Adjustment for previous period'!$G106, 0), 0)</f>
        <v>0</v>
      </c>
      <c r="M336" s="110">
        <f>IF(M$288&gt;0, IF(N$288=0, 'Adjustment for previous period'!$G106, 0), 0)</f>
        <v>0</v>
      </c>
      <c r="N336" s="110">
        <f>IF(N$288&gt;0, IF(O$288=0, 'Adjustment for previous period'!$G106, 0), 0)</f>
        <v>0</v>
      </c>
      <c r="O336" s="110">
        <f>IF(O$288&gt;0, IF(P$288=0, 'Adjustment for previous period'!$G106, 0), 0)</f>
        <v>0</v>
      </c>
      <c r="P336" s="110">
        <f>IF(P$288&gt;0, IF(Q$288=0, 'Adjustment for previous period'!$G106, 0), 0)</f>
        <v>0</v>
      </c>
      <c r="Q336" s="110">
        <f>IF(Q$288&gt;0, IF(R$288=0, 'Adjustment for previous period'!$G106, 0), 0)</f>
        <v>0</v>
      </c>
      <c r="R336" s="9"/>
      <c r="S336" s="11"/>
      <c r="T336" s="11"/>
      <c r="U336" s="11"/>
      <c r="V336" s="11"/>
      <c r="W336" s="11"/>
      <c r="X336" s="11"/>
      <c r="Y336" s="11"/>
      <c r="Z336" s="11"/>
      <c r="AA336" s="11"/>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210"/>
      <c r="BJ336" s="210"/>
      <c r="BK336" s="210"/>
      <c r="BL336" s="210"/>
    </row>
    <row r="337" spans="1:64" ht="12" hidden="1" customHeight="1" outlineLevel="1">
      <c r="A337" s="9"/>
      <c r="B337" s="9"/>
      <c r="C337" s="9"/>
      <c r="D337" s="128" t="str">
        <f>Asset2</f>
        <v>Transmission terminal station</v>
      </c>
      <c r="E337" s="9"/>
      <c r="F337" s="9"/>
      <c r="G337" s="9"/>
      <c r="H337" s="110"/>
      <c r="I337" s="110"/>
      <c r="J337" s="110"/>
      <c r="K337" s="110"/>
      <c r="L337" s="110">
        <f>IF(L$288&gt;0, IF(M$288=0, 'Adjustment for previous period'!$G107, 0), 0)</f>
        <v>0</v>
      </c>
      <c r="M337" s="110">
        <f>IF(M$288&gt;0, IF(N$288=0, 'Adjustment for previous period'!$G107, 0), 0)</f>
        <v>0</v>
      </c>
      <c r="N337" s="110">
        <f>IF(N$288&gt;0, IF(O$288=0, 'Adjustment for previous period'!$G107, 0), 0)</f>
        <v>0</v>
      </c>
      <c r="O337" s="110">
        <f>IF(O$288&gt;0, IF(P$288=0, 'Adjustment for previous period'!$G107, 0), 0)</f>
        <v>0</v>
      </c>
      <c r="P337" s="110">
        <f>IF(P$288&gt;0, IF(Q$288=0, 'Adjustment for previous period'!$G107, 0), 0)</f>
        <v>0</v>
      </c>
      <c r="Q337" s="110">
        <f>IF(Q$288&gt;0, IF(R$288=0, 'Adjustment for previous period'!$G107, 0), 0)</f>
        <v>0</v>
      </c>
      <c r="R337" s="9"/>
      <c r="S337" s="11"/>
      <c r="T337" s="11"/>
      <c r="U337" s="11"/>
      <c r="V337" s="11"/>
      <c r="W337" s="11"/>
      <c r="X337" s="11"/>
      <c r="Y337" s="11"/>
      <c r="Z337" s="11"/>
      <c r="AA337" s="11"/>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row>
    <row r="338" spans="1:64" ht="12" hidden="1" customHeight="1" outlineLevel="1">
      <c r="A338" s="9"/>
      <c r="B338" s="9"/>
      <c r="C338" s="9"/>
      <c r="D338" s="128" t="str">
        <f>Asset3</f>
        <v>Zone substations</v>
      </c>
      <c r="E338" s="9"/>
      <c r="F338" s="9"/>
      <c r="G338" s="9"/>
      <c r="H338" s="110"/>
      <c r="I338" s="110"/>
      <c r="J338" s="110"/>
      <c r="K338" s="110"/>
      <c r="L338" s="110">
        <f>IF(L$288&gt;0, IF(M$288=0, 'Adjustment for previous period'!$G108, 0), 0)</f>
        <v>0</v>
      </c>
      <c r="M338" s="110">
        <f>IF(M$288&gt;0, IF(N$288=0, 'Adjustment for previous period'!$G108, 0), 0)</f>
        <v>0</v>
      </c>
      <c r="N338" s="110">
        <f>IF(N$288&gt;0, IF(O$288=0, 'Adjustment for previous period'!$G108, 0), 0)</f>
        <v>0</v>
      </c>
      <c r="O338" s="110">
        <f>IF(O$288&gt;0, IF(P$288=0, 'Adjustment for previous period'!$G108, 0), 0)</f>
        <v>0</v>
      </c>
      <c r="P338" s="110">
        <f>IF(P$288&gt;0, IF(Q$288=0, 'Adjustment for previous period'!$G108, 0), 0)</f>
        <v>0</v>
      </c>
      <c r="Q338" s="110">
        <f>IF(Q$288&gt;0, IF(R$288=0, 'Adjustment for previous period'!$G108, 0), 0)</f>
        <v>0</v>
      </c>
      <c r="R338" s="9"/>
      <c r="S338" s="11"/>
      <c r="T338" s="11"/>
      <c r="U338" s="11"/>
      <c r="V338" s="11"/>
      <c r="W338" s="11"/>
      <c r="X338" s="11"/>
      <c r="Y338" s="11"/>
      <c r="Z338" s="11"/>
      <c r="AA338" s="11"/>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210"/>
      <c r="BJ338" s="210"/>
      <c r="BK338" s="210"/>
      <c r="BL338" s="210"/>
    </row>
    <row r="339" spans="1:64" ht="12" hidden="1" customHeight="1" outlineLevel="1">
      <c r="A339" s="9"/>
      <c r="B339" s="9"/>
      <c r="C339" s="9"/>
      <c r="D339" s="128" t="str">
        <f>Asset4</f>
        <v>Transmission lines</v>
      </c>
      <c r="E339" s="9"/>
      <c r="F339" s="9"/>
      <c r="G339" s="9"/>
      <c r="H339" s="110"/>
      <c r="I339" s="110"/>
      <c r="J339" s="110"/>
      <c r="K339" s="110"/>
      <c r="L339" s="110">
        <f>IF(L$288&gt;0, IF(M$288=0, 'Adjustment for previous period'!$G109, 0), 0)</f>
        <v>0</v>
      </c>
      <c r="M339" s="110">
        <f>IF(M$288&gt;0, IF(N$288=0, 'Adjustment for previous period'!$G109, 0), 0)</f>
        <v>0</v>
      </c>
      <c r="N339" s="110">
        <f>IF(N$288&gt;0, IF(O$288=0, 'Adjustment for previous period'!$G109, 0), 0)</f>
        <v>0</v>
      </c>
      <c r="O339" s="110">
        <f>IF(O$288&gt;0, IF(P$288=0, 'Adjustment for previous period'!$G109, 0), 0)</f>
        <v>0</v>
      </c>
      <c r="P339" s="110">
        <f>IF(P$288&gt;0, IF(Q$288=0, 'Adjustment for previous period'!$G109, 0), 0)</f>
        <v>0</v>
      </c>
      <c r="Q339" s="110">
        <f>IF(Q$288&gt;0, IF(R$288=0, 'Adjustment for previous period'!$G109, 0), 0)</f>
        <v>0</v>
      </c>
      <c r="R339" s="9"/>
      <c r="S339" s="11"/>
      <c r="T339" s="11"/>
      <c r="U339" s="11"/>
      <c r="V339" s="11"/>
      <c r="W339" s="11"/>
      <c r="X339" s="11"/>
      <c r="Y339" s="11"/>
      <c r="Z339" s="11"/>
      <c r="AA339" s="11"/>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row>
    <row r="340" spans="1:64" ht="12" hidden="1" customHeight="1" outlineLevel="1">
      <c r="A340" s="9"/>
      <c r="B340" s="9"/>
      <c r="C340" s="9"/>
      <c r="D340" s="128" t="str">
        <f>Asset5</f>
        <v>Distribution mains</v>
      </c>
      <c r="E340" s="9"/>
      <c r="F340" s="9"/>
      <c r="G340" s="9"/>
      <c r="H340" s="110"/>
      <c r="I340" s="110"/>
      <c r="J340" s="110"/>
      <c r="K340" s="110"/>
      <c r="L340" s="110">
        <f>IF(L$288&gt;0, IF(M$288=0, 'Adjustment for previous period'!$G110, 0), 0)</f>
        <v>0</v>
      </c>
      <c r="M340" s="110">
        <f>IF(M$288&gt;0, IF(N$288=0, 'Adjustment for previous period'!$G110, 0), 0)</f>
        <v>0</v>
      </c>
      <c r="N340" s="110">
        <f>IF(N$288&gt;0, IF(O$288=0, 'Adjustment for previous period'!$G110, 0), 0)</f>
        <v>0</v>
      </c>
      <c r="O340" s="110">
        <f>IF(O$288&gt;0, IF(P$288=0, 'Adjustment for previous period'!$G110, 0), 0)</f>
        <v>0</v>
      </c>
      <c r="P340" s="110">
        <f>IF(P$288&gt;0, IF(Q$288=0, 'Adjustment for previous period'!$G110, 0), 0)</f>
        <v>0</v>
      </c>
      <c r="Q340" s="110">
        <f>IF(Q$288&gt;0, IF(R$288=0, 'Adjustment for previous period'!$G110, 0), 0)</f>
        <v>0</v>
      </c>
      <c r="R340" s="9"/>
      <c r="S340" s="11"/>
      <c r="T340" s="11"/>
      <c r="U340" s="11"/>
      <c r="V340" s="11"/>
      <c r="W340" s="11"/>
      <c r="X340" s="11"/>
      <c r="Y340" s="11"/>
      <c r="Z340" s="11"/>
      <c r="AA340" s="11"/>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row>
    <row r="341" spans="1:64" ht="12" hidden="1" customHeight="1" outlineLevel="1">
      <c r="A341" s="9"/>
      <c r="B341" s="9"/>
      <c r="C341" s="9"/>
      <c r="D341" s="128" t="str">
        <f>Asset6</f>
        <v>Distribution substations</v>
      </c>
      <c r="E341" s="9"/>
      <c r="F341" s="9"/>
      <c r="G341" s="9"/>
      <c r="H341" s="110"/>
      <c r="I341" s="110"/>
      <c r="J341" s="110"/>
      <c r="K341" s="110"/>
      <c r="L341" s="110">
        <f>IF(L$288&gt;0, IF(M$288=0, 'Adjustment for previous period'!$G111, 0), 0)</f>
        <v>0</v>
      </c>
      <c r="M341" s="110">
        <f>IF(M$288&gt;0, IF(N$288=0, 'Adjustment for previous period'!$G111, 0), 0)</f>
        <v>0</v>
      </c>
      <c r="N341" s="110">
        <f>IF(N$288&gt;0, IF(O$288=0, 'Adjustment for previous period'!$G111, 0), 0)</f>
        <v>0</v>
      </c>
      <c r="O341" s="110">
        <f>IF(O$288&gt;0, IF(P$288=0, 'Adjustment for previous period'!$G111, 0), 0)</f>
        <v>0</v>
      </c>
      <c r="P341" s="110">
        <f>IF(P$288&gt;0, IF(Q$288=0, 'Adjustment for previous period'!$G111, 0), 0)</f>
        <v>0</v>
      </c>
      <c r="Q341" s="110">
        <f>IF(Q$288&gt;0, IF(R$288=0, 'Adjustment for previous period'!$G111, 0), 0)</f>
        <v>0</v>
      </c>
      <c r="R341" s="9"/>
      <c r="S341" s="11"/>
      <c r="T341" s="11"/>
      <c r="U341" s="11"/>
      <c r="V341" s="11"/>
      <c r="W341" s="11"/>
      <c r="X341" s="11"/>
      <c r="Y341" s="11"/>
      <c r="Z341" s="11"/>
      <c r="AA341" s="11"/>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210"/>
      <c r="BJ341" s="210"/>
      <c r="BK341" s="210"/>
      <c r="BL341" s="210"/>
    </row>
    <row r="342" spans="1:64" ht="12" hidden="1" customHeight="1" outlineLevel="1">
      <c r="A342" s="9"/>
      <c r="B342" s="9"/>
      <c r="C342" s="9"/>
      <c r="D342" s="128" t="str">
        <f>Asset7</f>
        <v>Metering</v>
      </c>
      <c r="E342" s="9"/>
      <c r="F342" s="9"/>
      <c r="G342" s="9"/>
      <c r="H342" s="110"/>
      <c r="I342" s="110"/>
      <c r="J342" s="110"/>
      <c r="K342" s="110"/>
      <c r="L342" s="110">
        <f>IF(L$288&gt;0, IF(M$288=0, 'Adjustment for previous period'!$G112, 0), 0)</f>
        <v>0</v>
      </c>
      <c r="M342" s="110">
        <f>IF(M$288&gt;0, IF(N$288=0, 'Adjustment for previous period'!$G112, 0), 0)</f>
        <v>0</v>
      </c>
      <c r="N342" s="110">
        <f>IF(N$288&gt;0, IF(O$288=0, 'Adjustment for previous period'!$G112, 0), 0)</f>
        <v>0</v>
      </c>
      <c r="O342" s="110">
        <f>IF(O$288&gt;0, IF(P$288=0, 'Adjustment for previous period'!$G112, 0), 0)</f>
        <v>0</v>
      </c>
      <c r="P342" s="110">
        <f>IF(P$288&gt;0, IF(Q$288=0, 'Adjustment for previous period'!$G112, 0), 0)</f>
        <v>0</v>
      </c>
      <c r="Q342" s="110">
        <f>IF(Q$288&gt;0, IF(R$288=0, 'Adjustment for previous period'!$G112, 0), 0)</f>
        <v>0</v>
      </c>
      <c r="R342" s="9"/>
      <c r="S342" s="11"/>
      <c r="T342" s="11"/>
      <c r="U342" s="11"/>
      <c r="V342" s="11"/>
      <c r="W342" s="11"/>
      <c r="X342" s="11"/>
      <c r="Y342" s="11"/>
      <c r="Z342" s="11"/>
      <c r="AA342" s="11"/>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210"/>
      <c r="BJ342" s="210"/>
      <c r="BK342" s="210"/>
      <c r="BL342" s="210"/>
    </row>
    <row r="343" spans="1:64" ht="12" hidden="1" customHeight="1" outlineLevel="1">
      <c r="A343" s="9"/>
      <c r="B343" s="9"/>
      <c r="C343" s="9"/>
      <c r="D343" s="128" t="str">
        <f>Asset8</f>
        <v>Land and easements</v>
      </c>
      <c r="E343" s="9"/>
      <c r="F343" s="9"/>
      <c r="G343" s="9"/>
      <c r="H343" s="110"/>
      <c r="I343" s="110"/>
      <c r="J343" s="110"/>
      <c r="K343" s="110"/>
      <c r="L343" s="110">
        <f>IF(L$288&gt;0, IF(M$288=0, 'Adjustment for previous period'!$G113, 0), 0)</f>
        <v>0</v>
      </c>
      <c r="M343" s="110">
        <f>IF(M$288&gt;0, IF(N$288=0, 'Adjustment for previous period'!$G113, 0), 0)</f>
        <v>0</v>
      </c>
      <c r="N343" s="110">
        <f>IF(N$288&gt;0, IF(O$288=0, 'Adjustment for previous period'!$G113, 0), 0)</f>
        <v>0</v>
      </c>
      <c r="O343" s="110">
        <f>IF(O$288&gt;0, IF(P$288=0, 'Adjustment for previous period'!$G113, 0), 0)</f>
        <v>0</v>
      </c>
      <c r="P343" s="110">
        <f>IF(P$288&gt;0, IF(Q$288=0, 'Adjustment for previous period'!$G113, 0), 0)</f>
        <v>0</v>
      </c>
      <c r="Q343" s="110">
        <f>IF(Q$288&gt;0, IF(R$288=0, 'Adjustment for previous period'!$G113, 0), 0)</f>
        <v>0</v>
      </c>
      <c r="R343" s="9"/>
      <c r="S343" s="11"/>
      <c r="T343" s="11"/>
      <c r="U343" s="11"/>
      <c r="V343" s="11"/>
      <c r="W343" s="11"/>
      <c r="X343" s="11"/>
      <c r="Y343" s="11"/>
      <c r="Z343" s="11"/>
      <c r="AA343" s="11"/>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210"/>
      <c r="BJ343" s="210"/>
      <c r="BK343" s="210"/>
      <c r="BL343" s="210"/>
    </row>
    <row r="344" spans="1:64" ht="12" hidden="1" customHeight="1" outlineLevel="1">
      <c r="A344" s="9"/>
      <c r="B344" s="9"/>
      <c r="C344" s="9"/>
      <c r="D344" s="128" t="str">
        <f>Asset9</f>
        <v>Secondary systems - Control, communications &amp; Protection</v>
      </c>
      <c r="E344" s="9"/>
      <c r="F344" s="9"/>
      <c r="G344" s="9"/>
      <c r="H344" s="110"/>
      <c r="I344" s="110"/>
      <c r="J344" s="110"/>
      <c r="K344" s="110"/>
      <c r="L344" s="110">
        <f>IF(L$288&gt;0, IF(M$288=0, 'Adjustment for previous period'!$G114, 0), 0)</f>
        <v>0</v>
      </c>
      <c r="M344" s="110">
        <f>IF(M$288&gt;0, IF(N$288=0, 'Adjustment for previous period'!$G114, 0), 0)</f>
        <v>0</v>
      </c>
      <c r="N344" s="110">
        <f>IF(N$288&gt;0, IF(O$288=0, 'Adjustment for previous period'!$G114, 0), 0)</f>
        <v>0</v>
      </c>
      <c r="O344" s="110">
        <f>IF(O$288&gt;0, IF(P$288=0, 'Adjustment for previous period'!$G114, 0), 0)</f>
        <v>0</v>
      </c>
      <c r="P344" s="110">
        <f>IF(P$288&gt;0, IF(Q$288=0, 'Adjustment for previous period'!$G114, 0), 0)</f>
        <v>0</v>
      </c>
      <c r="Q344" s="110">
        <f>IF(Q$288&gt;0, IF(R$288=0, 'Adjustment for previous period'!$G114, 0), 0)</f>
        <v>0</v>
      </c>
      <c r="R344" s="9"/>
      <c r="S344" s="11"/>
      <c r="T344" s="11"/>
      <c r="U344" s="11"/>
      <c r="V344" s="11"/>
      <c r="W344" s="11"/>
      <c r="X344" s="11"/>
      <c r="Y344" s="11"/>
      <c r="Z344" s="11"/>
      <c r="AA344" s="11"/>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row>
    <row r="345" spans="1:64" ht="12" hidden="1" customHeight="1" outlineLevel="1">
      <c r="A345" s="9"/>
      <c r="B345" s="9"/>
      <c r="C345" s="9"/>
      <c r="D345" s="128" t="str">
        <f>Asset10</f>
        <v>Other</v>
      </c>
      <c r="E345" s="9"/>
      <c r="F345" s="9"/>
      <c r="G345" s="9"/>
      <c r="H345" s="110"/>
      <c r="I345" s="110"/>
      <c r="J345" s="110"/>
      <c r="K345" s="110"/>
      <c r="L345" s="110">
        <f>IF(L$288&gt;0, IF(M$288=0, 'Adjustment for previous period'!$G115, 0), 0)</f>
        <v>0</v>
      </c>
      <c r="M345" s="110">
        <f>IF(M$288&gt;0, IF(N$288=0, 'Adjustment for previous period'!$G115, 0), 0)</f>
        <v>0</v>
      </c>
      <c r="N345" s="110">
        <f>IF(N$288&gt;0, IF(O$288=0, 'Adjustment for previous period'!$G115, 0), 0)</f>
        <v>0</v>
      </c>
      <c r="O345" s="110">
        <f>IF(O$288&gt;0, IF(P$288=0, 'Adjustment for previous period'!$G115, 0), 0)</f>
        <v>0</v>
      </c>
      <c r="P345" s="110">
        <f>IF(P$288&gt;0, IF(Q$288=0, 'Adjustment for previous period'!$G115, 0), 0)</f>
        <v>0</v>
      </c>
      <c r="Q345" s="110">
        <f>IF(Q$288&gt;0, IF(R$288=0, 'Adjustment for previous period'!$G115, 0), 0)</f>
        <v>0</v>
      </c>
      <c r="R345" s="9"/>
      <c r="S345" s="11"/>
      <c r="T345" s="11"/>
      <c r="U345" s="11"/>
      <c r="V345" s="11"/>
      <c r="W345" s="11"/>
      <c r="X345" s="11"/>
      <c r="Y345" s="11"/>
      <c r="Z345" s="11"/>
      <c r="AA345" s="11"/>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row>
    <row r="346" spans="1:64" ht="12" hidden="1" customHeight="1" outlineLevel="1">
      <c r="A346" s="9"/>
      <c r="B346" s="9"/>
      <c r="C346" s="9"/>
      <c r="D346" s="128" t="str">
        <f>Asset11</f>
        <v>Non-System Capex</v>
      </c>
      <c r="E346" s="9"/>
      <c r="F346" s="9"/>
      <c r="G346" s="9"/>
      <c r="H346" s="110"/>
      <c r="I346" s="110"/>
      <c r="J346" s="110"/>
      <c r="K346" s="110"/>
      <c r="L346" s="110">
        <f>IF(L$288&gt;0, IF(M$288=0, 'Adjustment for previous period'!$G116, 0), 0)</f>
        <v>0</v>
      </c>
      <c r="M346" s="110">
        <f>IF(M$288&gt;0, IF(N$288=0, 'Adjustment for previous period'!$G116, 0), 0)</f>
        <v>0</v>
      </c>
      <c r="N346" s="110">
        <f>IF(N$288&gt;0, IF(O$288=0, 'Adjustment for previous period'!$G116, 0), 0)</f>
        <v>0</v>
      </c>
      <c r="O346" s="110">
        <f>IF(O$288&gt;0, IF(P$288=0, 'Adjustment for previous period'!$G116, 0), 0)</f>
        <v>0</v>
      </c>
      <c r="P346" s="110">
        <f>IF(P$288&gt;0, IF(Q$288=0, 'Adjustment for previous period'!$G116, 0), 0)</f>
        <v>0</v>
      </c>
      <c r="Q346" s="110">
        <f>IF(Q$288&gt;0, IF(R$288=0, 'Adjustment for previous period'!$G116, 0), 0)</f>
        <v>0</v>
      </c>
      <c r="R346" s="9"/>
      <c r="S346" s="11"/>
      <c r="T346" s="11"/>
      <c r="U346" s="11"/>
      <c r="V346" s="11"/>
      <c r="W346" s="11"/>
      <c r="X346" s="11"/>
      <c r="Y346" s="11"/>
      <c r="Z346" s="11"/>
      <c r="AA346" s="11"/>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210"/>
      <c r="BJ346" s="210"/>
      <c r="BK346" s="210"/>
      <c r="BL346" s="210"/>
    </row>
    <row r="347" spans="1:64" ht="12" hidden="1" customHeight="1" outlineLevel="1">
      <c r="A347" s="9"/>
      <c r="B347" s="9"/>
      <c r="C347" s="9"/>
      <c r="D347" s="128" t="str">
        <f>Asset12</f>
        <v>Non-network—IT and Communications Capex</v>
      </c>
      <c r="E347" s="9"/>
      <c r="F347" s="9"/>
      <c r="G347" s="9"/>
      <c r="H347" s="110"/>
      <c r="I347" s="110"/>
      <c r="J347" s="110"/>
      <c r="K347" s="110"/>
      <c r="L347" s="110">
        <f>IF(L$288&gt;0, IF(M$288=0, 'Adjustment for previous period'!$G117, 0), 0)</f>
        <v>0</v>
      </c>
      <c r="M347" s="110">
        <f>IF(M$288&gt;0, IF(N$288=0, 'Adjustment for previous period'!$G117, 0), 0)</f>
        <v>0</v>
      </c>
      <c r="N347" s="110">
        <f>IF(N$288&gt;0, IF(O$288=0, 'Adjustment for previous period'!$G117, 0), 0)</f>
        <v>0</v>
      </c>
      <c r="O347" s="110">
        <f>IF(O$288&gt;0, IF(P$288=0, 'Adjustment for previous period'!$G117, 0), 0)</f>
        <v>0</v>
      </c>
      <c r="P347" s="110">
        <f>IF(P$288&gt;0, IF(Q$288=0, 'Adjustment for previous period'!$G117, 0), 0)</f>
        <v>0</v>
      </c>
      <c r="Q347" s="110">
        <f>IF(Q$288&gt;0, IF(R$288=0, 'Adjustment for previous period'!$G117, 0), 0)</f>
        <v>0</v>
      </c>
      <c r="R347" s="9"/>
      <c r="S347" s="11"/>
      <c r="T347" s="11"/>
      <c r="U347" s="11"/>
      <c r="V347" s="11"/>
      <c r="W347" s="11"/>
      <c r="X347" s="11"/>
      <c r="Y347" s="11"/>
      <c r="Z347" s="11"/>
      <c r="AA347" s="11"/>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row>
    <row r="348" spans="1:64" ht="12" hidden="1" customHeight="1" outlineLevel="1">
      <c r="A348" s="9"/>
      <c r="B348" s="9"/>
      <c r="C348" s="9"/>
      <c r="D348" s="128" t="str">
        <f>Asset13</f>
        <v>Non-network—Motor Vehicles Capex</v>
      </c>
      <c r="E348" s="9"/>
      <c r="F348" s="9"/>
      <c r="G348" s="9"/>
      <c r="H348" s="110"/>
      <c r="I348" s="110"/>
      <c r="J348" s="110"/>
      <c r="K348" s="110"/>
      <c r="L348" s="110">
        <f>IF(L$288&gt;0, IF(M$288=0, 'Adjustment for previous period'!$G118, 0), 0)</f>
        <v>0</v>
      </c>
      <c r="M348" s="110">
        <f>IF(M$288&gt;0, IF(N$288=0, 'Adjustment for previous period'!$G118, 0), 0)</f>
        <v>0</v>
      </c>
      <c r="N348" s="110">
        <f>IF(N$288&gt;0, IF(O$288=0, 'Adjustment for previous period'!$G118, 0), 0)</f>
        <v>0</v>
      </c>
      <c r="O348" s="110">
        <f>IF(O$288&gt;0, IF(P$288=0, 'Adjustment for previous period'!$G118, 0), 0)</f>
        <v>0</v>
      </c>
      <c r="P348" s="110">
        <f>IF(P$288&gt;0, IF(Q$288=0, 'Adjustment for previous period'!$G118, 0), 0)</f>
        <v>0</v>
      </c>
      <c r="Q348" s="110">
        <f>IF(Q$288&gt;0, IF(R$288=0, 'Adjustment for previous period'!$G118, 0), 0)</f>
        <v>0</v>
      </c>
      <c r="R348" s="9"/>
      <c r="S348" s="11"/>
      <c r="T348" s="11"/>
      <c r="U348" s="11"/>
      <c r="V348" s="11"/>
      <c r="W348" s="11"/>
      <c r="X348" s="11"/>
      <c r="Y348" s="11"/>
      <c r="Z348" s="11"/>
      <c r="AA348" s="11"/>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row>
    <row r="349" spans="1:64" ht="12" hidden="1" customHeight="1" outlineLevel="1">
      <c r="A349" s="9"/>
      <c r="B349" s="9"/>
      <c r="C349" s="9"/>
      <c r="D349" s="128" t="str">
        <f>Asset14</f>
        <v>Non-network—Property Capex</v>
      </c>
      <c r="E349" s="9"/>
      <c r="F349" s="9"/>
      <c r="G349" s="9"/>
      <c r="H349" s="110"/>
      <c r="I349" s="110"/>
      <c r="J349" s="110"/>
      <c r="K349" s="110"/>
      <c r="L349" s="110">
        <f>IF(L$288&gt;0, IF(M$288=0, 'Adjustment for previous period'!$G119, 0), 0)</f>
        <v>0</v>
      </c>
      <c r="M349" s="110">
        <f>IF(M$288&gt;0, IF(N$288=0, 'Adjustment for previous period'!$G119, 0), 0)</f>
        <v>0</v>
      </c>
      <c r="N349" s="110">
        <f>IF(N$288&gt;0, IF(O$288=0, 'Adjustment for previous period'!$G119, 0), 0)</f>
        <v>0</v>
      </c>
      <c r="O349" s="110">
        <f>IF(O$288&gt;0, IF(P$288=0, 'Adjustment for previous period'!$G119, 0), 0)</f>
        <v>0</v>
      </c>
      <c r="P349" s="110">
        <f>IF(P$288&gt;0, IF(Q$288=0, 'Adjustment for previous period'!$G119, 0), 0)</f>
        <v>0</v>
      </c>
      <c r="Q349" s="110">
        <f>IF(Q$288&gt;0, IF(R$288=0, 'Adjustment for previous period'!$G119, 0), 0)</f>
        <v>0</v>
      </c>
      <c r="R349" s="9"/>
      <c r="S349" s="11"/>
      <c r="T349" s="11"/>
      <c r="U349" s="11"/>
      <c r="V349" s="11"/>
      <c r="W349" s="11"/>
      <c r="X349" s="11"/>
      <c r="Y349" s="11"/>
      <c r="Z349" s="11"/>
      <c r="AA349" s="11"/>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0"/>
      <c r="BJ349" s="210"/>
      <c r="BK349" s="210"/>
      <c r="BL349" s="210"/>
    </row>
    <row r="350" spans="1:64" ht="12" hidden="1" customHeight="1" outlineLevel="1">
      <c r="A350" s="9"/>
      <c r="B350" s="9"/>
      <c r="C350" s="9"/>
      <c r="D350" s="128" t="str">
        <f>Asset15</f>
        <v>Non-network—Plant &amp; Equipment Capex</v>
      </c>
      <c r="E350" s="9"/>
      <c r="F350" s="9"/>
      <c r="G350" s="9"/>
      <c r="H350" s="110"/>
      <c r="I350" s="110"/>
      <c r="J350" s="110"/>
      <c r="K350" s="110"/>
      <c r="L350" s="110">
        <f>IF(L$288&gt;0, IF(M$288=0, 'Adjustment for previous period'!$G120, 0), 0)</f>
        <v>0</v>
      </c>
      <c r="M350" s="110">
        <f>IF(M$288&gt;0, IF(N$288=0, 'Adjustment for previous period'!$G120, 0), 0)</f>
        <v>0</v>
      </c>
      <c r="N350" s="110">
        <f>IF(N$288&gt;0, IF(O$288=0, 'Adjustment for previous period'!$G120, 0), 0)</f>
        <v>0</v>
      </c>
      <c r="O350" s="110">
        <f>IF(O$288&gt;0, IF(P$288=0, 'Adjustment for previous period'!$G120, 0), 0)</f>
        <v>0</v>
      </c>
      <c r="P350" s="110">
        <f>IF(P$288&gt;0, IF(Q$288=0, 'Adjustment for previous period'!$G120, 0), 0)</f>
        <v>0</v>
      </c>
      <c r="Q350" s="110">
        <f>IF(Q$288&gt;0, IF(R$288=0, 'Adjustment for previous period'!$G120, 0), 0)</f>
        <v>0</v>
      </c>
      <c r="R350" s="9"/>
      <c r="S350" s="11"/>
      <c r="T350" s="11"/>
      <c r="U350" s="11"/>
      <c r="V350" s="11"/>
      <c r="W350" s="11"/>
      <c r="X350" s="11"/>
      <c r="Y350" s="11"/>
      <c r="Z350" s="11"/>
      <c r="AA350" s="11"/>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210"/>
      <c r="BJ350" s="210"/>
      <c r="BK350" s="210"/>
      <c r="BL350" s="210"/>
    </row>
    <row r="351" spans="1:64" ht="12" hidden="1" customHeight="1" outlineLevel="1">
      <c r="A351" s="9"/>
      <c r="B351" s="9"/>
      <c r="C351" s="9"/>
      <c r="D351" s="128" t="str">
        <f>Asset16</f>
        <v>Non-network—Other capex</v>
      </c>
      <c r="E351" s="9"/>
      <c r="F351" s="9"/>
      <c r="G351" s="9"/>
      <c r="H351" s="110"/>
      <c r="I351" s="110"/>
      <c r="J351" s="110"/>
      <c r="K351" s="110"/>
      <c r="L351" s="110">
        <f>IF(L$288&gt;0, IF(M$288=0, 'Adjustment for previous period'!$G121, 0), 0)</f>
        <v>0</v>
      </c>
      <c r="M351" s="110">
        <f>IF(M$288&gt;0, IF(N$288=0, 'Adjustment for previous period'!$G121, 0), 0)</f>
        <v>0</v>
      </c>
      <c r="N351" s="110">
        <f>IF(N$288&gt;0, IF(O$288=0, 'Adjustment for previous period'!$G121, 0), 0)</f>
        <v>0</v>
      </c>
      <c r="O351" s="110">
        <f>IF(O$288&gt;0, IF(P$288=0, 'Adjustment for previous period'!$G121, 0), 0)</f>
        <v>0</v>
      </c>
      <c r="P351" s="110">
        <f>IF(P$288&gt;0, IF(Q$288=0, 'Adjustment for previous period'!$G121, 0), 0)</f>
        <v>0</v>
      </c>
      <c r="Q351" s="110">
        <f>IF(Q$288&gt;0, IF(R$288=0, 'Adjustment for previous period'!$G121, 0), 0)</f>
        <v>0</v>
      </c>
      <c r="R351" s="9"/>
      <c r="S351" s="11"/>
      <c r="T351" s="11"/>
      <c r="U351" s="11"/>
      <c r="V351" s="11"/>
      <c r="W351" s="11"/>
      <c r="X351" s="11"/>
      <c r="Y351" s="11"/>
      <c r="Z351" s="11"/>
      <c r="AA351" s="11"/>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row>
    <row r="352" spans="1:64" ht="12" hidden="1" customHeight="1" outlineLevel="1">
      <c r="A352" s="9"/>
      <c r="B352" s="9"/>
      <c r="C352" s="9"/>
      <c r="D352" s="128">
        <f>Asset17</f>
        <v>0</v>
      </c>
      <c r="E352" s="9"/>
      <c r="F352" s="9"/>
      <c r="G352" s="9"/>
      <c r="H352" s="110"/>
      <c r="I352" s="110"/>
      <c r="J352" s="110"/>
      <c r="K352" s="110"/>
      <c r="L352" s="110">
        <f>IF(L$288&gt;0, IF(M$288=0, 'Adjustment for previous period'!$G122, 0), 0)</f>
        <v>0</v>
      </c>
      <c r="M352" s="110">
        <f>IF(M$288&gt;0, IF(N$288=0, 'Adjustment for previous period'!$G122, 0), 0)</f>
        <v>0</v>
      </c>
      <c r="N352" s="110">
        <f>IF(N$288&gt;0, IF(O$288=0, 'Adjustment for previous period'!$G122, 0), 0)</f>
        <v>0</v>
      </c>
      <c r="O352" s="110">
        <f>IF(O$288&gt;0, IF(P$288=0, 'Adjustment for previous period'!$G122, 0), 0)</f>
        <v>0</v>
      </c>
      <c r="P352" s="110">
        <f>IF(P$288&gt;0, IF(Q$288=0, 'Adjustment for previous period'!$G122, 0), 0)</f>
        <v>0</v>
      </c>
      <c r="Q352" s="110">
        <f>IF(Q$288&gt;0, IF(R$288=0, 'Adjustment for previous period'!$G122, 0), 0)</f>
        <v>0</v>
      </c>
      <c r="R352" s="9"/>
      <c r="S352" s="11"/>
      <c r="T352" s="11"/>
      <c r="U352" s="11"/>
      <c r="V352" s="11"/>
      <c r="W352" s="11"/>
      <c r="X352" s="11"/>
      <c r="Y352" s="11"/>
      <c r="Z352" s="11"/>
      <c r="AA352" s="11"/>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210"/>
      <c r="BJ352" s="210"/>
      <c r="BK352" s="210"/>
      <c r="BL352" s="210"/>
    </row>
    <row r="353" spans="1:64" ht="12" hidden="1" customHeight="1" outlineLevel="1">
      <c r="A353" s="9"/>
      <c r="B353" s="9"/>
      <c r="C353" s="9"/>
      <c r="D353" s="128">
        <f>Asset18</f>
        <v>0</v>
      </c>
      <c r="E353" s="9"/>
      <c r="F353" s="9"/>
      <c r="G353" s="9"/>
      <c r="H353" s="110"/>
      <c r="I353" s="110"/>
      <c r="J353" s="110"/>
      <c r="K353" s="110"/>
      <c r="L353" s="110">
        <f>IF(L$288&gt;0, IF(M$288=0, 'Adjustment for previous period'!$G123, 0), 0)</f>
        <v>0</v>
      </c>
      <c r="M353" s="110">
        <f>IF(M$288&gt;0, IF(N$288=0, 'Adjustment for previous period'!$G123, 0), 0)</f>
        <v>0</v>
      </c>
      <c r="N353" s="110">
        <f>IF(N$288&gt;0, IF(O$288=0, 'Adjustment for previous period'!$G123, 0), 0)</f>
        <v>0</v>
      </c>
      <c r="O353" s="110">
        <f>IF(O$288&gt;0, IF(P$288=0, 'Adjustment for previous period'!$G123, 0), 0)</f>
        <v>0</v>
      </c>
      <c r="P353" s="110">
        <f>IF(P$288&gt;0, IF(Q$288=0, 'Adjustment for previous period'!$G123, 0), 0)</f>
        <v>0</v>
      </c>
      <c r="Q353" s="110">
        <f>IF(Q$288&gt;0, IF(R$288=0, 'Adjustment for previous period'!$G123, 0), 0)</f>
        <v>0</v>
      </c>
      <c r="R353" s="9"/>
      <c r="S353" s="11"/>
      <c r="T353" s="11"/>
      <c r="U353" s="11"/>
      <c r="V353" s="11"/>
      <c r="W353" s="11"/>
      <c r="X353" s="11"/>
      <c r="Y353" s="11"/>
      <c r="Z353" s="11"/>
      <c r="AA353" s="11"/>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210"/>
      <c r="BJ353" s="210"/>
      <c r="BK353" s="210"/>
      <c r="BL353" s="210"/>
    </row>
    <row r="354" spans="1:64" ht="12" hidden="1" customHeight="1" outlineLevel="1">
      <c r="A354" s="9"/>
      <c r="B354" s="9"/>
      <c r="C354" s="9"/>
      <c r="D354" s="128">
        <f>Asset19</f>
        <v>0</v>
      </c>
      <c r="E354" s="9"/>
      <c r="F354" s="9"/>
      <c r="G354" s="9"/>
      <c r="H354" s="110"/>
      <c r="I354" s="110"/>
      <c r="J354" s="110"/>
      <c r="K354" s="110"/>
      <c r="L354" s="110">
        <f>IF(L$288&gt;0, IF(M$288=0, 'Adjustment for previous period'!$G124, 0), 0)</f>
        <v>0</v>
      </c>
      <c r="M354" s="110">
        <f>IF(M$288&gt;0, IF(N$288=0, 'Adjustment for previous period'!$G124, 0), 0)</f>
        <v>0</v>
      </c>
      <c r="N354" s="110">
        <f>IF(N$288&gt;0, IF(O$288=0, 'Adjustment for previous period'!$G124, 0), 0)</f>
        <v>0</v>
      </c>
      <c r="O354" s="110">
        <f>IF(O$288&gt;0, IF(P$288=0, 'Adjustment for previous period'!$G124, 0), 0)</f>
        <v>0</v>
      </c>
      <c r="P354" s="110">
        <f>IF(P$288&gt;0, IF(Q$288=0, 'Adjustment for previous period'!$G124, 0), 0)</f>
        <v>0</v>
      </c>
      <c r="Q354" s="110">
        <f>IF(Q$288&gt;0, IF(R$288=0, 'Adjustment for previous period'!$G124, 0), 0)</f>
        <v>0</v>
      </c>
      <c r="R354" s="9"/>
      <c r="S354" s="11"/>
      <c r="T354" s="11"/>
      <c r="U354" s="11"/>
      <c r="V354" s="11"/>
      <c r="W354" s="11"/>
      <c r="X354" s="11"/>
      <c r="Y354" s="11"/>
      <c r="Z354" s="11"/>
      <c r="AA354" s="11"/>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row>
    <row r="355" spans="1:64" ht="12" hidden="1" customHeight="1" outlineLevel="1">
      <c r="A355" s="9"/>
      <c r="B355" s="9"/>
      <c r="C355" s="9"/>
      <c r="D355" s="128">
        <f>Asset20</f>
        <v>0</v>
      </c>
      <c r="E355" s="9"/>
      <c r="F355" s="9"/>
      <c r="G355" s="9"/>
      <c r="H355" s="110"/>
      <c r="I355" s="110"/>
      <c r="J355" s="110"/>
      <c r="K355" s="110"/>
      <c r="L355" s="110">
        <f>IF(L$288&gt;0, IF(M$288=0, 'Adjustment for previous period'!$G125, 0), 0)</f>
        <v>0</v>
      </c>
      <c r="M355" s="110">
        <f>IF(M$288&gt;0, IF(N$288=0, 'Adjustment for previous period'!$G125, 0), 0)</f>
        <v>0</v>
      </c>
      <c r="N355" s="110">
        <f>IF(N$288&gt;0, IF(O$288=0, 'Adjustment for previous period'!$G125, 0), 0)</f>
        <v>0</v>
      </c>
      <c r="O355" s="110">
        <f>IF(O$288&gt;0, IF(P$288=0, 'Adjustment for previous period'!$G125, 0), 0)</f>
        <v>0</v>
      </c>
      <c r="P355" s="110">
        <f>IF(P$288&gt;0, IF(Q$288=0, 'Adjustment for previous period'!$G125, 0), 0)</f>
        <v>0</v>
      </c>
      <c r="Q355" s="110">
        <f>IF(Q$288&gt;0, IF(R$288=0, 'Adjustment for previous period'!$G125, 0), 0)</f>
        <v>0</v>
      </c>
      <c r="R355" s="9"/>
      <c r="S355" s="11"/>
      <c r="T355" s="11"/>
      <c r="U355" s="11"/>
      <c r="V355" s="11"/>
      <c r="W355" s="11"/>
      <c r="X355" s="11"/>
      <c r="Y355" s="11"/>
      <c r="Z355" s="11"/>
      <c r="AA355" s="11"/>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210"/>
      <c r="BJ355" s="210"/>
      <c r="BK355" s="210"/>
      <c r="BL355" s="210"/>
    </row>
    <row r="356" spans="1:64" ht="12" hidden="1" customHeight="1" outlineLevel="1">
      <c r="A356" s="9"/>
      <c r="B356" s="9"/>
      <c r="C356" s="9"/>
      <c r="D356" s="128">
        <f>Asset21</f>
        <v>0</v>
      </c>
      <c r="E356" s="9"/>
      <c r="F356" s="9"/>
      <c r="G356" s="9"/>
      <c r="H356" s="110"/>
      <c r="I356" s="110"/>
      <c r="J356" s="110"/>
      <c r="K356" s="110"/>
      <c r="L356" s="110">
        <f>IF(L$288&gt;0, IF(M$288=0, 'Adjustment for previous period'!$G126, 0), 0)</f>
        <v>0</v>
      </c>
      <c r="M356" s="110">
        <f>IF(M$288&gt;0, IF(N$288=0, 'Adjustment for previous period'!$G126, 0), 0)</f>
        <v>0</v>
      </c>
      <c r="N356" s="110">
        <f>IF(N$288&gt;0, IF(O$288=0, 'Adjustment for previous period'!$G126, 0), 0)</f>
        <v>0</v>
      </c>
      <c r="O356" s="110">
        <f>IF(O$288&gt;0, IF(P$288=0, 'Adjustment for previous period'!$G126, 0), 0)</f>
        <v>0</v>
      </c>
      <c r="P356" s="110">
        <f>IF(P$288&gt;0, IF(Q$288=0, 'Adjustment for previous period'!$G126, 0), 0)</f>
        <v>0</v>
      </c>
      <c r="Q356" s="110">
        <f>IF(Q$288&gt;0, IF(R$288=0, 'Adjustment for previous period'!$G126, 0), 0)</f>
        <v>0</v>
      </c>
      <c r="R356" s="9"/>
      <c r="S356" s="11"/>
      <c r="T356" s="11"/>
      <c r="U356" s="11"/>
      <c r="V356" s="11"/>
      <c r="W356" s="11"/>
      <c r="X356" s="11"/>
      <c r="Y356" s="11"/>
      <c r="Z356" s="11"/>
      <c r="AA356" s="11"/>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210"/>
      <c r="BJ356" s="210"/>
      <c r="BK356" s="210"/>
      <c r="BL356" s="210"/>
    </row>
    <row r="357" spans="1:64" ht="12" hidden="1" customHeight="1" outlineLevel="1">
      <c r="A357" s="9"/>
      <c r="B357" s="9"/>
      <c r="C357" s="9"/>
      <c r="D357" s="128">
        <f>Asset22</f>
        <v>0</v>
      </c>
      <c r="E357" s="9"/>
      <c r="F357" s="9"/>
      <c r="G357" s="9"/>
      <c r="H357" s="110"/>
      <c r="I357" s="110"/>
      <c r="J357" s="110"/>
      <c r="K357" s="110"/>
      <c r="L357" s="110">
        <f>IF(L$288&gt;0, IF(M$288=0, 'Adjustment for previous period'!$G127, 0), 0)</f>
        <v>0</v>
      </c>
      <c r="M357" s="110">
        <f>IF(M$288&gt;0, IF(N$288=0, 'Adjustment for previous period'!$G127, 0), 0)</f>
        <v>0</v>
      </c>
      <c r="N357" s="110">
        <f>IF(N$288&gt;0, IF(O$288=0, 'Adjustment for previous period'!$G127, 0), 0)</f>
        <v>0</v>
      </c>
      <c r="O357" s="110">
        <f>IF(O$288&gt;0, IF(P$288=0, 'Adjustment for previous period'!$G127, 0), 0)</f>
        <v>0</v>
      </c>
      <c r="P357" s="110">
        <f>IF(P$288&gt;0, IF(Q$288=0, 'Adjustment for previous period'!$G127, 0), 0)</f>
        <v>0</v>
      </c>
      <c r="Q357" s="110">
        <f>IF(Q$288&gt;0, IF(R$288=0, 'Adjustment for previous period'!$G127, 0), 0)</f>
        <v>0</v>
      </c>
      <c r="R357" s="9"/>
      <c r="S357" s="11"/>
      <c r="T357" s="11"/>
      <c r="U357" s="11"/>
      <c r="V357" s="11"/>
      <c r="W357" s="11"/>
      <c r="X357" s="11"/>
      <c r="Y357" s="11"/>
      <c r="Z357" s="11"/>
      <c r="AA357" s="11"/>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row>
    <row r="358" spans="1:64" ht="12" hidden="1" customHeight="1" outlineLevel="1">
      <c r="A358" s="9"/>
      <c r="B358" s="9"/>
      <c r="C358" s="9"/>
      <c r="D358" s="128">
        <f>Asset23</f>
        <v>0</v>
      </c>
      <c r="E358" s="9"/>
      <c r="F358" s="9"/>
      <c r="G358" s="9"/>
      <c r="H358" s="110"/>
      <c r="I358" s="110"/>
      <c r="J358" s="110"/>
      <c r="K358" s="110"/>
      <c r="L358" s="110">
        <f>IF(L$288&gt;0, IF(M$288=0, 'Adjustment for previous period'!$G128, 0), 0)</f>
        <v>0</v>
      </c>
      <c r="M358" s="110">
        <f>IF(M$288&gt;0, IF(N$288=0, 'Adjustment for previous period'!$G128, 0), 0)</f>
        <v>0</v>
      </c>
      <c r="N358" s="110">
        <f>IF(N$288&gt;0, IF(O$288=0, 'Adjustment for previous period'!$G128, 0), 0)</f>
        <v>0</v>
      </c>
      <c r="O358" s="110">
        <f>IF(O$288&gt;0, IF(P$288=0, 'Adjustment for previous period'!$G128, 0), 0)</f>
        <v>0</v>
      </c>
      <c r="P358" s="110">
        <f>IF(P$288&gt;0, IF(Q$288=0, 'Adjustment for previous period'!$G128, 0), 0)</f>
        <v>0</v>
      </c>
      <c r="Q358" s="110">
        <f>IF(Q$288&gt;0, IF(R$288=0, 'Adjustment for previous period'!$G128, 0), 0)</f>
        <v>0</v>
      </c>
      <c r="R358" s="9"/>
      <c r="S358" s="11"/>
      <c r="T358" s="11"/>
      <c r="U358" s="11"/>
      <c r="V358" s="11"/>
      <c r="W358" s="11"/>
      <c r="X358" s="11"/>
      <c r="Y358" s="11"/>
      <c r="Z358" s="11"/>
      <c r="AA358" s="11"/>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c r="BI358" s="210"/>
      <c r="BJ358" s="210"/>
      <c r="BK358" s="210"/>
      <c r="BL358" s="210"/>
    </row>
    <row r="359" spans="1:64" ht="12" hidden="1" customHeight="1" outlineLevel="1">
      <c r="A359" s="9"/>
      <c r="B359" s="9"/>
      <c r="C359" s="9"/>
      <c r="D359" s="128">
        <f>Asset24</f>
        <v>0</v>
      </c>
      <c r="E359" s="9"/>
      <c r="F359" s="9"/>
      <c r="G359" s="9"/>
      <c r="H359" s="110"/>
      <c r="I359" s="110"/>
      <c r="J359" s="110"/>
      <c r="K359" s="110"/>
      <c r="L359" s="110">
        <f>IF(L$288&gt;0, IF(M$288=0, 'Adjustment for previous period'!$G129, 0), 0)</f>
        <v>0</v>
      </c>
      <c r="M359" s="110">
        <f>IF(M$288&gt;0, IF(N$288=0, 'Adjustment for previous period'!$G129, 0), 0)</f>
        <v>0</v>
      </c>
      <c r="N359" s="110">
        <f>IF(N$288&gt;0, IF(O$288=0, 'Adjustment for previous period'!$G129, 0), 0)</f>
        <v>0</v>
      </c>
      <c r="O359" s="110">
        <f>IF(O$288&gt;0, IF(P$288=0, 'Adjustment for previous period'!$G129, 0), 0)</f>
        <v>0</v>
      </c>
      <c r="P359" s="110">
        <f>IF(P$288&gt;0, IF(Q$288=0, 'Adjustment for previous period'!$G129, 0), 0)</f>
        <v>0</v>
      </c>
      <c r="Q359" s="110">
        <f>IF(Q$288&gt;0, IF(R$288=0, 'Adjustment for previous period'!$G129, 0), 0)</f>
        <v>0</v>
      </c>
      <c r="R359" s="9"/>
      <c r="S359" s="11"/>
      <c r="T359" s="11"/>
      <c r="U359" s="11"/>
      <c r="V359" s="11"/>
      <c r="W359" s="11"/>
      <c r="X359" s="11"/>
      <c r="Y359" s="11"/>
      <c r="Z359" s="11"/>
      <c r="AA359" s="11"/>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210"/>
      <c r="BJ359" s="210"/>
      <c r="BK359" s="210"/>
      <c r="BL359" s="210"/>
    </row>
    <row r="360" spans="1:64" ht="12" hidden="1" customHeight="1" outlineLevel="1">
      <c r="A360" s="9"/>
      <c r="B360" s="9"/>
      <c r="C360" s="9"/>
      <c r="D360" s="128">
        <f>Asset25</f>
        <v>0</v>
      </c>
      <c r="E360" s="9"/>
      <c r="F360" s="9"/>
      <c r="G360" s="9"/>
      <c r="H360" s="110"/>
      <c r="I360" s="110"/>
      <c r="J360" s="110"/>
      <c r="K360" s="110"/>
      <c r="L360" s="110">
        <f>IF(L$288&gt;0, IF(M$288=0, 'Adjustment for previous period'!$G130, 0), 0)</f>
        <v>0</v>
      </c>
      <c r="M360" s="110">
        <f>IF(M$288&gt;0, IF(N$288=0, 'Adjustment for previous period'!$G130, 0), 0)</f>
        <v>0</v>
      </c>
      <c r="N360" s="110">
        <f>IF(N$288&gt;0, IF(O$288=0, 'Adjustment for previous period'!$G130, 0), 0)</f>
        <v>0</v>
      </c>
      <c r="O360" s="110">
        <f>IF(O$288&gt;0, IF(P$288=0, 'Adjustment for previous period'!$G130, 0), 0)</f>
        <v>0</v>
      </c>
      <c r="P360" s="110">
        <f>IF(P$288&gt;0, IF(Q$288=0, 'Adjustment for previous period'!$G130, 0), 0)</f>
        <v>0</v>
      </c>
      <c r="Q360" s="110">
        <f>IF(Q$288&gt;0, IF(R$288=0, 'Adjustment for previous period'!$G130, 0), 0)</f>
        <v>0</v>
      </c>
      <c r="R360" s="9"/>
      <c r="S360" s="11"/>
      <c r="T360" s="11"/>
      <c r="U360" s="11"/>
      <c r="V360" s="11"/>
      <c r="W360" s="11"/>
      <c r="X360" s="11"/>
      <c r="Y360" s="11"/>
      <c r="Z360" s="11"/>
      <c r="AA360" s="11"/>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row>
    <row r="361" spans="1:64" ht="12" hidden="1" customHeight="1" outlineLevel="1">
      <c r="A361" s="9"/>
      <c r="B361" s="9"/>
      <c r="C361" s="9"/>
      <c r="D361" s="128">
        <f>Asset26</f>
        <v>0</v>
      </c>
      <c r="E361" s="9"/>
      <c r="F361" s="9"/>
      <c r="G361" s="9"/>
      <c r="H361" s="110"/>
      <c r="I361" s="110"/>
      <c r="J361" s="110"/>
      <c r="K361" s="110"/>
      <c r="L361" s="110">
        <f>IF(L$288&gt;0, IF(M$288=0, 'Adjustment for previous period'!$G131, 0), 0)</f>
        <v>0</v>
      </c>
      <c r="M361" s="110">
        <f>IF(M$288&gt;0, IF(N$288=0, 'Adjustment for previous period'!$G131, 0), 0)</f>
        <v>0</v>
      </c>
      <c r="N361" s="110">
        <f>IF(N$288&gt;0, IF(O$288=0, 'Adjustment for previous period'!$G131, 0), 0)</f>
        <v>0</v>
      </c>
      <c r="O361" s="110">
        <f>IF(O$288&gt;0, IF(P$288=0, 'Adjustment for previous period'!$G131, 0), 0)</f>
        <v>0</v>
      </c>
      <c r="P361" s="110">
        <f>IF(P$288&gt;0, IF(Q$288=0, 'Adjustment for previous period'!$G131, 0), 0)</f>
        <v>0</v>
      </c>
      <c r="Q361" s="110">
        <f>IF(Q$288&gt;0, IF(R$288=0, 'Adjustment for previous period'!$G131, 0), 0)</f>
        <v>0</v>
      </c>
      <c r="R361" s="9"/>
      <c r="S361" s="11"/>
      <c r="T361" s="11"/>
      <c r="U361" s="11"/>
      <c r="V361" s="11"/>
      <c r="W361" s="11"/>
      <c r="X361" s="11"/>
      <c r="Y361" s="11"/>
      <c r="Z361" s="11"/>
      <c r="AA361" s="11"/>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row>
    <row r="362" spans="1:64" ht="12" hidden="1" customHeight="1" outlineLevel="1">
      <c r="A362" s="9"/>
      <c r="B362" s="9"/>
      <c r="C362" s="9"/>
      <c r="D362" s="128">
        <f>Asset27</f>
        <v>0</v>
      </c>
      <c r="E362" s="9"/>
      <c r="F362" s="9"/>
      <c r="G362" s="9"/>
      <c r="H362" s="110"/>
      <c r="I362" s="110"/>
      <c r="J362" s="110"/>
      <c r="K362" s="110"/>
      <c r="L362" s="110">
        <f>IF(L$288&gt;0, IF(M$288=0, 'Adjustment for previous period'!$G132, 0), 0)</f>
        <v>0</v>
      </c>
      <c r="M362" s="110">
        <f>IF(M$288&gt;0, IF(N$288=0, 'Adjustment for previous period'!$G132, 0), 0)</f>
        <v>0</v>
      </c>
      <c r="N362" s="110">
        <f>IF(N$288&gt;0, IF(O$288=0, 'Adjustment for previous period'!$G132, 0), 0)</f>
        <v>0</v>
      </c>
      <c r="O362" s="110">
        <f>IF(O$288&gt;0, IF(P$288=0, 'Adjustment for previous period'!$G132, 0), 0)</f>
        <v>0</v>
      </c>
      <c r="P362" s="110">
        <f>IF(P$288&gt;0, IF(Q$288=0, 'Adjustment for previous period'!$G132, 0), 0)</f>
        <v>0</v>
      </c>
      <c r="Q362" s="110">
        <f>IF(Q$288&gt;0, IF(R$288=0, 'Adjustment for previous period'!$G132, 0), 0)</f>
        <v>0</v>
      </c>
      <c r="R362" s="9"/>
      <c r="S362" s="11"/>
      <c r="T362" s="11"/>
      <c r="U362" s="11"/>
      <c r="V362" s="11"/>
      <c r="W362" s="11"/>
      <c r="X362" s="11"/>
      <c r="Y362" s="11"/>
      <c r="Z362" s="11"/>
      <c r="AA362" s="11"/>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210"/>
      <c r="BJ362" s="210"/>
      <c r="BK362" s="210"/>
      <c r="BL362" s="210"/>
    </row>
    <row r="363" spans="1:64" ht="12" hidden="1" customHeight="1" outlineLevel="1">
      <c r="A363" s="9"/>
      <c r="B363" s="9"/>
      <c r="C363" s="9"/>
      <c r="D363" s="128">
        <f>Asset28</f>
        <v>0</v>
      </c>
      <c r="E363" s="9"/>
      <c r="F363" s="9"/>
      <c r="G363" s="9"/>
      <c r="H363" s="110"/>
      <c r="I363" s="110"/>
      <c r="J363" s="110"/>
      <c r="K363" s="110"/>
      <c r="L363" s="110">
        <f>IF(L$288&gt;0, IF(M$288=0, 'Adjustment for previous period'!$G133, 0), 0)</f>
        <v>0</v>
      </c>
      <c r="M363" s="110">
        <f>IF(M$288&gt;0, IF(N$288=0, 'Adjustment for previous period'!$G133, 0), 0)</f>
        <v>0</v>
      </c>
      <c r="N363" s="110">
        <f>IF(N$288&gt;0, IF(O$288=0, 'Adjustment for previous period'!$G133, 0), 0)</f>
        <v>0</v>
      </c>
      <c r="O363" s="110">
        <f>IF(O$288&gt;0, IF(P$288=0, 'Adjustment for previous period'!$G133, 0), 0)</f>
        <v>0</v>
      </c>
      <c r="P363" s="110">
        <f>IF(P$288&gt;0, IF(Q$288=0, 'Adjustment for previous period'!$G133, 0), 0)</f>
        <v>0</v>
      </c>
      <c r="Q363" s="110">
        <f>IF(Q$288&gt;0, IF(R$288=0, 'Adjustment for previous period'!$G133, 0), 0)</f>
        <v>0</v>
      </c>
      <c r="R363" s="9"/>
      <c r="S363" s="11"/>
      <c r="T363" s="11"/>
      <c r="U363" s="11"/>
      <c r="V363" s="11"/>
      <c r="W363" s="11"/>
      <c r="X363" s="11"/>
      <c r="Y363" s="11"/>
      <c r="Z363" s="11"/>
      <c r="AA363" s="11"/>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0"/>
      <c r="BJ363" s="210"/>
      <c r="BK363" s="210"/>
      <c r="BL363" s="210"/>
    </row>
    <row r="364" spans="1:64" ht="12" hidden="1" customHeight="1" outlineLevel="1">
      <c r="A364" s="9"/>
      <c r="B364" s="9"/>
      <c r="C364" s="9"/>
      <c r="D364" s="128">
        <f>Asset29</f>
        <v>0</v>
      </c>
      <c r="E364" s="9"/>
      <c r="F364" s="9"/>
      <c r="G364" s="9"/>
      <c r="H364" s="110"/>
      <c r="I364" s="110"/>
      <c r="J364" s="110"/>
      <c r="K364" s="110"/>
      <c r="L364" s="110">
        <f>IF(L$288&gt;0, IF(M$288=0, 'Adjustment for previous period'!$G134, 0), 0)</f>
        <v>0</v>
      </c>
      <c r="M364" s="110">
        <f>IF(M$288&gt;0, IF(N$288=0, 'Adjustment for previous period'!$G134, 0), 0)</f>
        <v>0</v>
      </c>
      <c r="N364" s="110">
        <f>IF(N$288&gt;0, IF(O$288=0, 'Adjustment for previous period'!$G134, 0), 0)</f>
        <v>0</v>
      </c>
      <c r="O364" s="110">
        <f>IF(O$288&gt;0, IF(P$288=0, 'Adjustment for previous period'!$G134, 0), 0)</f>
        <v>0</v>
      </c>
      <c r="P364" s="110">
        <f>IF(P$288&gt;0, IF(Q$288=0, 'Adjustment for previous period'!$G134, 0), 0)</f>
        <v>0</v>
      </c>
      <c r="Q364" s="110">
        <f>IF(Q$288&gt;0, IF(R$288=0, 'Adjustment for previous period'!$G134, 0), 0)</f>
        <v>0</v>
      </c>
      <c r="R364" s="9"/>
      <c r="S364" s="11"/>
      <c r="T364" s="11"/>
      <c r="U364" s="11"/>
      <c r="V364" s="11"/>
      <c r="W364" s="11"/>
      <c r="X364" s="11"/>
      <c r="Y364" s="11"/>
      <c r="Z364" s="11"/>
      <c r="AA364" s="11"/>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row>
    <row r="365" spans="1:64" ht="12" hidden="1" customHeight="1" outlineLevel="1">
      <c r="A365" s="9"/>
      <c r="B365" s="9"/>
      <c r="C365" s="9"/>
      <c r="D365" s="128">
        <f>Asset30</f>
        <v>0</v>
      </c>
      <c r="E365" s="9"/>
      <c r="F365" s="9"/>
      <c r="G365" s="9"/>
      <c r="H365" s="110"/>
      <c r="I365" s="110"/>
      <c r="J365" s="110"/>
      <c r="K365" s="110"/>
      <c r="L365" s="110">
        <f>IF(L$288&gt;0, IF(M$288=0, 'Adjustment for previous period'!$G135, 0), 0)</f>
        <v>0</v>
      </c>
      <c r="M365" s="110">
        <f>IF(M$288&gt;0, IF(N$288=0, 'Adjustment for previous period'!$G135, 0), 0)</f>
        <v>0</v>
      </c>
      <c r="N365" s="110">
        <f>IF(N$288&gt;0, IF(O$288=0, 'Adjustment for previous period'!$G135, 0), 0)</f>
        <v>0</v>
      </c>
      <c r="O365" s="110">
        <f>IF(O$288&gt;0, IF(P$288=0, 'Adjustment for previous period'!$G135, 0), 0)</f>
        <v>0</v>
      </c>
      <c r="P365" s="110">
        <f>IF(P$288&gt;0, IF(Q$288=0, 'Adjustment for previous period'!$G135, 0), 0)</f>
        <v>0</v>
      </c>
      <c r="Q365" s="110">
        <f>IF(Q$288&gt;0, IF(R$288=0, 'Adjustment for previous period'!$G135, 0), 0)</f>
        <v>0</v>
      </c>
      <c r="R365" s="9"/>
      <c r="S365" s="11"/>
      <c r="T365" s="11"/>
      <c r="U365" s="11"/>
      <c r="V365" s="11"/>
      <c r="W365" s="11"/>
      <c r="X365" s="11"/>
      <c r="Y365" s="11"/>
      <c r="Z365" s="11"/>
      <c r="AA365" s="11"/>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row>
    <row r="366" spans="1:64" ht="12" hidden="1" customHeight="1" outlineLevel="1">
      <c r="A366" s="9"/>
      <c r="B366" s="9"/>
      <c r="C366" s="9"/>
      <c r="D366" s="128">
        <f>Asset31</f>
        <v>0</v>
      </c>
      <c r="E366" s="9"/>
      <c r="F366" s="9"/>
      <c r="G366" s="9"/>
      <c r="H366" s="110"/>
      <c r="I366" s="110"/>
      <c r="J366" s="110"/>
      <c r="K366" s="110"/>
      <c r="L366" s="110">
        <f>IF(L$288&gt;0, IF(M$288=0, 'Adjustment for previous period'!$G136, 0), 0)</f>
        <v>0</v>
      </c>
      <c r="M366" s="110">
        <f>IF(M$288&gt;0, IF(N$288=0, 'Adjustment for previous period'!$G136, 0), 0)</f>
        <v>0</v>
      </c>
      <c r="N366" s="110">
        <f>IF(N$288&gt;0, IF(O$288=0, 'Adjustment for previous period'!$G136, 0), 0)</f>
        <v>0</v>
      </c>
      <c r="O366" s="110">
        <f>IF(O$288&gt;0, IF(P$288=0, 'Adjustment for previous period'!$G136, 0), 0)</f>
        <v>0</v>
      </c>
      <c r="P366" s="110">
        <f>IF(P$288&gt;0, IF(Q$288=0, 'Adjustment for previous period'!$G136, 0), 0)</f>
        <v>0</v>
      </c>
      <c r="Q366" s="110">
        <f>IF(Q$288&gt;0, IF(R$288=0, 'Adjustment for previous period'!$G136, 0), 0)</f>
        <v>0</v>
      </c>
      <c r="R366" s="9"/>
      <c r="S366" s="11"/>
      <c r="T366" s="11"/>
      <c r="U366" s="11"/>
      <c r="V366" s="11"/>
      <c r="W366" s="11"/>
      <c r="X366" s="11"/>
      <c r="Y366" s="11"/>
      <c r="Z366" s="11"/>
      <c r="AA366" s="11"/>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210"/>
      <c r="BJ366" s="210"/>
      <c r="BK366" s="210"/>
      <c r="BL366" s="210"/>
    </row>
    <row r="367" spans="1:64" ht="12" hidden="1" customHeight="1" outlineLevel="1">
      <c r="A367" s="9"/>
      <c r="B367" s="9"/>
      <c r="C367" s="9"/>
      <c r="D367" s="128">
        <f>Asset32</f>
        <v>0</v>
      </c>
      <c r="E367" s="9"/>
      <c r="F367" s="9"/>
      <c r="G367" s="9"/>
      <c r="H367" s="110"/>
      <c r="I367" s="110"/>
      <c r="J367" s="110"/>
      <c r="K367" s="110"/>
      <c r="L367" s="110">
        <f>IF(L$288&gt;0, IF(M$288=0, 'Adjustment for previous period'!$G137, 0), 0)</f>
        <v>0</v>
      </c>
      <c r="M367" s="110">
        <f>IF(M$288&gt;0, IF(N$288=0, 'Adjustment for previous period'!$G137, 0), 0)</f>
        <v>0</v>
      </c>
      <c r="N367" s="110">
        <f>IF(N$288&gt;0, IF(O$288=0, 'Adjustment for previous period'!$G137, 0), 0)</f>
        <v>0</v>
      </c>
      <c r="O367" s="110">
        <f>IF(O$288&gt;0, IF(P$288=0, 'Adjustment for previous period'!$G137, 0), 0)</f>
        <v>0</v>
      </c>
      <c r="P367" s="110">
        <f>IF(P$288&gt;0, IF(Q$288=0, 'Adjustment for previous period'!$G137, 0), 0)</f>
        <v>0</v>
      </c>
      <c r="Q367" s="110">
        <f>IF(Q$288&gt;0, IF(R$288=0, 'Adjustment for previous period'!$G137, 0), 0)</f>
        <v>0</v>
      </c>
      <c r="R367" s="9"/>
      <c r="S367" s="11"/>
      <c r="T367" s="11"/>
      <c r="U367" s="11"/>
      <c r="V367" s="11"/>
      <c r="W367" s="11"/>
      <c r="X367" s="11"/>
      <c r="Y367" s="11"/>
      <c r="Z367" s="11"/>
      <c r="AA367" s="11"/>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210"/>
      <c r="BJ367" s="210"/>
      <c r="BK367" s="210"/>
      <c r="BL367" s="210"/>
    </row>
    <row r="368" spans="1:64" ht="12" hidden="1" customHeight="1" outlineLevel="1">
      <c r="A368" s="9"/>
      <c r="B368" s="9"/>
      <c r="C368" s="9"/>
      <c r="D368" s="128">
        <f>Asset33</f>
        <v>0</v>
      </c>
      <c r="E368" s="9"/>
      <c r="F368" s="9"/>
      <c r="G368" s="9"/>
      <c r="H368" s="110"/>
      <c r="I368" s="110"/>
      <c r="J368" s="110"/>
      <c r="K368" s="110"/>
      <c r="L368" s="110">
        <f>IF(L$288&gt;0, IF(M$288=0, 'Adjustment for previous period'!$G138, 0), 0)</f>
        <v>0</v>
      </c>
      <c r="M368" s="110">
        <f>IF(M$288&gt;0, IF(N$288=0, 'Adjustment for previous period'!$G138, 0), 0)</f>
        <v>0</v>
      </c>
      <c r="N368" s="110">
        <f>IF(N$288&gt;0, IF(O$288=0, 'Adjustment for previous period'!$G138, 0), 0)</f>
        <v>0</v>
      </c>
      <c r="O368" s="110">
        <f>IF(O$288&gt;0, IF(P$288=0, 'Adjustment for previous period'!$G138, 0), 0)</f>
        <v>0</v>
      </c>
      <c r="P368" s="110">
        <f>IF(P$288&gt;0, IF(Q$288=0, 'Adjustment for previous period'!$G138, 0), 0)</f>
        <v>0</v>
      </c>
      <c r="Q368" s="110">
        <f>IF(Q$288&gt;0, IF(R$288=0, 'Adjustment for previous period'!$G138, 0), 0)</f>
        <v>0</v>
      </c>
      <c r="R368" s="9"/>
      <c r="S368" s="11"/>
      <c r="T368" s="11"/>
      <c r="U368" s="11"/>
      <c r="V368" s="11"/>
      <c r="W368" s="11"/>
      <c r="X368" s="11"/>
      <c r="Y368" s="11"/>
      <c r="Z368" s="11"/>
      <c r="AA368" s="11"/>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210"/>
      <c r="BJ368" s="210"/>
      <c r="BK368" s="210"/>
      <c r="BL368" s="210"/>
    </row>
    <row r="369" spans="1:64" ht="12" hidden="1" customHeight="1" outlineLevel="1">
      <c r="A369" s="9"/>
      <c r="B369" s="9"/>
      <c r="C369" s="9"/>
      <c r="D369" s="128">
        <f>Asset34</f>
        <v>0</v>
      </c>
      <c r="E369" s="9"/>
      <c r="F369" s="9"/>
      <c r="G369" s="9"/>
      <c r="H369" s="110"/>
      <c r="I369" s="110"/>
      <c r="J369" s="110"/>
      <c r="K369" s="110"/>
      <c r="L369" s="110">
        <f>IF(L$288&gt;0, IF(M$288=0, 'Adjustment for previous period'!$G139, 0), 0)</f>
        <v>0</v>
      </c>
      <c r="M369" s="110">
        <f>IF(M$288&gt;0, IF(N$288=0, 'Adjustment for previous period'!$G139, 0), 0)</f>
        <v>0</v>
      </c>
      <c r="N369" s="110">
        <f>IF(N$288&gt;0, IF(O$288=0, 'Adjustment for previous period'!$G139, 0), 0)</f>
        <v>0</v>
      </c>
      <c r="O369" s="110">
        <f>IF(O$288&gt;0, IF(P$288=0, 'Adjustment for previous period'!$G139, 0), 0)</f>
        <v>0</v>
      </c>
      <c r="P369" s="110">
        <f>IF(P$288&gt;0, IF(Q$288=0, 'Adjustment for previous period'!$G139, 0), 0)</f>
        <v>0</v>
      </c>
      <c r="Q369" s="110">
        <f>IF(Q$288&gt;0, IF(R$288=0, 'Adjustment for previous period'!$G139, 0), 0)</f>
        <v>0</v>
      </c>
      <c r="R369" s="9"/>
      <c r="S369" s="11"/>
      <c r="T369" s="11"/>
      <c r="U369" s="11"/>
      <c r="V369" s="11"/>
      <c r="W369" s="11"/>
      <c r="X369" s="11"/>
      <c r="Y369" s="11"/>
      <c r="Z369" s="11"/>
      <c r="AA369" s="11"/>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210"/>
      <c r="BJ369" s="210"/>
      <c r="BK369" s="210"/>
      <c r="BL369" s="210"/>
    </row>
    <row r="370" spans="1:64" ht="12" hidden="1" customHeight="1" outlineLevel="1">
      <c r="A370" s="9"/>
      <c r="B370" s="9"/>
      <c r="C370" s="9"/>
      <c r="D370" s="128">
        <f>Asset35</f>
        <v>0</v>
      </c>
      <c r="E370" s="9"/>
      <c r="F370" s="9"/>
      <c r="G370" s="9"/>
      <c r="H370" s="110"/>
      <c r="I370" s="110"/>
      <c r="J370" s="110"/>
      <c r="K370" s="110"/>
      <c r="L370" s="110">
        <f>IF(L$288&gt;0, IF(M$288=0, 'Adjustment for previous period'!$G140, 0), 0)</f>
        <v>0</v>
      </c>
      <c r="M370" s="110">
        <f>IF(M$288&gt;0, IF(N$288=0, 'Adjustment for previous period'!$G140, 0), 0)</f>
        <v>0</v>
      </c>
      <c r="N370" s="110">
        <f>IF(N$288&gt;0, IF(O$288=0, 'Adjustment for previous period'!$G140, 0), 0)</f>
        <v>0</v>
      </c>
      <c r="O370" s="110">
        <f>IF(O$288&gt;0, IF(P$288=0, 'Adjustment for previous period'!$G140, 0), 0)</f>
        <v>0</v>
      </c>
      <c r="P370" s="110">
        <f>IF(P$288&gt;0, IF(Q$288=0, 'Adjustment for previous period'!$G140, 0), 0)</f>
        <v>0</v>
      </c>
      <c r="Q370" s="110">
        <f>IF(Q$288&gt;0, IF(R$288=0, 'Adjustment for previous period'!$G140, 0), 0)</f>
        <v>0</v>
      </c>
      <c r="R370" s="9"/>
      <c r="S370" s="11"/>
      <c r="T370" s="11"/>
      <c r="U370" s="11"/>
      <c r="V370" s="11"/>
      <c r="W370" s="11"/>
      <c r="X370" s="11"/>
      <c r="Y370" s="11"/>
      <c r="Z370" s="11"/>
      <c r="AA370" s="11"/>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210"/>
      <c r="BJ370" s="210"/>
      <c r="BK370" s="210"/>
      <c r="BL370" s="210"/>
    </row>
    <row r="371" spans="1:64" ht="12" hidden="1" customHeight="1" outlineLevel="1">
      <c r="A371" s="9"/>
      <c r="B371" s="9"/>
      <c r="C371" s="9"/>
      <c r="D371" s="128">
        <f>Asset36</f>
        <v>0</v>
      </c>
      <c r="E371" s="9"/>
      <c r="F371" s="9"/>
      <c r="G371" s="9"/>
      <c r="H371" s="110"/>
      <c r="I371" s="110"/>
      <c r="J371" s="110"/>
      <c r="K371" s="110"/>
      <c r="L371" s="110">
        <f>IF(L$288&gt;0, IF(M$288=0, 'Adjustment for previous period'!$G141, 0), 0)</f>
        <v>0</v>
      </c>
      <c r="M371" s="110">
        <f>IF(M$288&gt;0, IF(N$288=0, 'Adjustment for previous period'!$G141, 0), 0)</f>
        <v>0</v>
      </c>
      <c r="N371" s="110">
        <f>IF(N$288&gt;0, IF(O$288=0, 'Adjustment for previous period'!$G141, 0), 0)</f>
        <v>0</v>
      </c>
      <c r="O371" s="110">
        <f>IF(O$288&gt;0, IF(P$288=0, 'Adjustment for previous period'!$G141, 0), 0)</f>
        <v>0</v>
      </c>
      <c r="P371" s="110">
        <f>IF(P$288&gt;0, IF(Q$288=0, 'Adjustment for previous period'!$G141, 0), 0)</f>
        <v>0</v>
      </c>
      <c r="Q371" s="110">
        <f>IF(Q$288&gt;0, IF(R$288=0, 'Adjustment for previous period'!$G141, 0), 0)</f>
        <v>0</v>
      </c>
      <c r="R371" s="9"/>
      <c r="S371" s="11"/>
      <c r="T371" s="11"/>
      <c r="U371" s="11"/>
      <c r="V371" s="11"/>
      <c r="W371" s="11"/>
      <c r="X371" s="11"/>
      <c r="Y371" s="11"/>
      <c r="Z371" s="11"/>
      <c r="AA371" s="11"/>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210"/>
      <c r="BJ371" s="210"/>
      <c r="BK371" s="210"/>
      <c r="BL371" s="210"/>
    </row>
    <row r="372" spans="1:64" ht="12" hidden="1" customHeight="1" outlineLevel="1">
      <c r="A372" s="9"/>
      <c r="B372" s="9"/>
      <c r="C372" s="9"/>
      <c r="D372" s="128">
        <f>Asset37</f>
        <v>0</v>
      </c>
      <c r="E372" s="9"/>
      <c r="F372" s="9"/>
      <c r="G372" s="9"/>
      <c r="H372" s="110"/>
      <c r="I372" s="110"/>
      <c r="J372" s="110"/>
      <c r="K372" s="110"/>
      <c r="L372" s="110">
        <f>IF(L$288&gt;0, IF(M$288=0, 'Adjustment for previous period'!$G142, 0), 0)</f>
        <v>0</v>
      </c>
      <c r="M372" s="110">
        <f>IF(M$288&gt;0, IF(N$288=0, 'Adjustment for previous period'!$G142, 0), 0)</f>
        <v>0</v>
      </c>
      <c r="N372" s="110">
        <f>IF(N$288&gt;0, IF(O$288=0, 'Adjustment for previous period'!$G142, 0), 0)</f>
        <v>0</v>
      </c>
      <c r="O372" s="110">
        <f>IF(O$288&gt;0, IF(P$288=0, 'Adjustment for previous period'!$G142, 0), 0)</f>
        <v>0</v>
      </c>
      <c r="P372" s="110">
        <f>IF(P$288&gt;0, IF(Q$288=0, 'Adjustment for previous period'!$G142, 0), 0)</f>
        <v>0</v>
      </c>
      <c r="Q372" s="110">
        <f>IF(Q$288&gt;0, IF(R$288=0, 'Adjustment for previous period'!$G142, 0), 0)</f>
        <v>0</v>
      </c>
      <c r="R372" s="9"/>
      <c r="S372" s="11"/>
      <c r="T372" s="11"/>
      <c r="U372" s="11"/>
      <c r="V372" s="11"/>
      <c r="W372" s="11"/>
      <c r="X372" s="11"/>
      <c r="Y372" s="11"/>
      <c r="Z372" s="11"/>
      <c r="AA372" s="11"/>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row>
    <row r="373" spans="1:64" ht="12" hidden="1" customHeight="1" outlineLevel="1">
      <c r="A373" s="9"/>
      <c r="B373" s="9"/>
      <c r="C373" s="9"/>
      <c r="D373" s="128">
        <f>Asset38</f>
        <v>0</v>
      </c>
      <c r="E373" s="9"/>
      <c r="F373" s="9"/>
      <c r="G373" s="9"/>
      <c r="H373" s="110"/>
      <c r="I373" s="110"/>
      <c r="J373" s="110"/>
      <c r="K373" s="110"/>
      <c r="L373" s="110">
        <f>IF(L$288&gt;0, IF(M$288=0, 'Adjustment for previous period'!$G143, 0), 0)</f>
        <v>0</v>
      </c>
      <c r="M373" s="110">
        <f>IF(M$288&gt;0, IF(N$288=0, 'Adjustment for previous period'!$G143, 0), 0)</f>
        <v>0</v>
      </c>
      <c r="N373" s="110">
        <f>IF(N$288&gt;0, IF(O$288=0, 'Adjustment for previous period'!$G143, 0), 0)</f>
        <v>0</v>
      </c>
      <c r="O373" s="110">
        <f>IF(O$288&gt;0, IF(P$288=0, 'Adjustment for previous period'!$G143, 0), 0)</f>
        <v>0</v>
      </c>
      <c r="P373" s="110">
        <f>IF(P$288&gt;0, IF(Q$288=0, 'Adjustment for previous period'!$G143, 0), 0)</f>
        <v>0</v>
      </c>
      <c r="Q373" s="110">
        <f>IF(Q$288&gt;0, IF(R$288=0, 'Adjustment for previous period'!$G143, 0), 0)</f>
        <v>0</v>
      </c>
      <c r="R373" s="9"/>
      <c r="S373" s="11"/>
      <c r="T373" s="11"/>
      <c r="U373" s="11"/>
      <c r="V373" s="11"/>
      <c r="W373" s="11"/>
      <c r="X373" s="11"/>
      <c r="Y373" s="11"/>
      <c r="Z373" s="11"/>
      <c r="AA373" s="11"/>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row>
    <row r="374" spans="1:64" ht="12" hidden="1" customHeight="1" outlineLevel="1">
      <c r="A374" s="9"/>
      <c r="B374" s="9"/>
      <c r="C374" s="9"/>
      <c r="D374" s="128">
        <f>Asset39</f>
        <v>0</v>
      </c>
      <c r="E374" s="9"/>
      <c r="F374" s="9"/>
      <c r="G374" s="9"/>
      <c r="H374" s="110"/>
      <c r="I374" s="110"/>
      <c r="J374" s="110"/>
      <c r="K374" s="110"/>
      <c r="L374" s="110">
        <f>IF(L$288&gt;0, IF(M$288=0, 'Adjustment for previous period'!$G144, 0), 0)</f>
        <v>0</v>
      </c>
      <c r="M374" s="110">
        <f>IF(M$288&gt;0, IF(N$288=0, 'Adjustment for previous period'!$G144, 0), 0)</f>
        <v>0</v>
      </c>
      <c r="N374" s="110">
        <f>IF(N$288&gt;0, IF(O$288=0, 'Adjustment for previous period'!$G144, 0), 0)</f>
        <v>0</v>
      </c>
      <c r="O374" s="110">
        <f>IF(O$288&gt;0, IF(P$288=0, 'Adjustment for previous period'!$G144, 0), 0)</f>
        <v>0</v>
      </c>
      <c r="P374" s="110">
        <f>IF(P$288&gt;0, IF(Q$288=0, 'Adjustment for previous period'!$G144, 0), 0)</f>
        <v>0</v>
      </c>
      <c r="Q374" s="110">
        <f>IF(Q$288&gt;0, IF(R$288=0, 'Adjustment for previous period'!$G144, 0), 0)</f>
        <v>0</v>
      </c>
      <c r="R374" s="9"/>
      <c r="S374" s="11"/>
      <c r="T374" s="11"/>
      <c r="U374" s="11"/>
      <c r="V374" s="11"/>
      <c r="W374" s="11"/>
      <c r="X374" s="11"/>
      <c r="Y374" s="11"/>
      <c r="Z374" s="11"/>
      <c r="AA374" s="11"/>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row>
    <row r="375" spans="1:64" ht="12" hidden="1" customHeight="1" outlineLevel="1">
      <c r="A375" s="9"/>
      <c r="B375" s="9"/>
      <c r="C375" s="9"/>
      <c r="D375" s="128">
        <f>Asset40</f>
        <v>0</v>
      </c>
      <c r="E375" s="9"/>
      <c r="F375" s="9"/>
      <c r="G375" s="9"/>
      <c r="H375" s="110"/>
      <c r="I375" s="110"/>
      <c r="J375" s="110"/>
      <c r="K375" s="110"/>
      <c r="L375" s="110">
        <f>IF(L$288&gt;0, IF(M$288=0, 'Adjustment for previous period'!$G145, 0), 0)</f>
        <v>0</v>
      </c>
      <c r="M375" s="110">
        <f>IF(M$288&gt;0, IF(N$288=0, 'Adjustment for previous period'!$G145, 0), 0)</f>
        <v>0</v>
      </c>
      <c r="N375" s="110">
        <f>IF(N$288&gt;0, IF(O$288=0, 'Adjustment for previous period'!$G145, 0), 0)</f>
        <v>0</v>
      </c>
      <c r="O375" s="110">
        <f>IF(O$288&gt;0, IF(P$288=0, 'Adjustment for previous period'!$G145, 0), 0)</f>
        <v>0</v>
      </c>
      <c r="P375" s="110">
        <f>IF(P$288&gt;0, IF(Q$288=0, 'Adjustment for previous period'!$G145, 0), 0)</f>
        <v>0</v>
      </c>
      <c r="Q375" s="110">
        <f>IF(Q$288&gt;0, IF(R$288=0, 'Adjustment for previous period'!$G145, 0), 0)</f>
        <v>0</v>
      </c>
      <c r="R375" s="9"/>
      <c r="S375" s="11"/>
      <c r="T375" s="11"/>
      <c r="U375" s="11"/>
      <c r="V375" s="11"/>
      <c r="W375" s="11"/>
      <c r="X375" s="11"/>
      <c r="Y375" s="11"/>
      <c r="Z375" s="11"/>
      <c r="AA375" s="11"/>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210"/>
      <c r="BJ375" s="210"/>
      <c r="BK375" s="210"/>
      <c r="BL375" s="210"/>
    </row>
    <row r="376" spans="1:64" ht="12" hidden="1" customHeight="1" outlineLevel="1">
      <c r="A376" s="9"/>
      <c r="B376" s="9"/>
      <c r="C376" s="9"/>
      <c r="D376" s="128">
        <f>Asset41</f>
        <v>0</v>
      </c>
      <c r="E376" s="9"/>
      <c r="F376" s="9"/>
      <c r="G376" s="9"/>
      <c r="H376" s="110"/>
      <c r="I376" s="110"/>
      <c r="J376" s="110"/>
      <c r="K376" s="110"/>
      <c r="L376" s="110">
        <f>IF(L$288&gt;0, IF(M$288=0, 'Adjustment for previous period'!$G146, 0), 0)</f>
        <v>0</v>
      </c>
      <c r="M376" s="110">
        <f>IF(M$288&gt;0, IF(N$288=0, 'Adjustment for previous period'!$G146, 0), 0)</f>
        <v>0</v>
      </c>
      <c r="N376" s="110">
        <f>IF(N$288&gt;0, IF(O$288=0, 'Adjustment for previous period'!$G146, 0), 0)</f>
        <v>0</v>
      </c>
      <c r="O376" s="110">
        <f>IF(O$288&gt;0, IF(P$288=0, 'Adjustment for previous period'!$G146, 0), 0)</f>
        <v>0</v>
      </c>
      <c r="P376" s="110">
        <f>IF(P$288&gt;0, IF(Q$288=0, 'Adjustment for previous period'!$G146, 0), 0)</f>
        <v>0</v>
      </c>
      <c r="Q376" s="110">
        <f>IF(Q$288&gt;0, IF(R$288=0, 'Adjustment for previous period'!$G146, 0), 0)</f>
        <v>0</v>
      </c>
      <c r="R376" s="9"/>
      <c r="S376" s="11"/>
      <c r="T376" s="11"/>
      <c r="U376" s="11"/>
      <c r="V376" s="11"/>
      <c r="W376" s="11"/>
      <c r="X376" s="11"/>
      <c r="Y376" s="11"/>
      <c r="Z376" s="11"/>
      <c r="AA376" s="11"/>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210"/>
      <c r="BJ376" s="210"/>
      <c r="BK376" s="210"/>
      <c r="BL376" s="210"/>
    </row>
    <row r="377" spans="1:64" ht="12" hidden="1" customHeight="1" outlineLevel="1">
      <c r="A377" s="9"/>
      <c r="B377" s="9"/>
      <c r="C377" s="9"/>
      <c r="D377" s="128">
        <f>Asset42</f>
        <v>0</v>
      </c>
      <c r="E377" s="9"/>
      <c r="F377" s="9"/>
      <c r="G377" s="9"/>
      <c r="H377" s="110"/>
      <c r="I377" s="110"/>
      <c r="J377" s="110"/>
      <c r="K377" s="110"/>
      <c r="L377" s="110">
        <f>IF(L$288&gt;0, IF(M$288=0, 'Adjustment for previous period'!$G147, 0), 0)</f>
        <v>0</v>
      </c>
      <c r="M377" s="110">
        <f>IF(M$288&gt;0, IF(N$288=0, 'Adjustment for previous period'!$G147, 0), 0)</f>
        <v>0</v>
      </c>
      <c r="N377" s="110">
        <f>IF(N$288&gt;0, IF(O$288=0, 'Adjustment for previous period'!$G147, 0), 0)</f>
        <v>0</v>
      </c>
      <c r="O377" s="110">
        <f>IF(O$288&gt;0, IF(P$288=0, 'Adjustment for previous period'!$G147, 0), 0)</f>
        <v>0</v>
      </c>
      <c r="P377" s="110">
        <f>IF(P$288&gt;0, IF(Q$288=0, 'Adjustment for previous period'!$G147, 0), 0)</f>
        <v>0</v>
      </c>
      <c r="Q377" s="110">
        <f>IF(Q$288&gt;0, IF(R$288=0, 'Adjustment for previous period'!$G147, 0), 0)</f>
        <v>0</v>
      </c>
      <c r="R377" s="9"/>
      <c r="S377" s="11"/>
      <c r="T377" s="11"/>
      <c r="U377" s="11"/>
      <c r="V377" s="11"/>
      <c r="W377" s="11"/>
      <c r="X377" s="11"/>
      <c r="Y377" s="11"/>
      <c r="Z377" s="11"/>
      <c r="AA377" s="11"/>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row>
    <row r="378" spans="1:64" ht="12" hidden="1" customHeight="1" outlineLevel="1">
      <c r="A378" s="9"/>
      <c r="B378" s="9"/>
      <c r="C378" s="9"/>
      <c r="D378" s="128">
        <f>Asset43</f>
        <v>0</v>
      </c>
      <c r="E378" s="9"/>
      <c r="F378" s="9"/>
      <c r="G378" s="9"/>
      <c r="H378" s="110"/>
      <c r="I378" s="110"/>
      <c r="J378" s="110"/>
      <c r="K378" s="110"/>
      <c r="L378" s="110">
        <f>IF(L$288&gt;0, IF(M$288=0, 'Adjustment for previous period'!$G148, 0), 0)</f>
        <v>0</v>
      </c>
      <c r="M378" s="110">
        <f>IF(M$288&gt;0, IF(N$288=0, 'Adjustment for previous period'!$G148, 0), 0)</f>
        <v>0</v>
      </c>
      <c r="N378" s="110">
        <f>IF(N$288&gt;0, IF(O$288=0, 'Adjustment for previous period'!$G148, 0), 0)</f>
        <v>0</v>
      </c>
      <c r="O378" s="110">
        <f>IF(O$288&gt;0, IF(P$288=0, 'Adjustment for previous period'!$G148, 0), 0)</f>
        <v>0</v>
      </c>
      <c r="P378" s="110">
        <f>IF(P$288&gt;0, IF(Q$288=0, 'Adjustment for previous period'!$G148, 0), 0)</f>
        <v>0</v>
      </c>
      <c r="Q378" s="110">
        <f>IF(Q$288&gt;0, IF(R$288=0, 'Adjustment for previous period'!$G148, 0), 0)</f>
        <v>0</v>
      </c>
      <c r="R378" s="9"/>
      <c r="S378" s="11"/>
      <c r="T378" s="11"/>
      <c r="U378" s="11"/>
      <c r="V378" s="11"/>
      <c r="W378" s="11"/>
      <c r="X378" s="11"/>
      <c r="Y378" s="11"/>
      <c r="Z378" s="11"/>
      <c r="AA378" s="11"/>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210"/>
      <c r="BJ378" s="210"/>
      <c r="BK378" s="210"/>
      <c r="BL378" s="210"/>
    </row>
    <row r="379" spans="1:64" ht="12" hidden="1" customHeight="1" outlineLevel="1">
      <c r="A379" s="9"/>
      <c r="B379" s="9"/>
      <c r="C379" s="9"/>
      <c r="D379" s="128">
        <f>Asset44</f>
        <v>0</v>
      </c>
      <c r="E379" s="9"/>
      <c r="F379" s="9"/>
      <c r="G379" s="9"/>
      <c r="H379" s="110"/>
      <c r="I379" s="110"/>
      <c r="J379" s="110"/>
      <c r="K379" s="110"/>
      <c r="L379" s="110">
        <f>IF(L$288&gt;0, IF(M$288=0, 'Adjustment for previous period'!$G149, 0), 0)</f>
        <v>0</v>
      </c>
      <c r="M379" s="110">
        <f>IF(M$288&gt;0, IF(N$288=0, 'Adjustment for previous period'!$G149, 0), 0)</f>
        <v>0</v>
      </c>
      <c r="N379" s="110">
        <f>IF(N$288&gt;0, IF(O$288=0, 'Adjustment for previous period'!$G149, 0), 0)</f>
        <v>0</v>
      </c>
      <c r="O379" s="110">
        <f>IF(O$288&gt;0, IF(P$288=0, 'Adjustment for previous period'!$G149, 0), 0)</f>
        <v>0</v>
      </c>
      <c r="P379" s="110">
        <f>IF(P$288&gt;0, IF(Q$288=0, 'Adjustment for previous period'!$G149, 0), 0)</f>
        <v>0</v>
      </c>
      <c r="Q379" s="110">
        <f>IF(Q$288&gt;0, IF(R$288=0, 'Adjustment for previous period'!$G149, 0), 0)</f>
        <v>0</v>
      </c>
      <c r="R379" s="9"/>
      <c r="S379" s="11"/>
      <c r="T379" s="11"/>
      <c r="U379" s="11"/>
      <c r="V379" s="11"/>
      <c r="W379" s="11"/>
      <c r="X379" s="11"/>
      <c r="Y379" s="11"/>
      <c r="Z379" s="11"/>
      <c r="AA379" s="11"/>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210"/>
      <c r="BJ379" s="210"/>
      <c r="BK379" s="210"/>
      <c r="BL379" s="210"/>
    </row>
    <row r="380" spans="1:64" ht="12" hidden="1" customHeight="1" outlineLevel="1">
      <c r="A380" s="9"/>
      <c r="B380" s="9"/>
      <c r="C380" s="9"/>
      <c r="D380" s="128">
        <f>Asset45</f>
        <v>0</v>
      </c>
      <c r="E380" s="9"/>
      <c r="F380" s="9"/>
      <c r="G380" s="9"/>
      <c r="H380" s="110"/>
      <c r="I380" s="110"/>
      <c r="J380" s="110"/>
      <c r="K380" s="110"/>
      <c r="L380" s="110">
        <f>IF(L$288&gt;0, IF(M$288=0, 'Adjustment for previous period'!$G150, 0), 0)</f>
        <v>0</v>
      </c>
      <c r="M380" s="110">
        <f>IF(M$288&gt;0, IF(N$288=0, 'Adjustment for previous period'!$G150, 0), 0)</f>
        <v>0</v>
      </c>
      <c r="N380" s="110">
        <f>IF(N$288&gt;0, IF(O$288=0, 'Adjustment for previous period'!$G150, 0), 0)</f>
        <v>0</v>
      </c>
      <c r="O380" s="110">
        <f>IF(O$288&gt;0, IF(P$288=0, 'Adjustment for previous period'!$G150, 0), 0)</f>
        <v>0</v>
      </c>
      <c r="P380" s="110">
        <f>IF(P$288&gt;0, IF(Q$288=0, 'Adjustment for previous period'!$G150, 0), 0)</f>
        <v>0</v>
      </c>
      <c r="Q380" s="110">
        <f>IF(Q$288&gt;0, IF(R$288=0, 'Adjustment for previous period'!$G150, 0), 0)</f>
        <v>0</v>
      </c>
      <c r="R380" s="9"/>
      <c r="S380" s="11"/>
      <c r="T380" s="11"/>
      <c r="U380" s="11"/>
      <c r="V380" s="11"/>
      <c r="W380" s="11"/>
      <c r="X380" s="11"/>
      <c r="Y380" s="11"/>
      <c r="Z380" s="11"/>
      <c r="AA380" s="11"/>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row>
    <row r="381" spans="1:64" ht="12" customHeight="1" collapsed="1">
      <c r="A381" s="9"/>
      <c r="B381" s="9"/>
      <c r="C381" s="9"/>
      <c r="D381" s="9"/>
      <c r="E381" s="9"/>
      <c r="F381" s="9"/>
      <c r="G381" s="9"/>
      <c r="H381" s="9"/>
      <c r="I381" s="9"/>
      <c r="J381" s="9"/>
      <c r="K381" s="9"/>
      <c r="L381" s="9"/>
      <c r="M381" s="9"/>
      <c r="N381" s="11"/>
      <c r="O381" s="9"/>
      <c r="P381" s="9"/>
      <c r="Q381" s="9"/>
      <c r="R381" s="9"/>
      <c r="S381" s="11"/>
      <c r="T381" s="11"/>
      <c r="U381" s="11"/>
      <c r="V381" s="11"/>
      <c r="W381" s="11"/>
      <c r="X381" s="11"/>
      <c r="Y381" s="11"/>
      <c r="Z381" s="11"/>
      <c r="AA381" s="11"/>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210"/>
      <c r="BJ381" s="210"/>
      <c r="BK381" s="210"/>
      <c r="BL381" s="210"/>
    </row>
    <row r="382" spans="1:64" ht="12" customHeight="1">
      <c r="A382" s="9"/>
      <c r="B382" s="11"/>
      <c r="C382" s="88" t="s">
        <v>58</v>
      </c>
      <c r="D382" s="11"/>
      <c r="E382" s="11"/>
      <c r="F382" s="11"/>
      <c r="G382" s="113"/>
      <c r="H382" s="119"/>
      <c r="I382" s="119"/>
      <c r="J382" s="119"/>
      <c r="K382" s="119"/>
      <c r="L382" s="119">
        <f t="shared" ref="L382:Q382" si="16">SUM(L383:L427)</f>
        <v>0</v>
      </c>
      <c r="M382" s="119">
        <f t="shared" si="16"/>
        <v>0</v>
      </c>
      <c r="N382" s="119">
        <f t="shared" si="16"/>
        <v>0</v>
      </c>
      <c r="O382" s="119">
        <f t="shared" si="16"/>
        <v>0</v>
      </c>
      <c r="P382" s="119">
        <f t="shared" si="16"/>
        <v>0</v>
      </c>
      <c r="Q382" s="119">
        <f t="shared" si="16"/>
        <v>0</v>
      </c>
      <c r="R382" s="9"/>
      <c r="S382" s="11"/>
      <c r="T382" s="11"/>
      <c r="U382" s="11"/>
      <c r="V382" s="11"/>
      <c r="W382" s="11"/>
      <c r="X382" s="11"/>
      <c r="Y382" s="11"/>
      <c r="Z382" s="11"/>
      <c r="AA382" s="11"/>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row>
    <row r="383" spans="1:64" ht="12" hidden="1" customHeight="1" outlineLevel="1">
      <c r="A383" s="9"/>
      <c r="B383" s="9"/>
      <c r="C383" s="9"/>
      <c r="D383" s="128" t="str">
        <f>Asset1</f>
        <v>System Capex</v>
      </c>
      <c r="E383" s="9"/>
      <c r="F383" s="9"/>
      <c r="G383" s="9"/>
      <c r="H383" s="110"/>
      <c r="I383" s="110"/>
      <c r="J383" s="110"/>
      <c r="K383" s="110"/>
      <c r="L383" s="110">
        <f>IF(M$288=0, 'Adjustment for previous period'!L154, 0)</f>
        <v>0</v>
      </c>
      <c r="M383" s="110">
        <f>IF(N$288=0, 'Adjustment for previous period'!M154, 0)</f>
        <v>0</v>
      </c>
      <c r="N383" s="110">
        <f>IF(O$288=0, 'Adjustment for previous period'!N154, 0)</f>
        <v>0</v>
      </c>
      <c r="O383" s="110">
        <f>IF(P$288=0, 'Adjustment for previous period'!O154, 0)</f>
        <v>0</v>
      </c>
      <c r="P383" s="110">
        <f>IF(Q$288=0, 'Adjustment for previous period'!P154, 0)</f>
        <v>0</v>
      </c>
      <c r="Q383" s="110">
        <f>IF(R$288=0, 'Adjustment for previous period'!Q154, 0)</f>
        <v>0</v>
      </c>
      <c r="R383" s="9"/>
      <c r="S383" s="11"/>
      <c r="T383" s="11"/>
      <c r="U383" s="11"/>
      <c r="V383" s="11"/>
      <c r="W383" s="11"/>
      <c r="X383" s="11"/>
      <c r="Y383" s="11"/>
      <c r="Z383" s="11"/>
      <c r="AA383" s="11"/>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210"/>
      <c r="BJ383" s="210"/>
      <c r="BK383" s="210"/>
      <c r="BL383" s="210"/>
    </row>
    <row r="384" spans="1:64" hidden="1" outlineLevel="1">
      <c r="A384" s="9"/>
      <c r="B384" s="9"/>
      <c r="C384" s="9"/>
      <c r="D384" s="128" t="str">
        <f>Asset2</f>
        <v>Transmission terminal station</v>
      </c>
      <c r="E384" s="9"/>
      <c r="F384" s="9"/>
      <c r="G384" s="9"/>
      <c r="H384" s="110"/>
      <c r="I384" s="110"/>
      <c r="J384" s="110"/>
      <c r="K384" s="110"/>
      <c r="L384" s="110">
        <f>IF(M$288=0, 'Adjustment for previous period'!L156, 0)</f>
        <v>0</v>
      </c>
      <c r="M384" s="110">
        <f>IF(N$288=0, 'Adjustment for previous period'!M156, 0)</f>
        <v>0</v>
      </c>
      <c r="N384" s="110">
        <f>IF(O$288=0, 'Adjustment for previous period'!N156, 0)</f>
        <v>0</v>
      </c>
      <c r="O384" s="110">
        <f>IF(P$288=0, 'Adjustment for previous period'!O156, 0)</f>
        <v>0</v>
      </c>
      <c r="P384" s="110">
        <f>IF(Q$288=0, 'Adjustment for previous period'!P156, 0)</f>
        <v>0</v>
      </c>
      <c r="Q384" s="110">
        <f>IF(R$288=0, 'Adjustment for previous period'!Q156, 0)</f>
        <v>0</v>
      </c>
      <c r="R384" s="28"/>
      <c r="S384" s="99"/>
      <c r="T384" s="99"/>
      <c r="U384" s="99"/>
      <c r="V384" s="99"/>
      <c r="W384" s="99"/>
      <c r="X384" s="99"/>
      <c r="Y384" s="99"/>
      <c r="Z384" s="99"/>
      <c r="AA384" s="99"/>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0"/>
      <c r="BL384" s="210"/>
    </row>
    <row r="385" spans="1:64" ht="12" hidden="1" customHeight="1" outlineLevel="1">
      <c r="A385" s="9"/>
      <c r="B385" s="9"/>
      <c r="C385" s="9"/>
      <c r="D385" s="128" t="str">
        <f>Asset3</f>
        <v>Zone substations</v>
      </c>
      <c r="E385" s="9"/>
      <c r="F385" s="9"/>
      <c r="G385" s="9"/>
      <c r="H385" s="110"/>
      <c r="I385" s="110"/>
      <c r="J385" s="110"/>
      <c r="K385" s="110"/>
      <c r="L385" s="110">
        <f>IF(M$288=0, 'Adjustment for previous period'!L158, 0)</f>
        <v>0</v>
      </c>
      <c r="M385" s="110">
        <f>IF(N$288=0, 'Adjustment for previous period'!M158, 0)</f>
        <v>0</v>
      </c>
      <c r="N385" s="110">
        <f>IF(O$288=0, 'Adjustment for previous period'!N158, 0)</f>
        <v>0</v>
      </c>
      <c r="O385" s="110">
        <f>IF(P$288=0, 'Adjustment for previous period'!O158, 0)</f>
        <v>0</v>
      </c>
      <c r="P385" s="110">
        <f>IF(Q$288=0, 'Adjustment for previous period'!P158, 0)</f>
        <v>0</v>
      </c>
      <c r="Q385" s="110">
        <f>IF(R$288=0, 'Adjustment for previous period'!Q158, 0)</f>
        <v>0</v>
      </c>
      <c r="R385" s="9"/>
      <c r="S385" s="11"/>
      <c r="T385" s="11"/>
      <c r="U385" s="11"/>
      <c r="V385" s="11"/>
      <c r="W385" s="11"/>
      <c r="X385" s="11"/>
      <c r="Y385" s="11"/>
      <c r="Z385" s="11"/>
      <c r="AA385" s="11"/>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210"/>
      <c r="BJ385" s="210"/>
      <c r="BK385" s="210"/>
      <c r="BL385" s="210"/>
    </row>
    <row r="386" spans="1:64" ht="12" hidden="1" customHeight="1" outlineLevel="1">
      <c r="A386" s="9"/>
      <c r="B386" s="9"/>
      <c r="C386" s="9"/>
      <c r="D386" s="128" t="str">
        <f>Asset4</f>
        <v>Transmission lines</v>
      </c>
      <c r="E386" s="9"/>
      <c r="F386" s="9"/>
      <c r="G386" s="9"/>
      <c r="H386" s="110"/>
      <c r="I386" s="110"/>
      <c r="J386" s="110"/>
      <c r="K386" s="110"/>
      <c r="L386" s="110">
        <f>IF(M$288=0, 'Adjustment for previous period'!L160, 0)</f>
        <v>0</v>
      </c>
      <c r="M386" s="110">
        <f>IF(N$288=0, 'Adjustment for previous period'!M160, 0)</f>
        <v>0</v>
      </c>
      <c r="N386" s="110">
        <f>IF(O$288=0, 'Adjustment for previous period'!N160, 0)</f>
        <v>0</v>
      </c>
      <c r="O386" s="110">
        <f>IF(P$288=0, 'Adjustment for previous period'!O160, 0)</f>
        <v>0</v>
      </c>
      <c r="P386" s="110">
        <f>IF(Q$288=0, 'Adjustment for previous period'!P160, 0)</f>
        <v>0</v>
      </c>
      <c r="Q386" s="110">
        <f>IF(R$288=0, 'Adjustment for previous period'!Q160, 0)</f>
        <v>0</v>
      </c>
      <c r="R386" s="9"/>
      <c r="S386" s="11"/>
      <c r="T386" s="11"/>
      <c r="U386" s="11"/>
      <c r="V386" s="11"/>
      <c r="W386" s="11"/>
      <c r="X386" s="11"/>
      <c r="Y386" s="11"/>
      <c r="Z386" s="11"/>
      <c r="AA386" s="11"/>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c r="BI386" s="210"/>
      <c r="BJ386" s="210"/>
      <c r="BK386" s="210"/>
      <c r="BL386" s="210"/>
    </row>
    <row r="387" spans="1:64" ht="12" hidden="1" customHeight="1" outlineLevel="1">
      <c r="A387" s="9"/>
      <c r="B387" s="9"/>
      <c r="C387" s="9"/>
      <c r="D387" s="128" t="str">
        <f>Asset5</f>
        <v>Distribution mains</v>
      </c>
      <c r="E387" s="9"/>
      <c r="F387" s="9"/>
      <c r="G387" s="9"/>
      <c r="H387" s="110"/>
      <c r="I387" s="110"/>
      <c r="J387" s="110"/>
      <c r="K387" s="110"/>
      <c r="L387" s="110">
        <f>IF(M$288=0, 'Adjustment for previous period'!L162, 0)</f>
        <v>0</v>
      </c>
      <c r="M387" s="110">
        <f>IF(N$288=0, 'Adjustment for previous period'!M162, 0)</f>
        <v>0</v>
      </c>
      <c r="N387" s="110">
        <f>IF(O$288=0, 'Adjustment for previous period'!N162, 0)</f>
        <v>0</v>
      </c>
      <c r="O387" s="110">
        <f>IF(P$288=0, 'Adjustment for previous period'!O162, 0)</f>
        <v>0</v>
      </c>
      <c r="P387" s="110">
        <f>IF(Q$288=0, 'Adjustment for previous period'!P162, 0)</f>
        <v>0</v>
      </c>
      <c r="Q387" s="110">
        <f>IF(R$288=0, 'Adjustment for previous period'!Q162, 0)</f>
        <v>0</v>
      </c>
      <c r="R387" s="9"/>
      <c r="S387" s="11"/>
      <c r="T387" s="11"/>
      <c r="U387" s="11"/>
      <c r="V387" s="11"/>
      <c r="W387" s="11"/>
      <c r="X387" s="11"/>
      <c r="Y387" s="11"/>
      <c r="Z387" s="11"/>
      <c r="AA387" s="11"/>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row>
    <row r="388" spans="1:64" hidden="1" outlineLevel="1">
      <c r="A388" s="9"/>
      <c r="B388" s="9"/>
      <c r="C388" s="9"/>
      <c r="D388" s="128" t="str">
        <f>Asset6</f>
        <v>Distribution substations</v>
      </c>
      <c r="E388" s="9"/>
      <c r="F388" s="9"/>
      <c r="G388" s="9"/>
      <c r="H388" s="110"/>
      <c r="I388" s="110"/>
      <c r="J388" s="110"/>
      <c r="K388" s="110"/>
      <c r="L388" s="110">
        <f>IF(M$288=0, 'Adjustment for previous period'!L164, 0)</f>
        <v>0</v>
      </c>
      <c r="M388" s="110">
        <f>IF(N$288=0, 'Adjustment for previous period'!M164, 0)</f>
        <v>0</v>
      </c>
      <c r="N388" s="110">
        <f>IF(O$288=0, 'Adjustment for previous period'!N164, 0)</f>
        <v>0</v>
      </c>
      <c r="O388" s="110">
        <f>IF(P$288=0, 'Adjustment for previous period'!O164, 0)</f>
        <v>0</v>
      </c>
      <c r="P388" s="110">
        <f>IF(Q$288=0, 'Adjustment for previous period'!P164, 0)</f>
        <v>0</v>
      </c>
      <c r="Q388" s="110">
        <f>IF(R$288=0, 'Adjustment for previous period'!Q164, 0)</f>
        <v>0</v>
      </c>
      <c r="R388" s="9"/>
      <c r="S388" s="11"/>
      <c r="T388" s="11"/>
      <c r="U388" s="11"/>
      <c r="V388" s="11"/>
      <c r="W388" s="11"/>
      <c r="X388" s="11"/>
      <c r="Y388" s="11"/>
      <c r="Z388" s="11"/>
      <c r="AA388" s="11"/>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210"/>
      <c r="BJ388" s="210"/>
      <c r="BK388" s="210"/>
      <c r="BL388" s="210"/>
    </row>
    <row r="389" spans="1:64" hidden="1" outlineLevel="1">
      <c r="A389" s="9"/>
      <c r="B389" s="9"/>
      <c r="C389" s="9"/>
      <c r="D389" s="128" t="str">
        <f>Asset7</f>
        <v>Metering</v>
      </c>
      <c r="E389" s="9"/>
      <c r="F389" s="9"/>
      <c r="G389" s="9"/>
      <c r="H389" s="110"/>
      <c r="I389" s="110"/>
      <c r="J389" s="110"/>
      <c r="K389" s="110"/>
      <c r="L389" s="110">
        <f>IF(M$288=0, 'Adjustment for previous period'!L166, 0)</f>
        <v>0</v>
      </c>
      <c r="M389" s="110">
        <f>IF(N$288=0, 'Adjustment for previous period'!M166, 0)</f>
        <v>0</v>
      </c>
      <c r="N389" s="110">
        <f>IF(O$288=0, 'Adjustment for previous period'!N166, 0)</f>
        <v>0</v>
      </c>
      <c r="O389" s="110">
        <f>IF(P$288=0, 'Adjustment for previous period'!O166, 0)</f>
        <v>0</v>
      </c>
      <c r="P389" s="110">
        <f>IF(Q$288=0, 'Adjustment for previous period'!P166, 0)</f>
        <v>0</v>
      </c>
      <c r="Q389" s="110">
        <f>IF(R$288=0, 'Adjustment for previous period'!Q166, 0)</f>
        <v>0</v>
      </c>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hidden="1" outlineLevel="1">
      <c r="A390" s="9"/>
      <c r="B390" s="9"/>
      <c r="C390" s="9"/>
      <c r="D390" s="128" t="str">
        <f>Asset8</f>
        <v>Land and easements</v>
      </c>
      <c r="E390" s="9"/>
      <c r="F390" s="9"/>
      <c r="G390" s="9"/>
      <c r="H390" s="110"/>
      <c r="I390" s="110"/>
      <c r="J390" s="110"/>
      <c r="K390" s="110"/>
      <c r="L390" s="110">
        <f>IF(M$288=0, 'Adjustment for previous period'!L168, 0)</f>
        <v>0</v>
      </c>
      <c r="M390" s="110">
        <f>IF(N$288=0, 'Adjustment for previous period'!M168, 0)</f>
        <v>0</v>
      </c>
      <c r="N390" s="110">
        <f>IF(O$288=0, 'Adjustment for previous period'!N168, 0)</f>
        <v>0</v>
      </c>
      <c r="O390" s="110">
        <f>IF(P$288=0, 'Adjustment for previous period'!O168, 0)</f>
        <v>0</v>
      </c>
      <c r="P390" s="110">
        <f>IF(Q$288=0, 'Adjustment for previous period'!P168, 0)</f>
        <v>0</v>
      </c>
      <c r="Q390" s="110">
        <f>IF(R$288=0, 'Adjustment for previous period'!Q168, 0)</f>
        <v>0</v>
      </c>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hidden="1" outlineLevel="1">
      <c r="A391" s="9"/>
      <c r="B391" s="9"/>
      <c r="C391" s="9"/>
      <c r="D391" s="128" t="str">
        <f>Asset9</f>
        <v>Secondary systems - Control, communications &amp; Protection</v>
      </c>
      <c r="E391" s="9"/>
      <c r="F391" s="9"/>
      <c r="G391" s="9"/>
      <c r="H391" s="110"/>
      <c r="I391" s="110"/>
      <c r="J391" s="110"/>
      <c r="K391" s="110"/>
      <c r="L391" s="110">
        <f>IF(M$288=0, 'Adjustment for previous period'!L170, 0)</f>
        <v>0</v>
      </c>
      <c r="M391" s="110">
        <f>IF(N$288=0, 'Adjustment for previous period'!M170, 0)</f>
        <v>0</v>
      </c>
      <c r="N391" s="110">
        <f>IF(O$288=0, 'Adjustment for previous period'!N170, 0)</f>
        <v>0</v>
      </c>
      <c r="O391" s="110">
        <f>IF(P$288=0, 'Adjustment for previous period'!O170, 0)</f>
        <v>0</v>
      </c>
      <c r="P391" s="110">
        <f>IF(Q$288=0, 'Adjustment for previous period'!P170, 0)</f>
        <v>0</v>
      </c>
      <c r="Q391" s="110">
        <f>IF(R$288=0, 'Adjustment for previous period'!Q170, 0)</f>
        <v>0</v>
      </c>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hidden="1" outlineLevel="1">
      <c r="A392" s="9"/>
      <c r="B392" s="9"/>
      <c r="C392" s="9"/>
      <c r="D392" s="128" t="str">
        <f>Asset10</f>
        <v>Other</v>
      </c>
      <c r="E392" s="9"/>
      <c r="F392" s="9"/>
      <c r="G392" s="9"/>
      <c r="H392" s="110"/>
      <c r="I392" s="110"/>
      <c r="J392" s="110"/>
      <c r="K392" s="110"/>
      <c r="L392" s="110">
        <f>IF(M$288=0, 'Adjustment for previous period'!L172, 0)</f>
        <v>0</v>
      </c>
      <c r="M392" s="110">
        <f>IF(N$288=0, 'Adjustment for previous period'!M172, 0)</f>
        <v>0</v>
      </c>
      <c r="N392" s="110">
        <f>IF(O$288=0, 'Adjustment for previous period'!N172, 0)</f>
        <v>0</v>
      </c>
      <c r="O392" s="110">
        <f>IF(P$288=0, 'Adjustment for previous period'!O172, 0)</f>
        <v>0</v>
      </c>
      <c r="P392" s="110">
        <f>IF(Q$288=0, 'Adjustment for previous period'!P172, 0)</f>
        <v>0</v>
      </c>
      <c r="Q392" s="110">
        <f>IF(R$288=0, 'Adjustment for previous period'!Q172, 0)</f>
        <v>0</v>
      </c>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hidden="1" outlineLevel="1">
      <c r="A393" s="9"/>
      <c r="B393" s="9"/>
      <c r="C393" s="9"/>
      <c r="D393" s="128" t="str">
        <f>Asset11</f>
        <v>Non-System Capex</v>
      </c>
      <c r="E393" s="9"/>
      <c r="F393" s="9"/>
      <c r="G393" s="9"/>
      <c r="H393" s="110"/>
      <c r="I393" s="110"/>
      <c r="J393" s="110"/>
      <c r="K393" s="110"/>
      <c r="L393" s="110">
        <f>IF(M$288=0, 'Adjustment for previous period'!L174, 0)</f>
        <v>0</v>
      </c>
      <c r="M393" s="110">
        <f>IF(N$288=0, 'Adjustment for previous period'!M174, 0)</f>
        <v>0</v>
      </c>
      <c r="N393" s="110">
        <f>IF(O$288=0, 'Adjustment for previous period'!N174, 0)</f>
        <v>0</v>
      </c>
      <c r="O393" s="110">
        <f>IF(P$288=0, 'Adjustment for previous period'!O174, 0)</f>
        <v>0</v>
      </c>
      <c r="P393" s="110">
        <f>IF(Q$288=0, 'Adjustment for previous period'!P174, 0)</f>
        <v>0</v>
      </c>
      <c r="Q393" s="110">
        <f>IF(R$288=0, 'Adjustment for previous period'!Q174, 0)</f>
        <v>0</v>
      </c>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hidden="1" outlineLevel="1">
      <c r="A394" s="9"/>
      <c r="B394" s="9"/>
      <c r="C394" s="9"/>
      <c r="D394" s="128" t="str">
        <f>Asset12</f>
        <v>Non-network—IT and Communications Capex</v>
      </c>
      <c r="E394" s="9"/>
      <c r="F394" s="9"/>
      <c r="G394" s="9"/>
      <c r="H394" s="110"/>
      <c r="I394" s="110"/>
      <c r="J394" s="110"/>
      <c r="K394" s="110"/>
      <c r="L394" s="110">
        <f>IF(M$288=0, 'Adjustment for previous period'!L176, 0)</f>
        <v>0</v>
      </c>
      <c r="M394" s="110">
        <f>IF(N$288=0, 'Adjustment for previous period'!M176, 0)</f>
        <v>0</v>
      </c>
      <c r="N394" s="110">
        <f>IF(O$288=0, 'Adjustment for previous period'!N176, 0)</f>
        <v>0</v>
      </c>
      <c r="O394" s="110">
        <f>IF(P$288=0, 'Adjustment for previous period'!O176, 0)</f>
        <v>0</v>
      </c>
      <c r="P394" s="110">
        <f>IF(Q$288=0, 'Adjustment for previous period'!P176, 0)</f>
        <v>0</v>
      </c>
      <c r="Q394" s="110">
        <f>IF(R$288=0, 'Adjustment for previous period'!Q176, 0)</f>
        <v>0</v>
      </c>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hidden="1" outlineLevel="1">
      <c r="A395" s="9"/>
      <c r="B395" s="9"/>
      <c r="C395" s="9"/>
      <c r="D395" s="128" t="str">
        <f>Asset13</f>
        <v>Non-network—Motor Vehicles Capex</v>
      </c>
      <c r="E395" s="9"/>
      <c r="F395" s="9"/>
      <c r="G395" s="9"/>
      <c r="H395" s="110"/>
      <c r="I395" s="110"/>
      <c r="J395" s="110"/>
      <c r="K395" s="110"/>
      <c r="L395" s="110">
        <f>IF(M$288=0, 'Adjustment for previous period'!L178, 0)</f>
        <v>0</v>
      </c>
      <c r="M395" s="110">
        <f>IF(N$288=0, 'Adjustment for previous period'!M178, 0)</f>
        <v>0</v>
      </c>
      <c r="N395" s="110">
        <f>IF(O$288=0, 'Adjustment for previous period'!N178, 0)</f>
        <v>0</v>
      </c>
      <c r="O395" s="110">
        <f>IF(P$288=0, 'Adjustment for previous period'!O178, 0)</f>
        <v>0</v>
      </c>
      <c r="P395" s="110">
        <f>IF(Q$288=0, 'Adjustment for previous period'!P178, 0)</f>
        <v>0</v>
      </c>
      <c r="Q395" s="110">
        <f>IF(R$288=0, 'Adjustment for previous period'!Q178, 0)</f>
        <v>0</v>
      </c>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hidden="1" outlineLevel="1">
      <c r="A396" s="9"/>
      <c r="B396" s="9"/>
      <c r="C396" s="9"/>
      <c r="D396" s="128" t="str">
        <f>Asset14</f>
        <v>Non-network—Property Capex</v>
      </c>
      <c r="E396" s="9"/>
      <c r="F396" s="9"/>
      <c r="G396" s="9"/>
      <c r="H396" s="110"/>
      <c r="I396" s="110"/>
      <c r="J396" s="110"/>
      <c r="K396" s="110"/>
      <c r="L396" s="110">
        <f>IF(M$288=0, 'Adjustment for previous period'!L180, 0)</f>
        <v>0</v>
      </c>
      <c r="M396" s="110">
        <f>IF(N$288=0, 'Adjustment for previous period'!M180, 0)</f>
        <v>0</v>
      </c>
      <c r="N396" s="110">
        <f>IF(O$288=0, 'Adjustment for previous period'!N180, 0)</f>
        <v>0</v>
      </c>
      <c r="O396" s="110">
        <f>IF(P$288=0, 'Adjustment for previous period'!O180, 0)</f>
        <v>0</v>
      </c>
      <c r="P396" s="110">
        <f>IF(Q$288=0, 'Adjustment for previous period'!P180, 0)</f>
        <v>0</v>
      </c>
      <c r="Q396" s="110">
        <f>IF(R$288=0, 'Adjustment for previous period'!Q180, 0)</f>
        <v>0</v>
      </c>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hidden="1" outlineLevel="1">
      <c r="A397" s="9"/>
      <c r="B397" s="9"/>
      <c r="C397" s="9"/>
      <c r="D397" s="128" t="str">
        <f>Asset15</f>
        <v>Non-network—Plant &amp; Equipment Capex</v>
      </c>
      <c r="E397" s="9"/>
      <c r="F397" s="9"/>
      <c r="G397" s="9"/>
      <c r="H397" s="110"/>
      <c r="I397" s="110"/>
      <c r="J397" s="110"/>
      <c r="K397" s="110"/>
      <c r="L397" s="110">
        <f>IF(M$288=0, 'Adjustment for previous period'!L182, 0)</f>
        <v>0</v>
      </c>
      <c r="M397" s="110">
        <f>IF(N$288=0, 'Adjustment for previous period'!M182, 0)</f>
        <v>0</v>
      </c>
      <c r="N397" s="110">
        <f>IF(O$288=0, 'Adjustment for previous period'!N182, 0)</f>
        <v>0</v>
      </c>
      <c r="O397" s="110">
        <f>IF(P$288=0, 'Adjustment for previous period'!O182, 0)</f>
        <v>0</v>
      </c>
      <c r="P397" s="110">
        <f>IF(Q$288=0, 'Adjustment for previous period'!P182, 0)</f>
        <v>0</v>
      </c>
      <c r="Q397" s="110">
        <f>IF(R$288=0, 'Adjustment for previous period'!Q182, 0)</f>
        <v>0</v>
      </c>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hidden="1" outlineLevel="1">
      <c r="A398" s="9"/>
      <c r="B398" s="9"/>
      <c r="C398" s="9"/>
      <c r="D398" s="128" t="str">
        <f>Asset16</f>
        <v>Non-network—Other capex</v>
      </c>
      <c r="E398" s="9"/>
      <c r="F398" s="9"/>
      <c r="G398" s="9"/>
      <c r="H398" s="110"/>
      <c r="I398" s="110"/>
      <c r="J398" s="110"/>
      <c r="K398" s="110"/>
      <c r="L398" s="110">
        <f>IF(M$288=0, 'Adjustment for previous period'!L184, 0)</f>
        <v>0</v>
      </c>
      <c r="M398" s="110">
        <f>IF(N$288=0, 'Adjustment for previous period'!M184, 0)</f>
        <v>0</v>
      </c>
      <c r="N398" s="110">
        <f>IF(O$288=0, 'Adjustment for previous period'!N184, 0)</f>
        <v>0</v>
      </c>
      <c r="O398" s="110">
        <f>IF(P$288=0, 'Adjustment for previous period'!O184, 0)</f>
        <v>0</v>
      </c>
      <c r="P398" s="110">
        <f>IF(Q$288=0, 'Adjustment for previous period'!P184, 0)</f>
        <v>0</v>
      </c>
      <c r="Q398" s="110">
        <f>IF(R$288=0, 'Adjustment for previous period'!Q184, 0)</f>
        <v>0</v>
      </c>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hidden="1" outlineLevel="1">
      <c r="A399" s="9"/>
      <c r="B399" s="9"/>
      <c r="C399" s="9"/>
      <c r="D399" s="128">
        <f>Asset17</f>
        <v>0</v>
      </c>
      <c r="E399" s="9"/>
      <c r="F399" s="9"/>
      <c r="G399" s="9"/>
      <c r="H399" s="110"/>
      <c r="I399" s="110"/>
      <c r="J399" s="110"/>
      <c r="K399" s="110"/>
      <c r="L399" s="110">
        <f>IF(M$288=0, 'Adjustment for previous period'!L186, 0)</f>
        <v>0</v>
      </c>
      <c r="M399" s="110">
        <f>IF(N$288=0, 'Adjustment for previous period'!M186, 0)</f>
        <v>0</v>
      </c>
      <c r="N399" s="110">
        <f>IF(O$288=0, 'Adjustment for previous period'!N186, 0)</f>
        <v>0</v>
      </c>
      <c r="O399" s="110">
        <f>IF(P$288=0, 'Adjustment for previous period'!O186, 0)</f>
        <v>0</v>
      </c>
      <c r="P399" s="110">
        <f>IF(Q$288=0, 'Adjustment for previous period'!P186, 0)</f>
        <v>0</v>
      </c>
      <c r="Q399" s="110">
        <f>IF(R$288=0, 'Adjustment for previous period'!Q186, 0)</f>
        <v>0</v>
      </c>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hidden="1" outlineLevel="1">
      <c r="A400" s="9"/>
      <c r="B400" s="9"/>
      <c r="C400" s="9"/>
      <c r="D400" s="128">
        <f>Asset18</f>
        <v>0</v>
      </c>
      <c r="E400" s="9"/>
      <c r="F400" s="9"/>
      <c r="G400" s="9"/>
      <c r="H400" s="110"/>
      <c r="I400" s="110"/>
      <c r="J400" s="110"/>
      <c r="K400" s="110"/>
      <c r="L400" s="110">
        <f>IF(M$288=0, 'Adjustment for previous period'!L188, 0)</f>
        <v>0</v>
      </c>
      <c r="M400" s="110">
        <f>IF(N$288=0, 'Adjustment for previous period'!M188, 0)</f>
        <v>0</v>
      </c>
      <c r="N400" s="110">
        <f>IF(O$288=0, 'Adjustment for previous period'!N188, 0)</f>
        <v>0</v>
      </c>
      <c r="O400" s="110">
        <f>IF(P$288=0, 'Adjustment for previous period'!O188, 0)</f>
        <v>0</v>
      </c>
      <c r="P400" s="110">
        <f>IF(Q$288=0, 'Adjustment for previous period'!P188, 0)</f>
        <v>0</v>
      </c>
      <c r="Q400" s="110">
        <f>IF(R$288=0, 'Adjustment for previous period'!Q188, 0)</f>
        <v>0</v>
      </c>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hidden="1" outlineLevel="1">
      <c r="A401" s="9"/>
      <c r="B401" s="9"/>
      <c r="C401" s="9"/>
      <c r="D401" s="128">
        <f>Asset19</f>
        <v>0</v>
      </c>
      <c r="E401" s="9"/>
      <c r="F401" s="9"/>
      <c r="G401" s="9"/>
      <c r="H401" s="110"/>
      <c r="I401" s="110"/>
      <c r="J401" s="110"/>
      <c r="K401" s="110"/>
      <c r="L401" s="110">
        <f>IF(M$288=0, 'Adjustment for previous period'!L190, 0)</f>
        <v>0</v>
      </c>
      <c r="M401" s="110">
        <f>IF(N$288=0, 'Adjustment for previous period'!M190, 0)</f>
        <v>0</v>
      </c>
      <c r="N401" s="110">
        <f>IF(O$288=0, 'Adjustment for previous period'!N190, 0)</f>
        <v>0</v>
      </c>
      <c r="O401" s="110">
        <f>IF(P$288=0, 'Adjustment for previous period'!O190, 0)</f>
        <v>0</v>
      </c>
      <c r="P401" s="110">
        <f>IF(Q$288=0, 'Adjustment for previous period'!P190, 0)</f>
        <v>0</v>
      </c>
      <c r="Q401" s="110">
        <f>IF(R$288=0, 'Adjustment for previous period'!Q190, 0)</f>
        <v>0</v>
      </c>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hidden="1" outlineLevel="1">
      <c r="A402" s="9"/>
      <c r="B402" s="9"/>
      <c r="C402" s="9"/>
      <c r="D402" s="128">
        <f>Asset20</f>
        <v>0</v>
      </c>
      <c r="E402" s="9"/>
      <c r="F402" s="9"/>
      <c r="G402" s="9"/>
      <c r="H402" s="110"/>
      <c r="I402" s="110"/>
      <c r="J402" s="110"/>
      <c r="K402" s="110"/>
      <c r="L402" s="110">
        <f>IF(M$288=0, 'Adjustment for previous period'!L192, 0)</f>
        <v>0</v>
      </c>
      <c r="M402" s="110">
        <f>IF(N$288=0, 'Adjustment for previous period'!M192, 0)</f>
        <v>0</v>
      </c>
      <c r="N402" s="110">
        <f>IF(O$288=0, 'Adjustment for previous period'!N192, 0)</f>
        <v>0</v>
      </c>
      <c r="O402" s="110">
        <f>IF(P$288=0, 'Adjustment for previous period'!O192, 0)</f>
        <v>0</v>
      </c>
      <c r="P402" s="110">
        <f>IF(Q$288=0, 'Adjustment for previous period'!P192, 0)</f>
        <v>0</v>
      </c>
      <c r="Q402" s="110">
        <f>IF(R$288=0, 'Adjustment for previous period'!Q192, 0)</f>
        <v>0</v>
      </c>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hidden="1" outlineLevel="1">
      <c r="A403" s="9"/>
      <c r="B403" s="9"/>
      <c r="C403" s="9"/>
      <c r="D403" s="128">
        <f>Asset21</f>
        <v>0</v>
      </c>
      <c r="E403" s="9"/>
      <c r="F403" s="9"/>
      <c r="G403" s="9"/>
      <c r="H403" s="110"/>
      <c r="I403" s="110"/>
      <c r="J403" s="110"/>
      <c r="K403" s="110"/>
      <c r="L403" s="110">
        <f>IF(M$288=0, 'Adjustment for previous period'!L194, 0)</f>
        <v>0</v>
      </c>
      <c r="M403" s="110">
        <f>IF(N$288=0, 'Adjustment for previous period'!M194, 0)</f>
        <v>0</v>
      </c>
      <c r="N403" s="110">
        <f>IF(O$288=0, 'Adjustment for previous period'!N194, 0)</f>
        <v>0</v>
      </c>
      <c r="O403" s="110">
        <f>IF(P$288=0, 'Adjustment for previous period'!O194, 0)</f>
        <v>0</v>
      </c>
      <c r="P403" s="110">
        <f>IF(Q$288=0, 'Adjustment for previous period'!P194, 0)</f>
        <v>0</v>
      </c>
      <c r="Q403" s="110">
        <f>IF(R$288=0, 'Adjustment for previous period'!Q194, 0)</f>
        <v>0</v>
      </c>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hidden="1" outlineLevel="1">
      <c r="A404" s="9"/>
      <c r="B404" s="9"/>
      <c r="C404" s="9"/>
      <c r="D404" s="128">
        <f>Asset22</f>
        <v>0</v>
      </c>
      <c r="E404" s="9"/>
      <c r="F404" s="9"/>
      <c r="G404" s="9"/>
      <c r="H404" s="110"/>
      <c r="I404" s="110"/>
      <c r="J404" s="110"/>
      <c r="K404" s="110"/>
      <c r="L404" s="110">
        <f>IF(M$288=0, 'Adjustment for previous period'!L196, 0)</f>
        <v>0</v>
      </c>
      <c r="M404" s="110">
        <f>IF(N$288=0, 'Adjustment for previous period'!M196, 0)</f>
        <v>0</v>
      </c>
      <c r="N404" s="110">
        <f>IF(O$288=0, 'Adjustment for previous period'!N196, 0)</f>
        <v>0</v>
      </c>
      <c r="O404" s="110">
        <f>IF(P$288=0, 'Adjustment for previous period'!O196, 0)</f>
        <v>0</v>
      </c>
      <c r="P404" s="110">
        <f>IF(Q$288=0, 'Adjustment for previous period'!P196, 0)</f>
        <v>0</v>
      </c>
      <c r="Q404" s="110">
        <f>IF(R$288=0, 'Adjustment for previous period'!Q196, 0)</f>
        <v>0</v>
      </c>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hidden="1" outlineLevel="1">
      <c r="A405" s="9"/>
      <c r="B405" s="9"/>
      <c r="C405" s="9"/>
      <c r="D405" s="128">
        <f>Asset23</f>
        <v>0</v>
      </c>
      <c r="E405" s="9"/>
      <c r="F405" s="9"/>
      <c r="G405" s="9"/>
      <c r="H405" s="110"/>
      <c r="I405" s="110"/>
      <c r="J405" s="110"/>
      <c r="K405" s="110"/>
      <c r="L405" s="110">
        <f>IF(M$288=0, 'Adjustment for previous period'!L198, 0)</f>
        <v>0</v>
      </c>
      <c r="M405" s="110">
        <f>IF(N$288=0, 'Adjustment for previous period'!M198, 0)</f>
        <v>0</v>
      </c>
      <c r="N405" s="110">
        <f>IF(O$288=0, 'Adjustment for previous period'!N198, 0)</f>
        <v>0</v>
      </c>
      <c r="O405" s="110">
        <f>IF(P$288=0, 'Adjustment for previous period'!O198, 0)</f>
        <v>0</v>
      </c>
      <c r="P405" s="110">
        <f>IF(Q$288=0, 'Adjustment for previous period'!P198, 0)</f>
        <v>0</v>
      </c>
      <c r="Q405" s="110">
        <f>IF(R$288=0, 'Adjustment for previous period'!Q198, 0)</f>
        <v>0</v>
      </c>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hidden="1" outlineLevel="1">
      <c r="A406" s="9"/>
      <c r="B406" s="9"/>
      <c r="C406" s="9"/>
      <c r="D406" s="128">
        <f>Asset24</f>
        <v>0</v>
      </c>
      <c r="E406" s="9"/>
      <c r="F406" s="9"/>
      <c r="G406" s="9"/>
      <c r="H406" s="110"/>
      <c r="I406" s="110"/>
      <c r="J406" s="110"/>
      <c r="K406" s="110"/>
      <c r="L406" s="110">
        <f>IF(M$288=0, 'Adjustment for previous period'!L200, 0)</f>
        <v>0</v>
      </c>
      <c r="M406" s="110">
        <f>IF(N$288=0, 'Adjustment for previous period'!M200, 0)</f>
        <v>0</v>
      </c>
      <c r="N406" s="110">
        <f>IF(O$288=0, 'Adjustment for previous period'!N200, 0)</f>
        <v>0</v>
      </c>
      <c r="O406" s="110">
        <f>IF(P$288=0, 'Adjustment for previous period'!O200, 0)</f>
        <v>0</v>
      </c>
      <c r="P406" s="110">
        <f>IF(Q$288=0, 'Adjustment for previous period'!P200, 0)</f>
        <v>0</v>
      </c>
      <c r="Q406" s="110">
        <f>IF(R$288=0, 'Adjustment for previous period'!Q200, 0)</f>
        <v>0</v>
      </c>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hidden="1" outlineLevel="1">
      <c r="A407" s="9"/>
      <c r="B407" s="9"/>
      <c r="C407" s="9"/>
      <c r="D407" s="128">
        <f>Asset25</f>
        <v>0</v>
      </c>
      <c r="E407" s="9"/>
      <c r="F407" s="9"/>
      <c r="G407" s="9"/>
      <c r="H407" s="110"/>
      <c r="I407" s="110"/>
      <c r="J407" s="110"/>
      <c r="K407" s="110"/>
      <c r="L407" s="110">
        <f>IF(M$288=0, 'Adjustment for previous period'!L202, 0)</f>
        <v>0</v>
      </c>
      <c r="M407" s="110">
        <f>IF(N$288=0, 'Adjustment for previous period'!M202, 0)</f>
        <v>0</v>
      </c>
      <c r="N407" s="110">
        <f>IF(O$288=0, 'Adjustment for previous period'!N202, 0)</f>
        <v>0</v>
      </c>
      <c r="O407" s="110">
        <f>IF(P$288=0, 'Adjustment for previous period'!O202, 0)</f>
        <v>0</v>
      </c>
      <c r="P407" s="110">
        <f>IF(Q$288=0, 'Adjustment for previous period'!P202, 0)</f>
        <v>0</v>
      </c>
      <c r="Q407" s="110">
        <f>IF(R$288=0, 'Adjustment for previous period'!Q202, 0)</f>
        <v>0</v>
      </c>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hidden="1" outlineLevel="1">
      <c r="A408" s="9"/>
      <c r="B408" s="9"/>
      <c r="C408" s="9"/>
      <c r="D408" s="128">
        <f>Asset26</f>
        <v>0</v>
      </c>
      <c r="E408" s="9"/>
      <c r="F408" s="9"/>
      <c r="G408" s="9"/>
      <c r="H408" s="110"/>
      <c r="I408" s="110"/>
      <c r="J408" s="110"/>
      <c r="K408" s="110"/>
      <c r="L408" s="110">
        <f>IF(M$288=0, 'Adjustment for previous period'!L204, 0)</f>
        <v>0</v>
      </c>
      <c r="M408" s="110">
        <f>IF(N$288=0, 'Adjustment for previous period'!M204, 0)</f>
        <v>0</v>
      </c>
      <c r="N408" s="110">
        <f>IF(O$288=0, 'Adjustment for previous period'!N204, 0)</f>
        <v>0</v>
      </c>
      <c r="O408" s="110">
        <f>IF(P$288=0, 'Adjustment for previous period'!O204, 0)</f>
        <v>0</v>
      </c>
      <c r="P408" s="110">
        <f>IF(Q$288=0, 'Adjustment for previous period'!P204, 0)</f>
        <v>0</v>
      </c>
      <c r="Q408" s="110">
        <f>IF(R$288=0, 'Adjustment for previous period'!Q204, 0)</f>
        <v>0</v>
      </c>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hidden="1" outlineLevel="1">
      <c r="A409" s="9"/>
      <c r="B409" s="9"/>
      <c r="C409" s="9"/>
      <c r="D409" s="128">
        <f>Asset27</f>
        <v>0</v>
      </c>
      <c r="E409" s="9"/>
      <c r="F409" s="9"/>
      <c r="G409" s="9"/>
      <c r="H409" s="110"/>
      <c r="I409" s="110"/>
      <c r="J409" s="110"/>
      <c r="K409" s="110"/>
      <c r="L409" s="110">
        <f>IF(M$288=0, 'Adjustment for previous period'!L206, 0)</f>
        <v>0</v>
      </c>
      <c r="M409" s="110">
        <f>IF(N$288=0, 'Adjustment for previous period'!M206, 0)</f>
        <v>0</v>
      </c>
      <c r="N409" s="110">
        <f>IF(O$288=0, 'Adjustment for previous period'!N206, 0)</f>
        <v>0</v>
      </c>
      <c r="O409" s="110">
        <f>IF(P$288=0, 'Adjustment for previous period'!O206, 0)</f>
        <v>0</v>
      </c>
      <c r="P409" s="110">
        <f>IF(Q$288=0, 'Adjustment for previous period'!P206, 0)</f>
        <v>0</v>
      </c>
      <c r="Q409" s="110">
        <f>IF(R$288=0, 'Adjustment for previous period'!Q206, 0)</f>
        <v>0</v>
      </c>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hidden="1" outlineLevel="1">
      <c r="A410" s="9"/>
      <c r="B410" s="9"/>
      <c r="C410" s="9"/>
      <c r="D410" s="128">
        <f>Asset28</f>
        <v>0</v>
      </c>
      <c r="E410" s="9"/>
      <c r="F410" s="9"/>
      <c r="G410" s="9"/>
      <c r="H410" s="110"/>
      <c r="I410" s="110"/>
      <c r="J410" s="110"/>
      <c r="K410" s="110"/>
      <c r="L410" s="110">
        <f>IF(M$288=0, 'Adjustment for previous period'!L208, 0)</f>
        <v>0</v>
      </c>
      <c r="M410" s="110">
        <f>IF(N$288=0, 'Adjustment for previous period'!M208, 0)</f>
        <v>0</v>
      </c>
      <c r="N410" s="110">
        <f>IF(O$288=0, 'Adjustment for previous period'!N208, 0)</f>
        <v>0</v>
      </c>
      <c r="O410" s="110">
        <f>IF(P$288=0, 'Adjustment for previous period'!O208, 0)</f>
        <v>0</v>
      </c>
      <c r="P410" s="110">
        <f>IF(Q$288=0, 'Adjustment for previous period'!P208, 0)</f>
        <v>0</v>
      </c>
      <c r="Q410" s="110">
        <f>IF(R$288=0, 'Adjustment for previous period'!Q208, 0)</f>
        <v>0</v>
      </c>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hidden="1" outlineLevel="1">
      <c r="A411" s="9"/>
      <c r="B411" s="9"/>
      <c r="C411" s="9"/>
      <c r="D411" s="128">
        <f>Asset29</f>
        <v>0</v>
      </c>
      <c r="E411" s="9"/>
      <c r="F411" s="9"/>
      <c r="G411" s="9"/>
      <c r="H411" s="110"/>
      <c r="I411" s="110"/>
      <c r="J411" s="110"/>
      <c r="K411" s="110"/>
      <c r="L411" s="110">
        <f>IF(M$288=0, 'Adjustment for previous period'!L210, 0)</f>
        <v>0</v>
      </c>
      <c r="M411" s="110">
        <f>IF(N$288=0, 'Adjustment for previous period'!M210, 0)</f>
        <v>0</v>
      </c>
      <c r="N411" s="110">
        <f>IF(O$288=0, 'Adjustment for previous period'!N210, 0)</f>
        <v>0</v>
      </c>
      <c r="O411" s="110">
        <f>IF(P$288=0, 'Adjustment for previous period'!O210, 0)</f>
        <v>0</v>
      </c>
      <c r="P411" s="110">
        <f>IF(Q$288=0, 'Adjustment for previous period'!P210, 0)</f>
        <v>0</v>
      </c>
      <c r="Q411" s="110">
        <f>IF(R$288=0, 'Adjustment for previous period'!Q210, 0)</f>
        <v>0</v>
      </c>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hidden="1" outlineLevel="1">
      <c r="A412" s="9"/>
      <c r="B412" s="9"/>
      <c r="C412" s="9"/>
      <c r="D412" s="128">
        <f>Asset30</f>
        <v>0</v>
      </c>
      <c r="E412" s="9"/>
      <c r="F412" s="9"/>
      <c r="G412" s="9"/>
      <c r="H412" s="110"/>
      <c r="I412" s="110"/>
      <c r="J412" s="110"/>
      <c r="K412" s="110"/>
      <c r="L412" s="110">
        <f>IF(M$288=0, 'Adjustment for previous period'!L212, 0)</f>
        <v>0</v>
      </c>
      <c r="M412" s="110">
        <f>IF(N$288=0, 'Adjustment for previous period'!M212, 0)</f>
        <v>0</v>
      </c>
      <c r="N412" s="110">
        <f>IF(O$288=0, 'Adjustment for previous period'!N212, 0)</f>
        <v>0</v>
      </c>
      <c r="O412" s="110">
        <f>IF(P$288=0, 'Adjustment for previous period'!O212, 0)</f>
        <v>0</v>
      </c>
      <c r="P412" s="110">
        <f>IF(Q$288=0, 'Adjustment for previous period'!P212, 0)</f>
        <v>0</v>
      </c>
      <c r="Q412" s="110">
        <f>IF(R$288=0, 'Adjustment for previous period'!Q212, 0)</f>
        <v>0</v>
      </c>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hidden="1" outlineLevel="1">
      <c r="A413" s="9"/>
      <c r="B413" s="9"/>
      <c r="C413" s="9"/>
      <c r="D413" s="128">
        <f>Asset31</f>
        <v>0</v>
      </c>
      <c r="E413" s="9"/>
      <c r="F413" s="9"/>
      <c r="G413" s="9"/>
      <c r="H413" s="110"/>
      <c r="I413" s="110"/>
      <c r="J413" s="110"/>
      <c r="K413" s="110"/>
      <c r="L413" s="110">
        <f>IF(M$288=0, 'Adjustment for previous period'!L214, 0)</f>
        <v>0</v>
      </c>
      <c r="M413" s="110">
        <f>IF(N$288=0, 'Adjustment for previous period'!M214, 0)</f>
        <v>0</v>
      </c>
      <c r="N413" s="110">
        <f>IF(O$288=0, 'Adjustment for previous period'!N214, 0)</f>
        <v>0</v>
      </c>
      <c r="O413" s="110">
        <f>IF(P$288=0, 'Adjustment for previous period'!O214, 0)</f>
        <v>0</v>
      </c>
      <c r="P413" s="110">
        <f>IF(Q$288=0, 'Adjustment for previous period'!P214, 0)</f>
        <v>0</v>
      </c>
      <c r="Q413" s="110">
        <f>IF(R$288=0, 'Adjustment for previous period'!Q214, 0)</f>
        <v>0</v>
      </c>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hidden="1" outlineLevel="1">
      <c r="A414" s="9"/>
      <c r="B414" s="9"/>
      <c r="C414" s="9"/>
      <c r="D414" s="128">
        <f>Asset32</f>
        <v>0</v>
      </c>
      <c r="E414" s="9"/>
      <c r="F414" s="9"/>
      <c r="G414" s="9"/>
      <c r="H414" s="110"/>
      <c r="I414" s="110"/>
      <c r="J414" s="110"/>
      <c r="K414" s="110"/>
      <c r="L414" s="110">
        <f>IF(M$288=0, 'Adjustment for previous period'!L216, 0)</f>
        <v>0</v>
      </c>
      <c r="M414" s="110">
        <f>IF(N$288=0, 'Adjustment for previous period'!M216, 0)</f>
        <v>0</v>
      </c>
      <c r="N414" s="110">
        <f>IF(O$288=0, 'Adjustment for previous period'!N216, 0)</f>
        <v>0</v>
      </c>
      <c r="O414" s="110">
        <f>IF(P$288=0, 'Adjustment for previous period'!O216, 0)</f>
        <v>0</v>
      </c>
      <c r="P414" s="110">
        <f>IF(Q$288=0, 'Adjustment for previous period'!P216, 0)</f>
        <v>0</v>
      </c>
      <c r="Q414" s="110">
        <f>IF(R$288=0, 'Adjustment for previous period'!Q216, 0)</f>
        <v>0</v>
      </c>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hidden="1" outlineLevel="1">
      <c r="A415" s="9"/>
      <c r="B415" s="9"/>
      <c r="C415" s="9"/>
      <c r="D415" s="128">
        <f>Asset33</f>
        <v>0</v>
      </c>
      <c r="E415" s="9"/>
      <c r="F415" s="9"/>
      <c r="G415" s="9"/>
      <c r="H415" s="110"/>
      <c r="I415" s="110"/>
      <c r="J415" s="110"/>
      <c r="K415" s="110"/>
      <c r="L415" s="110">
        <f>IF(M$288=0, 'Adjustment for previous period'!L218, 0)</f>
        <v>0</v>
      </c>
      <c r="M415" s="110">
        <f>IF(N$288=0, 'Adjustment for previous period'!M218, 0)</f>
        <v>0</v>
      </c>
      <c r="N415" s="110">
        <f>IF(O$288=0, 'Adjustment for previous period'!N218, 0)</f>
        <v>0</v>
      </c>
      <c r="O415" s="110">
        <f>IF(P$288=0, 'Adjustment for previous period'!O218, 0)</f>
        <v>0</v>
      </c>
      <c r="P415" s="110">
        <f>IF(Q$288=0, 'Adjustment for previous period'!P218, 0)</f>
        <v>0</v>
      </c>
      <c r="Q415" s="110">
        <f>IF(R$288=0, 'Adjustment for previous period'!Q218, 0)</f>
        <v>0</v>
      </c>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hidden="1" outlineLevel="1">
      <c r="A416" s="9"/>
      <c r="B416" s="9"/>
      <c r="C416" s="9"/>
      <c r="D416" s="128">
        <f>Asset34</f>
        <v>0</v>
      </c>
      <c r="E416" s="9"/>
      <c r="F416" s="9"/>
      <c r="G416" s="9"/>
      <c r="H416" s="110"/>
      <c r="I416" s="110"/>
      <c r="J416" s="110"/>
      <c r="K416" s="110"/>
      <c r="L416" s="110">
        <f>IF(M$288=0, 'Adjustment for previous period'!L220, 0)</f>
        <v>0</v>
      </c>
      <c r="M416" s="110">
        <f>IF(N$288=0, 'Adjustment for previous period'!M220, 0)</f>
        <v>0</v>
      </c>
      <c r="N416" s="110">
        <f>IF(O$288=0, 'Adjustment for previous period'!N220, 0)</f>
        <v>0</v>
      </c>
      <c r="O416" s="110">
        <f>IF(P$288=0, 'Adjustment for previous period'!O220, 0)</f>
        <v>0</v>
      </c>
      <c r="P416" s="110">
        <f>IF(Q$288=0, 'Adjustment for previous period'!P220, 0)</f>
        <v>0</v>
      </c>
      <c r="Q416" s="110">
        <f>IF(R$288=0, 'Adjustment for previous period'!Q220, 0)</f>
        <v>0</v>
      </c>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hidden="1" outlineLevel="1">
      <c r="A417" s="9"/>
      <c r="B417" s="9"/>
      <c r="C417" s="9"/>
      <c r="D417" s="128">
        <f>Asset35</f>
        <v>0</v>
      </c>
      <c r="E417" s="9"/>
      <c r="F417" s="9"/>
      <c r="G417" s="9"/>
      <c r="H417" s="110"/>
      <c r="I417" s="110"/>
      <c r="J417" s="110"/>
      <c r="K417" s="110"/>
      <c r="L417" s="110">
        <f>IF(M$288=0, 'Adjustment for previous period'!L222, 0)</f>
        <v>0</v>
      </c>
      <c r="M417" s="110">
        <f>IF(N$288=0, 'Adjustment for previous period'!M222, 0)</f>
        <v>0</v>
      </c>
      <c r="N417" s="110">
        <f>IF(O$288=0, 'Adjustment for previous period'!N222, 0)</f>
        <v>0</v>
      </c>
      <c r="O417" s="110">
        <f>IF(P$288=0, 'Adjustment for previous period'!O222, 0)</f>
        <v>0</v>
      </c>
      <c r="P417" s="110">
        <f>IF(Q$288=0, 'Adjustment for previous period'!P222, 0)</f>
        <v>0</v>
      </c>
      <c r="Q417" s="110">
        <f>IF(R$288=0, 'Adjustment for previous period'!Q222, 0)</f>
        <v>0</v>
      </c>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hidden="1" outlineLevel="1">
      <c r="A418" s="9"/>
      <c r="B418" s="9"/>
      <c r="C418" s="9"/>
      <c r="D418" s="128">
        <f>Asset36</f>
        <v>0</v>
      </c>
      <c r="E418" s="9"/>
      <c r="F418" s="9"/>
      <c r="G418" s="9"/>
      <c r="H418" s="110"/>
      <c r="I418" s="110"/>
      <c r="J418" s="110"/>
      <c r="K418" s="110"/>
      <c r="L418" s="110">
        <f>IF(M$288=0, 'Adjustment for previous period'!L224, 0)</f>
        <v>0</v>
      </c>
      <c r="M418" s="110">
        <f>IF(N$288=0, 'Adjustment for previous period'!M224, 0)</f>
        <v>0</v>
      </c>
      <c r="N418" s="110">
        <f>IF(O$288=0, 'Adjustment for previous period'!N224, 0)</f>
        <v>0</v>
      </c>
      <c r="O418" s="110">
        <f>IF(P$288=0, 'Adjustment for previous period'!O224, 0)</f>
        <v>0</v>
      </c>
      <c r="P418" s="110">
        <f>IF(Q$288=0, 'Adjustment for previous period'!P224, 0)</f>
        <v>0</v>
      </c>
      <c r="Q418" s="110">
        <f>IF(R$288=0, 'Adjustment for previous period'!Q224, 0)</f>
        <v>0</v>
      </c>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hidden="1" outlineLevel="1">
      <c r="A419" s="9"/>
      <c r="B419" s="9"/>
      <c r="C419" s="9"/>
      <c r="D419" s="128">
        <f>Asset37</f>
        <v>0</v>
      </c>
      <c r="E419" s="9"/>
      <c r="F419" s="9"/>
      <c r="G419" s="9"/>
      <c r="H419" s="110"/>
      <c r="I419" s="110"/>
      <c r="J419" s="110"/>
      <c r="K419" s="110"/>
      <c r="L419" s="110">
        <f>IF(M$288=0, 'Adjustment for previous period'!L226, 0)</f>
        <v>0</v>
      </c>
      <c r="M419" s="110">
        <f>IF(N$288=0, 'Adjustment for previous period'!M226, 0)</f>
        <v>0</v>
      </c>
      <c r="N419" s="110">
        <f>IF(O$288=0, 'Adjustment for previous period'!N226, 0)</f>
        <v>0</v>
      </c>
      <c r="O419" s="110">
        <f>IF(P$288=0, 'Adjustment for previous period'!O226, 0)</f>
        <v>0</v>
      </c>
      <c r="P419" s="110">
        <f>IF(Q$288=0, 'Adjustment for previous period'!P226, 0)</f>
        <v>0</v>
      </c>
      <c r="Q419" s="110">
        <f>IF(R$288=0, 'Adjustment for previous period'!Q226, 0)</f>
        <v>0</v>
      </c>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hidden="1" outlineLevel="1">
      <c r="A420" s="9"/>
      <c r="B420" s="9"/>
      <c r="C420" s="9"/>
      <c r="D420" s="128">
        <f>Asset38</f>
        <v>0</v>
      </c>
      <c r="E420" s="9"/>
      <c r="F420" s="9"/>
      <c r="G420" s="9"/>
      <c r="H420" s="110"/>
      <c r="I420" s="110"/>
      <c r="J420" s="110"/>
      <c r="K420" s="110"/>
      <c r="L420" s="110">
        <f>IF(M$288=0, 'Adjustment for previous period'!L228, 0)</f>
        <v>0</v>
      </c>
      <c r="M420" s="110">
        <f>IF(N$288=0, 'Adjustment for previous period'!M228, 0)</f>
        <v>0</v>
      </c>
      <c r="N420" s="110">
        <f>IF(O$288=0, 'Adjustment for previous period'!N228, 0)</f>
        <v>0</v>
      </c>
      <c r="O420" s="110">
        <f>IF(P$288=0, 'Adjustment for previous period'!O228, 0)</f>
        <v>0</v>
      </c>
      <c r="P420" s="110">
        <f>IF(Q$288=0, 'Adjustment for previous period'!P228, 0)</f>
        <v>0</v>
      </c>
      <c r="Q420" s="110">
        <f>IF(R$288=0, 'Adjustment for previous period'!Q228, 0)</f>
        <v>0</v>
      </c>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hidden="1" outlineLevel="1">
      <c r="A421" s="9"/>
      <c r="B421" s="9"/>
      <c r="C421" s="9"/>
      <c r="D421" s="128">
        <f>Asset39</f>
        <v>0</v>
      </c>
      <c r="E421" s="9"/>
      <c r="F421" s="9"/>
      <c r="G421" s="9"/>
      <c r="H421" s="110"/>
      <c r="I421" s="110"/>
      <c r="J421" s="110"/>
      <c r="K421" s="110"/>
      <c r="L421" s="110">
        <f>IF(M$288=0, 'Adjustment for previous period'!L230, 0)</f>
        <v>0</v>
      </c>
      <c r="M421" s="110">
        <f>IF(N$288=0, 'Adjustment for previous period'!M230, 0)</f>
        <v>0</v>
      </c>
      <c r="N421" s="110">
        <f>IF(O$288=0, 'Adjustment for previous period'!N230, 0)</f>
        <v>0</v>
      </c>
      <c r="O421" s="110">
        <f>IF(P$288=0, 'Adjustment for previous period'!O230, 0)</f>
        <v>0</v>
      </c>
      <c r="P421" s="110">
        <f>IF(Q$288=0, 'Adjustment for previous period'!P230, 0)</f>
        <v>0</v>
      </c>
      <c r="Q421" s="110">
        <f>IF(R$288=0, 'Adjustment for previous period'!Q230, 0)</f>
        <v>0</v>
      </c>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hidden="1" outlineLevel="1">
      <c r="A422" s="9"/>
      <c r="B422" s="9"/>
      <c r="C422" s="9"/>
      <c r="D422" s="128">
        <f>Asset40</f>
        <v>0</v>
      </c>
      <c r="E422" s="9"/>
      <c r="F422" s="9"/>
      <c r="G422" s="9"/>
      <c r="H422" s="110"/>
      <c r="I422" s="110"/>
      <c r="J422" s="110"/>
      <c r="K422" s="110"/>
      <c r="L422" s="110">
        <f>IF(M$288=0, 'Adjustment for previous period'!L232, 0)</f>
        <v>0</v>
      </c>
      <c r="M422" s="110">
        <f>IF(N$288=0, 'Adjustment for previous period'!M232, 0)</f>
        <v>0</v>
      </c>
      <c r="N422" s="110">
        <f>IF(O$288=0, 'Adjustment for previous period'!N232, 0)</f>
        <v>0</v>
      </c>
      <c r="O422" s="110">
        <f>IF(P$288=0, 'Adjustment for previous period'!O232, 0)</f>
        <v>0</v>
      </c>
      <c r="P422" s="110">
        <f>IF(Q$288=0, 'Adjustment for previous period'!P232, 0)</f>
        <v>0</v>
      </c>
      <c r="Q422" s="110">
        <f>IF(R$288=0, 'Adjustment for previous period'!Q232, 0)</f>
        <v>0</v>
      </c>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hidden="1" outlineLevel="1">
      <c r="A423" s="9"/>
      <c r="B423" s="9"/>
      <c r="C423" s="9"/>
      <c r="D423" s="128">
        <f>Asset41</f>
        <v>0</v>
      </c>
      <c r="E423" s="9"/>
      <c r="F423" s="9"/>
      <c r="G423" s="9"/>
      <c r="H423" s="110"/>
      <c r="I423" s="110"/>
      <c r="J423" s="110"/>
      <c r="K423" s="110"/>
      <c r="L423" s="110">
        <f>IF(M$288=0, 'Adjustment for previous period'!L234, 0)</f>
        <v>0</v>
      </c>
      <c r="M423" s="110">
        <f>IF(N$288=0, 'Adjustment for previous period'!M234, 0)</f>
        <v>0</v>
      </c>
      <c r="N423" s="110">
        <f>IF(O$288=0, 'Adjustment for previous period'!N234, 0)</f>
        <v>0</v>
      </c>
      <c r="O423" s="110">
        <f>IF(P$288=0, 'Adjustment for previous period'!O234, 0)</f>
        <v>0</v>
      </c>
      <c r="P423" s="110">
        <f>IF(Q$288=0, 'Adjustment for previous period'!P234, 0)</f>
        <v>0</v>
      </c>
      <c r="Q423" s="110">
        <f>IF(R$288=0, 'Adjustment for previous period'!Q234, 0)</f>
        <v>0</v>
      </c>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hidden="1" outlineLevel="1">
      <c r="A424" s="9"/>
      <c r="B424" s="9"/>
      <c r="C424" s="9"/>
      <c r="D424" s="128">
        <f>Asset42</f>
        <v>0</v>
      </c>
      <c r="E424" s="9"/>
      <c r="F424" s="9"/>
      <c r="G424" s="9"/>
      <c r="H424" s="110"/>
      <c r="I424" s="110"/>
      <c r="J424" s="110"/>
      <c r="K424" s="110"/>
      <c r="L424" s="110">
        <f>IF(M$288=0, 'Adjustment for previous period'!L236, 0)</f>
        <v>0</v>
      </c>
      <c r="M424" s="110">
        <f>IF(N$288=0, 'Adjustment for previous period'!M236, 0)</f>
        <v>0</v>
      </c>
      <c r="N424" s="110">
        <f>IF(O$288=0, 'Adjustment for previous period'!N236, 0)</f>
        <v>0</v>
      </c>
      <c r="O424" s="110">
        <f>IF(P$288=0, 'Adjustment for previous period'!O236, 0)</f>
        <v>0</v>
      </c>
      <c r="P424" s="110">
        <f>IF(Q$288=0, 'Adjustment for previous period'!P236, 0)</f>
        <v>0</v>
      </c>
      <c r="Q424" s="110">
        <f>IF(R$288=0, 'Adjustment for previous period'!Q236, 0)</f>
        <v>0</v>
      </c>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hidden="1" outlineLevel="1">
      <c r="A425" s="9"/>
      <c r="B425" s="9"/>
      <c r="C425" s="9"/>
      <c r="D425" s="128">
        <f>Asset43</f>
        <v>0</v>
      </c>
      <c r="E425" s="9"/>
      <c r="F425" s="9"/>
      <c r="G425" s="9"/>
      <c r="H425" s="110"/>
      <c r="I425" s="110"/>
      <c r="J425" s="110"/>
      <c r="K425" s="110"/>
      <c r="L425" s="110">
        <f>IF(M$288=0, 'Adjustment for previous period'!L238, 0)</f>
        <v>0</v>
      </c>
      <c r="M425" s="110">
        <f>IF(N$288=0, 'Adjustment for previous period'!M238, 0)</f>
        <v>0</v>
      </c>
      <c r="N425" s="110">
        <f>IF(O$288=0, 'Adjustment for previous period'!N238, 0)</f>
        <v>0</v>
      </c>
      <c r="O425" s="110">
        <f>IF(P$288=0, 'Adjustment for previous period'!O238, 0)</f>
        <v>0</v>
      </c>
      <c r="P425" s="110">
        <f>IF(Q$288=0, 'Adjustment for previous period'!P238, 0)</f>
        <v>0</v>
      </c>
      <c r="Q425" s="110">
        <f>IF(R$288=0, 'Adjustment for previous period'!Q238, 0)</f>
        <v>0</v>
      </c>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hidden="1" outlineLevel="1">
      <c r="A426" s="9"/>
      <c r="B426" s="9"/>
      <c r="C426" s="9"/>
      <c r="D426" s="128">
        <f>Asset44</f>
        <v>0</v>
      </c>
      <c r="E426" s="9"/>
      <c r="F426" s="9"/>
      <c r="G426" s="9"/>
      <c r="H426" s="110"/>
      <c r="I426" s="110"/>
      <c r="J426" s="110"/>
      <c r="K426" s="110"/>
      <c r="L426" s="110">
        <f>IF(M$288=0, 'Adjustment for previous period'!L240, 0)</f>
        <v>0</v>
      </c>
      <c r="M426" s="110">
        <f>IF(N$288=0, 'Adjustment for previous period'!M240, 0)</f>
        <v>0</v>
      </c>
      <c r="N426" s="110">
        <f>IF(O$288=0, 'Adjustment for previous period'!N240, 0)</f>
        <v>0</v>
      </c>
      <c r="O426" s="110">
        <f>IF(P$288=0, 'Adjustment for previous period'!O240, 0)</f>
        <v>0</v>
      </c>
      <c r="P426" s="110">
        <f>IF(Q$288=0, 'Adjustment for previous period'!P240, 0)</f>
        <v>0</v>
      </c>
      <c r="Q426" s="110">
        <f>IF(R$288=0, 'Adjustment for previous period'!Q240, 0)</f>
        <v>0</v>
      </c>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hidden="1" outlineLevel="1">
      <c r="A427" s="9"/>
      <c r="B427" s="9"/>
      <c r="C427" s="9"/>
      <c r="D427" s="128">
        <f>Asset45</f>
        <v>0</v>
      </c>
      <c r="E427" s="9"/>
      <c r="F427" s="9"/>
      <c r="G427" s="9"/>
      <c r="H427" s="110"/>
      <c r="I427" s="110"/>
      <c r="J427" s="110"/>
      <c r="K427" s="110"/>
      <c r="L427" s="110">
        <f>IF(M$288=0, 'Adjustment for previous period'!L242, 0)</f>
        <v>0</v>
      </c>
      <c r="M427" s="110">
        <f>IF(N$288=0, 'Adjustment for previous period'!M242, 0)</f>
        <v>0</v>
      </c>
      <c r="N427" s="110">
        <f>IF(O$288=0, 'Adjustment for previous period'!N242, 0)</f>
        <v>0</v>
      </c>
      <c r="O427" s="110">
        <f>IF(P$288=0, 'Adjustment for previous period'!O242, 0)</f>
        <v>0</v>
      </c>
      <c r="P427" s="110">
        <f>IF(Q$288=0, 'Adjustment for previous period'!P242, 0)</f>
        <v>0</v>
      </c>
      <c r="Q427" s="110">
        <f>IF(R$288=0, 'Adjustment for previous period'!Q242, 0)</f>
        <v>0</v>
      </c>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ollapsed="1">
      <c r="A428" s="9"/>
      <c r="B428" s="9"/>
      <c r="C428" s="9"/>
      <c r="D428" s="9"/>
      <c r="E428" s="9"/>
      <c r="F428" s="9"/>
      <c r="G428" s="9"/>
      <c r="H428" s="9"/>
      <c r="I428" s="9"/>
      <c r="J428" s="9"/>
      <c r="K428" s="9"/>
      <c r="L428" s="9"/>
      <c r="M428" s="9"/>
      <c r="N428" s="11"/>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t="s">
        <v>57</v>
      </c>
      <c r="D429" s="9"/>
      <c r="E429" s="9"/>
      <c r="F429" s="9"/>
      <c r="G429" s="9"/>
      <c r="H429" s="9"/>
      <c r="I429" s="9"/>
      <c r="J429" s="9"/>
      <c r="K429" s="9"/>
      <c r="L429" s="36">
        <f t="shared" ref="L429:Q429" si="17">SUM(L430:L474)</f>
        <v>0</v>
      </c>
      <c r="M429" s="36">
        <f t="shared" si="17"/>
        <v>0</v>
      </c>
      <c r="N429" s="36">
        <f t="shared" si="17"/>
        <v>0</v>
      </c>
      <c r="O429" s="36">
        <f t="shared" si="17"/>
        <v>0</v>
      </c>
      <c r="P429" s="36">
        <f t="shared" si="17"/>
        <v>0</v>
      </c>
      <c r="Q429" s="36">
        <f t="shared" si="17"/>
        <v>0</v>
      </c>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hidden="1" outlineLevel="1">
      <c r="A430" s="9"/>
      <c r="B430" s="9"/>
      <c r="C430" s="9"/>
      <c r="D430" s="128" t="str">
        <f>Asset1</f>
        <v>System Capex</v>
      </c>
      <c r="E430" s="9"/>
      <c r="F430" s="9"/>
      <c r="G430" s="9"/>
      <c r="H430" s="9"/>
      <c r="I430" s="9"/>
      <c r="J430" s="9"/>
      <c r="K430" s="9"/>
      <c r="L430" s="110">
        <f>IF(L$288&gt;0, IF(M$288=0, 'Adjustment for previous period'!$G342, 0), 0)</f>
        <v>0</v>
      </c>
      <c r="M430" s="110">
        <f>IF(M$288&gt;0, IF(N$288=0, 'Adjustment for previous period'!$G342, 0), 0)</f>
        <v>0</v>
      </c>
      <c r="N430" s="110">
        <f>IF(N$288&gt;0, IF(O$288=0, 'Adjustment for previous period'!$G342, 0), 0)</f>
        <v>0</v>
      </c>
      <c r="O430" s="110">
        <f>IF(O$288&gt;0, IF(P$288=0, 'Adjustment for previous period'!$G342, 0), 0)</f>
        <v>0</v>
      </c>
      <c r="P430" s="110">
        <f>IF(P$288&gt;0, IF(Q$288=0, 'Adjustment for previous period'!$G342, 0), 0)</f>
        <v>0</v>
      </c>
      <c r="Q430" s="110">
        <f>IF(Q$288&gt;0, IF(R$288=0, 'Adjustment for previous period'!$G342, 0), 0)</f>
        <v>0</v>
      </c>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hidden="1" outlineLevel="1">
      <c r="A431" s="9"/>
      <c r="B431" s="9"/>
      <c r="C431" s="9"/>
      <c r="D431" s="128" t="str">
        <f>Asset2</f>
        <v>Transmission terminal station</v>
      </c>
      <c r="E431" s="9"/>
      <c r="F431" s="9"/>
      <c r="G431" s="9"/>
      <c r="H431" s="9"/>
      <c r="I431" s="9"/>
      <c r="J431" s="9"/>
      <c r="K431" s="9"/>
      <c r="L431" s="110">
        <f>IF(L$288&gt;0, IF(M$288=0, 'Adjustment for previous period'!$G343, 0), 0)</f>
        <v>0</v>
      </c>
      <c r="M431" s="110">
        <f>IF(M$288&gt;0, IF(N$288=0, 'Adjustment for previous period'!$G343, 0), 0)</f>
        <v>0</v>
      </c>
      <c r="N431" s="110">
        <f>IF(N$288&gt;0, IF(O$288=0, 'Adjustment for previous period'!$G343, 0), 0)</f>
        <v>0</v>
      </c>
      <c r="O431" s="110">
        <f>IF(O$288&gt;0, IF(P$288=0, 'Adjustment for previous period'!$G343, 0), 0)</f>
        <v>0</v>
      </c>
      <c r="P431" s="110">
        <f>IF(P$288&gt;0, IF(Q$288=0, 'Adjustment for previous period'!$G343, 0), 0)</f>
        <v>0</v>
      </c>
      <c r="Q431" s="110">
        <f>IF(Q$288&gt;0, IF(R$288=0, 'Adjustment for previous period'!$G343, 0), 0)</f>
        <v>0</v>
      </c>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hidden="1" outlineLevel="1">
      <c r="A432" s="9"/>
      <c r="B432" s="9"/>
      <c r="C432" s="9"/>
      <c r="D432" s="128" t="str">
        <f>Asset3</f>
        <v>Zone substations</v>
      </c>
      <c r="E432" s="9"/>
      <c r="F432" s="9"/>
      <c r="G432" s="9"/>
      <c r="H432" s="9"/>
      <c r="I432" s="9"/>
      <c r="J432" s="9"/>
      <c r="K432" s="9"/>
      <c r="L432" s="110">
        <f>IF(L$288&gt;0, IF(M$288=0, 'Adjustment for previous period'!$G344, 0), 0)</f>
        <v>0</v>
      </c>
      <c r="M432" s="110">
        <f>IF(M$288&gt;0, IF(N$288=0, 'Adjustment for previous period'!$G344, 0), 0)</f>
        <v>0</v>
      </c>
      <c r="N432" s="110">
        <f>IF(N$288&gt;0, IF(O$288=0, 'Adjustment for previous period'!$G344, 0), 0)</f>
        <v>0</v>
      </c>
      <c r="O432" s="110">
        <f>IF(O$288&gt;0, IF(P$288=0, 'Adjustment for previous period'!$G344, 0), 0)</f>
        <v>0</v>
      </c>
      <c r="P432" s="110">
        <f>IF(P$288&gt;0, IF(Q$288=0, 'Adjustment for previous period'!$G344, 0), 0)</f>
        <v>0</v>
      </c>
      <c r="Q432" s="110">
        <f>IF(Q$288&gt;0, IF(R$288=0, 'Adjustment for previous period'!$G344, 0), 0)</f>
        <v>0</v>
      </c>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hidden="1" outlineLevel="1">
      <c r="A433" s="9"/>
      <c r="B433" s="9"/>
      <c r="C433" s="9"/>
      <c r="D433" s="128" t="str">
        <f>Asset4</f>
        <v>Transmission lines</v>
      </c>
      <c r="E433" s="9"/>
      <c r="F433" s="9"/>
      <c r="G433" s="9"/>
      <c r="H433" s="9"/>
      <c r="I433" s="9"/>
      <c r="J433" s="9"/>
      <c r="K433" s="9"/>
      <c r="L433" s="110">
        <f>IF(L$288&gt;0, IF(M$288=0, 'Adjustment for previous period'!$G345, 0), 0)</f>
        <v>0</v>
      </c>
      <c r="M433" s="110">
        <f>IF(M$288&gt;0, IF(N$288=0, 'Adjustment for previous period'!$G345, 0), 0)</f>
        <v>0</v>
      </c>
      <c r="N433" s="110">
        <f>IF(N$288&gt;0, IF(O$288=0, 'Adjustment for previous period'!$G345, 0), 0)</f>
        <v>0</v>
      </c>
      <c r="O433" s="110">
        <f>IF(O$288&gt;0, IF(P$288=0, 'Adjustment for previous period'!$G345, 0), 0)</f>
        <v>0</v>
      </c>
      <c r="P433" s="110">
        <f>IF(P$288&gt;0, IF(Q$288=0, 'Adjustment for previous period'!$G345, 0), 0)</f>
        <v>0</v>
      </c>
      <c r="Q433" s="110">
        <f>IF(Q$288&gt;0, IF(R$288=0, 'Adjustment for previous period'!$G345, 0), 0)</f>
        <v>0</v>
      </c>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hidden="1" outlineLevel="1">
      <c r="A434" s="9"/>
      <c r="B434" s="9"/>
      <c r="C434" s="9"/>
      <c r="D434" s="128" t="str">
        <f>Asset5</f>
        <v>Distribution mains</v>
      </c>
      <c r="E434" s="9"/>
      <c r="F434" s="9"/>
      <c r="G434" s="9"/>
      <c r="H434" s="9"/>
      <c r="I434" s="9"/>
      <c r="J434" s="9"/>
      <c r="K434" s="9"/>
      <c r="L434" s="110">
        <f>IF(L$288&gt;0, IF(M$288=0, 'Adjustment for previous period'!$G346, 0), 0)</f>
        <v>0</v>
      </c>
      <c r="M434" s="110">
        <f>IF(M$288&gt;0, IF(N$288=0, 'Adjustment for previous period'!$G346, 0), 0)</f>
        <v>0</v>
      </c>
      <c r="N434" s="110">
        <f>IF(N$288&gt;0, IF(O$288=0, 'Adjustment for previous period'!$G346, 0), 0)</f>
        <v>0</v>
      </c>
      <c r="O434" s="110">
        <f>IF(O$288&gt;0, IF(P$288=0, 'Adjustment for previous period'!$G346, 0), 0)</f>
        <v>0</v>
      </c>
      <c r="P434" s="110">
        <f>IF(P$288&gt;0, IF(Q$288=0, 'Adjustment for previous period'!$G346, 0), 0)</f>
        <v>0</v>
      </c>
      <c r="Q434" s="110">
        <f>IF(Q$288&gt;0, IF(R$288=0, 'Adjustment for previous period'!$G346, 0), 0)</f>
        <v>0</v>
      </c>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hidden="1" outlineLevel="1">
      <c r="A435" s="9"/>
      <c r="B435" s="9"/>
      <c r="C435" s="9"/>
      <c r="D435" s="128" t="str">
        <f>Asset6</f>
        <v>Distribution substations</v>
      </c>
      <c r="E435" s="9"/>
      <c r="F435" s="9"/>
      <c r="G435" s="9"/>
      <c r="H435" s="9"/>
      <c r="I435" s="9"/>
      <c r="J435" s="9"/>
      <c r="K435" s="9"/>
      <c r="L435" s="110">
        <f>IF(L$288&gt;0, IF(M$288=0, 'Adjustment for previous period'!$G347, 0), 0)</f>
        <v>0</v>
      </c>
      <c r="M435" s="110">
        <f>IF(M$288&gt;0, IF(N$288=0, 'Adjustment for previous period'!$G347, 0), 0)</f>
        <v>0</v>
      </c>
      <c r="N435" s="110">
        <f>IF(N$288&gt;0, IF(O$288=0, 'Adjustment for previous period'!$G347, 0), 0)</f>
        <v>0</v>
      </c>
      <c r="O435" s="110">
        <f>IF(O$288&gt;0, IF(P$288=0, 'Adjustment for previous period'!$G347, 0), 0)</f>
        <v>0</v>
      </c>
      <c r="P435" s="110">
        <f>IF(P$288&gt;0, IF(Q$288=0, 'Adjustment for previous period'!$G347, 0), 0)</f>
        <v>0</v>
      </c>
      <c r="Q435" s="110">
        <f>IF(Q$288&gt;0, IF(R$288=0, 'Adjustment for previous period'!$G347, 0), 0)</f>
        <v>0</v>
      </c>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hidden="1" outlineLevel="1">
      <c r="A436" s="9"/>
      <c r="B436" s="9"/>
      <c r="C436" s="9"/>
      <c r="D436" s="128" t="str">
        <f>Asset7</f>
        <v>Metering</v>
      </c>
      <c r="E436" s="9"/>
      <c r="F436" s="9"/>
      <c r="G436" s="9"/>
      <c r="H436" s="9"/>
      <c r="I436" s="9"/>
      <c r="J436" s="9"/>
      <c r="K436" s="9"/>
      <c r="L436" s="110">
        <f>IF(L$288&gt;0, IF(M$288=0, 'Adjustment for previous period'!$G348, 0), 0)</f>
        <v>0</v>
      </c>
      <c r="M436" s="110">
        <f>IF(M$288&gt;0, IF(N$288=0, 'Adjustment for previous period'!$G348, 0), 0)</f>
        <v>0</v>
      </c>
      <c r="N436" s="110">
        <f>IF(N$288&gt;0, IF(O$288=0, 'Adjustment for previous period'!$G348, 0), 0)</f>
        <v>0</v>
      </c>
      <c r="O436" s="110">
        <f>IF(O$288&gt;0, IF(P$288=0, 'Adjustment for previous period'!$G348, 0), 0)</f>
        <v>0</v>
      </c>
      <c r="P436" s="110">
        <f>IF(P$288&gt;0, IF(Q$288=0, 'Adjustment for previous period'!$G348, 0), 0)</f>
        <v>0</v>
      </c>
      <c r="Q436" s="110">
        <f>IF(Q$288&gt;0, IF(R$288=0, 'Adjustment for previous period'!$G348, 0), 0)</f>
        <v>0</v>
      </c>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hidden="1" outlineLevel="1">
      <c r="A437" s="9"/>
      <c r="B437" s="9"/>
      <c r="C437" s="9"/>
      <c r="D437" s="128" t="str">
        <f>Asset8</f>
        <v>Land and easements</v>
      </c>
      <c r="E437" s="9"/>
      <c r="F437" s="9"/>
      <c r="G437" s="9"/>
      <c r="H437" s="9"/>
      <c r="I437" s="9"/>
      <c r="J437" s="9"/>
      <c r="K437" s="9"/>
      <c r="L437" s="110">
        <f>IF(L$288&gt;0, IF(M$288=0, 'Adjustment for previous period'!$G349, 0), 0)</f>
        <v>0</v>
      </c>
      <c r="M437" s="110">
        <f>IF(M$288&gt;0, IF(N$288=0, 'Adjustment for previous period'!$G349, 0), 0)</f>
        <v>0</v>
      </c>
      <c r="N437" s="110">
        <f>IF(N$288&gt;0, IF(O$288=0, 'Adjustment for previous period'!$G349, 0), 0)</f>
        <v>0</v>
      </c>
      <c r="O437" s="110">
        <f>IF(O$288&gt;0, IF(P$288=0, 'Adjustment for previous period'!$G349, 0), 0)</f>
        <v>0</v>
      </c>
      <c r="P437" s="110">
        <f>IF(P$288&gt;0, IF(Q$288=0, 'Adjustment for previous period'!$G349, 0), 0)</f>
        <v>0</v>
      </c>
      <c r="Q437" s="110">
        <f>IF(Q$288&gt;0, IF(R$288=0, 'Adjustment for previous period'!$G349, 0), 0)</f>
        <v>0</v>
      </c>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hidden="1" outlineLevel="1">
      <c r="A438" s="9"/>
      <c r="B438" s="9"/>
      <c r="C438" s="9"/>
      <c r="D438" s="128" t="str">
        <f>Asset9</f>
        <v>Secondary systems - Control, communications &amp; Protection</v>
      </c>
      <c r="E438" s="9"/>
      <c r="F438" s="9"/>
      <c r="G438" s="9"/>
      <c r="H438" s="9"/>
      <c r="I438" s="9"/>
      <c r="J438" s="9"/>
      <c r="K438" s="9"/>
      <c r="L438" s="110">
        <f>IF(L$288&gt;0, IF(M$288=0, 'Adjustment for previous period'!$G350, 0), 0)</f>
        <v>0</v>
      </c>
      <c r="M438" s="110">
        <f>IF(M$288&gt;0, IF(N$288=0, 'Adjustment for previous period'!$G350, 0), 0)</f>
        <v>0</v>
      </c>
      <c r="N438" s="110">
        <f>IF(N$288&gt;0, IF(O$288=0, 'Adjustment for previous period'!$G350, 0), 0)</f>
        <v>0</v>
      </c>
      <c r="O438" s="110">
        <f>IF(O$288&gt;0, IF(P$288=0, 'Adjustment for previous period'!$G350, 0), 0)</f>
        <v>0</v>
      </c>
      <c r="P438" s="110">
        <f>IF(P$288&gt;0, IF(Q$288=0, 'Adjustment for previous period'!$G350, 0), 0)</f>
        <v>0</v>
      </c>
      <c r="Q438" s="110">
        <f>IF(Q$288&gt;0, IF(R$288=0, 'Adjustment for previous period'!$G350, 0), 0)</f>
        <v>0</v>
      </c>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hidden="1" outlineLevel="1">
      <c r="A439" s="9"/>
      <c r="B439" s="9"/>
      <c r="C439" s="9"/>
      <c r="D439" s="128" t="str">
        <f>Asset10</f>
        <v>Other</v>
      </c>
      <c r="E439" s="9"/>
      <c r="F439" s="9"/>
      <c r="G439" s="9"/>
      <c r="H439" s="9"/>
      <c r="I439" s="9"/>
      <c r="J439" s="9"/>
      <c r="K439" s="9"/>
      <c r="L439" s="110">
        <f>IF(L$288&gt;0, IF(M$288=0, 'Adjustment for previous period'!$G351, 0), 0)</f>
        <v>0</v>
      </c>
      <c r="M439" s="110">
        <f>IF(M$288&gt;0, IF(N$288=0, 'Adjustment for previous period'!$G351, 0), 0)</f>
        <v>0</v>
      </c>
      <c r="N439" s="110">
        <f>IF(N$288&gt;0, IF(O$288=0, 'Adjustment for previous period'!$G351, 0), 0)</f>
        <v>0</v>
      </c>
      <c r="O439" s="110">
        <f>IF(O$288&gt;0, IF(P$288=0, 'Adjustment for previous period'!$G351, 0), 0)</f>
        <v>0</v>
      </c>
      <c r="P439" s="110">
        <f>IF(P$288&gt;0, IF(Q$288=0, 'Adjustment for previous period'!$G351, 0), 0)</f>
        <v>0</v>
      </c>
      <c r="Q439" s="110">
        <f>IF(Q$288&gt;0, IF(R$288=0, 'Adjustment for previous period'!$G351, 0), 0)</f>
        <v>0</v>
      </c>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hidden="1" outlineLevel="1">
      <c r="A440" s="9"/>
      <c r="B440" s="9"/>
      <c r="C440" s="9"/>
      <c r="D440" s="128" t="str">
        <f>Asset11</f>
        <v>Non-System Capex</v>
      </c>
      <c r="E440" s="9"/>
      <c r="F440" s="9"/>
      <c r="G440" s="9"/>
      <c r="H440" s="9"/>
      <c r="I440" s="9"/>
      <c r="J440" s="9"/>
      <c r="K440" s="9"/>
      <c r="L440" s="110">
        <f>IF(L$288&gt;0, IF(M$288=0, 'Adjustment for previous period'!$G352, 0), 0)</f>
        <v>0</v>
      </c>
      <c r="M440" s="110">
        <f>IF(M$288&gt;0, IF(N$288=0, 'Adjustment for previous period'!$G352, 0), 0)</f>
        <v>0</v>
      </c>
      <c r="N440" s="110">
        <f>IF(N$288&gt;0, IF(O$288=0, 'Adjustment for previous period'!$G352, 0), 0)</f>
        <v>0</v>
      </c>
      <c r="O440" s="110">
        <f>IF(O$288&gt;0, IF(P$288=0, 'Adjustment for previous period'!$G352, 0), 0)</f>
        <v>0</v>
      </c>
      <c r="P440" s="110">
        <f>IF(P$288&gt;0, IF(Q$288=0, 'Adjustment for previous period'!$G352, 0), 0)</f>
        <v>0</v>
      </c>
      <c r="Q440" s="110">
        <f>IF(Q$288&gt;0, IF(R$288=0, 'Adjustment for previous period'!$G352, 0), 0)</f>
        <v>0</v>
      </c>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hidden="1" outlineLevel="1">
      <c r="A441" s="9"/>
      <c r="B441" s="9"/>
      <c r="C441" s="9"/>
      <c r="D441" s="128" t="str">
        <f>Asset12</f>
        <v>Non-network—IT and Communications Capex</v>
      </c>
      <c r="E441" s="9"/>
      <c r="F441" s="9"/>
      <c r="G441" s="9"/>
      <c r="H441" s="9"/>
      <c r="I441" s="9"/>
      <c r="J441" s="9"/>
      <c r="K441" s="9"/>
      <c r="L441" s="110">
        <f>IF(L$288&gt;0, IF(M$288=0, 'Adjustment for previous period'!$G353, 0), 0)</f>
        <v>0</v>
      </c>
      <c r="M441" s="110">
        <f>IF(M$288&gt;0, IF(N$288=0, 'Adjustment for previous period'!$G353, 0), 0)</f>
        <v>0</v>
      </c>
      <c r="N441" s="110">
        <f>IF(N$288&gt;0, IF(O$288=0, 'Adjustment for previous period'!$G353, 0), 0)</f>
        <v>0</v>
      </c>
      <c r="O441" s="110">
        <f>IF(O$288&gt;0, IF(P$288=0, 'Adjustment for previous period'!$G353, 0), 0)</f>
        <v>0</v>
      </c>
      <c r="P441" s="110">
        <f>IF(P$288&gt;0, IF(Q$288=0, 'Adjustment for previous period'!$G353, 0), 0)</f>
        <v>0</v>
      </c>
      <c r="Q441" s="110">
        <f>IF(Q$288&gt;0, IF(R$288=0, 'Adjustment for previous period'!$G353, 0), 0)</f>
        <v>0</v>
      </c>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hidden="1" outlineLevel="1">
      <c r="A442" s="9"/>
      <c r="B442" s="9"/>
      <c r="C442" s="9"/>
      <c r="D442" s="128" t="str">
        <f>Asset13</f>
        <v>Non-network—Motor Vehicles Capex</v>
      </c>
      <c r="E442" s="9"/>
      <c r="F442" s="9"/>
      <c r="G442" s="9"/>
      <c r="H442" s="9"/>
      <c r="I442" s="9"/>
      <c r="J442" s="9"/>
      <c r="K442" s="9"/>
      <c r="L442" s="110">
        <f>IF(L$288&gt;0, IF(M$288=0, 'Adjustment for previous period'!$G354, 0), 0)</f>
        <v>0</v>
      </c>
      <c r="M442" s="110">
        <f>IF(M$288&gt;0, IF(N$288=0, 'Adjustment for previous period'!$G354, 0), 0)</f>
        <v>0</v>
      </c>
      <c r="N442" s="110">
        <f>IF(N$288&gt;0, IF(O$288=0, 'Adjustment for previous period'!$G354, 0), 0)</f>
        <v>0</v>
      </c>
      <c r="O442" s="110">
        <f>IF(O$288&gt;0, IF(P$288=0, 'Adjustment for previous period'!$G354, 0), 0)</f>
        <v>0</v>
      </c>
      <c r="P442" s="110">
        <f>IF(P$288&gt;0, IF(Q$288=0, 'Adjustment for previous period'!$G354, 0), 0)</f>
        <v>0</v>
      </c>
      <c r="Q442" s="110">
        <f>IF(Q$288&gt;0, IF(R$288=0, 'Adjustment for previous period'!$G354, 0), 0)</f>
        <v>0</v>
      </c>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hidden="1" outlineLevel="1">
      <c r="A443" s="9"/>
      <c r="B443" s="9"/>
      <c r="C443" s="9"/>
      <c r="D443" s="128" t="str">
        <f>Asset14</f>
        <v>Non-network—Property Capex</v>
      </c>
      <c r="E443" s="9"/>
      <c r="F443" s="9"/>
      <c r="G443" s="9"/>
      <c r="H443" s="9"/>
      <c r="I443" s="9"/>
      <c r="J443" s="9"/>
      <c r="K443" s="9"/>
      <c r="L443" s="110">
        <f>IF(L$288&gt;0, IF(M$288=0, 'Adjustment for previous period'!$G355, 0), 0)</f>
        <v>0</v>
      </c>
      <c r="M443" s="110">
        <f>IF(M$288&gt;0, IF(N$288=0, 'Adjustment for previous period'!$G355, 0), 0)</f>
        <v>0</v>
      </c>
      <c r="N443" s="110">
        <f>IF(N$288&gt;0, IF(O$288=0, 'Adjustment for previous period'!$G355, 0), 0)</f>
        <v>0</v>
      </c>
      <c r="O443" s="110">
        <f>IF(O$288&gt;0, IF(P$288=0, 'Adjustment for previous period'!$G355, 0), 0)</f>
        <v>0</v>
      </c>
      <c r="P443" s="110">
        <f>IF(P$288&gt;0, IF(Q$288=0, 'Adjustment for previous period'!$G355, 0), 0)</f>
        <v>0</v>
      </c>
      <c r="Q443" s="110">
        <f>IF(Q$288&gt;0, IF(R$288=0, 'Adjustment for previous period'!$G355, 0), 0)</f>
        <v>0</v>
      </c>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hidden="1" outlineLevel="1">
      <c r="A444" s="9"/>
      <c r="B444" s="9"/>
      <c r="C444" s="9"/>
      <c r="D444" s="128" t="str">
        <f>Asset15</f>
        <v>Non-network—Plant &amp; Equipment Capex</v>
      </c>
      <c r="E444" s="9"/>
      <c r="F444" s="9"/>
      <c r="G444" s="9"/>
      <c r="H444" s="9"/>
      <c r="I444" s="9"/>
      <c r="J444" s="9"/>
      <c r="K444" s="9"/>
      <c r="L444" s="110">
        <f>IF(L$288&gt;0, IF(M$288=0, 'Adjustment for previous period'!$G356, 0), 0)</f>
        <v>0</v>
      </c>
      <c r="M444" s="110">
        <f>IF(M$288&gt;0, IF(N$288=0, 'Adjustment for previous period'!$G356, 0), 0)</f>
        <v>0</v>
      </c>
      <c r="N444" s="110">
        <f>IF(N$288&gt;0, IF(O$288=0, 'Adjustment for previous period'!$G356, 0), 0)</f>
        <v>0</v>
      </c>
      <c r="O444" s="110">
        <f>IF(O$288&gt;0, IF(P$288=0, 'Adjustment for previous period'!$G356, 0), 0)</f>
        <v>0</v>
      </c>
      <c r="P444" s="110">
        <f>IF(P$288&gt;0, IF(Q$288=0, 'Adjustment for previous period'!$G356, 0), 0)</f>
        <v>0</v>
      </c>
      <c r="Q444" s="110">
        <f>IF(Q$288&gt;0, IF(R$288=0, 'Adjustment for previous period'!$G356, 0), 0)</f>
        <v>0</v>
      </c>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hidden="1" outlineLevel="1">
      <c r="A445" s="9"/>
      <c r="B445" s="9"/>
      <c r="C445" s="9"/>
      <c r="D445" s="128" t="str">
        <f>Asset16</f>
        <v>Non-network—Other capex</v>
      </c>
      <c r="E445" s="9"/>
      <c r="F445" s="9"/>
      <c r="G445" s="9"/>
      <c r="H445" s="9"/>
      <c r="I445" s="9"/>
      <c r="J445" s="9"/>
      <c r="K445" s="9"/>
      <c r="L445" s="110">
        <f>IF(L$288&gt;0, IF(M$288=0, 'Adjustment for previous period'!$G357, 0), 0)</f>
        <v>0</v>
      </c>
      <c r="M445" s="110">
        <f>IF(M$288&gt;0, IF(N$288=0, 'Adjustment for previous period'!$G357, 0), 0)</f>
        <v>0</v>
      </c>
      <c r="N445" s="110">
        <f>IF(N$288&gt;0, IF(O$288=0, 'Adjustment for previous period'!$G357, 0), 0)</f>
        <v>0</v>
      </c>
      <c r="O445" s="110">
        <f>IF(O$288&gt;0, IF(P$288=0, 'Adjustment for previous period'!$G357, 0), 0)</f>
        <v>0</v>
      </c>
      <c r="P445" s="110">
        <f>IF(P$288&gt;0, IF(Q$288=0, 'Adjustment for previous period'!$G357, 0), 0)</f>
        <v>0</v>
      </c>
      <c r="Q445" s="110">
        <f>IF(Q$288&gt;0, IF(R$288=0, 'Adjustment for previous period'!$G357, 0), 0)</f>
        <v>0</v>
      </c>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hidden="1" outlineLevel="1">
      <c r="A446" s="9"/>
      <c r="B446" s="9"/>
      <c r="C446" s="9"/>
      <c r="D446" s="128">
        <f>Asset17</f>
        <v>0</v>
      </c>
      <c r="E446" s="9"/>
      <c r="F446" s="9"/>
      <c r="G446" s="9"/>
      <c r="H446" s="9"/>
      <c r="I446" s="9"/>
      <c r="J446" s="9"/>
      <c r="K446" s="9"/>
      <c r="L446" s="110">
        <f>IF(L$288&gt;0, IF(M$288=0, 'Adjustment for previous period'!$G358, 0), 0)</f>
        <v>0</v>
      </c>
      <c r="M446" s="110">
        <f>IF(M$288&gt;0, IF(N$288=0, 'Adjustment for previous period'!$G358, 0), 0)</f>
        <v>0</v>
      </c>
      <c r="N446" s="110">
        <f>IF(N$288&gt;0, IF(O$288=0, 'Adjustment for previous period'!$G358, 0), 0)</f>
        <v>0</v>
      </c>
      <c r="O446" s="110">
        <f>IF(O$288&gt;0, IF(P$288=0, 'Adjustment for previous period'!$G358, 0), 0)</f>
        <v>0</v>
      </c>
      <c r="P446" s="110">
        <f>IF(P$288&gt;0, IF(Q$288=0, 'Adjustment for previous period'!$G358, 0), 0)</f>
        <v>0</v>
      </c>
      <c r="Q446" s="110">
        <f>IF(Q$288&gt;0, IF(R$288=0, 'Adjustment for previous period'!$G358, 0), 0)</f>
        <v>0</v>
      </c>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hidden="1" outlineLevel="1">
      <c r="A447" s="9"/>
      <c r="B447" s="9"/>
      <c r="C447" s="9"/>
      <c r="D447" s="128">
        <f>Asset18</f>
        <v>0</v>
      </c>
      <c r="E447" s="9"/>
      <c r="F447" s="9"/>
      <c r="G447" s="9"/>
      <c r="H447" s="9"/>
      <c r="I447" s="9"/>
      <c r="J447" s="9"/>
      <c r="K447" s="9"/>
      <c r="L447" s="110">
        <f>IF(L$288&gt;0, IF(M$288=0, 'Adjustment for previous period'!$G359, 0), 0)</f>
        <v>0</v>
      </c>
      <c r="M447" s="110">
        <f>IF(M$288&gt;0, IF(N$288=0, 'Adjustment for previous period'!$G359, 0), 0)</f>
        <v>0</v>
      </c>
      <c r="N447" s="110">
        <f>IF(N$288&gt;0, IF(O$288=0, 'Adjustment for previous period'!$G359, 0), 0)</f>
        <v>0</v>
      </c>
      <c r="O447" s="110">
        <f>IF(O$288&gt;0, IF(P$288=0, 'Adjustment for previous period'!$G359, 0), 0)</f>
        <v>0</v>
      </c>
      <c r="P447" s="110">
        <f>IF(P$288&gt;0, IF(Q$288=0, 'Adjustment for previous period'!$G359, 0), 0)</f>
        <v>0</v>
      </c>
      <c r="Q447" s="110">
        <f>IF(Q$288&gt;0, IF(R$288=0, 'Adjustment for previous period'!$G359, 0), 0)</f>
        <v>0</v>
      </c>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hidden="1" outlineLevel="1">
      <c r="A448" s="9"/>
      <c r="B448" s="9"/>
      <c r="C448" s="9"/>
      <c r="D448" s="128">
        <f>Asset19</f>
        <v>0</v>
      </c>
      <c r="E448" s="9"/>
      <c r="F448" s="9"/>
      <c r="G448" s="9"/>
      <c r="H448" s="9"/>
      <c r="I448" s="9"/>
      <c r="J448" s="9"/>
      <c r="K448" s="9"/>
      <c r="L448" s="110">
        <f>IF(L$288&gt;0, IF(M$288=0, 'Adjustment for previous period'!$G360, 0), 0)</f>
        <v>0</v>
      </c>
      <c r="M448" s="110">
        <f>IF(M$288&gt;0, IF(N$288=0, 'Adjustment for previous period'!$G360, 0), 0)</f>
        <v>0</v>
      </c>
      <c r="N448" s="110">
        <f>IF(N$288&gt;0, IF(O$288=0, 'Adjustment for previous period'!$G360, 0), 0)</f>
        <v>0</v>
      </c>
      <c r="O448" s="110">
        <f>IF(O$288&gt;0, IF(P$288=0, 'Adjustment for previous period'!$G360, 0), 0)</f>
        <v>0</v>
      </c>
      <c r="P448" s="110">
        <f>IF(P$288&gt;0, IF(Q$288=0, 'Adjustment for previous period'!$G360, 0), 0)</f>
        <v>0</v>
      </c>
      <c r="Q448" s="110">
        <f>IF(Q$288&gt;0, IF(R$288=0, 'Adjustment for previous period'!$G360, 0), 0)</f>
        <v>0</v>
      </c>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4" hidden="1" outlineLevel="1">
      <c r="A449" s="9"/>
      <c r="B449" s="9"/>
      <c r="C449" s="9"/>
      <c r="D449" s="128">
        <f>Asset20</f>
        <v>0</v>
      </c>
      <c r="E449" s="9"/>
      <c r="F449" s="9"/>
      <c r="G449" s="9"/>
      <c r="H449" s="9"/>
      <c r="I449" s="9"/>
      <c r="J449" s="9"/>
      <c r="K449" s="9"/>
      <c r="L449" s="110">
        <f>IF(L$288&gt;0, IF(M$288=0, 'Adjustment for previous period'!$G361, 0), 0)</f>
        <v>0</v>
      </c>
      <c r="M449" s="110">
        <f>IF(M$288&gt;0, IF(N$288=0, 'Adjustment for previous period'!$G361, 0), 0)</f>
        <v>0</v>
      </c>
      <c r="N449" s="110">
        <f>IF(N$288&gt;0, IF(O$288=0, 'Adjustment for previous period'!$G361, 0), 0)</f>
        <v>0</v>
      </c>
      <c r="O449" s="110">
        <f>IF(O$288&gt;0, IF(P$288=0, 'Adjustment for previous period'!$G361, 0), 0)</f>
        <v>0</v>
      </c>
      <c r="P449" s="110">
        <f>IF(P$288&gt;0, IF(Q$288=0, 'Adjustment for previous period'!$G361, 0), 0)</f>
        <v>0</v>
      </c>
      <c r="Q449" s="241">
        <f>IF(Q$288&gt;0, IF(R$288=0, 'Adjustment for previous period'!$G361, 0), 0)</f>
        <v>0</v>
      </c>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4" hidden="1" outlineLevel="1">
      <c r="A450" s="9"/>
      <c r="B450" s="9"/>
      <c r="C450" s="9"/>
      <c r="D450" s="128">
        <f>Asset21</f>
        <v>0</v>
      </c>
      <c r="E450" s="9"/>
      <c r="F450" s="9"/>
      <c r="G450" s="9"/>
      <c r="H450" s="9"/>
      <c r="I450" s="9"/>
      <c r="J450" s="9"/>
      <c r="K450" s="9"/>
      <c r="L450" s="110">
        <f>IF(L$288&gt;0, IF(M$288=0, 'Adjustment for previous period'!$G362, 0), 0)</f>
        <v>0</v>
      </c>
      <c r="M450" s="110">
        <f>IF(M$288&gt;0, IF(N$288=0, 'Adjustment for previous period'!$G362, 0), 0)</f>
        <v>0</v>
      </c>
      <c r="N450" s="110">
        <f>IF(N$288&gt;0, IF(O$288=0, 'Adjustment for previous period'!$G362, 0), 0)</f>
        <v>0</v>
      </c>
      <c r="O450" s="110">
        <f>IF(O$288&gt;0, IF(P$288=0, 'Adjustment for previous period'!$G362, 0), 0)</f>
        <v>0</v>
      </c>
      <c r="P450" s="110">
        <f>IF(P$288&gt;0, IF(Q$288=0, 'Adjustment for previous period'!$G362, 0), 0)</f>
        <v>0</v>
      </c>
      <c r="Q450" s="241">
        <f>IF(Q$288&gt;0, IF(R$288=0, 'Adjustment for previous period'!$G362, 0), 0)</f>
        <v>0</v>
      </c>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4" hidden="1" outlineLevel="1">
      <c r="A451" s="9"/>
      <c r="B451" s="9"/>
      <c r="C451" s="9"/>
      <c r="D451" s="128">
        <f>Asset22</f>
        <v>0</v>
      </c>
      <c r="E451" s="9"/>
      <c r="F451" s="9"/>
      <c r="G451" s="9"/>
      <c r="H451" s="9"/>
      <c r="I451" s="9"/>
      <c r="J451" s="9"/>
      <c r="K451" s="9"/>
      <c r="L451" s="110">
        <f>IF(L$288&gt;0, IF(M$288=0, 'Adjustment for previous period'!$G363, 0), 0)</f>
        <v>0</v>
      </c>
      <c r="M451" s="110">
        <f>IF(M$288&gt;0, IF(N$288=0, 'Adjustment for previous period'!$G363, 0), 0)</f>
        <v>0</v>
      </c>
      <c r="N451" s="110">
        <f>IF(N$288&gt;0, IF(O$288=0, 'Adjustment for previous period'!$G363, 0), 0)</f>
        <v>0</v>
      </c>
      <c r="O451" s="110">
        <f>IF(O$288&gt;0, IF(P$288=0, 'Adjustment for previous period'!$G363, 0), 0)</f>
        <v>0</v>
      </c>
      <c r="P451" s="110">
        <f>IF(P$288&gt;0, IF(Q$288=0, 'Adjustment for previous period'!$G363, 0), 0)</f>
        <v>0</v>
      </c>
      <c r="Q451" s="241">
        <f>IF(Q$288&gt;0, IF(R$288=0, 'Adjustment for previous period'!$G363, 0), 0)</f>
        <v>0</v>
      </c>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4" hidden="1" outlineLevel="1">
      <c r="A452" s="9"/>
      <c r="B452" s="9"/>
      <c r="C452" s="9"/>
      <c r="D452" s="128">
        <f>Asset23</f>
        <v>0</v>
      </c>
      <c r="E452" s="9"/>
      <c r="F452" s="9"/>
      <c r="G452" s="9"/>
      <c r="H452" s="9"/>
      <c r="I452" s="9"/>
      <c r="J452" s="9"/>
      <c r="K452" s="9"/>
      <c r="L452" s="110">
        <f>IF(L$288&gt;0, IF(M$288=0, 'Adjustment for previous period'!$G364, 0), 0)</f>
        <v>0</v>
      </c>
      <c r="M452" s="110">
        <f>IF(M$288&gt;0, IF(N$288=0, 'Adjustment for previous period'!$G364, 0), 0)</f>
        <v>0</v>
      </c>
      <c r="N452" s="110">
        <f>IF(N$288&gt;0, IF(O$288=0, 'Adjustment for previous period'!$G364, 0), 0)</f>
        <v>0</v>
      </c>
      <c r="O452" s="110">
        <f>IF(O$288&gt;0, IF(P$288=0, 'Adjustment for previous period'!$G364, 0), 0)</f>
        <v>0</v>
      </c>
      <c r="P452" s="110">
        <f>IF(P$288&gt;0, IF(Q$288=0, 'Adjustment for previous period'!$G364, 0), 0)</f>
        <v>0</v>
      </c>
      <c r="Q452" s="241">
        <f>IF(Q$288&gt;0, IF(R$288=0, 'Adjustment for previous period'!$G364, 0), 0)</f>
        <v>0</v>
      </c>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4" hidden="1" outlineLevel="1">
      <c r="A453" s="9"/>
      <c r="B453" s="9"/>
      <c r="C453" s="9"/>
      <c r="D453" s="128">
        <f>Asset24</f>
        <v>0</v>
      </c>
      <c r="E453" s="9"/>
      <c r="F453" s="9"/>
      <c r="G453" s="9"/>
      <c r="H453" s="9"/>
      <c r="I453" s="9"/>
      <c r="J453" s="9"/>
      <c r="K453" s="9"/>
      <c r="L453" s="110">
        <f>IF(L$288&gt;0, IF(M$288=0, 'Adjustment for previous period'!$G365, 0), 0)</f>
        <v>0</v>
      </c>
      <c r="M453" s="110">
        <f>IF(M$288&gt;0, IF(N$288=0, 'Adjustment for previous period'!$G365, 0), 0)</f>
        <v>0</v>
      </c>
      <c r="N453" s="110">
        <f>IF(N$288&gt;0, IF(O$288=0, 'Adjustment for previous period'!$G365, 0), 0)</f>
        <v>0</v>
      </c>
      <c r="O453" s="110">
        <f>IF(O$288&gt;0, IF(P$288=0, 'Adjustment for previous period'!$G365, 0), 0)</f>
        <v>0</v>
      </c>
      <c r="P453" s="110">
        <f>IF(P$288&gt;0, IF(Q$288=0, 'Adjustment for previous period'!$G365, 0), 0)</f>
        <v>0</v>
      </c>
      <c r="Q453" s="241">
        <f>IF(Q$288&gt;0, IF(R$288=0, 'Adjustment for previous period'!$G365, 0), 0)</f>
        <v>0</v>
      </c>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4" hidden="1" outlineLevel="1">
      <c r="A454" s="9"/>
      <c r="B454" s="9"/>
      <c r="C454" s="9"/>
      <c r="D454" s="128">
        <f>Asset25</f>
        <v>0</v>
      </c>
      <c r="E454" s="9"/>
      <c r="F454" s="9"/>
      <c r="G454" s="9"/>
      <c r="H454" s="9"/>
      <c r="I454" s="9"/>
      <c r="J454" s="9"/>
      <c r="K454" s="9"/>
      <c r="L454" s="110">
        <f>IF(L$288&gt;0, IF(M$288=0, 'Adjustment for previous period'!$G366, 0), 0)</f>
        <v>0</v>
      </c>
      <c r="M454" s="110">
        <f>IF(M$288&gt;0, IF(N$288=0, 'Adjustment for previous period'!$G366, 0), 0)</f>
        <v>0</v>
      </c>
      <c r="N454" s="110">
        <f>IF(N$288&gt;0, IF(O$288=0, 'Adjustment for previous period'!$G366, 0), 0)</f>
        <v>0</v>
      </c>
      <c r="O454" s="110">
        <f>IF(O$288&gt;0, IF(P$288=0, 'Adjustment for previous period'!$G366, 0), 0)</f>
        <v>0</v>
      </c>
      <c r="P454" s="110">
        <f>IF(P$288&gt;0, IF(Q$288=0, 'Adjustment for previous period'!$G366, 0), 0)</f>
        <v>0</v>
      </c>
      <c r="Q454" s="241">
        <f>IF(Q$288&gt;0, IF(R$288=0, 'Adjustment for previous period'!$G366, 0), 0)</f>
        <v>0</v>
      </c>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4" hidden="1" outlineLevel="1">
      <c r="A455" s="9"/>
      <c r="B455" s="9"/>
      <c r="C455" s="9"/>
      <c r="D455" s="128">
        <f>Asset26</f>
        <v>0</v>
      </c>
      <c r="E455" s="9"/>
      <c r="F455" s="9"/>
      <c r="G455" s="9"/>
      <c r="H455" s="9"/>
      <c r="I455" s="9"/>
      <c r="J455" s="9"/>
      <c r="K455" s="9"/>
      <c r="L455" s="110">
        <f>IF(L$288&gt;0, IF(M$288=0, 'Adjustment for previous period'!$G367, 0), 0)</f>
        <v>0</v>
      </c>
      <c r="M455" s="110">
        <f>IF(M$288&gt;0, IF(N$288=0, 'Adjustment for previous period'!$G367, 0), 0)</f>
        <v>0</v>
      </c>
      <c r="N455" s="110">
        <f>IF(N$288&gt;0, IF(O$288=0, 'Adjustment for previous period'!$G367, 0), 0)</f>
        <v>0</v>
      </c>
      <c r="O455" s="110">
        <f>IF(O$288&gt;0, IF(P$288=0, 'Adjustment for previous period'!$G367, 0), 0)</f>
        <v>0</v>
      </c>
      <c r="P455" s="110">
        <f>IF(P$288&gt;0, IF(Q$288=0, 'Adjustment for previous period'!$G367, 0), 0)</f>
        <v>0</v>
      </c>
      <c r="Q455" s="241">
        <f>IF(Q$288&gt;0, IF(R$288=0, 'Adjustment for previous period'!$G367, 0), 0)</f>
        <v>0</v>
      </c>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4" hidden="1" outlineLevel="1">
      <c r="A456" s="9"/>
      <c r="B456" s="9"/>
      <c r="C456" s="9"/>
      <c r="D456" s="128">
        <f>Asset27</f>
        <v>0</v>
      </c>
      <c r="E456" s="9"/>
      <c r="F456" s="9"/>
      <c r="G456" s="9"/>
      <c r="H456" s="9"/>
      <c r="I456" s="9"/>
      <c r="J456" s="9"/>
      <c r="K456" s="9"/>
      <c r="L456" s="110">
        <f>IF(L$288&gt;0, IF(M$288=0, 'Adjustment for previous period'!$G368, 0), 0)</f>
        <v>0</v>
      </c>
      <c r="M456" s="110">
        <f>IF(M$288&gt;0, IF(N$288=0, 'Adjustment for previous period'!$G368, 0), 0)</f>
        <v>0</v>
      </c>
      <c r="N456" s="110">
        <f>IF(N$288&gt;0, IF(O$288=0, 'Adjustment for previous period'!$G368, 0), 0)</f>
        <v>0</v>
      </c>
      <c r="O456" s="110">
        <f>IF(O$288&gt;0, IF(P$288=0, 'Adjustment for previous period'!$G368, 0), 0)</f>
        <v>0</v>
      </c>
      <c r="P456" s="110">
        <f>IF(P$288&gt;0, IF(Q$288=0, 'Adjustment for previous period'!$G368, 0), 0)</f>
        <v>0</v>
      </c>
      <c r="Q456" s="241">
        <f>IF(Q$288&gt;0, IF(R$288=0, 'Adjustment for previous period'!$G368, 0), 0)</f>
        <v>0</v>
      </c>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4" hidden="1" outlineLevel="1">
      <c r="A457" s="9"/>
      <c r="B457" s="9"/>
      <c r="C457" s="9"/>
      <c r="D457" s="128">
        <f>Asset28</f>
        <v>0</v>
      </c>
      <c r="E457" s="9"/>
      <c r="F457" s="9"/>
      <c r="G457" s="9"/>
      <c r="H457" s="9"/>
      <c r="I457" s="9"/>
      <c r="J457" s="9"/>
      <c r="K457" s="9"/>
      <c r="L457" s="110">
        <f>IF(L$288&gt;0, IF(M$288=0, 'Adjustment for previous period'!$G369, 0), 0)</f>
        <v>0</v>
      </c>
      <c r="M457" s="110">
        <f>IF(M$288&gt;0, IF(N$288=0, 'Adjustment for previous period'!$G369, 0), 0)</f>
        <v>0</v>
      </c>
      <c r="N457" s="110">
        <f>IF(N$288&gt;0, IF(O$288=0, 'Adjustment for previous period'!$G369, 0), 0)</f>
        <v>0</v>
      </c>
      <c r="O457" s="110">
        <f>IF(O$288&gt;0, IF(P$288=0, 'Adjustment for previous period'!$G369, 0), 0)</f>
        <v>0</v>
      </c>
      <c r="P457" s="110">
        <f>IF(P$288&gt;0, IF(Q$288=0, 'Adjustment for previous period'!$G369, 0), 0)</f>
        <v>0</v>
      </c>
      <c r="Q457" s="241">
        <f>IF(Q$288&gt;0, IF(R$288=0, 'Adjustment for previous period'!$G369, 0), 0)</f>
        <v>0</v>
      </c>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4" hidden="1" outlineLevel="1">
      <c r="A458" s="9"/>
      <c r="B458" s="9"/>
      <c r="C458" s="9"/>
      <c r="D458" s="128">
        <f>Asset29</f>
        <v>0</v>
      </c>
      <c r="E458" s="9"/>
      <c r="F458" s="9"/>
      <c r="G458" s="9"/>
      <c r="H458" s="9"/>
      <c r="I458" s="9"/>
      <c r="J458" s="9"/>
      <c r="K458" s="9"/>
      <c r="L458" s="110">
        <f>IF(L$288&gt;0, IF(M$288=0, 'Adjustment for previous period'!$G370, 0), 0)</f>
        <v>0</v>
      </c>
      <c r="M458" s="110">
        <f>IF(M$288&gt;0, IF(N$288=0, 'Adjustment for previous period'!$G370, 0), 0)</f>
        <v>0</v>
      </c>
      <c r="N458" s="110">
        <f>IF(N$288&gt;0, IF(O$288=0, 'Adjustment for previous period'!$G370, 0), 0)</f>
        <v>0</v>
      </c>
      <c r="O458" s="110">
        <f>IF(O$288&gt;0, IF(P$288=0, 'Adjustment for previous period'!$G370, 0), 0)</f>
        <v>0</v>
      </c>
      <c r="P458" s="110">
        <f>IF(P$288&gt;0, IF(Q$288=0, 'Adjustment for previous period'!$G370, 0), 0)</f>
        <v>0</v>
      </c>
      <c r="Q458" s="241">
        <f>IF(Q$288&gt;0, IF(R$288=0, 'Adjustment for previous period'!$G370, 0), 0)</f>
        <v>0</v>
      </c>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4" hidden="1" outlineLevel="1">
      <c r="A459" s="9"/>
      <c r="B459" s="9"/>
      <c r="C459" s="9"/>
      <c r="D459" s="128">
        <f>Asset30</f>
        <v>0</v>
      </c>
      <c r="E459" s="9"/>
      <c r="F459" s="9"/>
      <c r="G459" s="9"/>
      <c r="H459" s="9"/>
      <c r="I459" s="9"/>
      <c r="J459" s="9"/>
      <c r="K459" s="9"/>
      <c r="L459" s="110">
        <f>IF(L$288&gt;0, IF(M$288=0, 'Adjustment for previous period'!$G371, 0), 0)</f>
        <v>0</v>
      </c>
      <c r="M459" s="110">
        <f>IF(M$288&gt;0, IF(N$288=0, 'Adjustment for previous period'!$G371, 0), 0)</f>
        <v>0</v>
      </c>
      <c r="N459" s="110">
        <f>IF(N$288&gt;0, IF(O$288=0, 'Adjustment for previous period'!$G371, 0), 0)</f>
        <v>0</v>
      </c>
      <c r="O459" s="110">
        <f>IF(O$288&gt;0, IF(P$288=0, 'Adjustment for previous period'!$G371, 0), 0)</f>
        <v>0</v>
      </c>
      <c r="P459" s="110">
        <f>IF(P$288&gt;0, IF(Q$288=0, 'Adjustment for previous period'!$G371, 0), 0)</f>
        <v>0</v>
      </c>
      <c r="Q459" s="241">
        <f>IF(Q$288&gt;0, IF(R$288=0, 'Adjustment for previous period'!$G371, 0), 0)</f>
        <v>0</v>
      </c>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4" hidden="1" outlineLevel="1">
      <c r="A460" s="9"/>
      <c r="B460" s="9"/>
      <c r="C460" s="9"/>
      <c r="D460" s="128">
        <f>Asset31</f>
        <v>0</v>
      </c>
      <c r="E460" s="9"/>
      <c r="F460" s="9"/>
      <c r="G460" s="9"/>
      <c r="H460" s="9"/>
      <c r="I460" s="9"/>
      <c r="J460" s="9"/>
      <c r="K460" s="9"/>
      <c r="L460" s="110">
        <f>IF(L$288&gt;0, IF(M$288=0, 'Adjustment for previous period'!$G372, 0), 0)</f>
        <v>0</v>
      </c>
      <c r="M460" s="110">
        <f>IF(M$288&gt;0, IF(N$288=0, 'Adjustment for previous period'!$G372, 0), 0)</f>
        <v>0</v>
      </c>
      <c r="N460" s="110">
        <f>IF(N$288&gt;0, IF(O$288=0, 'Adjustment for previous period'!$G372, 0), 0)</f>
        <v>0</v>
      </c>
      <c r="O460" s="110">
        <f>IF(O$288&gt;0, IF(P$288=0, 'Adjustment for previous period'!$G372, 0), 0)</f>
        <v>0</v>
      </c>
      <c r="P460" s="110">
        <f>IF(P$288&gt;0, IF(Q$288=0, 'Adjustment for previous period'!$G372, 0), 0)</f>
        <v>0</v>
      </c>
      <c r="Q460" s="241">
        <f>IF(Q$288&gt;0, IF(R$288=0, 'Adjustment for previous period'!$G372, 0), 0)</f>
        <v>0</v>
      </c>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4" hidden="1" outlineLevel="1">
      <c r="A461" s="9"/>
      <c r="B461" s="9"/>
      <c r="C461" s="9"/>
      <c r="D461" s="128">
        <f>Asset32</f>
        <v>0</v>
      </c>
      <c r="E461" s="9"/>
      <c r="F461" s="9"/>
      <c r="G461" s="9"/>
      <c r="H461" s="9"/>
      <c r="I461" s="9"/>
      <c r="J461" s="9"/>
      <c r="K461" s="9"/>
      <c r="L461" s="110">
        <f>IF(L$288&gt;0, IF(M$288=0, 'Adjustment for previous period'!$G373, 0), 0)</f>
        <v>0</v>
      </c>
      <c r="M461" s="110">
        <f>IF(M$288&gt;0, IF(N$288=0, 'Adjustment for previous period'!$G373, 0), 0)</f>
        <v>0</v>
      </c>
      <c r="N461" s="110">
        <f>IF(N$288&gt;0, IF(O$288=0, 'Adjustment for previous period'!$G373, 0), 0)</f>
        <v>0</v>
      </c>
      <c r="O461" s="110">
        <f>IF(O$288&gt;0, IF(P$288=0, 'Adjustment for previous period'!$G373, 0), 0)</f>
        <v>0</v>
      </c>
      <c r="P461" s="110">
        <f>IF(P$288&gt;0, IF(Q$288=0, 'Adjustment for previous period'!$G373, 0), 0)</f>
        <v>0</v>
      </c>
      <c r="Q461" s="241">
        <f>IF(Q$288&gt;0, IF(R$288=0, 'Adjustment for previous period'!$G373, 0), 0)</f>
        <v>0</v>
      </c>
      <c r="R461" s="9"/>
      <c r="S461" s="9"/>
      <c r="T461" s="9"/>
      <c r="U461" s="9"/>
      <c r="V461" s="9"/>
      <c r="W461" s="9"/>
      <c r="X461" s="9"/>
      <c r="Y461" s="9"/>
      <c r="Z461" s="9"/>
      <c r="AA461" s="9"/>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row>
    <row r="462" spans="1:64" hidden="1" outlineLevel="1">
      <c r="A462" s="9"/>
      <c r="B462" s="9"/>
      <c r="C462" s="9"/>
      <c r="D462" s="128">
        <f>Asset33</f>
        <v>0</v>
      </c>
      <c r="E462" s="9"/>
      <c r="F462" s="9"/>
      <c r="G462" s="9"/>
      <c r="H462" s="9"/>
      <c r="I462" s="9"/>
      <c r="J462" s="9"/>
      <c r="K462" s="9"/>
      <c r="L462" s="110">
        <f>IF(L$288&gt;0, IF(M$288=0, 'Adjustment for previous period'!$G374, 0), 0)</f>
        <v>0</v>
      </c>
      <c r="M462" s="110">
        <f>IF(M$288&gt;0, IF(N$288=0, 'Adjustment for previous period'!$G374, 0), 0)</f>
        <v>0</v>
      </c>
      <c r="N462" s="110">
        <f>IF(N$288&gt;0, IF(O$288=0, 'Adjustment for previous period'!$G374, 0), 0)</f>
        <v>0</v>
      </c>
      <c r="O462" s="110">
        <f>IF(O$288&gt;0, IF(P$288=0, 'Adjustment for previous period'!$G374, 0), 0)</f>
        <v>0</v>
      </c>
      <c r="P462" s="110">
        <f>IF(P$288&gt;0, IF(Q$288=0, 'Adjustment for previous period'!$G374, 0), 0)</f>
        <v>0</v>
      </c>
      <c r="Q462" s="241">
        <f>IF(Q$288&gt;0, IF(R$288=0, 'Adjustment for previous period'!$G374, 0), 0)</f>
        <v>0</v>
      </c>
      <c r="R462" s="9"/>
      <c r="S462" s="9"/>
      <c r="T462" s="9"/>
      <c r="U462" s="9"/>
      <c r="V462" s="9"/>
      <c r="W462" s="9"/>
      <c r="X462" s="9"/>
      <c r="Y462" s="9"/>
      <c r="Z462" s="9"/>
      <c r="AA462" s="9"/>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row>
    <row r="463" spans="1:64" hidden="1" outlineLevel="1">
      <c r="A463" s="9"/>
      <c r="B463" s="9"/>
      <c r="C463" s="9"/>
      <c r="D463" s="128">
        <f>Asset34</f>
        <v>0</v>
      </c>
      <c r="E463" s="9"/>
      <c r="F463" s="9"/>
      <c r="G463" s="9"/>
      <c r="H463" s="9"/>
      <c r="I463" s="9"/>
      <c r="J463" s="9"/>
      <c r="K463" s="9"/>
      <c r="L463" s="110">
        <f>IF(L$288&gt;0, IF(M$288=0, 'Adjustment for previous period'!$G375, 0), 0)</f>
        <v>0</v>
      </c>
      <c r="M463" s="110">
        <f>IF(M$288&gt;0, IF(N$288=0, 'Adjustment for previous period'!$G375, 0), 0)</f>
        <v>0</v>
      </c>
      <c r="N463" s="110">
        <f>IF(N$288&gt;0, IF(O$288=0, 'Adjustment for previous period'!$G375, 0), 0)</f>
        <v>0</v>
      </c>
      <c r="O463" s="110">
        <f>IF(O$288&gt;0, IF(P$288=0, 'Adjustment for previous period'!$G375, 0), 0)</f>
        <v>0</v>
      </c>
      <c r="P463" s="110">
        <f>IF(P$288&gt;0, IF(Q$288=0, 'Adjustment for previous period'!$G375, 0), 0)</f>
        <v>0</v>
      </c>
      <c r="Q463" s="241">
        <f>IF(Q$288&gt;0, IF(R$288=0, 'Adjustment for previous period'!$G375, 0), 0)</f>
        <v>0</v>
      </c>
      <c r="R463" s="9"/>
      <c r="S463" s="9"/>
      <c r="T463" s="9"/>
      <c r="U463" s="9"/>
      <c r="V463" s="9"/>
      <c r="W463" s="9"/>
      <c r="X463" s="9"/>
      <c r="Y463" s="9"/>
      <c r="Z463" s="9"/>
      <c r="AA463" s="9"/>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row>
    <row r="464" spans="1:64" hidden="1" outlineLevel="1">
      <c r="A464" s="9"/>
      <c r="B464" s="9"/>
      <c r="C464" s="9"/>
      <c r="D464" s="128">
        <f>Asset35</f>
        <v>0</v>
      </c>
      <c r="E464" s="9"/>
      <c r="F464" s="9"/>
      <c r="G464" s="9"/>
      <c r="H464" s="9"/>
      <c r="I464" s="9"/>
      <c r="J464" s="9"/>
      <c r="K464" s="9"/>
      <c r="L464" s="110">
        <f>IF(L$288&gt;0, IF(M$288=0, 'Adjustment for previous period'!$G376, 0), 0)</f>
        <v>0</v>
      </c>
      <c r="M464" s="110">
        <f>IF(M$288&gt;0, IF(N$288=0, 'Adjustment for previous period'!$G376, 0), 0)</f>
        <v>0</v>
      </c>
      <c r="N464" s="110">
        <f>IF(N$288&gt;0, IF(O$288=0, 'Adjustment for previous period'!$G376, 0), 0)</f>
        <v>0</v>
      </c>
      <c r="O464" s="110">
        <f>IF(O$288&gt;0, IF(P$288=0, 'Adjustment for previous period'!$G376, 0), 0)</f>
        <v>0</v>
      </c>
      <c r="P464" s="110">
        <f>IF(P$288&gt;0, IF(Q$288=0, 'Adjustment for previous period'!$G376, 0), 0)</f>
        <v>0</v>
      </c>
      <c r="Q464" s="241">
        <f>IF(Q$288&gt;0, IF(R$288=0, 'Adjustment for previous period'!$G376, 0), 0)</f>
        <v>0</v>
      </c>
      <c r="R464" s="9"/>
      <c r="S464" s="9"/>
      <c r="T464" s="9"/>
      <c r="U464" s="9"/>
      <c r="V464" s="9"/>
      <c r="W464" s="9"/>
      <c r="X464" s="9"/>
      <c r="Y464" s="9"/>
      <c r="Z464" s="9"/>
      <c r="AA464" s="9"/>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row>
    <row r="465" spans="1:64" hidden="1" outlineLevel="1">
      <c r="A465" s="9"/>
      <c r="B465" s="9"/>
      <c r="C465" s="9"/>
      <c r="D465" s="128">
        <f>Asset36</f>
        <v>0</v>
      </c>
      <c r="E465" s="9"/>
      <c r="F465" s="9"/>
      <c r="G465" s="9"/>
      <c r="H465" s="9"/>
      <c r="I465" s="9"/>
      <c r="J465" s="9"/>
      <c r="K465" s="9"/>
      <c r="L465" s="110">
        <f>IF(L$288&gt;0, IF(M$288=0, 'Adjustment for previous period'!$G377, 0), 0)</f>
        <v>0</v>
      </c>
      <c r="M465" s="110">
        <f>IF(M$288&gt;0, IF(N$288=0, 'Adjustment for previous period'!$G377, 0), 0)</f>
        <v>0</v>
      </c>
      <c r="N465" s="110">
        <f>IF(N$288&gt;0, IF(O$288=0, 'Adjustment for previous period'!$G377, 0), 0)</f>
        <v>0</v>
      </c>
      <c r="O465" s="110">
        <f>IF(O$288&gt;0, IF(P$288=0, 'Adjustment for previous period'!$G377, 0), 0)</f>
        <v>0</v>
      </c>
      <c r="P465" s="110">
        <f>IF(P$288&gt;0, IF(Q$288=0, 'Adjustment for previous period'!$G377, 0), 0)</f>
        <v>0</v>
      </c>
      <c r="Q465" s="241">
        <f>IF(Q$288&gt;0, IF(R$288=0, 'Adjustment for previous period'!$G377, 0), 0)</f>
        <v>0</v>
      </c>
      <c r="R465" s="9"/>
      <c r="S465" s="9"/>
      <c r="T465" s="9"/>
      <c r="U465" s="9"/>
      <c r="V465" s="9"/>
      <c r="W465" s="9"/>
      <c r="X465" s="9"/>
      <c r="Y465" s="9"/>
      <c r="Z465" s="9"/>
      <c r="AA465" s="9"/>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row>
    <row r="466" spans="1:64" hidden="1" outlineLevel="1">
      <c r="A466" s="9"/>
      <c r="B466" s="9"/>
      <c r="C466" s="9"/>
      <c r="D466" s="128">
        <f>Asset37</f>
        <v>0</v>
      </c>
      <c r="E466" s="9"/>
      <c r="F466" s="9"/>
      <c r="G466" s="9"/>
      <c r="H466" s="9"/>
      <c r="I466" s="9"/>
      <c r="J466" s="9"/>
      <c r="K466" s="9"/>
      <c r="L466" s="110">
        <f>IF(L$288&gt;0, IF(M$288=0, 'Adjustment for previous period'!$G378, 0), 0)</f>
        <v>0</v>
      </c>
      <c r="M466" s="110">
        <f>IF(M$288&gt;0, IF(N$288=0, 'Adjustment for previous period'!$G378, 0), 0)</f>
        <v>0</v>
      </c>
      <c r="N466" s="110">
        <f>IF(N$288&gt;0, IF(O$288=0, 'Adjustment for previous period'!$G378, 0), 0)</f>
        <v>0</v>
      </c>
      <c r="O466" s="110">
        <f>IF(O$288&gt;0, IF(P$288=0, 'Adjustment for previous period'!$G378, 0), 0)</f>
        <v>0</v>
      </c>
      <c r="P466" s="110">
        <f>IF(P$288&gt;0, IF(Q$288=0, 'Adjustment for previous period'!$G378, 0), 0)</f>
        <v>0</v>
      </c>
      <c r="Q466" s="241">
        <f>IF(Q$288&gt;0, IF(R$288=0, 'Adjustment for previous period'!$G378, 0), 0)</f>
        <v>0</v>
      </c>
      <c r="R466" s="9"/>
      <c r="S466" s="9"/>
      <c r="T466" s="9"/>
      <c r="U466" s="9"/>
      <c r="V466" s="9"/>
      <c r="W466" s="9"/>
      <c r="X466" s="9"/>
      <c r="Y466" s="9"/>
      <c r="Z466" s="9"/>
      <c r="AA466" s="9"/>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row>
    <row r="467" spans="1:64" hidden="1" outlineLevel="1">
      <c r="A467" s="9"/>
      <c r="B467" s="9"/>
      <c r="C467" s="9"/>
      <c r="D467" s="128">
        <f>Asset38</f>
        <v>0</v>
      </c>
      <c r="E467" s="9"/>
      <c r="F467" s="9"/>
      <c r="G467" s="9"/>
      <c r="H467" s="9"/>
      <c r="I467" s="9"/>
      <c r="J467" s="9"/>
      <c r="K467" s="9"/>
      <c r="L467" s="110">
        <f>IF(L$288&gt;0, IF(M$288=0, 'Adjustment for previous period'!$G379, 0), 0)</f>
        <v>0</v>
      </c>
      <c r="M467" s="110">
        <f>IF(M$288&gt;0, IF(N$288=0, 'Adjustment for previous period'!$G379, 0), 0)</f>
        <v>0</v>
      </c>
      <c r="N467" s="110">
        <f>IF(N$288&gt;0, IF(O$288=0, 'Adjustment for previous period'!$G379, 0), 0)</f>
        <v>0</v>
      </c>
      <c r="O467" s="110">
        <f>IF(O$288&gt;0, IF(P$288=0, 'Adjustment for previous period'!$G379, 0), 0)</f>
        <v>0</v>
      </c>
      <c r="P467" s="110">
        <f>IF(P$288&gt;0, IF(Q$288=0, 'Adjustment for previous period'!$G379, 0), 0)</f>
        <v>0</v>
      </c>
      <c r="Q467" s="241">
        <f>IF(Q$288&gt;0, IF(R$288=0, 'Adjustment for previous period'!$G379, 0), 0)</f>
        <v>0</v>
      </c>
      <c r="R467" s="9"/>
      <c r="S467" s="9"/>
      <c r="T467" s="9"/>
      <c r="U467" s="9"/>
      <c r="V467" s="9"/>
      <c r="W467" s="9"/>
      <c r="X467" s="9"/>
      <c r="Y467" s="9"/>
      <c r="Z467" s="9"/>
      <c r="AA467" s="9"/>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row>
    <row r="468" spans="1:64" hidden="1" outlineLevel="1">
      <c r="A468" s="9"/>
      <c r="B468" s="9"/>
      <c r="C468" s="9"/>
      <c r="D468" s="128">
        <f>Asset39</f>
        <v>0</v>
      </c>
      <c r="E468" s="9"/>
      <c r="F468" s="9"/>
      <c r="G468" s="9"/>
      <c r="H468" s="9"/>
      <c r="I468" s="9"/>
      <c r="J468" s="9"/>
      <c r="K468" s="9"/>
      <c r="L468" s="110">
        <f>IF(L$288&gt;0, IF(M$288=0, 'Adjustment for previous period'!$G380, 0), 0)</f>
        <v>0</v>
      </c>
      <c r="M468" s="110">
        <f>IF(M$288&gt;0, IF(N$288=0, 'Adjustment for previous period'!$G380, 0), 0)</f>
        <v>0</v>
      </c>
      <c r="N468" s="110">
        <f>IF(N$288&gt;0, IF(O$288=0, 'Adjustment for previous period'!$G380, 0), 0)</f>
        <v>0</v>
      </c>
      <c r="O468" s="110">
        <f>IF(O$288&gt;0, IF(P$288=0, 'Adjustment for previous period'!$G380, 0), 0)</f>
        <v>0</v>
      </c>
      <c r="P468" s="110">
        <f>IF(P$288&gt;0, IF(Q$288=0, 'Adjustment for previous period'!$G380, 0), 0)</f>
        <v>0</v>
      </c>
      <c r="Q468" s="241">
        <f>IF(Q$288&gt;0, IF(R$288=0, 'Adjustment for previous period'!$G380, 0), 0)</f>
        <v>0</v>
      </c>
      <c r="R468" s="9"/>
      <c r="S468" s="9"/>
      <c r="T468" s="9"/>
      <c r="U468" s="9"/>
      <c r="V468" s="9"/>
      <c r="W468" s="9"/>
      <c r="X468" s="9"/>
      <c r="Y468" s="9"/>
      <c r="Z468" s="9"/>
      <c r="AA468" s="9"/>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row>
    <row r="469" spans="1:64" hidden="1" outlineLevel="1">
      <c r="A469" s="9"/>
      <c r="B469" s="9"/>
      <c r="C469" s="9"/>
      <c r="D469" s="128">
        <f>Asset40</f>
        <v>0</v>
      </c>
      <c r="E469" s="9"/>
      <c r="F469" s="9"/>
      <c r="G469" s="9"/>
      <c r="H469" s="9"/>
      <c r="I469" s="9"/>
      <c r="J469" s="9"/>
      <c r="K469" s="9"/>
      <c r="L469" s="110">
        <f>IF(L$288&gt;0, IF(M$288=0, 'Adjustment for previous period'!$G381, 0), 0)</f>
        <v>0</v>
      </c>
      <c r="M469" s="110">
        <f>IF(M$288&gt;0, IF(N$288=0, 'Adjustment for previous period'!$G381, 0), 0)</f>
        <v>0</v>
      </c>
      <c r="N469" s="110">
        <f>IF(N$288&gt;0, IF(O$288=0, 'Adjustment for previous period'!$G381, 0), 0)</f>
        <v>0</v>
      </c>
      <c r="O469" s="110">
        <f>IF(O$288&gt;0, IF(P$288=0, 'Adjustment for previous period'!$G381, 0), 0)</f>
        <v>0</v>
      </c>
      <c r="P469" s="110">
        <f>IF(P$288&gt;0, IF(Q$288=0, 'Adjustment for previous period'!$G381, 0), 0)</f>
        <v>0</v>
      </c>
      <c r="Q469" s="241">
        <f>IF(Q$288&gt;0, IF(R$288=0, 'Adjustment for previous period'!$G381, 0), 0)</f>
        <v>0</v>
      </c>
      <c r="R469" s="9"/>
      <c r="S469" s="9"/>
      <c r="T469" s="9"/>
      <c r="U469" s="9"/>
      <c r="V469" s="9"/>
      <c r="W469" s="9"/>
      <c r="X469" s="9"/>
      <c r="Y469" s="9"/>
      <c r="Z469" s="9"/>
      <c r="AA469" s="9"/>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row>
    <row r="470" spans="1:64" hidden="1" outlineLevel="1">
      <c r="A470" s="9"/>
      <c r="B470" s="9"/>
      <c r="C470" s="9"/>
      <c r="D470" s="128">
        <f>Asset41</f>
        <v>0</v>
      </c>
      <c r="E470" s="9"/>
      <c r="F470" s="9"/>
      <c r="G470" s="9"/>
      <c r="H470" s="9"/>
      <c r="I470" s="9"/>
      <c r="J470" s="9"/>
      <c r="K470" s="9"/>
      <c r="L470" s="110">
        <f>IF(L$288&gt;0, IF(M$288=0, 'Adjustment for previous period'!$G382, 0), 0)</f>
        <v>0</v>
      </c>
      <c r="M470" s="110">
        <f>IF(M$288&gt;0, IF(N$288=0, 'Adjustment for previous period'!$G382, 0), 0)</f>
        <v>0</v>
      </c>
      <c r="N470" s="110">
        <f>IF(N$288&gt;0, IF(O$288=0, 'Adjustment for previous period'!$G382, 0), 0)</f>
        <v>0</v>
      </c>
      <c r="O470" s="110">
        <f>IF(O$288&gt;0, IF(P$288=0, 'Adjustment for previous period'!$G382, 0), 0)</f>
        <v>0</v>
      </c>
      <c r="P470" s="110">
        <f>IF(P$288&gt;0, IF(Q$288=0, 'Adjustment for previous period'!$G382, 0), 0)</f>
        <v>0</v>
      </c>
      <c r="Q470" s="241">
        <f>IF(Q$288&gt;0, IF(R$288=0, 'Adjustment for previous period'!$G382, 0), 0)</f>
        <v>0</v>
      </c>
      <c r="R470" s="9"/>
      <c r="S470" s="9"/>
      <c r="T470" s="9"/>
      <c r="U470" s="9"/>
      <c r="V470" s="9"/>
      <c r="W470" s="9"/>
      <c r="X470" s="9"/>
      <c r="Y470" s="9"/>
      <c r="Z470" s="9"/>
      <c r="AA470" s="9"/>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row>
    <row r="471" spans="1:64" hidden="1" outlineLevel="1">
      <c r="A471" s="9"/>
      <c r="B471" s="9"/>
      <c r="C471" s="9"/>
      <c r="D471" s="128">
        <f>Asset42</f>
        <v>0</v>
      </c>
      <c r="E471" s="9"/>
      <c r="F471" s="9"/>
      <c r="G471" s="9"/>
      <c r="H471" s="9"/>
      <c r="I471" s="9"/>
      <c r="J471" s="9"/>
      <c r="K471" s="9"/>
      <c r="L471" s="110">
        <f>IF(L$288&gt;0, IF(M$288=0, 'Adjustment for previous period'!$G383, 0), 0)</f>
        <v>0</v>
      </c>
      <c r="M471" s="110">
        <f>IF(M$288&gt;0, IF(N$288=0, 'Adjustment for previous period'!$G383, 0), 0)</f>
        <v>0</v>
      </c>
      <c r="N471" s="110">
        <f>IF(N$288&gt;0, IF(O$288=0, 'Adjustment for previous period'!$G383, 0), 0)</f>
        <v>0</v>
      </c>
      <c r="O471" s="110">
        <f>IF(O$288&gt;0, IF(P$288=0, 'Adjustment for previous period'!$G383, 0), 0)</f>
        <v>0</v>
      </c>
      <c r="P471" s="110">
        <f>IF(P$288&gt;0, IF(Q$288=0, 'Adjustment for previous period'!$G383, 0), 0)</f>
        <v>0</v>
      </c>
      <c r="Q471" s="241">
        <f>IF(Q$288&gt;0, IF(R$288=0, 'Adjustment for previous period'!$G383, 0), 0)</f>
        <v>0</v>
      </c>
      <c r="R471" s="9"/>
      <c r="S471" s="9"/>
      <c r="T471" s="9"/>
      <c r="U471" s="9"/>
      <c r="V471" s="9"/>
      <c r="W471" s="9"/>
      <c r="X471" s="9"/>
      <c r="Y471" s="9"/>
      <c r="Z471" s="9"/>
      <c r="AA471" s="9"/>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row>
    <row r="472" spans="1:64" hidden="1" outlineLevel="1">
      <c r="A472" s="9"/>
      <c r="B472" s="9"/>
      <c r="C472" s="9"/>
      <c r="D472" s="128">
        <f>Asset43</f>
        <v>0</v>
      </c>
      <c r="E472" s="9"/>
      <c r="F472" s="9"/>
      <c r="G472" s="9"/>
      <c r="H472" s="9"/>
      <c r="I472" s="9"/>
      <c r="J472" s="9"/>
      <c r="K472" s="9"/>
      <c r="L472" s="110">
        <f>IF(L$288&gt;0, IF(M$288=0, 'Adjustment for previous period'!$G384, 0), 0)</f>
        <v>0</v>
      </c>
      <c r="M472" s="110">
        <f>IF(M$288&gt;0, IF(N$288=0, 'Adjustment for previous period'!$G384, 0), 0)</f>
        <v>0</v>
      </c>
      <c r="N472" s="110">
        <f>IF(N$288&gt;0, IF(O$288=0, 'Adjustment for previous period'!$G384, 0), 0)</f>
        <v>0</v>
      </c>
      <c r="O472" s="110">
        <f>IF(O$288&gt;0, IF(P$288=0, 'Adjustment for previous period'!$G384, 0), 0)</f>
        <v>0</v>
      </c>
      <c r="P472" s="110">
        <f>IF(P$288&gt;0, IF(Q$288=0, 'Adjustment for previous period'!$G384, 0), 0)</f>
        <v>0</v>
      </c>
      <c r="Q472" s="241">
        <f>IF(Q$288&gt;0, IF(R$288=0, 'Adjustment for previous period'!$G384, 0), 0)</f>
        <v>0</v>
      </c>
      <c r="R472" s="9"/>
      <c r="S472" s="9"/>
      <c r="T472" s="9"/>
      <c r="U472" s="9"/>
      <c r="V472" s="9"/>
      <c r="W472" s="9"/>
      <c r="X472" s="9"/>
      <c r="Y472" s="9"/>
      <c r="Z472" s="9"/>
      <c r="AA472" s="9"/>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row>
    <row r="473" spans="1:64" hidden="1" outlineLevel="1">
      <c r="A473" s="9"/>
      <c r="B473" s="9"/>
      <c r="C473" s="9"/>
      <c r="D473" s="128">
        <f>Asset44</f>
        <v>0</v>
      </c>
      <c r="E473" s="9"/>
      <c r="F473" s="9"/>
      <c r="G473" s="9"/>
      <c r="H473" s="9"/>
      <c r="I473" s="9"/>
      <c r="J473" s="9"/>
      <c r="K473" s="9"/>
      <c r="L473" s="110">
        <f>IF(L$288&gt;0, IF(M$288=0, 'Adjustment for previous period'!$G385, 0), 0)</f>
        <v>0</v>
      </c>
      <c r="M473" s="110">
        <f>IF(M$288&gt;0, IF(N$288=0, 'Adjustment for previous period'!$G385, 0), 0)</f>
        <v>0</v>
      </c>
      <c r="N473" s="110">
        <f>IF(N$288&gt;0, IF(O$288=0, 'Adjustment for previous period'!$G385, 0), 0)</f>
        <v>0</v>
      </c>
      <c r="O473" s="110">
        <f>IF(O$288&gt;0, IF(P$288=0, 'Adjustment for previous period'!$G385, 0), 0)</f>
        <v>0</v>
      </c>
      <c r="P473" s="110">
        <f>IF(P$288&gt;0, IF(Q$288=0, 'Adjustment for previous period'!$G385, 0), 0)</f>
        <v>0</v>
      </c>
      <c r="Q473" s="241">
        <f>IF(Q$288&gt;0, IF(R$288=0, 'Adjustment for previous period'!$G385, 0), 0)</f>
        <v>0</v>
      </c>
      <c r="R473" s="9"/>
      <c r="S473" s="9"/>
      <c r="T473" s="9"/>
      <c r="U473" s="9"/>
      <c r="V473" s="9"/>
      <c r="W473" s="9"/>
      <c r="X473" s="9"/>
      <c r="Y473" s="9"/>
      <c r="Z473" s="9"/>
      <c r="AA473" s="9"/>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row>
    <row r="474" spans="1:64" hidden="1" outlineLevel="1">
      <c r="A474" s="9"/>
      <c r="B474" s="9"/>
      <c r="C474" s="9"/>
      <c r="D474" s="128">
        <f>Asset45</f>
        <v>0</v>
      </c>
      <c r="E474" s="9"/>
      <c r="F474" s="9"/>
      <c r="G474" s="9"/>
      <c r="H474" s="9"/>
      <c r="I474" s="9"/>
      <c r="J474" s="9"/>
      <c r="K474" s="9"/>
      <c r="L474" s="110">
        <f>IF(L$288&gt;0, IF(M$288=0, 'Adjustment for previous period'!$G386, 0), 0)</f>
        <v>0</v>
      </c>
      <c r="M474" s="110">
        <f>IF(M$288&gt;0, IF(N$288=0, 'Adjustment for previous period'!$G386, 0), 0)</f>
        <v>0</v>
      </c>
      <c r="N474" s="110">
        <f>IF(N$288&gt;0, IF(O$288=0, 'Adjustment for previous period'!$G386, 0), 0)</f>
        <v>0</v>
      </c>
      <c r="O474" s="110">
        <f>IF(O$288&gt;0, IF(P$288=0, 'Adjustment for previous period'!$G386, 0), 0)</f>
        <v>0</v>
      </c>
      <c r="P474" s="110">
        <f>IF(P$288&gt;0, IF(Q$288=0, 'Adjustment for previous period'!$G386, 0), 0)</f>
        <v>0</v>
      </c>
      <c r="Q474" s="241">
        <f>IF(Q$288&gt;0, IF(R$288=0, 'Adjustment for previous period'!$G386, 0), 0)</f>
        <v>0</v>
      </c>
      <c r="R474" s="9"/>
      <c r="S474" s="9"/>
      <c r="T474" s="9"/>
      <c r="U474" s="9"/>
      <c r="V474" s="9"/>
      <c r="W474" s="9"/>
      <c r="X474" s="9"/>
      <c r="Y474" s="9"/>
      <c r="Z474" s="9"/>
      <c r="AA474" s="9"/>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row>
    <row r="475" spans="1:64" collapsed="1">
      <c r="A475" s="9"/>
      <c r="B475" s="9"/>
      <c r="C475" s="9"/>
      <c r="D475" s="9"/>
      <c r="E475" s="9"/>
      <c r="F475" s="9"/>
      <c r="G475" s="9"/>
      <c r="H475" s="9"/>
      <c r="I475" s="9"/>
      <c r="J475" s="9"/>
      <c r="K475" s="9"/>
      <c r="L475" s="9"/>
      <c r="M475" s="9"/>
      <c r="N475" s="11"/>
      <c r="O475" s="9"/>
      <c r="P475" s="9"/>
      <c r="Q475" s="9"/>
      <c r="R475" s="9"/>
      <c r="S475" s="9"/>
      <c r="T475" s="9"/>
      <c r="U475" s="9"/>
      <c r="V475" s="9"/>
      <c r="W475" s="9"/>
      <c r="X475" s="9"/>
      <c r="Y475" s="9"/>
      <c r="Z475" s="9"/>
      <c r="AA475" s="9"/>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row>
    <row r="476" spans="1:64">
      <c r="A476" s="9"/>
      <c r="B476" s="9"/>
      <c r="C476" s="9" t="s">
        <v>59</v>
      </c>
      <c r="D476" s="9"/>
      <c r="E476" s="9"/>
      <c r="F476" s="9"/>
      <c r="G476" s="9"/>
      <c r="H476" s="9"/>
      <c r="I476" s="9"/>
      <c r="J476" s="9"/>
      <c r="K476" s="9"/>
      <c r="L476" s="36">
        <f t="shared" ref="L476:Q476" si="18">SUM(L477:L521)</f>
        <v>0</v>
      </c>
      <c r="M476" s="36">
        <f t="shared" si="18"/>
        <v>0</v>
      </c>
      <c r="N476" s="36">
        <f t="shared" si="18"/>
        <v>0</v>
      </c>
      <c r="O476" s="36">
        <f t="shared" si="18"/>
        <v>0</v>
      </c>
      <c r="P476" s="36">
        <f t="shared" si="18"/>
        <v>0</v>
      </c>
      <c r="Q476" s="36">
        <f t="shared" si="18"/>
        <v>0</v>
      </c>
      <c r="R476" s="9"/>
      <c r="S476" s="9"/>
      <c r="T476" s="9"/>
      <c r="U476" s="9"/>
      <c r="V476" s="9"/>
      <c r="W476" s="9"/>
      <c r="X476" s="9"/>
      <c r="Y476" s="9"/>
      <c r="Z476" s="9"/>
      <c r="AA476" s="9"/>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row>
    <row r="477" spans="1:64" hidden="1" outlineLevel="1">
      <c r="A477" s="9"/>
      <c r="B477" s="9"/>
      <c r="C477" s="9"/>
      <c r="D477" s="128" t="str">
        <f>Asset1</f>
        <v>System Capex</v>
      </c>
      <c r="E477" s="9"/>
      <c r="F477" s="9"/>
      <c r="G477" s="9"/>
      <c r="H477" s="9"/>
      <c r="I477" s="9"/>
      <c r="J477" s="9"/>
      <c r="K477" s="9"/>
      <c r="L477" s="110">
        <f>IF(M$288=0, 'Adjustment for previous period'!L390, 0)</f>
        <v>0</v>
      </c>
      <c r="M477" s="110">
        <f>IF(N$288=0, 'Adjustment for previous period'!M390, 0)</f>
        <v>0</v>
      </c>
      <c r="N477" s="110">
        <f>IF(O$288=0, 'Adjustment for previous period'!N390, 0)</f>
        <v>0</v>
      </c>
      <c r="O477" s="110">
        <f>IF(P$288=0, 'Adjustment for previous period'!O390, 0)</f>
        <v>0</v>
      </c>
      <c r="P477" s="110">
        <f>IF(Q$288=0, 'Adjustment for previous period'!P390, 0)</f>
        <v>0</v>
      </c>
      <c r="Q477" s="110">
        <f>IF(R$288=0, 'Adjustment for previous period'!Q390, 0)</f>
        <v>0</v>
      </c>
      <c r="R477" s="9"/>
      <c r="S477" s="9"/>
      <c r="T477" s="9"/>
      <c r="U477" s="9"/>
      <c r="V477" s="9"/>
      <c r="W477" s="9"/>
      <c r="X477" s="9"/>
      <c r="Y477" s="9"/>
      <c r="Z477" s="9"/>
      <c r="AA477" s="9"/>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row>
    <row r="478" spans="1:64" hidden="1" outlineLevel="1">
      <c r="A478" s="9"/>
      <c r="B478" s="9"/>
      <c r="C478" s="9"/>
      <c r="D478" s="128" t="str">
        <f>Asset2</f>
        <v>Transmission terminal station</v>
      </c>
      <c r="E478" s="9"/>
      <c r="F478" s="9"/>
      <c r="G478" s="9"/>
      <c r="H478" s="9"/>
      <c r="I478" s="9"/>
      <c r="J478" s="9"/>
      <c r="K478" s="9"/>
      <c r="L478" s="110">
        <f>IF(M$288=0, 'Adjustment for previous period'!L392, 0)</f>
        <v>0</v>
      </c>
      <c r="M478" s="110">
        <f>IF(N$288=0, 'Adjustment for previous period'!M392, 0)</f>
        <v>0</v>
      </c>
      <c r="N478" s="110">
        <f>IF(O$288=0, 'Adjustment for previous period'!N392, 0)</f>
        <v>0</v>
      </c>
      <c r="O478" s="110">
        <f>IF(P$288=0, 'Adjustment for previous period'!O392, 0)</f>
        <v>0</v>
      </c>
      <c r="P478" s="110">
        <f>IF(Q$288=0, 'Adjustment for previous period'!P392, 0)</f>
        <v>0</v>
      </c>
      <c r="Q478" s="110">
        <f>IF(R$288=0, 'Adjustment for previous period'!Q392, 0)</f>
        <v>0</v>
      </c>
      <c r="R478" s="9"/>
      <c r="S478" s="9"/>
      <c r="T478" s="9"/>
      <c r="U478" s="9"/>
      <c r="V478" s="9"/>
      <c r="W478" s="9"/>
      <c r="X478" s="9"/>
      <c r="Y478" s="9"/>
      <c r="Z478" s="9"/>
      <c r="AA478" s="9"/>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row>
    <row r="479" spans="1:64" hidden="1" outlineLevel="1">
      <c r="A479" s="9"/>
      <c r="B479" s="9"/>
      <c r="C479" s="9"/>
      <c r="D479" s="128" t="str">
        <f>Asset3</f>
        <v>Zone substations</v>
      </c>
      <c r="E479" s="9"/>
      <c r="F479" s="9"/>
      <c r="G479" s="9"/>
      <c r="H479" s="9"/>
      <c r="I479" s="9"/>
      <c r="J479" s="9"/>
      <c r="K479" s="9"/>
      <c r="L479" s="110">
        <f>IF(M$288=0, 'Adjustment for previous period'!L394, 0)</f>
        <v>0</v>
      </c>
      <c r="M479" s="110">
        <f>IF(N$288=0, 'Adjustment for previous period'!M394, 0)</f>
        <v>0</v>
      </c>
      <c r="N479" s="110">
        <f>IF(O$288=0, 'Adjustment for previous period'!N394, 0)</f>
        <v>0</v>
      </c>
      <c r="O479" s="110">
        <f>IF(P$288=0, 'Adjustment for previous period'!O394, 0)</f>
        <v>0</v>
      </c>
      <c r="P479" s="110">
        <f>IF(Q$288=0, 'Adjustment for previous period'!P394, 0)</f>
        <v>0</v>
      </c>
      <c r="Q479" s="110">
        <f>IF(R$288=0, 'Adjustment for previous period'!Q394, 0)</f>
        <v>0</v>
      </c>
      <c r="R479" s="9"/>
      <c r="S479" s="9"/>
      <c r="T479" s="9"/>
      <c r="U479" s="9"/>
      <c r="V479" s="9"/>
      <c r="W479" s="9"/>
      <c r="X479" s="9"/>
      <c r="Y479" s="9"/>
      <c r="Z479" s="9"/>
      <c r="AA479" s="9"/>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row>
    <row r="480" spans="1:64" hidden="1" outlineLevel="1">
      <c r="A480" s="9"/>
      <c r="B480" s="9"/>
      <c r="C480" s="9"/>
      <c r="D480" s="128" t="str">
        <f>Asset4</f>
        <v>Transmission lines</v>
      </c>
      <c r="E480" s="9"/>
      <c r="F480" s="9"/>
      <c r="G480" s="9"/>
      <c r="H480" s="9"/>
      <c r="I480" s="9"/>
      <c r="J480" s="9"/>
      <c r="K480" s="9"/>
      <c r="L480" s="110">
        <f>IF(M$288=0, 'Adjustment for previous period'!L396, 0)</f>
        <v>0</v>
      </c>
      <c r="M480" s="110">
        <f>IF(N$288=0, 'Adjustment for previous period'!M396, 0)</f>
        <v>0</v>
      </c>
      <c r="N480" s="110">
        <f>IF(O$288=0, 'Adjustment for previous period'!N396, 0)</f>
        <v>0</v>
      </c>
      <c r="O480" s="110">
        <f>IF(P$288=0, 'Adjustment for previous period'!O396, 0)</f>
        <v>0</v>
      </c>
      <c r="P480" s="110">
        <f>IF(Q$288=0, 'Adjustment for previous period'!P396, 0)</f>
        <v>0</v>
      </c>
      <c r="Q480" s="110">
        <f>IF(R$288=0, 'Adjustment for previous period'!Q396, 0)</f>
        <v>0</v>
      </c>
      <c r="R480" s="9"/>
      <c r="S480" s="9"/>
      <c r="T480" s="9"/>
      <c r="U480" s="9"/>
      <c r="V480" s="9"/>
      <c r="W480" s="9"/>
      <c r="X480" s="9"/>
      <c r="Y480" s="9"/>
      <c r="Z480" s="9"/>
      <c r="AA480" s="9"/>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row>
    <row r="481" spans="1:64" hidden="1" outlineLevel="1">
      <c r="A481" s="9"/>
      <c r="B481" s="9"/>
      <c r="C481" s="9"/>
      <c r="D481" s="128" t="str">
        <f>Asset5</f>
        <v>Distribution mains</v>
      </c>
      <c r="E481" s="9"/>
      <c r="F481" s="9"/>
      <c r="G481" s="9"/>
      <c r="H481" s="9"/>
      <c r="I481" s="9"/>
      <c r="J481" s="9"/>
      <c r="K481" s="9"/>
      <c r="L481" s="110">
        <f>IF(M$288=0, 'Adjustment for previous period'!L398, 0)</f>
        <v>0</v>
      </c>
      <c r="M481" s="110">
        <f>IF(N$288=0, 'Adjustment for previous period'!M398, 0)</f>
        <v>0</v>
      </c>
      <c r="N481" s="110">
        <f>IF(O$288=0, 'Adjustment for previous period'!N398, 0)</f>
        <v>0</v>
      </c>
      <c r="O481" s="110">
        <f>IF(P$288=0, 'Adjustment for previous period'!O398, 0)</f>
        <v>0</v>
      </c>
      <c r="P481" s="110">
        <f>IF(Q$288=0, 'Adjustment for previous period'!P398, 0)</f>
        <v>0</v>
      </c>
      <c r="Q481" s="110">
        <f>IF(R$288=0, 'Adjustment for previous period'!Q398, 0)</f>
        <v>0</v>
      </c>
      <c r="R481" s="9"/>
      <c r="S481" s="9"/>
      <c r="T481" s="9"/>
      <c r="U481" s="9"/>
      <c r="V481" s="9"/>
      <c r="W481" s="9"/>
      <c r="X481" s="9"/>
      <c r="Y481" s="9"/>
      <c r="Z481" s="9"/>
      <c r="AA481" s="9"/>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row>
    <row r="482" spans="1:64" hidden="1" outlineLevel="1">
      <c r="A482" s="9"/>
      <c r="B482" s="9"/>
      <c r="C482" s="9"/>
      <c r="D482" s="128" t="str">
        <f>Asset6</f>
        <v>Distribution substations</v>
      </c>
      <c r="E482" s="9"/>
      <c r="F482" s="9"/>
      <c r="G482" s="9"/>
      <c r="H482" s="9"/>
      <c r="I482" s="9"/>
      <c r="J482" s="9"/>
      <c r="K482" s="9"/>
      <c r="L482" s="110">
        <f>IF(M$288=0, 'Adjustment for previous period'!L400, 0)</f>
        <v>0</v>
      </c>
      <c r="M482" s="110">
        <f>IF(N$288=0, 'Adjustment for previous period'!M400, 0)</f>
        <v>0</v>
      </c>
      <c r="N482" s="110">
        <f>IF(O$288=0, 'Adjustment for previous period'!N400, 0)</f>
        <v>0</v>
      </c>
      <c r="O482" s="110">
        <f>IF(P$288=0, 'Adjustment for previous period'!O400, 0)</f>
        <v>0</v>
      </c>
      <c r="P482" s="110">
        <f>IF(Q$288=0, 'Adjustment for previous period'!P400, 0)</f>
        <v>0</v>
      </c>
      <c r="Q482" s="110">
        <f>IF(R$288=0, 'Adjustment for previous period'!Q400, 0)</f>
        <v>0</v>
      </c>
      <c r="R482" s="9"/>
      <c r="S482" s="9"/>
      <c r="T482" s="9"/>
      <c r="U482" s="9"/>
      <c r="V482" s="9"/>
      <c r="W482" s="9"/>
      <c r="X482" s="9"/>
      <c r="Y482" s="9"/>
      <c r="Z482" s="9"/>
      <c r="AA482" s="9"/>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row>
    <row r="483" spans="1:64" hidden="1" outlineLevel="1">
      <c r="A483" s="9"/>
      <c r="B483" s="9"/>
      <c r="C483" s="9"/>
      <c r="D483" s="128" t="str">
        <f>Asset7</f>
        <v>Metering</v>
      </c>
      <c r="E483" s="9"/>
      <c r="F483" s="9"/>
      <c r="G483" s="9"/>
      <c r="H483" s="9"/>
      <c r="I483" s="9"/>
      <c r="J483" s="9"/>
      <c r="K483" s="9"/>
      <c r="L483" s="110">
        <f>IF(M$288=0, 'Adjustment for previous period'!L402, 0)</f>
        <v>0</v>
      </c>
      <c r="M483" s="110">
        <f>IF(N$288=0, 'Adjustment for previous period'!M402, 0)</f>
        <v>0</v>
      </c>
      <c r="N483" s="110">
        <f>IF(O$288=0, 'Adjustment for previous period'!N402, 0)</f>
        <v>0</v>
      </c>
      <c r="O483" s="110">
        <f>IF(P$288=0, 'Adjustment for previous period'!O402, 0)</f>
        <v>0</v>
      </c>
      <c r="P483" s="110">
        <f>IF(Q$288=0, 'Adjustment for previous period'!P402, 0)</f>
        <v>0</v>
      </c>
      <c r="Q483" s="110">
        <f>IF(R$288=0, 'Adjustment for previous period'!Q402, 0)</f>
        <v>0</v>
      </c>
      <c r="R483" s="9"/>
      <c r="S483" s="9"/>
      <c r="T483" s="9"/>
      <c r="U483" s="9"/>
      <c r="V483" s="9"/>
      <c r="W483" s="9"/>
      <c r="X483" s="9"/>
      <c r="Y483" s="9"/>
      <c r="Z483" s="9"/>
      <c r="AA483" s="9"/>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row>
    <row r="484" spans="1:64" hidden="1" outlineLevel="1">
      <c r="A484" s="9"/>
      <c r="B484" s="9"/>
      <c r="C484" s="9"/>
      <c r="D484" s="128" t="str">
        <f>Asset8</f>
        <v>Land and easements</v>
      </c>
      <c r="E484" s="9"/>
      <c r="F484" s="9"/>
      <c r="G484" s="9"/>
      <c r="H484" s="9"/>
      <c r="I484" s="9"/>
      <c r="J484" s="9"/>
      <c r="K484" s="9"/>
      <c r="L484" s="110">
        <f>IF(M$288=0, 'Adjustment for previous period'!L404, 0)</f>
        <v>0</v>
      </c>
      <c r="M484" s="110">
        <f>IF(N$288=0, 'Adjustment for previous period'!M404, 0)</f>
        <v>0</v>
      </c>
      <c r="N484" s="110">
        <f>IF(O$288=0, 'Adjustment for previous period'!N404, 0)</f>
        <v>0</v>
      </c>
      <c r="O484" s="110">
        <f>IF(P$288=0, 'Adjustment for previous period'!O404, 0)</f>
        <v>0</v>
      </c>
      <c r="P484" s="110">
        <f>IF(Q$288=0, 'Adjustment for previous period'!P404, 0)</f>
        <v>0</v>
      </c>
      <c r="Q484" s="110">
        <f>IF(R$288=0, 'Adjustment for previous period'!Q404, 0)</f>
        <v>0</v>
      </c>
      <c r="R484" s="9"/>
      <c r="S484" s="9"/>
      <c r="T484" s="9"/>
      <c r="U484" s="9"/>
      <c r="V484" s="9"/>
      <c r="W484" s="9"/>
      <c r="X484" s="9"/>
      <c r="Y484" s="9"/>
      <c r="Z484" s="9"/>
      <c r="AA484" s="9"/>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row>
    <row r="485" spans="1:64" hidden="1" outlineLevel="1">
      <c r="A485" s="9"/>
      <c r="B485" s="9"/>
      <c r="C485" s="9"/>
      <c r="D485" s="128" t="str">
        <f>Asset9</f>
        <v>Secondary systems - Control, communications &amp; Protection</v>
      </c>
      <c r="E485" s="9"/>
      <c r="F485" s="9"/>
      <c r="G485" s="9"/>
      <c r="H485" s="9"/>
      <c r="I485" s="9"/>
      <c r="J485" s="9"/>
      <c r="K485" s="9"/>
      <c r="L485" s="110">
        <f>IF(M$288=0, 'Adjustment for previous period'!L406, 0)</f>
        <v>0</v>
      </c>
      <c r="M485" s="110">
        <f>IF(N$288=0, 'Adjustment for previous period'!M406, 0)</f>
        <v>0</v>
      </c>
      <c r="N485" s="110">
        <f>IF(O$288=0, 'Adjustment for previous period'!N406, 0)</f>
        <v>0</v>
      </c>
      <c r="O485" s="110">
        <f>IF(P$288=0, 'Adjustment for previous period'!O406, 0)</f>
        <v>0</v>
      </c>
      <c r="P485" s="110">
        <f>IF(Q$288=0, 'Adjustment for previous period'!P406, 0)</f>
        <v>0</v>
      </c>
      <c r="Q485" s="110">
        <f>IF(R$288=0, 'Adjustment for previous period'!Q406, 0)</f>
        <v>0</v>
      </c>
      <c r="R485" s="9"/>
      <c r="S485" s="9"/>
      <c r="T485" s="9"/>
      <c r="U485" s="9"/>
      <c r="V485" s="9"/>
      <c r="W485" s="9"/>
      <c r="X485" s="9"/>
      <c r="Y485" s="9"/>
      <c r="Z485" s="9"/>
      <c r="AA485" s="9"/>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row>
    <row r="486" spans="1:64" hidden="1" outlineLevel="1">
      <c r="A486" s="9"/>
      <c r="B486" s="9"/>
      <c r="C486" s="9"/>
      <c r="D486" s="128" t="str">
        <f>Asset10</f>
        <v>Other</v>
      </c>
      <c r="E486" s="9"/>
      <c r="F486" s="9"/>
      <c r="G486" s="9"/>
      <c r="H486" s="9"/>
      <c r="I486" s="9"/>
      <c r="J486" s="9"/>
      <c r="K486" s="9"/>
      <c r="L486" s="110">
        <f>IF(M$288=0, 'Adjustment for previous period'!L408, 0)</f>
        <v>0</v>
      </c>
      <c r="M486" s="110">
        <f>IF(N$288=0, 'Adjustment for previous period'!M408, 0)</f>
        <v>0</v>
      </c>
      <c r="N486" s="110">
        <f>IF(O$288=0, 'Adjustment for previous period'!N408, 0)</f>
        <v>0</v>
      </c>
      <c r="O486" s="110">
        <f>IF(P$288=0, 'Adjustment for previous period'!O408, 0)</f>
        <v>0</v>
      </c>
      <c r="P486" s="110">
        <f>IF(Q$288=0, 'Adjustment for previous period'!P408, 0)</f>
        <v>0</v>
      </c>
      <c r="Q486" s="110">
        <f>IF(R$288=0, 'Adjustment for previous period'!Q408, 0)</f>
        <v>0</v>
      </c>
      <c r="R486" s="9"/>
      <c r="S486" s="9"/>
      <c r="T486" s="9"/>
      <c r="U486" s="9"/>
      <c r="V486" s="9"/>
      <c r="W486" s="9"/>
      <c r="X486" s="9"/>
      <c r="Y486" s="9"/>
      <c r="Z486" s="9"/>
      <c r="AA486" s="9"/>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row>
    <row r="487" spans="1:64" hidden="1" outlineLevel="1">
      <c r="A487" s="9"/>
      <c r="B487" s="9"/>
      <c r="C487" s="9"/>
      <c r="D487" s="128" t="str">
        <f>Asset11</f>
        <v>Non-System Capex</v>
      </c>
      <c r="E487" s="9"/>
      <c r="F487" s="9"/>
      <c r="G487" s="9"/>
      <c r="H487" s="9"/>
      <c r="I487" s="9"/>
      <c r="J487" s="9"/>
      <c r="K487" s="9"/>
      <c r="L487" s="110">
        <f>IF(M$288=0, 'Adjustment for previous period'!L410, 0)</f>
        <v>0</v>
      </c>
      <c r="M487" s="110">
        <f>IF(N$288=0, 'Adjustment for previous period'!M410, 0)</f>
        <v>0</v>
      </c>
      <c r="N487" s="110">
        <f>IF(O$288=0, 'Adjustment for previous period'!N410, 0)</f>
        <v>0</v>
      </c>
      <c r="O487" s="110">
        <f>IF(P$288=0, 'Adjustment for previous period'!O410, 0)</f>
        <v>0</v>
      </c>
      <c r="P487" s="110">
        <f>IF(Q$288=0, 'Adjustment for previous period'!P410, 0)</f>
        <v>0</v>
      </c>
      <c r="Q487" s="110">
        <f>IF(R$288=0, 'Adjustment for previous period'!Q410, 0)</f>
        <v>0</v>
      </c>
      <c r="R487" s="9"/>
      <c r="S487" s="9"/>
      <c r="T487" s="9"/>
      <c r="U487" s="9"/>
      <c r="V487" s="9"/>
      <c r="W487" s="9"/>
      <c r="X487" s="9"/>
      <c r="Y487" s="9"/>
      <c r="Z487" s="9"/>
      <c r="AA487" s="9"/>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row>
    <row r="488" spans="1:64" hidden="1" outlineLevel="1">
      <c r="A488" s="9"/>
      <c r="B488" s="9"/>
      <c r="C488" s="9"/>
      <c r="D488" s="128" t="str">
        <f>Asset12</f>
        <v>Non-network—IT and Communications Capex</v>
      </c>
      <c r="E488" s="9"/>
      <c r="F488" s="9"/>
      <c r="G488" s="9"/>
      <c r="H488" s="9"/>
      <c r="I488" s="9"/>
      <c r="J488" s="9"/>
      <c r="K488" s="9"/>
      <c r="L488" s="110">
        <f>IF(M$288=0, 'Adjustment for previous period'!L412, 0)</f>
        <v>0</v>
      </c>
      <c r="M488" s="110">
        <f>IF(N$288=0, 'Adjustment for previous period'!M412, 0)</f>
        <v>0</v>
      </c>
      <c r="N488" s="110">
        <f>IF(O$288=0, 'Adjustment for previous period'!N412, 0)</f>
        <v>0</v>
      </c>
      <c r="O488" s="110">
        <f>IF(P$288=0, 'Adjustment for previous period'!O412, 0)</f>
        <v>0</v>
      </c>
      <c r="P488" s="110">
        <f>IF(Q$288=0, 'Adjustment for previous period'!P412, 0)</f>
        <v>0</v>
      </c>
      <c r="Q488" s="110">
        <f>IF(R$288=0, 'Adjustment for previous period'!Q412, 0)</f>
        <v>0</v>
      </c>
      <c r="R488" s="9"/>
      <c r="S488" s="9"/>
      <c r="T488" s="9"/>
      <c r="U488" s="9"/>
      <c r="V488" s="9"/>
      <c r="W488" s="9"/>
      <c r="X488" s="9"/>
      <c r="Y488" s="9"/>
      <c r="Z488" s="9"/>
      <c r="AA488" s="9"/>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row>
    <row r="489" spans="1:64" hidden="1" outlineLevel="1">
      <c r="A489" s="9"/>
      <c r="B489" s="9"/>
      <c r="C489" s="9"/>
      <c r="D489" s="128" t="str">
        <f>Asset13</f>
        <v>Non-network—Motor Vehicles Capex</v>
      </c>
      <c r="E489" s="9"/>
      <c r="F489" s="9"/>
      <c r="G489" s="9"/>
      <c r="H489" s="9"/>
      <c r="I489" s="9"/>
      <c r="J489" s="9"/>
      <c r="K489" s="9"/>
      <c r="L489" s="110">
        <f>IF(M$288=0, 'Adjustment for previous period'!L414, 0)</f>
        <v>0</v>
      </c>
      <c r="M489" s="110">
        <f>IF(N$288=0, 'Adjustment for previous period'!M414, 0)</f>
        <v>0</v>
      </c>
      <c r="N489" s="110">
        <f>IF(O$288=0, 'Adjustment for previous period'!N414, 0)</f>
        <v>0</v>
      </c>
      <c r="O489" s="110">
        <f>IF(P$288=0, 'Adjustment for previous period'!O414, 0)</f>
        <v>0</v>
      </c>
      <c r="P489" s="110">
        <f>IF(Q$288=0, 'Adjustment for previous period'!P414, 0)</f>
        <v>0</v>
      </c>
      <c r="Q489" s="110">
        <f>IF(R$288=0, 'Adjustment for previous period'!Q414, 0)</f>
        <v>0</v>
      </c>
      <c r="R489" s="9"/>
      <c r="S489" s="9"/>
      <c r="T489" s="9"/>
      <c r="U489" s="9"/>
      <c r="V489" s="9"/>
      <c r="W489" s="9"/>
      <c r="X489" s="9"/>
      <c r="Y489" s="9"/>
      <c r="Z489" s="9"/>
      <c r="AA489" s="9"/>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row>
    <row r="490" spans="1:64" hidden="1" outlineLevel="1">
      <c r="A490" s="9"/>
      <c r="B490" s="9"/>
      <c r="C490" s="9"/>
      <c r="D490" s="128" t="str">
        <f>Asset14</f>
        <v>Non-network—Property Capex</v>
      </c>
      <c r="E490" s="9"/>
      <c r="F490" s="9"/>
      <c r="G490" s="9"/>
      <c r="H490" s="9"/>
      <c r="I490" s="9"/>
      <c r="J490" s="9"/>
      <c r="K490" s="9"/>
      <c r="L490" s="110">
        <f>IF(M$288=0, 'Adjustment for previous period'!L416, 0)</f>
        <v>0</v>
      </c>
      <c r="M490" s="110">
        <f>IF(N$288=0, 'Adjustment for previous period'!M416, 0)</f>
        <v>0</v>
      </c>
      <c r="N490" s="110">
        <f>IF(O$288=0, 'Adjustment for previous period'!N416, 0)</f>
        <v>0</v>
      </c>
      <c r="O490" s="110">
        <f>IF(P$288=0, 'Adjustment for previous period'!O416, 0)</f>
        <v>0</v>
      </c>
      <c r="P490" s="110">
        <f>IF(Q$288=0, 'Adjustment for previous period'!P416, 0)</f>
        <v>0</v>
      </c>
      <c r="Q490" s="110">
        <f>IF(R$288=0, 'Adjustment for previous period'!Q416, 0)</f>
        <v>0</v>
      </c>
      <c r="R490" s="9"/>
      <c r="S490" s="9"/>
      <c r="T490" s="9"/>
      <c r="U490" s="9"/>
      <c r="V490" s="9"/>
      <c r="W490" s="9"/>
      <c r="X490" s="9"/>
      <c r="Y490" s="9"/>
      <c r="Z490" s="9"/>
      <c r="AA490" s="9"/>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row>
    <row r="491" spans="1:64" hidden="1" outlineLevel="1">
      <c r="A491" s="9"/>
      <c r="B491" s="9"/>
      <c r="C491" s="9"/>
      <c r="D491" s="128" t="str">
        <f>Asset15</f>
        <v>Non-network—Plant &amp; Equipment Capex</v>
      </c>
      <c r="E491" s="9"/>
      <c r="F491" s="9"/>
      <c r="G491" s="9"/>
      <c r="H491" s="9"/>
      <c r="I491" s="9"/>
      <c r="J491" s="9"/>
      <c r="K491" s="9"/>
      <c r="L491" s="110">
        <f>IF(M$288=0, 'Adjustment for previous period'!L418, 0)</f>
        <v>0</v>
      </c>
      <c r="M491" s="110">
        <f>IF(N$288=0, 'Adjustment for previous period'!M418, 0)</f>
        <v>0</v>
      </c>
      <c r="N491" s="110">
        <f>IF(O$288=0, 'Adjustment for previous period'!N418, 0)</f>
        <v>0</v>
      </c>
      <c r="O491" s="110">
        <f>IF(P$288=0, 'Adjustment for previous period'!O418, 0)</f>
        <v>0</v>
      </c>
      <c r="P491" s="110">
        <f>IF(Q$288=0, 'Adjustment for previous period'!P418, 0)</f>
        <v>0</v>
      </c>
      <c r="Q491" s="110">
        <f>IF(R$288=0, 'Adjustment for previous period'!Q418, 0)</f>
        <v>0</v>
      </c>
      <c r="R491" s="9"/>
      <c r="S491" s="9"/>
      <c r="T491" s="9"/>
      <c r="U491" s="9"/>
      <c r="V491" s="9"/>
      <c r="W491" s="9"/>
      <c r="X491" s="9"/>
      <c r="Y491" s="9"/>
      <c r="Z491" s="9"/>
      <c r="AA491" s="9"/>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row>
    <row r="492" spans="1:64" hidden="1" outlineLevel="1">
      <c r="A492" s="9"/>
      <c r="B492" s="9"/>
      <c r="C492" s="9"/>
      <c r="D492" s="128" t="str">
        <f>Asset16</f>
        <v>Non-network—Other capex</v>
      </c>
      <c r="E492" s="9"/>
      <c r="F492" s="9"/>
      <c r="G492" s="9"/>
      <c r="H492" s="9"/>
      <c r="I492" s="9"/>
      <c r="J492" s="9"/>
      <c r="K492" s="9"/>
      <c r="L492" s="110">
        <f>IF(M$288=0, 'Adjustment for previous period'!L420, 0)</f>
        <v>0</v>
      </c>
      <c r="M492" s="110">
        <f>IF(N$288=0, 'Adjustment for previous period'!M420, 0)</f>
        <v>0</v>
      </c>
      <c r="N492" s="110">
        <f>IF(O$288=0, 'Adjustment for previous period'!N420, 0)</f>
        <v>0</v>
      </c>
      <c r="O492" s="110">
        <f>IF(P$288=0, 'Adjustment for previous period'!O420, 0)</f>
        <v>0</v>
      </c>
      <c r="P492" s="110">
        <f>IF(Q$288=0, 'Adjustment for previous period'!P420, 0)</f>
        <v>0</v>
      </c>
      <c r="Q492" s="110">
        <f>IF(R$288=0, 'Adjustment for previous period'!Q420, 0)</f>
        <v>0</v>
      </c>
      <c r="R492" s="9"/>
      <c r="S492" s="9"/>
      <c r="T492" s="9"/>
      <c r="U492" s="9"/>
      <c r="V492" s="9"/>
      <c r="W492" s="9"/>
      <c r="X492" s="9"/>
      <c r="Y492" s="9"/>
      <c r="Z492" s="9"/>
      <c r="AA492" s="9"/>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row>
    <row r="493" spans="1:64" hidden="1" outlineLevel="1">
      <c r="A493" s="9"/>
      <c r="B493" s="9"/>
      <c r="C493" s="9"/>
      <c r="D493" s="128">
        <f>Asset17</f>
        <v>0</v>
      </c>
      <c r="E493" s="9"/>
      <c r="F493" s="9"/>
      <c r="G493" s="9"/>
      <c r="H493" s="9"/>
      <c r="I493" s="9"/>
      <c r="J493" s="9"/>
      <c r="K493" s="9"/>
      <c r="L493" s="110">
        <f>IF(M$288=0, 'Adjustment for previous period'!L422, 0)</f>
        <v>0</v>
      </c>
      <c r="M493" s="110">
        <f>IF(N$288=0, 'Adjustment for previous period'!M422, 0)</f>
        <v>0</v>
      </c>
      <c r="N493" s="110">
        <f>IF(O$288=0, 'Adjustment for previous period'!N422, 0)</f>
        <v>0</v>
      </c>
      <c r="O493" s="110">
        <f>IF(P$288=0, 'Adjustment for previous period'!O422, 0)</f>
        <v>0</v>
      </c>
      <c r="P493" s="110">
        <f>IF(Q$288=0, 'Adjustment for previous period'!P422, 0)</f>
        <v>0</v>
      </c>
      <c r="Q493" s="110">
        <f>IF(R$288=0, 'Adjustment for previous period'!Q422, 0)</f>
        <v>0</v>
      </c>
      <c r="R493" s="9"/>
      <c r="S493" s="9"/>
      <c r="T493" s="9"/>
      <c r="U493" s="9"/>
      <c r="V493" s="9"/>
      <c r="W493" s="9"/>
      <c r="X493" s="9"/>
      <c r="Y493" s="9"/>
      <c r="Z493" s="9"/>
      <c r="AA493" s="9"/>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row>
    <row r="494" spans="1:64" hidden="1" outlineLevel="1">
      <c r="A494" s="9"/>
      <c r="B494" s="9"/>
      <c r="C494" s="9"/>
      <c r="D494" s="128">
        <f>Asset18</f>
        <v>0</v>
      </c>
      <c r="E494" s="9"/>
      <c r="F494" s="9"/>
      <c r="G494" s="9"/>
      <c r="H494" s="9"/>
      <c r="I494" s="9"/>
      <c r="J494" s="9"/>
      <c r="K494" s="9"/>
      <c r="L494" s="110">
        <f>IF(M$288=0, 'Adjustment for previous period'!L424, 0)</f>
        <v>0</v>
      </c>
      <c r="M494" s="110">
        <f>IF(N$288=0, 'Adjustment for previous period'!M424, 0)</f>
        <v>0</v>
      </c>
      <c r="N494" s="110">
        <f>IF(O$288=0, 'Adjustment for previous period'!N424, 0)</f>
        <v>0</v>
      </c>
      <c r="O494" s="110">
        <f>IF(P$288=0, 'Adjustment for previous period'!O424, 0)</f>
        <v>0</v>
      </c>
      <c r="P494" s="110">
        <f>IF(Q$288=0, 'Adjustment for previous period'!P424, 0)</f>
        <v>0</v>
      </c>
      <c r="Q494" s="110">
        <f>IF(R$288=0, 'Adjustment for previous period'!Q424, 0)</f>
        <v>0</v>
      </c>
      <c r="R494" s="9"/>
      <c r="S494" s="9"/>
      <c r="T494" s="9"/>
      <c r="U494" s="9"/>
      <c r="V494" s="9"/>
      <c r="W494" s="9"/>
      <c r="X494" s="9"/>
      <c r="Y494" s="9"/>
      <c r="Z494" s="9"/>
      <c r="AA494" s="9"/>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row>
    <row r="495" spans="1:64" hidden="1" outlineLevel="1">
      <c r="A495" s="9"/>
      <c r="B495" s="9"/>
      <c r="C495" s="9"/>
      <c r="D495" s="128">
        <f>Asset19</f>
        <v>0</v>
      </c>
      <c r="E495" s="9"/>
      <c r="F495" s="9"/>
      <c r="G495" s="9"/>
      <c r="H495" s="9"/>
      <c r="I495" s="9"/>
      <c r="J495" s="9"/>
      <c r="K495" s="9"/>
      <c r="L495" s="110">
        <f>IF(M$288=0, 'Adjustment for previous period'!L426, 0)</f>
        <v>0</v>
      </c>
      <c r="M495" s="110">
        <f>IF(N$288=0, 'Adjustment for previous period'!M426, 0)</f>
        <v>0</v>
      </c>
      <c r="N495" s="110">
        <f>IF(O$288=0, 'Adjustment for previous period'!N426, 0)</f>
        <v>0</v>
      </c>
      <c r="O495" s="110">
        <f>IF(P$288=0, 'Adjustment for previous period'!O426, 0)</f>
        <v>0</v>
      </c>
      <c r="P495" s="110">
        <f>IF(Q$288=0, 'Adjustment for previous period'!P426, 0)</f>
        <v>0</v>
      </c>
      <c r="Q495" s="110">
        <f>IF(R$288=0, 'Adjustment for previous period'!Q426, 0)</f>
        <v>0</v>
      </c>
      <c r="R495" s="9"/>
      <c r="S495" s="9"/>
      <c r="T495" s="9"/>
      <c r="U495" s="9"/>
      <c r="V495" s="9"/>
      <c r="W495" s="9"/>
      <c r="X495" s="9"/>
      <c r="Y495" s="9"/>
      <c r="Z495" s="9"/>
      <c r="AA495" s="9"/>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row>
    <row r="496" spans="1:64" hidden="1" outlineLevel="1">
      <c r="A496" s="9"/>
      <c r="B496" s="9"/>
      <c r="C496" s="9"/>
      <c r="D496" s="128">
        <f>Asset20</f>
        <v>0</v>
      </c>
      <c r="E496" s="9"/>
      <c r="F496" s="9"/>
      <c r="G496" s="9"/>
      <c r="H496" s="9"/>
      <c r="I496" s="9"/>
      <c r="J496" s="9"/>
      <c r="K496" s="9"/>
      <c r="L496" s="110">
        <f>IF(M$288=0, 'Adjustment for previous period'!L428, 0)</f>
        <v>0</v>
      </c>
      <c r="M496" s="110">
        <f>IF(N$288=0, 'Adjustment for previous period'!M428, 0)</f>
        <v>0</v>
      </c>
      <c r="N496" s="110">
        <f>IF(O$288=0, 'Adjustment for previous period'!N428, 0)</f>
        <v>0</v>
      </c>
      <c r="O496" s="110">
        <f>IF(P$288=0, 'Adjustment for previous period'!O428, 0)</f>
        <v>0</v>
      </c>
      <c r="P496" s="110">
        <f>IF(Q$288=0, 'Adjustment for previous period'!P428, 0)</f>
        <v>0</v>
      </c>
      <c r="Q496" s="110">
        <f>IF(R$288=0, 'Adjustment for previous period'!Q428, 0)</f>
        <v>0</v>
      </c>
      <c r="R496" s="9"/>
      <c r="S496" s="9"/>
      <c r="T496" s="9"/>
      <c r="U496" s="9"/>
      <c r="V496" s="9"/>
      <c r="W496" s="9"/>
      <c r="X496" s="9"/>
      <c r="Y496" s="9"/>
      <c r="Z496" s="9"/>
      <c r="AA496" s="9"/>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row>
    <row r="497" spans="1:64" hidden="1" outlineLevel="1">
      <c r="A497" s="9"/>
      <c r="B497" s="9"/>
      <c r="C497" s="9"/>
      <c r="D497" s="128">
        <f>Asset21</f>
        <v>0</v>
      </c>
      <c r="E497" s="9"/>
      <c r="F497" s="9"/>
      <c r="G497" s="9"/>
      <c r="H497" s="9"/>
      <c r="I497" s="9"/>
      <c r="J497" s="9"/>
      <c r="K497" s="9"/>
      <c r="L497" s="110">
        <f>IF(M$288=0, 'Adjustment for previous period'!L430, 0)</f>
        <v>0</v>
      </c>
      <c r="M497" s="110">
        <f>IF(N$288=0, 'Adjustment for previous period'!M430, 0)</f>
        <v>0</v>
      </c>
      <c r="N497" s="110">
        <f>IF(O$288=0, 'Adjustment for previous period'!N430, 0)</f>
        <v>0</v>
      </c>
      <c r="O497" s="110">
        <f>IF(P$288=0, 'Adjustment for previous period'!O430, 0)</f>
        <v>0</v>
      </c>
      <c r="P497" s="110">
        <f>IF(Q$288=0, 'Adjustment for previous period'!P430, 0)</f>
        <v>0</v>
      </c>
      <c r="Q497" s="110">
        <f>IF(R$288=0, 'Adjustment for previous period'!Q430, 0)</f>
        <v>0</v>
      </c>
      <c r="R497" s="9"/>
      <c r="S497" s="9"/>
      <c r="T497" s="9"/>
      <c r="U497" s="9"/>
      <c r="V497" s="9"/>
      <c r="W497" s="9"/>
      <c r="X497" s="9"/>
      <c r="Y497" s="9"/>
      <c r="Z497" s="9"/>
      <c r="AA497" s="9"/>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row>
    <row r="498" spans="1:64" hidden="1" outlineLevel="1">
      <c r="A498" s="9"/>
      <c r="B498" s="9"/>
      <c r="C498" s="9"/>
      <c r="D498" s="128">
        <f>Asset22</f>
        <v>0</v>
      </c>
      <c r="E498" s="9"/>
      <c r="F498" s="9"/>
      <c r="G498" s="9"/>
      <c r="H498" s="9"/>
      <c r="I498" s="9"/>
      <c r="J498" s="9"/>
      <c r="K498" s="9"/>
      <c r="L498" s="110">
        <f>IF(M$288=0, 'Adjustment for previous period'!L432, 0)</f>
        <v>0</v>
      </c>
      <c r="M498" s="110">
        <f>IF(N$288=0, 'Adjustment for previous period'!M432, 0)</f>
        <v>0</v>
      </c>
      <c r="N498" s="110">
        <f>IF(O$288=0, 'Adjustment for previous period'!N432, 0)</f>
        <v>0</v>
      </c>
      <c r="O498" s="110">
        <f>IF(P$288=0, 'Adjustment for previous period'!O432, 0)</f>
        <v>0</v>
      </c>
      <c r="P498" s="110">
        <f>IF(Q$288=0, 'Adjustment for previous period'!P432, 0)</f>
        <v>0</v>
      </c>
      <c r="Q498" s="110">
        <f>IF(R$288=0, 'Adjustment for previous period'!Q432, 0)</f>
        <v>0</v>
      </c>
      <c r="R498" s="9"/>
      <c r="S498" s="9"/>
      <c r="T498" s="9"/>
      <c r="U498" s="9"/>
      <c r="V498" s="9"/>
      <c r="W498" s="9"/>
      <c r="X498" s="9"/>
      <c r="Y498" s="9"/>
      <c r="Z498" s="9"/>
      <c r="AA498" s="9"/>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row>
    <row r="499" spans="1:64" hidden="1" outlineLevel="1">
      <c r="A499" s="9"/>
      <c r="B499" s="9"/>
      <c r="C499" s="9"/>
      <c r="D499" s="128">
        <f>Asset23</f>
        <v>0</v>
      </c>
      <c r="E499" s="9"/>
      <c r="F499" s="9"/>
      <c r="G499" s="9"/>
      <c r="H499" s="9"/>
      <c r="I499" s="9"/>
      <c r="J499" s="9"/>
      <c r="K499" s="9"/>
      <c r="L499" s="110">
        <f>IF(M$288=0, 'Adjustment for previous period'!L434, 0)</f>
        <v>0</v>
      </c>
      <c r="M499" s="110">
        <f>IF(N$288=0, 'Adjustment for previous period'!M434, 0)</f>
        <v>0</v>
      </c>
      <c r="N499" s="110">
        <f>IF(O$288=0, 'Adjustment for previous period'!N434, 0)</f>
        <v>0</v>
      </c>
      <c r="O499" s="110">
        <f>IF(P$288=0, 'Adjustment for previous period'!O434, 0)</f>
        <v>0</v>
      </c>
      <c r="P499" s="110">
        <f>IF(Q$288=0, 'Adjustment for previous period'!P434, 0)</f>
        <v>0</v>
      </c>
      <c r="Q499" s="110">
        <f>IF(R$288=0, 'Adjustment for previous period'!Q434, 0)</f>
        <v>0</v>
      </c>
      <c r="R499" s="9"/>
      <c r="S499" s="9"/>
      <c r="T499" s="9"/>
      <c r="U499" s="9"/>
      <c r="V499" s="9"/>
      <c r="W499" s="9"/>
      <c r="X499" s="9"/>
      <c r="Y499" s="9"/>
      <c r="Z499" s="9"/>
      <c r="AA499" s="9"/>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row>
    <row r="500" spans="1:64" hidden="1" outlineLevel="1">
      <c r="A500" s="9"/>
      <c r="B500" s="9"/>
      <c r="C500" s="9"/>
      <c r="D500" s="128">
        <f>Asset24</f>
        <v>0</v>
      </c>
      <c r="E500" s="9"/>
      <c r="F500" s="9"/>
      <c r="G500" s="9"/>
      <c r="H500" s="9"/>
      <c r="I500" s="9"/>
      <c r="J500" s="9"/>
      <c r="K500" s="9"/>
      <c r="L500" s="110">
        <f>IF(M$288=0, 'Adjustment for previous period'!L436, 0)</f>
        <v>0</v>
      </c>
      <c r="M500" s="110">
        <f>IF(N$288=0, 'Adjustment for previous period'!M436, 0)</f>
        <v>0</v>
      </c>
      <c r="N500" s="110">
        <f>IF(O$288=0, 'Adjustment for previous period'!N436, 0)</f>
        <v>0</v>
      </c>
      <c r="O500" s="110">
        <f>IF(P$288=0, 'Adjustment for previous period'!O436, 0)</f>
        <v>0</v>
      </c>
      <c r="P500" s="110">
        <f>IF(Q$288=0, 'Adjustment for previous period'!P436, 0)</f>
        <v>0</v>
      </c>
      <c r="Q500" s="110">
        <f>IF(R$288=0, 'Adjustment for previous period'!Q436, 0)</f>
        <v>0</v>
      </c>
      <c r="R500" s="9"/>
      <c r="S500" s="9"/>
      <c r="T500" s="9"/>
      <c r="U500" s="9"/>
      <c r="V500" s="9"/>
      <c r="W500" s="9"/>
      <c r="X500" s="9"/>
      <c r="Y500" s="9"/>
      <c r="Z500" s="9"/>
      <c r="AA500" s="9"/>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row>
    <row r="501" spans="1:64" hidden="1" outlineLevel="1">
      <c r="A501" s="9"/>
      <c r="B501" s="9"/>
      <c r="C501" s="9"/>
      <c r="D501" s="128">
        <f>Asset25</f>
        <v>0</v>
      </c>
      <c r="E501" s="9"/>
      <c r="F501" s="9"/>
      <c r="G501" s="9"/>
      <c r="H501" s="9"/>
      <c r="I501" s="9"/>
      <c r="J501" s="9"/>
      <c r="K501" s="9"/>
      <c r="L501" s="110">
        <f>IF(M$288=0, 'Adjustment for previous period'!L438, 0)</f>
        <v>0</v>
      </c>
      <c r="M501" s="110">
        <f>IF(N$288=0, 'Adjustment for previous period'!M438, 0)</f>
        <v>0</v>
      </c>
      <c r="N501" s="110">
        <f>IF(O$288=0, 'Adjustment for previous period'!N438, 0)</f>
        <v>0</v>
      </c>
      <c r="O501" s="110">
        <f>IF(P$288=0, 'Adjustment for previous period'!O438, 0)</f>
        <v>0</v>
      </c>
      <c r="P501" s="110">
        <f>IF(Q$288=0, 'Adjustment for previous period'!P438, 0)</f>
        <v>0</v>
      </c>
      <c r="Q501" s="110">
        <f>IF(R$288=0, 'Adjustment for previous period'!Q438, 0)</f>
        <v>0</v>
      </c>
      <c r="R501" s="9"/>
      <c r="S501" s="9"/>
      <c r="T501" s="9"/>
      <c r="U501" s="9"/>
      <c r="V501" s="9"/>
      <c r="W501" s="9"/>
      <c r="X501" s="9"/>
      <c r="Y501" s="9"/>
      <c r="Z501" s="9"/>
      <c r="AA501" s="9"/>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row>
    <row r="502" spans="1:64" hidden="1" outlineLevel="1">
      <c r="A502" s="9"/>
      <c r="B502" s="9"/>
      <c r="C502" s="9"/>
      <c r="D502" s="128">
        <f>Asset26</f>
        <v>0</v>
      </c>
      <c r="E502" s="9"/>
      <c r="F502" s="9"/>
      <c r="G502" s="9"/>
      <c r="H502" s="9"/>
      <c r="I502" s="9"/>
      <c r="J502" s="9"/>
      <c r="K502" s="9"/>
      <c r="L502" s="110">
        <f>IF(M$288=0, 'Adjustment for previous period'!L440, 0)</f>
        <v>0</v>
      </c>
      <c r="M502" s="110">
        <f>IF(N$288=0, 'Adjustment for previous period'!M440, 0)</f>
        <v>0</v>
      </c>
      <c r="N502" s="110">
        <f>IF(O$288=0, 'Adjustment for previous period'!N440, 0)</f>
        <v>0</v>
      </c>
      <c r="O502" s="110">
        <f>IF(P$288=0, 'Adjustment for previous period'!O440, 0)</f>
        <v>0</v>
      </c>
      <c r="P502" s="110">
        <f>IF(Q$288=0, 'Adjustment for previous period'!P440, 0)</f>
        <v>0</v>
      </c>
      <c r="Q502" s="110">
        <f>IF(R$288=0, 'Adjustment for previous period'!Q440, 0)</f>
        <v>0</v>
      </c>
      <c r="R502" s="9"/>
      <c r="S502" s="9"/>
      <c r="T502" s="9"/>
      <c r="U502" s="9"/>
      <c r="V502" s="9"/>
      <c r="W502" s="9"/>
      <c r="X502" s="9"/>
      <c r="Y502" s="9"/>
      <c r="Z502" s="9"/>
      <c r="AA502" s="9"/>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row>
    <row r="503" spans="1:64" hidden="1" outlineLevel="1">
      <c r="A503" s="9"/>
      <c r="B503" s="9"/>
      <c r="C503" s="9"/>
      <c r="D503" s="128">
        <f>Asset27</f>
        <v>0</v>
      </c>
      <c r="E503" s="9"/>
      <c r="F503" s="9"/>
      <c r="G503" s="9"/>
      <c r="H503" s="9"/>
      <c r="I503" s="9"/>
      <c r="J503" s="9"/>
      <c r="K503" s="9"/>
      <c r="L503" s="110">
        <f>IF(M$288=0, 'Adjustment for previous period'!L442, 0)</f>
        <v>0</v>
      </c>
      <c r="M503" s="110">
        <f>IF(N$288=0, 'Adjustment for previous period'!M442, 0)</f>
        <v>0</v>
      </c>
      <c r="N503" s="110">
        <f>IF(O$288=0, 'Adjustment for previous period'!N442, 0)</f>
        <v>0</v>
      </c>
      <c r="O503" s="110">
        <f>IF(P$288=0, 'Adjustment for previous period'!O442, 0)</f>
        <v>0</v>
      </c>
      <c r="P503" s="110">
        <f>IF(Q$288=0, 'Adjustment for previous period'!P442, 0)</f>
        <v>0</v>
      </c>
      <c r="Q503" s="110">
        <f>IF(R$288=0, 'Adjustment for previous period'!Q442, 0)</f>
        <v>0</v>
      </c>
      <c r="R503" s="9"/>
      <c r="S503" s="9"/>
      <c r="T503" s="9"/>
      <c r="U503" s="9"/>
      <c r="V503" s="9"/>
      <c r="W503" s="9"/>
      <c r="X503" s="9"/>
      <c r="Y503" s="9"/>
      <c r="Z503" s="9"/>
      <c r="AA503" s="9"/>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row>
    <row r="504" spans="1:64" hidden="1" outlineLevel="1">
      <c r="A504" s="9"/>
      <c r="B504" s="9"/>
      <c r="C504" s="9"/>
      <c r="D504" s="128">
        <f>Asset28</f>
        <v>0</v>
      </c>
      <c r="E504" s="9"/>
      <c r="F504" s="9"/>
      <c r="G504" s="9"/>
      <c r="H504" s="9"/>
      <c r="I504" s="9"/>
      <c r="J504" s="9"/>
      <c r="K504" s="9"/>
      <c r="L504" s="110">
        <f>IF(M$288=0, 'Adjustment for previous period'!L444, 0)</f>
        <v>0</v>
      </c>
      <c r="M504" s="110">
        <f>IF(N$288=0, 'Adjustment for previous period'!M444, 0)</f>
        <v>0</v>
      </c>
      <c r="N504" s="110">
        <f>IF(O$288=0, 'Adjustment for previous period'!N444, 0)</f>
        <v>0</v>
      </c>
      <c r="O504" s="110">
        <f>IF(P$288=0, 'Adjustment for previous period'!O444, 0)</f>
        <v>0</v>
      </c>
      <c r="P504" s="110">
        <f>IF(Q$288=0, 'Adjustment for previous period'!P444, 0)</f>
        <v>0</v>
      </c>
      <c r="Q504" s="110">
        <f>IF(R$288=0, 'Adjustment for previous period'!Q444, 0)</f>
        <v>0</v>
      </c>
      <c r="R504" s="9"/>
      <c r="S504" s="9"/>
      <c r="T504" s="9"/>
      <c r="U504" s="9"/>
      <c r="V504" s="9"/>
      <c r="W504" s="9"/>
      <c r="X504" s="9"/>
      <c r="Y504" s="9"/>
      <c r="Z504" s="9"/>
      <c r="AA504" s="9"/>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row>
    <row r="505" spans="1:64" hidden="1" outlineLevel="1">
      <c r="A505" s="9"/>
      <c r="B505" s="9"/>
      <c r="C505" s="9"/>
      <c r="D505" s="128">
        <f>Asset29</f>
        <v>0</v>
      </c>
      <c r="E505" s="9"/>
      <c r="F505" s="9"/>
      <c r="G505" s="9"/>
      <c r="H505" s="9"/>
      <c r="I505" s="9"/>
      <c r="J505" s="9"/>
      <c r="K505" s="9"/>
      <c r="L505" s="110">
        <f>IF(M$288=0, 'Adjustment for previous period'!L446, 0)</f>
        <v>0</v>
      </c>
      <c r="M505" s="110">
        <f>IF(N$288=0, 'Adjustment for previous period'!M446, 0)</f>
        <v>0</v>
      </c>
      <c r="N505" s="110">
        <f>IF(O$288=0, 'Adjustment for previous period'!N446, 0)</f>
        <v>0</v>
      </c>
      <c r="O505" s="110">
        <f>IF(P$288=0, 'Adjustment for previous period'!O446, 0)</f>
        <v>0</v>
      </c>
      <c r="P505" s="110">
        <f>IF(Q$288=0, 'Adjustment for previous period'!P446, 0)</f>
        <v>0</v>
      </c>
      <c r="Q505" s="110">
        <f>IF(R$288=0, 'Adjustment for previous period'!Q446, 0)</f>
        <v>0</v>
      </c>
      <c r="R505" s="9"/>
      <c r="S505" s="9"/>
      <c r="T505" s="9"/>
      <c r="U505" s="9"/>
      <c r="V505" s="9"/>
      <c r="W505" s="9"/>
      <c r="X505" s="9"/>
      <c r="Y505" s="9"/>
      <c r="Z505" s="9"/>
      <c r="AA505" s="9"/>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row>
    <row r="506" spans="1:64" hidden="1" outlineLevel="1">
      <c r="A506" s="9"/>
      <c r="B506" s="9"/>
      <c r="C506" s="9"/>
      <c r="D506" s="128">
        <f>Asset30</f>
        <v>0</v>
      </c>
      <c r="E506" s="9"/>
      <c r="F506" s="9"/>
      <c r="G506" s="9"/>
      <c r="H506" s="9"/>
      <c r="I506" s="9"/>
      <c r="J506" s="9"/>
      <c r="K506" s="9"/>
      <c r="L506" s="110">
        <f>IF(M$288=0, 'Adjustment for previous period'!L448, 0)</f>
        <v>0</v>
      </c>
      <c r="M506" s="110">
        <f>IF(N$288=0, 'Adjustment for previous period'!M448, 0)</f>
        <v>0</v>
      </c>
      <c r="N506" s="110">
        <f>IF(O$288=0, 'Adjustment for previous period'!N448, 0)</f>
        <v>0</v>
      </c>
      <c r="O506" s="110">
        <f>IF(P$288=0, 'Adjustment for previous period'!O448, 0)</f>
        <v>0</v>
      </c>
      <c r="P506" s="110">
        <f>IF(Q$288=0, 'Adjustment for previous period'!P448, 0)</f>
        <v>0</v>
      </c>
      <c r="Q506" s="110">
        <f>IF(R$288=0, 'Adjustment for previous period'!Q448, 0)</f>
        <v>0</v>
      </c>
      <c r="R506" s="9"/>
      <c r="S506" s="9"/>
      <c r="T506" s="9"/>
      <c r="U506" s="9"/>
      <c r="V506" s="9"/>
      <c r="W506" s="9"/>
      <c r="X506" s="9"/>
      <c r="Y506" s="9"/>
      <c r="Z506" s="9"/>
      <c r="AA506" s="9"/>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row>
    <row r="507" spans="1:64" hidden="1" outlineLevel="1">
      <c r="A507" s="9"/>
      <c r="B507" s="9"/>
      <c r="C507" s="9"/>
      <c r="D507" s="128">
        <f>Asset31</f>
        <v>0</v>
      </c>
      <c r="E507" s="9"/>
      <c r="F507" s="9"/>
      <c r="G507" s="9"/>
      <c r="H507" s="9"/>
      <c r="I507" s="9"/>
      <c r="J507" s="9"/>
      <c r="K507" s="9"/>
      <c r="L507" s="110">
        <f>IF(M$288=0, 'Adjustment for previous period'!L450, 0)</f>
        <v>0</v>
      </c>
      <c r="M507" s="110">
        <f>IF(N$288=0, 'Adjustment for previous period'!M450, 0)</f>
        <v>0</v>
      </c>
      <c r="N507" s="110">
        <f>IF(O$288=0, 'Adjustment for previous period'!N450, 0)</f>
        <v>0</v>
      </c>
      <c r="O507" s="110">
        <f>IF(P$288=0, 'Adjustment for previous period'!O450, 0)</f>
        <v>0</v>
      </c>
      <c r="P507" s="110">
        <f>IF(Q$288=0, 'Adjustment for previous period'!P450, 0)</f>
        <v>0</v>
      </c>
      <c r="Q507" s="110">
        <f>IF(R$288=0, 'Adjustment for previous period'!Q450, 0)</f>
        <v>0</v>
      </c>
      <c r="R507" s="9"/>
      <c r="S507" s="9"/>
      <c r="T507" s="9"/>
      <c r="U507" s="9"/>
      <c r="V507" s="9"/>
      <c r="W507" s="9"/>
      <c r="X507" s="9"/>
      <c r="Y507" s="9"/>
      <c r="Z507" s="9"/>
      <c r="AA507" s="9"/>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row>
    <row r="508" spans="1:64" hidden="1" outlineLevel="1">
      <c r="A508" s="9"/>
      <c r="B508" s="9"/>
      <c r="C508" s="9"/>
      <c r="D508" s="128">
        <f>Asset32</f>
        <v>0</v>
      </c>
      <c r="E508" s="9"/>
      <c r="F508" s="9"/>
      <c r="G508" s="9"/>
      <c r="H508" s="9"/>
      <c r="I508" s="9"/>
      <c r="J508" s="9"/>
      <c r="K508" s="9"/>
      <c r="L508" s="110">
        <f>IF(M$288=0, 'Adjustment for previous period'!L452, 0)</f>
        <v>0</v>
      </c>
      <c r="M508" s="110">
        <f>IF(N$288=0, 'Adjustment for previous period'!M452, 0)</f>
        <v>0</v>
      </c>
      <c r="N508" s="110">
        <f>IF(O$288=0, 'Adjustment for previous period'!N452, 0)</f>
        <v>0</v>
      </c>
      <c r="O508" s="110">
        <f>IF(P$288=0, 'Adjustment for previous period'!O452, 0)</f>
        <v>0</v>
      </c>
      <c r="P508" s="110">
        <f>IF(Q$288=0, 'Adjustment for previous period'!P452, 0)</f>
        <v>0</v>
      </c>
      <c r="Q508" s="110">
        <f>IF(R$288=0, 'Adjustment for previous period'!Q452, 0)</f>
        <v>0</v>
      </c>
      <c r="R508" s="9"/>
      <c r="S508" s="9"/>
      <c r="T508" s="9"/>
      <c r="U508" s="9"/>
      <c r="V508" s="9"/>
      <c r="W508" s="9"/>
      <c r="X508" s="9"/>
      <c r="Y508" s="9"/>
      <c r="Z508" s="9"/>
      <c r="AA508" s="9"/>
      <c r="AB508" s="187"/>
      <c r="AC508" s="187"/>
      <c r="AD508" s="187"/>
      <c r="AE508" s="187"/>
      <c r="AF508" s="187"/>
      <c r="AG508" s="187"/>
      <c r="AH508" s="187"/>
      <c r="AI508" s="187"/>
      <c r="AJ508" s="187"/>
      <c r="AK508" s="187"/>
      <c r="AL508" s="187"/>
      <c r="AM508" s="187"/>
      <c r="AN508" s="187"/>
      <c r="AO508" s="187"/>
      <c r="AP508" s="187"/>
      <c r="AQ508" s="187"/>
      <c r="AR508" s="187"/>
      <c r="AS508" s="187"/>
      <c r="AT508" s="187"/>
      <c r="AU508" s="187"/>
      <c r="AV508" s="187"/>
      <c r="AW508" s="187"/>
      <c r="AX508" s="187"/>
      <c r="AY508" s="187"/>
      <c r="AZ508" s="187"/>
      <c r="BA508" s="187"/>
      <c r="BB508" s="187"/>
      <c r="BC508" s="187"/>
      <c r="BD508" s="187"/>
      <c r="BE508" s="187"/>
      <c r="BF508" s="187"/>
      <c r="BG508" s="187"/>
      <c r="BH508" s="187"/>
      <c r="BI508" s="187"/>
      <c r="BJ508" s="187"/>
      <c r="BK508" s="187"/>
      <c r="BL508" s="187"/>
    </row>
    <row r="509" spans="1:64" hidden="1" outlineLevel="1">
      <c r="A509" s="9"/>
      <c r="B509" s="9"/>
      <c r="C509" s="9"/>
      <c r="D509" s="128">
        <f>Asset33</f>
        <v>0</v>
      </c>
      <c r="E509" s="9"/>
      <c r="F509" s="9"/>
      <c r="G509" s="9"/>
      <c r="H509" s="9"/>
      <c r="I509" s="9"/>
      <c r="J509" s="9"/>
      <c r="K509" s="9"/>
      <c r="L509" s="110">
        <f>IF(M$288=0, 'Adjustment for previous period'!L454, 0)</f>
        <v>0</v>
      </c>
      <c r="M509" s="110">
        <f>IF(N$288=0, 'Adjustment for previous period'!M454, 0)</f>
        <v>0</v>
      </c>
      <c r="N509" s="110">
        <f>IF(O$288=0, 'Adjustment for previous period'!N454, 0)</f>
        <v>0</v>
      </c>
      <c r="O509" s="110">
        <f>IF(P$288=0, 'Adjustment for previous period'!O454, 0)</f>
        <v>0</v>
      </c>
      <c r="P509" s="110">
        <f>IF(Q$288=0, 'Adjustment for previous period'!P454, 0)</f>
        <v>0</v>
      </c>
      <c r="Q509" s="110">
        <f>IF(R$288=0, 'Adjustment for previous period'!Q454, 0)</f>
        <v>0</v>
      </c>
      <c r="R509" s="9"/>
      <c r="S509" s="9"/>
      <c r="T509" s="9"/>
      <c r="U509" s="9"/>
      <c r="V509" s="9"/>
      <c r="W509" s="9"/>
      <c r="X509" s="9"/>
      <c r="Y509" s="9"/>
      <c r="Z509" s="9"/>
      <c r="AA509" s="9"/>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row>
    <row r="510" spans="1:64" hidden="1" outlineLevel="1">
      <c r="A510" s="9"/>
      <c r="B510" s="9"/>
      <c r="C510" s="9"/>
      <c r="D510" s="128">
        <f>Asset34</f>
        <v>0</v>
      </c>
      <c r="E510" s="9"/>
      <c r="F510" s="9"/>
      <c r="G510" s="9"/>
      <c r="H510" s="9"/>
      <c r="I510" s="9"/>
      <c r="J510" s="9"/>
      <c r="K510" s="9"/>
      <c r="L510" s="110">
        <f>IF(M$288=0, 'Adjustment for previous period'!L456, 0)</f>
        <v>0</v>
      </c>
      <c r="M510" s="110">
        <f>IF(N$288=0, 'Adjustment for previous period'!M456, 0)</f>
        <v>0</v>
      </c>
      <c r="N510" s="110">
        <f>IF(O$288=0, 'Adjustment for previous period'!N456, 0)</f>
        <v>0</v>
      </c>
      <c r="O510" s="110">
        <f>IF(P$288=0, 'Adjustment for previous period'!O456, 0)</f>
        <v>0</v>
      </c>
      <c r="P510" s="110">
        <f>IF(Q$288=0, 'Adjustment for previous period'!P456, 0)</f>
        <v>0</v>
      </c>
      <c r="Q510" s="110">
        <f>IF(R$288=0, 'Adjustment for previous period'!Q456, 0)</f>
        <v>0</v>
      </c>
      <c r="R510" s="9"/>
      <c r="S510" s="9"/>
      <c r="T510" s="9"/>
      <c r="U510" s="9"/>
      <c r="V510" s="9"/>
      <c r="W510" s="9"/>
      <c r="X510" s="9"/>
      <c r="Y510" s="9"/>
      <c r="Z510" s="9"/>
      <c r="AA510" s="9"/>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row>
    <row r="511" spans="1:64" hidden="1" outlineLevel="1">
      <c r="A511" s="9"/>
      <c r="B511" s="9"/>
      <c r="C511" s="9"/>
      <c r="D511" s="128">
        <f>Asset35</f>
        <v>0</v>
      </c>
      <c r="E511" s="9"/>
      <c r="F511" s="9"/>
      <c r="G511" s="9"/>
      <c r="H511" s="9"/>
      <c r="I511" s="9"/>
      <c r="J511" s="9"/>
      <c r="K511" s="9"/>
      <c r="L511" s="110">
        <f>IF(M$288=0, 'Adjustment for previous period'!L458, 0)</f>
        <v>0</v>
      </c>
      <c r="M511" s="110">
        <f>IF(N$288=0, 'Adjustment for previous period'!M458, 0)</f>
        <v>0</v>
      </c>
      <c r="N511" s="110">
        <f>IF(O$288=0, 'Adjustment for previous period'!N458, 0)</f>
        <v>0</v>
      </c>
      <c r="O511" s="110">
        <f>IF(P$288=0, 'Adjustment for previous period'!O458, 0)</f>
        <v>0</v>
      </c>
      <c r="P511" s="110">
        <f>IF(Q$288=0, 'Adjustment for previous period'!P458, 0)</f>
        <v>0</v>
      </c>
      <c r="Q511" s="110">
        <f>IF(R$288=0, 'Adjustment for previous period'!Q458, 0)</f>
        <v>0</v>
      </c>
      <c r="R511" s="9"/>
      <c r="S511" s="9"/>
      <c r="T511" s="9"/>
      <c r="U511" s="9"/>
      <c r="V511" s="9"/>
      <c r="W511" s="9"/>
      <c r="X511" s="9"/>
      <c r="Y511" s="9"/>
      <c r="Z511" s="9"/>
      <c r="AA511" s="9"/>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row>
    <row r="512" spans="1:64" hidden="1" outlineLevel="1">
      <c r="A512" s="9"/>
      <c r="B512" s="9"/>
      <c r="C512" s="9"/>
      <c r="D512" s="128">
        <f>Asset36</f>
        <v>0</v>
      </c>
      <c r="E512" s="9"/>
      <c r="F512" s="9"/>
      <c r="G512" s="9"/>
      <c r="H512" s="9"/>
      <c r="I512" s="9"/>
      <c r="J512" s="9"/>
      <c r="K512" s="9"/>
      <c r="L512" s="110">
        <f>IF(M$288=0, 'Adjustment for previous period'!L460, 0)</f>
        <v>0</v>
      </c>
      <c r="M512" s="110">
        <f>IF(N$288=0, 'Adjustment for previous period'!M460, 0)</f>
        <v>0</v>
      </c>
      <c r="N512" s="110">
        <f>IF(O$288=0, 'Adjustment for previous period'!N460, 0)</f>
        <v>0</v>
      </c>
      <c r="O512" s="110">
        <f>IF(P$288=0, 'Adjustment for previous period'!O460, 0)</f>
        <v>0</v>
      </c>
      <c r="P512" s="110">
        <f>IF(Q$288=0, 'Adjustment for previous period'!P460, 0)</f>
        <v>0</v>
      </c>
      <c r="Q512" s="110">
        <f>IF(R$288=0, 'Adjustment for previous period'!Q460, 0)</f>
        <v>0</v>
      </c>
      <c r="R512" s="9"/>
      <c r="S512" s="9"/>
      <c r="T512" s="9"/>
      <c r="U512" s="9"/>
      <c r="V512" s="9"/>
      <c r="W512" s="9"/>
      <c r="X512" s="9"/>
      <c r="Y512" s="9"/>
      <c r="Z512" s="9"/>
      <c r="AA512" s="9"/>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row>
    <row r="513" spans="1:64" hidden="1" outlineLevel="1">
      <c r="A513" s="9"/>
      <c r="B513" s="9"/>
      <c r="C513" s="9"/>
      <c r="D513" s="128">
        <f>Asset37</f>
        <v>0</v>
      </c>
      <c r="E513" s="9"/>
      <c r="F513" s="9"/>
      <c r="G513" s="9"/>
      <c r="H513" s="9"/>
      <c r="I513" s="9"/>
      <c r="J513" s="9"/>
      <c r="K513" s="9"/>
      <c r="L513" s="110">
        <f>IF(M$288=0, 'Adjustment for previous period'!L462, 0)</f>
        <v>0</v>
      </c>
      <c r="M513" s="110">
        <f>IF(N$288=0, 'Adjustment for previous period'!M462, 0)</f>
        <v>0</v>
      </c>
      <c r="N513" s="110">
        <f>IF(O$288=0, 'Adjustment for previous period'!N462, 0)</f>
        <v>0</v>
      </c>
      <c r="O513" s="110">
        <f>IF(P$288=0, 'Adjustment for previous period'!O462, 0)</f>
        <v>0</v>
      </c>
      <c r="P513" s="110">
        <f>IF(Q$288=0, 'Adjustment for previous period'!P462, 0)</f>
        <v>0</v>
      </c>
      <c r="Q513" s="110">
        <f>IF(R$288=0, 'Adjustment for previous period'!Q462, 0)</f>
        <v>0</v>
      </c>
      <c r="R513" s="9"/>
      <c r="S513" s="9"/>
      <c r="T513" s="9"/>
      <c r="U513" s="9"/>
      <c r="V513" s="9"/>
      <c r="W513" s="9"/>
      <c r="X513" s="9"/>
      <c r="Y513" s="9"/>
      <c r="Z513" s="9"/>
      <c r="AA513" s="9"/>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row>
    <row r="514" spans="1:64" hidden="1" outlineLevel="1">
      <c r="A514" s="9"/>
      <c r="B514" s="9"/>
      <c r="C514" s="9"/>
      <c r="D514" s="128">
        <f>Asset38</f>
        <v>0</v>
      </c>
      <c r="E514" s="9"/>
      <c r="F514" s="9"/>
      <c r="G514" s="9"/>
      <c r="H514" s="9"/>
      <c r="I514" s="9"/>
      <c r="J514" s="9"/>
      <c r="K514" s="9"/>
      <c r="L514" s="110">
        <f>IF(M$288=0, 'Adjustment for previous period'!L464, 0)</f>
        <v>0</v>
      </c>
      <c r="M514" s="110">
        <f>IF(N$288=0, 'Adjustment for previous period'!M464, 0)</f>
        <v>0</v>
      </c>
      <c r="N514" s="110">
        <f>IF(O$288=0, 'Adjustment for previous period'!N464, 0)</f>
        <v>0</v>
      </c>
      <c r="O514" s="110">
        <f>IF(P$288=0, 'Adjustment for previous period'!O464, 0)</f>
        <v>0</v>
      </c>
      <c r="P514" s="110">
        <f>IF(Q$288=0, 'Adjustment for previous period'!P464, 0)</f>
        <v>0</v>
      </c>
      <c r="Q514" s="110">
        <f>IF(R$288=0, 'Adjustment for previous period'!Q464, 0)</f>
        <v>0</v>
      </c>
      <c r="R514" s="9"/>
      <c r="S514" s="9"/>
      <c r="T514" s="9"/>
      <c r="U514" s="9"/>
      <c r="V514" s="9"/>
      <c r="W514" s="9"/>
      <c r="X514" s="9"/>
      <c r="Y514" s="9"/>
      <c r="Z514" s="9"/>
      <c r="AA514" s="9"/>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row>
    <row r="515" spans="1:64" hidden="1" outlineLevel="1">
      <c r="A515" s="9"/>
      <c r="B515" s="9"/>
      <c r="C515" s="9"/>
      <c r="D515" s="128">
        <f>Asset39</f>
        <v>0</v>
      </c>
      <c r="E515" s="9"/>
      <c r="F515" s="9"/>
      <c r="G515" s="9"/>
      <c r="H515" s="9"/>
      <c r="I515" s="9"/>
      <c r="J515" s="9"/>
      <c r="K515" s="9"/>
      <c r="L515" s="110">
        <f>IF(M$288=0, 'Adjustment for previous period'!L466, 0)</f>
        <v>0</v>
      </c>
      <c r="M515" s="110">
        <f>IF(N$288=0, 'Adjustment for previous period'!M466, 0)</f>
        <v>0</v>
      </c>
      <c r="N515" s="110">
        <f>IF(O$288=0, 'Adjustment for previous period'!N466, 0)</f>
        <v>0</v>
      </c>
      <c r="O515" s="110">
        <f>IF(P$288=0, 'Adjustment for previous period'!O466, 0)</f>
        <v>0</v>
      </c>
      <c r="P515" s="110">
        <f>IF(Q$288=0, 'Adjustment for previous period'!P466, 0)</f>
        <v>0</v>
      </c>
      <c r="Q515" s="110">
        <f>IF(R$288=0, 'Adjustment for previous period'!Q466, 0)</f>
        <v>0</v>
      </c>
      <c r="R515" s="9"/>
      <c r="S515" s="9"/>
      <c r="T515" s="9"/>
      <c r="U515" s="9"/>
      <c r="V515" s="9"/>
      <c r="W515" s="9"/>
      <c r="X515" s="9"/>
      <c r="Y515" s="9"/>
      <c r="Z515" s="9"/>
      <c r="AA515" s="9"/>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row>
    <row r="516" spans="1:64" hidden="1" outlineLevel="1">
      <c r="A516" s="9"/>
      <c r="B516" s="9"/>
      <c r="C516" s="9"/>
      <c r="D516" s="128">
        <f>Asset40</f>
        <v>0</v>
      </c>
      <c r="E516" s="9"/>
      <c r="F516" s="9"/>
      <c r="G516" s="9"/>
      <c r="H516" s="9"/>
      <c r="I516" s="9"/>
      <c r="J516" s="9"/>
      <c r="K516" s="9"/>
      <c r="L516" s="110">
        <f>IF(M$288=0, 'Adjustment for previous period'!L468, 0)</f>
        <v>0</v>
      </c>
      <c r="M516" s="110">
        <f>IF(N$288=0, 'Adjustment for previous period'!M468, 0)</f>
        <v>0</v>
      </c>
      <c r="N516" s="110">
        <f>IF(O$288=0, 'Adjustment for previous period'!N468, 0)</f>
        <v>0</v>
      </c>
      <c r="O516" s="110">
        <f>IF(P$288=0, 'Adjustment for previous period'!O468, 0)</f>
        <v>0</v>
      </c>
      <c r="P516" s="110">
        <f>IF(Q$288=0, 'Adjustment for previous period'!P468, 0)</f>
        <v>0</v>
      </c>
      <c r="Q516" s="110">
        <f>IF(R$288=0, 'Adjustment for previous period'!Q468, 0)</f>
        <v>0</v>
      </c>
      <c r="R516" s="9"/>
      <c r="S516" s="9"/>
      <c r="T516" s="9"/>
      <c r="U516" s="9"/>
      <c r="V516" s="9"/>
      <c r="W516" s="9"/>
      <c r="X516" s="9"/>
      <c r="Y516" s="9"/>
      <c r="Z516" s="9"/>
      <c r="AA516" s="9"/>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row>
    <row r="517" spans="1:64" hidden="1" outlineLevel="1">
      <c r="A517" s="9"/>
      <c r="B517" s="9"/>
      <c r="C517" s="9"/>
      <c r="D517" s="128">
        <f>Asset41</f>
        <v>0</v>
      </c>
      <c r="E517" s="9"/>
      <c r="F517" s="9"/>
      <c r="G517" s="9"/>
      <c r="H517" s="9"/>
      <c r="I517" s="9"/>
      <c r="J517" s="9"/>
      <c r="K517" s="9"/>
      <c r="L517" s="110">
        <f>IF(M$288=0, 'Adjustment for previous period'!L470, 0)</f>
        <v>0</v>
      </c>
      <c r="M517" s="110">
        <f>IF(N$288=0, 'Adjustment for previous period'!M470, 0)</f>
        <v>0</v>
      </c>
      <c r="N517" s="110">
        <f>IF(O$288=0, 'Adjustment for previous period'!N470, 0)</f>
        <v>0</v>
      </c>
      <c r="O517" s="110">
        <f>IF(P$288=0, 'Adjustment for previous period'!O470, 0)</f>
        <v>0</v>
      </c>
      <c r="P517" s="110">
        <f>IF(Q$288=0, 'Adjustment for previous period'!P470, 0)</f>
        <v>0</v>
      </c>
      <c r="Q517" s="110">
        <f>IF(R$288=0, 'Adjustment for previous period'!Q470, 0)</f>
        <v>0</v>
      </c>
      <c r="R517" s="9"/>
      <c r="S517" s="9"/>
      <c r="T517" s="9"/>
      <c r="U517" s="9"/>
      <c r="V517" s="9"/>
      <c r="W517" s="9"/>
      <c r="X517" s="9"/>
      <c r="Y517" s="9"/>
      <c r="Z517" s="9"/>
      <c r="AA517" s="9"/>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row>
    <row r="518" spans="1:64" hidden="1" outlineLevel="1">
      <c r="A518" s="9"/>
      <c r="B518" s="9"/>
      <c r="C518" s="9"/>
      <c r="D518" s="128">
        <f>Asset42</f>
        <v>0</v>
      </c>
      <c r="E518" s="9"/>
      <c r="F518" s="9"/>
      <c r="G518" s="9"/>
      <c r="H518" s="9"/>
      <c r="I518" s="9"/>
      <c r="J518" s="9"/>
      <c r="K518" s="9"/>
      <c r="L518" s="110">
        <f>IF(M$288=0, 'Adjustment for previous period'!L472, 0)</f>
        <v>0</v>
      </c>
      <c r="M518" s="110">
        <f>IF(N$288=0, 'Adjustment for previous period'!M472, 0)</f>
        <v>0</v>
      </c>
      <c r="N518" s="110">
        <f>IF(O$288=0, 'Adjustment for previous period'!N472, 0)</f>
        <v>0</v>
      </c>
      <c r="O518" s="110">
        <f>IF(P$288=0, 'Adjustment for previous period'!O472, 0)</f>
        <v>0</v>
      </c>
      <c r="P518" s="110">
        <f>IF(Q$288=0, 'Adjustment for previous period'!P472, 0)</f>
        <v>0</v>
      </c>
      <c r="Q518" s="110">
        <f>IF(R$288=0, 'Adjustment for previous period'!Q472, 0)</f>
        <v>0</v>
      </c>
      <c r="R518" s="9"/>
      <c r="S518" s="9"/>
      <c r="T518" s="9"/>
      <c r="U518" s="9"/>
      <c r="V518" s="9"/>
      <c r="W518" s="9"/>
      <c r="X518" s="9"/>
      <c r="Y518" s="9"/>
      <c r="Z518" s="9"/>
      <c r="AA518" s="9"/>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row>
    <row r="519" spans="1:64" hidden="1" outlineLevel="1">
      <c r="A519" s="9"/>
      <c r="B519" s="9"/>
      <c r="C519" s="9"/>
      <c r="D519" s="128">
        <f>Asset43</f>
        <v>0</v>
      </c>
      <c r="E519" s="9"/>
      <c r="F519" s="9"/>
      <c r="G519" s="9"/>
      <c r="H519" s="9"/>
      <c r="I519" s="9"/>
      <c r="J519" s="9"/>
      <c r="K519" s="9"/>
      <c r="L519" s="110">
        <f>IF(M$288=0, 'Adjustment for previous period'!L474, 0)</f>
        <v>0</v>
      </c>
      <c r="M519" s="110">
        <f>IF(N$288=0, 'Adjustment for previous period'!M474, 0)</f>
        <v>0</v>
      </c>
      <c r="N519" s="110">
        <f>IF(O$288=0, 'Adjustment for previous period'!N474, 0)</f>
        <v>0</v>
      </c>
      <c r="O519" s="110">
        <f>IF(P$288=0, 'Adjustment for previous period'!O474, 0)</f>
        <v>0</v>
      </c>
      <c r="P519" s="110">
        <f>IF(Q$288=0, 'Adjustment for previous period'!P474, 0)</f>
        <v>0</v>
      </c>
      <c r="Q519" s="110">
        <f>IF(R$288=0, 'Adjustment for previous period'!Q474, 0)</f>
        <v>0</v>
      </c>
      <c r="R519" s="9"/>
      <c r="S519" s="9"/>
      <c r="T519" s="9"/>
      <c r="U519" s="9"/>
      <c r="V519" s="9"/>
      <c r="W519" s="9"/>
      <c r="X519" s="9"/>
      <c r="Y519" s="9"/>
      <c r="Z519" s="9"/>
      <c r="AA519" s="9"/>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row>
    <row r="520" spans="1:64" hidden="1" outlineLevel="1">
      <c r="A520" s="9"/>
      <c r="B520" s="9"/>
      <c r="C520" s="9"/>
      <c r="D520" s="128">
        <f>Asset44</f>
        <v>0</v>
      </c>
      <c r="E520" s="9"/>
      <c r="F520" s="9"/>
      <c r="G520" s="9"/>
      <c r="H520" s="9"/>
      <c r="I520" s="9"/>
      <c r="J520" s="9"/>
      <c r="K520" s="9"/>
      <c r="L520" s="110">
        <f>IF(M$288=0, 'Adjustment for previous period'!L476, 0)</f>
        <v>0</v>
      </c>
      <c r="M520" s="110">
        <f>IF(N$288=0, 'Adjustment for previous period'!M476, 0)</f>
        <v>0</v>
      </c>
      <c r="N520" s="110">
        <f>IF(O$288=0, 'Adjustment for previous period'!N476, 0)</f>
        <v>0</v>
      </c>
      <c r="O520" s="110">
        <f>IF(P$288=0, 'Adjustment for previous period'!O476, 0)</f>
        <v>0</v>
      </c>
      <c r="P520" s="110">
        <f>IF(Q$288=0, 'Adjustment for previous period'!P476, 0)</f>
        <v>0</v>
      </c>
      <c r="Q520" s="110">
        <f>IF(R$288=0, 'Adjustment for previous period'!Q476, 0)</f>
        <v>0</v>
      </c>
      <c r="R520" s="9"/>
      <c r="S520" s="9"/>
      <c r="T520" s="9"/>
      <c r="U520" s="9"/>
      <c r="V520" s="9"/>
      <c r="W520" s="9"/>
      <c r="X520" s="9"/>
      <c r="Y520" s="9"/>
      <c r="Z520" s="9"/>
      <c r="AA520" s="9"/>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row>
    <row r="521" spans="1:64" hidden="1" outlineLevel="1">
      <c r="A521" s="9"/>
      <c r="B521" s="9"/>
      <c r="C521" s="9"/>
      <c r="D521" s="128">
        <f>Asset45</f>
        <v>0</v>
      </c>
      <c r="E521" s="9"/>
      <c r="F521" s="9"/>
      <c r="G521" s="9"/>
      <c r="H521" s="9"/>
      <c r="I521" s="9"/>
      <c r="J521" s="9"/>
      <c r="K521" s="9"/>
      <c r="L521" s="110">
        <f>IF(M$288=0, 'Adjustment for previous period'!L478, 0)</f>
        <v>0</v>
      </c>
      <c r="M521" s="110">
        <f>IF(N$288=0, 'Adjustment for previous period'!M478, 0)</f>
        <v>0</v>
      </c>
      <c r="N521" s="110">
        <f>IF(O$288=0, 'Adjustment for previous period'!N478, 0)</f>
        <v>0</v>
      </c>
      <c r="O521" s="110">
        <f>IF(P$288=0, 'Adjustment for previous period'!O478, 0)</f>
        <v>0</v>
      </c>
      <c r="P521" s="110">
        <f>IF(Q$288=0, 'Adjustment for previous period'!P478, 0)</f>
        <v>0</v>
      </c>
      <c r="Q521" s="110">
        <f>IF(R$288=0, 'Adjustment for previous period'!Q478, 0)</f>
        <v>0</v>
      </c>
      <c r="R521" s="9"/>
      <c r="S521" s="9"/>
      <c r="T521" s="9"/>
      <c r="U521" s="9"/>
      <c r="V521" s="9"/>
      <c r="W521" s="9"/>
      <c r="X521" s="9"/>
      <c r="Y521" s="9"/>
      <c r="Z521" s="9"/>
      <c r="AA521" s="9"/>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row>
    <row r="522" spans="1:64" collapsed="1">
      <c r="A522" s="9"/>
      <c r="B522" s="9"/>
      <c r="C522" s="9"/>
      <c r="D522" s="9"/>
      <c r="E522" s="9"/>
      <c r="F522" s="9"/>
      <c r="G522" s="9"/>
      <c r="H522" s="36"/>
      <c r="I522" s="9"/>
      <c r="J522" s="9"/>
      <c r="K522" s="9"/>
      <c r="L522" s="9"/>
      <c r="M522" s="9"/>
      <c r="N522" s="11"/>
      <c r="O522" s="9"/>
      <c r="P522" s="9"/>
      <c r="Q522" s="9"/>
      <c r="R522" s="9"/>
      <c r="S522" s="9"/>
      <c r="T522" s="36"/>
      <c r="U522" s="9"/>
      <c r="V522" s="36"/>
      <c r="W522" s="9"/>
      <c r="X522" s="9"/>
      <c r="Y522" s="9"/>
      <c r="Z522" s="9"/>
      <c r="AA522" s="9"/>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row>
    <row r="523" spans="1:64">
      <c r="A523" s="73"/>
      <c r="B523" s="73"/>
      <c r="C523" s="79" t="s">
        <v>47</v>
      </c>
      <c r="D523" s="73"/>
      <c r="E523" s="73"/>
      <c r="F523" s="73"/>
      <c r="G523" s="73"/>
      <c r="H523" s="349">
        <f>H288</f>
        <v>928.33884283499492</v>
      </c>
      <c r="I523" s="73"/>
      <c r="J523" s="73"/>
      <c r="K523" s="73"/>
      <c r="L523" s="156">
        <f t="shared" ref="L523:Q523" si="19">SUM(L524:L568)</f>
        <v>753.54019541158107</v>
      </c>
      <c r="M523" s="156">
        <f t="shared" si="19"/>
        <v>0</v>
      </c>
      <c r="N523" s="156">
        <f t="shared" si="19"/>
        <v>0</v>
      </c>
      <c r="O523" s="156">
        <f t="shared" si="19"/>
        <v>0</v>
      </c>
      <c r="P523" s="156">
        <f t="shared" si="19"/>
        <v>0</v>
      </c>
      <c r="Q523" s="156">
        <f t="shared" si="19"/>
        <v>0</v>
      </c>
      <c r="R523" s="156"/>
      <c r="S523" s="9"/>
      <c r="T523" s="36"/>
      <c r="U523" s="9"/>
      <c r="V523" s="36"/>
      <c r="W523" s="36"/>
      <c r="X523" s="9"/>
      <c r="Y523" s="9"/>
      <c r="Z523" s="9"/>
      <c r="AA523" s="9"/>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row>
    <row r="524" spans="1:64" outlineLevel="1">
      <c r="B524" s="9"/>
      <c r="C524" s="9"/>
      <c r="D524" s="128" t="str">
        <f>Asset1</f>
        <v>System Capex</v>
      </c>
      <c r="E524" s="9"/>
      <c r="F524" s="9"/>
      <c r="G524" s="9"/>
      <c r="H524" s="9"/>
      <c r="I524" s="9"/>
      <c r="J524" s="9"/>
      <c r="K524" s="9"/>
      <c r="L524" s="36">
        <f t="shared" ref="L524:Q533" si="20">IF(M$288=0, L289+L336+L383+L430+L477, 0)</f>
        <v>0</v>
      </c>
      <c r="M524" s="36">
        <f t="shared" si="20"/>
        <v>0</v>
      </c>
      <c r="N524" s="36">
        <f t="shared" si="20"/>
        <v>0</v>
      </c>
      <c r="O524" s="36">
        <f t="shared" si="20"/>
        <v>0</v>
      </c>
      <c r="P524" s="36">
        <f t="shared" si="20"/>
        <v>0</v>
      </c>
      <c r="Q524" s="36">
        <f t="shared" si="20"/>
        <v>0</v>
      </c>
      <c r="R524" s="9"/>
      <c r="S524" s="9"/>
      <c r="T524" s="9"/>
      <c r="U524" s="9"/>
      <c r="V524" s="9"/>
      <c r="W524" s="9"/>
      <c r="X524" s="9"/>
      <c r="Y524" s="9"/>
      <c r="Z524" s="9"/>
      <c r="AA524" s="9"/>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row>
    <row r="525" spans="1:64" outlineLevel="1">
      <c r="B525" s="9"/>
      <c r="C525" s="9"/>
      <c r="D525" s="128" t="str">
        <f>Asset2</f>
        <v>Transmission terminal station</v>
      </c>
      <c r="E525" s="9"/>
      <c r="F525" s="9"/>
      <c r="G525" s="9"/>
      <c r="H525" s="9"/>
      <c r="I525" s="9"/>
      <c r="J525" s="9"/>
      <c r="K525" s="9"/>
      <c r="L525" s="36">
        <f>IF(M$288=0, L290+L337+L384+L431+L478, 0)</f>
        <v>28.554210135558108</v>
      </c>
      <c r="M525" s="36">
        <f t="shared" si="20"/>
        <v>0</v>
      </c>
      <c r="N525" s="36">
        <f t="shared" si="20"/>
        <v>0</v>
      </c>
      <c r="O525" s="36">
        <f t="shared" si="20"/>
        <v>0</v>
      </c>
      <c r="P525" s="36">
        <f t="shared" si="20"/>
        <v>0</v>
      </c>
      <c r="Q525" s="36">
        <f t="shared" si="20"/>
        <v>0</v>
      </c>
      <c r="R525" s="9"/>
      <c r="S525" s="9"/>
      <c r="T525" s="9"/>
      <c r="U525" s="9"/>
      <c r="V525" s="9"/>
      <c r="W525" s="9"/>
      <c r="X525" s="9"/>
      <c r="Y525" s="9"/>
      <c r="Z525" s="9"/>
      <c r="AA525" s="9"/>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row>
    <row r="526" spans="1:64" outlineLevel="1">
      <c r="B526" s="9"/>
      <c r="C526" s="9"/>
      <c r="D526" s="128" t="str">
        <f>Asset3</f>
        <v>Zone substations</v>
      </c>
      <c r="E526" s="9"/>
      <c r="F526" s="9"/>
      <c r="G526" s="9"/>
      <c r="H526" s="9"/>
      <c r="I526" s="9"/>
      <c r="J526" s="9"/>
      <c r="K526" s="9"/>
      <c r="L526" s="36">
        <f>IF(M$288=0, L291+L338+L385+L432+L479, 0)</f>
        <v>192.81599001731234</v>
      </c>
      <c r="M526" s="36">
        <f t="shared" si="20"/>
        <v>0</v>
      </c>
      <c r="N526" s="36">
        <f t="shared" si="20"/>
        <v>0</v>
      </c>
      <c r="O526" s="36">
        <f t="shared" si="20"/>
        <v>0</v>
      </c>
      <c r="P526" s="36">
        <f t="shared" si="20"/>
        <v>0</v>
      </c>
      <c r="Q526" s="36">
        <f t="shared" si="20"/>
        <v>0</v>
      </c>
      <c r="R526" s="9"/>
      <c r="S526" s="9"/>
      <c r="T526" s="9"/>
      <c r="U526" s="9"/>
      <c r="V526" s="9"/>
      <c r="W526" s="9"/>
      <c r="X526" s="9"/>
      <c r="Y526" s="9"/>
      <c r="Z526" s="9"/>
      <c r="AA526" s="9"/>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row>
    <row r="527" spans="1:64" outlineLevel="1">
      <c r="B527" s="9"/>
      <c r="C527" s="9"/>
      <c r="D527" s="128" t="str">
        <f>Asset4</f>
        <v>Transmission lines</v>
      </c>
      <c r="E527" s="9"/>
      <c r="F527" s="9"/>
      <c r="G527" s="9"/>
      <c r="H527" s="9"/>
      <c r="I527" s="9"/>
      <c r="J527" s="9"/>
      <c r="K527" s="9"/>
      <c r="L527" s="36">
        <f t="shared" si="20"/>
        <v>143.17507749128728</v>
      </c>
      <c r="M527" s="36">
        <f t="shared" si="20"/>
        <v>0</v>
      </c>
      <c r="N527" s="36">
        <f t="shared" si="20"/>
        <v>0</v>
      </c>
      <c r="O527" s="36">
        <f t="shared" si="20"/>
        <v>0</v>
      </c>
      <c r="P527" s="36">
        <f t="shared" si="20"/>
        <v>0</v>
      </c>
      <c r="Q527" s="36">
        <f t="shared" si="20"/>
        <v>0</v>
      </c>
      <c r="R527" s="9"/>
      <c r="S527" s="9"/>
      <c r="T527" s="9"/>
      <c r="U527" s="9"/>
      <c r="V527" s="9"/>
      <c r="W527" s="9"/>
      <c r="X527" s="9"/>
      <c r="Y527" s="9"/>
      <c r="Z527" s="9"/>
      <c r="AA527" s="9"/>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row>
    <row r="528" spans="1:64" outlineLevel="1">
      <c r="B528" s="9"/>
      <c r="C528" s="9"/>
      <c r="D528" s="128" t="str">
        <f>Asset5</f>
        <v>Distribution mains</v>
      </c>
      <c r="E528" s="9"/>
      <c r="F528" s="9"/>
      <c r="G528" s="9"/>
      <c r="H528" s="9"/>
      <c r="I528" s="9"/>
      <c r="J528" s="9"/>
      <c r="K528" s="9"/>
      <c r="L528" s="36">
        <f t="shared" si="20"/>
        <v>272.57906627748679</v>
      </c>
      <c r="M528" s="36">
        <f t="shared" si="20"/>
        <v>0</v>
      </c>
      <c r="N528" s="36">
        <f t="shared" si="20"/>
        <v>0</v>
      </c>
      <c r="O528" s="36">
        <f t="shared" si="20"/>
        <v>0</v>
      </c>
      <c r="P528" s="36">
        <f t="shared" si="20"/>
        <v>0</v>
      </c>
      <c r="Q528" s="36">
        <f t="shared" si="20"/>
        <v>0</v>
      </c>
      <c r="R528" s="9"/>
      <c r="S528" s="9"/>
      <c r="T528" s="9"/>
      <c r="U528" s="9"/>
      <c r="V528" s="9"/>
      <c r="W528" s="9"/>
      <c r="X528" s="9"/>
      <c r="Y528" s="9"/>
      <c r="Z528" s="9"/>
      <c r="AA528" s="9"/>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row>
    <row r="529" spans="2:64" outlineLevel="1">
      <c r="B529" s="9"/>
      <c r="C529" s="9"/>
      <c r="D529" s="128" t="str">
        <f>Asset6</f>
        <v>Distribution substations</v>
      </c>
      <c r="E529" s="9"/>
      <c r="F529" s="9"/>
      <c r="G529" s="9"/>
      <c r="H529" s="9"/>
      <c r="I529" s="9"/>
      <c r="J529" s="9"/>
      <c r="K529" s="9"/>
      <c r="L529" s="36">
        <f t="shared" si="20"/>
        <v>69.434514148498408</v>
      </c>
      <c r="M529" s="36">
        <f t="shared" si="20"/>
        <v>0</v>
      </c>
      <c r="N529" s="36">
        <f t="shared" si="20"/>
        <v>0</v>
      </c>
      <c r="O529" s="36">
        <f t="shared" si="20"/>
        <v>0</v>
      </c>
      <c r="P529" s="36">
        <f t="shared" si="20"/>
        <v>0</v>
      </c>
      <c r="Q529" s="36">
        <f t="shared" si="20"/>
        <v>0</v>
      </c>
      <c r="R529" s="9"/>
      <c r="S529" s="9"/>
      <c r="T529" s="9"/>
      <c r="U529" s="9"/>
      <c r="V529" s="9"/>
      <c r="W529" s="9"/>
      <c r="X529" s="9"/>
      <c r="Y529" s="9"/>
      <c r="Z529" s="9"/>
      <c r="AA529" s="9"/>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row>
    <row r="530" spans="2:64" outlineLevel="1">
      <c r="B530" s="9"/>
      <c r="C530" s="9"/>
      <c r="D530" s="128" t="str">
        <f>Asset7</f>
        <v>Metering</v>
      </c>
      <c r="E530" s="9"/>
      <c r="F530" s="9"/>
      <c r="G530" s="9"/>
      <c r="H530" s="9"/>
      <c r="I530" s="9"/>
      <c r="J530" s="9"/>
      <c r="K530" s="9"/>
      <c r="L530" s="36">
        <f t="shared" si="20"/>
        <v>2.8508783950142274</v>
      </c>
      <c r="M530" s="36">
        <f t="shared" si="20"/>
        <v>0</v>
      </c>
      <c r="N530" s="36">
        <f t="shared" si="20"/>
        <v>0</v>
      </c>
      <c r="O530" s="36">
        <f t="shared" si="20"/>
        <v>0</v>
      </c>
      <c r="P530" s="36">
        <f t="shared" si="20"/>
        <v>0</v>
      </c>
      <c r="Q530" s="36">
        <f t="shared" si="20"/>
        <v>0</v>
      </c>
      <c r="R530" s="9"/>
      <c r="S530" s="9"/>
      <c r="T530" s="9"/>
      <c r="U530" s="9"/>
      <c r="V530" s="9"/>
      <c r="W530" s="9"/>
      <c r="X530" s="9"/>
      <c r="Y530" s="9"/>
      <c r="Z530" s="9"/>
      <c r="AA530" s="9"/>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row>
    <row r="531" spans="2:64" outlineLevel="1">
      <c r="B531" s="9"/>
      <c r="C531" s="9"/>
      <c r="D531" s="128" t="str">
        <f>Asset8</f>
        <v>Land and easements</v>
      </c>
      <c r="E531" s="9"/>
      <c r="F531" s="9"/>
      <c r="G531" s="9"/>
      <c r="H531" s="9"/>
      <c r="I531" s="9"/>
      <c r="J531" s="9"/>
      <c r="K531" s="9"/>
      <c r="L531" s="36">
        <f t="shared" si="20"/>
        <v>33.834112499999996</v>
      </c>
      <c r="M531" s="36">
        <f t="shared" si="20"/>
        <v>0</v>
      </c>
      <c r="N531" s="36">
        <f t="shared" si="20"/>
        <v>0</v>
      </c>
      <c r="O531" s="36">
        <f t="shared" si="20"/>
        <v>0</v>
      </c>
      <c r="P531" s="36">
        <f t="shared" si="20"/>
        <v>0</v>
      </c>
      <c r="Q531" s="36">
        <f t="shared" si="20"/>
        <v>0</v>
      </c>
      <c r="R531" s="9"/>
      <c r="S531" s="9"/>
      <c r="T531" s="9"/>
      <c r="U531" s="9"/>
      <c r="V531" s="9"/>
      <c r="W531" s="9"/>
      <c r="X531" s="9"/>
      <c r="Y531" s="9"/>
      <c r="Z531" s="9"/>
      <c r="AA531" s="9"/>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row>
    <row r="532" spans="2:64" outlineLevel="1">
      <c r="B532" s="9"/>
      <c r="C532" s="9"/>
      <c r="D532" s="128" t="str">
        <f>Asset9</f>
        <v>Secondary systems - Control, communications &amp; Protection</v>
      </c>
      <c r="E532" s="9"/>
      <c r="F532" s="9"/>
      <c r="G532" s="9"/>
      <c r="H532" s="9"/>
      <c r="I532" s="9"/>
      <c r="J532" s="9"/>
      <c r="K532" s="9"/>
      <c r="L532" s="36">
        <f t="shared" si="20"/>
        <v>3.7041179353111371</v>
      </c>
      <c r="M532" s="36">
        <f t="shared" si="20"/>
        <v>0</v>
      </c>
      <c r="N532" s="36">
        <f t="shared" si="20"/>
        <v>0</v>
      </c>
      <c r="O532" s="36">
        <f t="shared" si="20"/>
        <v>0</v>
      </c>
      <c r="P532" s="36">
        <f t="shared" si="20"/>
        <v>0</v>
      </c>
      <c r="Q532" s="36">
        <f t="shared" si="20"/>
        <v>0</v>
      </c>
      <c r="R532" s="9"/>
      <c r="S532" s="9"/>
      <c r="T532" s="9"/>
      <c r="U532" s="9"/>
      <c r="V532" s="9"/>
      <c r="W532" s="9"/>
      <c r="X532" s="9"/>
      <c r="Y532" s="9"/>
      <c r="Z532" s="9"/>
      <c r="AA532" s="9"/>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row>
    <row r="533" spans="2:64" outlineLevel="1">
      <c r="B533" s="9"/>
      <c r="C533" s="9"/>
      <c r="D533" s="128" t="str">
        <f>Asset10</f>
        <v>Other</v>
      </c>
      <c r="E533" s="9"/>
      <c r="F533" s="9"/>
      <c r="G533" s="9"/>
      <c r="H533" s="9"/>
      <c r="I533" s="9"/>
      <c r="J533" s="9"/>
      <c r="K533" s="9"/>
      <c r="L533" s="36">
        <f>IF(M$288=0, L298+L345+L392+L439+L486, 0)</f>
        <v>7.9628013759883209E-2</v>
      </c>
      <c r="M533" s="36">
        <f t="shared" si="20"/>
        <v>0</v>
      </c>
      <c r="N533" s="36">
        <f t="shared" si="20"/>
        <v>0</v>
      </c>
      <c r="O533" s="36">
        <f t="shared" si="20"/>
        <v>0</v>
      </c>
      <c r="P533" s="36">
        <f t="shared" si="20"/>
        <v>0</v>
      </c>
      <c r="Q533" s="36">
        <f t="shared" si="20"/>
        <v>0</v>
      </c>
      <c r="R533" s="9"/>
      <c r="S533" s="9"/>
      <c r="T533" s="9"/>
      <c r="U533" s="9"/>
      <c r="V533" s="9"/>
      <c r="W533" s="9"/>
      <c r="X533" s="9"/>
      <c r="Y533" s="9"/>
      <c r="Z533" s="9"/>
      <c r="AA533" s="9"/>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row>
    <row r="534" spans="2:64" outlineLevel="1">
      <c r="B534" s="9"/>
      <c r="C534" s="9"/>
      <c r="D534" s="128" t="str">
        <f>Asset11</f>
        <v>Non-System Capex</v>
      </c>
      <c r="E534" s="9"/>
      <c r="F534" s="9"/>
      <c r="G534" s="9"/>
      <c r="H534" s="9"/>
      <c r="I534" s="9"/>
      <c r="J534" s="9"/>
      <c r="K534" s="9"/>
      <c r="L534" s="36">
        <f t="shared" ref="L534:Q543" si="21">IF(M$288=0, L299+L346+L393+L440+L487, 0)</f>
        <v>0</v>
      </c>
      <c r="M534" s="36">
        <f t="shared" si="21"/>
        <v>0</v>
      </c>
      <c r="N534" s="36">
        <f t="shared" si="21"/>
        <v>0</v>
      </c>
      <c r="O534" s="36">
        <f t="shared" si="21"/>
        <v>0</v>
      </c>
      <c r="P534" s="36">
        <f t="shared" si="21"/>
        <v>0</v>
      </c>
      <c r="Q534" s="36">
        <f t="shared" si="21"/>
        <v>0</v>
      </c>
      <c r="R534" s="9"/>
      <c r="S534" s="9"/>
      <c r="T534" s="9"/>
      <c r="U534" s="9"/>
      <c r="V534" s="9"/>
      <c r="W534" s="9"/>
      <c r="X534" s="9"/>
      <c r="Y534" s="9"/>
      <c r="Z534" s="9"/>
      <c r="AA534" s="9"/>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row>
    <row r="535" spans="2:64" outlineLevel="1">
      <c r="B535" s="9"/>
      <c r="C535" s="9"/>
      <c r="D535" s="128" t="str">
        <f>Asset12</f>
        <v>Non-network—IT and Communications Capex</v>
      </c>
      <c r="E535" s="9"/>
      <c r="F535" s="9"/>
      <c r="G535" s="9"/>
      <c r="H535" s="9"/>
      <c r="I535" s="9"/>
      <c r="J535" s="9"/>
      <c r="K535" s="9"/>
      <c r="L535" s="36">
        <f t="shared" si="21"/>
        <v>1.1092812753012788</v>
      </c>
      <c r="M535" s="36">
        <f t="shared" si="21"/>
        <v>0</v>
      </c>
      <c r="N535" s="36">
        <f t="shared" si="21"/>
        <v>0</v>
      </c>
      <c r="O535" s="36">
        <f t="shared" si="21"/>
        <v>0</v>
      </c>
      <c r="P535" s="36">
        <f t="shared" si="21"/>
        <v>0</v>
      </c>
      <c r="Q535" s="36">
        <f t="shared" si="21"/>
        <v>0</v>
      </c>
      <c r="R535" s="9"/>
      <c r="S535" s="9"/>
      <c r="T535" s="9"/>
      <c r="U535" s="9"/>
      <c r="V535" s="9"/>
      <c r="W535" s="9"/>
      <c r="X535" s="9"/>
      <c r="Y535" s="9"/>
      <c r="Z535" s="9"/>
      <c r="AA535" s="9"/>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row>
    <row r="536" spans="2:64" outlineLevel="1">
      <c r="B536" s="9"/>
      <c r="C536" s="9"/>
      <c r="D536" s="128" t="str">
        <f>Asset13</f>
        <v>Non-network—Motor Vehicles Capex</v>
      </c>
      <c r="E536" s="9"/>
      <c r="F536" s="9"/>
      <c r="G536" s="9"/>
      <c r="H536" s="9"/>
      <c r="I536" s="9"/>
      <c r="J536" s="9"/>
      <c r="K536" s="9"/>
      <c r="L536" s="36">
        <f t="shared" si="21"/>
        <v>0</v>
      </c>
      <c r="M536" s="36">
        <f t="shared" si="21"/>
        <v>0</v>
      </c>
      <c r="N536" s="36">
        <f t="shared" si="21"/>
        <v>0</v>
      </c>
      <c r="O536" s="36">
        <f t="shared" si="21"/>
        <v>0</v>
      </c>
      <c r="P536" s="36">
        <f t="shared" si="21"/>
        <v>0</v>
      </c>
      <c r="Q536" s="36">
        <f t="shared" si="21"/>
        <v>0</v>
      </c>
      <c r="R536" s="9"/>
      <c r="S536" s="9"/>
      <c r="T536" s="9"/>
      <c r="U536" s="9"/>
      <c r="V536" s="9"/>
      <c r="W536" s="9"/>
      <c r="X536" s="9"/>
      <c r="Y536" s="9"/>
      <c r="Z536" s="9"/>
      <c r="AA536" s="9"/>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row>
    <row r="537" spans="2:64" outlineLevel="1">
      <c r="B537" s="9"/>
      <c r="C537" s="9"/>
      <c r="D537" s="128" t="str">
        <f>Asset14</f>
        <v>Non-network—Property Capex</v>
      </c>
      <c r="E537" s="9"/>
      <c r="F537" s="9"/>
      <c r="G537" s="9"/>
      <c r="H537" s="9"/>
      <c r="I537" s="9"/>
      <c r="J537" s="9"/>
      <c r="K537" s="9"/>
      <c r="L537" s="36">
        <f t="shared" si="21"/>
        <v>0</v>
      </c>
      <c r="M537" s="36">
        <f t="shared" si="21"/>
        <v>0</v>
      </c>
      <c r="N537" s="36">
        <f t="shared" si="21"/>
        <v>0</v>
      </c>
      <c r="O537" s="36">
        <f t="shared" si="21"/>
        <v>0</v>
      </c>
      <c r="P537" s="36">
        <f t="shared" si="21"/>
        <v>0</v>
      </c>
      <c r="Q537" s="36">
        <f t="shared" si="21"/>
        <v>0</v>
      </c>
      <c r="R537" s="9"/>
      <c r="S537" s="9"/>
      <c r="T537" s="9"/>
      <c r="U537" s="9"/>
      <c r="V537" s="9"/>
      <c r="W537" s="9"/>
      <c r="X537" s="9"/>
      <c r="Y537" s="9"/>
      <c r="Z537" s="9"/>
      <c r="AA537" s="9"/>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row>
    <row r="538" spans="2:64" outlineLevel="1">
      <c r="B538" s="9"/>
      <c r="C538" s="9"/>
      <c r="D538" s="128" t="str">
        <f>Asset15</f>
        <v>Non-network—Plant &amp; Equipment Capex</v>
      </c>
      <c r="E538" s="9"/>
      <c r="F538" s="9"/>
      <c r="G538" s="9"/>
      <c r="H538" s="9"/>
      <c r="I538" s="9"/>
      <c r="J538" s="9"/>
      <c r="K538" s="9"/>
      <c r="L538" s="36">
        <f t="shared" si="21"/>
        <v>5.2698118384705968</v>
      </c>
      <c r="M538" s="36">
        <f t="shared" si="21"/>
        <v>0</v>
      </c>
      <c r="N538" s="36">
        <f t="shared" si="21"/>
        <v>0</v>
      </c>
      <c r="O538" s="36">
        <f t="shared" si="21"/>
        <v>0</v>
      </c>
      <c r="P538" s="36">
        <f t="shared" si="21"/>
        <v>0</v>
      </c>
      <c r="Q538" s="36">
        <f t="shared" si="21"/>
        <v>0</v>
      </c>
      <c r="R538" s="9"/>
      <c r="S538" s="9"/>
      <c r="T538" s="9"/>
      <c r="U538" s="9"/>
      <c r="V538" s="9"/>
      <c r="W538" s="9"/>
      <c r="X538" s="9"/>
      <c r="Y538" s="9"/>
      <c r="Z538" s="9"/>
      <c r="AA538" s="9"/>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row>
    <row r="539" spans="2:64" outlineLevel="1">
      <c r="B539" s="9"/>
      <c r="C539" s="9"/>
      <c r="D539" s="128" t="str">
        <f>Asset16</f>
        <v>Non-network—Other capex</v>
      </c>
      <c r="E539" s="9"/>
      <c r="F539" s="9"/>
      <c r="G539" s="9"/>
      <c r="H539" s="9"/>
      <c r="I539" s="9"/>
      <c r="J539" s="9"/>
      <c r="K539" s="9"/>
      <c r="L539" s="36">
        <f t="shared" si="21"/>
        <v>0.13350738358092587</v>
      </c>
      <c r="M539" s="36">
        <f t="shared" si="21"/>
        <v>0</v>
      </c>
      <c r="N539" s="36">
        <f t="shared" si="21"/>
        <v>0</v>
      </c>
      <c r="O539" s="36">
        <f t="shared" si="21"/>
        <v>0</v>
      </c>
      <c r="P539" s="36">
        <f t="shared" si="21"/>
        <v>0</v>
      </c>
      <c r="Q539" s="36">
        <f t="shared" si="21"/>
        <v>0</v>
      </c>
      <c r="R539" s="9"/>
      <c r="S539" s="9"/>
      <c r="T539" s="9"/>
      <c r="U539" s="9"/>
      <c r="V539" s="9"/>
      <c r="W539" s="9"/>
      <c r="X539" s="9"/>
      <c r="Y539" s="9"/>
      <c r="Z539" s="9"/>
      <c r="AA539" s="9"/>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row>
    <row r="540" spans="2:64" hidden="1" outlineLevel="1">
      <c r="B540" s="9"/>
      <c r="C540" s="9"/>
      <c r="D540" s="128">
        <f>Asset17</f>
        <v>0</v>
      </c>
      <c r="E540" s="9"/>
      <c r="F540" s="9"/>
      <c r="G540" s="9"/>
      <c r="H540" s="9"/>
      <c r="I540" s="9"/>
      <c r="J540" s="9"/>
      <c r="K540" s="9"/>
      <c r="L540" s="36">
        <f t="shared" si="21"/>
        <v>0</v>
      </c>
      <c r="M540" s="36">
        <f t="shared" si="21"/>
        <v>0</v>
      </c>
      <c r="N540" s="36">
        <f t="shared" si="21"/>
        <v>0</v>
      </c>
      <c r="O540" s="36">
        <f t="shared" si="21"/>
        <v>0</v>
      </c>
      <c r="P540" s="36">
        <f t="shared" si="21"/>
        <v>0</v>
      </c>
      <c r="Q540" s="36">
        <f t="shared" si="21"/>
        <v>0</v>
      </c>
      <c r="R540" s="9"/>
      <c r="S540" s="9"/>
      <c r="T540" s="9"/>
      <c r="U540" s="9"/>
      <c r="V540" s="9"/>
      <c r="W540" s="9"/>
      <c r="X540" s="9"/>
      <c r="Y540" s="9"/>
      <c r="Z540" s="9"/>
      <c r="AA540" s="9"/>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row>
    <row r="541" spans="2:64" hidden="1" outlineLevel="1">
      <c r="B541" s="9"/>
      <c r="C541" s="9"/>
      <c r="D541" s="128">
        <f>Asset18</f>
        <v>0</v>
      </c>
      <c r="E541" s="9"/>
      <c r="F541" s="9"/>
      <c r="G541" s="9"/>
      <c r="H541" s="9"/>
      <c r="I541" s="9"/>
      <c r="J541" s="9"/>
      <c r="K541" s="9"/>
      <c r="L541" s="36">
        <f t="shared" si="21"/>
        <v>0</v>
      </c>
      <c r="M541" s="36">
        <f t="shared" si="21"/>
        <v>0</v>
      </c>
      <c r="N541" s="36">
        <f t="shared" si="21"/>
        <v>0</v>
      </c>
      <c r="O541" s="36">
        <f t="shared" si="21"/>
        <v>0</v>
      </c>
      <c r="P541" s="36">
        <f t="shared" si="21"/>
        <v>0</v>
      </c>
      <c r="Q541" s="36">
        <f t="shared" si="21"/>
        <v>0</v>
      </c>
      <c r="R541" s="9"/>
      <c r="S541" s="9"/>
      <c r="T541" s="9"/>
      <c r="U541" s="9"/>
      <c r="V541" s="9"/>
      <c r="W541" s="9"/>
      <c r="X541" s="9"/>
      <c r="Y541" s="9"/>
      <c r="Z541" s="9"/>
      <c r="AA541" s="9"/>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row>
    <row r="542" spans="2:64" hidden="1" outlineLevel="1">
      <c r="B542" s="9"/>
      <c r="C542" s="9"/>
      <c r="D542" s="128">
        <f>Asset19</f>
        <v>0</v>
      </c>
      <c r="E542" s="9"/>
      <c r="F542" s="9"/>
      <c r="G542" s="9"/>
      <c r="H542" s="9"/>
      <c r="I542" s="9"/>
      <c r="J542" s="9"/>
      <c r="K542" s="9"/>
      <c r="L542" s="36">
        <f t="shared" si="21"/>
        <v>0</v>
      </c>
      <c r="M542" s="36">
        <f t="shared" si="21"/>
        <v>0</v>
      </c>
      <c r="N542" s="36">
        <f t="shared" si="21"/>
        <v>0</v>
      </c>
      <c r="O542" s="36">
        <f t="shared" si="21"/>
        <v>0</v>
      </c>
      <c r="P542" s="36">
        <f t="shared" si="21"/>
        <v>0</v>
      </c>
      <c r="Q542" s="36">
        <f t="shared" si="21"/>
        <v>0</v>
      </c>
      <c r="R542" s="9"/>
      <c r="S542" s="9"/>
      <c r="T542" s="9"/>
      <c r="U542" s="9"/>
      <c r="V542" s="9"/>
      <c r="W542" s="9"/>
      <c r="X542" s="9"/>
      <c r="Y542" s="9"/>
      <c r="Z542" s="9"/>
      <c r="AA542" s="9"/>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row>
    <row r="543" spans="2:64" hidden="1" outlineLevel="1">
      <c r="B543" s="9"/>
      <c r="C543" s="9"/>
      <c r="D543" s="128">
        <f>Asset20</f>
        <v>0</v>
      </c>
      <c r="E543" s="9"/>
      <c r="F543" s="9"/>
      <c r="G543" s="9"/>
      <c r="H543" s="9"/>
      <c r="I543" s="9"/>
      <c r="J543" s="9"/>
      <c r="K543" s="9"/>
      <c r="L543" s="36">
        <f t="shared" si="21"/>
        <v>0</v>
      </c>
      <c r="M543" s="36">
        <f t="shared" si="21"/>
        <v>0</v>
      </c>
      <c r="N543" s="36">
        <f t="shared" si="21"/>
        <v>0</v>
      </c>
      <c r="O543" s="36">
        <f t="shared" si="21"/>
        <v>0</v>
      </c>
      <c r="P543" s="36">
        <f t="shared" si="21"/>
        <v>0</v>
      </c>
      <c r="Q543" s="36">
        <f t="shared" si="21"/>
        <v>0</v>
      </c>
      <c r="R543" s="9"/>
      <c r="S543" s="9"/>
      <c r="T543" s="9"/>
      <c r="U543" s="9"/>
      <c r="V543" s="9"/>
      <c r="W543" s="9"/>
      <c r="X543" s="9"/>
      <c r="Y543" s="9"/>
      <c r="Z543" s="9"/>
      <c r="AA543" s="9"/>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row>
    <row r="544" spans="2:64" hidden="1" outlineLevel="1">
      <c r="B544" s="9"/>
      <c r="C544" s="9"/>
      <c r="D544" s="128">
        <f>Asset21</f>
        <v>0</v>
      </c>
      <c r="E544" s="9"/>
      <c r="F544" s="9"/>
      <c r="G544" s="9"/>
      <c r="H544" s="9"/>
      <c r="I544" s="9"/>
      <c r="J544" s="9"/>
      <c r="K544" s="9"/>
      <c r="L544" s="36">
        <f t="shared" ref="L544:Q553" si="22">IF(M$288=0, L309+L356+L403+L450+L497, 0)</f>
        <v>0</v>
      </c>
      <c r="M544" s="36">
        <f t="shared" si="22"/>
        <v>0</v>
      </c>
      <c r="N544" s="36">
        <f t="shared" si="22"/>
        <v>0</v>
      </c>
      <c r="O544" s="36">
        <f t="shared" si="22"/>
        <v>0</v>
      </c>
      <c r="P544" s="36">
        <f t="shared" si="22"/>
        <v>0</v>
      </c>
      <c r="Q544" s="36">
        <f t="shared" si="22"/>
        <v>0</v>
      </c>
      <c r="R544" s="9"/>
      <c r="S544" s="9"/>
      <c r="T544" s="9"/>
      <c r="U544" s="9"/>
      <c r="V544" s="9"/>
      <c r="W544" s="9"/>
      <c r="X544" s="9"/>
      <c r="Y544" s="9"/>
      <c r="Z544" s="9"/>
      <c r="AA544" s="9"/>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row>
    <row r="545" spans="2:64" hidden="1" outlineLevel="1">
      <c r="B545" s="9"/>
      <c r="C545" s="9"/>
      <c r="D545" s="128">
        <f>Asset22</f>
        <v>0</v>
      </c>
      <c r="E545" s="9"/>
      <c r="F545" s="9"/>
      <c r="G545" s="9"/>
      <c r="H545" s="9"/>
      <c r="I545" s="9"/>
      <c r="J545" s="9"/>
      <c r="K545" s="9"/>
      <c r="L545" s="36">
        <f t="shared" si="22"/>
        <v>0</v>
      </c>
      <c r="M545" s="36">
        <f t="shared" si="22"/>
        <v>0</v>
      </c>
      <c r="N545" s="36">
        <f t="shared" si="22"/>
        <v>0</v>
      </c>
      <c r="O545" s="36">
        <f t="shared" si="22"/>
        <v>0</v>
      </c>
      <c r="P545" s="36">
        <f t="shared" si="22"/>
        <v>0</v>
      </c>
      <c r="Q545" s="36">
        <f t="shared" si="22"/>
        <v>0</v>
      </c>
      <c r="R545" s="9"/>
      <c r="S545" s="9"/>
      <c r="T545" s="9"/>
      <c r="U545" s="9"/>
      <c r="V545" s="9"/>
      <c r="W545" s="9"/>
      <c r="X545" s="9"/>
      <c r="Y545" s="9"/>
      <c r="Z545" s="9"/>
      <c r="AA545" s="9"/>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row>
    <row r="546" spans="2:64" hidden="1" outlineLevel="1">
      <c r="B546" s="9"/>
      <c r="C546" s="9"/>
      <c r="D546" s="128">
        <f>Asset23</f>
        <v>0</v>
      </c>
      <c r="E546" s="9"/>
      <c r="F546" s="9"/>
      <c r="G546" s="9"/>
      <c r="H546" s="9"/>
      <c r="I546" s="9"/>
      <c r="J546" s="9"/>
      <c r="K546" s="9"/>
      <c r="L546" s="36">
        <f t="shared" si="22"/>
        <v>0</v>
      </c>
      <c r="M546" s="36">
        <f t="shared" si="22"/>
        <v>0</v>
      </c>
      <c r="N546" s="36">
        <f t="shared" si="22"/>
        <v>0</v>
      </c>
      <c r="O546" s="36">
        <f t="shared" si="22"/>
        <v>0</v>
      </c>
      <c r="P546" s="36">
        <f t="shared" si="22"/>
        <v>0</v>
      </c>
      <c r="Q546" s="36">
        <f t="shared" si="22"/>
        <v>0</v>
      </c>
      <c r="R546" s="9"/>
      <c r="S546" s="9"/>
      <c r="T546" s="9"/>
      <c r="U546" s="9"/>
      <c r="V546" s="9"/>
      <c r="W546" s="9"/>
      <c r="X546" s="9"/>
      <c r="Y546" s="9"/>
      <c r="Z546" s="9"/>
      <c r="AA546" s="9"/>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row>
    <row r="547" spans="2:64" hidden="1" outlineLevel="1">
      <c r="B547" s="9"/>
      <c r="C547" s="9"/>
      <c r="D547" s="128">
        <f>Asset24</f>
        <v>0</v>
      </c>
      <c r="E547" s="9"/>
      <c r="F547" s="9"/>
      <c r="G547" s="9"/>
      <c r="H547" s="9"/>
      <c r="I547" s="9"/>
      <c r="J547" s="9"/>
      <c r="K547" s="9"/>
      <c r="L547" s="36">
        <f t="shared" si="22"/>
        <v>0</v>
      </c>
      <c r="M547" s="36">
        <f t="shared" si="22"/>
        <v>0</v>
      </c>
      <c r="N547" s="36">
        <f t="shared" si="22"/>
        <v>0</v>
      </c>
      <c r="O547" s="36">
        <f t="shared" si="22"/>
        <v>0</v>
      </c>
      <c r="P547" s="36">
        <f t="shared" si="22"/>
        <v>0</v>
      </c>
      <c r="Q547" s="36">
        <f t="shared" si="22"/>
        <v>0</v>
      </c>
      <c r="R547" s="9"/>
      <c r="S547" s="9"/>
      <c r="T547" s="9"/>
      <c r="U547" s="9"/>
      <c r="V547" s="9"/>
      <c r="W547" s="9"/>
      <c r="X547" s="9"/>
      <c r="Y547" s="9"/>
      <c r="Z547" s="9"/>
      <c r="AA547" s="9"/>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row>
    <row r="548" spans="2:64" hidden="1" outlineLevel="1">
      <c r="B548" s="9"/>
      <c r="C548" s="9"/>
      <c r="D548" s="128">
        <f>Asset25</f>
        <v>0</v>
      </c>
      <c r="E548" s="9"/>
      <c r="F548" s="9"/>
      <c r="G548" s="9"/>
      <c r="H548" s="9"/>
      <c r="I548" s="9"/>
      <c r="J548" s="9"/>
      <c r="K548" s="9"/>
      <c r="L548" s="36">
        <f t="shared" si="22"/>
        <v>0</v>
      </c>
      <c r="M548" s="36">
        <f t="shared" si="22"/>
        <v>0</v>
      </c>
      <c r="N548" s="36">
        <f t="shared" si="22"/>
        <v>0</v>
      </c>
      <c r="O548" s="36">
        <f t="shared" si="22"/>
        <v>0</v>
      </c>
      <c r="P548" s="36">
        <f t="shared" si="22"/>
        <v>0</v>
      </c>
      <c r="Q548" s="36">
        <f t="shared" si="22"/>
        <v>0</v>
      </c>
      <c r="R548" s="9"/>
      <c r="S548" s="9"/>
      <c r="T548" s="9"/>
      <c r="U548" s="9"/>
      <c r="V548" s="9"/>
      <c r="W548" s="9"/>
      <c r="X548" s="9"/>
      <c r="Y548" s="9"/>
      <c r="Z548" s="9"/>
      <c r="AA548" s="9"/>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row>
    <row r="549" spans="2:64" hidden="1" outlineLevel="1">
      <c r="B549" s="9"/>
      <c r="C549" s="9"/>
      <c r="D549" s="128">
        <f>Asset26</f>
        <v>0</v>
      </c>
      <c r="E549" s="9"/>
      <c r="F549" s="9"/>
      <c r="G549" s="9"/>
      <c r="H549" s="9"/>
      <c r="I549" s="9"/>
      <c r="J549" s="9"/>
      <c r="K549" s="9"/>
      <c r="L549" s="36">
        <f t="shared" si="22"/>
        <v>0</v>
      </c>
      <c r="M549" s="36">
        <f t="shared" si="22"/>
        <v>0</v>
      </c>
      <c r="N549" s="36">
        <f t="shared" si="22"/>
        <v>0</v>
      </c>
      <c r="O549" s="36">
        <f t="shared" si="22"/>
        <v>0</v>
      </c>
      <c r="P549" s="36">
        <f t="shared" si="22"/>
        <v>0</v>
      </c>
      <c r="Q549" s="36">
        <f t="shared" si="22"/>
        <v>0</v>
      </c>
      <c r="R549" s="9"/>
      <c r="S549" s="9"/>
      <c r="T549" s="9"/>
      <c r="U549" s="9"/>
      <c r="V549" s="9"/>
      <c r="W549" s="9"/>
      <c r="X549" s="9"/>
      <c r="Y549" s="9"/>
      <c r="Z549" s="9"/>
      <c r="AA549" s="9"/>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row>
    <row r="550" spans="2:64" hidden="1" outlineLevel="1">
      <c r="B550" s="9"/>
      <c r="C550" s="9"/>
      <c r="D550" s="128">
        <f>Asset27</f>
        <v>0</v>
      </c>
      <c r="E550" s="9"/>
      <c r="F550" s="9"/>
      <c r="G550" s="9"/>
      <c r="H550" s="9"/>
      <c r="I550" s="9"/>
      <c r="J550" s="9"/>
      <c r="K550" s="9"/>
      <c r="L550" s="36">
        <f t="shared" si="22"/>
        <v>0</v>
      </c>
      <c r="M550" s="36">
        <f t="shared" si="22"/>
        <v>0</v>
      </c>
      <c r="N550" s="36">
        <f t="shared" si="22"/>
        <v>0</v>
      </c>
      <c r="O550" s="36">
        <f t="shared" si="22"/>
        <v>0</v>
      </c>
      <c r="P550" s="36">
        <f t="shared" si="22"/>
        <v>0</v>
      </c>
      <c r="Q550" s="36">
        <f t="shared" si="22"/>
        <v>0</v>
      </c>
      <c r="R550" s="9"/>
      <c r="S550" s="9"/>
      <c r="T550" s="9"/>
      <c r="U550" s="9"/>
      <c r="V550" s="9"/>
      <c r="W550" s="9"/>
      <c r="X550" s="9"/>
      <c r="Y550" s="9"/>
      <c r="Z550" s="9"/>
      <c r="AA550" s="9"/>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c r="BL550" s="187"/>
    </row>
    <row r="551" spans="2:64" hidden="1" outlineLevel="1">
      <c r="B551" s="9"/>
      <c r="C551" s="9"/>
      <c r="D551" s="128">
        <f>Asset28</f>
        <v>0</v>
      </c>
      <c r="E551" s="9"/>
      <c r="F551" s="9"/>
      <c r="G551" s="9"/>
      <c r="H551" s="9"/>
      <c r="I551" s="9"/>
      <c r="J551" s="9"/>
      <c r="K551" s="9"/>
      <c r="L551" s="36">
        <f t="shared" si="22"/>
        <v>0</v>
      </c>
      <c r="M551" s="36">
        <f t="shared" si="22"/>
        <v>0</v>
      </c>
      <c r="N551" s="36">
        <f t="shared" si="22"/>
        <v>0</v>
      </c>
      <c r="O551" s="36">
        <f t="shared" si="22"/>
        <v>0</v>
      </c>
      <c r="P551" s="36">
        <f t="shared" si="22"/>
        <v>0</v>
      </c>
      <c r="Q551" s="36">
        <f t="shared" si="22"/>
        <v>0</v>
      </c>
      <c r="R551" s="9"/>
      <c r="S551" s="9"/>
      <c r="T551" s="9"/>
      <c r="U551" s="9"/>
      <c r="V551" s="9"/>
      <c r="W551" s="9"/>
      <c r="X551" s="9"/>
      <c r="Y551" s="9"/>
      <c r="Z551" s="9"/>
      <c r="AA551" s="9"/>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row>
    <row r="552" spans="2:64" hidden="1" outlineLevel="1">
      <c r="B552" s="9"/>
      <c r="C552" s="9"/>
      <c r="D552" s="128">
        <f>Asset29</f>
        <v>0</v>
      </c>
      <c r="E552" s="9"/>
      <c r="F552" s="9"/>
      <c r="G552" s="9"/>
      <c r="H552" s="9"/>
      <c r="I552" s="9"/>
      <c r="J552" s="9"/>
      <c r="K552" s="9"/>
      <c r="L552" s="36">
        <f t="shared" si="22"/>
        <v>0</v>
      </c>
      <c r="M552" s="36">
        <f t="shared" si="22"/>
        <v>0</v>
      </c>
      <c r="N552" s="36">
        <f t="shared" si="22"/>
        <v>0</v>
      </c>
      <c r="O552" s="36">
        <f t="shared" si="22"/>
        <v>0</v>
      </c>
      <c r="P552" s="36">
        <f t="shared" si="22"/>
        <v>0</v>
      </c>
      <c r="Q552" s="36">
        <f t="shared" si="22"/>
        <v>0</v>
      </c>
      <c r="R552" s="9"/>
      <c r="S552" s="9"/>
      <c r="T552" s="9"/>
      <c r="U552" s="9"/>
      <c r="V552" s="9"/>
      <c r="W552" s="9"/>
      <c r="X552" s="9"/>
      <c r="Y552" s="9"/>
      <c r="Z552" s="9"/>
      <c r="AA552" s="9"/>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row>
    <row r="553" spans="2:64" hidden="1" outlineLevel="1">
      <c r="B553" s="9"/>
      <c r="C553" s="9"/>
      <c r="D553" s="128">
        <f>Asset30</f>
        <v>0</v>
      </c>
      <c r="E553" s="9"/>
      <c r="F553" s="9"/>
      <c r="G553" s="9"/>
      <c r="H553" s="9"/>
      <c r="I553" s="9"/>
      <c r="J553" s="9"/>
      <c r="K553" s="9"/>
      <c r="L553" s="36">
        <f t="shared" si="22"/>
        <v>0</v>
      </c>
      <c r="M553" s="36">
        <f t="shared" si="22"/>
        <v>0</v>
      </c>
      <c r="N553" s="36">
        <f t="shared" si="22"/>
        <v>0</v>
      </c>
      <c r="O553" s="36">
        <f t="shared" si="22"/>
        <v>0</v>
      </c>
      <c r="P553" s="36">
        <f t="shared" si="22"/>
        <v>0</v>
      </c>
      <c r="Q553" s="36">
        <f t="shared" si="22"/>
        <v>0</v>
      </c>
      <c r="R553" s="9"/>
      <c r="S553" s="9"/>
      <c r="T553" s="9"/>
      <c r="U553" s="9"/>
      <c r="V553" s="9"/>
      <c r="W553" s="9"/>
      <c r="X553" s="9"/>
      <c r="Y553" s="9"/>
      <c r="Z553" s="9"/>
      <c r="AA553" s="9"/>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row>
    <row r="554" spans="2:64" hidden="1" outlineLevel="1">
      <c r="B554" s="9"/>
      <c r="C554" s="9"/>
      <c r="D554" s="128">
        <f>Asset31</f>
        <v>0</v>
      </c>
      <c r="E554" s="9"/>
      <c r="F554" s="9"/>
      <c r="G554" s="9"/>
      <c r="H554" s="9"/>
      <c r="I554" s="9"/>
      <c r="J554" s="9"/>
      <c r="K554" s="9"/>
      <c r="L554" s="36">
        <f t="shared" ref="L554:Q554" si="23">IF(M$288=0, L319+L366+L413+L460+L507, 0)</f>
        <v>0</v>
      </c>
      <c r="M554" s="36">
        <f t="shared" si="23"/>
        <v>0</v>
      </c>
      <c r="N554" s="36">
        <f t="shared" si="23"/>
        <v>0</v>
      </c>
      <c r="O554" s="36">
        <f t="shared" si="23"/>
        <v>0</v>
      </c>
      <c r="P554" s="36">
        <f t="shared" si="23"/>
        <v>0</v>
      </c>
      <c r="Q554" s="36">
        <f t="shared" si="23"/>
        <v>0</v>
      </c>
      <c r="R554" s="9"/>
      <c r="S554" s="9"/>
      <c r="T554" s="9"/>
      <c r="U554" s="9"/>
      <c r="V554" s="9"/>
      <c r="W554" s="9"/>
      <c r="X554" s="9"/>
      <c r="Y554" s="9"/>
      <c r="Z554" s="9"/>
      <c r="AA554" s="9"/>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row>
    <row r="555" spans="2:64" hidden="1" outlineLevel="1">
      <c r="B555" s="9"/>
      <c r="C555" s="9"/>
      <c r="D555" s="128">
        <f>Asset32</f>
        <v>0</v>
      </c>
      <c r="E555" s="9"/>
      <c r="F555" s="9"/>
      <c r="G555" s="9"/>
      <c r="H555" s="9"/>
      <c r="I555" s="9"/>
      <c r="J555" s="9"/>
      <c r="K555" s="9"/>
      <c r="L555" s="36">
        <f t="shared" ref="L555:Q555" si="24">IF(M$288=0, L320+L367+L414+L461+L508, 0)</f>
        <v>0</v>
      </c>
      <c r="M555" s="36">
        <f t="shared" si="24"/>
        <v>0</v>
      </c>
      <c r="N555" s="36">
        <f t="shared" si="24"/>
        <v>0</v>
      </c>
      <c r="O555" s="36">
        <f t="shared" si="24"/>
        <v>0</v>
      </c>
      <c r="P555" s="36">
        <f t="shared" si="24"/>
        <v>0</v>
      </c>
      <c r="Q555" s="36">
        <f t="shared" si="24"/>
        <v>0</v>
      </c>
      <c r="R555" s="9"/>
      <c r="S555" s="9"/>
      <c r="T555" s="9"/>
      <c r="U555" s="9"/>
      <c r="V555" s="9"/>
      <c r="W555" s="9"/>
      <c r="X555" s="9"/>
      <c r="Y555" s="9"/>
      <c r="Z555" s="9"/>
      <c r="AA555" s="9"/>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row>
    <row r="556" spans="2:64" hidden="1" outlineLevel="1">
      <c r="B556" s="9"/>
      <c r="C556" s="9"/>
      <c r="D556" s="128">
        <f>Asset33</f>
        <v>0</v>
      </c>
      <c r="E556" s="9"/>
      <c r="F556" s="9"/>
      <c r="G556" s="9"/>
      <c r="H556" s="9"/>
      <c r="I556" s="9"/>
      <c r="J556" s="9"/>
      <c r="K556" s="9"/>
      <c r="L556" s="36">
        <f t="shared" ref="L556:Q556" si="25">IF(M$288=0, L321+L368+L415+L462+L509, 0)</f>
        <v>0</v>
      </c>
      <c r="M556" s="36">
        <f t="shared" si="25"/>
        <v>0</v>
      </c>
      <c r="N556" s="36">
        <f t="shared" si="25"/>
        <v>0</v>
      </c>
      <c r="O556" s="36">
        <f t="shared" si="25"/>
        <v>0</v>
      </c>
      <c r="P556" s="36">
        <f t="shared" si="25"/>
        <v>0</v>
      </c>
      <c r="Q556" s="36">
        <f t="shared" si="25"/>
        <v>0</v>
      </c>
      <c r="R556" s="9"/>
      <c r="S556" s="9"/>
      <c r="T556" s="9"/>
      <c r="U556" s="9"/>
      <c r="V556" s="9"/>
      <c r="W556" s="9"/>
      <c r="X556" s="9"/>
      <c r="Y556" s="9"/>
      <c r="Z556" s="9"/>
      <c r="AA556" s="9"/>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row>
    <row r="557" spans="2:64" hidden="1" outlineLevel="1">
      <c r="B557" s="9"/>
      <c r="C557" s="9"/>
      <c r="D557" s="128">
        <f>Asset34</f>
        <v>0</v>
      </c>
      <c r="E557" s="9"/>
      <c r="F557" s="9"/>
      <c r="G557" s="9"/>
      <c r="H557" s="9"/>
      <c r="I557" s="9"/>
      <c r="J557" s="9"/>
      <c r="K557" s="9"/>
      <c r="L557" s="36">
        <f t="shared" ref="L557:Q557" si="26">IF(M$288=0, L322+L369+L416+L463+L510, 0)</f>
        <v>0</v>
      </c>
      <c r="M557" s="36">
        <f t="shared" si="26"/>
        <v>0</v>
      </c>
      <c r="N557" s="36">
        <f t="shared" si="26"/>
        <v>0</v>
      </c>
      <c r="O557" s="36">
        <f t="shared" si="26"/>
        <v>0</v>
      </c>
      <c r="P557" s="36">
        <f t="shared" si="26"/>
        <v>0</v>
      </c>
      <c r="Q557" s="36">
        <f t="shared" si="26"/>
        <v>0</v>
      </c>
      <c r="R557" s="9"/>
      <c r="S557" s="9"/>
      <c r="T557" s="9"/>
      <c r="U557" s="9"/>
      <c r="V557" s="9"/>
      <c r="W557" s="9"/>
      <c r="X557" s="9"/>
      <c r="Y557" s="9"/>
      <c r="Z557" s="9"/>
      <c r="AA557" s="9"/>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row>
    <row r="558" spans="2:64" hidden="1" outlineLevel="1">
      <c r="B558" s="9"/>
      <c r="C558" s="9"/>
      <c r="D558" s="128">
        <f>Asset35</f>
        <v>0</v>
      </c>
      <c r="E558" s="9"/>
      <c r="F558" s="9"/>
      <c r="G558" s="9"/>
      <c r="H558" s="9"/>
      <c r="I558" s="9"/>
      <c r="J558" s="9"/>
      <c r="K558" s="9"/>
      <c r="L558" s="36">
        <f t="shared" ref="L558:Q559" si="27">IF(M$288=0, L323+L370+L417+L464+L511, 0)</f>
        <v>0</v>
      </c>
      <c r="M558" s="36">
        <f t="shared" si="27"/>
        <v>0</v>
      </c>
      <c r="N558" s="36">
        <f t="shared" si="27"/>
        <v>0</v>
      </c>
      <c r="O558" s="36">
        <f t="shared" si="27"/>
        <v>0</v>
      </c>
      <c r="P558" s="36">
        <f t="shared" si="27"/>
        <v>0</v>
      </c>
      <c r="Q558" s="36">
        <f t="shared" si="27"/>
        <v>0</v>
      </c>
      <c r="R558" s="9"/>
      <c r="S558" s="9"/>
      <c r="T558" s="9"/>
      <c r="U558" s="9"/>
      <c r="V558" s="9"/>
      <c r="W558" s="9"/>
      <c r="X558" s="9"/>
      <c r="Y558" s="9"/>
      <c r="Z558" s="9"/>
      <c r="AA558" s="9"/>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row>
    <row r="559" spans="2:64" hidden="1" outlineLevel="1">
      <c r="B559" s="9"/>
      <c r="C559" s="9"/>
      <c r="D559" s="128">
        <f>Asset36</f>
        <v>0</v>
      </c>
      <c r="E559" s="9"/>
      <c r="F559" s="9"/>
      <c r="G559" s="9"/>
      <c r="H559" s="9"/>
      <c r="I559" s="9"/>
      <c r="J559" s="9"/>
      <c r="K559" s="9"/>
      <c r="L559" s="36">
        <f t="shared" si="27"/>
        <v>0</v>
      </c>
      <c r="M559" s="36">
        <f>IF(N$288=0, M324+M371+M418+M465+M512, 0)</f>
        <v>0</v>
      </c>
      <c r="N559" s="36">
        <f>IF(O$288=0, N324+N371+N418+N465+N512, 0)</f>
        <v>0</v>
      </c>
      <c r="O559" s="36">
        <f>IF(P$288=0, O324+O371+O418+O465+O512, 0)</f>
        <v>0</v>
      </c>
      <c r="P559" s="36">
        <f>IF(Q$288=0, P324+P371+P418+P465+P512, 0)</f>
        <v>0</v>
      </c>
      <c r="Q559" s="36">
        <f>IF(R$288=0, Q324+Q371+Q418+Q465+Q512, 0)</f>
        <v>0</v>
      </c>
      <c r="R559" s="9"/>
      <c r="S559" s="9"/>
      <c r="T559" s="9"/>
      <c r="U559" s="9"/>
      <c r="V559" s="9"/>
      <c r="W559" s="9"/>
      <c r="X559" s="9"/>
      <c r="Y559" s="9"/>
      <c r="Z559" s="9"/>
      <c r="AA559" s="9"/>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row>
    <row r="560" spans="2:64" hidden="1" outlineLevel="1">
      <c r="B560" s="9"/>
      <c r="C560" s="9"/>
      <c r="D560" s="128">
        <f>Asset37</f>
        <v>0</v>
      </c>
      <c r="E560" s="9"/>
      <c r="F560" s="9"/>
      <c r="G560" s="9"/>
      <c r="H560" s="9"/>
      <c r="I560" s="9"/>
      <c r="J560" s="9"/>
      <c r="K560" s="9"/>
      <c r="L560" s="36">
        <f t="shared" ref="L560:Q560" si="28">IF(M$288=0, L325+L372+L419+L466+L513, 0)</f>
        <v>0</v>
      </c>
      <c r="M560" s="36">
        <f t="shared" si="28"/>
        <v>0</v>
      </c>
      <c r="N560" s="36">
        <f t="shared" si="28"/>
        <v>0</v>
      </c>
      <c r="O560" s="36">
        <f t="shared" si="28"/>
        <v>0</v>
      </c>
      <c r="P560" s="36">
        <f t="shared" si="28"/>
        <v>0</v>
      </c>
      <c r="Q560" s="36">
        <f t="shared" si="28"/>
        <v>0</v>
      </c>
      <c r="R560" s="9"/>
      <c r="S560" s="9"/>
      <c r="T560" s="9"/>
      <c r="U560" s="9"/>
      <c r="V560" s="9"/>
      <c r="W560" s="9"/>
      <c r="X560" s="9"/>
      <c r="Y560" s="9"/>
      <c r="Z560" s="9"/>
      <c r="AA560" s="9"/>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row>
    <row r="561" spans="1:64" hidden="1" outlineLevel="1">
      <c r="B561" s="9"/>
      <c r="C561" s="9"/>
      <c r="D561" s="128">
        <f>Asset38</f>
        <v>0</v>
      </c>
      <c r="E561" s="9"/>
      <c r="F561" s="9"/>
      <c r="G561" s="9"/>
      <c r="H561" s="9"/>
      <c r="I561" s="9"/>
      <c r="J561" s="9"/>
      <c r="K561" s="9"/>
      <c r="L561" s="36">
        <f t="shared" ref="L561:Q561" si="29">IF(M$288=0, L326+L373+L420+L467+L514, 0)</f>
        <v>0</v>
      </c>
      <c r="M561" s="36">
        <f t="shared" si="29"/>
        <v>0</v>
      </c>
      <c r="N561" s="36">
        <f t="shared" si="29"/>
        <v>0</v>
      </c>
      <c r="O561" s="36">
        <f t="shared" si="29"/>
        <v>0</v>
      </c>
      <c r="P561" s="36">
        <f t="shared" si="29"/>
        <v>0</v>
      </c>
      <c r="Q561" s="36">
        <f t="shared" si="29"/>
        <v>0</v>
      </c>
      <c r="R561" s="9"/>
      <c r="S561" s="9"/>
      <c r="T561" s="9"/>
      <c r="U561" s="9"/>
      <c r="V561" s="9"/>
      <c r="W561" s="9"/>
      <c r="X561" s="9"/>
      <c r="Y561" s="9"/>
      <c r="Z561" s="9"/>
      <c r="AA561" s="9"/>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row>
    <row r="562" spans="1:64" hidden="1" outlineLevel="1">
      <c r="B562" s="9"/>
      <c r="C562" s="9"/>
      <c r="D562" s="128">
        <f>Asset39</f>
        <v>0</v>
      </c>
      <c r="E562" s="9"/>
      <c r="F562" s="9"/>
      <c r="G562" s="9"/>
      <c r="H562" s="9"/>
      <c r="I562" s="9"/>
      <c r="J562" s="9"/>
      <c r="K562" s="9"/>
      <c r="L562" s="36">
        <f t="shared" ref="L562:Q562" si="30">IF(M$288=0, L327+L374+L421+L468+L515, 0)</f>
        <v>0</v>
      </c>
      <c r="M562" s="36">
        <f t="shared" si="30"/>
        <v>0</v>
      </c>
      <c r="N562" s="36">
        <f t="shared" si="30"/>
        <v>0</v>
      </c>
      <c r="O562" s="36">
        <f t="shared" si="30"/>
        <v>0</v>
      </c>
      <c r="P562" s="36">
        <f t="shared" si="30"/>
        <v>0</v>
      </c>
      <c r="Q562" s="36">
        <f t="shared" si="30"/>
        <v>0</v>
      </c>
      <c r="R562" s="9"/>
      <c r="S562" s="9"/>
      <c r="T562" s="9"/>
      <c r="U562" s="9"/>
      <c r="V562" s="9"/>
      <c r="W562" s="9"/>
      <c r="X562" s="9"/>
      <c r="Y562" s="9"/>
      <c r="Z562" s="9"/>
      <c r="AA562" s="9"/>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row>
    <row r="563" spans="1:64" hidden="1" outlineLevel="1">
      <c r="B563" s="9"/>
      <c r="C563" s="9"/>
      <c r="D563" s="128">
        <f>Asset40</f>
        <v>0</v>
      </c>
      <c r="E563" s="9"/>
      <c r="F563" s="9"/>
      <c r="G563" s="9"/>
      <c r="H563" s="9"/>
      <c r="I563" s="9"/>
      <c r="J563" s="9"/>
      <c r="K563" s="9"/>
      <c r="L563" s="36">
        <f t="shared" ref="L563:Q563" si="31">IF(M$288=0, L328+L375+L422+L469+L516, 0)</f>
        <v>0</v>
      </c>
      <c r="M563" s="36">
        <f t="shared" si="31"/>
        <v>0</v>
      </c>
      <c r="N563" s="36">
        <f t="shared" si="31"/>
        <v>0</v>
      </c>
      <c r="O563" s="36">
        <f t="shared" si="31"/>
        <v>0</v>
      </c>
      <c r="P563" s="36">
        <f t="shared" si="31"/>
        <v>0</v>
      </c>
      <c r="Q563" s="36">
        <f t="shared" si="31"/>
        <v>0</v>
      </c>
      <c r="R563" s="9"/>
      <c r="S563" s="9"/>
      <c r="T563" s="9"/>
      <c r="U563" s="9"/>
      <c r="V563" s="9"/>
      <c r="W563" s="9"/>
      <c r="X563" s="9"/>
      <c r="Y563" s="9"/>
      <c r="Z563" s="9"/>
      <c r="AA563" s="9"/>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row>
    <row r="564" spans="1:64" hidden="1" outlineLevel="1">
      <c r="B564" s="9"/>
      <c r="C564" s="9"/>
      <c r="D564" s="128">
        <f>Asset41</f>
        <v>0</v>
      </c>
      <c r="E564" s="9"/>
      <c r="F564" s="9"/>
      <c r="G564" s="9"/>
      <c r="H564" s="9"/>
      <c r="I564" s="9"/>
      <c r="J564" s="9"/>
      <c r="K564" s="9"/>
      <c r="L564" s="36">
        <f t="shared" ref="L564:Q564" si="32">IF(M$288=0, L329+L376+L423+L470+L517, 0)</f>
        <v>0</v>
      </c>
      <c r="M564" s="36">
        <f t="shared" si="32"/>
        <v>0</v>
      </c>
      <c r="N564" s="36">
        <f t="shared" si="32"/>
        <v>0</v>
      </c>
      <c r="O564" s="36">
        <f t="shared" si="32"/>
        <v>0</v>
      </c>
      <c r="P564" s="36">
        <f t="shared" si="32"/>
        <v>0</v>
      </c>
      <c r="Q564" s="36">
        <f t="shared" si="32"/>
        <v>0</v>
      </c>
      <c r="R564" s="9"/>
      <c r="S564" s="9"/>
      <c r="T564" s="9"/>
      <c r="U564" s="9"/>
      <c r="V564" s="9"/>
      <c r="W564" s="9"/>
      <c r="X564" s="9"/>
      <c r="Y564" s="9"/>
      <c r="Z564" s="9"/>
      <c r="AA564" s="9"/>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row>
    <row r="565" spans="1:64" hidden="1" outlineLevel="1">
      <c r="B565" s="9"/>
      <c r="C565" s="9"/>
      <c r="D565" s="128">
        <f>Asset42</f>
        <v>0</v>
      </c>
      <c r="E565" s="9"/>
      <c r="F565" s="9"/>
      <c r="G565" s="9"/>
      <c r="H565" s="9"/>
      <c r="I565" s="9"/>
      <c r="J565" s="9"/>
      <c r="K565" s="9"/>
      <c r="L565" s="36">
        <f t="shared" ref="L565:Q565" si="33">IF(M$288=0, L330+L377+L424+L471+L518, 0)</f>
        <v>0</v>
      </c>
      <c r="M565" s="36">
        <f t="shared" si="33"/>
        <v>0</v>
      </c>
      <c r="N565" s="36">
        <f t="shared" si="33"/>
        <v>0</v>
      </c>
      <c r="O565" s="36">
        <f t="shared" si="33"/>
        <v>0</v>
      </c>
      <c r="P565" s="36">
        <f t="shared" si="33"/>
        <v>0</v>
      </c>
      <c r="Q565" s="36">
        <f t="shared" si="33"/>
        <v>0</v>
      </c>
      <c r="R565" s="9"/>
      <c r="S565" s="9"/>
      <c r="T565" s="9"/>
      <c r="U565" s="9"/>
      <c r="V565" s="9"/>
      <c r="W565" s="9"/>
      <c r="X565" s="9"/>
      <c r="Y565" s="9"/>
      <c r="Z565" s="9"/>
      <c r="AA565" s="9"/>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row>
    <row r="566" spans="1:64" hidden="1" outlineLevel="1">
      <c r="B566" s="9"/>
      <c r="C566" s="9"/>
      <c r="D566" s="128">
        <f>Asset43</f>
        <v>0</v>
      </c>
      <c r="E566" s="9"/>
      <c r="F566" s="9"/>
      <c r="G566" s="9"/>
      <c r="H566" s="9"/>
      <c r="I566" s="9"/>
      <c r="J566" s="9"/>
      <c r="K566" s="9"/>
      <c r="L566" s="36">
        <f t="shared" ref="L566:Q567" si="34">IF(M$288=0, L331+L378+L425+L472+L519, 0)</f>
        <v>0</v>
      </c>
      <c r="M566" s="36">
        <f t="shared" si="34"/>
        <v>0</v>
      </c>
      <c r="N566" s="36">
        <f t="shared" si="34"/>
        <v>0</v>
      </c>
      <c r="O566" s="36">
        <f t="shared" si="34"/>
        <v>0</v>
      </c>
      <c r="P566" s="36">
        <f t="shared" si="34"/>
        <v>0</v>
      </c>
      <c r="Q566" s="36">
        <f t="shared" si="34"/>
        <v>0</v>
      </c>
      <c r="R566" s="9"/>
      <c r="S566" s="9"/>
      <c r="T566" s="9"/>
      <c r="U566" s="9"/>
      <c r="V566" s="9"/>
      <c r="W566" s="9"/>
      <c r="X566" s="9"/>
      <c r="Y566" s="9"/>
      <c r="Z566" s="9"/>
      <c r="AA566" s="9"/>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row>
    <row r="567" spans="1:64" hidden="1" outlineLevel="1">
      <c r="B567" s="9"/>
      <c r="C567" s="9"/>
      <c r="D567" s="128">
        <f>Asset44</f>
        <v>0</v>
      </c>
      <c r="E567" s="9"/>
      <c r="F567" s="9"/>
      <c r="G567" s="9"/>
      <c r="H567" s="9"/>
      <c r="I567" s="9"/>
      <c r="J567" s="9"/>
      <c r="K567" s="9"/>
      <c r="L567" s="36">
        <f t="shared" si="34"/>
        <v>0</v>
      </c>
      <c r="M567" s="36">
        <f>IF(N$288=0, M332+M379+M426+M473+M520, 0)</f>
        <v>0</v>
      </c>
      <c r="N567" s="36">
        <f>IF(O$288=0, N332+N379+N426+N473+N520, 0)</f>
        <v>0</v>
      </c>
      <c r="O567" s="36">
        <f>IF(P$288=0, O332+O379+O426+O473+O520, 0)</f>
        <v>0</v>
      </c>
      <c r="P567" s="36">
        <f>IF(Q$288=0, P332+P379+P426+P473+P520, 0)</f>
        <v>0</v>
      </c>
      <c r="Q567" s="36">
        <f>IF(R$288=0, Q332+Q379+Q426+Q473+Q520, 0)</f>
        <v>0</v>
      </c>
      <c r="R567" s="9"/>
      <c r="S567" s="9"/>
      <c r="T567" s="9"/>
      <c r="U567" s="9"/>
      <c r="V567" s="9"/>
      <c r="W567" s="9"/>
      <c r="X567" s="9"/>
      <c r="Y567" s="9"/>
      <c r="Z567" s="9"/>
      <c r="AA567" s="9"/>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row>
    <row r="568" spans="1:64" hidden="1" outlineLevel="1">
      <c r="B568" s="9"/>
      <c r="C568" s="9"/>
      <c r="D568" s="128">
        <f>Asset45</f>
        <v>0</v>
      </c>
      <c r="E568" s="9"/>
      <c r="F568" s="9"/>
      <c r="G568" s="9"/>
      <c r="H568" s="9"/>
      <c r="I568" s="9"/>
      <c r="J568" s="9"/>
      <c r="K568" s="9"/>
      <c r="L568" s="36">
        <f t="shared" ref="L568:Q568" si="35">IF(M$288=0, L333+L380+L427+L474+L521, 0)</f>
        <v>0</v>
      </c>
      <c r="M568" s="36">
        <f t="shared" si="35"/>
        <v>0</v>
      </c>
      <c r="N568" s="36">
        <f t="shared" si="35"/>
        <v>0</v>
      </c>
      <c r="O568" s="36">
        <f t="shared" si="35"/>
        <v>0</v>
      </c>
      <c r="P568" s="36">
        <f t="shared" si="35"/>
        <v>0</v>
      </c>
      <c r="Q568" s="36">
        <f t="shared" si="35"/>
        <v>0</v>
      </c>
      <c r="R568" s="9"/>
      <c r="S568" s="9"/>
      <c r="T568" s="9"/>
      <c r="U568" s="9"/>
      <c r="V568" s="9"/>
      <c r="W568" s="9"/>
      <c r="X568" s="9"/>
      <c r="Y568" s="9"/>
      <c r="Z568" s="9"/>
      <c r="AA568" s="9"/>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row>
    <row r="569" spans="1:64" collapsed="1">
      <c r="A569" s="9"/>
      <c r="B569" s="9"/>
      <c r="C569" s="9"/>
      <c r="D569" s="9"/>
      <c r="E569" s="9"/>
      <c r="F569" s="9"/>
      <c r="G569" s="9"/>
      <c r="H569" s="9"/>
      <c r="I569" s="9"/>
      <c r="J569" s="9"/>
      <c r="K569" s="9"/>
      <c r="L569" s="9"/>
      <c r="M569" s="36"/>
      <c r="N569" s="9"/>
      <c r="O569" s="9"/>
      <c r="P569" s="9"/>
      <c r="Q569" s="9"/>
      <c r="R569" s="9"/>
      <c r="S569" s="9"/>
      <c r="T569" s="9"/>
      <c r="U569" s="9"/>
      <c r="V569" s="9"/>
      <c r="W569" s="9"/>
      <c r="X569" s="9"/>
      <c r="Y569" s="9"/>
      <c r="Z569" s="9"/>
      <c r="AA569" s="9"/>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row>
    <row r="570" spans="1:64">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row>
    <row r="571" spans="1:64">
      <c r="A571" s="9"/>
      <c r="B571" s="9"/>
      <c r="C571" s="9"/>
      <c r="D571" s="9"/>
      <c r="E571" s="9"/>
      <c r="F571" s="9"/>
      <c r="G571" s="9"/>
      <c r="H571" s="9"/>
      <c r="I571" s="9"/>
      <c r="J571" s="9"/>
      <c r="K571" s="9"/>
      <c r="L571" s="36"/>
      <c r="M571" s="9"/>
      <c r="N571" s="9"/>
      <c r="O571" s="9"/>
      <c r="P571" s="9"/>
      <c r="Q571" s="9"/>
      <c r="R571" s="9"/>
      <c r="S571" s="9"/>
      <c r="T571" s="9"/>
      <c r="U571" s="9"/>
      <c r="V571" s="9"/>
      <c r="W571" s="9"/>
      <c r="X571" s="9"/>
      <c r="Y571" s="9"/>
      <c r="Z571" s="9"/>
      <c r="AA571" s="9"/>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row>
    <row r="572" spans="1:64">
      <c r="A572" s="9"/>
      <c r="B572" s="9"/>
      <c r="C572" s="9"/>
      <c r="D572" s="9"/>
      <c r="E572" s="9"/>
      <c r="F572" s="9"/>
      <c r="G572" s="9"/>
      <c r="H572" s="303"/>
      <c r="I572" s="9"/>
      <c r="J572" s="9"/>
      <c r="K572" s="9"/>
      <c r="L572" s="9"/>
      <c r="M572" s="9"/>
      <c r="N572" s="9"/>
      <c r="O572" s="9"/>
      <c r="P572" s="9"/>
      <c r="Q572" s="9"/>
      <c r="R572" s="9"/>
      <c r="S572" s="9"/>
      <c r="T572" s="9"/>
      <c r="U572" s="9"/>
      <c r="V572" s="9"/>
      <c r="W572" s="9"/>
      <c r="X572" s="9"/>
      <c r="Y572" s="9"/>
      <c r="Z572" s="9"/>
      <c r="AA572" s="9"/>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row>
    <row r="573" spans="1:64">
      <c r="A573" s="9"/>
      <c r="B573" s="9"/>
      <c r="C573" s="9"/>
      <c r="D573" s="9"/>
      <c r="E573" s="9"/>
      <c r="F573" s="9"/>
      <c r="G573" s="9"/>
      <c r="H573" s="36"/>
      <c r="I573" s="9"/>
      <c r="J573" s="9"/>
      <c r="K573" s="9"/>
      <c r="L573" s="9"/>
      <c r="M573" s="9"/>
      <c r="N573" s="9"/>
      <c r="O573" s="9"/>
      <c r="P573" s="9"/>
      <c r="Q573" s="9"/>
      <c r="R573" s="9"/>
      <c r="S573" s="9"/>
      <c r="T573" s="9"/>
      <c r="U573" s="9"/>
      <c r="V573" s="9"/>
      <c r="W573" s="9"/>
      <c r="X573" s="9"/>
      <c r="Y573" s="9"/>
      <c r="Z573" s="9"/>
      <c r="AA573" s="9"/>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row>
    <row r="574" spans="1:64">
      <c r="A574" s="9"/>
      <c r="B574" s="9"/>
      <c r="C574" s="9"/>
      <c r="D574" s="9"/>
      <c r="E574" s="9"/>
      <c r="F574" s="9"/>
      <c r="G574" s="9"/>
      <c r="H574" s="36"/>
      <c r="I574" s="36"/>
      <c r="J574" s="9"/>
      <c r="K574" s="9"/>
      <c r="L574" s="9"/>
      <c r="M574" s="9"/>
      <c r="N574" s="9"/>
      <c r="O574" s="9"/>
      <c r="P574" s="9"/>
      <c r="Q574" s="9"/>
      <c r="R574" s="9"/>
      <c r="S574" s="9"/>
      <c r="T574" s="9"/>
      <c r="U574" s="9"/>
      <c r="V574" s="9"/>
      <c r="W574" s="9"/>
      <c r="X574" s="9"/>
      <c r="Y574" s="9"/>
      <c r="Z574" s="9"/>
      <c r="AA574" s="9"/>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row>
    <row r="575" spans="1:64">
      <c r="A575" s="9"/>
      <c r="B575" s="9"/>
      <c r="C575" s="9"/>
      <c r="D575" s="9"/>
      <c r="E575" s="9"/>
      <c r="F575" s="9"/>
      <c r="G575" s="9"/>
      <c r="H575" s="9"/>
      <c r="I575" s="36"/>
      <c r="J575" s="9"/>
      <c r="K575" s="9"/>
      <c r="L575" s="9"/>
      <c r="M575" s="9"/>
      <c r="N575" s="9"/>
      <c r="O575" s="9"/>
      <c r="P575" s="9"/>
      <c r="Q575" s="9"/>
      <c r="R575" s="9"/>
      <c r="S575" s="9"/>
      <c r="T575" s="9"/>
      <c r="U575" s="9"/>
      <c r="V575" s="9"/>
      <c r="W575" s="9"/>
      <c r="X575" s="9"/>
      <c r="Y575" s="9"/>
      <c r="Z575" s="9"/>
      <c r="AA575" s="9"/>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row>
    <row r="576" spans="1:64">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row>
    <row r="577" spans="1:64">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row>
    <row r="578" spans="1:64">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row>
    <row r="579" spans="1:64">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row>
    <row r="580" spans="1:64">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row>
    <row r="581" spans="1:64">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row>
    <row r="582" spans="1:64">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row>
    <row r="583" spans="1:64">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row>
    <row r="584" spans="1:64">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row>
    <row r="585" spans="1:64">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row>
    <row r="586" spans="1:64">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row>
    <row r="587" spans="1:64">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row>
    <row r="588" spans="1:64">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row>
    <row r="589" spans="1:64">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row>
    <row r="590" spans="1:64">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row>
    <row r="591" spans="1:64">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row>
    <row r="592" spans="1:64">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row>
    <row r="593" spans="1:64">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row>
    <row r="594" spans="1:64">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row>
    <row r="595" spans="1:64">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row>
    <row r="596" spans="1:64">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row>
    <row r="597" spans="1:64">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row>
    <row r="598" spans="1:64">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row>
    <row r="599" spans="1:64">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row>
    <row r="600" spans="1:64">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row>
    <row r="601" spans="1:64">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row>
    <row r="602" spans="1:64">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row>
    <row r="603" spans="1:64">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row>
    <row r="604" spans="1:64">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row>
    <row r="605" spans="1:64">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row>
    <row r="606" spans="1:64">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row>
    <row r="607" spans="1:64">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row>
    <row r="608" spans="1:64">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row>
    <row r="609" spans="1:64">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row>
    <row r="610" spans="1:64">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row>
    <row r="611" spans="1:64">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row>
    <row r="612" spans="1:64">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row>
    <row r="613" spans="1:64">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row>
    <row r="614" spans="1:64">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row>
    <row r="615" spans="1:64">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row>
    <row r="616" spans="1:64">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row>
    <row r="617" spans="1:64">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row>
    <row r="618" spans="1:64">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row>
    <row r="619" spans="1:64">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row>
    <row r="620" spans="1:64">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row>
    <row r="621" spans="1:64">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row>
    <row r="622" spans="1:64">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row>
    <row r="623" spans="1:64">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row>
    <row r="624" spans="1:64">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row>
    <row r="625" spans="1:64">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row>
    <row r="626" spans="1:64">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row>
    <row r="627" spans="1:64">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row>
    <row r="628" spans="1:64">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row>
    <row r="629" spans="1:64">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row>
    <row r="630" spans="1:64">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row>
    <row r="631" spans="1:64">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row>
    <row r="632" spans="1:64">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row>
    <row r="633" spans="1:64">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row>
    <row r="634" spans="1:64">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row>
    <row r="635" spans="1:64">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row>
    <row r="636" spans="1:64">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row>
    <row r="637" spans="1:64">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row>
    <row r="638" spans="1:64">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row>
    <row r="639" spans="1:64">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row>
    <row r="640" spans="1:64">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row>
    <row r="641" spans="2:66">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row>
    <row r="642" spans="2:66">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row>
    <row r="643" spans="2:66">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row>
    <row r="644" spans="2:66">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row>
    <row r="645" spans="2:66">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row>
    <row r="646" spans="2:66">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row>
    <row r="647" spans="2:66">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row>
    <row r="648" spans="2:66">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row>
    <row r="649" spans="2:66">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row>
    <row r="650" spans="2:66">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row>
  </sheetData>
  <phoneticPr fontId="0" type="noConversion"/>
  <printOptions headings="1"/>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V65536"/>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style="5" customWidth="1"/>
    <col min="8" max="12" width="11.28515625" bestFit="1" customWidth="1"/>
    <col min="13" max="13" width="12.28515625"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307" customFormat="1">
      <c r="A3" s="305"/>
      <c r="B3" s="306"/>
      <c r="C3" s="305"/>
      <c r="D3" s="305"/>
      <c r="E3" s="305"/>
      <c r="F3" s="302">
        <v>-1</v>
      </c>
      <c r="G3" s="302">
        <f t="shared" ref="G3:R3" si="0">F3+1</f>
        <v>0</v>
      </c>
      <c r="H3" s="302">
        <f t="shared" si="0"/>
        <v>1</v>
      </c>
      <c r="I3" s="302">
        <f t="shared" si="0"/>
        <v>2</v>
      </c>
      <c r="J3" s="302">
        <f t="shared" si="0"/>
        <v>3</v>
      </c>
      <c r="K3" s="302">
        <f t="shared" si="0"/>
        <v>4</v>
      </c>
      <c r="L3" s="302">
        <f t="shared" si="0"/>
        <v>5</v>
      </c>
      <c r="M3" s="302">
        <f t="shared" si="0"/>
        <v>6</v>
      </c>
      <c r="N3" s="302">
        <f t="shared" si="0"/>
        <v>7</v>
      </c>
      <c r="O3" s="302">
        <f t="shared" si="0"/>
        <v>8</v>
      </c>
      <c r="P3" s="302">
        <f t="shared" si="0"/>
        <v>9</v>
      </c>
      <c r="Q3" s="302">
        <f t="shared" si="0"/>
        <v>10</v>
      </c>
      <c r="R3" s="302">
        <f t="shared" si="0"/>
        <v>11</v>
      </c>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c r="FQ3" s="204"/>
      <c r="FR3" s="204"/>
      <c r="FS3" s="204"/>
      <c r="FT3" s="204"/>
      <c r="FU3" s="204"/>
      <c r="FV3" s="204"/>
      <c r="FW3" s="204"/>
      <c r="FX3" s="204"/>
      <c r="FY3" s="204"/>
      <c r="FZ3" s="204"/>
      <c r="GA3" s="204"/>
      <c r="GB3" s="204"/>
      <c r="GC3" s="204"/>
      <c r="GD3" s="204"/>
      <c r="GE3" s="204"/>
      <c r="GF3" s="204"/>
      <c r="GG3" s="204"/>
      <c r="GH3" s="204"/>
      <c r="GI3" s="204"/>
      <c r="GJ3" s="204"/>
      <c r="GK3" s="204"/>
      <c r="GL3" s="204"/>
      <c r="GM3" s="204"/>
      <c r="GN3" s="204"/>
      <c r="GO3" s="204"/>
      <c r="GP3" s="204"/>
      <c r="GQ3" s="204"/>
      <c r="GR3" s="204"/>
      <c r="GS3" s="204"/>
      <c r="GT3" s="204"/>
      <c r="GU3" s="204"/>
      <c r="GV3" s="204"/>
      <c r="GW3" s="204"/>
      <c r="GX3" s="204"/>
      <c r="GY3" s="204"/>
      <c r="GZ3" s="204"/>
      <c r="HA3" s="204"/>
      <c r="HB3" s="204"/>
      <c r="HC3" s="204"/>
      <c r="HD3" s="204"/>
      <c r="HE3" s="204"/>
      <c r="HF3" s="204"/>
      <c r="HG3" s="204"/>
      <c r="HH3" s="204"/>
      <c r="HI3" s="204"/>
      <c r="HJ3" s="204"/>
      <c r="HK3" s="204"/>
      <c r="HL3" s="204"/>
      <c r="HM3" s="204"/>
      <c r="HN3" s="204"/>
      <c r="HO3" s="204"/>
      <c r="HP3" s="204"/>
      <c r="HQ3" s="204"/>
      <c r="HR3" s="204"/>
      <c r="HS3" s="204"/>
      <c r="HT3" s="204"/>
      <c r="HU3" s="204"/>
      <c r="HV3" s="204"/>
      <c r="HW3" s="204"/>
      <c r="HX3" s="204"/>
      <c r="HY3" s="204"/>
      <c r="HZ3" s="204"/>
      <c r="IA3" s="204"/>
      <c r="IB3" s="204"/>
      <c r="IC3" s="204"/>
      <c r="ID3" s="204"/>
      <c r="IE3" s="204"/>
      <c r="IF3" s="204"/>
      <c r="IG3" s="204"/>
      <c r="IH3" s="204"/>
      <c r="II3" s="204"/>
      <c r="IJ3" s="204"/>
      <c r="IK3" s="204"/>
      <c r="IL3" s="204"/>
      <c r="IM3" s="204"/>
      <c r="IN3" s="204"/>
      <c r="IO3" s="204"/>
      <c r="IP3" s="204"/>
      <c r="IQ3" s="204"/>
      <c r="IR3" s="204"/>
      <c r="IS3" s="204"/>
      <c r="IT3" s="204"/>
      <c r="IU3" s="204"/>
      <c r="IV3" s="204"/>
    </row>
    <row r="4" spans="1:256" s="23" customFormat="1" ht="15.75">
      <c r="A4" s="80"/>
      <c r="B4" s="81" t="s">
        <v>4</v>
      </c>
      <c r="C4" s="80"/>
      <c r="D4" s="80"/>
      <c r="E4" s="80"/>
      <c r="F4" s="80"/>
      <c r="G4" s="145" t="str">
        <f>Input!G55</f>
        <v>2012-13</v>
      </c>
      <c r="H4" s="145" t="str">
        <f>Input!H55</f>
        <v>2013-14</v>
      </c>
      <c r="I4" s="145" t="str">
        <f>Input!I55</f>
        <v>2014-15</v>
      </c>
      <c r="J4" s="145" t="str">
        <f>Input!J55</f>
        <v>2015-16</v>
      </c>
      <c r="K4" s="145" t="str">
        <f>Input!K55</f>
        <v>2016-17</v>
      </c>
      <c r="L4" s="145" t="str">
        <f>Input!L55</f>
        <v>2017-18</v>
      </c>
      <c r="M4" s="145" t="str">
        <f>Input!M55</f>
        <v>2018-19</v>
      </c>
      <c r="N4" s="145" t="str">
        <f>Input!N55</f>
        <v>2019-20</v>
      </c>
      <c r="O4" s="145" t="str">
        <f>Input!O55</f>
        <v>2020-21</v>
      </c>
      <c r="P4" s="145" t="str">
        <f>Input!P55</f>
        <v>2021-22</v>
      </c>
      <c r="Q4" s="145" t="str">
        <f>Input!Q55</f>
        <v>2022-23</v>
      </c>
      <c r="R4" s="145" t="str">
        <f>CONCATENATE(LEFT(Q4, 4)+1 &amp;"-" &amp;IF(Q4&gt;"2007-08",,"0") &amp;RIGHT(Q4,2)+1)</f>
        <v>2023-24</v>
      </c>
      <c r="S4" s="145"/>
      <c r="T4" s="16"/>
      <c r="U4" s="16"/>
      <c r="V4" s="16"/>
      <c r="W4" s="16"/>
      <c r="X4" s="16"/>
      <c r="Y4" s="16"/>
      <c r="Z4" s="16"/>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79" t="s">
        <v>69</v>
      </c>
      <c r="C5" s="73"/>
      <c r="D5" s="73"/>
      <c r="E5" s="73"/>
      <c r="F5" s="275"/>
      <c r="G5" s="276"/>
      <c r="H5" s="276"/>
      <c r="I5" s="276"/>
      <c r="J5" s="276"/>
      <c r="K5" s="276"/>
      <c r="L5" s="276"/>
      <c r="M5" s="276"/>
      <c r="N5" s="276"/>
      <c r="O5" s="276"/>
      <c r="P5" s="276"/>
      <c r="Q5" s="276"/>
      <c r="R5" s="276"/>
      <c r="S5" s="276"/>
      <c r="T5" s="277"/>
      <c r="U5" s="277"/>
      <c r="V5" s="277"/>
      <c r="W5" s="277"/>
      <c r="X5" s="277"/>
      <c r="Y5" s="277"/>
      <c r="Z5" s="277"/>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row>
    <row r="6" spans="1:256" s="187" customFormat="1">
      <c r="A6" s="11"/>
      <c r="B6" s="16"/>
      <c r="C6" s="11"/>
      <c r="D6" s="11"/>
      <c r="E6" s="11"/>
      <c r="F6" s="279"/>
      <c r="G6" s="278"/>
      <c r="H6" s="277"/>
      <c r="I6" s="277"/>
      <c r="J6" s="277"/>
      <c r="K6" s="277"/>
      <c r="L6" s="277"/>
      <c r="M6" s="277"/>
      <c r="N6" s="277"/>
      <c r="O6" s="277"/>
      <c r="P6" s="277"/>
      <c r="Q6" s="277"/>
      <c r="R6" s="277"/>
      <c r="S6" s="277"/>
      <c r="T6" s="277"/>
      <c r="U6" s="277"/>
      <c r="V6" s="277"/>
      <c r="W6" s="277"/>
      <c r="X6" s="277"/>
      <c r="Y6" s="277"/>
      <c r="Z6" s="277"/>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row>
    <row r="7" spans="1:256" s="187" customFormat="1">
      <c r="A7" s="9"/>
      <c r="B7" s="45" t="s">
        <v>68</v>
      </c>
      <c r="C7" s="9"/>
      <c r="D7" s="9"/>
      <c r="E7" s="9"/>
      <c r="G7" s="280"/>
      <c r="H7" s="277">
        <f t="shared" ref="H7:Q7" si="1">SUM(H8:H52)</f>
        <v>0</v>
      </c>
      <c r="I7" s="308">
        <f t="shared" si="1"/>
        <v>98.655386529159983</v>
      </c>
      <c r="J7" s="308">
        <f t="shared" si="1"/>
        <v>0</v>
      </c>
      <c r="K7" s="308">
        <f t="shared" si="1"/>
        <v>0</v>
      </c>
      <c r="L7" s="277">
        <f t="shared" si="1"/>
        <v>0</v>
      </c>
      <c r="M7" s="277">
        <f t="shared" si="1"/>
        <v>0</v>
      </c>
      <c r="N7" s="280">
        <f t="shared" si="1"/>
        <v>0</v>
      </c>
      <c r="O7" s="280">
        <f t="shared" si="1"/>
        <v>0</v>
      </c>
      <c r="P7" s="280">
        <f t="shared" si="1"/>
        <v>0</v>
      </c>
      <c r="Q7" s="280">
        <f t="shared" si="1"/>
        <v>0</v>
      </c>
      <c r="R7" s="280">
        <f>SUM(R8:R27)</f>
        <v>0</v>
      </c>
      <c r="S7" s="277"/>
      <c r="T7" s="277"/>
      <c r="U7" s="277"/>
      <c r="V7" s="277"/>
      <c r="W7" s="277"/>
      <c r="X7" s="277"/>
      <c r="Y7" s="277"/>
      <c r="Z7" s="277"/>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row>
    <row r="8" spans="1:256" s="187" customFormat="1" hidden="1" outlineLevel="1">
      <c r="A8" s="9"/>
      <c r="B8" s="9"/>
      <c r="C8" s="128" t="str">
        <f>Asset1</f>
        <v>System Capex</v>
      </c>
      <c r="D8" s="9"/>
      <c r="E8" s="9"/>
      <c r="F8" s="9"/>
      <c r="G8" s="280"/>
      <c r="H8" s="277">
        <f>A1taxvalue</f>
        <v>0</v>
      </c>
      <c r="I8" s="277">
        <f>H8+H55+H115</f>
        <v>0</v>
      </c>
      <c r="J8" s="277">
        <f>I8+I55+I115</f>
        <v>0</v>
      </c>
      <c r="K8" s="277">
        <f>J8+J55+J115</f>
        <v>0</v>
      </c>
      <c r="L8" s="277">
        <f>K8+K55+K115</f>
        <v>0</v>
      </c>
      <c r="M8" s="277">
        <f>L8+L55+L115</f>
        <v>0</v>
      </c>
      <c r="N8" s="110">
        <f>IF(Input!M$248&gt;0, M8+M55+M115, 0)</f>
        <v>0</v>
      </c>
      <c r="O8" s="110">
        <f>IF(Input!N$248&gt;0, N8+N55+N115, 0)</f>
        <v>0</v>
      </c>
      <c r="P8" s="110">
        <f>IF(Input!O$248&gt;0, O8+O55+O115, 0)</f>
        <v>0</v>
      </c>
      <c r="Q8" s="110">
        <f>IF(Input!P$248&gt;0, P8+P55+P115, 0)</f>
        <v>0</v>
      </c>
      <c r="R8" s="110">
        <f>IF(Input!Q$248&gt;0, Q8+Q55+Q115, 0)</f>
        <v>0</v>
      </c>
      <c r="S8" s="277"/>
      <c r="T8" s="277"/>
      <c r="U8" s="277"/>
      <c r="V8" s="277"/>
      <c r="W8" s="277"/>
      <c r="X8" s="277"/>
      <c r="Y8" s="277"/>
      <c r="Z8" s="277"/>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8"/>
      <c r="BG8" s="278"/>
      <c r="BH8" s="278"/>
      <c r="BI8" s="278"/>
    </row>
    <row r="9" spans="1:256" s="187" customFormat="1" hidden="1" outlineLevel="1">
      <c r="A9" s="9"/>
      <c r="B9" s="45"/>
      <c r="C9" s="128" t="str">
        <f>Asset2</f>
        <v>Transmission terminal station</v>
      </c>
      <c r="D9" s="9"/>
      <c r="E9" s="9"/>
      <c r="F9" s="9"/>
      <c r="G9" s="280"/>
      <c r="H9" s="277">
        <f>A2taxvalue</f>
        <v>0</v>
      </c>
      <c r="I9" s="277">
        <f>H9+H56+H129</f>
        <v>0</v>
      </c>
      <c r="J9" s="277">
        <f>I9+I56+I129</f>
        <v>0</v>
      </c>
      <c r="K9" s="277">
        <f>J9+J56+J129</f>
        <v>0</v>
      </c>
      <c r="L9" s="277">
        <f>K9+K56+K129</f>
        <v>0</v>
      </c>
      <c r="M9" s="277">
        <f>L9+L56+L129</f>
        <v>0</v>
      </c>
      <c r="N9" s="110">
        <f>IF(Input!M$248&gt;0, M9+M56+M129, 0)</f>
        <v>0</v>
      </c>
      <c r="O9" s="110">
        <f>IF(Input!N$248&gt;0, N9+N56+N129, 0)</f>
        <v>0</v>
      </c>
      <c r="P9" s="110">
        <f>IF(Input!O$248&gt;0, O9+O56+O129, 0)</f>
        <v>0</v>
      </c>
      <c r="Q9" s="110">
        <f>IF(Input!P$248&gt;0, P9+P56+P129, 0)</f>
        <v>0</v>
      </c>
      <c r="R9" s="110">
        <f>IF(Input!Q$248&gt;0, Q9+Q56+Q129, 0)</f>
        <v>0</v>
      </c>
      <c r="S9" s="277"/>
      <c r="T9" s="277"/>
      <c r="U9" s="277"/>
      <c r="V9" s="277"/>
      <c r="W9" s="277"/>
      <c r="X9" s="277"/>
      <c r="Y9" s="277"/>
      <c r="Z9" s="277"/>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row>
    <row r="10" spans="1:256" s="187" customFormat="1" hidden="1" outlineLevel="1">
      <c r="A10" s="9"/>
      <c r="B10" s="45"/>
      <c r="C10" s="128" t="str">
        <f>Asset3</f>
        <v>Zone substations</v>
      </c>
      <c r="D10" s="9"/>
      <c r="E10" s="9"/>
      <c r="F10" s="9"/>
      <c r="G10" s="280"/>
      <c r="H10" s="277">
        <f>A3taxvalue</f>
        <v>0</v>
      </c>
      <c r="I10" s="277">
        <f>H10+H57+H143</f>
        <v>57.267046529398428</v>
      </c>
      <c r="J10" s="277">
        <f>I10+I57+I143</f>
        <v>0</v>
      </c>
      <c r="K10" s="277">
        <f>J10+J57+J143</f>
        <v>0</v>
      </c>
      <c r="L10" s="277">
        <f>K10+K57+K143</f>
        <v>0</v>
      </c>
      <c r="M10" s="277">
        <f>L10+L57+L143</f>
        <v>0</v>
      </c>
      <c r="N10" s="110">
        <f>IF(Input!M$248&gt;0, M10+M57+M143, 0)</f>
        <v>0</v>
      </c>
      <c r="O10" s="110">
        <f>IF(Input!N$248&gt;0, N10+N57+N143, 0)</f>
        <v>0</v>
      </c>
      <c r="P10" s="110">
        <f>IF(Input!O$248&gt;0, O10+O57+O143, 0)</f>
        <v>0</v>
      </c>
      <c r="Q10" s="110">
        <f>IF(Input!P$248&gt;0, P10+P57+P143, 0)</f>
        <v>0</v>
      </c>
      <c r="R10" s="110">
        <f>IF(Input!Q$248&gt;0, Q10+Q57+Q143, 0)</f>
        <v>0</v>
      </c>
      <c r="S10" s="277"/>
      <c r="T10" s="277"/>
      <c r="U10" s="277"/>
      <c r="V10" s="277"/>
      <c r="W10" s="277"/>
      <c r="X10" s="277"/>
      <c r="Y10" s="277"/>
      <c r="Z10" s="277"/>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row>
    <row r="11" spans="1:256" s="187" customFormat="1" hidden="1" outlineLevel="1">
      <c r="A11" s="9"/>
      <c r="B11" s="45"/>
      <c r="C11" s="128" t="str">
        <f>Asset4</f>
        <v>Transmission lines</v>
      </c>
      <c r="D11" s="9"/>
      <c r="E11" s="9"/>
      <c r="F11" s="9"/>
      <c r="G11" s="280"/>
      <c r="H11" s="277">
        <f>A4taxvalue</f>
        <v>0</v>
      </c>
      <c r="I11" s="277">
        <f>H11+H58+H157</f>
        <v>2.8840452337355171</v>
      </c>
      <c r="J11" s="277">
        <f>I11+I58+I157</f>
        <v>0</v>
      </c>
      <c r="K11" s="277">
        <f>J11+J58+J157</f>
        <v>0</v>
      </c>
      <c r="L11" s="277">
        <f>K11+K58+K157</f>
        <v>0</v>
      </c>
      <c r="M11" s="277">
        <f>L11+L58+L157</f>
        <v>0</v>
      </c>
      <c r="N11" s="110">
        <f>IF(Input!M$248&gt;0, M11+M58+M157, 0)</f>
        <v>0</v>
      </c>
      <c r="O11" s="110">
        <f>IF(Input!N$248&gt;0, N11+N58+N157, 0)</f>
        <v>0</v>
      </c>
      <c r="P11" s="110">
        <f>IF(Input!O$248&gt;0, O11+O58+O157, 0)</f>
        <v>0</v>
      </c>
      <c r="Q11" s="110">
        <f>IF(Input!P$248&gt;0, P11+P58+P157, 0)</f>
        <v>0</v>
      </c>
      <c r="R11" s="110">
        <f>IF(Input!Q$248&gt;0, Q11+Q58+Q157, 0)</f>
        <v>0</v>
      </c>
      <c r="S11" s="277"/>
      <c r="T11" s="277"/>
      <c r="U11" s="277"/>
      <c r="V11" s="277"/>
      <c r="W11" s="277"/>
      <c r="X11" s="277"/>
      <c r="Y11" s="277"/>
      <c r="Z11" s="277"/>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row>
    <row r="12" spans="1:256" s="187" customFormat="1" hidden="1" outlineLevel="1">
      <c r="A12" s="9"/>
      <c r="B12" s="45"/>
      <c r="C12" s="128" t="str">
        <f>Asset5</f>
        <v>Distribution mains</v>
      </c>
      <c r="D12" s="9"/>
      <c r="E12" s="9"/>
      <c r="F12" s="9"/>
      <c r="G12" s="280"/>
      <c r="H12" s="277">
        <f>A5taxvalue</f>
        <v>0</v>
      </c>
      <c r="I12" s="277">
        <f>H12+H59+H171</f>
        <v>24.814100446909169</v>
      </c>
      <c r="J12" s="277">
        <f>I12+I59+I171</f>
        <v>0</v>
      </c>
      <c r="K12" s="277">
        <f>J12+J59+J171</f>
        <v>0</v>
      </c>
      <c r="L12" s="277">
        <f>K12+K59+K171</f>
        <v>0</v>
      </c>
      <c r="M12" s="277">
        <f>L12+L59+L171</f>
        <v>0</v>
      </c>
      <c r="N12" s="110">
        <f>IF(Input!M$248&gt;0, M12+M59+M171, 0)</f>
        <v>0</v>
      </c>
      <c r="O12" s="110">
        <f>IF(Input!N$248&gt;0, N12+N59+N171, 0)</f>
        <v>0</v>
      </c>
      <c r="P12" s="110">
        <f>IF(Input!O$248&gt;0, O12+O59+O171, 0)</f>
        <v>0</v>
      </c>
      <c r="Q12" s="110">
        <f>IF(Input!P$248&gt;0, P12+P59+P171, 0)</f>
        <v>0</v>
      </c>
      <c r="R12" s="110">
        <f>IF(Input!Q$248&gt;0, Q12+Q59+Q171, 0)</f>
        <v>0</v>
      </c>
      <c r="S12" s="277"/>
      <c r="T12" s="277"/>
      <c r="U12" s="277"/>
      <c r="V12" s="277"/>
      <c r="W12" s="277"/>
      <c r="X12" s="277"/>
      <c r="Y12" s="277"/>
      <c r="Z12" s="277"/>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row>
    <row r="13" spans="1:256" s="187" customFormat="1" hidden="1" outlineLevel="1">
      <c r="A13" s="9"/>
      <c r="B13" s="45"/>
      <c r="C13" s="128" t="str">
        <f>Asset6</f>
        <v>Distribution substations</v>
      </c>
      <c r="D13" s="9"/>
      <c r="E13" s="9"/>
      <c r="F13" s="9"/>
      <c r="G13" s="280"/>
      <c r="H13" s="277">
        <f>A6taxvalue</f>
        <v>0</v>
      </c>
      <c r="I13" s="277">
        <f>H13+H60+H185</f>
        <v>5.4198606332233936</v>
      </c>
      <c r="J13" s="277">
        <f>I13+I60+I185</f>
        <v>0</v>
      </c>
      <c r="K13" s="277">
        <f>J13+J60+J185</f>
        <v>0</v>
      </c>
      <c r="L13" s="277">
        <f>K13+K60+K185</f>
        <v>0</v>
      </c>
      <c r="M13" s="277">
        <f>L13+L60+L185</f>
        <v>0</v>
      </c>
      <c r="N13" s="110">
        <f>IF(Input!M$248&gt;0, M13+M60+M185, 0)</f>
        <v>0</v>
      </c>
      <c r="O13" s="110">
        <f>IF(Input!N$248&gt;0, N13+N60+N185, 0)</f>
        <v>0</v>
      </c>
      <c r="P13" s="110">
        <f>IF(Input!O$248&gt;0, O13+O60+O185, 0)</f>
        <v>0</v>
      </c>
      <c r="Q13" s="110">
        <f>IF(Input!P$248&gt;0, P13+P60+P185, 0)</f>
        <v>0</v>
      </c>
      <c r="R13" s="110">
        <f>IF(Input!Q$248&gt;0, Q13+Q60+Q185, 0)</f>
        <v>0</v>
      </c>
      <c r="S13" s="277"/>
      <c r="T13" s="277"/>
      <c r="U13" s="277"/>
      <c r="V13" s="277"/>
      <c r="W13" s="277"/>
      <c r="X13" s="277"/>
      <c r="Y13" s="277"/>
      <c r="Z13" s="277"/>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row>
    <row r="14" spans="1:256" s="187" customFormat="1" hidden="1" outlineLevel="1">
      <c r="A14" s="9"/>
      <c r="B14" s="45"/>
      <c r="C14" s="128" t="str">
        <f>Asset7</f>
        <v>Metering</v>
      </c>
      <c r="D14" s="9"/>
      <c r="E14" s="9"/>
      <c r="F14" s="9"/>
      <c r="G14" s="280"/>
      <c r="H14" s="277">
        <f>A7taxvalue</f>
        <v>0</v>
      </c>
      <c r="I14" s="277">
        <f>H14+H61+H199</f>
        <v>0.66849562888430858</v>
      </c>
      <c r="J14" s="277">
        <f>I14+I61+I199</f>
        <v>0</v>
      </c>
      <c r="K14" s="277">
        <f>J14+J61+J199</f>
        <v>0</v>
      </c>
      <c r="L14" s="277">
        <f>K14+K61+K199</f>
        <v>0</v>
      </c>
      <c r="M14" s="277">
        <f>L14+L61+L199</f>
        <v>0</v>
      </c>
      <c r="N14" s="110">
        <f>IF(Input!M$248&gt;0, M14+M61+M199, 0)</f>
        <v>0</v>
      </c>
      <c r="O14" s="110">
        <f>IF(Input!N$248&gt;0, N14+N61+N199, 0)</f>
        <v>0</v>
      </c>
      <c r="P14" s="110">
        <f>IF(Input!O$248&gt;0, O14+O61+O199, 0)</f>
        <v>0</v>
      </c>
      <c r="Q14" s="110">
        <f>IF(Input!P$248&gt;0, P14+P61+P199, 0)</f>
        <v>0</v>
      </c>
      <c r="R14" s="110">
        <f>IF(Input!Q$248&gt;0, Q14+Q61+Q199, 0)</f>
        <v>0</v>
      </c>
      <c r="S14" s="277"/>
      <c r="T14" s="277"/>
      <c r="U14" s="277"/>
      <c r="V14" s="277"/>
      <c r="W14" s="277"/>
      <c r="X14" s="277"/>
      <c r="Y14" s="277"/>
      <c r="Z14" s="277"/>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8"/>
      <c r="BG14" s="278"/>
      <c r="BH14" s="278"/>
      <c r="BI14" s="278"/>
    </row>
    <row r="15" spans="1:256" s="187" customFormat="1" hidden="1" outlineLevel="1">
      <c r="A15" s="9"/>
      <c r="B15" s="45"/>
      <c r="C15" s="128" t="str">
        <f>Asset8</f>
        <v>Land and easements</v>
      </c>
      <c r="D15" s="9"/>
      <c r="E15" s="9"/>
      <c r="F15" s="9"/>
      <c r="G15" s="280"/>
      <c r="H15" s="277">
        <f>A8taxvalue</f>
        <v>0</v>
      </c>
      <c r="I15" s="277">
        <f>H15+H62+H213</f>
        <v>0</v>
      </c>
      <c r="J15" s="277">
        <f>I15+I62+I213</f>
        <v>0</v>
      </c>
      <c r="K15" s="277">
        <f>J15+J62+J213</f>
        <v>0</v>
      </c>
      <c r="L15" s="277">
        <f>K15+K62+K213</f>
        <v>0</v>
      </c>
      <c r="M15" s="277">
        <f>L15+L62+L213</f>
        <v>0</v>
      </c>
      <c r="N15" s="110">
        <f>IF(Input!M$248&gt;0, M15+M62+M213, 0)</f>
        <v>0</v>
      </c>
      <c r="O15" s="110">
        <f>IF(Input!N$248&gt;0, N15+N62+N213, 0)</f>
        <v>0</v>
      </c>
      <c r="P15" s="110">
        <f>IF(Input!O$248&gt;0, O15+O62+O213, 0)</f>
        <v>0</v>
      </c>
      <c r="Q15" s="110">
        <f>IF(Input!P$248&gt;0, P15+P62+P213, 0)</f>
        <v>0</v>
      </c>
      <c r="R15" s="110">
        <f>IF(Input!Q$248&gt;0, Q15+Q62+Q213, 0)</f>
        <v>0</v>
      </c>
      <c r="S15" s="277"/>
      <c r="T15" s="277"/>
      <c r="U15" s="277"/>
      <c r="V15" s="277"/>
      <c r="W15" s="277"/>
      <c r="X15" s="277"/>
      <c r="Y15" s="277"/>
      <c r="Z15" s="277"/>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8"/>
      <c r="BG15" s="278"/>
      <c r="BH15" s="278"/>
      <c r="BI15" s="278"/>
    </row>
    <row r="16" spans="1:256" s="187" customFormat="1" hidden="1" outlineLevel="1">
      <c r="A16" s="9"/>
      <c r="B16" s="45"/>
      <c r="C16" s="128" t="str">
        <f>Asset9</f>
        <v>Secondary systems - Control, communications &amp; Protection</v>
      </c>
      <c r="D16" s="9"/>
      <c r="E16" s="9"/>
      <c r="F16" s="9"/>
      <c r="G16" s="280"/>
      <c r="H16" s="277">
        <f>A9taxvalue</f>
        <v>0</v>
      </c>
      <c r="I16" s="277">
        <f>H16+H63+H227</f>
        <v>5.2034356185590314</v>
      </c>
      <c r="J16" s="277">
        <f>I16+I63+I227</f>
        <v>0</v>
      </c>
      <c r="K16" s="277">
        <f>J16+J63+J227</f>
        <v>0</v>
      </c>
      <c r="L16" s="277">
        <f>K16+K63+K227</f>
        <v>0</v>
      </c>
      <c r="M16" s="277">
        <f>L16+L63+L227</f>
        <v>0</v>
      </c>
      <c r="N16" s="110">
        <f>IF(Input!M$248&gt;0, M16+M63+M227, 0)</f>
        <v>0</v>
      </c>
      <c r="O16" s="110">
        <f>IF(Input!N$248&gt;0, N16+N63+N227, 0)</f>
        <v>0</v>
      </c>
      <c r="P16" s="110">
        <f>IF(Input!O$248&gt;0, O16+O63+O227, 0)</f>
        <v>0</v>
      </c>
      <c r="Q16" s="110">
        <f>IF(Input!P$248&gt;0, P16+P63+P227, 0)</f>
        <v>0</v>
      </c>
      <c r="R16" s="110">
        <f>IF(Input!Q$248&gt;0, Q16+Q63+Q227, 0)</f>
        <v>0</v>
      </c>
      <c r="S16" s="277"/>
      <c r="T16" s="277"/>
      <c r="U16" s="277"/>
      <c r="V16" s="277"/>
      <c r="W16" s="277"/>
      <c r="X16" s="277"/>
      <c r="Y16" s="277"/>
      <c r="Z16" s="277"/>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row>
    <row r="17" spans="1:61" s="187" customFormat="1" hidden="1" outlineLevel="1">
      <c r="A17" s="9"/>
      <c r="B17" s="45"/>
      <c r="C17" s="128" t="str">
        <f>Asset10</f>
        <v>Other</v>
      </c>
      <c r="D17" s="9"/>
      <c r="E17" s="9"/>
      <c r="F17" s="9"/>
      <c r="G17" s="280"/>
      <c r="H17" s="277">
        <f>A10taxvalue</f>
        <v>0</v>
      </c>
      <c r="I17" s="277">
        <f>H17+H64+H241</f>
        <v>0.41575556887232035</v>
      </c>
      <c r="J17" s="277">
        <f>I17+I64+I241</f>
        <v>0</v>
      </c>
      <c r="K17" s="277">
        <f>J17+J64+J241</f>
        <v>0</v>
      </c>
      <c r="L17" s="277">
        <f>K17+K64+K241</f>
        <v>0</v>
      </c>
      <c r="M17" s="277">
        <f>L17+L64+L241</f>
        <v>0</v>
      </c>
      <c r="N17" s="110">
        <f>IF(Input!M$248&gt;0, M17+M64+M241, 0)</f>
        <v>0</v>
      </c>
      <c r="O17" s="110">
        <f>IF(Input!N$248&gt;0, N17+N64+N241, 0)</f>
        <v>0</v>
      </c>
      <c r="P17" s="110">
        <f>IF(Input!O$248&gt;0, O17+O64+O241, 0)</f>
        <v>0</v>
      </c>
      <c r="Q17" s="110">
        <f>IF(Input!P$248&gt;0, P17+P64+P241, 0)</f>
        <v>0</v>
      </c>
      <c r="R17" s="110">
        <f>IF(Input!Q$248&gt;0, Q17+Q64+Q241, 0)</f>
        <v>0</v>
      </c>
      <c r="S17" s="277"/>
      <c r="T17" s="277"/>
      <c r="U17" s="277"/>
      <c r="V17" s="277"/>
      <c r="W17" s="277"/>
      <c r="X17" s="277"/>
      <c r="Y17" s="277"/>
      <c r="Z17" s="277"/>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row>
    <row r="18" spans="1:61" s="187" customFormat="1" hidden="1" outlineLevel="1">
      <c r="A18" s="9"/>
      <c r="B18" s="45"/>
      <c r="C18" s="128" t="str">
        <f>Asset11</f>
        <v>Non-System Capex</v>
      </c>
      <c r="D18" s="9"/>
      <c r="E18" s="9"/>
      <c r="F18" s="9"/>
      <c r="G18" s="280"/>
      <c r="H18" s="277">
        <f>A11taxvalue</f>
        <v>0</v>
      </c>
      <c r="I18" s="277">
        <f>H18+H65+H255</f>
        <v>0</v>
      </c>
      <c r="J18" s="277">
        <f>I18+I65+I255</f>
        <v>0</v>
      </c>
      <c r="K18" s="277">
        <f>J18+J65+J255</f>
        <v>0</v>
      </c>
      <c r="L18" s="277">
        <f>K18+K65+K255</f>
        <v>0</v>
      </c>
      <c r="M18" s="277">
        <f>L18+L65+L255</f>
        <v>0</v>
      </c>
      <c r="N18" s="110">
        <f>IF(Input!M$248&gt;0, M18+M65+M255, 0)</f>
        <v>0</v>
      </c>
      <c r="O18" s="110">
        <f>IF(Input!N$248&gt;0, N18+N65+N255, 0)</f>
        <v>0</v>
      </c>
      <c r="P18" s="110">
        <f>IF(Input!O$248&gt;0, O18+O65+O255, 0)</f>
        <v>0</v>
      </c>
      <c r="Q18" s="110">
        <f>IF(Input!P$248&gt;0, P18+P65+P255, 0)</f>
        <v>0</v>
      </c>
      <c r="R18" s="110">
        <f>IF(Input!Q$248&gt;0, Q18+Q65+Q255, 0)</f>
        <v>0</v>
      </c>
      <c r="S18" s="277"/>
      <c r="T18" s="277"/>
      <c r="U18" s="277"/>
      <c r="V18" s="277"/>
      <c r="W18" s="277"/>
      <c r="X18" s="277"/>
      <c r="Y18" s="277"/>
      <c r="Z18" s="277"/>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8"/>
    </row>
    <row r="19" spans="1:61" s="187" customFormat="1" hidden="1" outlineLevel="1">
      <c r="A19" s="9"/>
      <c r="B19" s="45"/>
      <c r="C19" s="128" t="str">
        <f>Asset12</f>
        <v>Non-network—IT and Communications Capex</v>
      </c>
      <c r="D19" s="9"/>
      <c r="E19" s="9"/>
      <c r="F19" s="9"/>
      <c r="G19" s="280"/>
      <c r="H19" s="277">
        <f>A12taxvalue</f>
        <v>0</v>
      </c>
      <c r="I19" s="277">
        <f>H19+H66+H269</f>
        <v>0</v>
      </c>
      <c r="J19" s="277">
        <f>I19+I66+I269</f>
        <v>0</v>
      </c>
      <c r="K19" s="277">
        <f>J19+J66+J269</f>
        <v>0</v>
      </c>
      <c r="L19" s="277">
        <f>K19+K66+K269</f>
        <v>0</v>
      </c>
      <c r="M19" s="277">
        <f>L19+L66+L269</f>
        <v>0</v>
      </c>
      <c r="N19" s="110">
        <f>IF(Input!M$248&gt;0, M19+M66+M269, 0)</f>
        <v>0</v>
      </c>
      <c r="O19" s="110">
        <f>IF(Input!N$248&gt;0, N19+N66+N269, 0)</f>
        <v>0</v>
      </c>
      <c r="P19" s="110">
        <f>IF(Input!O$248&gt;0, O19+O66+O269, 0)</f>
        <v>0</v>
      </c>
      <c r="Q19" s="110">
        <f>IF(Input!P$248&gt;0, P19+P66+P269, 0)</f>
        <v>0</v>
      </c>
      <c r="R19" s="110">
        <f>IF(Input!Q$248&gt;0, Q19+Q66+Q269, 0)</f>
        <v>0</v>
      </c>
      <c r="S19" s="277"/>
      <c r="T19" s="277"/>
      <c r="U19" s="277"/>
      <c r="V19" s="277"/>
      <c r="W19" s="277"/>
      <c r="X19" s="277"/>
      <c r="Y19" s="277"/>
      <c r="Z19" s="277"/>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row>
    <row r="20" spans="1:61" s="187" customFormat="1" hidden="1" outlineLevel="1">
      <c r="A20" s="9"/>
      <c r="B20" s="45"/>
      <c r="C20" s="128" t="str">
        <f>Asset13</f>
        <v>Non-network—Motor Vehicles Capex</v>
      </c>
      <c r="D20" s="9"/>
      <c r="E20" s="9"/>
      <c r="F20" s="9"/>
      <c r="G20" s="280"/>
      <c r="H20" s="277">
        <f>A13taxvalue</f>
        <v>0</v>
      </c>
      <c r="I20" s="277">
        <f>H20+H67+H283</f>
        <v>0</v>
      </c>
      <c r="J20" s="277">
        <f>I20+I67+I283</f>
        <v>0</v>
      </c>
      <c r="K20" s="277">
        <f>J20+J67+J283</f>
        <v>0</v>
      </c>
      <c r="L20" s="277">
        <f>K20+K67+K283</f>
        <v>0</v>
      </c>
      <c r="M20" s="277">
        <f>L20+L67+L283</f>
        <v>0</v>
      </c>
      <c r="N20" s="110">
        <f>IF(Input!M$248&gt;0, M20+M67+M283, 0)</f>
        <v>0</v>
      </c>
      <c r="O20" s="110">
        <f>IF(Input!N$248&gt;0, N20+N67+N283, 0)</f>
        <v>0</v>
      </c>
      <c r="P20" s="110">
        <f>IF(Input!O$248&gt;0, O20+O67+O283, 0)</f>
        <v>0</v>
      </c>
      <c r="Q20" s="110">
        <f>IF(Input!P$248&gt;0, P20+P67+P283, 0)</f>
        <v>0</v>
      </c>
      <c r="R20" s="110">
        <f>IF(Input!Q$248&gt;0, Q20+Q67+Q283, 0)</f>
        <v>0</v>
      </c>
      <c r="S20" s="277"/>
      <c r="T20" s="277"/>
      <c r="U20" s="277"/>
      <c r="V20" s="277"/>
      <c r="W20" s="277"/>
      <c r="X20" s="277"/>
      <c r="Y20" s="277"/>
      <c r="Z20" s="277"/>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row>
    <row r="21" spans="1:61" s="187" customFormat="1" hidden="1" outlineLevel="1">
      <c r="A21" s="9"/>
      <c r="B21" s="45"/>
      <c r="C21" s="128" t="str">
        <f>Asset14</f>
        <v>Non-network—Property Capex</v>
      </c>
      <c r="D21" s="9"/>
      <c r="E21" s="9"/>
      <c r="F21" s="9"/>
      <c r="G21" s="280"/>
      <c r="H21" s="277">
        <f>A14taxvalue</f>
        <v>0</v>
      </c>
      <c r="I21" s="277">
        <f>H21+H68+H297</f>
        <v>0</v>
      </c>
      <c r="J21" s="277">
        <f>I21+I68+I297</f>
        <v>0</v>
      </c>
      <c r="K21" s="277">
        <f>J21+J68+J297</f>
        <v>0</v>
      </c>
      <c r="L21" s="277">
        <f>K21+K68+K297</f>
        <v>0</v>
      </c>
      <c r="M21" s="277">
        <f>L21+L68+L297</f>
        <v>0</v>
      </c>
      <c r="N21" s="110">
        <f>IF(Input!M$248&gt;0, M21+M68+M297, 0)</f>
        <v>0</v>
      </c>
      <c r="O21" s="110">
        <f>IF(Input!N$248&gt;0, N21+N68+N297, 0)</f>
        <v>0</v>
      </c>
      <c r="P21" s="110">
        <f>IF(Input!O$248&gt;0, O21+O68+O297, 0)</f>
        <v>0</v>
      </c>
      <c r="Q21" s="110">
        <f>IF(Input!P$248&gt;0, P21+P68+P297, 0)</f>
        <v>0</v>
      </c>
      <c r="R21" s="110">
        <f>IF(Input!Q$248&gt;0, Q21+Q68+Q297, 0)</f>
        <v>0</v>
      </c>
      <c r="S21" s="277"/>
      <c r="T21" s="277"/>
      <c r="U21" s="277"/>
      <c r="V21" s="277"/>
      <c r="W21" s="277"/>
      <c r="X21" s="277"/>
      <c r="Y21" s="277"/>
      <c r="Z21" s="277"/>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row>
    <row r="22" spans="1:61" s="187" customFormat="1" hidden="1" outlineLevel="1">
      <c r="A22" s="9"/>
      <c r="B22" s="45"/>
      <c r="C22" s="128" t="str">
        <f>Asset15</f>
        <v>Non-network—Plant &amp; Equipment Capex</v>
      </c>
      <c r="D22" s="9"/>
      <c r="E22" s="9"/>
      <c r="F22" s="9"/>
      <c r="G22" s="280"/>
      <c r="H22" s="277">
        <f>A15taxvalue</f>
        <v>0</v>
      </c>
      <c r="I22" s="277">
        <f>H22+H69+H311</f>
        <v>1.2855751282592278</v>
      </c>
      <c r="J22" s="277">
        <f>I22+I69+I311</f>
        <v>0</v>
      </c>
      <c r="K22" s="277">
        <f>J22+J69+J311</f>
        <v>0</v>
      </c>
      <c r="L22" s="277">
        <f>K22+K69+K311</f>
        <v>0</v>
      </c>
      <c r="M22" s="277">
        <f>L22+L69+L311</f>
        <v>0</v>
      </c>
      <c r="N22" s="110">
        <f>IF(Input!M$248&gt;0, M22+M69+M311, 0)</f>
        <v>0</v>
      </c>
      <c r="O22" s="110">
        <f>IF(Input!N$248&gt;0, N22+N69+N311, 0)</f>
        <v>0</v>
      </c>
      <c r="P22" s="110">
        <f>IF(Input!O$248&gt;0, O22+O69+O311, 0)</f>
        <v>0</v>
      </c>
      <c r="Q22" s="110">
        <f>IF(Input!P$248&gt;0, P22+P69+P311, 0)</f>
        <v>0</v>
      </c>
      <c r="R22" s="110">
        <f>IF(Input!Q$248&gt;0, Q22+Q69+Q311, 0)</f>
        <v>0</v>
      </c>
      <c r="S22" s="277"/>
      <c r="T22" s="277"/>
      <c r="U22" s="277"/>
      <c r="V22" s="277"/>
      <c r="W22" s="277"/>
      <c r="X22" s="277"/>
      <c r="Y22" s="277"/>
      <c r="Z22" s="277"/>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row>
    <row r="23" spans="1:61" s="187" customFormat="1" hidden="1" outlineLevel="1">
      <c r="A23" s="9"/>
      <c r="B23" s="45"/>
      <c r="C23" s="128" t="str">
        <f>Asset16</f>
        <v>Non-network—Other capex</v>
      </c>
      <c r="D23" s="9"/>
      <c r="E23" s="9"/>
      <c r="F23" s="9"/>
      <c r="G23" s="280"/>
      <c r="H23" s="277">
        <f>A16taxvalue</f>
        <v>0</v>
      </c>
      <c r="I23" s="277">
        <f>H23+H70+H325</f>
        <v>0.69707174131859606</v>
      </c>
      <c r="J23" s="277">
        <f>I23+I70+I325</f>
        <v>0</v>
      </c>
      <c r="K23" s="277">
        <f>J23+J70+J325</f>
        <v>0</v>
      </c>
      <c r="L23" s="277">
        <f>K23+K70+K325</f>
        <v>0</v>
      </c>
      <c r="M23" s="277">
        <f>L23+L70+L325</f>
        <v>0</v>
      </c>
      <c r="N23" s="110">
        <f>IF(Input!M$248&gt;0, M23+M70+M325, 0)</f>
        <v>0</v>
      </c>
      <c r="O23" s="110">
        <f>IF(Input!N$248&gt;0, N23+N70+N325, 0)</f>
        <v>0</v>
      </c>
      <c r="P23" s="110">
        <f>IF(Input!O$248&gt;0, O23+O70+O325, 0)</f>
        <v>0</v>
      </c>
      <c r="Q23" s="110">
        <f>IF(Input!P$248&gt;0, P23+P70+P325, 0)</f>
        <v>0</v>
      </c>
      <c r="R23" s="110">
        <f>IF(Input!Q$248&gt;0, Q23+Q70+Q325, 0)</f>
        <v>0</v>
      </c>
      <c r="S23" s="277"/>
      <c r="T23" s="277"/>
      <c r="U23" s="277"/>
      <c r="V23" s="277"/>
      <c r="W23" s="277"/>
      <c r="X23" s="277"/>
      <c r="Y23" s="277"/>
      <c r="Z23" s="277"/>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row>
    <row r="24" spans="1:61" s="187" customFormat="1" hidden="1" outlineLevel="1">
      <c r="A24" s="9"/>
      <c r="B24" s="45"/>
      <c r="C24" s="128">
        <f>Asset17</f>
        <v>0</v>
      </c>
      <c r="D24" s="9"/>
      <c r="E24" s="9"/>
      <c r="F24" s="9"/>
      <c r="G24" s="280"/>
      <c r="H24" s="277">
        <f>A17taxvalue</f>
        <v>0</v>
      </c>
      <c r="I24" s="277">
        <f>H24+H71+H339</f>
        <v>0</v>
      </c>
      <c r="J24" s="277">
        <f>I24+I71+I339</f>
        <v>0</v>
      </c>
      <c r="K24" s="277">
        <f>J24+J71+J339</f>
        <v>0</v>
      </c>
      <c r="L24" s="277">
        <f>K24+K71+K339</f>
        <v>0</v>
      </c>
      <c r="M24" s="277">
        <f>L24+L71+L339</f>
        <v>0</v>
      </c>
      <c r="N24" s="110">
        <f>IF(Input!M$248&gt;0, M24+M71+M339, 0)</f>
        <v>0</v>
      </c>
      <c r="O24" s="110">
        <f>IF(Input!N$248&gt;0, N24+N71+N339, 0)</f>
        <v>0</v>
      </c>
      <c r="P24" s="110">
        <f>IF(Input!O$248&gt;0, O24+O71+O339, 0)</f>
        <v>0</v>
      </c>
      <c r="Q24" s="110">
        <f>IF(Input!P$248&gt;0, P24+P71+P339, 0)</f>
        <v>0</v>
      </c>
      <c r="R24" s="110">
        <f>IF(Input!Q$248&gt;0, Q24+Q71+Q339, 0)</f>
        <v>0</v>
      </c>
      <c r="S24" s="277"/>
      <c r="T24" s="277"/>
      <c r="U24" s="277"/>
      <c r="V24" s="277"/>
      <c r="W24" s="277"/>
      <c r="X24" s="277"/>
      <c r="Y24" s="277"/>
      <c r="Z24" s="277"/>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row>
    <row r="25" spans="1:61" s="187" customFormat="1" hidden="1" outlineLevel="1">
      <c r="A25" s="9"/>
      <c r="B25" s="45"/>
      <c r="C25" s="128">
        <f>Asset18</f>
        <v>0</v>
      </c>
      <c r="D25" s="9"/>
      <c r="E25" s="9"/>
      <c r="F25" s="9"/>
      <c r="G25" s="280"/>
      <c r="H25" s="277">
        <f>A18taxvalue</f>
        <v>0</v>
      </c>
      <c r="I25" s="277">
        <f>H25+H72+H353</f>
        <v>0</v>
      </c>
      <c r="J25" s="277">
        <f>I25+I72+I353</f>
        <v>0</v>
      </c>
      <c r="K25" s="277">
        <f>J25+J72+J353</f>
        <v>0</v>
      </c>
      <c r="L25" s="277">
        <f>K25+K72+K353</f>
        <v>0</v>
      </c>
      <c r="M25" s="277">
        <f>L25+L72+L353</f>
        <v>0</v>
      </c>
      <c r="N25" s="110">
        <f>IF(Input!M$248&gt;0, M25+M72+M353, 0)</f>
        <v>0</v>
      </c>
      <c r="O25" s="110">
        <f>IF(Input!N$248&gt;0, N25+N72+N353, 0)</f>
        <v>0</v>
      </c>
      <c r="P25" s="110">
        <f>IF(Input!O$248&gt;0, O25+O72+O353, 0)</f>
        <v>0</v>
      </c>
      <c r="Q25" s="110">
        <f>IF(Input!P$248&gt;0, P25+P72+P353, 0)</f>
        <v>0</v>
      </c>
      <c r="R25" s="110">
        <f>IF(Input!Q$248&gt;0, Q25+Q72+Q353, 0)</f>
        <v>0</v>
      </c>
      <c r="S25" s="277"/>
      <c r="T25" s="277"/>
      <c r="U25" s="277"/>
      <c r="V25" s="277"/>
      <c r="W25" s="277"/>
      <c r="X25" s="277"/>
      <c r="Y25" s="277"/>
      <c r="Z25" s="277"/>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row>
    <row r="26" spans="1:61" s="187" customFormat="1" hidden="1" outlineLevel="1">
      <c r="A26" s="9"/>
      <c r="B26" s="45"/>
      <c r="C26" s="128">
        <f>Asset19</f>
        <v>0</v>
      </c>
      <c r="D26" s="9"/>
      <c r="E26" s="9"/>
      <c r="F26" s="9"/>
      <c r="G26" s="280"/>
      <c r="H26" s="277">
        <f>A19taxvalue</f>
        <v>0</v>
      </c>
      <c r="I26" s="277">
        <f>H26+H73+H367</f>
        <v>0</v>
      </c>
      <c r="J26" s="277">
        <f>I26+I73+I367</f>
        <v>0</v>
      </c>
      <c r="K26" s="277">
        <f>J26+J73+J367</f>
        <v>0</v>
      </c>
      <c r="L26" s="277">
        <f>K26+K73+K367</f>
        <v>0</v>
      </c>
      <c r="M26" s="277">
        <f>L26+L73+L367</f>
        <v>0</v>
      </c>
      <c r="N26" s="110">
        <f>IF(Input!M$248&gt;0, M26+M73+M367, 0)</f>
        <v>0</v>
      </c>
      <c r="O26" s="110">
        <f>IF(Input!N$248&gt;0, N26+N73+N367, 0)</f>
        <v>0</v>
      </c>
      <c r="P26" s="110">
        <f>IF(Input!O$248&gt;0, O26+O73+O367, 0)</f>
        <v>0</v>
      </c>
      <c r="Q26" s="110">
        <f>IF(Input!P$248&gt;0, P26+P73+P367, 0)</f>
        <v>0</v>
      </c>
      <c r="R26" s="110">
        <f>IF(Input!Q$248&gt;0, Q26+Q73+Q367, 0)</f>
        <v>0</v>
      </c>
      <c r="S26" s="277"/>
      <c r="T26" s="277"/>
      <c r="U26" s="277"/>
      <c r="V26" s="277"/>
      <c r="W26" s="277"/>
      <c r="X26" s="277"/>
      <c r="Y26" s="277"/>
      <c r="Z26" s="277"/>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row>
    <row r="27" spans="1:61" s="187" customFormat="1" hidden="1" outlineLevel="1">
      <c r="A27" s="9"/>
      <c r="B27" s="45"/>
      <c r="C27" s="128">
        <f>Asset20</f>
        <v>0</v>
      </c>
      <c r="D27" s="9"/>
      <c r="E27" s="9"/>
      <c r="F27" s="9"/>
      <c r="G27" s="280"/>
      <c r="H27" s="277">
        <f>A20taxvalue</f>
        <v>0</v>
      </c>
      <c r="I27" s="277">
        <f>H27+H74+H381</f>
        <v>0</v>
      </c>
      <c r="J27" s="277">
        <f>I27+I74+I381</f>
        <v>0</v>
      </c>
      <c r="K27" s="277">
        <f>J27+J74+J381</f>
        <v>0</v>
      </c>
      <c r="L27" s="277">
        <f>K27+K74+K381</f>
        <v>0</v>
      </c>
      <c r="M27" s="277">
        <f>L27+L74+L381</f>
        <v>0</v>
      </c>
      <c r="N27" s="110">
        <f>IF(Input!M$248&gt;0, M27+M74+M381, 0)</f>
        <v>0</v>
      </c>
      <c r="O27" s="110">
        <f>IF(Input!N$248&gt;0, N27+N74+N381, 0)</f>
        <v>0</v>
      </c>
      <c r="P27" s="110">
        <f>IF(Input!O$248&gt;0, O27+O74+O381, 0)</f>
        <v>0</v>
      </c>
      <c r="Q27" s="110">
        <f>IF(Input!P$248&gt;0, P27+P74+P381, 0)</f>
        <v>0</v>
      </c>
      <c r="R27" s="110">
        <f>IF(Input!Q$248&gt;0, Q27+Q74+Q381, 0)</f>
        <v>0</v>
      </c>
      <c r="S27" s="277"/>
      <c r="T27" s="277"/>
      <c r="U27" s="277"/>
      <c r="V27" s="277"/>
      <c r="W27" s="277"/>
      <c r="X27" s="277"/>
      <c r="Y27" s="277"/>
      <c r="Z27" s="277"/>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row>
    <row r="28" spans="1:61" s="187" customFormat="1" hidden="1" outlineLevel="1">
      <c r="A28" s="9"/>
      <c r="B28" s="45"/>
      <c r="C28" s="128">
        <f>Asset21</f>
        <v>0</v>
      </c>
      <c r="D28" s="9"/>
      <c r="E28" s="9"/>
      <c r="F28" s="9"/>
      <c r="G28" s="280"/>
      <c r="H28" s="277">
        <f>A21taxvalue</f>
        <v>0</v>
      </c>
      <c r="I28" s="277">
        <f>H28+H75+H395</f>
        <v>0</v>
      </c>
      <c r="J28" s="277">
        <f>I28+I75+I395</f>
        <v>0</v>
      </c>
      <c r="K28" s="277">
        <f>J28+J75+J395</f>
        <v>0</v>
      </c>
      <c r="L28" s="277">
        <f>K28+K75+K395</f>
        <v>0</v>
      </c>
      <c r="M28" s="277">
        <f>L28+L75+L395</f>
        <v>0</v>
      </c>
      <c r="N28" s="110">
        <f>IF(Input!M$248&gt;0, M28+M75+M382, 0)</f>
        <v>0</v>
      </c>
      <c r="O28" s="110">
        <f>IF(Input!N$248&gt;0, N28+N75+N395, 0)</f>
        <v>0</v>
      </c>
      <c r="P28" s="110">
        <f>IF(Input!O$248&gt;0, O28+O75+O395, 0)</f>
        <v>0</v>
      </c>
      <c r="Q28" s="110">
        <f>IF(Input!P$248&gt;0, P28+P75+P395, 0)</f>
        <v>0</v>
      </c>
      <c r="R28" s="110">
        <f>IF(Input!Q$248&gt;0, Q28+Q75+Q395, 0)</f>
        <v>0</v>
      </c>
      <c r="S28" s="277"/>
      <c r="T28" s="277"/>
      <c r="U28" s="277"/>
      <c r="V28" s="277"/>
      <c r="W28" s="277"/>
      <c r="X28" s="277"/>
      <c r="Y28" s="277"/>
      <c r="Z28" s="277"/>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row>
    <row r="29" spans="1:61" s="187" customFormat="1" hidden="1" outlineLevel="1">
      <c r="A29" s="9"/>
      <c r="B29" s="45"/>
      <c r="C29" s="128">
        <f>Asset22</f>
        <v>0</v>
      </c>
      <c r="D29" s="9"/>
      <c r="E29" s="9"/>
      <c r="F29" s="9"/>
      <c r="G29" s="280"/>
      <c r="H29" s="277">
        <f>A22taxvalue</f>
        <v>0</v>
      </c>
      <c r="I29" s="277">
        <f>H29+H76+H409</f>
        <v>0</v>
      </c>
      <c r="J29" s="277">
        <f>I29+I76+I409</f>
        <v>0</v>
      </c>
      <c r="K29" s="277">
        <f>J29+J76+J409</f>
        <v>0</v>
      </c>
      <c r="L29" s="277">
        <f>K29+K76+K409</f>
        <v>0</v>
      </c>
      <c r="M29" s="277">
        <f>L29+L76+L409</f>
        <v>0</v>
      </c>
      <c r="N29" s="110">
        <f>IF(Input!M$248&gt;0, M29+M76+M383, 0)</f>
        <v>0</v>
      </c>
      <c r="O29" s="110">
        <f>IF(Input!N$248&gt;0, N29+N76+N409, 0)</f>
        <v>0</v>
      </c>
      <c r="P29" s="110">
        <f>IF(Input!O$248&gt;0, O29+O76+O409, 0)</f>
        <v>0</v>
      </c>
      <c r="Q29" s="110">
        <f>IF(Input!P$248&gt;0, P29+P76+P409, 0)</f>
        <v>0</v>
      </c>
      <c r="R29" s="110">
        <f>IF(Input!Q$248&gt;0, Q29+Q76+Q409, 0)</f>
        <v>0</v>
      </c>
      <c r="S29" s="277"/>
      <c r="T29" s="277"/>
      <c r="U29" s="277"/>
      <c r="V29" s="277"/>
      <c r="W29" s="277"/>
      <c r="X29" s="277"/>
      <c r="Y29" s="277"/>
      <c r="Z29" s="277"/>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row>
    <row r="30" spans="1:61" s="187" customFormat="1" hidden="1" outlineLevel="1">
      <c r="A30" s="9"/>
      <c r="B30" s="45"/>
      <c r="C30" s="128">
        <f>Asset23</f>
        <v>0</v>
      </c>
      <c r="D30" s="9"/>
      <c r="E30" s="9"/>
      <c r="F30" s="9"/>
      <c r="G30" s="280"/>
      <c r="H30" s="277">
        <f>A23taxvalue</f>
        <v>0</v>
      </c>
      <c r="I30" s="277">
        <f>H30+H77+H423</f>
        <v>0</v>
      </c>
      <c r="J30" s="277">
        <f>I30+I77+I423</f>
        <v>0</v>
      </c>
      <c r="K30" s="277">
        <f>J30+J77+J423</f>
        <v>0</v>
      </c>
      <c r="L30" s="277">
        <f>K30+K77+K423</f>
        <v>0</v>
      </c>
      <c r="M30" s="277">
        <f>L30+L77+L423</f>
        <v>0</v>
      </c>
      <c r="N30" s="110">
        <f>IF(Input!M$248&gt;0, M30+M77+M384, 0)</f>
        <v>0</v>
      </c>
      <c r="O30" s="110">
        <f>IF(Input!N$248&gt;0, N30+N77+N423, 0)</f>
        <v>0</v>
      </c>
      <c r="P30" s="110">
        <f>IF(Input!O$248&gt;0, O30+O77+O423, 0)</f>
        <v>0</v>
      </c>
      <c r="Q30" s="110">
        <f>IF(Input!P$248&gt;0, P30+P77+P423, 0)</f>
        <v>0</v>
      </c>
      <c r="R30" s="110">
        <f>IF(Input!Q$248&gt;0, Q30+Q77+Q423, 0)</f>
        <v>0</v>
      </c>
      <c r="S30" s="277"/>
      <c r="T30" s="277"/>
      <c r="U30" s="277"/>
      <c r="V30" s="277"/>
      <c r="W30" s="277"/>
      <c r="X30" s="277"/>
      <c r="Y30" s="277"/>
      <c r="Z30" s="277"/>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row>
    <row r="31" spans="1:61" s="187" customFormat="1" hidden="1" outlineLevel="1">
      <c r="A31" s="9"/>
      <c r="B31" s="45"/>
      <c r="C31" s="128">
        <f>Asset24</f>
        <v>0</v>
      </c>
      <c r="D31" s="9"/>
      <c r="E31" s="9"/>
      <c r="F31" s="9"/>
      <c r="G31" s="280"/>
      <c r="H31" s="277">
        <f>A24taxvalue</f>
        <v>0</v>
      </c>
      <c r="I31" s="277">
        <f>H31+H78+H437</f>
        <v>0</v>
      </c>
      <c r="J31" s="277">
        <f>I31+I78+I437</f>
        <v>0</v>
      </c>
      <c r="K31" s="277">
        <f>J31+J78+J437</f>
        <v>0</v>
      </c>
      <c r="L31" s="277">
        <f>K31+K78+K437</f>
        <v>0</v>
      </c>
      <c r="M31" s="277">
        <f>L31+L78+L437</f>
        <v>0</v>
      </c>
      <c r="N31" s="110">
        <f>IF(Input!M$248&gt;0, M31+M78+M385, 0)</f>
        <v>0</v>
      </c>
      <c r="O31" s="110">
        <f>IF(Input!N$248&gt;0, N31+N78+N437, 0)</f>
        <v>0</v>
      </c>
      <c r="P31" s="110">
        <f>IF(Input!O$248&gt;0, O31+O78+O437, 0)</f>
        <v>0</v>
      </c>
      <c r="Q31" s="110">
        <f>IF(Input!P$248&gt;0, P31+P78+P437, 0)</f>
        <v>0</v>
      </c>
      <c r="R31" s="110">
        <f>IF(Input!Q$248&gt;0, Q31+Q78+Q437, 0)</f>
        <v>0</v>
      </c>
      <c r="S31" s="277"/>
      <c r="T31" s="277"/>
      <c r="U31" s="277"/>
      <c r="V31" s="277"/>
      <c r="W31" s="277"/>
      <c r="X31" s="277"/>
      <c r="Y31" s="277"/>
      <c r="Z31" s="277"/>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row>
    <row r="32" spans="1:61" s="187" customFormat="1" hidden="1" outlineLevel="1">
      <c r="A32" s="9"/>
      <c r="B32" s="45"/>
      <c r="C32" s="128">
        <f>Asset25</f>
        <v>0</v>
      </c>
      <c r="D32" s="9"/>
      <c r="E32" s="9"/>
      <c r="F32" s="9"/>
      <c r="G32" s="280"/>
      <c r="H32" s="277">
        <f>A25taxvalue</f>
        <v>0</v>
      </c>
      <c r="I32" s="277">
        <f>H32+H79+H451</f>
        <v>0</v>
      </c>
      <c r="J32" s="277">
        <f>I32+I79+I451</f>
        <v>0</v>
      </c>
      <c r="K32" s="277">
        <f>J32+J79+J451</f>
        <v>0</v>
      </c>
      <c r="L32" s="277">
        <f>K32+K79+K451</f>
        <v>0</v>
      </c>
      <c r="M32" s="277">
        <f>L32+L79+L451</f>
        <v>0</v>
      </c>
      <c r="N32" s="110">
        <f>IF(Input!M$248&gt;0, M32+M79+M386, 0)</f>
        <v>0</v>
      </c>
      <c r="O32" s="110">
        <f>IF(Input!N$248&gt;0, N32+N79+N451, 0)</f>
        <v>0</v>
      </c>
      <c r="P32" s="110">
        <f>IF(Input!O$248&gt;0, O32+O79+O451, 0)</f>
        <v>0</v>
      </c>
      <c r="Q32" s="110">
        <f>IF(Input!P$248&gt;0, P32+P79+P451, 0)</f>
        <v>0</v>
      </c>
      <c r="R32" s="110">
        <f>IF(Input!Q$248&gt;0, Q32+Q79+Q451, 0)</f>
        <v>0</v>
      </c>
      <c r="S32" s="277"/>
      <c r="T32" s="277"/>
      <c r="U32" s="277"/>
      <c r="V32" s="277"/>
      <c r="W32" s="277"/>
      <c r="X32" s="277"/>
      <c r="Y32" s="277"/>
      <c r="Z32" s="277"/>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row>
    <row r="33" spans="1:61" s="187" customFormat="1" hidden="1" outlineLevel="1">
      <c r="A33" s="9"/>
      <c r="B33" s="45"/>
      <c r="C33" s="128">
        <f>Asset26</f>
        <v>0</v>
      </c>
      <c r="D33" s="9"/>
      <c r="E33" s="9"/>
      <c r="F33" s="9"/>
      <c r="G33" s="280"/>
      <c r="H33" s="277">
        <f>A26taxvalue</f>
        <v>0</v>
      </c>
      <c r="I33" s="277">
        <f>H33+H80+H465</f>
        <v>0</v>
      </c>
      <c r="J33" s="277">
        <f>I33+I80+I465</f>
        <v>0</v>
      </c>
      <c r="K33" s="277">
        <f>J33+J80+J465</f>
        <v>0</v>
      </c>
      <c r="L33" s="277">
        <f>K33+K80+K465</f>
        <v>0</v>
      </c>
      <c r="M33" s="277">
        <f>L33+L80+L465</f>
        <v>0</v>
      </c>
      <c r="N33" s="110">
        <f>IF(Input!M$248&gt;0, M33+M80+M387, 0)</f>
        <v>0</v>
      </c>
      <c r="O33" s="110">
        <f>IF(Input!N$248&gt;0, N33+N80+N465, 0)</f>
        <v>0</v>
      </c>
      <c r="P33" s="110">
        <f>IF(Input!O$248&gt;0, O33+O80+O465, 0)</f>
        <v>0</v>
      </c>
      <c r="Q33" s="110">
        <f>IF(Input!P$248&gt;0, P33+P80+P465, 0)</f>
        <v>0</v>
      </c>
      <c r="R33" s="110">
        <f>IF(Input!Q$248&gt;0, Q33+Q80+Q465, 0)</f>
        <v>0</v>
      </c>
      <c r="S33" s="277"/>
      <c r="T33" s="277"/>
      <c r="U33" s="277"/>
      <c r="V33" s="277"/>
      <c r="W33" s="277"/>
      <c r="X33" s="277"/>
      <c r="Y33" s="277"/>
      <c r="Z33" s="277"/>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row>
    <row r="34" spans="1:61" s="187" customFormat="1" hidden="1" outlineLevel="1">
      <c r="A34" s="9"/>
      <c r="B34" s="45"/>
      <c r="C34" s="128">
        <f>Asset27</f>
        <v>0</v>
      </c>
      <c r="D34" s="9"/>
      <c r="E34" s="9"/>
      <c r="F34" s="9"/>
      <c r="G34" s="280"/>
      <c r="H34" s="277">
        <f>A27taxvalue</f>
        <v>0</v>
      </c>
      <c r="I34" s="277">
        <f>H34+H81+H479</f>
        <v>0</v>
      </c>
      <c r="J34" s="277">
        <f>I34+I81+I479</f>
        <v>0</v>
      </c>
      <c r="K34" s="277">
        <f>J34+J81+J479</f>
        <v>0</v>
      </c>
      <c r="L34" s="277">
        <f>K34+K81+K479</f>
        <v>0</v>
      </c>
      <c r="M34" s="277">
        <f>L34+L81+L479</f>
        <v>0</v>
      </c>
      <c r="N34" s="110">
        <f>IF(Input!M$248&gt;0, M34+M81+M388, 0)</f>
        <v>0</v>
      </c>
      <c r="O34" s="110">
        <f>IF(Input!N$248&gt;0, N34+N81+N479, 0)</f>
        <v>0</v>
      </c>
      <c r="P34" s="110">
        <f>IF(Input!O$248&gt;0, O34+O81+O479, 0)</f>
        <v>0</v>
      </c>
      <c r="Q34" s="110">
        <f>IF(Input!P$248&gt;0, P34+P81+P479, 0)</f>
        <v>0</v>
      </c>
      <c r="R34" s="110">
        <f>IF(Input!Q$248&gt;0, Q34+Q81+Q479, 0)</f>
        <v>0</v>
      </c>
      <c r="S34" s="277"/>
      <c r="T34" s="277"/>
      <c r="U34" s="277"/>
      <c r="V34" s="277"/>
      <c r="W34" s="277"/>
      <c r="X34" s="277"/>
      <c r="Y34" s="277"/>
      <c r="Z34" s="277"/>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row>
    <row r="35" spans="1:61" s="187" customFormat="1" hidden="1" outlineLevel="1">
      <c r="A35" s="9"/>
      <c r="B35" s="45"/>
      <c r="C35" s="128">
        <f>Asset28</f>
        <v>0</v>
      </c>
      <c r="D35" s="9"/>
      <c r="E35" s="9"/>
      <c r="F35" s="9"/>
      <c r="G35" s="280"/>
      <c r="H35" s="277">
        <f>A28taxvalue</f>
        <v>0</v>
      </c>
      <c r="I35" s="277">
        <f>H35+H82+H493</f>
        <v>0</v>
      </c>
      <c r="J35" s="277">
        <f>I35+I82+I493</f>
        <v>0</v>
      </c>
      <c r="K35" s="277">
        <f>J35+J82+J493</f>
        <v>0</v>
      </c>
      <c r="L35" s="277">
        <f>K35+K82+K493</f>
        <v>0</v>
      </c>
      <c r="M35" s="277">
        <f>L35+L82+L493</f>
        <v>0</v>
      </c>
      <c r="N35" s="110">
        <f>IF(Input!M$248&gt;0, M35+M82+M389, 0)</f>
        <v>0</v>
      </c>
      <c r="O35" s="110">
        <f>IF(Input!N$248&gt;0, N35+N82+N493, 0)</f>
        <v>0</v>
      </c>
      <c r="P35" s="110">
        <f>IF(Input!O$248&gt;0, O35+O82+O493, 0)</f>
        <v>0</v>
      </c>
      <c r="Q35" s="110">
        <f>IF(Input!P$248&gt;0, P35+P82+P493, 0)</f>
        <v>0</v>
      </c>
      <c r="R35" s="110">
        <f>IF(Input!Q$248&gt;0, Q35+Q82+Q493, 0)</f>
        <v>0</v>
      </c>
      <c r="S35" s="277"/>
      <c r="T35" s="277"/>
      <c r="U35" s="277"/>
      <c r="V35" s="277"/>
      <c r="W35" s="277"/>
      <c r="X35" s="277"/>
      <c r="Y35" s="277"/>
      <c r="Z35" s="277"/>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row>
    <row r="36" spans="1:61" s="187" customFormat="1" hidden="1" outlineLevel="1">
      <c r="A36" s="9"/>
      <c r="B36" s="45"/>
      <c r="C36" s="128">
        <f>Asset29</f>
        <v>0</v>
      </c>
      <c r="D36" s="9"/>
      <c r="E36" s="9"/>
      <c r="F36" s="9"/>
      <c r="G36" s="280"/>
      <c r="H36" s="277">
        <f>A29taxvalue</f>
        <v>0</v>
      </c>
      <c r="I36" s="277">
        <f>H36+H83+H507</f>
        <v>0</v>
      </c>
      <c r="J36" s="277">
        <f>I36+I83+I507</f>
        <v>0</v>
      </c>
      <c r="K36" s="277">
        <f>J36+J83+J507</f>
        <v>0</v>
      </c>
      <c r="L36" s="277">
        <f>K36+K83+K507</f>
        <v>0</v>
      </c>
      <c r="M36" s="277">
        <f>L36+L83+L507</f>
        <v>0</v>
      </c>
      <c r="N36" s="110">
        <f>IF(Input!M$248&gt;0, M36+M83+M390, 0)</f>
        <v>0</v>
      </c>
      <c r="O36" s="110">
        <f>IF(Input!N$248&gt;0, N36+N83+N507, 0)</f>
        <v>0</v>
      </c>
      <c r="P36" s="110">
        <f>IF(Input!O$248&gt;0, O36+O83+O507, 0)</f>
        <v>0</v>
      </c>
      <c r="Q36" s="110">
        <f>IF(Input!P$248&gt;0, P36+P83+P507, 0)</f>
        <v>0</v>
      </c>
      <c r="R36" s="110">
        <f>IF(Input!Q$248&gt;0, Q36+Q83+Q507, 0)</f>
        <v>0</v>
      </c>
      <c r="S36" s="277"/>
      <c r="T36" s="277"/>
      <c r="U36" s="277"/>
      <c r="V36" s="277"/>
      <c r="W36" s="277"/>
      <c r="X36" s="277"/>
      <c r="Y36" s="277"/>
      <c r="Z36" s="277"/>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row>
    <row r="37" spans="1:61" s="187" customFormat="1" hidden="1" outlineLevel="1">
      <c r="A37" s="9"/>
      <c r="B37" s="45"/>
      <c r="C37" s="128">
        <f>Asset30</f>
        <v>0</v>
      </c>
      <c r="D37" s="9"/>
      <c r="E37" s="9"/>
      <c r="F37" s="9"/>
      <c r="G37" s="280"/>
      <c r="H37" s="277">
        <f>A30taxvalue</f>
        <v>0</v>
      </c>
      <c r="I37" s="277">
        <f>H37+H84+H521</f>
        <v>0</v>
      </c>
      <c r="J37" s="277">
        <f>I37+I84+I521</f>
        <v>0</v>
      </c>
      <c r="K37" s="277">
        <f>J37+J84+J521</f>
        <v>0</v>
      </c>
      <c r="L37" s="277">
        <f>K37+K84+K521</f>
        <v>0</v>
      </c>
      <c r="M37" s="277">
        <f>L37+L84+L521</f>
        <v>0</v>
      </c>
      <c r="N37" s="110">
        <f>IF(Input!M$248&gt;0, M37+M84+M391, 0)</f>
        <v>0</v>
      </c>
      <c r="O37" s="110">
        <f>IF(Input!N$248&gt;0, N37+N84+N521, 0)</f>
        <v>0</v>
      </c>
      <c r="P37" s="110">
        <f>IF(Input!O$248&gt;0, O37+O84+O521, 0)</f>
        <v>0</v>
      </c>
      <c r="Q37" s="110">
        <f>IF(Input!P$248&gt;0, P37+P84+P521, 0)</f>
        <v>0</v>
      </c>
      <c r="R37" s="110">
        <f>IF(Input!Q$248&gt;0, Q37+Q84+Q521, 0)</f>
        <v>0</v>
      </c>
      <c r="S37" s="277"/>
      <c r="T37" s="277"/>
      <c r="U37" s="277"/>
      <c r="V37" s="277"/>
      <c r="W37" s="277"/>
      <c r="X37" s="277"/>
      <c r="Y37" s="277"/>
      <c r="Z37" s="277"/>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row>
    <row r="38" spans="1:61" s="187" customFormat="1" hidden="1" outlineLevel="1">
      <c r="A38" s="9"/>
      <c r="B38" s="45"/>
      <c r="C38" s="128">
        <f>Asset31</f>
        <v>0</v>
      </c>
      <c r="D38" s="9"/>
      <c r="E38" s="9"/>
      <c r="F38" s="9"/>
      <c r="G38" s="280"/>
      <c r="H38" s="277">
        <f>A31taxvalue</f>
        <v>0</v>
      </c>
      <c r="I38" s="277">
        <f>H38+H85+H535</f>
        <v>0</v>
      </c>
      <c r="J38" s="277">
        <f>I38+I85+I535</f>
        <v>0</v>
      </c>
      <c r="K38" s="277">
        <f>J38+J85+J535</f>
        <v>0</v>
      </c>
      <c r="L38" s="277">
        <f>K38+K85+K535</f>
        <v>0</v>
      </c>
      <c r="M38" s="277">
        <f>L38+L85+L535</f>
        <v>0</v>
      </c>
      <c r="N38" s="110">
        <f>IF(Input!M$248&gt;0, M38+M85+M392, 0)</f>
        <v>0</v>
      </c>
      <c r="O38" s="110">
        <f>IF(Input!N$248&gt;0, N38+N85+N745, 0)</f>
        <v>0</v>
      </c>
      <c r="P38" s="110">
        <f>IF(Input!O$248&gt;0, O38+O85+O745, 0)</f>
        <v>0</v>
      </c>
      <c r="Q38" s="110">
        <f>IF(Input!P$248&gt;0, P38+P85+P745, 0)</f>
        <v>0</v>
      </c>
      <c r="R38" s="110">
        <f>IF(Input!Q$248&gt;0, Q38+Q85+Q745, 0)</f>
        <v>0</v>
      </c>
      <c r="S38" s="277"/>
      <c r="T38" s="277"/>
      <c r="U38" s="277"/>
      <c r="V38" s="277"/>
      <c r="W38" s="277"/>
      <c r="X38" s="277"/>
      <c r="Y38" s="277"/>
      <c r="Z38" s="277"/>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row>
    <row r="39" spans="1:61" s="187" customFormat="1" hidden="1" outlineLevel="1">
      <c r="A39" s="9"/>
      <c r="B39" s="45"/>
      <c r="C39" s="128">
        <f>Asset32</f>
        <v>0</v>
      </c>
      <c r="D39" s="9"/>
      <c r="E39" s="9"/>
      <c r="F39" s="9"/>
      <c r="G39" s="110"/>
      <c r="H39" s="277">
        <f>A32taxvalue</f>
        <v>0</v>
      </c>
      <c r="I39" s="277">
        <f>H39+H86+H549</f>
        <v>0</v>
      </c>
      <c r="J39" s="277">
        <f>I39+I86+I549</f>
        <v>0</v>
      </c>
      <c r="K39" s="277">
        <f>J39+J86+J549</f>
        <v>0</v>
      </c>
      <c r="L39" s="277">
        <f>K39+K86+K549</f>
        <v>0</v>
      </c>
      <c r="M39" s="277">
        <f>L39+L86+L549</f>
        <v>0</v>
      </c>
      <c r="N39" s="110">
        <f>IF(Input!M$248&gt;0, M39+M86+M393, 0)</f>
        <v>0</v>
      </c>
      <c r="O39" s="110">
        <f>IF(Input!N$248&gt;0, N39+N86+N759, 0)</f>
        <v>0</v>
      </c>
      <c r="P39" s="110">
        <f>IF(Input!O$248&gt;0, O39+O86+O759, 0)</f>
        <v>0</v>
      </c>
      <c r="Q39" s="110">
        <f>IF(Input!P$248&gt;0, P39+P86+P759, 0)</f>
        <v>0</v>
      </c>
      <c r="R39" s="110">
        <f>IF(Input!Q$248&gt;0, Q39+Q86+Q759, 0)</f>
        <v>0</v>
      </c>
      <c r="S39" s="277"/>
      <c r="T39" s="277"/>
      <c r="U39" s="277"/>
      <c r="V39" s="277"/>
      <c r="W39" s="277"/>
      <c r="X39" s="277"/>
      <c r="Y39" s="277"/>
      <c r="Z39" s="277"/>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row>
    <row r="40" spans="1:61" s="187" customFormat="1" hidden="1" outlineLevel="1">
      <c r="A40" s="9"/>
      <c r="B40" s="45"/>
      <c r="C40" s="128">
        <f>Asset33</f>
        <v>0</v>
      </c>
      <c r="D40" s="9"/>
      <c r="E40" s="9"/>
      <c r="F40" s="9"/>
      <c r="G40" s="110"/>
      <c r="H40" s="277">
        <f>A33taxvalue</f>
        <v>0</v>
      </c>
      <c r="I40" s="277">
        <f>H40+H87+H563</f>
        <v>0</v>
      </c>
      <c r="J40" s="277">
        <f>I40+I87+I563</f>
        <v>0</v>
      </c>
      <c r="K40" s="277">
        <f>J40+J87+J563</f>
        <v>0</v>
      </c>
      <c r="L40" s="277">
        <f>K40+K87+K563</f>
        <v>0</v>
      </c>
      <c r="M40" s="277">
        <f>L40+L87+L563</f>
        <v>0</v>
      </c>
      <c r="N40" s="110">
        <f>IF(Input!M$248&gt;0, M40+M87+M394, 0)</f>
        <v>0</v>
      </c>
      <c r="O40" s="110">
        <f>IF(Input!N$248&gt;0, N40+N87+N773, 0)</f>
        <v>0</v>
      </c>
      <c r="P40" s="110">
        <f>IF(Input!O$248&gt;0, O40+O87+O773, 0)</f>
        <v>0</v>
      </c>
      <c r="Q40" s="110">
        <f>IF(Input!P$248&gt;0, P40+P87+P773, 0)</f>
        <v>0</v>
      </c>
      <c r="R40" s="110">
        <f>IF(Input!Q$248&gt;0, Q40+Q87+Q773, 0)</f>
        <v>0</v>
      </c>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row>
    <row r="41" spans="1:61" s="187" customFormat="1" hidden="1" outlineLevel="1">
      <c r="A41" s="9"/>
      <c r="B41" s="45"/>
      <c r="C41" s="128">
        <f>Asset34</f>
        <v>0</v>
      </c>
      <c r="D41" s="9"/>
      <c r="E41" s="9"/>
      <c r="F41" s="9"/>
      <c r="G41" s="110"/>
      <c r="H41" s="277">
        <f>A34taxvalue</f>
        <v>0</v>
      </c>
      <c r="I41" s="277">
        <f>H41+H88+H577</f>
        <v>0</v>
      </c>
      <c r="J41" s="277">
        <f>I41+I88+I577</f>
        <v>0</v>
      </c>
      <c r="K41" s="277">
        <f>J41+J88+J577</f>
        <v>0</v>
      </c>
      <c r="L41" s="277">
        <f>K41+K88+K577</f>
        <v>0</v>
      </c>
      <c r="M41" s="277">
        <f>L41+L88+L577</f>
        <v>0</v>
      </c>
      <c r="N41" s="110">
        <f>IF(Input!M$248&gt;0, M41+M88+M395, 0)</f>
        <v>0</v>
      </c>
      <c r="O41" s="110">
        <f>IF(Input!N$248&gt;0, N41+N88+N787, 0)</f>
        <v>0</v>
      </c>
      <c r="P41" s="110">
        <f>IF(Input!O$248&gt;0, O41+O88+O787, 0)</f>
        <v>0</v>
      </c>
      <c r="Q41" s="110">
        <f>IF(Input!P$248&gt;0, P41+P88+P787, 0)</f>
        <v>0</v>
      </c>
      <c r="R41" s="110">
        <f>IF(Input!Q$248&gt;0, Q41+Q88+Q787, 0)</f>
        <v>0</v>
      </c>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row>
    <row r="42" spans="1:61" s="187" customFormat="1" hidden="1" outlineLevel="1">
      <c r="A42" s="9"/>
      <c r="B42" s="45"/>
      <c r="C42" s="128">
        <f>Asset35</f>
        <v>0</v>
      </c>
      <c r="D42" s="9"/>
      <c r="E42" s="9"/>
      <c r="F42" s="9"/>
      <c r="G42" s="110"/>
      <c r="H42" s="277">
        <f>A35taxvalue</f>
        <v>0</v>
      </c>
      <c r="I42" s="277">
        <f>H42+H89+H591</f>
        <v>0</v>
      </c>
      <c r="J42" s="277">
        <f>I42+I89+I591</f>
        <v>0</v>
      </c>
      <c r="K42" s="277">
        <f>J42+J89+J591</f>
        <v>0</v>
      </c>
      <c r="L42" s="277">
        <f>K42+K89+K591</f>
        <v>0</v>
      </c>
      <c r="M42" s="277">
        <f>L42+L89+L591</f>
        <v>0</v>
      </c>
      <c r="N42" s="110">
        <f>IF(Input!M$248&gt;0, M42+M89+M396, 0)</f>
        <v>0</v>
      </c>
      <c r="O42" s="110">
        <f>IF(Input!N$248&gt;0, N42+N89+N801, 0)</f>
        <v>0</v>
      </c>
      <c r="P42" s="110">
        <f>IF(Input!O$248&gt;0, O42+O89+O801, 0)</f>
        <v>0</v>
      </c>
      <c r="Q42" s="110">
        <f>IF(Input!P$248&gt;0, P42+P89+P801, 0)</f>
        <v>0</v>
      </c>
      <c r="R42" s="110">
        <f>IF(Input!Q$248&gt;0, Q42+Q89+Q801, 0)</f>
        <v>0</v>
      </c>
      <c r="S42" s="277"/>
      <c r="T42" s="277"/>
      <c r="U42" s="277"/>
      <c r="V42" s="277"/>
      <c r="W42" s="277"/>
      <c r="X42" s="277"/>
      <c r="Y42" s="277"/>
      <c r="Z42" s="277"/>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row>
    <row r="43" spans="1:61" s="187" customFormat="1" hidden="1" outlineLevel="1">
      <c r="A43" s="9"/>
      <c r="B43" s="45"/>
      <c r="C43" s="128">
        <f>Asset36</f>
        <v>0</v>
      </c>
      <c r="D43" s="9"/>
      <c r="E43" s="9"/>
      <c r="F43" s="9"/>
      <c r="G43" s="110"/>
      <c r="H43" s="277">
        <f>A36taxvalue</f>
        <v>0</v>
      </c>
      <c r="I43" s="277">
        <f>H43+H90+H605</f>
        <v>0</v>
      </c>
      <c r="J43" s="277">
        <f>I43+I90+I605</f>
        <v>0</v>
      </c>
      <c r="K43" s="277">
        <f>J43+J90+J605</f>
        <v>0</v>
      </c>
      <c r="L43" s="277">
        <f>K43+K90+K605</f>
        <v>0</v>
      </c>
      <c r="M43" s="277">
        <f>L43+L90+L605</f>
        <v>0</v>
      </c>
      <c r="N43" s="110">
        <f>IF(Input!M$248&gt;0, M43+M90+M397, 0)</f>
        <v>0</v>
      </c>
      <c r="O43" s="110">
        <f>IF(Input!N$248&gt;0, N43+N90+N815, 0)</f>
        <v>0</v>
      </c>
      <c r="P43" s="110">
        <f>IF(Input!O$248&gt;0, O43+O90+O815, 0)</f>
        <v>0</v>
      </c>
      <c r="Q43" s="110">
        <f>IF(Input!P$248&gt;0, P43+P90+P815, 0)</f>
        <v>0</v>
      </c>
      <c r="R43" s="110">
        <f>IF(Input!Q$248&gt;0, Q43+Q90+Q815, 0)</f>
        <v>0</v>
      </c>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row>
    <row r="44" spans="1:61" s="187" customFormat="1" hidden="1" outlineLevel="1">
      <c r="A44" s="9"/>
      <c r="B44" s="45"/>
      <c r="C44" s="128">
        <f>Asset37</f>
        <v>0</v>
      </c>
      <c r="D44" s="9"/>
      <c r="E44" s="9"/>
      <c r="F44" s="9"/>
      <c r="G44" s="110"/>
      <c r="H44" s="277">
        <f>A37taxvalue</f>
        <v>0</v>
      </c>
      <c r="I44" s="277">
        <f>H44+H91+H619</f>
        <v>0</v>
      </c>
      <c r="J44" s="277">
        <f>I44+I91+I619</f>
        <v>0</v>
      </c>
      <c r="K44" s="277">
        <f>J44+J91+J619</f>
        <v>0</v>
      </c>
      <c r="L44" s="277">
        <f>K44+K91+K619</f>
        <v>0</v>
      </c>
      <c r="M44" s="277">
        <f>L44+L91+L619</f>
        <v>0</v>
      </c>
      <c r="N44" s="110">
        <f>IF(Input!M$248&gt;0, M44+M91+M398, 0)</f>
        <v>0</v>
      </c>
      <c r="O44" s="110">
        <f>IF(Input!N$248&gt;0, N44+N91+N829, 0)</f>
        <v>0</v>
      </c>
      <c r="P44" s="110">
        <f>IF(Input!O$248&gt;0, O44+O91+O829, 0)</f>
        <v>0</v>
      </c>
      <c r="Q44" s="110">
        <f>IF(Input!P$248&gt;0, P44+P91+P829, 0)</f>
        <v>0</v>
      </c>
      <c r="R44" s="110">
        <f>IF(Input!Q$248&gt;0, Q44+Q91+Q829, 0)</f>
        <v>0</v>
      </c>
      <c r="S44" s="277"/>
      <c r="T44" s="277"/>
      <c r="U44" s="277"/>
      <c r="V44" s="277"/>
      <c r="W44" s="277"/>
      <c r="X44" s="277"/>
      <c r="Y44" s="277"/>
      <c r="Z44" s="277"/>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row>
    <row r="45" spans="1:61" s="187" customFormat="1" hidden="1" outlineLevel="1">
      <c r="A45" s="9"/>
      <c r="B45" s="45"/>
      <c r="C45" s="128">
        <f>Asset38</f>
        <v>0</v>
      </c>
      <c r="D45" s="9"/>
      <c r="E45" s="9"/>
      <c r="F45" s="9"/>
      <c r="G45" s="110"/>
      <c r="H45" s="277">
        <f>A38taxvalue</f>
        <v>0</v>
      </c>
      <c r="I45" s="277">
        <f>H45+H92+H633</f>
        <v>0</v>
      </c>
      <c r="J45" s="277">
        <f>I45+I92+I633</f>
        <v>0</v>
      </c>
      <c r="K45" s="277">
        <f>J45+J92+J633</f>
        <v>0</v>
      </c>
      <c r="L45" s="277">
        <f>K45+K92+K633</f>
        <v>0</v>
      </c>
      <c r="M45" s="277">
        <f>L45+L92+L633</f>
        <v>0</v>
      </c>
      <c r="N45" s="110">
        <f>IF(Input!M$248&gt;0, M45+M92+M399, 0)</f>
        <v>0</v>
      </c>
      <c r="O45" s="110">
        <f>IF(Input!N$248&gt;0, N45+N92+N843, 0)</f>
        <v>0</v>
      </c>
      <c r="P45" s="110">
        <f>IF(Input!O$248&gt;0, O45+O92+O843, 0)</f>
        <v>0</v>
      </c>
      <c r="Q45" s="110">
        <f>IF(Input!P$248&gt;0, P45+P92+P843, 0)</f>
        <v>0</v>
      </c>
      <c r="R45" s="110">
        <f>IF(Input!Q$248&gt;0, Q45+Q92+Q843, 0)</f>
        <v>0</v>
      </c>
      <c r="S45" s="277"/>
      <c r="T45" s="277"/>
      <c r="U45" s="277"/>
      <c r="V45" s="277"/>
      <c r="W45" s="277"/>
      <c r="X45" s="277"/>
      <c r="Y45" s="277"/>
      <c r="Z45" s="277"/>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row>
    <row r="46" spans="1:61" s="187" customFormat="1" hidden="1" outlineLevel="1">
      <c r="A46" s="9"/>
      <c r="B46" s="45"/>
      <c r="C46" s="128">
        <f>Asset39</f>
        <v>0</v>
      </c>
      <c r="D46" s="9"/>
      <c r="E46" s="9"/>
      <c r="F46" s="9"/>
      <c r="G46" s="110"/>
      <c r="H46" s="277">
        <f>A39taxvalue</f>
        <v>0</v>
      </c>
      <c r="I46" s="277">
        <f>H46+H93+H647</f>
        <v>0</v>
      </c>
      <c r="J46" s="277">
        <f>I46+I93+I647</f>
        <v>0</v>
      </c>
      <c r="K46" s="277">
        <f>J46+J93+J647</f>
        <v>0</v>
      </c>
      <c r="L46" s="277">
        <f>K46+K93+K647</f>
        <v>0</v>
      </c>
      <c r="M46" s="277">
        <f>L46+L93+L647</f>
        <v>0</v>
      </c>
      <c r="N46" s="110">
        <f>IF(Input!M$248&gt;0, M46+M93+M400, 0)</f>
        <v>0</v>
      </c>
      <c r="O46" s="110">
        <f>IF(Input!N$248&gt;0, N46+N93+N857, 0)</f>
        <v>0</v>
      </c>
      <c r="P46" s="110">
        <f>IF(Input!O$248&gt;0, O46+O93+O857, 0)</f>
        <v>0</v>
      </c>
      <c r="Q46" s="110">
        <f>IF(Input!P$248&gt;0, P46+P93+P857, 0)</f>
        <v>0</v>
      </c>
      <c r="R46" s="110">
        <f>IF(Input!Q$248&gt;0, Q46+Q93+Q857, 0)</f>
        <v>0</v>
      </c>
      <c r="S46" s="277"/>
      <c r="T46" s="277"/>
      <c r="U46" s="277"/>
      <c r="V46" s="277"/>
      <c r="W46" s="277"/>
      <c r="X46" s="277"/>
      <c r="Y46" s="277"/>
      <c r="Z46" s="277"/>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row>
    <row r="47" spans="1:61" s="187" customFormat="1" hidden="1" outlineLevel="1">
      <c r="A47" s="9"/>
      <c r="B47" s="45"/>
      <c r="C47" s="128">
        <f>Asset40</f>
        <v>0</v>
      </c>
      <c r="D47" s="9"/>
      <c r="E47" s="9"/>
      <c r="F47" s="9"/>
      <c r="G47" s="110"/>
      <c r="H47" s="277">
        <f>A40taxvalue</f>
        <v>0</v>
      </c>
      <c r="I47" s="277">
        <f>H47+H94+H661</f>
        <v>0</v>
      </c>
      <c r="J47" s="277">
        <f>I47+I94+I661</f>
        <v>0</v>
      </c>
      <c r="K47" s="277">
        <f>J47+J94+J661</f>
        <v>0</v>
      </c>
      <c r="L47" s="277">
        <f>K47+K94+K661</f>
        <v>0</v>
      </c>
      <c r="M47" s="277">
        <f>L47+L94+L661</f>
        <v>0</v>
      </c>
      <c r="N47" s="110">
        <f>IF(Input!M$248&gt;0, M47+M94+M401, 0)</f>
        <v>0</v>
      </c>
      <c r="O47" s="110">
        <f>IF(Input!N$248&gt;0, N47+N94+N871, 0)</f>
        <v>0</v>
      </c>
      <c r="P47" s="110">
        <f>IF(Input!O$248&gt;0, O47+O94+O871, 0)</f>
        <v>0</v>
      </c>
      <c r="Q47" s="110">
        <f>IF(Input!P$248&gt;0, P47+P94+P871, 0)</f>
        <v>0</v>
      </c>
      <c r="R47" s="110">
        <f>IF(Input!Q$248&gt;0, Q47+Q94+Q871, 0)</f>
        <v>0</v>
      </c>
      <c r="S47" s="277"/>
      <c r="T47" s="277"/>
      <c r="U47" s="277"/>
      <c r="V47" s="277"/>
      <c r="W47" s="277"/>
      <c r="X47" s="277"/>
      <c r="Y47" s="277"/>
      <c r="Z47" s="277"/>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row>
    <row r="48" spans="1:61" s="187" customFormat="1" hidden="1" outlineLevel="1">
      <c r="A48" s="9"/>
      <c r="B48" s="45"/>
      <c r="C48" s="128">
        <f>Asset41</f>
        <v>0</v>
      </c>
      <c r="D48" s="9"/>
      <c r="E48" s="9"/>
      <c r="F48" s="9"/>
      <c r="G48" s="110"/>
      <c r="H48" s="277">
        <f>A41taxvalue</f>
        <v>0</v>
      </c>
      <c r="I48" s="277">
        <f>H48+H95+H675</f>
        <v>0</v>
      </c>
      <c r="J48" s="277">
        <f>I48+I95+I675</f>
        <v>0</v>
      </c>
      <c r="K48" s="277">
        <f>J48+J95+J675</f>
        <v>0</v>
      </c>
      <c r="L48" s="277">
        <f>K48+K95+K675</f>
        <v>0</v>
      </c>
      <c r="M48" s="277">
        <f>L48+L95+L675</f>
        <v>0</v>
      </c>
      <c r="N48" s="110">
        <f>IF(Input!M$248&gt;0, M48+M95+M402, 0)</f>
        <v>0</v>
      </c>
      <c r="O48" s="110">
        <f>IF(Input!N$248&gt;0, N48+N95+N885, 0)</f>
        <v>0</v>
      </c>
      <c r="P48" s="110">
        <f>IF(Input!O$248&gt;0, O48+O95+O885, 0)</f>
        <v>0</v>
      </c>
      <c r="Q48" s="110">
        <f>IF(Input!P$248&gt;0, P48+P95+P885, 0)</f>
        <v>0</v>
      </c>
      <c r="R48" s="110">
        <f>IF(Input!Q$248&gt;0, Q48+Q95+Q885, 0)</f>
        <v>0</v>
      </c>
      <c r="S48" s="277"/>
      <c r="T48" s="277"/>
      <c r="U48" s="277"/>
      <c r="V48" s="277"/>
      <c r="W48" s="277"/>
      <c r="X48" s="277"/>
      <c r="Y48" s="277"/>
      <c r="Z48" s="277"/>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row>
    <row r="49" spans="1:61" s="187" customFormat="1" hidden="1" outlineLevel="1">
      <c r="A49" s="9"/>
      <c r="B49" s="45"/>
      <c r="C49" s="128">
        <f>Asset42</f>
        <v>0</v>
      </c>
      <c r="D49" s="9"/>
      <c r="E49" s="9"/>
      <c r="F49" s="9"/>
      <c r="G49" s="110"/>
      <c r="H49" s="277">
        <f>A42taxvalue</f>
        <v>0</v>
      </c>
      <c r="I49" s="277">
        <f>H49+H96+H689</f>
        <v>0</v>
      </c>
      <c r="J49" s="277">
        <f>I49+I96+I689</f>
        <v>0</v>
      </c>
      <c r="K49" s="277">
        <f>J49+J96+J689</f>
        <v>0</v>
      </c>
      <c r="L49" s="277">
        <f>K49+K96+K689</f>
        <v>0</v>
      </c>
      <c r="M49" s="277">
        <f>L49+L96+L689</f>
        <v>0</v>
      </c>
      <c r="N49" s="110">
        <f>IF(Input!M$248&gt;0, M49+M96+M403, 0)</f>
        <v>0</v>
      </c>
      <c r="O49" s="110">
        <f>IF(Input!N$248&gt;0, N49+N96+N899, 0)</f>
        <v>0</v>
      </c>
      <c r="P49" s="110">
        <f>IF(Input!O$248&gt;0, O49+O96+O899, 0)</f>
        <v>0</v>
      </c>
      <c r="Q49" s="110">
        <f>IF(Input!P$248&gt;0, P49+P96+P899, 0)</f>
        <v>0</v>
      </c>
      <c r="R49" s="110">
        <f>IF(Input!Q$248&gt;0, Q49+Q96+Q899, 0)</f>
        <v>0</v>
      </c>
      <c r="S49" s="277"/>
      <c r="T49" s="277"/>
      <c r="U49" s="277"/>
      <c r="V49" s="277"/>
      <c r="W49" s="277"/>
      <c r="X49" s="277"/>
      <c r="Y49" s="277"/>
      <c r="Z49" s="277"/>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row>
    <row r="50" spans="1:61" s="187" customFormat="1" hidden="1" outlineLevel="1">
      <c r="A50" s="9"/>
      <c r="B50" s="45"/>
      <c r="C50" s="128">
        <f>Asset43</f>
        <v>0</v>
      </c>
      <c r="D50" s="9"/>
      <c r="E50" s="9"/>
      <c r="F50" s="9"/>
      <c r="G50" s="110"/>
      <c r="H50" s="277">
        <f>A43taxvalue</f>
        <v>0</v>
      </c>
      <c r="I50" s="277">
        <f>H50+H97+H703</f>
        <v>0</v>
      </c>
      <c r="J50" s="277">
        <f>I50+I97+I703</f>
        <v>0</v>
      </c>
      <c r="K50" s="277">
        <f>J50+J97+J703</f>
        <v>0</v>
      </c>
      <c r="L50" s="277">
        <f>K50+K97+K703</f>
        <v>0</v>
      </c>
      <c r="M50" s="277">
        <f>L50+L97+L703</f>
        <v>0</v>
      </c>
      <c r="N50" s="110">
        <f>IF(Input!M$248&gt;0, M50+M97+M404, 0)</f>
        <v>0</v>
      </c>
      <c r="O50" s="110">
        <f>IF(Input!N$248&gt;0, N50+N97+N913, 0)</f>
        <v>0</v>
      </c>
      <c r="P50" s="110">
        <f>IF(Input!O$248&gt;0, O50+O97+O913, 0)</f>
        <v>0</v>
      </c>
      <c r="Q50" s="110">
        <f>IF(Input!P$248&gt;0, P50+P97+P913, 0)</f>
        <v>0</v>
      </c>
      <c r="R50" s="110">
        <f>IF(Input!Q$248&gt;0, Q50+Q97+Q913, 0)</f>
        <v>0</v>
      </c>
      <c r="S50" s="277"/>
      <c r="T50" s="277"/>
      <c r="U50" s="277"/>
      <c r="V50" s="277"/>
      <c r="W50" s="277"/>
      <c r="X50" s="277"/>
      <c r="Y50" s="277"/>
      <c r="Z50" s="277"/>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row>
    <row r="51" spans="1:61" s="187" customFormat="1" hidden="1" outlineLevel="1">
      <c r="A51" s="9"/>
      <c r="B51" s="45"/>
      <c r="C51" s="128">
        <f>Asset44</f>
        <v>0</v>
      </c>
      <c r="D51" s="9"/>
      <c r="E51" s="9"/>
      <c r="F51" s="9"/>
      <c r="G51" s="110"/>
      <c r="H51" s="277">
        <f>A44taxvalue</f>
        <v>0</v>
      </c>
      <c r="I51" s="277">
        <f>H51+H98+H717</f>
        <v>0</v>
      </c>
      <c r="J51" s="277">
        <f>I51+I98+I717</f>
        <v>0</v>
      </c>
      <c r="K51" s="277">
        <f>J51+J98+J717</f>
        <v>0</v>
      </c>
      <c r="L51" s="277">
        <f>K51+K98+K717</f>
        <v>0</v>
      </c>
      <c r="M51" s="277">
        <f>L51+L98+L717</f>
        <v>0</v>
      </c>
      <c r="N51" s="110">
        <f>IF(Input!M$248&gt;0, M51+M98+M405, 0)</f>
        <v>0</v>
      </c>
      <c r="O51" s="110">
        <f>IF(Input!N$248&gt;0, N51+N98+N927, 0)</f>
        <v>0</v>
      </c>
      <c r="P51" s="110">
        <f>IF(Input!O$248&gt;0, O51+O98+O927, 0)</f>
        <v>0</v>
      </c>
      <c r="Q51" s="110">
        <f>IF(Input!P$248&gt;0, P51+P98+P927, 0)</f>
        <v>0</v>
      </c>
      <c r="R51" s="110">
        <f>IF(Input!Q$248&gt;0, Q51+Q98+Q927, 0)</f>
        <v>0</v>
      </c>
      <c r="S51" s="277"/>
      <c r="T51" s="277"/>
      <c r="U51" s="277"/>
      <c r="V51" s="277"/>
      <c r="W51" s="277"/>
      <c r="X51" s="277"/>
      <c r="Y51" s="277"/>
      <c r="Z51" s="277"/>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row>
    <row r="52" spans="1:61" s="187" customFormat="1" hidden="1" outlineLevel="1">
      <c r="A52" s="9"/>
      <c r="B52" s="45"/>
      <c r="C52" s="128">
        <f>Asset45</f>
        <v>0</v>
      </c>
      <c r="D52" s="9"/>
      <c r="E52" s="9"/>
      <c r="F52" s="9"/>
      <c r="G52" s="110"/>
      <c r="H52" s="277">
        <f>A45taxvalue</f>
        <v>0</v>
      </c>
      <c r="I52" s="277">
        <f>H52+H99+H731</f>
        <v>0</v>
      </c>
      <c r="J52" s="277">
        <f>I52+I99+I731</f>
        <v>0</v>
      </c>
      <c r="K52" s="277">
        <f>J52+J99+J731</f>
        <v>0</v>
      </c>
      <c r="L52" s="277">
        <f>K52+K99+K731</f>
        <v>0</v>
      </c>
      <c r="M52" s="277">
        <f>L52+L99+L731</f>
        <v>0</v>
      </c>
      <c r="N52" s="110">
        <f>IF(Input!M$248&gt;0, M52+M99+M406, 0)</f>
        <v>0</v>
      </c>
      <c r="O52" s="110">
        <f>IF(Input!N$248&gt;0, N52+N99+N941, 0)</f>
        <v>0</v>
      </c>
      <c r="P52" s="110">
        <f>IF(Input!O$248&gt;0, O52+O99+O941, 0)</f>
        <v>0</v>
      </c>
      <c r="Q52" s="110">
        <f>IF(Input!P$248&gt;0, P52+P99+P941, 0)</f>
        <v>0</v>
      </c>
      <c r="R52" s="110">
        <f>IF(Input!Q$248&gt;0, Q52+Q99+Q941, 0)</f>
        <v>0</v>
      </c>
      <c r="S52" s="277"/>
      <c r="T52" s="277"/>
      <c r="U52" s="277"/>
      <c r="V52" s="277"/>
      <c r="W52" s="277"/>
      <c r="X52" s="277"/>
      <c r="Y52" s="277"/>
      <c r="Z52" s="277"/>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row>
    <row r="53" spans="1:61" s="187" customFormat="1" collapsed="1">
      <c r="A53" s="11"/>
      <c r="B53" s="16"/>
      <c r="C53" s="11"/>
      <c r="D53" s="11"/>
      <c r="E53" s="11"/>
      <c r="F53" s="279"/>
      <c r="G53" s="277"/>
      <c r="H53" s="277"/>
      <c r="I53" s="277"/>
      <c r="J53" s="277"/>
      <c r="K53" s="277"/>
      <c r="L53" s="277"/>
      <c r="M53" s="277"/>
      <c r="N53" s="277"/>
      <c r="O53" s="277"/>
      <c r="P53" s="277"/>
      <c r="Q53" s="277"/>
      <c r="R53" s="277"/>
      <c r="S53" s="277"/>
      <c r="T53" s="277"/>
      <c r="U53" s="277"/>
      <c r="V53" s="277"/>
      <c r="W53" s="277"/>
      <c r="X53" s="277"/>
      <c r="Y53" s="277"/>
      <c r="Z53" s="277"/>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row>
    <row r="54" spans="1:61" s="187" customFormat="1">
      <c r="A54" s="11"/>
      <c r="B54" s="45" t="s">
        <v>67</v>
      </c>
      <c r="C54" s="9"/>
      <c r="D54" s="11"/>
      <c r="E54" s="11"/>
      <c r="F54" s="279"/>
      <c r="G54" s="277"/>
      <c r="H54" s="277">
        <f t="shared" ref="H54:Q54" si="2">SUM(H55:H99)</f>
        <v>98.655386529159983</v>
      </c>
      <c r="I54" s="277">
        <f t="shared" si="2"/>
        <v>0</v>
      </c>
      <c r="J54" s="277">
        <f t="shared" si="2"/>
        <v>0</v>
      </c>
      <c r="K54" s="277">
        <f t="shared" si="2"/>
        <v>0</v>
      </c>
      <c r="L54" s="277">
        <f t="shared" si="2"/>
        <v>0</v>
      </c>
      <c r="M54" s="277">
        <f t="shared" si="2"/>
        <v>0</v>
      </c>
      <c r="N54" s="277">
        <f t="shared" si="2"/>
        <v>0</v>
      </c>
      <c r="O54" s="277">
        <f t="shared" si="2"/>
        <v>0</v>
      </c>
      <c r="P54" s="277">
        <f t="shared" si="2"/>
        <v>0</v>
      </c>
      <c r="Q54" s="277">
        <f t="shared" si="2"/>
        <v>0</v>
      </c>
      <c r="R54" s="277"/>
      <c r="S54" s="277"/>
      <c r="T54" s="277"/>
      <c r="U54" s="277"/>
      <c r="V54" s="277"/>
      <c r="W54" s="277"/>
      <c r="X54" s="277"/>
      <c r="Y54" s="277"/>
      <c r="Z54" s="277"/>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row>
    <row r="55" spans="1:61" s="187" customFormat="1" hidden="1" outlineLevel="1">
      <c r="A55" s="11"/>
      <c r="B55" s="9"/>
      <c r="C55" s="128" t="str">
        <f>Asset1</f>
        <v>System Capex</v>
      </c>
      <c r="D55" s="11"/>
      <c r="E55" s="11"/>
      <c r="F55" s="279"/>
      <c r="G55" s="277"/>
      <c r="H55" s="277">
        <f>Input!H56-Input!H105</f>
        <v>0</v>
      </c>
      <c r="I55" s="277">
        <f>Input!I56-Input!I105</f>
        <v>0</v>
      </c>
      <c r="J55" s="277">
        <f>Input!J56-Input!J105</f>
        <v>0</v>
      </c>
      <c r="K55" s="277">
        <f>Input!K56-Input!K105</f>
        <v>0</v>
      </c>
      <c r="L55" s="277">
        <f>Input!L56-Input!L105</f>
        <v>0</v>
      </c>
      <c r="M55" s="277">
        <f>Input!M56-Input!M105</f>
        <v>0</v>
      </c>
      <c r="N55" s="277">
        <f>Input!N56-Input!N105</f>
        <v>0</v>
      </c>
      <c r="O55" s="277">
        <f>Input!O56-Input!O105</f>
        <v>0</v>
      </c>
      <c r="P55" s="277">
        <f>Input!P56-Input!P105</f>
        <v>0</v>
      </c>
      <c r="Q55" s="277">
        <f>Input!Q56-Input!Q105</f>
        <v>0</v>
      </c>
      <c r="R55" s="277"/>
      <c r="S55" s="277"/>
      <c r="T55" s="277"/>
      <c r="U55" s="277"/>
      <c r="V55" s="277"/>
      <c r="W55" s="277"/>
      <c r="X55" s="277"/>
      <c r="Y55" s="277"/>
      <c r="Z55" s="277"/>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row>
    <row r="56" spans="1:61" s="187" customFormat="1" hidden="1" outlineLevel="1">
      <c r="A56" s="11"/>
      <c r="B56" s="45"/>
      <c r="C56" s="128" t="str">
        <f>Asset2</f>
        <v>Transmission terminal station</v>
      </c>
      <c r="D56" s="11"/>
      <c r="E56" s="11"/>
      <c r="F56" s="279"/>
      <c r="G56" s="277"/>
      <c r="H56" s="277">
        <f>Input!H57-Input!H106</f>
        <v>0</v>
      </c>
      <c r="I56" s="277">
        <f>Input!I57-Input!I106</f>
        <v>0</v>
      </c>
      <c r="J56" s="277">
        <f>Input!J57-Input!J106</f>
        <v>0</v>
      </c>
      <c r="K56" s="277">
        <f>Input!K57-Input!K106</f>
        <v>0</v>
      </c>
      <c r="L56" s="277">
        <f>Input!L57-Input!L106</f>
        <v>0</v>
      </c>
      <c r="M56" s="277">
        <f>Input!M57-Input!M106</f>
        <v>0</v>
      </c>
      <c r="N56" s="277">
        <f>Input!N57-Input!N106</f>
        <v>0</v>
      </c>
      <c r="O56" s="277">
        <f>Input!O57-Input!O106</f>
        <v>0</v>
      </c>
      <c r="P56" s="277">
        <f>Input!P57-Input!P106</f>
        <v>0</v>
      </c>
      <c r="Q56" s="277">
        <f>Input!Q57-Input!Q106</f>
        <v>0</v>
      </c>
      <c r="R56" s="277"/>
      <c r="S56" s="277"/>
      <c r="T56" s="277"/>
      <c r="U56" s="277"/>
      <c r="V56" s="277"/>
      <c r="W56" s="277"/>
      <c r="X56" s="277"/>
      <c r="Y56" s="277"/>
      <c r="Z56" s="277"/>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row>
    <row r="57" spans="1:61" s="187" customFormat="1" hidden="1" outlineLevel="1">
      <c r="A57" s="11"/>
      <c r="B57" s="45"/>
      <c r="C57" s="128" t="str">
        <f>Asset3</f>
        <v>Zone substations</v>
      </c>
      <c r="D57" s="11"/>
      <c r="E57" s="11"/>
      <c r="F57" s="279"/>
      <c r="G57" s="277"/>
      <c r="H57" s="277">
        <f>Input!H58-Input!H107</f>
        <v>57.267046529398428</v>
      </c>
      <c r="I57" s="277">
        <f>Input!I58-Input!I107</f>
        <v>0</v>
      </c>
      <c r="J57" s="277">
        <f>Input!J58-Input!J107</f>
        <v>0</v>
      </c>
      <c r="K57" s="277">
        <f>Input!K58-Input!K107</f>
        <v>0</v>
      </c>
      <c r="L57" s="277">
        <f>Input!L58-Input!L107</f>
        <v>0</v>
      </c>
      <c r="M57" s="277">
        <f>Input!M58-Input!M107</f>
        <v>0</v>
      </c>
      <c r="N57" s="277">
        <f>Input!N58-Input!N107</f>
        <v>0</v>
      </c>
      <c r="O57" s="277">
        <f>Input!O58-Input!O107</f>
        <v>0</v>
      </c>
      <c r="P57" s="277">
        <f>Input!P58-Input!P107</f>
        <v>0</v>
      </c>
      <c r="Q57" s="277">
        <f>Input!Q58-Input!Q107</f>
        <v>0</v>
      </c>
      <c r="R57" s="277"/>
      <c r="S57" s="277"/>
      <c r="T57" s="277"/>
      <c r="U57" s="277"/>
      <c r="V57" s="277"/>
      <c r="W57" s="277"/>
      <c r="X57" s="277"/>
      <c r="Y57" s="277"/>
      <c r="Z57" s="277"/>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row>
    <row r="58" spans="1:61" s="187" customFormat="1" hidden="1" outlineLevel="1">
      <c r="A58" s="11"/>
      <c r="B58" s="45"/>
      <c r="C58" s="128" t="str">
        <f>Asset4</f>
        <v>Transmission lines</v>
      </c>
      <c r="D58" s="11"/>
      <c r="E58" s="11"/>
      <c r="F58" s="279"/>
      <c r="G58" s="277"/>
      <c r="H58" s="277">
        <f>Input!H59-Input!H108</f>
        <v>2.8840452337355171</v>
      </c>
      <c r="I58" s="277">
        <f>Input!I59-Input!I108</f>
        <v>0</v>
      </c>
      <c r="J58" s="277">
        <f>Input!J59-Input!J108</f>
        <v>0</v>
      </c>
      <c r="K58" s="277">
        <f>Input!K59-Input!K108</f>
        <v>0</v>
      </c>
      <c r="L58" s="277">
        <f>Input!L59-Input!L108</f>
        <v>0</v>
      </c>
      <c r="M58" s="277">
        <f>Input!M59-Input!M108</f>
        <v>0</v>
      </c>
      <c r="N58" s="277">
        <f>Input!N59-Input!N108</f>
        <v>0</v>
      </c>
      <c r="O58" s="277">
        <f>Input!O59-Input!O108</f>
        <v>0</v>
      </c>
      <c r="P58" s="277">
        <f>Input!P59-Input!P108</f>
        <v>0</v>
      </c>
      <c r="Q58" s="277">
        <f>Input!Q59-Input!Q108</f>
        <v>0</v>
      </c>
      <c r="R58" s="277"/>
      <c r="S58" s="277"/>
      <c r="T58" s="277"/>
      <c r="U58" s="277"/>
      <c r="V58" s="277"/>
      <c r="W58" s="277"/>
      <c r="X58" s="277"/>
      <c r="Y58" s="277"/>
      <c r="Z58" s="277"/>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row>
    <row r="59" spans="1:61" s="187" customFormat="1" hidden="1" outlineLevel="1">
      <c r="A59" s="11"/>
      <c r="B59" s="45"/>
      <c r="C59" s="128" t="str">
        <f>Asset5</f>
        <v>Distribution mains</v>
      </c>
      <c r="D59" s="11"/>
      <c r="E59" s="11"/>
      <c r="F59" s="279"/>
      <c r="G59" s="277"/>
      <c r="H59" s="277">
        <f>Input!H60-Input!H109</f>
        <v>24.814100446909169</v>
      </c>
      <c r="I59" s="277">
        <f>Input!I60-Input!I109</f>
        <v>0</v>
      </c>
      <c r="J59" s="277">
        <f>Input!J60-Input!J109</f>
        <v>0</v>
      </c>
      <c r="K59" s="277">
        <f>Input!K60-Input!K109</f>
        <v>0</v>
      </c>
      <c r="L59" s="277">
        <f>Input!L60-Input!L109</f>
        <v>0</v>
      </c>
      <c r="M59" s="277">
        <f>Input!M60-Input!M109</f>
        <v>0</v>
      </c>
      <c r="N59" s="277">
        <f>Input!N60-Input!N109</f>
        <v>0</v>
      </c>
      <c r="O59" s="277">
        <f>Input!O60-Input!O109</f>
        <v>0</v>
      </c>
      <c r="P59" s="277">
        <f>Input!P60-Input!P109</f>
        <v>0</v>
      </c>
      <c r="Q59" s="277">
        <f>Input!Q60-Input!Q109</f>
        <v>0</v>
      </c>
      <c r="R59" s="277"/>
      <c r="S59" s="277"/>
      <c r="T59" s="277"/>
      <c r="U59" s="277"/>
      <c r="V59" s="277"/>
      <c r="W59" s="277"/>
      <c r="X59" s="277"/>
      <c r="Y59" s="277"/>
      <c r="Z59" s="277"/>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row>
    <row r="60" spans="1:61" s="187" customFormat="1" hidden="1" outlineLevel="1">
      <c r="A60" s="11"/>
      <c r="B60" s="45"/>
      <c r="C60" s="128" t="str">
        <f>Asset6</f>
        <v>Distribution substations</v>
      </c>
      <c r="D60" s="11"/>
      <c r="E60" s="11"/>
      <c r="F60" s="279"/>
      <c r="G60" s="277"/>
      <c r="H60" s="277">
        <f>Input!H61-Input!H110</f>
        <v>5.4198606332233936</v>
      </c>
      <c r="I60" s="277">
        <f>Input!I61-Input!I110</f>
        <v>0</v>
      </c>
      <c r="J60" s="277">
        <f>Input!J61-Input!J110</f>
        <v>0</v>
      </c>
      <c r="K60" s="277">
        <f>Input!K61-Input!K110</f>
        <v>0</v>
      </c>
      <c r="L60" s="277">
        <f>Input!L61-Input!L110</f>
        <v>0</v>
      </c>
      <c r="M60" s="277">
        <f>Input!M61-Input!M110</f>
        <v>0</v>
      </c>
      <c r="N60" s="277">
        <f>Input!N61-Input!N110</f>
        <v>0</v>
      </c>
      <c r="O60" s="277">
        <f>Input!O61-Input!O110</f>
        <v>0</v>
      </c>
      <c r="P60" s="277">
        <f>Input!P61-Input!P110</f>
        <v>0</v>
      </c>
      <c r="Q60" s="277">
        <f>Input!Q61-Input!Q110</f>
        <v>0</v>
      </c>
      <c r="R60" s="277"/>
      <c r="S60" s="277"/>
      <c r="T60" s="277"/>
      <c r="U60" s="277"/>
      <c r="V60" s="277"/>
      <c r="W60" s="277"/>
      <c r="X60" s="277"/>
      <c r="Y60" s="277"/>
      <c r="Z60" s="277"/>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row>
    <row r="61" spans="1:61" s="187" customFormat="1" hidden="1" outlineLevel="1">
      <c r="A61" s="11"/>
      <c r="B61" s="45"/>
      <c r="C61" s="128" t="str">
        <f>Asset7</f>
        <v>Metering</v>
      </c>
      <c r="D61" s="11"/>
      <c r="E61" s="11"/>
      <c r="F61" s="279"/>
      <c r="G61" s="277"/>
      <c r="H61" s="277">
        <f>Input!H62-Input!H111</f>
        <v>0.66849562888430858</v>
      </c>
      <c r="I61" s="277">
        <f>Input!I62-Input!I111</f>
        <v>0</v>
      </c>
      <c r="J61" s="277">
        <f>Input!J62-Input!J111</f>
        <v>0</v>
      </c>
      <c r="K61" s="277">
        <f>Input!K62-Input!K111</f>
        <v>0</v>
      </c>
      <c r="L61" s="277">
        <f>Input!L62-Input!L111</f>
        <v>0</v>
      </c>
      <c r="M61" s="277">
        <f>Input!M62-Input!M111</f>
        <v>0</v>
      </c>
      <c r="N61" s="277">
        <f>Input!N62-Input!N111</f>
        <v>0</v>
      </c>
      <c r="O61" s="277">
        <f>Input!O62-Input!O111</f>
        <v>0</v>
      </c>
      <c r="P61" s="277">
        <f>Input!P62-Input!P111</f>
        <v>0</v>
      </c>
      <c r="Q61" s="277">
        <f>Input!Q62-Input!Q111</f>
        <v>0</v>
      </c>
      <c r="R61" s="277"/>
      <c r="S61" s="277"/>
      <c r="T61" s="277"/>
      <c r="U61" s="277"/>
      <c r="V61" s="277"/>
      <c r="W61" s="277"/>
      <c r="X61" s="277"/>
      <c r="Y61" s="277"/>
      <c r="Z61" s="277"/>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row>
    <row r="62" spans="1:61" s="187" customFormat="1" hidden="1" outlineLevel="1">
      <c r="A62" s="11"/>
      <c r="B62" s="45"/>
      <c r="C62" s="128" t="str">
        <f>Asset8</f>
        <v>Land and easements</v>
      </c>
      <c r="D62" s="11"/>
      <c r="E62" s="11"/>
      <c r="F62" s="279"/>
      <c r="G62" s="277"/>
      <c r="H62" s="277">
        <f>Input!H63-Input!H112</f>
        <v>0</v>
      </c>
      <c r="I62" s="277">
        <f>Input!I63-Input!I112</f>
        <v>0</v>
      </c>
      <c r="J62" s="277">
        <f>Input!J63-Input!J112</f>
        <v>0</v>
      </c>
      <c r="K62" s="277">
        <f>Input!K63-Input!K112</f>
        <v>0</v>
      </c>
      <c r="L62" s="277">
        <f>Input!L63-Input!L112</f>
        <v>0</v>
      </c>
      <c r="M62" s="277">
        <f>Input!M63-Input!M112</f>
        <v>0</v>
      </c>
      <c r="N62" s="277">
        <f>Input!N63-Input!N112</f>
        <v>0</v>
      </c>
      <c r="O62" s="277">
        <f>Input!O63-Input!O112</f>
        <v>0</v>
      </c>
      <c r="P62" s="277">
        <f>Input!P63-Input!P112</f>
        <v>0</v>
      </c>
      <c r="Q62" s="277">
        <f>Input!Q63-Input!Q112</f>
        <v>0</v>
      </c>
      <c r="R62" s="277"/>
      <c r="S62" s="277"/>
      <c r="T62" s="277"/>
      <c r="U62" s="277"/>
      <c r="V62" s="277"/>
      <c r="W62" s="277"/>
      <c r="X62" s="277"/>
      <c r="Y62" s="277"/>
      <c r="Z62" s="277"/>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row>
    <row r="63" spans="1:61" s="187" customFormat="1" hidden="1" outlineLevel="1">
      <c r="A63" s="11"/>
      <c r="B63" s="45"/>
      <c r="C63" s="128" t="str">
        <f>Asset9</f>
        <v>Secondary systems - Control, communications &amp; Protection</v>
      </c>
      <c r="D63" s="11"/>
      <c r="E63" s="11"/>
      <c r="F63" s="279"/>
      <c r="G63" s="277"/>
      <c r="H63" s="277">
        <f>Input!H64-Input!H113</f>
        <v>5.2034356185590314</v>
      </c>
      <c r="I63" s="277">
        <f>Input!I64-Input!I113</f>
        <v>0</v>
      </c>
      <c r="J63" s="277">
        <f>Input!J64-Input!J113</f>
        <v>0</v>
      </c>
      <c r="K63" s="277">
        <f>Input!K64-Input!K113</f>
        <v>0</v>
      </c>
      <c r="L63" s="277">
        <f>Input!L64-Input!L113</f>
        <v>0</v>
      </c>
      <c r="M63" s="277">
        <f>Input!M64-Input!M113</f>
        <v>0</v>
      </c>
      <c r="N63" s="277">
        <f>Input!N64-Input!N113</f>
        <v>0</v>
      </c>
      <c r="O63" s="277">
        <f>Input!O64-Input!O113</f>
        <v>0</v>
      </c>
      <c r="P63" s="277">
        <f>Input!P64-Input!P113</f>
        <v>0</v>
      </c>
      <c r="Q63" s="277">
        <f>Input!Q64-Input!Q113</f>
        <v>0</v>
      </c>
      <c r="R63" s="277"/>
      <c r="S63" s="277"/>
      <c r="T63" s="277"/>
      <c r="U63" s="277"/>
      <c r="V63" s="277"/>
      <c r="W63" s="277"/>
      <c r="X63" s="277"/>
      <c r="Y63" s="277"/>
      <c r="Z63" s="277"/>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row>
    <row r="64" spans="1:61" s="187" customFormat="1" hidden="1" outlineLevel="1">
      <c r="A64" s="11"/>
      <c r="B64" s="45"/>
      <c r="C64" s="128" t="str">
        <f>Asset10</f>
        <v>Other</v>
      </c>
      <c r="D64" s="11"/>
      <c r="E64" s="11"/>
      <c r="F64" s="279"/>
      <c r="G64" s="277"/>
      <c r="H64" s="277">
        <f>Input!H65-Input!H114</f>
        <v>0.41575556887232035</v>
      </c>
      <c r="I64" s="277">
        <f>Input!I65-Input!I114</f>
        <v>0</v>
      </c>
      <c r="J64" s="277">
        <f>Input!J65-Input!J114</f>
        <v>0</v>
      </c>
      <c r="K64" s="277">
        <f>Input!K65-Input!K114</f>
        <v>0</v>
      </c>
      <c r="L64" s="277">
        <f>Input!L65-Input!L114</f>
        <v>0</v>
      </c>
      <c r="M64" s="277">
        <f>Input!M65-Input!M114</f>
        <v>0</v>
      </c>
      <c r="N64" s="277">
        <f>Input!N65-Input!N114</f>
        <v>0</v>
      </c>
      <c r="O64" s="277">
        <f>Input!O65-Input!O114</f>
        <v>0</v>
      </c>
      <c r="P64" s="277">
        <f>Input!P65-Input!P114</f>
        <v>0</v>
      </c>
      <c r="Q64" s="277">
        <f>Input!Q65-Input!Q114</f>
        <v>0</v>
      </c>
      <c r="R64" s="277"/>
      <c r="S64" s="277"/>
      <c r="T64" s="277"/>
      <c r="U64" s="277"/>
      <c r="V64" s="277"/>
      <c r="W64" s="277"/>
      <c r="X64" s="277"/>
      <c r="Y64" s="277"/>
      <c r="Z64" s="277"/>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row>
    <row r="65" spans="1:61" s="187" customFormat="1" hidden="1" outlineLevel="1">
      <c r="A65" s="11"/>
      <c r="B65" s="45"/>
      <c r="C65" s="128" t="str">
        <f>Asset11</f>
        <v>Non-System Capex</v>
      </c>
      <c r="D65" s="11"/>
      <c r="E65" s="11"/>
      <c r="F65" s="279"/>
      <c r="G65" s="277"/>
      <c r="H65" s="277">
        <f>Input!H66-Input!H115</f>
        <v>0</v>
      </c>
      <c r="I65" s="277">
        <f>Input!I66-Input!I115</f>
        <v>0</v>
      </c>
      <c r="J65" s="277">
        <f>Input!J66-Input!J115</f>
        <v>0</v>
      </c>
      <c r="K65" s="277">
        <f>Input!K66-Input!K115</f>
        <v>0</v>
      </c>
      <c r="L65" s="277">
        <f>Input!L66-Input!L115</f>
        <v>0</v>
      </c>
      <c r="M65" s="277">
        <f>Input!M66-Input!M115</f>
        <v>0</v>
      </c>
      <c r="N65" s="277">
        <f>Input!N66-Input!N115</f>
        <v>0</v>
      </c>
      <c r="O65" s="277">
        <f>Input!O66-Input!O115</f>
        <v>0</v>
      </c>
      <c r="P65" s="277">
        <f>Input!P66-Input!P115</f>
        <v>0</v>
      </c>
      <c r="Q65" s="277">
        <f>Input!Q66-Input!Q115</f>
        <v>0</v>
      </c>
      <c r="R65" s="277"/>
      <c r="S65" s="277"/>
      <c r="T65" s="277"/>
      <c r="U65" s="277"/>
      <c r="V65" s="277"/>
      <c r="W65" s="277"/>
      <c r="X65" s="277"/>
      <c r="Y65" s="277"/>
      <c r="Z65" s="277"/>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row>
    <row r="66" spans="1:61" s="187" customFormat="1" hidden="1" outlineLevel="1">
      <c r="A66" s="11"/>
      <c r="B66" s="45"/>
      <c r="C66" s="128" t="str">
        <f>Asset12</f>
        <v>Non-network—IT and Communications Capex</v>
      </c>
      <c r="D66" s="11"/>
      <c r="E66" s="11"/>
      <c r="F66" s="279"/>
      <c r="G66" s="277"/>
      <c r="H66" s="277">
        <f>Input!H67-Input!H116</f>
        <v>0</v>
      </c>
      <c r="I66" s="277">
        <f>Input!I67-Input!I116</f>
        <v>0</v>
      </c>
      <c r="J66" s="277">
        <f>Input!J67-Input!J116</f>
        <v>0</v>
      </c>
      <c r="K66" s="277">
        <f>Input!K67-Input!K116</f>
        <v>0</v>
      </c>
      <c r="L66" s="277">
        <f>Input!L67-Input!L116</f>
        <v>0</v>
      </c>
      <c r="M66" s="277">
        <f>Input!M67-Input!M116</f>
        <v>0</v>
      </c>
      <c r="N66" s="277">
        <f>Input!N67-Input!N116</f>
        <v>0</v>
      </c>
      <c r="O66" s="277">
        <f>Input!O67-Input!O116</f>
        <v>0</v>
      </c>
      <c r="P66" s="277">
        <f>Input!P67-Input!P116</f>
        <v>0</v>
      </c>
      <c r="Q66" s="277">
        <f>Input!Q67-Input!Q116</f>
        <v>0</v>
      </c>
      <c r="R66" s="277"/>
      <c r="S66" s="277"/>
      <c r="T66" s="277"/>
      <c r="U66" s="277"/>
      <c r="V66" s="277"/>
      <c r="W66" s="277"/>
      <c r="X66" s="277"/>
      <c r="Y66" s="277"/>
      <c r="Z66" s="277"/>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row>
    <row r="67" spans="1:61" s="187" customFormat="1" hidden="1" outlineLevel="1">
      <c r="A67" s="11"/>
      <c r="B67" s="45"/>
      <c r="C67" s="128" t="str">
        <f>Asset13</f>
        <v>Non-network—Motor Vehicles Capex</v>
      </c>
      <c r="D67" s="11"/>
      <c r="E67" s="11"/>
      <c r="F67" s="279"/>
      <c r="G67" s="277"/>
      <c r="H67" s="277">
        <f>Input!H68-Input!H117</f>
        <v>0</v>
      </c>
      <c r="I67" s="277">
        <f>Input!I68-Input!I117</f>
        <v>0</v>
      </c>
      <c r="J67" s="277">
        <f>Input!J68-Input!J117</f>
        <v>0</v>
      </c>
      <c r="K67" s="277">
        <f>Input!K68-Input!K117</f>
        <v>0</v>
      </c>
      <c r="L67" s="277">
        <f>Input!L68-Input!L117</f>
        <v>0</v>
      </c>
      <c r="M67" s="277">
        <f>Input!M68-Input!M117</f>
        <v>0</v>
      </c>
      <c r="N67" s="277">
        <f>Input!N68-Input!N117</f>
        <v>0</v>
      </c>
      <c r="O67" s="277">
        <f>Input!O68-Input!O117</f>
        <v>0</v>
      </c>
      <c r="P67" s="277">
        <f>Input!P68-Input!P117</f>
        <v>0</v>
      </c>
      <c r="Q67" s="277">
        <f>Input!Q68-Input!Q117</f>
        <v>0</v>
      </c>
      <c r="R67" s="277"/>
      <c r="S67" s="277"/>
      <c r="T67" s="277"/>
      <c r="U67" s="277"/>
      <c r="V67" s="277"/>
      <c r="W67" s="277"/>
      <c r="X67" s="277"/>
      <c r="Y67" s="277"/>
      <c r="Z67" s="277"/>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row>
    <row r="68" spans="1:61" s="187" customFormat="1" hidden="1" outlineLevel="1">
      <c r="A68" s="11"/>
      <c r="B68" s="45"/>
      <c r="C68" s="128" t="str">
        <f>Asset14</f>
        <v>Non-network—Property Capex</v>
      </c>
      <c r="D68" s="11"/>
      <c r="E68" s="11"/>
      <c r="F68" s="279"/>
      <c r="G68" s="277"/>
      <c r="H68" s="277">
        <f>Input!H69-Input!H118</f>
        <v>0</v>
      </c>
      <c r="I68" s="277">
        <f>Input!I69-Input!I118</f>
        <v>0</v>
      </c>
      <c r="J68" s="277">
        <f>Input!J69-Input!J118</f>
        <v>0</v>
      </c>
      <c r="K68" s="277">
        <f>Input!K69-Input!K118</f>
        <v>0</v>
      </c>
      <c r="L68" s="277">
        <f>Input!L69-Input!L118</f>
        <v>0</v>
      </c>
      <c r="M68" s="277">
        <f>Input!M69-Input!M118</f>
        <v>0</v>
      </c>
      <c r="N68" s="277">
        <f>Input!N69-Input!N118</f>
        <v>0</v>
      </c>
      <c r="O68" s="277">
        <f>Input!O69-Input!O118</f>
        <v>0</v>
      </c>
      <c r="P68" s="277">
        <f>Input!P69-Input!P118</f>
        <v>0</v>
      </c>
      <c r="Q68" s="277">
        <f>Input!Q69-Input!Q118</f>
        <v>0</v>
      </c>
      <c r="R68" s="277"/>
      <c r="S68" s="277"/>
      <c r="T68" s="277"/>
      <c r="U68" s="277"/>
      <c r="V68" s="277"/>
      <c r="W68" s="277"/>
      <c r="X68" s="277"/>
      <c r="Y68" s="277"/>
      <c r="Z68" s="277"/>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row>
    <row r="69" spans="1:61" s="187" customFormat="1" hidden="1" outlineLevel="1">
      <c r="A69" s="11"/>
      <c r="B69" s="45"/>
      <c r="C69" s="128" t="str">
        <f>Asset15</f>
        <v>Non-network—Plant &amp; Equipment Capex</v>
      </c>
      <c r="D69" s="11"/>
      <c r="E69" s="11"/>
      <c r="F69" s="279"/>
      <c r="G69" s="277"/>
      <c r="H69" s="277">
        <f>Input!H70-Input!H119</f>
        <v>1.2855751282592278</v>
      </c>
      <c r="I69" s="277">
        <f>Input!I70-Input!I119</f>
        <v>0</v>
      </c>
      <c r="J69" s="277">
        <f>Input!J70-Input!J119</f>
        <v>0</v>
      </c>
      <c r="K69" s="277">
        <f>Input!K70-Input!K119</f>
        <v>0</v>
      </c>
      <c r="L69" s="277">
        <f>Input!L70-Input!L119</f>
        <v>0</v>
      </c>
      <c r="M69" s="277">
        <f>Input!M70-Input!M119</f>
        <v>0</v>
      </c>
      <c r="N69" s="277">
        <f>Input!N70-Input!N119</f>
        <v>0</v>
      </c>
      <c r="O69" s="277">
        <f>Input!O70-Input!O119</f>
        <v>0</v>
      </c>
      <c r="P69" s="277">
        <f>Input!P70-Input!P119</f>
        <v>0</v>
      </c>
      <c r="Q69" s="277">
        <f>Input!Q70-Input!Q119</f>
        <v>0</v>
      </c>
      <c r="R69" s="277"/>
      <c r="S69" s="277"/>
      <c r="T69" s="277"/>
      <c r="U69" s="277"/>
      <c r="V69" s="277"/>
      <c r="W69" s="277"/>
      <c r="X69" s="277"/>
      <c r="Y69" s="277"/>
      <c r="Z69" s="277"/>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row>
    <row r="70" spans="1:61" s="187" customFormat="1" hidden="1" outlineLevel="1">
      <c r="A70" s="11"/>
      <c r="B70" s="45"/>
      <c r="C70" s="128" t="str">
        <f>Asset16</f>
        <v>Non-network—Other capex</v>
      </c>
      <c r="D70" s="11"/>
      <c r="E70" s="11"/>
      <c r="F70" s="279"/>
      <c r="G70" s="277"/>
      <c r="H70" s="277">
        <f>Input!H71-Input!H120</f>
        <v>0.69707174131859606</v>
      </c>
      <c r="I70" s="277">
        <f>Input!I71-Input!I120</f>
        <v>0</v>
      </c>
      <c r="J70" s="277">
        <f>Input!J71-Input!J120</f>
        <v>0</v>
      </c>
      <c r="K70" s="277">
        <f>Input!K71-Input!K120</f>
        <v>0</v>
      </c>
      <c r="L70" s="277">
        <f>Input!L71-Input!L120</f>
        <v>0</v>
      </c>
      <c r="M70" s="277">
        <f>Input!M71-Input!M120</f>
        <v>0</v>
      </c>
      <c r="N70" s="277">
        <f>Input!N71-Input!N120</f>
        <v>0</v>
      </c>
      <c r="O70" s="277">
        <f>Input!O71-Input!O120</f>
        <v>0</v>
      </c>
      <c r="P70" s="277">
        <f>Input!P71-Input!P120</f>
        <v>0</v>
      </c>
      <c r="Q70" s="277">
        <f>Input!Q71-Input!Q120</f>
        <v>0</v>
      </c>
      <c r="R70" s="277"/>
      <c r="S70" s="277"/>
      <c r="T70" s="277"/>
      <c r="U70" s="277"/>
      <c r="V70" s="277"/>
      <c r="W70" s="277"/>
      <c r="X70" s="277"/>
      <c r="Y70" s="277"/>
      <c r="Z70" s="277"/>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row>
    <row r="71" spans="1:61" s="187" customFormat="1" hidden="1" outlineLevel="1">
      <c r="A71" s="11"/>
      <c r="B71" s="45"/>
      <c r="C71" s="128">
        <f>Asset17</f>
        <v>0</v>
      </c>
      <c r="D71" s="11"/>
      <c r="E71" s="11"/>
      <c r="F71" s="279"/>
      <c r="G71" s="277"/>
      <c r="H71" s="277">
        <f>Input!H72-Input!H121</f>
        <v>0</v>
      </c>
      <c r="I71" s="277">
        <f>Input!I72-Input!I121</f>
        <v>0</v>
      </c>
      <c r="J71" s="277">
        <f>Input!J72-Input!J121</f>
        <v>0</v>
      </c>
      <c r="K71" s="277">
        <f>Input!K72-Input!K121</f>
        <v>0</v>
      </c>
      <c r="L71" s="277">
        <f>Input!L72-Input!L121</f>
        <v>0</v>
      </c>
      <c r="M71" s="277">
        <f>Input!M72-Input!M121</f>
        <v>0</v>
      </c>
      <c r="N71" s="277">
        <f>Input!N72-Input!N121</f>
        <v>0</v>
      </c>
      <c r="O71" s="277">
        <f>Input!O72-Input!O121</f>
        <v>0</v>
      </c>
      <c r="P71" s="277">
        <f>Input!P72-Input!P121</f>
        <v>0</v>
      </c>
      <c r="Q71" s="277">
        <f>Input!Q72-Input!Q121</f>
        <v>0</v>
      </c>
      <c r="R71" s="277"/>
      <c r="S71" s="277"/>
      <c r="T71" s="277"/>
      <c r="U71" s="277"/>
      <c r="V71" s="277"/>
      <c r="W71" s="277"/>
      <c r="X71" s="277"/>
      <c r="Y71" s="277"/>
      <c r="Z71" s="277"/>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row>
    <row r="72" spans="1:61" s="187" customFormat="1" hidden="1" outlineLevel="1">
      <c r="A72" s="11"/>
      <c r="B72" s="45"/>
      <c r="C72" s="128">
        <f>Asset18</f>
        <v>0</v>
      </c>
      <c r="D72" s="11"/>
      <c r="E72" s="11"/>
      <c r="F72" s="279"/>
      <c r="G72" s="277"/>
      <c r="H72" s="277">
        <f>Input!H73-Input!H122</f>
        <v>0</v>
      </c>
      <c r="I72" s="277">
        <f>Input!I73-Input!I122</f>
        <v>0</v>
      </c>
      <c r="J72" s="277">
        <f>Input!J73-Input!J122</f>
        <v>0</v>
      </c>
      <c r="K72" s="277">
        <f>Input!K73-Input!K122</f>
        <v>0</v>
      </c>
      <c r="L72" s="277">
        <f>Input!L73-Input!L122</f>
        <v>0</v>
      </c>
      <c r="M72" s="277">
        <f>Input!M73-Input!M122</f>
        <v>0</v>
      </c>
      <c r="N72" s="277">
        <f>Input!N73-Input!N122</f>
        <v>0</v>
      </c>
      <c r="O72" s="277">
        <f>Input!O73-Input!O122</f>
        <v>0</v>
      </c>
      <c r="P72" s="277">
        <f>Input!P73-Input!P122</f>
        <v>0</v>
      </c>
      <c r="Q72" s="277">
        <f>Input!Q73-Input!Q122</f>
        <v>0</v>
      </c>
      <c r="R72" s="277"/>
      <c r="S72" s="277"/>
      <c r="T72" s="277"/>
      <c r="U72" s="277"/>
      <c r="V72" s="277"/>
      <c r="W72" s="277"/>
      <c r="X72" s="277"/>
      <c r="Y72" s="277"/>
      <c r="Z72" s="277"/>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row>
    <row r="73" spans="1:61" s="187" customFormat="1" hidden="1" outlineLevel="1">
      <c r="A73" s="11"/>
      <c r="B73" s="45"/>
      <c r="C73" s="128">
        <f>Asset19</f>
        <v>0</v>
      </c>
      <c r="D73" s="11"/>
      <c r="E73" s="11"/>
      <c r="F73" s="279"/>
      <c r="G73" s="277"/>
      <c r="H73" s="277">
        <f>Input!H74-Input!H123</f>
        <v>0</v>
      </c>
      <c r="I73" s="277">
        <f>Input!I74-Input!I123</f>
        <v>0</v>
      </c>
      <c r="J73" s="277">
        <f>Input!J74-Input!J123</f>
        <v>0</v>
      </c>
      <c r="K73" s="277">
        <f>Input!K74-Input!K123</f>
        <v>0</v>
      </c>
      <c r="L73" s="277">
        <f>Input!L74-Input!L123</f>
        <v>0</v>
      </c>
      <c r="M73" s="277">
        <f>Input!M74-Input!M123</f>
        <v>0</v>
      </c>
      <c r="N73" s="277">
        <f>Input!N74-Input!N123</f>
        <v>0</v>
      </c>
      <c r="O73" s="277">
        <f>Input!O74-Input!O123</f>
        <v>0</v>
      </c>
      <c r="P73" s="277">
        <f>Input!P74-Input!P123</f>
        <v>0</v>
      </c>
      <c r="Q73" s="277">
        <f>Input!Q74-Input!Q123</f>
        <v>0</v>
      </c>
      <c r="R73" s="277"/>
      <c r="S73" s="277"/>
      <c r="T73" s="277"/>
      <c r="U73" s="277"/>
      <c r="V73" s="277"/>
      <c r="W73" s="277"/>
      <c r="X73" s="277"/>
      <c r="Y73" s="277"/>
      <c r="Z73" s="277"/>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row>
    <row r="74" spans="1:61" s="187" customFormat="1" hidden="1" outlineLevel="1">
      <c r="A74" s="11"/>
      <c r="B74" s="45"/>
      <c r="C74" s="128">
        <f>Asset20</f>
        <v>0</v>
      </c>
      <c r="D74" s="11"/>
      <c r="E74" s="11"/>
      <c r="F74" s="279"/>
      <c r="G74" s="277"/>
      <c r="H74" s="277">
        <f>Input!H75-Input!H124</f>
        <v>0</v>
      </c>
      <c r="I74" s="277">
        <f>Input!I75-Input!I124</f>
        <v>0</v>
      </c>
      <c r="J74" s="277">
        <f>Input!J75-Input!J124</f>
        <v>0</v>
      </c>
      <c r="K74" s="277">
        <f>Input!K75-Input!K124</f>
        <v>0</v>
      </c>
      <c r="L74" s="277">
        <f>Input!L75-Input!L124</f>
        <v>0</v>
      </c>
      <c r="M74" s="277">
        <f>Input!M75-Input!M124</f>
        <v>0</v>
      </c>
      <c r="N74" s="277">
        <f>Input!N75-Input!N124</f>
        <v>0</v>
      </c>
      <c r="O74" s="277">
        <f>Input!O75-Input!O124</f>
        <v>0</v>
      </c>
      <c r="P74" s="277">
        <f>Input!P75-Input!P124</f>
        <v>0</v>
      </c>
      <c r="Q74" s="277">
        <f>Input!Q75-Input!Q124</f>
        <v>0</v>
      </c>
      <c r="R74" s="277"/>
      <c r="S74" s="277"/>
      <c r="T74" s="277"/>
      <c r="U74" s="277"/>
      <c r="V74" s="277"/>
      <c r="W74" s="277"/>
      <c r="X74" s="277"/>
      <c r="Y74" s="277"/>
      <c r="Z74" s="277"/>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row>
    <row r="75" spans="1:61" s="187" customFormat="1" hidden="1" outlineLevel="1">
      <c r="A75" s="11"/>
      <c r="B75" s="45"/>
      <c r="C75" s="128">
        <f>Asset21</f>
        <v>0</v>
      </c>
      <c r="D75" s="11"/>
      <c r="E75" s="11"/>
      <c r="F75" s="279"/>
      <c r="G75" s="277"/>
      <c r="H75" s="277">
        <f>Input!H76-Input!H125</f>
        <v>0</v>
      </c>
      <c r="I75" s="277">
        <f>Input!I76-Input!I125</f>
        <v>0</v>
      </c>
      <c r="J75" s="277">
        <f>Input!J76-Input!J125</f>
        <v>0</v>
      </c>
      <c r="K75" s="277">
        <f>Input!K76-Input!K125</f>
        <v>0</v>
      </c>
      <c r="L75" s="277">
        <f>Input!L76-Input!L125</f>
        <v>0</v>
      </c>
      <c r="M75" s="277">
        <f>Input!M76-Input!M125</f>
        <v>0</v>
      </c>
      <c r="N75" s="277">
        <f>Input!N76-Input!N125</f>
        <v>0</v>
      </c>
      <c r="O75" s="277">
        <f>Input!O76-Input!O125</f>
        <v>0</v>
      </c>
      <c r="P75" s="277">
        <f>Input!P76-Input!P125</f>
        <v>0</v>
      </c>
      <c r="Q75" s="277">
        <f>Input!Q76-Input!Q125</f>
        <v>0</v>
      </c>
      <c r="R75" s="277"/>
      <c r="S75" s="277"/>
      <c r="T75" s="277"/>
      <c r="U75" s="277"/>
      <c r="V75" s="277"/>
      <c r="W75" s="277"/>
      <c r="X75" s="277"/>
      <c r="Y75" s="277"/>
      <c r="Z75" s="277"/>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row>
    <row r="76" spans="1:61" s="187" customFormat="1" hidden="1" outlineLevel="1">
      <c r="A76" s="11"/>
      <c r="B76" s="45"/>
      <c r="C76" s="128">
        <f>Asset22</f>
        <v>0</v>
      </c>
      <c r="D76" s="11"/>
      <c r="E76" s="11"/>
      <c r="F76" s="279"/>
      <c r="G76" s="277"/>
      <c r="H76" s="277">
        <f>Input!H77-Input!H126</f>
        <v>0</v>
      </c>
      <c r="I76" s="277">
        <f>Input!I77-Input!I126</f>
        <v>0</v>
      </c>
      <c r="J76" s="277">
        <f>Input!J77-Input!J126</f>
        <v>0</v>
      </c>
      <c r="K76" s="277">
        <f>Input!K77-Input!K126</f>
        <v>0</v>
      </c>
      <c r="L76" s="277">
        <f>Input!L77-Input!L126</f>
        <v>0</v>
      </c>
      <c r="M76" s="277">
        <f>Input!M77-Input!M126</f>
        <v>0</v>
      </c>
      <c r="N76" s="277">
        <f>Input!N77-Input!N126</f>
        <v>0</v>
      </c>
      <c r="O76" s="277">
        <f>Input!O77-Input!O126</f>
        <v>0</v>
      </c>
      <c r="P76" s="277">
        <f>Input!P77-Input!P126</f>
        <v>0</v>
      </c>
      <c r="Q76" s="277">
        <f>Input!Q77-Input!Q126</f>
        <v>0</v>
      </c>
      <c r="R76" s="277"/>
      <c r="S76" s="277"/>
      <c r="T76" s="277"/>
      <c r="U76" s="277"/>
      <c r="V76" s="277"/>
      <c r="W76" s="277"/>
      <c r="X76" s="277"/>
      <c r="Y76" s="277"/>
      <c r="Z76" s="277"/>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row>
    <row r="77" spans="1:61" s="187" customFormat="1" hidden="1" outlineLevel="1">
      <c r="A77" s="11"/>
      <c r="B77" s="45"/>
      <c r="C77" s="128">
        <f>Asset23</f>
        <v>0</v>
      </c>
      <c r="D77" s="11"/>
      <c r="E77" s="11"/>
      <c r="F77" s="279"/>
      <c r="G77" s="277"/>
      <c r="H77" s="277">
        <f>Input!H78-Input!H127</f>
        <v>0</v>
      </c>
      <c r="I77" s="277">
        <f>Input!I78-Input!I127</f>
        <v>0</v>
      </c>
      <c r="J77" s="277">
        <f>Input!J78-Input!J127</f>
        <v>0</v>
      </c>
      <c r="K77" s="277">
        <f>Input!K78-Input!K127</f>
        <v>0</v>
      </c>
      <c r="L77" s="277">
        <f>Input!L78-Input!L127</f>
        <v>0</v>
      </c>
      <c r="M77" s="277">
        <f>Input!M78-Input!M127</f>
        <v>0</v>
      </c>
      <c r="N77" s="277">
        <f>Input!N78-Input!N127</f>
        <v>0</v>
      </c>
      <c r="O77" s="277">
        <f>Input!O78-Input!O127</f>
        <v>0</v>
      </c>
      <c r="P77" s="277">
        <f>Input!P78-Input!P127</f>
        <v>0</v>
      </c>
      <c r="Q77" s="277">
        <f>Input!Q78-Input!Q127</f>
        <v>0</v>
      </c>
      <c r="R77" s="277"/>
      <c r="S77" s="277"/>
      <c r="T77" s="277"/>
      <c r="U77" s="277"/>
      <c r="V77" s="277"/>
      <c r="W77" s="277"/>
      <c r="X77" s="277"/>
      <c r="Y77" s="277"/>
      <c r="Z77" s="277"/>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row>
    <row r="78" spans="1:61" s="187" customFormat="1" hidden="1" outlineLevel="1">
      <c r="A78" s="11"/>
      <c r="B78" s="45"/>
      <c r="C78" s="128">
        <f>Asset24</f>
        <v>0</v>
      </c>
      <c r="D78" s="11"/>
      <c r="E78" s="11"/>
      <c r="F78" s="279"/>
      <c r="G78" s="277"/>
      <c r="H78" s="277">
        <f>Input!H79-Input!H128</f>
        <v>0</v>
      </c>
      <c r="I78" s="277">
        <f>Input!I79-Input!I128</f>
        <v>0</v>
      </c>
      <c r="J78" s="277">
        <f>Input!J79-Input!J128</f>
        <v>0</v>
      </c>
      <c r="K78" s="277">
        <f>Input!K79-Input!K128</f>
        <v>0</v>
      </c>
      <c r="L78" s="277">
        <f>Input!L79-Input!L128</f>
        <v>0</v>
      </c>
      <c r="M78" s="277">
        <f>Input!M79-Input!M128</f>
        <v>0</v>
      </c>
      <c r="N78" s="277">
        <f>Input!N79-Input!N128</f>
        <v>0</v>
      </c>
      <c r="O78" s="277">
        <f>Input!O79-Input!O128</f>
        <v>0</v>
      </c>
      <c r="P78" s="277">
        <f>Input!P79-Input!P128</f>
        <v>0</v>
      </c>
      <c r="Q78" s="277">
        <f>Input!Q79-Input!Q128</f>
        <v>0</v>
      </c>
      <c r="R78" s="277"/>
      <c r="S78" s="277"/>
      <c r="T78" s="277"/>
      <c r="U78" s="277"/>
      <c r="V78" s="277"/>
      <c r="W78" s="277"/>
      <c r="X78" s="277"/>
      <c r="Y78" s="277"/>
      <c r="Z78" s="277"/>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row>
    <row r="79" spans="1:61" s="187" customFormat="1" hidden="1" outlineLevel="1">
      <c r="A79" s="11"/>
      <c r="B79" s="45"/>
      <c r="C79" s="128">
        <f>Asset25</f>
        <v>0</v>
      </c>
      <c r="D79" s="11"/>
      <c r="E79" s="11"/>
      <c r="F79" s="279"/>
      <c r="G79" s="277"/>
      <c r="H79" s="277">
        <f>Input!H80-Input!H129</f>
        <v>0</v>
      </c>
      <c r="I79" s="277">
        <f>Input!I80-Input!I129</f>
        <v>0</v>
      </c>
      <c r="J79" s="277">
        <f>Input!J80-Input!J129</f>
        <v>0</v>
      </c>
      <c r="K79" s="277">
        <f>Input!K80-Input!K129</f>
        <v>0</v>
      </c>
      <c r="L79" s="277">
        <f>Input!L80-Input!L129</f>
        <v>0</v>
      </c>
      <c r="M79" s="277">
        <f>Input!M80-Input!M129</f>
        <v>0</v>
      </c>
      <c r="N79" s="277">
        <f>Input!N80-Input!N129</f>
        <v>0</v>
      </c>
      <c r="O79" s="277">
        <f>Input!O80-Input!O129</f>
        <v>0</v>
      </c>
      <c r="P79" s="277">
        <f>Input!P80-Input!P129</f>
        <v>0</v>
      </c>
      <c r="Q79" s="277">
        <f>Input!Q80-Input!Q129</f>
        <v>0</v>
      </c>
      <c r="R79" s="277"/>
      <c r="S79" s="277"/>
      <c r="T79" s="277"/>
      <c r="U79" s="277"/>
      <c r="V79" s="277"/>
      <c r="W79" s="277"/>
      <c r="X79" s="277"/>
      <c r="Y79" s="277"/>
      <c r="Z79" s="277"/>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row>
    <row r="80" spans="1:61" s="187" customFormat="1" hidden="1" outlineLevel="1">
      <c r="A80" s="11"/>
      <c r="B80" s="45"/>
      <c r="C80" s="128">
        <f>Asset26</f>
        <v>0</v>
      </c>
      <c r="D80" s="11"/>
      <c r="E80" s="11"/>
      <c r="F80" s="279"/>
      <c r="G80" s="277"/>
      <c r="H80" s="277">
        <f>Input!H81-Input!H130</f>
        <v>0</v>
      </c>
      <c r="I80" s="277">
        <f>Input!I81-Input!I130</f>
        <v>0</v>
      </c>
      <c r="J80" s="277">
        <f>Input!J81-Input!J130</f>
        <v>0</v>
      </c>
      <c r="K80" s="277">
        <f>Input!K81-Input!K130</f>
        <v>0</v>
      </c>
      <c r="L80" s="277">
        <f>Input!L81-Input!L130</f>
        <v>0</v>
      </c>
      <c r="M80" s="277">
        <f>Input!M81-Input!M130</f>
        <v>0</v>
      </c>
      <c r="N80" s="277">
        <f>Input!N81-Input!N130</f>
        <v>0</v>
      </c>
      <c r="O80" s="277">
        <f>Input!O81-Input!O130</f>
        <v>0</v>
      </c>
      <c r="P80" s="277">
        <f>Input!P81-Input!P130</f>
        <v>0</v>
      </c>
      <c r="Q80" s="277">
        <f>Input!Q81-Input!Q130</f>
        <v>0</v>
      </c>
      <c r="R80" s="277"/>
      <c r="S80" s="277"/>
      <c r="T80" s="277"/>
      <c r="U80" s="277"/>
      <c r="V80" s="277"/>
      <c r="W80" s="277"/>
      <c r="X80" s="277"/>
      <c r="Y80" s="277"/>
      <c r="Z80" s="277"/>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row>
    <row r="81" spans="1:61" s="187" customFormat="1" hidden="1" outlineLevel="1">
      <c r="A81" s="11"/>
      <c r="B81" s="45"/>
      <c r="C81" s="128">
        <f>Asset27</f>
        <v>0</v>
      </c>
      <c r="D81" s="11"/>
      <c r="E81" s="11"/>
      <c r="F81" s="279"/>
      <c r="G81" s="277"/>
      <c r="H81" s="277">
        <f>Input!H82-Input!H131</f>
        <v>0</v>
      </c>
      <c r="I81" s="277">
        <f>Input!I82-Input!I131</f>
        <v>0</v>
      </c>
      <c r="J81" s="277">
        <f>Input!J82-Input!J131</f>
        <v>0</v>
      </c>
      <c r="K81" s="277">
        <f>Input!K82-Input!K131</f>
        <v>0</v>
      </c>
      <c r="L81" s="277">
        <f>Input!L82-Input!L131</f>
        <v>0</v>
      </c>
      <c r="M81" s="277">
        <f>Input!M82-Input!M131</f>
        <v>0</v>
      </c>
      <c r="N81" s="277">
        <f>Input!N82-Input!N131</f>
        <v>0</v>
      </c>
      <c r="O81" s="277">
        <f>Input!O82-Input!O131</f>
        <v>0</v>
      </c>
      <c r="P81" s="277">
        <f>Input!P82-Input!P131</f>
        <v>0</v>
      </c>
      <c r="Q81" s="277">
        <f>Input!Q82-Input!Q131</f>
        <v>0</v>
      </c>
      <c r="R81" s="277"/>
      <c r="S81" s="277"/>
      <c r="T81" s="277"/>
      <c r="U81" s="277"/>
      <c r="V81" s="277"/>
      <c r="W81" s="277"/>
      <c r="X81" s="277"/>
      <c r="Y81" s="277"/>
      <c r="Z81" s="277"/>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row>
    <row r="82" spans="1:61" s="187" customFormat="1" hidden="1" outlineLevel="1">
      <c r="A82" s="11"/>
      <c r="B82" s="45"/>
      <c r="C82" s="128">
        <f>Asset28</f>
        <v>0</v>
      </c>
      <c r="D82" s="11"/>
      <c r="E82" s="11"/>
      <c r="F82" s="279"/>
      <c r="G82" s="277"/>
      <c r="H82" s="277">
        <f>Input!H83-Input!H132</f>
        <v>0</v>
      </c>
      <c r="I82" s="277">
        <f>Input!I83-Input!I132</f>
        <v>0</v>
      </c>
      <c r="J82" s="277">
        <f>Input!J83-Input!J132</f>
        <v>0</v>
      </c>
      <c r="K82" s="277">
        <f>Input!K83-Input!K132</f>
        <v>0</v>
      </c>
      <c r="L82" s="277">
        <f>Input!L83-Input!L132</f>
        <v>0</v>
      </c>
      <c r="M82" s="277">
        <f>Input!M83-Input!M132</f>
        <v>0</v>
      </c>
      <c r="N82" s="277">
        <f>Input!N83-Input!N132</f>
        <v>0</v>
      </c>
      <c r="O82" s="277">
        <f>Input!O83-Input!O132</f>
        <v>0</v>
      </c>
      <c r="P82" s="277">
        <f>Input!P83-Input!P132</f>
        <v>0</v>
      </c>
      <c r="Q82" s="277">
        <f>Input!Q83-Input!Q132</f>
        <v>0</v>
      </c>
      <c r="R82" s="277"/>
      <c r="S82" s="277"/>
      <c r="T82" s="277"/>
      <c r="U82" s="277"/>
      <c r="V82" s="277"/>
      <c r="W82" s="277"/>
      <c r="X82" s="277"/>
      <c r="Y82" s="277"/>
      <c r="Z82" s="277"/>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row>
    <row r="83" spans="1:61" s="187" customFormat="1" hidden="1" outlineLevel="1">
      <c r="A83" s="11"/>
      <c r="B83" s="45"/>
      <c r="C83" s="128">
        <f>Asset29</f>
        <v>0</v>
      </c>
      <c r="D83" s="11"/>
      <c r="E83" s="11"/>
      <c r="F83" s="279"/>
      <c r="G83" s="277"/>
      <c r="H83" s="277">
        <f>Input!H84-Input!H133</f>
        <v>0</v>
      </c>
      <c r="I83" s="277">
        <f>Input!I84-Input!I133</f>
        <v>0</v>
      </c>
      <c r="J83" s="277">
        <f>Input!J84-Input!J133</f>
        <v>0</v>
      </c>
      <c r="K83" s="277">
        <f>Input!K84-Input!K133</f>
        <v>0</v>
      </c>
      <c r="L83" s="277">
        <f>Input!L84-Input!L133</f>
        <v>0</v>
      </c>
      <c r="M83" s="277">
        <f>Input!M84-Input!M133</f>
        <v>0</v>
      </c>
      <c r="N83" s="277">
        <f>Input!N84-Input!N133</f>
        <v>0</v>
      </c>
      <c r="O83" s="277">
        <f>Input!O84-Input!O133</f>
        <v>0</v>
      </c>
      <c r="P83" s="277">
        <f>Input!P84-Input!P133</f>
        <v>0</v>
      </c>
      <c r="Q83" s="277">
        <f>Input!Q84-Input!Q133</f>
        <v>0</v>
      </c>
      <c r="R83" s="277"/>
      <c r="S83" s="277"/>
      <c r="T83" s="277"/>
      <c r="U83" s="277"/>
      <c r="V83" s="277"/>
      <c r="W83" s="277"/>
      <c r="X83" s="277"/>
      <c r="Y83" s="277"/>
      <c r="Z83" s="277"/>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row>
    <row r="84" spans="1:61" s="187" customFormat="1" hidden="1" outlineLevel="1">
      <c r="A84" s="11"/>
      <c r="B84" s="45"/>
      <c r="C84" s="128">
        <f>Asset30</f>
        <v>0</v>
      </c>
      <c r="D84" s="11"/>
      <c r="E84" s="11"/>
      <c r="F84" s="279"/>
      <c r="G84" s="277"/>
      <c r="H84" s="277">
        <f>Input!H85-Input!H134</f>
        <v>0</v>
      </c>
      <c r="I84" s="277">
        <f>Input!I85-Input!I134</f>
        <v>0</v>
      </c>
      <c r="J84" s="277">
        <f>Input!J85-Input!J134</f>
        <v>0</v>
      </c>
      <c r="K84" s="277">
        <f>Input!K85-Input!K134</f>
        <v>0</v>
      </c>
      <c r="L84" s="277">
        <f>Input!L85-Input!L134</f>
        <v>0</v>
      </c>
      <c r="M84" s="277">
        <f>Input!M85-Input!M134</f>
        <v>0</v>
      </c>
      <c r="N84" s="277">
        <f>Input!N85-Input!N134</f>
        <v>0</v>
      </c>
      <c r="O84" s="277">
        <f>Input!O85-Input!O134</f>
        <v>0</v>
      </c>
      <c r="P84" s="277">
        <f>Input!P85-Input!P134</f>
        <v>0</v>
      </c>
      <c r="Q84" s="277">
        <f>Input!Q85-Input!Q134</f>
        <v>0</v>
      </c>
      <c r="R84" s="277"/>
      <c r="S84" s="277"/>
      <c r="T84" s="277"/>
      <c r="U84" s="277"/>
      <c r="V84" s="277"/>
      <c r="W84" s="277"/>
      <c r="X84" s="277"/>
      <c r="Y84" s="277"/>
      <c r="Z84" s="277"/>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row>
    <row r="85" spans="1:61" s="187" customFormat="1" hidden="1" outlineLevel="1">
      <c r="A85" s="11"/>
      <c r="B85" s="45"/>
      <c r="C85" s="128">
        <f>Asset31</f>
        <v>0</v>
      </c>
      <c r="D85" s="11"/>
      <c r="E85" s="11"/>
      <c r="F85" s="279"/>
      <c r="G85" s="277"/>
      <c r="H85" s="277">
        <f>Input!H86-Input!H135</f>
        <v>0</v>
      </c>
      <c r="I85" s="277">
        <f>Input!I86-Input!I135</f>
        <v>0</v>
      </c>
      <c r="J85" s="277">
        <f>Input!J86-Input!J135</f>
        <v>0</v>
      </c>
      <c r="K85" s="277">
        <f>Input!K86-Input!K135</f>
        <v>0</v>
      </c>
      <c r="L85" s="277">
        <f>Input!L86-Input!L135</f>
        <v>0</v>
      </c>
      <c r="M85" s="277">
        <f>Input!M86-Input!M135</f>
        <v>0</v>
      </c>
      <c r="N85" s="277">
        <f>Input!N86-Input!N135</f>
        <v>0</v>
      </c>
      <c r="O85" s="277">
        <f>Input!O86-Input!O135</f>
        <v>0</v>
      </c>
      <c r="P85" s="277">
        <f>Input!P86-Input!P135</f>
        <v>0</v>
      </c>
      <c r="Q85" s="277">
        <f>Input!Q86-Input!Q135</f>
        <v>0</v>
      </c>
      <c r="R85" s="277"/>
      <c r="S85" s="277"/>
      <c r="T85" s="277"/>
      <c r="U85" s="277"/>
      <c r="V85" s="277"/>
      <c r="W85" s="277"/>
      <c r="X85" s="277"/>
      <c r="Y85" s="277"/>
      <c r="Z85" s="277"/>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row>
    <row r="86" spans="1:61" s="187" customFormat="1" hidden="1" outlineLevel="1">
      <c r="A86" s="11"/>
      <c r="B86" s="45"/>
      <c r="C86" s="128">
        <f>Asset32</f>
        <v>0</v>
      </c>
      <c r="D86" s="11"/>
      <c r="E86" s="11"/>
      <c r="F86" s="279"/>
      <c r="G86" s="277"/>
      <c r="H86" s="277">
        <f>Input!H87-Input!H136</f>
        <v>0</v>
      </c>
      <c r="I86" s="277">
        <f>Input!I87-Input!I136</f>
        <v>0</v>
      </c>
      <c r="J86" s="277">
        <f>Input!J87-Input!J136</f>
        <v>0</v>
      </c>
      <c r="K86" s="277">
        <f>Input!K87-Input!K136</f>
        <v>0</v>
      </c>
      <c r="L86" s="277">
        <f>Input!L87-Input!L136</f>
        <v>0</v>
      </c>
      <c r="M86" s="277">
        <f>Input!M87-Input!M136</f>
        <v>0</v>
      </c>
      <c r="N86" s="277">
        <f>Input!N87-Input!N136</f>
        <v>0</v>
      </c>
      <c r="O86" s="277">
        <f>Input!O87-Input!O136</f>
        <v>0</v>
      </c>
      <c r="P86" s="277">
        <f>Input!P87-Input!P136</f>
        <v>0</v>
      </c>
      <c r="Q86" s="277">
        <f>Input!Q87-Input!Q136</f>
        <v>0</v>
      </c>
      <c r="R86" s="277"/>
      <c r="S86" s="277"/>
      <c r="T86" s="277"/>
      <c r="U86" s="277"/>
      <c r="V86" s="277"/>
      <c r="W86" s="277"/>
      <c r="X86" s="277"/>
      <c r="Y86" s="277"/>
      <c r="Z86" s="277"/>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row>
    <row r="87" spans="1:61" s="187" customFormat="1" hidden="1" outlineLevel="1">
      <c r="A87" s="11"/>
      <c r="B87" s="45"/>
      <c r="C87" s="128">
        <f>Asset33</f>
        <v>0</v>
      </c>
      <c r="D87" s="11"/>
      <c r="E87" s="11"/>
      <c r="F87" s="279"/>
      <c r="G87" s="277"/>
      <c r="H87" s="277">
        <f>Input!H88-Input!H137</f>
        <v>0</v>
      </c>
      <c r="I87" s="277">
        <f>Input!I88-Input!I137</f>
        <v>0</v>
      </c>
      <c r="J87" s="277">
        <f>Input!J88-Input!J137</f>
        <v>0</v>
      </c>
      <c r="K87" s="277">
        <f>Input!K88-Input!K137</f>
        <v>0</v>
      </c>
      <c r="L87" s="277">
        <f>Input!L88-Input!L137</f>
        <v>0</v>
      </c>
      <c r="M87" s="277">
        <f>Input!M88-Input!M137</f>
        <v>0</v>
      </c>
      <c r="N87" s="277">
        <f>Input!N88-Input!N137</f>
        <v>0</v>
      </c>
      <c r="O87" s="277">
        <f>Input!O88-Input!O137</f>
        <v>0</v>
      </c>
      <c r="P87" s="277">
        <f>Input!P88-Input!P137</f>
        <v>0</v>
      </c>
      <c r="Q87" s="277">
        <f>Input!Q88-Input!Q137</f>
        <v>0</v>
      </c>
      <c r="R87" s="277"/>
      <c r="S87" s="277"/>
      <c r="T87" s="277"/>
      <c r="U87" s="277"/>
      <c r="V87" s="277"/>
      <c r="W87" s="277"/>
      <c r="X87" s="277"/>
      <c r="Y87" s="277"/>
      <c r="Z87" s="277"/>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row>
    <row r="88" spans="1:61" s="187" customFormat="1" hidden="1" outlineLevel="1">
      <c r="A88" s="11"/>
      <c r="B88" s="45"/>
      <c r="C88" s="128">
        <f>Asset34</f>
        <v>0</v>
      </c>
      <c r="D88" s="11"/>
      <c r="E88" s="11"/>
      <c r="F88" s="279"/>
      <c r="G88" s="277"/>
      <c r="H88" s="277">
        <f>Input!H89-Input!H138</f>
        <v>0</v>
      </c>
      <c r="I88" s="277">
        <f>Input!I89-Input!I138</f>
        <v>0</v>
      </c>
      <c r="J88" s="277">
        <f>Input!J89-Input!J138</f>
        <v>0</v>
      </c>
      <c r="K88" s="277">
        <f>Input!K89-Input!K138</f>
        <v>0</v>
      </c>
      <c r="L88" s="277">
        <f>Input!L89-Input!L138</f>
        <v>0</v>
      </c>
      <c r="M88" s="277">
        <f>Input!M89-Input!M138</f>
        <v>0</v>
      </c>
      <c r="N88" s="277">
        <f>Input!N89-Input!N138</f>
        <v>0</v>
      </c>
      <c r="O88" s="277">
        <f>Input!O89-Input!O138</f>
        <v>0</v>
      </c>
      <c r="P88" s="277">
        <f>Input!P89-Input!P138</f>
        <v>0</v>
      </c>
      <c r="Q88" s="277">
        <f>Input!Q89-Input!Q138</f>
        <v>0</v>
      </c>
      <c r="R88" s="277"/>
      <c r="S88" s="277"/>
      <c r="T88" s="277"/>
      <c r="U88" s="277"/>
      <c r="V88" s="277"/>
      <c r="W88" s="277"/>
      <c r="X88" s="277"/>
      <c r="Y88" s="277"/>
      <c r="Z88" s="277"/>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row>
    <row r="89" spans="1:61" s="187" customFormat="1" hidden="1" outlineLevel="1">
      <c r="A89" s="11"/>
      <c r="B89" s="45"/>
      <c r="C89" s="128">
        <f>Asset35</f>
        <v>0</v>
      </c>
      <c r="D89" s="11"/>
      <c r="E89" s="11"/>
      <c r="F89" s="279"/>
      <c r="G89" s="277"/>
      <c r="H89" s="277">
        <f>Input!H90-Input!H139</f>
        <v>0</v>
      </c>
      <c r="I89" s="277">
        <f>Input!I90-Input!I139</f>
        <v>0</v>
      </c>
      <c r="J89" s="277">
        <f>Input!J90-Input!J139</f>
        <v>0</v>
      </c>
      <c r="K89" s="277">
        <f>Input!K90-Input!K139</f>
        <v>0</v>
      </c>
      <c r="L89" s="277">
        <f>Input!L90-Input!L139</f>
        <v>0</v>
      </c>
      <c r="M89" s="277">
        <f>Input!M90-Input!M139</f>
        <v>0</v>
      </c>
      <c r="N89" s="277">
        <f>Input!N90-Input!N139</f>
        <v>0</v>
      </c>
      <c r="O89" s="277">
        <f>Input!O90-Input!O139</f>
        <v>0</v>
      </c>
      <c r="P89" s="277">
        <f>Input!P90-Input!P139</f>
        <v>0</v>
      </c>
      <c r="Q89" s="277">
        <f>Input!Q90-Input!Q139</f>
        <v>0</v>
      </c>
      <c r="R89" s="277"/>
      <c r="S89" s="277"/>
      <c r="T89" s="277"/>
      <c r="U89" s="277"/>
      <c r="V89" s="277"/>
      <c r="W89" s="277"/>
      <c r="X89" s="277"/>
      <c r="Y89" s="277"/>
      <c r="Z89" s="277"/>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row>
    <row r="90" spans="1:61" s="187" customFormat="1" hidden="1" outlineLevel="1">
      <c r="A90" s="11"/>
      <c r="B90" s="45"/>
      <c r="C90" s="128">
        <f>Asset36</f>
        <v>0</v>
      </c>
      <c r="D90" s="11"/>
      <c r="E90" s="11"/>
      <c r="F90" s="279"/>
      <c r="G90" s="277"/>
      <c r="H90" s="277">
        <f>Input!H91-Input!H140</f>
        <v>0</v>
      </c>
      <c r="I90" s="277">
        <f>Input!I91-Input!I140</f>
        <v>0</v>
      </c>
      <c r="J90" s="277">
        <f>Input!J91-Input!J140</f>
        <v>0</v>
      </c>
      <c r="K90" s="277">
        <f>Input!K91-Input!K140</f>
        <v>0</v>
      </c>
      <c r="L90" s="277">
        <f>Input!L91-Input!L140</f>
        <v>0</v>
      </c>
      <c r="M90" s="277">
        <f>Input!M91-Input!M140</f>
        <v>0</v>
      </c>
      <c r="N90" s="277">
        <f>Input!N91-Input!N140</f>
        <v>0</v>
      </c>
      <c r="O90" s="277">
        <f>Input!O91-Input!O140</f>
        <v>0</v>
      </c>
      <c r="P90" s="277">
        <f>Input!P91-Input!P140</f>
        <v>0</v>
      </c>
      <c r="Q90" s="277">
        <f>Input!Q91-Input!Q140</f>
        <v>0</v>
      </c>
      <c r="R90" s="277"/>
      <c r="S90" s="277"/>
      <c r="T90" s="277"/>
      <c r="U90" s="277"/>
      <c r="V90" s="277"/>
      <c r="W90" s="277"/>
      <c r="X90" s="277"/>
      <c r="Y90" s="277"/>
      <c r="Z90" s="277"/>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row>
    <row r="91" spans="1:61" s="187" customFormat="1" hidden="1" outlineLevel="1">
      <c r="A91" s="11"/>
      <c r="B91" s="45"/>
      <c r="C91" s="128">
        <f>Asset37</f>
        <v>0</v>
      </c>
      <c r="D91" s="11"/>
      <c r="E91" s="11"/>
      <c r="F91" s="279"/>
      <c r="G91" s="277"/>
      <c r="H91" s="277">
        <f>Input!H92-Input!H141</f>
        <v>0</v>
      </c>
      <c r="I91" s="277">
        <f>Input!I92-Input!I141</f>
        <v>0</v>
      </c>
      <c r="J91" s="277">
        <f>Input!J92-Input!J141</f>
        <v>0</v>
      </c>
      <c r="K91" s="277">
        <f>Input!K92-Input!K141</f>
        <v>0</v>
      </c>
      <c r="L91" s="277">
        <f>Input!L92-Input!L141</f>
        <v>0</v>
      </c>
      <c r="M91" s="277">
        <f>Input!M92-Input!M141</f>
        <v>0</v>
      </c>
      <c r="N91" s="277">
        <f>Input!N92-Input!N141</f>
        <v>0</v>
      </c>
      <c r="O91" s="277">
        <f>Input!O92-Input!O141</f>
        <v>0</v>
      </c>
      <c r="P91" s="277">
        <f>Input!P92-Input!P141</f>
        <v>0</v>
      </c>
      <c r="Q91" s="277">
        <f>Input!Q92-Input!Q141</f>
        <v>0</v>
      </c>
      <c r="R91" s="277"/>
      <c r="S91" s="277"/>
      <c r="T91" s="277"/>
      <c r="U91" s="277"/>
      <c r="V91" s="277"/>
      <c r="W91" s="277"/>
      <c r="X91" s="277"/>
      <c r="Y91" s="277"/>
      <c r="Z91" s="277"/>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row>
    <row r="92" spans="1:61" s="187" customFormat="1" hidden="1" outlineLevel="1">
      <c r="A92" s="11"/>
      <c r="B92" s="45"/>
      <c r="C92" s="128">
        <f>Asset38</f>
        <v>0</v>
      </c>
      <c r="D92" s="11"/>
      <c r="E92" s="11"/>
      <c r="F92" s="279"/>
      <c r="G92" s="277"/>
      <c r="H92" s="277">
        <f>Input!H93-Input!H142</f>
        <v>0</v>
      </c>
      <c r="I92" s="277">
        <f>Input!I93-Input!I142</f>
        <v>0</v>
      </c>
      <c r="J92" s="277">
        <f>Input!J93-Input!J142</f>
        <v>0</v>
      </c>
      <c r="K92" s="277">
        <f>Input!K93-Input!K142</f>
        <v>0</v>
      </c>
      <c r="L92" s="277">
        <f>Input!L93-Input!L142</f>
        <v>0</v>
      </c>
      <c r="M92" s="277">
        <f>Input!M93-Input!M142</f>
        <v>0</v>
      </c>
      <c r="N92" s="277">
        <f>Input!N93-Input!N142</f>
        <v>0</v>
      </c>
      <c r="O92" s="277">
        <f>Input!O93-Input!O142</f>
        <v>0</v>
      </c>
      <c r="P92" s="277">
        <f>Input!P93-Input!P142</f>
        <v>0</v>
      </c>
      <c r="Q92" s="277">
        <f>Input!Q93-Input!Q142</f>
        <v>0</v>
      </c>
      <c r="R92" s="277"/>
      <c r="S92" s="277"/>
      <c r="T92" s="277"/>
      <c r="U92" s="277"/>
      <c r="V92" s="277"/>
      <c r="W92" s="277"/>
      <c r="X92" s="277"/>
      <c r="Y92" s="277"/>
      <c r="Z92" s="277"/>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row>
    <row r="93" spans="1:61" s="187" customFormat="1" hidden="1" outlineLevel="1">
      <c r="A93" s="11"/>
      <c r="B93" s="45"/>
      <c r="C93" s="128">
        <f>Asset39</f>
        <v>0</v>
      </c>
      <c r="D93" s="11"/>
      <c r="E93" s="11"/>
      <c r="F93" s="279"/>
      <c r="G93" s="277"/>
      <c r="H93" s="277">
        <f>Input!H94-Input!H143</f>
        <v>0</v>
      </c>
      <c r="I93" s="277">
        <f>Input!I94-Input!I143</f>
        <v>0</v>
      </c>
      <c r="J93" s="277">
        <f>Input!J94-Input!J143</f>
        <v>0</v>
      </c>
      <c r="K93" s="277">
        <f>Input!K94-Input!K143</f>
        <v>0</v>
      </c>
      <c r="L93" s="277">
        <f>Input!L94-Input!L143</f>
        <v>0</v>
      </c>
      <c r="M93" s="277">
        <f>Input!M94-Input!M143</f>
        <v>0</v>
      </c>
      <c r="N93" s="277">
        <f>Input!N94-Input!N143</f>
        <v>0</v>
      </c>
      <c r="O93" s="277">
        <f>Input!O94-Input!O143</f>
        <v>0</v>
      </c>
      <c r="P93" s="277">
        <f>Input!P94-Input!P143</f>
        <v>0</v>
      </c>
      <c r="Q93" s="277">
        <f>Input!Q94-Input!Q143</f>
        <v>0</v>
      </c>
      <c r="R93" s="277"/>
      <c r="S93" s="277"/>
      <c r="T93" s="277"/>
      <c r="U93" s="277"/>
      <c r="V93" s="277"/>
      <c r="W93" s="277"/>
      <c r="X93" s="277"/>
      <c r="Y93" s="277"/>
      <c r="Z93" s="277"/>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row>
    <row r="94" spans="1:61" s="187" customFormat="1" hidden="1" outlineLevel="1">
      <c r="A94" s="11"/>
      <c r="B94" s="45"/>
      <c r="C94" s="128">
        <f>Asset40</f>
        <v>0</v>
      </c>
      <c r="D94" s="11"/>
      <c r="E94" s="11"/>
      <c r="F94" s="279"/>
      <c r="G94" s="277"/>
      <c r="H94" s="277">
        <f>Input!H95-Input!H144</f>
        <v>0</v>
      </c>
      <c r="I94" s="277">
        <f>Input!I95-Input!I144</f>
        <v>0</v>
      </c>
      <c r="J94" s="277">
        <f>Input!J95-Input!J144</f>
        <v>0</v>
      </c>
      <c r="K94" s="277">
        <f>Input!K95-Input!K144</f>
        <v>0</v>
      </c>
      <c r="L94" s="277">
        <f>Input!L95-Input!L144</f>
        <v>0</v>
      </c>
      <c r="M94" s="277">
        <f>Input!M95-Input!M144</f>
        <v>0</v>
      </c>
      <c r="N94" s="277">
        <f>Input!N95-Input!N144</f>
        <v>0</v>
      </c>
      <c r="O94" s="277">
        <f>Input!O95-Input!O144</f>
        <v>0</v>
      </c>
      <c r="P94" s="277">
        <f>Input!P95-Input!P144</f>
        <v>0</v>
      </c>
      <c r="Q94" s="277">
        <f>Input!Q95-Input!Q144</f>
        <v>0</v>
      </c>
      <c r="R94" s="277"/>
      <c r="S94" s="277"/>
      <c r="T94" s="277"/>
      <c r="U94" s="277"/>
      <c r="V94" s="277"/>
      <c r="W94" s="277"/>
      <c r="X94" s="277"/>
      <c r="Y94" s="277"/>
      <c r="Z94" s="277"/>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row>
    <row r="95" spans="1:61" s="187" customFormat="1" hidden="1" outlineLevel="1">
      <c r="A95" s="11"/>
      <c r="B95" s="45"/>
      <c r="C95" s="128">
        <f>Asset41</f>
        <v>0</v>
      </c>
      <c r="D95" s="11"/>
      <c r="E95" s="11"/>
      <c r="F95" s="279"/>
      <c r="G95" s="277"/>
      <c r="H95" s="277">
        <f>Input!H96-Input!H145</f>
        <v>0</v>
      </c>
      <c r="I95" s="277">
        <f>Input!I96-Input!I145</f>
        <v>0</v>
      </c>
      <c r="J95" s="277">
        <f>Input!J96-Input!J145</f>
        <v>0</v>
      </c>
      <c r="K95" s="277">
        <f>Input!K96-Input!K145</f>
        <v>0</v>
      </c>
      <c r="L95" s="277">
        <f>Input!L96-Input!L145</f>
        <v>0</v>
      </c>
      <c r="M95" s="277">
        <f>Input!M96-Input!M145</f>
        <v>0</v>
      </c>
      <c r="N95" s="277">
        <f>Input!N96-Input!N145</f>
        <v>0</v>
      </c>
      <c r="O95" s="277">
        <f>Input!O96-Input!O145</f>
        <v>0</v>
      </c>
      <c r="P95" s="277">
        <f>Input!P96-Input!P145</f>
        <v>0</v>
      </c>
      <c r="Q95" s="277">
        <f>Input!Q96-Input!Q145</f>
        <v>0</v>
      </c>
      <c r="R95" s="277"/>
      <c r="S95" s="277"/>
      <c r="T95" s="277"/>
      <c r="U95" s="277"/>
      <c r="V95" s="277"/>
      <c r="W95" s="277"/>
      <c r="X95" s="277"/>
      <c r="Y95" s="277"/>
      <c r="Z95" s="277"/>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row>
    <row r="96" spans="1:61" s="187" customFormat="1" hidden="1" outlineLevel="1">
      <c r="A96" s="11"/>
      <c r="B96" s="45"/>
      <c r="C96" s="128">
        <f>Asset42</f>
        <v>0</v>
      </c>
      <c r="D96" s="11"/>
      <c r="E96" s="11"/>
      <c r="F96" s="279"/>
      <c r="G96" s="277"/>
      <c r="H96" s="277">
        <f>Input!H97-Input!H146</f>
        <v>0</v>
      </c>
      <c r="I96" s="277">
        <f>Input!I97-Input!I146</f>
        <v>0</v>
      </c>
      <c r="J96" s="277">
        <f>Input!J97-Input!J146</f>
        <v>0</v>
      </c>
      <c r="K96" s="277">
        <f>Input!K97-Input!K146</f>
        <v>0</v>
      </c>
      <c r="L96" s="277">
        <f>Input!L97-Input!L146</f>
        <v>0</v>
      </c>
      <c r="M96" s="277">
        <f>Input!M97-Input!M146</f>
        <v>0</v>
      </c>
      <c r="N96" s="277">
        <f>Input!N97-Input!N146</f>
        <v>0</v>
      </c>
      <c r="O96" s="277">
        <f>Input!O97-Input!O146</f>
        <v>0</v>
      </c>
      <c r="P96" s="277">
        <f>Input!P97-Input!P146</f>
        <v>0</v>
      </c>
      <c r="Q96" s="277">
        <f>Input!Q97-Input!Q146</f>
        <v>0</v>
      </c>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row>
    <row r="97" spans="1:61" s="187" customFormat="1" hidden="1" outlineLevel="1">
      <c r="A97" s="11"/>
      <c r="B97" s="45"/>
      <c r="C97" s="128">
        <f>Asset43</f>
        <v>0</v>
      </c>
      <c r="D97" s="11"/>
      <c r="E97" s="11"/>
      <c r="F97" s="279"/>
      <c r="G97" s="277"/>
      <c r="H97" s="277">
        <f>Input!H98-Input!H147</f>
        <v>0</v>
      </c>
      <c r="I97" s="277">
        <f>Input!I98-Input!I147</f>
        <v>0</v>
      </c>
      <c r="J97" s="277">
        <f>Input!J98-Input!J147</f>
        <v>0</v>
      </c>
      <c r="K97" s="277">
        <f>Input!K98-Input!K147</f>
        <v>0</v>
      </c>
      <c r="L97" s="277">
        <f>Input!L98-Input!L147</f>
        <v>0</v>
      </c>
      <c r="M97" s="277">
        <f>Input!M98-Input!M147</f>
        <v>0</v>
      </c>
      <c r="N97" s="277">
        <f>Input!N98-Input!N147</f>
        <v>0</v>
      </c>
      <c r="O97" s="277">
        <f>Input!O98-Input!O147</f>
        <v>0</v>
      </c>
      <c r="P97" s="277">
        <f>Input!P98-Input!P147</f>
        <v>0</v>
      </c>
      <c r="Q97" s="277">
        <f>Input!Q98-Input!Q147</f>
        <v>0</v>
      </c>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BA97" s="278"/>
      <c r="BB97" s="278"/>
      <c r="BC97" s="278"/>
      <c r="BD97" s="278"/>
      <c r="BE97" s="278"/>
      <c r="BF97" s="278"/>
      <c r="BG97" s="278"/>
      <c r="BH97" s="278"/>
      <c r="BI97" s="278"/>
    </row>
    <row r="98" spans="1:61" s="187" customFormat="1" hidden="1" outlineLevel="1">
      <c r="A98" s="11"/>
      <c r="B98" s="45"/>
      <c r="C98" s="128">
        <f>Asset44</f>
        <v>0</v>
      </c>
      <c r="D98" s="11"/>
      <c r="E98" s="11"/>
      <c r="F98" s="279"/>
      <c r="G98" s="277"/>
      <c r="H98" s="277">
        <f>Input!H99-Input!H148</f>
        <v>0</v>
      </c>
      <c r="I98" s="277">
        <f>Input!I99-Input!I148</f>
        <v>0</v>
      </c>
      <c r="J98" s="277">
        <f>Input!J99-Input!J148</f>
        <v>0</v>
      </c>
      <c r="K98" s="277">
        <f>Input!K99-Input!K148</f>
        <v>0</v>
      </c>
      <c r="L98" s="277">
        <f>Input!L99-Input!L148</f>
        <v>0</v>
      </c>
      <c r="M98" s="277">
        <f>Input!M99-Input!M148</f>
        <v>0</v>
      </c>
      <c r="N98" s="277">
        <f>Input!N99-Input!N148</f>
        <v>0</v>
      </c>
      <c r="O98" s="277">
        <f>Input!O99-Input!O148</f>
        <v>0</v>
      </c>
      <c r="P98" s="277">
        <f>Input!P99-Input!P148</f>
        <v>0</v>
      </c>
      <c r="Q98" s="277">
        <f>Input!Q99-Input!Q148</f>
        <v>0</v>
      </c>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8"/>
      <c r="BD98" s="278"/>
      <c r="BE98" s="278"/>
      <c r="BF98" s="278"/>
      <c r="BG98" s="278"/>
      <c r="BH98" s="278"/>
      <c r="BI98" s="278"/>
    </row>
    <row r="99" spans="1:61" s="187" customFormat="1" hidden="1" outlineLevel="1">
      <c r="A99" s="11"/>
      <c r="B99" s="45"/>
      <c r="C99" s="128">
        <f>Asset45</f>
        <v>0</v>
      </c>
      <c r="D99" s="11"/>
      <c r="E99" s="11"/>
      <c r="F99" s="279"/>
      <c r="G99" s="277"/>
      <c r="H99" s="277">
        <f>Input!H100-Input!H149</f>
        <v>0</v>
      </c>
      <c r="I99" s="277">
        <f>Input!I100-Input!I149</f>
        <v>0</v>
      </c>
      <c r="J99" s="277">
        <f>Input!J100-Input!J149</f>
        <v>0</v>
      </c>
      <c r="K99" s="277">
        <f>Input!K100-Input!K149</f>
        <v>0</v>
      </c>
      <c r="L99" s="277">
        <f>Input!L100-Input!L149</f>
        <v>0</v>
      </c>
      <c r="M99" s="277">
        <f>Input!M100-Input!M149</f>
        <v>0</v>
      </c>
      <c r="N99" s="277">
        <f>Input!N100-Input!N149</f>
        <v>0</v>
      </c>
      <c r="O99" s="277">
        <f>Input!O100-Input!O149</f>
        <v>0</v>
      </c>
      <c r="P99" s="277">
        <f>Input!P100-Input!P149</f>
        <v>0</v>
      </c>
      <c r="Q99" s="277">
        <f>Input!Q100-Input!Q149</f>
        <v>0</v>
      </c>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row>
    <row r="100" spans="1:61" s="187" customFormat="1" collapsed="1">
      <c r="A100" s="11"/>
      <c r="B100" s="16"/>
      <c r="C100" s="11"/>
      <c r="D100" s="11"/>
      <c r="E100" s="11"/>
      <c r="F100" s="279"/>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BA100" s="278"/>
      <c r="BB100" s="278"/>
      <c r="BC100" s="278"/>
      <c r="BD100" s="278"/>
      <c r="BE100" s="278"/>
      <c r="BF100" s="278"/>
      <c r="BG100" s="278"/>
      <c r="BH100" s="278"/>
      <c r="BI100" s="278"/>
    </row>
    <row r="101" spans="1:61" s="187" customFormat="1">
      <c r="A101" s="9"/>
      <c r="B101" s="9" t="s">
        <v>70</v>
      </c>
      <c r="C101" s="9"/>
      <c r="D101" s="9"/>
      <c r="E101" s="9"/>
      <c r="F101" s="281"/>
      <c r="G101" s="277"/>
      <c r="H101" s="309">
        <f t="shared" ref="H101:Q101" si="3">H115+H129+H143+H157+H171+H185+H199+H213+H227+H241+H255+H269+H283+H297+H311+H325+H339+H353+H367+H381+H395+H409+H423+H437+H451+H465+H479+H493+H507+H521+H535+H549+H563+H577+H591+H605+H619+H633+H647+H661+H675+H689+H703+H717+H731</f>
        <v>0</v>
      </c>
      <c r="I101" s="309">
        <f t="shared" si="3"/>
        <v>-98.655386529159983</v>
      </c>
      <c r="J101" s="308">
        <f t="shared" si="3"/>
        <v>0</v>
      </c>
      <c r="K101" s="277">
        <f t="shared" si="3"/>
        <v>0</v>
      </c>
      <c r="L101" s="277">
        <f t="shared" si="3"/>
        <v>0</v>
      </c>
      <c r="M101" s="277">
        <f t="shared" si="3"/>
        <v>0</v>
      </c>
      <c r="N101" s="282">
        <f t="shared" si="3"/>
        <v>0</v>
      </c>
      <c r="O101" s="282">
        <f t="shared" si="3"/>
        <v>0</v>
      </c>
      <c r="P101" s="282">
        <f t="shared" si="3"/>
        <v>0</v>
      </c>
      <c r="Q101" s="282">
        <f t="shared" si="3"/>
        <v>0</v>
      </c>
      <c r="R101" s="283"/>
      <c r="S101" s="284"/>
      <c r="T101" s="284"/>
      <c r="U101" s="284"/>
      <c r="V101" s="284"/>
      <c r="W101" s="284"/>
      <c r="X101" s="284"/>
      <c r="Y101" s="284"/>
      <c r="Z101" s="284"/>
      <c r="AA101" s="285"/>
      <c r="AB101" s="285"/>
      <c r="AC101" s="285"/>
      <c r="AD101" s="285"/>
      <c r="AE101" s="285"/>
      <c r="AF101" s="285"/>
      <c r="AG101" s="285"/>
      <c r="AH101" s="285"/>
      <c r="AI101" s="285"/>
      <c r="AJ101" s="285"/>
      <c r="AK101" s="285"/>
      <c r="AL101" s="285"/>
      <c r="AM101" s="285"/>
      <c r="AN101" s="285"/>
      <c r="AO101" s="285"/>
      <c r="AP101" s="285"/>
      <c r="AQ101" s="285"/>
      <c r="AR101" s="285"/>
      <c r="AS101" s="285"/>
      <c r="AT101" s="285"/>
      <c r="AU101" s="285"/>
      <c r="AV101" s="285"/>
      <c r="AW101" s="285"/>
      <c r="AX101" s="285"/>
      <c r="AY101" s="285"/>
      <c r="AZ101" s="285"/>
      <c r="BA101" s="285"/>
      <c r="BB101" s="285"/>
      <c r="BC101" s="285"/>
      <c r="BD101" s="285"/>
      <c r="BE101" s="285"/>
      <c r="BF101" s="285"/>
      <c r="BG101" s="285"/>
      <c r="BH101" s="285"/>
      <c r="BI101" s="285"/>
    </row>
    <row r="102" spans="1:61" s="187" customFormat="1" ht="12.75" hidden="1" customHeight="1" outlineLevel="2">
      <c r="A102" s="9"/>
      <c r="B102" s="31" t="str">
        <f>Asset1</f>
        <v>System Capex</v>
      </c>
      <c r="C102" s="32"/>
      <c r="D102" s="33" t="s">
        <v>66</v>
      </c>
      <c r="E102" s="32"/>
      <c r="F102" s="286"/>
      <c r="G102" s="287"/>
      <c r="H102" s="287">
        <f>IF(H$3&gt;A1taxremlife,A1taxvalue-SUM($F102:G102),IF(A1taxremlife="N/A","n/a",A1taxvalue/A1taxremlife))</f>
        <v>0</v>
      </c>
      <c r="I102" s="287">
        <f>IF(I$3&gt;A1taxremlife,A1taxvalue-SUM($F102:H102),IF(A1taxremlife="N/A","n/a",A1taxvalue/A1taxremlife))</f>
        <v>0</v>
      </c>
      <c r="J102" s="287">
        <f>IF(J$3&gt;A1taxremlife,A1taxvalue-SUM($F102:I102),IF(A1taxremlife="N/A","n/a",A1taxvalue/A1taxremlife))</f>
        <v>0</v>
      </c>
      <c r="K102" s="287">
        <f>IF(K$3&gt;A1taxremlife,A1taxvalue-SUM($F102:J102),IF(A1taxremlife="N/A","n/a",A1taxvalue/A1taxremlife))</f>
        <v>0</v>
      </c>
      <c r="L102" s="287">
        <f>IF(L$3&gt;A1taxremlife,A1taxvalue-SUM($F102:K102),IF(A1taxremlife="N/A","n/a",A1taxvalue/A1taxremlife))</f>
        <v>0</v>
      </c>
      <c r="M102" s="287">
        <f>IF(M$3&gt;A1taxremlife,A1taxvalue-SUM($F102:L102),IF(A1taxremlife="N/A","n/a",A1taxvalue/A1taxremlife))</f>
        <v>0</v>
      </c>
      <c r="N102" s="287">
        <f>IF(N$3&gt;A1taxremlife,A1taxvalue-SUM($F102:M102),IF(A1taxremlife="N/A","n/a",A1taxvalue/A1taxremlife))</f>
        <v>0</v>
      </c>
      <c r="O102" s="287">
        <f>IF(O$3&gt;A1taxremlife,A1taxvalue-SUM($F102:N102),IF(A1taxremlife="N/A","n/a",A1taxvalue/A1taxremlife))</f>
        <v>0</v>
      </c>
      <c r="P102" s="287">
        <f>IF(P$3&gt;A1taxremlife,A1taxvalue-SUM($F102:O102),IF(A1taxremlife="N/A","n/a",A1taxvalue/A1taxremlife))</f>
        <v>0</v>
      </c>
      <c r="Q102" s="287">
        <f>IF(Q$3&gt;A1taxremlife,A1taxvalue-SUM($F102:P102),IF(A1taxremlife="N/A","n/a",A1taxvalue/A1taxremlife))</f>
        <v>0</v>
      </c>
      <c r="R102" s="287"/>
      <c r="S102" s="288"/>
      <c r="T102" s="288"/>
      <c r="U102" s="288"/>
      <c r="V102" s="288"/>
      <c r="W102" s="288"/>
      <c r="X102" s="288"/>
      <c r="Y102" s="288"/>
      <c r="Z102" s="288"/>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c r="AV102" s="289"/>
      <c r="AW102" s="289"/>
      <c r="AX102" s="289"/>
      <c r="AY102" s="289"/>
      <c r="AZ102" s="289"/>
      <c r="BA102" s="289"/>
      <c r="BB102" s="289"/>
      <c r="BC102" s="289"/>
      <c r="BD102" s="289"/>
      <c r="BE102" s="289"/>
      <c r="BF102" s="289"/>
      <c r="BG102" s="289"/>
      <c r="BH102" s="289"/>
      <c r="BI102" s="289"/>
    </row>
    <row r="103" spans="1:61" s="187" customFormat="1" ht="12.75" hidden="1" customHeight="1" outlineLevel="2">
      <c r="A103" s="9"/>
      <c r="B103" s="25"/>
      <c r="C103" s="24"/>
      <c r="D103" s="364" t="s">
        <v>83</v>
      </c>
      <c r="E103" s="85">
        <v>-1</v>
      </c>
      <c r="F103" s="290"/>
      <c r="G103" s="291"/>
      <c r="H103" s="291"/>
      <c r="I103" s="291"/>
      <c r="J103" s="291"/>
      <c r="K103" s="291"/>
      <c r="L103" s="291"/>
      <c r="M103" s="291"/>
      <c r="N103" s="291"/>
      <c r="O103" s="291"/>
      <c r="P103" s="291"/>
      <c r="Q103" s="291"/>
      <c r="R103" s="291"/>
      <c r="S103" s="288"/>
      <c r="T103" s="288"/>
      <c r="U103" s="288"/>
      <c r="V103" s="288"/>
      <c r="W103" s="288"/>
      <c r="X103" s="288"/>
      <c r="Y103" s="288"/>
      <c r="Z103" s="288"/>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c r="AV103" s="289"/>
      <c r="AW103" s="289"/>
      <c r="AX103" s="289"/>
      <c r="AY103" s="289"/>
      <c r="AZ103" s="289"/>
      <c r="BA103" s="289"/>
      <c r="BB103" s="289"/>
      <c r="BC103" s="289"/>
      <c r="BD103" s="289"/>
      <c r="BE103" s="289"/>
      <c r="BF103" s="289"/>
      <c r="BG103" s="289"/>
      <c r="BH103" s="289"/>
      <c r="BI103" s="289"/>
    </row>
    <row r="104" spans="1:61" s="187" customFormat="1" ht="12.75" hidden="1" customHeight="1" outlineLevel="2">
      <c r="A104" s="9"/>
      <c r="B104" s="25"/>
      <c r="C104" s="24"/>
      <c r="D104" s="365"/>
      <c r="E104" s="85">
        <v>0</v>
      </c>
      <c r="F104" s="290"/>
      <c r="G104" s="295"/>
      <c r="H104" s="291"/>
      <c r="I104" s="291"/>
      <c r="J104" s="291"/>
      <c r="K104" s="291"/>
      <c r="L104" s="291"/>
      <c r="M104" s="291"/>
      <c r="N104" s="291"/>
      <c r="O104" s="291"/>
      <c r="P104" s="291"/>
      <c r="Q104" s="291"/>
      <c r="R104" s="291"/>
      <c r="S104" s="288"/>
      <c r="T104" s="292"/>
      <c r="U104" s="288"/>
      <c r="V104" s="288"/>
      <c r="W104" s="288"/>
      <c r="X104" s="288"/>
      <c r="Y104" s="288"/>
      <c r="Z104" s="288"/>
      <c r="AA104" s="289"/>
      <c r="AB104" s="289"/>
      <c r="AC104" s="289"/>
      <c r="AD104" s="289"/>
      <c r="AE104" s="289"/>
      <c r="AF104" s="289"/>
      <c r="AG104" s="289"/>
      <c r="AH104" s="289"/>
      <c r="AI104" s="289"/>
      <c r="AJ104" s="289"/>
      <c r="AK104" s="289"/>
      <c r="AL104" s="289"/>
      <c r="AM104" s="289"/>
      <c r="AN104" s="289"/>
      <c r="AO104" s="289"/>
      <c r="AP104" s="289"/>
      <c r="AQ104" s="289"/>
      <c r="AR104" s="289"/>
      <c r="AS104" s="289"/>
      <c r="AT104" s="289"/>
      <c r="AU104" s="289"/>
      <c r="AV104" s="289"/>
      <c r="AW104" s="289"/>
      <c r="AX104" s="289"/>
      <c r="AY104" s="289"/>
      <c r="AZ104" s="289"/>
      <c r="BA104" s="289"/>
      <c r="BB104" s="289"/>
      <c r="BC104" s="289"/>
      <c r="BD104" s="289"/>
      <c r="BE104" s="289"/>
      <c r="BF104" s="289"/>
      <c r="BG104" s="289"/>
      <c r="BH104" s="289"/>
      <c r="BI104" s="289"/>
    </row>
    <row r="105" spans="1:61" s="187" customFormat="1" ht="12.75" hidden="1" customHeight="1" outlineLevel="2">
      <c r="A105" s="9"/>
      <c r="B105" s="25"/>
      <c r="C105" s="24"/>
      <c r="D105" s="365"/>
      <c r="E105" s="85">
        <v>1</v>
      </c>
      <c r="F105" s="290"/>
      <c r="G105" s="295"/>
      <c r="H105" s="293"/>
      <c r="I105" s="291">
        <f>IF(A1taxstdlife="n/a","n/a",IF(I$3&gt;(A1taxstdlife+$E105),(Input!$H$56-Input!$H$105)-SUM($H105:H105),(Input!$H$56-Input!$H$105)/A1taxstdlife))</f>
        <v>0</v>
      </c>
      <c r="J105" s="291">
        <f>IF(A1taxstdlife="n/a","n/a",IF(J$3&gt;(A1taxstdlife+$E105),(Input!$H$56-Input!$H$105)-SUM($H105:I105),(Input!$H$56-Input!$H$105)/A1taxstdlife))</f>
        <v>0</v>
      </c>
      <c r="K105" s="291">
        <f>IF(A1taxstdlife="n/a","n/a",IF(K$3&gt;(A1taxstdlife+$E105),(Input!$H$56-Input!$H$105)-SUM($H105:J105),(Input!$H$56-Input!$H$105)/A1taxstdlife))</f>
        <v>0</v>
      </c>
      <c r="L105" s="291">
        <f>IF(A1taxstdlife="n/a","n/a",IF(L$3&gt;(A1taxstdlife+$E105),(Input!$H$56-Input!$H$105)-SUM($H105:K105),(Input!$H$56-Input!$H$105)/A1taxstdlife))</f>
        <v>0</v>
      </c>
      <c r="M105" s="291">
        <f>IF(A1taxstdlife="n/a","n/a",IF(M$3&gt;(A1taxstdlife+$E105),(Input!$H$56-Input!$H$105)-SUM($H105:L105),(Input!$H$56-Input!$H$105)/A1taxstdlife))</f>
        <v>0</v>
      </c>
      <c r="N105" s="291">
        <f>IF(A1taxstdlife="n/a","n/a",IF(N$3&gt;(A1taxstdlife+$E105),(Input!$H$56-Input!$H$105)-SUM($H105:M105),(Input!$H$56-Input!$H$105)/A1taxstdlife))</f>
        <v>0</v>
      </c>
      <c r="O105" s="291">
        <f>IF(A1taxstdlife="n/a","n/a",IF(O$3&gt;(A1taxstdlife+$E105),(Input!$H$56-Input!$H$105)-SUM($H105:N105),(Input!$H$56-Input!$H$105)/A1taxstdlife))</f>
        <v>0</v>
      </c>
      <c r="P105" s="291">
        <f>IF(A1taxstdlife="n/a","n/a",IF(P$3&gt;(A1taxstdlife+$E105),(Input!$H$56-Input!$H$105)-SUM($H105:O105),(Input!$H$56-Input!$H$105)/A1taxstdlife))</f>
        <v>0</v>
      </c>
      <c r="Q105" s="291">
        <f>IF(A1taxstdlife="n/a","n/a",IF(Q$3&gt;(A1taxstdlife+$E105),(Input!$H$56-Input!$H$105)-SUM($H105:P105),(Input!$H$56-Input!$H$105)/A1taxstdlife))</f>
        <v>0</v>
      </c>
      <c r="R105" s="291"/>
      <c r="S105" s="288"/>
      <c r="T105" s="288"/>
      <c r="U105" s="288"/>
      <c r="V105" s="288"/>
      <c r="W105" s="288"/>
      <c r="X105" s="288"/>
      <c r="Y105" s="288"/>
      <c r="Z105" s="288"/>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c r="AY105" s="289"/>
      <c r="AZ105" s="289"/>
      <c r="BA105" s="289"/>
      <c r="BB105" s="289"/>
      <c r="BC105" s="289"/>
      <c r="BD105" s="289"/>
      <c r="BE105" s="289"/>
      <c r="BF105" s="289"/>
      <c r="BG105" s="289"/>
      <c r="BH105" s="289"/>
      <c r="BI105" s="289"/>
    </row>
    <row r="106" spans="1:61" s="187" customFormat="1" ht="12.75" hidden="1" customHeight="1" outlineLevel="2">
      <c r="A106" s="9"/>
      <c r="B106" s="25"/>
      <c r="C106" s="24"/>
      <c r="D106" s="365"/>
      <c r="E106" s="85">
        <v>2</v>
      </c>
      <c r="F106" s="290"/>
      <c r="G106" s="295"/>
      <c r="H106" s="294"/>
      <c r="I106" s="293"/>
      <c r="J106" s="291">
        <f>IF(A1taxstdlife="n/a","n/a",IF(J$3&gt;(A1taxstdlife+$E106),(Input!$I$56-Input!$I$105)-SUM($I106:I106),(Input!$I$56-Input!$I$105)/A1taxstdlife))</f>
        <v>0</v>
      </c>
      <c r="K106" s="291">
        <f>IF(A1taxstdlife="n/a","n/a",IF(K$3&gt;(A1taxstdlife+$E106),(Input!$I$56-Input!$I$105)-SUM($I106:J106),(Input!$I$56-Input!$I$105)/A1taxstdlife))</f>
        <v>0</v>
      </c>
      <c r="L106" s="291">
        <f>IF(A1taxstdlife="n/a","n/a",IF(L$3&gt;(A1taxstdlife+$E106),(Input!$I$56-Input!$I$105)-SUM($I106:K106),(Input!$I$56-Input!$I$105)/A1taxstdlife))</f>
        <v>0</v>
      </c>
      <c r="M106" s="291">
        <f>IF(A1taxstdlife="n/a","n/a",IF(M$3&gt;(A1taxstdlife+$E106),(Input!$I$56-Input!$I$105)-SUM($I106:L106),(Input!$I$56-Input!$I$105)/A1taxstdlife))</f>
        <v>0</v>
      </c>
      <c r="N106" s="291">
        <f>IF(A1taxstdlife="n/a","n/a",IF(N$3&gt;(A1taxstdlife+$E106),(Input!$I$56-Input!$I$105)-SUM($I106:M106),(Input!$I$56-Input!$I$105)/A1taxstdlife))</f>
        <v>0</v>
      </c>
      <c r="O106" s="291">
        <f>IF(A1taxstdlife="n/a","n/a",IF(O$3&gt;(A1taxstdlife+$E106),(Input!$I$56-Input!$I$105)-SUM($I106:N106),(Input!$I$56-Input!$I$105)/A1taxstdlife))</f>
        <v>0</v>
      </c>
      <c r="P106" s="291">
        <f>IF(A1taxstdlife="n/a","n/a",IF(P$3&gt;(A1taxstdlife+$E106),(Input!$I$56-Input!$I$105)-SUM($I106:O106),(Input!$I$56-Input!$I$105)/A1taxstdlife))</f>
        <v>0</v>
      </c>
      <c r="Q106" s="291">
        <f>IF(A1taxstdlife="n/a","n/a",IF(Q$3&gt;(A1taxstdlife+$E106),(Input!$I$56-Input!$I$105)-SUM($I106:P106),(Input!$I$56-Input!$I$105)/A1taxstdlife))</f>
        <v>0</v>
      </c>
      <c r="R106" s="291"/>
      <c r="S106" s="288"/>
      <c r="T106" s="288"/>
      <c r="U106" s="288"/>
      <c r="V106" s="288"/>
      <c r="W106" s="288"/>
      <c r="X106" s="288"/>
      <c r="Y106" s="288"/>
      <c r="Z106" s="288"/>
      <c r="AA106" s="289"/>
      <c r="AB106" s="289"/>
      <c r="AC106" s="289"/>
      <c r="AD106" s="289"/>
      <c r="AE106" s="289"/>
      <c r="AF106" s="289"/>
      <c r="AG106" s="289"/>
      <c r="AH106" s="289"/>
      <c r="AI106" s="289"/>
      <c r="AJ106" s="289"/>
      <c r="AK106" s="289"/>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row>
    <row r="107" spans="1:61" s="187" customFormat="1" ht="12.75" hidden="1" customHeight="1" outlineLevel="2">
      <c r="A107" s="9"/>
      <c r="B107" s="25"/>
      <c r="C107" s="24"/>
      <c r="D107" s="365"/>
      <c r="E107" s="85">
        <v>3</v>
      </c>
      <c r="F107" s="290"/>
      <c r="G107" s="295"/>
      <c r="H107" s="294"/>
      <c r="I107" s="294"/>
      <c r="J107" s="293"/>
      <c r="K107" s="291">
        <f>IF(A1taxstdlife="n/a","n/a",IF(K$3&gt;(A1taxstdlife+$E107),(Input!$J$56-Input!$J$105)-SUM($J107:J107),(Input!$J$56-Input!$J$105)/A1taxstdlife))</f>
        <v>0</v>
      </c>
      <c r="L107" s="291">
        <f>IF(A1taxstdlife="n/a","n/a",IF(L$3&gt;(A1taxstdlife+$E107),(Input!$J$56-Input!$J$105)-SUM($J107:K107),(Input!$J$56-Input!$J$105)/A1taxstdlife))</f>
        <v>0</v>
      </c>
      <c r="M107" s="291">
        <f>IF(A1taxstdlife="n/a","n/a",IF(M$3&gt;(A1taxstdlife+$E107),(Input!$J$56-Input!$J$105)-SUM($J107:L107),(Input!$J$56-Input!$J$105)/A1taxstdlife))</f>
        <v>0</v>
      </c>
      <c r="N107" s="291">
        <f>IF(A1taxstdlife="n/a","n/a",IF(N$3&gt;(A1taxstdlife+$E107),(Input!$J$56-Input!$J$105)-SUM($J107:M107),(Input!$J$56-Input!$J$105)/A1taxstdlife))</f>
        <v>0</v>
      </c>
      <c r="O107" s="291">
        <f>IF(A1taxstdlife="n/a","n/a",IF(O$3&gt;(A1taxstdlife+$E107),(Input!$J$56-Input!$J$105)-SUM($J107:N107),(Input!$J$56-Input!$J$105)/A1taxstdlife))</f>
        <v>0</v>
      </c>
      <c r="P107" s="291">
        <f>IF(A1taxstdlife="n/a","n/a",IF(P$3&gt;(A1taxstdlife+$E107),(Input!$J$56-Input!$J$105)-SUM($J107:O107),(Input!$J$56-Input!$J$105)/A1taxstdlife))</f>
        <v>0</v>
      </c>
      <c r="Q107" s="291">
        <f>IF(A1taxstdlife="n/a","n/a",IF(Q$3&gt;(A1taxstdlife+$E107),(Input!$J$56-Input!$J$105)-SUM($J107:P107),(Input!$J$56-Input!$J$105)/A1taxstdlife))</f>
        <v>0</v>
      </c>
      <c r="R107" s="291"/>
      <c r="S107" s="288"/>
      <c r="T107" s="288"/>
      <c r="U107" s="288"/>
      <c r="V107" s="288"/>
      <c r="W107" s="288"/>
      <c r="X107" s="288"/>
      <c r="Y107" s="288"/>
      <c r="Z107" s="288"/>
      <c r="AA107" s="289"/>
      <c r="AB107" s="289"/>
      <c r="AC107" s="289"/>
      <c r="AD107" s="289"/>
      <c r="AE107" s="289"/>
      <c r="AF107" s="289"/>
      <c r="AG107" s="289"/>
      <c r="AH107" s="289"/>
      <c r="AI107" s="289"/>
      <c r="AJ107" s="289"/>
      <c r="AK107" s="289"/>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row>
    <row r="108" spans="1:61" s="187" customFormat="1" ht="12.75" hidden="1" customHeight="1" outlineLevel="2">
      <c r="A108" s="9"/>
      <c r="B108" s="25"/>
      <c r="C108" s="24"/>
      <c r="D108" s="365"/>
      <c r="E108" s="85">
        <v>4</v>
      </c>
      <c r="F108" s="290"/>
      <c r="G108" s="295"/>
      <c r="H108" s="294"/>
      <c r="I108" s="294"/>
      <c r="J108" s="294"/>
      <c r="K108" s="293"/>
      <c r="L108" s="291">
        <f>IF(A1taxstdlife="n/a","n/a",IF(L$3&gt;(A1taxstdlife+$E108),(Input!$K$56-Input!$K$105)-SUM($K108:K108),(Input!$K$56-Input!$K$105)/A1taxstdlife))</f>
        <v>0</v>
      </c>
      <c r="M108" s="291">
        <f>IF(A1taxstdlife="n/a","n/a",IF(M$3&gt;(A1taxstdlife+$E108),(Input!$K$56-Input!$K$105)-SUM($K108:L108),(Input!$K$56-Input!$K$105)/A1taxstdlife))</f>
        <v>0</v>
      </c>
      <c r="N108" s="291">
        <f>IF(A1taxstdlife="n/a","n/a",IF(N$3&gt;(A1taxstdlife+$E108),(Input!$K$56-Input!$K$105)-SUM($K108:M108),(Input!$K$56-Input!$K$105)/A1taxstdlife))</f>
        <v>0</v>
      </c>
      <c r="O108" s="291">
        <f>IF(A1taxstdlife="n/a","n/a",IF(O$3&gt;(A1taxstdlife+$E108),(Input!$K$56-Input!$K$105)-SUM($K108:N108),(Input!$K$56-Input!$K$105)/A1taxstdlife))</f>
        <v>0</v>
      </c>
      <c r="P108" s="291">
        <f>IF(A1taxstdlife="n/a","n/a",IF(P$3&gt;(A1taxstdlife+$E108),(Input!$K$56-Input!$K$105)-SUM($K108:O108),(Input!$K$56-Input!$K$105)/A1taxstdlife))</f>
        <v>0</v>
      </c>
      <c r="Q108" s="291">
        <f>IF(A1taxstdlife="n/a","n/a",IF(Q$3&gt;(A1taxstdlife+$E108),(Input!$K$56-Input!$K$105)-SUM($K108:P108),(Input!$K$56-Input!$K$105)/A1taxstdlife))</f>
        <v>0</v>
      </c>
      <c r="R108" s="291"/>
      <c r="S108" s="288"/>
      <c r="T108" s="288"/>
      <c r="U108" s="288"/>
      <c r="V108" s="288"/>
      <c r="W108" s="288"/>
      <c r="X108" s="288"/>
      <c r="Y108" s="288"/>
      <c r="Z108" s="288"/>
      <c r="AA108" s="289"/>
      <c r="AB108" s="289"/>
      <c r="AC108" s="289"/>
      <c r="AD108" s="289"/>
      <c r="AE108" s="289"/>
      <c r="AF108" s="289"/>
      <c r="AG108" s="289"/>
      <c r="AH108" s="289"/>
      <c r="AI108" s="289"/>
      <c r="AJ108" s="289"/>
      <c r="AK108" s="289"/>
      <c r="AL108" s="289"/>
      <c r="AM108" s="289"/>
      <c r="AN108" s="289"/>
      <c r="AO108" s="289"/>
      <c r="AP108" s="289"/>
      <c r="AQ108" s="289"/>
      <c r="AR108" s="289"/>
      <c r="AS108" s="289"/>
      <c r="AT108" s="289"/>
      <c r="AU108" s="289"/>
      <c r="AV108" s="289"/>
      <c r="AW108" s="289"/>
      <c r="AX108" s="289"/>
      <c r="AY108" s="289"/>
      <c r="AZ108" s="289"/>
      <c r="BA108" s="289"/>
      <c r="BB108" s="289"/>
      <c r="BC108" s="289"/>
      <c r="BD108" s="289"/>
      <c r="BE108" s="289"/>
      <c r="BF108" s="289"/>
      <c r="BG108" s="289"/>
      <c r="BH108" s="289"/>
      <c r="BI108" s="289"/>
    </row>
    <row r="109" spans="1:61" s="187" customFormat="1" ht="12.75" hidden="1" customHeight="1" outlineLevel="2">
      <c r="A109" s="9"/>
      <c r="B109" s="25"/>
      <c r="C109" s="24"/>
      <c r="D109" s="365"/>
      <c r="E109" s="85">
        <v>5</v>
      </c>
      <c r="F109" s="290"/>
      <c r="G109" s="295"/>
      <c r="H109" s="294"/>
      <c r="I109" s="294"/>
      <c r="J109" s="294"/>
      <c r="K109" s="294"/>
      <c r="L109" s="293"/>
      <c r="M109" s="291">
        <f>IF(A1taxstdlife="n/a","n/a",IF(M$3&gt;(A1taxstdlife+$E109),(Input!$L$56-Input!$L$105)-SUM($L109:L109),(Input!$L$56-Input!$L$105)/A1taxstdlife))</f>
        <v>0</v>
      </c>
      <c r="N109" s="291">
        <f>IF(A1taxstdlife="n/a","n/a",IF(N$3&gt;(A1taxstdlife+$E109),(Input!$L$56-Input!$L$105)-SUM($L109:M109),(Input!$L$56-Input!$L$105)/A1taxstdlife))</f>
        <v>0</v>
      </c>
      <c r="O109" s="291">
        <f>IF(A1taxstdlife="n/a","n/a",IF(O$3&gt;(A1taxstdlife+$E109),(Input!$L$56-Input!$L$105)-SUM($L109:N109),(Input!$L$56-Input!$L$105)/A1taxstdlife))</f>
        <v>0</v>
      </c>
      <c r="P109" s="291">
        <f>IF(A1taxstdlife="n/a","n/a",IF(P$3&gt;(A1taxstdlife+$E109),(Input!$L$56-Input!$L$105)-SUM($L109:O109),(Input!$L$56-Input!$L$105)/A1taxstdlife))</f>
        <v>0</v>
      </c>
      <c r="Q109" s="291">
        <f>IF(A1taxstdlife="n/a","n/a",IF(Q$3&gt;(A1taxstdlife+$E109),(Input!$L$56-Input!$L$105)-SUM($L109:P109),(Input!$L$56-Input!$L$105)/A1taxstdlife))</f>
        <v>0</v>
      </c>
      <c r="R109" s="291"/>
      <c r="S109" s="288"/>
      <c r="T109" s="288"/>
      <c r="U109" s="288"/>
      <c r="V109" s="288"/>
      <c r="W109" s="288"/>
      <c r="X109" s="288"/>
      <c r="Y109" s="288"/>
      <c r="Z109" s="288"/>
      <c r="AA109" s="289"/>
      <c r="AB109" s="289"/>
      <c r="AC109" s="289"/>
      <c r="AD109" s="289"/>
      <c r="AE109" s="289"/>
      <c r="AF109" s="289"/>
      <c r="AG109" s="289"/>
      <c r="AH109" s="289"/>
      <c r="AI109" s="289"/>
      <c r="AJ109" s="289"/>
      <c r="AK109" s="289"/>
      <c r="AL109" s="289"/>
      <c r="AM109" s="289"/>
      <c r="AN109" s="289"/>
      <c r="AO109" s="289"/>
      <c r="AP109" s="289"/>
      <c r="AQ109" s="289"/>
      <c r="AR109" s="289"/>
      <c r="AS109" s="289"/>
      <c r="AT109" s="289"/>
      <c r="AU109" s="289"/>
      <c r="AV109" s="289"/>
      <c r="AW109" s="289"/>
      <c r="AX109" s="289"/>
      <c r="AY109" s="289"/>
      <c r="AZ109" s="289"/>
      <c r="BA109" s="289"/>
      <c r="BB109" s="289"/>
      <c r="BC109" s="289"/>
      <c r="BD109" s="289"/>
      <c r="BE109" s="289"/>
      <c r="BF109" s="289"/>
      <c r="BG109" s="289"/>
      <c r="BH109" s="289"/>
      <c r="BI109" s="289"/>
    </row>
    <row r="110" spans="1:61" s="187" customFormat="1" ht="12.75" hidden="1" customHeight="1" outlineLevel="2">
      <c r="A110" s="9"/>
      <c r="B110" s="25"/>
      <c r="C110" s="24"/>
      <c r="D110" s="365"/>
      <c r="E110" s="85">
        <v>6</v>
      </c>
      <c r="F110" s="290"/>
      <c r="G110" s="295"/>
      <c r="H110" s="294"/>
      <c r="I110" s="294"/>
      <c r="J110" s="294"/>
      <c r="K110" s="294"/>
      <c r="L110" s="294"/>
      <c r="M110" s="293"/>
      <c r="N110" s="291">
        <f>IF(A1taxstdlife="n/a","n/a",IF(N$3&gt;(A1taxstdlife+$E110),(Input!$M$56-Input!$M$105)-SUM($M110:M110),(Input!$M$56-Input!$M$105)/A1taxstdlife))</f>
        <v>0</v>
      </c>
      <c r="O110" s="291">
        <f>IF(A1taxstdlife="n/a","n/a",IF(O$3&gt;(A1taxstdlife+$E110),(Input!$M$56-Input!$M$105)-SUM($M110:N110),(Input!$M$56-Input!$M$105)/A1taxstdlife))</f>
        <v>0</v>
      </c>
      <c r="P110" s="291">
        <f>IF(A1taxstdlife="n/a","n/a",IF(P$3&gt;(A1taxstdlife+$E110),(Input!$M$56-Input!$M$105)-SUM($M110:O110),(Input!$M$56-Input!$M$105)/A1taxstdlife))</f>
        <v>0</v>
      </c>
      <c r="Q110" s="291">
        <f>IF(A1taxstdlife="n/a","n/a",IF(Q$3&gt;(A1taxstdlife+$E110),(Input!$M$56-Input!$M$105)-SUM($M110:P110),(Input!$M$56-Input!$M$105)/A1taxstdlife))</f>
        <v>0</v>
      </c>
      <c r="R110" s="291"/>
      <c r="S110" s="288"/>
      <c r="T110" s="288"/>
      <c r="U110" s="288"/>
      <c r="V110" s="288"/>
      <c r="W110" s="288"/>
      <c r="X110" s="288"/>
      <c r="Y110" s="288"/>
      <c r="Z110" s="288"/>
      <c r="AA110" s="289"/>
      <c r="AB110" s="289"/>
      <c r="AC110" s="289"/>
      <c r="AD110" s="289"/>
      <c r="AE110" s="289"/>
      <c r="AF110" s="289"/>
      <c r="AG110" s="289"/>
      <c r="AH110" s="289"/>
      <c r="AI110" s="289"/>
      <c r="AJ110" s="289"/>
      <c r="AK110" s="289"/>
      <c r="AL110" s="289"/>
      <c r="AM110" s="289"/>
      <c r="AN110" s="289"/>
      <c r="AO110" s="289"/>
      <c r="AP110" s="289"/>
      <c r="AQ110" s="289"/>
      <c r="AR110" s="289"/>
      <c r="AS110" s="289"/>
      <c r="AT110" s="289"/>
      <c r="AU110" s="289"/>
      <c r="AV110" s="289"/>
      <c r="AW110" s="289"/>
      <c r="AX110" s="289"/>
      <c r="AY110" s="289"/>
      <c r="AZ110" s="289"/>
      <c r="BA110" s="289"/>
      <c r="BB110" s="289"/>
      <c r="BC110" s="289"/>
      <c r="BD110" s="289"/>
      <c r="BE110" s="289"/>
      <c r="BF110" s="289"/>
      <c r="BG110" s="289"/>
      <c r="BH110" s="289"/>
      <c r="BI110" s="289"/>
    </row>
    <row r="111" spans="1:61" s="187" customFormat="1" ht="12.75" hidden="1" customHeight="1" outlineLevel="2">
      <c r="A111" s="9"/>
      <c r="B111" s="25"/>
      <c r="C111" s="24"/>
      <c r="D111" s="365"/>
      <c r="E111" s="85">
        <v>7</v>
      </c>
      <c r="F111" s="290"/>
      <c r="G111" s="295"/>
      <c r="H111" s="294"/>
      <c r="I111" s="294"/>
      <c r="J111" s="294"/>
      <c r="K111" s="294"/>
      <c r="L111" s="294"/>
      <c r="M111" s="294"/>
      <c r="N111" s="293"/>
      <c r="O111" s="291">
        <f>IF(A1taxstdlife="n/a","n/a",IF(O$3&gt;(A1taxstdlife+$E111),(Input!$N$56-Input!$N$105)-SUM($N111:N111),(Input!$N$56-Input!$N$105)/A1taxstdlife))</f>
        <v>0</v>
      </c>
      <c r="P111" s="291">
        <f>IF(A1taxstdlife="n/a","n/a",IF(P$3&gt;(A1taxstdlife+$E111),(Input!$N$56-Input!$N$105)-SUM($N111:O111),(Input!$N$56-Input!$N$105)/A1taxstdlife))</f>
        <v>0</v>
      </c>
      <c r="Q111" s="291">
        <f>IF(A1taxstdlife="n/a","n/a",IF(Q$3&gt;(A1taxstdlife+$E111),(Input!$N$56-Input!$N$105)-SUM($N111:P111),(Input!$N$56-Input!$N$105)/A1taxstdlife))</f>
        <v>0</v>
      </c>
      <c r="R111" s="291"/>
      <c r="S111" s="288"/>
      <c r="T111" s="288"/>
      <c r="U111" s="288"/>
      <c r="V111" s="288"/>
      <c r="W111" s="288"/>
      <c r="X111" s="288"/>
      <c r="Y111" s="288"/>
      <c r="Z111" s="288"/>
      <c r="AA111" s="289"/>
      <c r="AB111" s="289"/>
      <c r="AC111" s="289"/>
      <c r="AD111" s="289"/>
      <c r="AE111" s="289"/>
      <c r="AF111" s="289"/>
      <c r="AG111" s="289"/>
      <c r="AH111" s="289"/>
      <c r="AI111" s="289"/>
      <c r="AJ111" s="289"/>
      <c r="AK111" s="289"/>
      <c r="AL111" s="289"/>
      <c r="AM111" s="289"/>
      <c r="AN111" s="289"/>
      <c r="AO111" s="289"/>
      <c r="AP111" s="289"/>
      <c r="AQ111" s="289"/>
      <c r="AR111" s="289"/>
      <c r="AS111" s="289"/>
      <c r="AT111" s="289"/>
      <c r="AU111" s="289"/>
      <c r="AV111" s="289"/>
      <c r="AW111" s="289"/>
      <c r="AX111" s="289"/>
      <c r="AY111" s="289"/>
      <c r="AZ111" s="289"/>
      <c r="BA111" s="289"/>
      <c r="BB111" s="289"/>
      <c r="BC111" s="289"/>
      <c r="BD111" s="289"/>
      <c r="BE111" s="289"/>
      <c r="BF111" s="289"/>
      <c r="BG111" s="289"/>
      <c r="BH111" s="289"/>
      <c r="BI111" s="289"/>
    </row>
    <row r="112" spans="1:61" s="187" customFormat="1" ht="12.75" hidden="1" customHeight="1" outlineLevel="2">
      <c r="A112" s="9"/>
      <c r="B112" s="25"/>
      <c r="C112" s="24"/>
      <c r="D112" s="365"/>
      <c r="E112" s="85">
        <v>8</v>
      </c>
      <c r="F112" s="290"/>
      <c r="G112" s="295"/>
      <c r="H112" s="294"/>
      <c r="I112" s="294"/>
      <c r="J112" s="294"/>
      <c r="K112" s="294"/>
      <c r="L112" s="294"/>
      <c r="M112" s="294"/>
      <c r="N112" s="294"/>
      <c r="O112" s="293"/>
      <c r="P112" s="291">
        <f>IF(A1taxstdlife="n/a","n/a",IF(P$3&gt;(A1taxstdlife+$E112),(Input!$O$56-Input!$O$105)-SUM($O112:O112),(Input!$O$56-Input!$O$105)/A1taxstdlife))</f>
        <v>0</v>
      </c>
      <c r="Q112" s="291">
        <f>IF(A1taxstdlife="n/a","n/a",IF(Q$3&gt;(A1taxstdlife+$E112),(Input!$O$56-Input!$O$105)-SUM($O112:P112),(Input!$O$56-Input!$O$105)/A1taxstdlife))</f>
        <v>0</v>
      </c>
      <c r="R112" s="291"/>
      <c r="S112" s="288"/>
      <c r="T112" s="288"/>
      <c r="U112" s="288"/>
      <c r="V112" s="288"/>
      <c r="W112" s="288"/>
      <c r="X112" s="288"/>
      <c r="Y112" s="288"/>
      <c r="Z112" s="288"/>
      <c r="AA112" s="289"/>
      <c r="AB112" s="289"/>
      <c r="AC112" s="289"/>
      <c r="AD112" s="289"/>
      <c r="AE112" s="289"/>
      <c r="AF112" s="289"/>
      <c r="AG112" s="289"/>
      <c r="AH112" s="289"/>
      <c r="AI112" s="289"/>
      <c r="AJ112" s="289"/>
      <c r="AK112" s="289"/>
      <c r="AL112" s="289"/>
      <c r="AM112" s="289"/>
      <c r="AN112" s="289"/>
      <c r="AO112" s="289"/>
      <c r="AP112" s="289"/>
      <c r="AQ112" s="289"/>
      <c r="AR112" s="289"/>
      <c r="AS112" s="289"/>
      <c r="AT112" s="289"/>
      <c r="AU112" s="289"/>
      <c r="AV112" s="289"/>
      <c r="AW112" s="289"/>
      <c r="AX112" s="289"/>
      <c r="AY112" s="289"/>
      <c r="AZ112" s="289"/>
      <c r="BA112" s="289"/>
      <c r="BB112" s="289"/>
      <c r="BC112" s="289"/>
      <c r="BD112" s="289"/>
      <c r="BE112" s="289"/>
      <c r="BF112" s="289"/>
      <c r="BG112" s="289"/>
      <c r="BH112" s="289"/>
      <c r="BI112" s="289"/>
    </row>
    <row r="113" spans="1:62" s="187" customFormat="1" ht="12.75" hidden="1" customHeight="1" outlineLevel="2">
      <c r="A113" s="9"/>
      <c r="B113" s="25"/>
      <c r="C113" s="24"/>
      <c r="D113" s="365"/>
      <c r="E113" s="85">
        <v>9</v>
      </c>
      <c r="F113" s="290"/>
      <c r="G113" s="295"/>
      <c r="H113" s="294"/>
      <c r="I113" s="294"/>
      <c r="J113" s="294"/>
      <c r="K113" s="294"/>
      <c r="L113" s="294"/>
      <c r="M113" s="294"/>
      <c r="N113" s="294"/>
      <c r="O113" s="294"/>
      <c r="P113" s="293"/>
      <c r="Q113" s="291">
        <f>IF(A1taxstdlife="n/a","n/a",IF(Q$3&gt;(A1taxstdlife+$E113),(Input!$P$56-Input!$P$105)-SUM($P113:P113),(Input!$P$56-Input!$P$105)/A1taxstdlife))</f>
        <v>0</v>
      </c>
      <c r="R113" s="291"/>
      <c r="S113" s="288"/>
      <c r="T113" s="288"/>
      <c r="U113" s="288"/>
      <c r="V113" s="288"/>
      <c r="W113" s="288"/>
      <c r="X113" s="288"/>
      <c r="Y113" s="288"/>
      <c r="Z113" s="288"/>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row>
    <row r="114" spans="1:62" s="187" customFormat="1" ht="12.75" hidden="1" customHeight="1" outlineLevel="2">
      <c r="A114" s="9"/>
      <c r="B114" s="25"/>
      <c r="C114" s="24"/>
      <c r="D114" s="365"/>
      <c r="E114" s="86">
        <v>10</v>
      </c>
      <c r="F114" s="290"/>
      <c r="G114" s="295"/>
      <c r="H114" s="294"/>
      <c r="I114" s="294"/>
      <c r="J114" s="294"/>
      <c r="K114" s="294"/>
      <c r="L114" s="294"/>
      <c r="M114" s="294"/>
      <c r="N114" s="294"/>
      <c r="O114" s="294"/>
      <c r="P114" s="295"/>
      <c r="Q114" s="293"/>
      <c r="R114" s="291"/>
      <c r="S114" s="288"/>
      <c r="T114" s="288"/>
      <c r="U114" s="288"/>
      <c r="V114" s="288"/>
      <c r="W114" s="288"/>
      <c r="X114" s="288"/>
      <c r="Y114" s="288"/>
      <c r="Z114" s="288"/>
      <c r="AA114" s="289"/>
      <c r="AB114" s="289"/>
      <c r="AC114" s="289"/>
      <c r="AD114" s="289"/>
      <c r="AE114" s="289"/>
      <c r="AF114" s="289"/>
      <c r="AG114" s="289"/>
      <c r="AH114" s="289"/>
      <c r="AI114" s="289"/>
      <c r="AJ114" s="289"/>
      <c r="AK114" s="289"/>
      <c r="AL114" s="289"/>
      <c r="AM114" s="289"/>
      <c r="AN114" s="289"/>
      <c r="AO114" s="289"/>
      <c r="AP114" s="289"/>
      <c r="AQ114" s="289"/>
      <c r="AR114" s="289"/>
      <c r="AS114" s="289"/>
      <c r="AT114" s="289"/>
      <c r="AU114" s="289"/>
      <c r="AV114" s="289"/>
      <c r="AW114" s="289"/>
      <c r="AX114" s="289"/>
      <c r="AY114" s="289"/>
      <c r="AZ114" s="289"/>
      <c r="BA114" s="289"/>
      <c r="BB114" s="289"/>
      <c r="BC114" s="289"/>
      <c r="BD114" s="289"/>
      <c r="BE114" s="289"/>
      <c r="BF114" s="289"/>
      <c r="BG114" s="289"/>
      <c r="BH114" s="289"/>
      <c r="BI114" s="289"/>
    </row>
    <row r="115" spans="1:62" s="187" customFormat="1" hidden="1" outlineLevel="1">
      <c r="A115" s="9"/>
      <c r="B115" s="9"/>
      <c r="C115" s="25" t="str">
        <f>Asset1</f>
        <v>System Capex</v>
      </c>
      <c r="D115" s="9"/>
      <c r="E115" s="9"/>
      <c r="F115" s="281"/>
      <c r="G115" s="296"/>
      <c r="H115" s="296">
        <f>-SUM(H102:H114)</f>
        <v>0</v>
      </c>
      <c r="I115" s="296">
        <f>-SUM(I102:I114)</f>
        <v>0</v>
      </c>
      <c r="J115" s="296">
        <f>-SUM(J102:J114)</f>
        <v>0</v>
      </c>
      <c r="K115" s="296">
        <f>-SUM(K102:K114)</f>
        <v>0</v>
      </c>
      <c r="L115" s="296">
        <f>-SUM(L102:L114)</f>
        <v>0</v>
      </c>
      <c r="M115" s="296">
        <f>IF(Input!M248&gt;0, -SUM(M102:M114), 0)</f>
        <v>0</v>
      </c>
      <c r="N115" s="296">
        <f>IF(Input!N248&gt;0, -SUM(N102:N114), 0)</f>
        <v>0</v>
      </c>
      <c r="O115" s="296">
        <f>IF(Input!O248&gt;0, -SUM(O102:O114), 0)</f>
        <v>0</v>
      </c>
      <c r="P115" s="296">
        <f>IF(Input!P248&gt;0, -SUM(P102:P114), 0)</f>
        <v>0</v>
      </c>
      <c r="Q115" s="296">
        <f>IF(Input!Q248&gt;0, -SUM(Q102:Q114), 0)</f>
        <v>0</v>
      </c>
      <c r="R115" s="297"/>
      <c r="S115" s="298"/>
      <c r="T115" s="298"/>
      <c r="U115" s="298"/>
      <c r="V115" s="298"/>
      <c r="W115" s="298"/>
      <c r="X115" s="298"/>
      <c r="Y115" s="298"/>
      <c r="Z115" s="298"/>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row>
    <row r="116" spans="1:62" s="187" customFormat="1" ht="12.75" hidden="1" customHeight="1" outlineLevel="2">
      <c r="A116" s="9"/>
      <c r="B116" s="31" t="str">
        <f>Asset2</f>
        <v>Transmission terminal station</v>
      </c>
      <c r="C116" s="32"/>
      <c r="D116" s="33" t="s">
        <v>66</v>
      </c>
      <c r="E116" s="32"/>
      <c r="F116" s="286"/>
      <c r="G116" s="287"/>
      <c r="H116" s="287">
        <f>IF(H$3&gt;A2taxremlife,A2taxvalue-SUM($F116:G116),IF(A2taxremlife="N/A","n/a",A2taxvalue/A2taxremlife))</f>
        <v>0</v>
      </c>
      <c r="I116" s="287">
        <f>IF(I$3&gt;A2taxremlife,A2taxvalue-SUM($F116:H116),IF(A2taxremlife="N/A","n/a",A2taxvalue/A2taxremlife))</f>
        <v>0</v>
      </c>
      <c r="J116" s="287">
        <f>IF(J$3&gt;A2taxremlife,A2taxvalue-SUM($F116:I116),IF(A2taxremlife="N/A","n/a",A2taxvalue/A2taxremlife))</f>
        <v>0</v>
      </c>
      <c r="K116" s="287">
        <f>IF(K$3&gt;A2taxremlife,A2taxvalue-SUM($F116:J116),IF(A2taxremlife="N/A","n/a",A2taxvalue/A2taxremlife))</f>
        <v>0</v>
      </c>
      <c r="L116" s="287">
        <f>IF(L$3&gt;A2taxremlife,A2taxvalue-SUM($F116:K116),IF(A2taxremlife="N/A","n/a",A2taxvalue/A2taxremlife))</f>
        <v>0</v>
      </c>
      <c r="M116" s="287">
        <f>IF(M$3&gt;A2taxremlife,A2taxvalue-SUM($F116:L116),IF(A2taxremlife="N/A","n/a",A2taxvalue/A2taxremlife))</f>
        <v>0</v>
      </c>
      <c r="N116" s="287">
        <f>IF(N$3&gt;A2taxremlife,A2taxvalue-SUM($F116:M116),IF(A2taxremlife="N/A","n/a",A2taxvalue/A2taxremlife))</f>
        <v>0</v>
      </c>
      <c r="O116" s="287">
        <f>IF(O$3&gt;A2taxremlife,A2taxvalue-SUM($F116:N116),IF(A2taxremlife="N/A","n/a",A2taxvalue/A2taxremlife))</f>
        <v>0</v>
      </c>
      <c r="P116" s="287">
        <f>IF(P$3&gt;A2taxremlife,A2taxvalue-SUM($F116:O116),IF(A2taxremlife="N/A","n/a",A2taxvalue/A2taxremlife))</f>
        <v>0</v>
      </c>
      <c r="Q116" s="287">
        <f>IF(Q$3&gt;A2taxremlife,A2taxvalue-SUM($F116:P116),IF(A2taxremlife="N/A","n/a",A2taxvalue/A2taxremlife))</f>
        <v>0</v>
      </c>
      <c r="R116" s="287"/>
      <c r="S116" s="288"/>
      <c r="T116" s="288"/>
      <c r="U116" s="288"/>
      <c r="V116" s="288"/>
      <c r="W116" s="288"/>
      <c r="X116" s="288"/>
      <c r="Y116" s="288"/>
      <c r="Z116" s="288"/>
      <c r="AA116" s="289"/>
      <c r="AB116" s="289"/>
      <c r="AC116" s="289"/>
      <c r="AD116" s="289"/>
      <c r="AE116" s="289"/>
      <c r="AF116" s="289"/>
      <c r="AG116" s="289"/>
      <c r="AH116" s="289"/>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289"/>
      <c r="BI116" s="289"/>
    </row>
    <row r="117" spans="1:62" s="187" customFormat="1" ht="12.75" hidden="1" customHeight="1" outlineLevel="2">
      <c r="A117" s="9"/>
      <c r="B117" s="9"/>
      <c r="C117" s="25"/>
      <c r="D117" s="364" t="s">
        <v>83</v>
      </c>
      <c r="E117" s="85">
        <v>-1</v>
      </c>
      <c r="F117" s="290"/>
      <c r="G117" s="291"/>
      <c r="H117" s="291"/>
      <c r="I117" s="291"/>
      <c r="J117" s="291"/>
      <c r="K117" s="291"/>
      <c r="L117" s="291"/>
      <c r="M117" s="291"/>
      <c r="N117" s="291"/>
      <c r="O117" s="291"/>
      <c r="P117" s="291"/>
      <c r="Q117" s="291"/>
      <c r="R117" s="291"/>
      <c r="S117" s="288"/>
      <c r="T117" s="288"/>
      <c r="U117" s="288"/>
      <c r="V117" s="288"/>
      <c r="W117" s="288"/>
      <c r="X117" s="288"/>
      <c r="Y117" s="288"/>
      <c r="Z117" s="288"/>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row>
    <row r="118" spans="1:62" s="187" customFormat="1" ht="12.75" hidden="1" customHeight="1" outlineLevel="2">
      <c r="A118" s="9"/>
      <c r="B118" s="9"/>
      <c r="C118" s="25"/>
      <c r="D118" s="365"/>
      <c r="E118" s="85">
        <v>0</v>
      </c>
      <c r="F118" s="290"/>
      <c r="G118" s="295"/>
      <c r="H118" s="291"/>
      <c r="I118" s="291"/>
      <c r="J118" s="291"/>
      <c r="K118" s="291"/>
      <c r="L118" s="291"/>
      <c r="M118" s="291"/>
      <c r="N118" s="291"/>
      <c r="O118" s="291"/>
      <c r="P118" s="291"/>
      <c r="Q118" s="291"/>
      <c r="R118" s="291"/>
      <c r="S118" s="288"/>
      <c r="T118" s="288"/>
      <c r="U118" s="288"/>
      <c r="V118" s="288"/>
      <c r="W118" s="288"/>
      <c r="X118" s="288"/>
      <c r="Y118" s="288"/>
      <c r="Z118" s="288"/>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row>
    <row r="119" spans="1:62" s="187" customFormat="1" ht="12.75" hidden="1" customHeight="1" outlineLevel="2">
      <c r="A119" s="9"/>
      <c r="B119" s="9"/>
      <c r="C119" s="25"/>
      <c r="D119" s="365"/>
      <c r="E119" s="85">
        <v>1</v>
      </c>
      <c r="F119" s="290"/>
      <c r="G119" s="295"/>
      <c r="H119" s="293"/>
      <c r="I119" s="291">
        <f>IF(A2taxstdlife="n/a","n/a",IF(I$3&gt;(A2taxstdlife+$E119),(Input!$H$57-Input!$H$106)-SUM($H119:H119),(Input!$H$57-Input!$H$106)/A2taxstdlife))</f>
        <v>0</v>
      </c>
      <c r="J119" s="291">
        <f>IF(A2taxstdlife="n/a","n/a",IF(J$3&gt;(A2taxstdlife+$E119),(Input!$H$57-Input!$H$106)-SUM($H119:I119),(Input!$H$57-Input!$H$106)/A2taxstdlife))</f>
        <v>0</v>
      </c>
      <c r="K119" s="291">
        <f>IF(A2taxstdlife="n/a","n/a",IF(K$3&gt;(A2taxstdlife+$E119),(Input!$H$57-Input!$H$106)-SUM($H119:J119),(Input!$H$57-Input!$H$106)/A2taxstdlife))</f>
        <v>0</v>
      </c>
      <c r="L119" s="291">
        <f>IF(A2taxstdlife="n/a","n/a",IF(L$3&gt;(A2taxstdlife+$E119),(Input!$H$57-Input!$H$106)-SUM($H119:K119),(Input!$H$57-Input!$H$106)/A2taxstdlife))</f>
        <v>0</v>
      </c>
      <c r="M119" s="291">
        <f>IF(A2taxstdlife="n/a","n/a",IF(M$3&gt;(A2taxstdlife+$E119),(Input!$H$57-Input!$H$106)-SUM($H119:L119),(Input!$H$57-Input!$H$106)/A2taxstdlife))</f>
        <v>0</v>
      </c>
      <c r="N119" s="291">
        <f>IF(A2taxstdlife="n/a","n/a",IF(N$3&gt;(A2taxstdlife+$E119),(Input!$H$57-Input!$H$106)-SUM($H119:M119),(Input!$H$57-Input!$H$106)/A2taxstdlife))</f>
        <v>0</v>
      </c>
      <c r="O119" s="291">
        <f>IF(A2taxstdlife="n/a","n/a",IF(O$3&gt;(A2taxstdlife+$E119),(Input!$H$57-Input!$H$106)-SUM($H119:N119),(Input!$H$57-Input!$H$106)/A2taxstdlife))</f>
        <v>0</v>
      </c>
      <c r="P119" s="291">
        <f>IF(A2taxstdlife="n/a","n/a",IF(P$3&gt;(A2taxstdlife+$E119),(Input!$H$57-Input!$H$106)-SUM($H119:O119),(Input!$H$57-Input!$H$106)/A2taxstdlife))</f>
        <v>0</v>
      </c>
      <c r="Q119" s="291">
        <f>IF(A2taxstdlife="n/a","n/a",IF(Q$3&gt;(A2taxstdlife+$E119),(Input!$H$57-Input!$H$106)-SUM($H119:P119),(Input!$H$57-Input!$H$106)/A2taxstdlife))</f>
        <v>0</v>
      </c>
      <c r="R119" s="291"/>
      <c r="S119" s="288"/>
      <c r="T119" s="288"/>
      <c r="U119" s="288"/>
      <c r="V119" s="288"/>
      <c r="W119" s="288"/>
      <c r="X119" s="288"/>
      <c r="Y119" s="288"/>
      <c r="Z119" s="288"/>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c r="BA119" s="289"/>
      <c r="BB119" s="289"/>
      <c r="BC119" s="289"/>
      <c r="BD119" s="289"/>
      <c r="BE119" s="289"/>
      <c r="BF119" s="289"/>
      <c r="BG119" s="289"/>
      <c r="BH119" s="289"/>
      <c r="BI119" s="289"/>
      <c r="BJ119" s="300"/>
    </row>
    <row r="120" spans="1:62" s="187" customFormat="1" ht="12.75" hidden="1" customHeight="1" outlineLevel="2">
      <c r="A120" s="9"/>
      <c r="B120" s="9"/>
      <c r="C120" s="25"/>
      <c r="D120" s="365"/>
      <c r="E120" s="85">
        <v>2</v>
      </c>
      <c r="F120" s="290"/>
      <c r="G120" s="295"/>
      <c r="H120" s="294"/>
      <c r="I120" s="293"/>
      <c r="J120" s="291">
        <f>IF(A2taxstdlife="n/a","n/a",IF(J$3&gt;(A2taxstdlife+$E120),(Input!$I$57-Input!$I$106)-SUM($I120:I120),(Input!$I$57-Input!$I$106)/A2taxstdlife))</f>
        <v>0</v>
      </c>
      <c r="K120" s="291">
        <f>IF(A2taxstdlife="n/a","n/a",IF(K$3&gt;(A2taxstdlife+$E120),(Input!$I$57-Input!$I$106)-SUM($I120:J120),(Input!$I$57-Input!$I$106)/A2taxstdlife))</f>
        <v>0</v>
      </c>
      <c r="L120" s="291">
        <f>IF(A2taxstdlife="n/a","n/a",IF(L$3&gt;(A2taxstdlife+$E120),(Input!$I$57-Input!$I$106)-SUM($I120:K120),(Input!$I$57-Input!$I$106)/A2taxstdlife))</f>
        <v>0</v>
      </c>
      <c r="M120" s="291">
        <f>IF(A2taxstdlife="n/a","n/a",IF(M$3&gt;(A2taxstdlife+$E120),(Input!$I$57-Input!$I$106)-SUM($I120:L120),(Input!$I$57-Input!$I$106)/A2taxstdlife))</f>
        <v>0</v>
      </c>
      <c r="N120" s="291">
        <f>IF(A2taxstdlife="n/a","n/a",IF(N$3&gt;(A2taxstdlife+$E120),(Input!$I$57-Input!$I$106)-SUM($I120:M120),(Input!$I$57-Input!$I$106)/A2taxstdlife))</f>
        <v>0</v>
      </c>
      <c r="O120" s="291">
        <f>IF(A2taxstdlife="n/a","n/a",IF(O$3&gt;(A2taxstdlife+$E120),(Input!$I$57-Input!$I$106)-SUM($I120:N120),(Input!$I$57-Input!$I$106)/A2taxstdlife))</f>
        <v>0</v>
      </c>
      <c r="P120" s="291">
        <f>IF(A2taxstdlife="n/a","n/a",IF(P$3&gt;(A2taxstdlife+$E120),(Input!$I$57-Input!$I$106)-SUM($I120:O120),(Input!$I$57-Input!$I$106)/A2taxstdlife))</f>
        <v>0</v>
      </c>
      <c r="Q120" s="291">
        <f>IF(A2taxstdlife="n/a","n/a",IF(Q$3&gt;(A2taxstdlife+$E120),(Input!$I$57-Input!$I$106)-SUM($I120:P120),(Input!$I$57-Input!$I$106)/A2taxstdlife))</f>
        <v>0</v>
      </c>
      <c r="R120" s="291"/>
      <c r="S120" s="288"/>
      <c r="T120" s="288"/>
      <c r="U120" s="288"/>
      <c r="V120" s="288"/>
      <c r="W120" s="288"/>
      <c r="X120" s="288"/>
      <c r="Y120" s="288"/>
      <c r="Z120" s="288"/>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c r="BA120" s="289"/>
      <c r="BB120" s="289"/>
      <c r="BC120" s="289"/>
      <c r="BD120" s="289"/>
      <c r="BE120" s="289"/>
      <c r="BF120" s="289"/>
      <c r="BG120" s="289"/>
      <c r="BH120" s="289"/>
      <c r="BI120" s="289"/>
    </row>
    <row r="121" spans="1:62" s="187" customFormat="1" ht="12.75" hidden="1" customHeight="1" outlineLevel="2">
      <c r="A121" s="9"/>
      <c r="B121" s="9"/>
      <c r="C121" s="25"/>
      <c r="D121" s="365"/>
      <c r="E121" s="85">
        <v>3</v>
      </c>
      <c r="F121" s="290"/>
      <c r="G121" s="295"/>
      <c r="H121" s="294"/>
      <c r="I121" s="294"/>
      <c r="J121" s="293"/>
      <c r="K121" s="291">
        <f>IF(A2taxstdlife="n/a","n/a",IF(K$3&gt;(A2taxstdlife+$E121),(Input!$J$57-Input!$J$106)-SUM($J121:J121),(Input!$J$57-Input!$J$106)/A2taxstdlife))</f>
        <v>0</v>
      </c>
      <c r="L121" s="291">
        <f>IF(A2taxstdlife="n/a","n/a",IF(L$3&gt;(A2taxstdlife+$E121),(Input!$J$57-Input!$J$106)-SUM($J121:K121),(Input!$J$57-Input!$J$106)/A2taxstdlife))</f>
        <v>0</v>
      </c>
      <c r="M121" s="291">
        <f>IF(A2taxstdlife="n/a","n/a",IF(M$3&gt;(A2taxstdlife+$E121),(Input!$J$57-Input!$J$106)-SUM($J121:L121),(Input!$J$57-Input!$J$106)/A2taxstdlife))</f>
        <v>0</v>
      </c>
      <c r="N121" s="291">
        <f>IF(A2taxstdlife="n/a","n/a",IF(N$3&gt;(A2taxstdlife+$E121),(Input!$J$57-Input!$J$106)-SUM($J121:M121),(Input!$J$57-Input!$J$106)/A2taxstdlife))</f>
        <v>0</v>
      </c>
      <c r="O121" s="291">
        <f>IF(A2taxstdlife="n/a","n/a",IF(O$3&gt;(A2taxstdlife+$E121),(Input!$J$57-Input!$J$106)-SUM($J121:N121),(Input!$J$57-Input!$J$106)/A2taxstdlife))</f>
        <v>0</v>
      </c>
      <c r="P121" s="291">
        <f>IF(A2taxstdlife="n/a","n/a",IF(P$3&gt;(A2taxstdlife+$E121),(Input!$J$57-Input!$J$106)-SUM($J121:O121),(Input!$J$57-Input!$J$106)/A2taxstdlife))</f>
        <v>0</v>
      </c>
      <c r="Q121" s="291">
        <f>IF(A2taxstdlife="n/a","n/a",IF(Q$3&gt;(A2taxstdlife+$E121),(Input!$J$57-Input!$J$106)-SUM($J121:P121),(Input!$J$57-Input!$J$106)/A2taxstdlife))</f>
        <v>0</v>
      </c>
      <c r="R121" s="291"/>
      <c r="S121" s="288"/>
      <c r="T121" s="288"/>
      <c r="U121" s="288"/>
      <c r="V121" s="288"/>
      <c r="W121" s="288"/>
      <c r="X121" s="288"/>
      <c r="Y121" s="288"/>
      <c r="Z121" s="288"/>
      <c r="AA121" s="289"/>
      <c r="AB121" s="289"/>
      <c r="AC121" s="289"/>
      <c r="AD121" s="289"/>
      <c r="AE121" s="289"/>
      <c r="AF121" s="289"/>
      <c r="AG121" s="289"/>
      <c r="AH121" s="289"/>
      <c r="AI121" s="289"/>
      <c r="AJ121" s="289"/>
      <c r="AK121" s="289"/>
      <c r="AL121" s="289"/>
      <c r="AM121" s="289"/>
      <c r="AN121" s="289"/>
      <c r="AO121" s="289"/>
      <c r="AP121" s="289"/>
      <c r="AQ121" s="289"/>
      <c r="AR121" s="289"/>
      <c r="AS121" s="289"/>
      <c r="AT121" s="289"/>
      <c r="AU121" s="289"/>
      <c r="AV121" s="289"/>
      <c r="AW121" s="289"/>
      <c r="AX121" s="289"/>
      <c r="AY121" s="289"/>
      <c r="AZ121" s="289"/>
      <c r="BA121" s="289"/>
      <c r="BB121" s="289"/>
      <c r="BC121" s="289"/>
      <c r="BD121" s="289"/>
      <c r="BE121" s="289"/>
      <c r="BF121" s="289"/>
      <c r="BG121" s="289"/>
      <c r="BH121" s="289"/>
      <c r="BI121" s="289"/>
    </row>
    <row r="122" spans="1:62" s="187" customFormat="1" ht="12.75" hidden="1" customHeight="1" outlineLevel="2">
      <c r="A122" s="9"/>
      <c r="B122" s="9"/>
      <c r="C122" s="25"/>
      <c r="D122" s="365"/>
      <c r="E122" s="85">
        <v>4</v>
      </c>
      <c r="F122" s="290"/>
      <c r="G122" s="295"/>
      <c r="H122" s="294"/>
      <c r="I122" s="294"/>
      <c r="J122" s="294"/>
      <c r="K122" s="293"/>
      <c r="L122" s="291">
        <f>IF(A2taxstdlife="n/a","n/a",IF(L$3&gt;(A2taxstdlife+$E122),(Input!$K$57-Input!$K$106)-SUM($K122:K122),(Input!$K$57-Input!$K$106)/A2taxstdlife))</f>
        <v>0</v>
      </c>
      <c r="M122" s="291">
        <f>IF(A2taxstdlife="n/a","n/a",IF(M$3&gt;(A2taxstdlife+$E122),(Input!$K$57-Input!$K$106)-SUM($K122:L122),(Input!$K$57-Input!$K$106)/A2taxstdlife))</f>
        <v>0</v>
      </c>
      <c r="N122" s="291">
        <f>IF(A2taxstdlife="n/a","n/a",IF(N$3&gt;(A2taxstdlife+$E122),(Input!$K$57-Input!$K$106)-SUM($K122:M122),(Input!$K$57-Input!$K$106)/A2taxstdlife))</f>
        <v>0</v>
      </c>
      <c r="O122" s="291">
        <f>IF(A2taxstdlife="n/a","n/a",IF(O$3&gt;(A2taxstdlife+$E122),(Input!$K$57-Input!$K$106)-SUM($K122:N122),(Input!$K$57-Input!$K$106)/A2taxstdlife))</f>
        <v>0</v>
      </c>
      <c r="P122" s="291">
        <f>IF(A2taxstdlife="n/a","n/a",IF(P$3&gt;(A2taxstdlife+$E122),(Input!$K$57-Input!$K$106)-SUM($K122:O122),(Input!$K$57-Input!$K$106)/A2taxstdlife))</f>
        <v>0</v>
      </c>
      <c r="Q122" s="291">
        <f>IF(A2taxstdlife="n/a","n/a",IF(Q$3&gt;(A2taxstdlife+$E122),(Input!$K$57-Input!$K$106)-SUM($K122:P122),(Input!$K$57-Input!$K$106)/A2taxstdlife))</f>
        <v>0</v>
      </c>
      <c r="R122" s="291"/>
      <c r="S122" s="288"/>
      <c r="T122" s="288"/>
      <c r="U122" s="288"/>
      <c r="V122" s="288"/>
      <c r="W122" s="288"/>
      <c r="X122" s="288"/>
      <c r="Y122" s="288"/>
      <c r="Z122" s="288"/>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c r="AV122" s="289"/>
      <c r="AW122" s="289"/>
      <c r="AX122" s="289"/>
      <c r="AY122" s="289"/>
      <c r="AZ122" s="289"/>
      <c r="BA122" s="289"/>
      <c r="BB122" s="289"/>
      <c r="BC122" s="289"/>
      <c r="BD122" s="289"/>
      <c r="BE122" s="289"/>
      <c r="BF122" s="289"/>
      <c r="BG122" s="289"/>
      <c r="BH122" s="289"/>
      <c r="BI122" s="289"/>
    </row>
    <row r="123" spans="1:62" s="187" customFormat="1" ht="12.75" hidden="1" customHeight="1" outlineLevel="2">
      <c r="A123" s="9"/>
      <c r="B123" s="9"/>
      <c r="C123" s="25"/>
      <c r="D123" s="365"/>
      <c r="E123" s="85">
        <v>5</v>
      </c>
      <c r="F123" s="290"/>
      <c r="G123" s="295"/>
      <c r="H123" s="294"/>
      <c r="I123" s="294"/>
      <c r="J123" s="294"/>
      <c r="K123" s="294"/>
      <c r="L123" s="293"/>
      <c r="M123" s="291">
        <f>IF(A2taxstdlife="n/a","n/a",IF(M$3&gt;(A2taxstdlife+$E123),(Input!$L$57-Input!$L$106)-SUM($L123:L123),(Input!$L$57-Input!$L$106)/A2taxstdlife))</f>
        <v>0</v>
      </c>
      <c r="N123" s="291">
        <f>IF(A2taxstdlife="n/a","n/a",IF(N$3&gt;(A2taxstdlife+$E123),(Input!$L$57-Input!$L$106)-SUM($L123:M123),(Input!$L$57-Input!$L$106)/A2taxstdlife))</f>
        <v>0</v>
      </c>
      <c r="O123" s="291">
        <f>IF(A2taxstdlife="n/a","n/a",IF(O$3&gt;(A2taxstdlife+$E123),(Input!$L$57-Input!$L$106)-SUM($L123:N123),(Input!$L$57-Input!$L$106)/A2taxstdlife))</f>
        <v>0</v>
      </c>
      <c r="P123" s="291">
        <f>IF(A2taxstdlife="n/a","n/a",IF(P$3&gt;(A2taxstdlife+$E123),(Input!$L$57-Input!$L$106)-SUM($L123:O123),(Input!$L$57-Input!$L$106)/A2taxstdlife))</f>
        <v>0</v>
      </c>
      <c r="Q123" s="291">
        <f>IF(A2taxstdlife="n/a","n/a",IF(Q$3&gt;(A2taxstdlife+$E123),(Input!$L$57-Input!$L$106)-SUM($L123:P123),(Input!$L$57-Input!$L$106)/A2taxstdlife))</f>
        <v>0</v>
      </c>
      <c r="R123" s="291"/>
      <c r="S123" s="288"/>
      <c r="T123" s="288"/>
      <c r="U123" s="288"/>
      <c r="V123" s="288"/>
      <c r="W123" s="288"/>
      <c r="X123" s="288"/>
      <c r="Y123" s="288"/>
      <c r="Z123" s="288"/>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row>
    <row r="124" spans="1:62" s="187" customFormat="1" ht="12.75" hidden="1" customHeight="1" outlineLevel="2">
      <c r="A124" s="9"/>
      <c r="B124" s="9"/>
      <c r="C124" s="25"/>
      <c r="D124" s="365"/>
      <c r="E124" s="85">
        <v>6</v>
      </c>
      <c r="F124" s="290"/>
      <c r="G124" s="295"/>
      <c r="H124" s="294"/>
      <c r="I124" s="294"/>
      <c r="J124" s="294"/>
      <c r="K124" s="294"/>
      <c r="L124" s="294"/>
      <c r="M124" s="293"/>
      <c r="N124" s="291">
        <f>IF(A2taxstdlife="n/a","n/a",IF(N$3&gt;(A2taxstdlife+$E124),(Input!$M$57-Input!$M$106)-SUM($M124:M124),(Input!$M$57-Input!$M$106)/A2taxstdlife))</f>
        <v>0</v>
      </c>
      <c r="O124" s="291">
        <f>IF(A2taxstdlife="n/a","n/a",IF(O$3&gt;(A2taxstdlife+$E124),(Input!$M$57-Input!$M$106)-SUM($M124:N124),(Input!$M$57-Input!$M$106)/A2taxstdlife))</f>
        <v>0</v>
      </c>
      <c r="P124" s="291">
        <f>IF(A2taxstdlife="n/a","n/a",IF(P$3&gt;(A2taxstdlife+$E124),(Input!$M$57-Input!$M$106)-SUM($M124:O124),(Input!$M$57-Input!$M$106)/A2taxstdlife))</f>
        <v>0</v>
      </c>
      <c r="Q124" s="291">
        <f>IF(A2taxstdlife="n/a","n/a",IF(Q$3&gt;(A2taxstdlife+$E124),(Input!$M$57-Input!$M$106)-SUM($M124:P124),(Input!$M$57-Input!$M$106)/A2taxstdlife))</f>
        <v>0</v>
      </c>
      <c r="R124" s="291"/>
      <c r="S124" s="288"/>
      <c r="T124" s="288"/>
      <c r="U124" s="288"/>
      <c r="V124" s="288"/>
      <c r="W124" s="288"/>
      <c r="X124" s="288"/>
      <c r="Y124" s="288"/>
      <c r="Z124" s="288"/>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row>
    <row r="125" spans="1:62" s="187" customFormat="1" ht="12.75" hidden="1" customHeight="1" outlineLevel="2">
      <c r="A125" s="9"/>
      <c r="B125" s="9"/>
      <c r="C125" s="25"/>
      <c r="D125" s="365"/>
      <c r="E125" s="85">
        <v>7</v>
      </c>
      <c r="F125" s="290"/>
      <c r="G125" s="295"/>
      <c r="H125" s="294"/>
      <c r="I125" s="294"/>
      <c r="J125" s="294"/>
      <c r="K125" s="294"/>
      <c r="L125" s="294"/>
      <c r="M125" s="294"/>
      <c r="N125" s="293"/>
      <c r="O125" s="291">
        <f>IF(A2taxstdlife="n/a","n/a",IF(O$3&gt;(A2taxstdlife+$E125),(Input!$N$57-Input!$N$106)-SUM($N125:N125),(Input!$N$57-Input!$N$106)/A2taxstdlife))</f>
        <v>0</v>
      </c>
      <c r="P125" s="291">
        <f>IF(A2taxstdlife="n/a","n/a",IF(P$3&gt;(A2taxstdlife+$E125),(Input!$N$57-Input!$N$106)-SUM($N125:O125),(Input!$N$57-Input!$N$106)/A2taxstdlife))</f>
        <v>0</v>
      </c>
      <c r="Q125" s="291">
        <f>IF(A2taxstdlife="n/a","n/a",IF(Q$3&gt;(A2taxstdlife+$E125),(Input!$N$57-Input!$N$106)-SUM($N125:P125),(Input!$N$57-Input!$N$106)/A2taxstdlife))</f>
        <v>0</v>
      </c>
      <c r="R125" s="291"/>
      <c r="S125" s="288"/>
      <c r="T125" s="288"/>
      <c r="U125" s="288"/>
      <c r="V125" s="288"/>
      <c r="W125" s="288"/>
      <c r="X125" s="288"/>
      <c r="Y125" s="288"/>
      <c r="Z125" s="288"/>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row>
    <row r="126" spans="1:62" s="187" customFormat="1" ht="12.75" hidden="1" customHeight="1" outlineLevel="2">
      <c r="A126" s="9"/>
      <c r="B126" s="9"/>
      <c r="C126" s="25"/>
      <c r="D126" s="365"/>
      <c r="E126" s="85">
        <v>8</v>
      </c>
      <c r="F126" s="290"/>
      <c r="G126" s="295"/>
      <c r="H126" s="294"/>
      <c r="I126" s="294"/>
      <c r="J126" s="294"/>
      <c r="K126" s="294"/>
      <c r="L126" s="294"/>
      <c r="M126" s="294"/>
      <c r="N126" s="294"/>
      <c r="O126" s="293"/>
      <c r="P126" s="291">
        <f>IF(A2taxstdlife="n/a","n/a",IF(P$3&gt;(A2taxstdlife+$E126),(Input!$O$57-Input!$O$106)-SUM($O126:O126),(Input!$O$57-Input!$O$106)/A2taxstdlife))</f>
        <v>0</v>
      </c>
      <c r="Q126" s="291">
        <f>IF(A2taxstdlife="n/a","n/a",IF(Q$3&gt;(A2taxstdlife+$E126),(Input!$O$57-Input!$O$106)-SUM($O126:P126),(Input!$O$57-Input!$O$106)/A2taxstdlife))</f>
        <v>0</v>
      </c>
      <c r="R126" s="291"/>
      <c r="S126" s="288"/>
      <c r="T126" s="288"/>
      <c r="U126" s="288"/>
      <c r="V126" s="288"/>
      <c r="W126" s="288"/>
      <c r="X126" s="288"/>
      <c r="Y126" s="288"/>
      <c r="Z126" s="288"/>
      <c r="AA126" s="289"/>
      <c r="AB126" s="289"/>
      <c r="AC126" s="289"/>
      <c r="AD126" s="289"/>
      <c r="AE126" s="289"/>
      <c r="AF126" s="289"/>
      <c r="AG126" s="289"/>
      <c r="AH126" s="289"/>
      <c r="AI126" s="289"/>
      <c r="AJ126" s="289"/>
      <c r="AK126" s="289"/>
      <c r="AL126" s="289"/>
      <c r="AM126" s="289"/>
      <c r="AN126" s="289"/>
      <c r="AO126" s="289"/>
      <c r="AP126" s="289"/>
      <c r="AQ126" s="289"/>
      <c r="AR126" s="289"/>
      <c r="AS126" s="289"/>
      <c r="AT126" s="289"/>
      <c r="AU126" s="289"/>
      <c r="AV126" s="289"/>
      <c r="AW126" s="289"/>
      <c r="AX126" s="289"/>
      <c r="AY126" s="289"/>
      <c r="AZ126" s="289"/>
      <c r="BA126" s="289"/>
      <c r="BB126" s="289"/>
      <c r="BC126" s="289"/>
      <c r="BD126" s="289"/>
      <c r="BE126" s="289"/>
      <c r="BF126" s="289"/>
      <c r="BG126" s="289"/>
      <c r="BH126" s="289"/>
      <c r="BI126" s="289"/>
    </row>
    <row r="127" spans="1:62" s="187" customFormat="1" ht="12.75" hidden="1" customHeight="1" outlineLevel="2">
      <c r="A127" s="9"/>
      <c r="B127" s="9"/>
      <c r="C127" s="25"/>
      <c r="D127" s="365"/>
      <c r="E127" s="85">
        <v>9</v>
      </c>
      <c r="F127" s="290"/>
      <c r="G127" s="295"/>
      <c r="H127" s="294"/>
      <c r="I127" s="294"/>
      <c r="J127" s="294"/>
      <c r="K127" s="294"/>
      <c r="L127" s="294"/>
      <c r="M127" s="294"/>
      <c r="N127" s="294"/>
      <c r="O127" s="294"/>
      <c r="P127" s="293"/>
      <c r="Q127" s="291">
        <f>IF(A2taxstdlife="n/a","n/a",IF(Q$3&gt;(A2taxstdlife+$E127),(Input!$P$57-Input!$P$106)-SUM($P127:P127),(Input!$P$57-Input!$P$106)/A2taxstdlife))</f>
        <v>0</v>
      </c>
      <c r="R127" s="291"/>
      <c r="S127" s="288"/>
      <c r="T127" s="288"/>
      <c r="U127" s="288"/>
      <c r="V127" s="288"/>
      <c r="W127" s="288"/>
      <c r="X127" s="288"/>
      <c r="Y127" s="288"/>
      <c r="Z127" s="288"/>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c r="AV127" s="289"/>
      <c r="AW127" s="289"/>
      <c r="AX127" s="289"/>
      <c r="AY127" s="289"/>
      <c r="AZ127" s="289"/>
      <c r="BA127" s="289"/>
      <c r="BB127" s="289"/>
      <c r="BC127" s="289"/>
      <c r="BD127" s="289"/>
      <c r="BE127" s="289"/>
      <c r="BF127" s="289"/>
      <c r="BG127" s="289"/>
      <c r="BH127" s="289"/>
      <c r="BI127" s="289"/>
    </row>
    <row r="128" spans="1:62" s="187" customFormat="1" ht="12.75" hidden="1" customHeight="1" outlineLevel="2">
      <c r="A128" s="9"/>
      <c r="B128" s="9"/>
      <c r="C128" s="25"/>
      <c r="D128" s="365"/>
      <c r="E128" s="86">
        <v>10</v>
      </c>
      <c r="F128" s="290"/>
      <c r="G128" s="295"/>
      <c r="H128" s="294"/>
      <c r="I128" s="294"/>
      <c r="J128" s="294"/>
      <c r="K128" s="294"/>
      <c r="L128" s="294"/>
      <c r="M128" s="294"/>
      <c r="N128" s="294"/>
      <c r="O128" s="294"/>
      <c r="P128" s="295"/>
      <c r="Q128" s="293"/>
      <c r="R128" s="291"/>
      <c r="S128" s="288"/>
      <c r="T128" s="288"/>
      <c r="U128" s="288"/>
      <c r="V128" s="288"/>
      <c r="W128" s="288"/>
      <c r="X128" s="288"/>
      <c r="Y128" s="288"/>
      <c r="Z128" s="288"/>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row>
    <row r="129" spans="1:61" s="187" customFormat="1" hidden="1" outlineLevel="1">
      <c r="A129" s="9"/>
      <c r="B129" s="9"/>
      <c r="C129" s="25" t="str">
        <f>Asset2</f>
        <v>Transmission terminal station</v>
      </c>
      <c r="D129" s="9"/>
      <c r="E129" s="9"/>
      <c r="F129" s="281"/>
      <c r="G129" s="296"/>
      <c r="H129" s="296">
        <f>-SUM(H116:H128)</f>
        <v>0</v>
      </c>
      <c r="I129" s="296">
        <f>-SUM(I116:I128)</f>
        <v>0</v>
      </c>
      <c r="J129" s="296">
        <f>-SUM(J116:J128)</f>
        <v>0</v>
      </c>
      <c r="K129" s="296">
        <f>-SUM(K116:K128)</f>
        <v>0</v>
      </c>
      <c r="L129" s="296">
        <f>-SUM(L116:L128)</f>
        <v>0</v>
      </c>
      <c r="M129" s="296">
        <f>IF(Input!M248&gt;0, -SUM(M116:M128), 0)</f>
        <v>0</v>
      </c>
      <c r="N129" s="296">
        <f>IF(Input!N248&gt;0, -SUM(N116:N128), 0)</f>
        <v>0</v>
      </c>
      <c r="O129" s="296">
        <f>IF(Input!O248&gt;0, -SUM(O116:O128), 0)</f>
        <v>0</v>
      </c>
      <c r="P129" s="296">
        <f>IF(Input!P248&gt;0, -SUM(P116:P128), 0)</f>
        <v>0</v>
      </c>
      <c r="Q129" s="296">
        <f>IF(Input!Q248&gt;0, -SUM(Q116:Q128), 0)</f>
        <v>0</v>
      </c>
      <c r="R129" s="297"/>
      <c r="S129" s="298"/>
      <c r="T129" s="298"/>
      <c r="U129" s="298"/>
      <c r="V129" s="298"/>
      <c r="W129" s="298"/>
      <c r="X129" s="298"/>
      <c r="Y129" s="298"/>
      <c r="Z129" s="298"/>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row>
    <row r="130" spans="1:61" s="187" customFormat="1" ht="12.75" hidden="1" customHeight="1" outlineLevel="2">
      <c r="A130" s="9"/>
      <c r="B130" s="31" t="str">
        <f>Asset3</f>
        <v>Zone substations</v>
      </c>
      <c r="C130" s="32"/>
      <c r="D130" s="33" t="s">
        <v>66</v>
      </c>
      <c r="E130" s="32"/>
      <c r="F130" s="286"/>
      <c r="G130" s="287"/>
      <c r="H130" s="287">
        <f>IF(H$3&gt;A3taxremlife,A3taxvalue-SUM($F130:G130),IF(A3taxremlife="N/A","n/a",A3taxvalue/A3taxremlife))</f>
        <v>0</v>
      </c>
      <c r="I130" s="287">
        <f>IF(I$3&gt;A3taxremlife,A3taxvalue-SUM($F130:H130),IF(A3taxremlife="N/A","n/a",A3taxvalue/A3taxremlife))</f>
        <v>0</v>
      </c>
      <c r="J130" s="287">
        <f>IF(J$3&gt;A3taxremlife,A3taxvalue-SUM($F130:I130),IF(A3taxremlife="N/A","n/a",A3taxvalue/A3taxremlife))</f>
        <v>0</v>
      </c>
      <c r="K130" s="287">
        <f>IF(K$3&gt;A3taxremlife,A3taxvalue-SUM($F130:J130),IF(A3taxremlife="N/A","n/a",A3taxvalue/A3taxremlife))</f>
        <v>0</v>
      </c>
      <c r="L130" s="287">
        <f>IF(L$3&gt;A3taxremlife,A3taxvalue-SUM($F130:K130),IF(A3taxremlife="N/A","n/a",A3taxvalue/A3taxremlife))</f>
        <v>0</v>
      </c>
      <c r="M130" s="287">
        <f>IF(M$3&gt;A3taxremlife,A3taxvalue-SUM($F130:L130),IF(A3taxremlife="N/A","n/a",A3taxvalue/A3taxremlife))</f>
        <v>0</v>
      </c>
      <c r="N130" s="287">
        <f>IF(N$3&gt;A3taxremlife,A3taxvalue-SUM($F130:M130),IF(A3taxremlife="N/A","n/a",A3taxvalue/A3taxremlife))</f>
        <v>0</v>
      </c>
      <c r="O130" s="287">
        <f>IF(O$3&gt;A3taxremlife,A3taxvalue-SUM($F130:N130),IF(A3taxremlife="N/A","n/a",A3taxvalue/A3taxremlife))</f>
        <v>0</v>
      </c>
      <c r="P130" s="287">
        <f>IF(P$3&gt;A3taxremlife,A3taxvalue-SUM($F130:O130),IF(A3taxremlife="N/A","n/a",A3taxvalue/A3taxremlife))</f>
        <v>0</v>
      </c>
      <c r="Q130" s="287">
        <f>IF(Q$3&gt;A3taxremlife,A3taxvalue-SUM($F130:P130),IF(A3taxremlife="N/A","n/a",A3taxvalue/A3taxremlife))</f>
        <v>0</v>
      </c>
      <c r="R130" s="287"/>
      <c r="S130" s="288"/>
      <c r="T130" s="288"/>
      <c r="U130" s="288"/>
      <c r="V130" s="288"/>
      <c r="W130" s="288"/>
      <c r="X130" s="288"/>
      <c r="Y130" s="288"/>
      <c r="Z130" s="288"/>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row>
    <row r="131" spans="1:61" s="187" customFormat="1" ht="12.75" hidden="1" customHeight="1" outlineLevel="2">
      <c r="A131" s="9"/>
      <c r="B131" s="9"/>
      <c r="C131" s="25"/>
      <c r="D131" s="364" t="s">
        <v>83</v>
      </c>
      <c r="E131" s="85">
        <v>-1</v>
      </c>
      <c r="F131" s="290"/>
      <c r="G131" s="291"/>
      <c r="H131" s="291"/>
      <c r="I131" s="291"/>
      <c r="J131" s="291"/>
      <c r="K131" s="291"/>
      <c r="L131" s="291"/>
      <c r="M131" s="291"/>
      <c r="N131" s="291"/>
      <c r="O131" s="291"/>
      <c r="P131" s="291"/>
      <c r="Q131" s="291"/>
      <c r="R131" s="291"/>
      <c r="S131" s="288"/>
      <c r="T131" s="288"/>
      <c r="U131" s="288"/>
      <c r="V131" s="288"/>
      <c r="W131" s="288"/>
      <c r="X131" s="288"/>
      <c r="Y131" s="288"/>
      <c r="Z131" s="288"/>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row>
    <row r="132" spans="1:61" s="187" customFormat="1" ht="12.75" hidden="1" customHeight="1" outlineLevel="2">
      <c r="A132" s="9"/>
      <c r="B132" s="9"/>
      <c r="C132" s="25"/>
      <c r="D132" s="365"/>
      <c r="E132" s="85">
        <v>0</v>
      </c>
      <c r="F132" s="290"/>
      <c r="G132" s="293"/>
      <c r="H132" s="291"/>
      <c r="I132" s="291"/>
      <c r="J132" s="291"/>
      <c r="K132" s="291"/>
      <c r="L132" s="291"/>
      <c r="M132" s="291"/>
      <c r="N132" s="291"/>
      <c r="O132" s="291"/>
      <c r="P132" s="291"/>
      <c r="Q132" s="291"/>
      <c r="R132" s="291"/>
      <c r="S132" s="288"/>
      <c r="T132" s="288"/>
      <c r="U132" s="288"/>
      <c r="V132" s="288"/>
      <c r="W132" s="288"/>
      <c r="X132" s="288"/>
      <c r="Y132" s="288"/>
      <c r="Z132" s="288"/>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row>
    <row r="133" spans="1:61" s="187" customFormat="1" ht="12.75" hidden="1" customHeight="1" outlineLevel="2">
      <c r="A133" s="9"/>
      <c r="B133" s="9"/>
      <c r="C133" s="25"/>
      <c r="D133" s="365"/>
      <c r="E133" s="85">
        <v>1</v>
      </c>
      <c r="F133" s="290"/>
      <c r="G133" s="295"/>
      <c r="H133" s="293"/>
      <c r="I133" s="291">
        <f>IF(A3taxstdlife="n/a","n/a",IF(I$3&gt;(A3taxstdlife+$E133),(Input!$H$58-Input!$H$107)-SUM($H133:H133),(Input!$H$58-Input!$H$107)/A3taxstdlife))</f>
        <v>57.267046529398428</v>
      </c>
      <c r="J133" s="291">
        <f>IF(A3taxstdlife="n/a","n/a",IF(J$3&gt;(A3taxstdlife+$E133),(Input!$H$58-Input!$H$107)-SUM($H133:I133),(Input!$H$58-Input!$H$107)/A3taxstdlife))</f>
        <v>0</v>
      </c>
      <c r="K133" s="291">
        <f>IF(A3taxstdlife="n/a","n/a",IF(K$3&gt;(A3taxstdlife+$E133),(Input!$H$58-Input!$H$107)-SUM($H133:J133),(Input!$H$58-Input!$H$107)/A3taxstdlife))</f>
        <v>0</v>
      </c>
      <c r="L133" s="291">
        <f>IF(A3taxstdlife="n/a","n/a",IF(L$3&gt;(A3taxstdlife+$E133),(Input!$H$58-Input!$H$107)-SUM($H133:K133),(Input!$H$58-Input!$H$107)/A3taxstdlife))</f>
        <v>0</v>
      </c>
      <c r="M133" s="291">
        <f>IF(A3taxstdlife="n/a","n/a",IF(M$3&gt;(A3taxstdlife+$E133),(Input!$H$58-Input!$H$107)-SUM($H133:L133),(Input!$H$58-Input!$H$107)/A3taxstdlife))</f>
        <v>0</v>
      </c>
      <c r="N133" s="291">
        <f>IF(A3taxstdlife="n/a","n/a",IF(N$3&gt;(A3taxstdlife+$E133),(Input!$H$58-Input!$H$107)-SUM($H133:M133),(Input!$H$58-Input!$H$107)/A3taxstdlife))</f>
        <v>0</v>
      </c>
      <c r="O133" s="291">
        <f>IF(A3taxstdlife="n/a","n/a",IF(O$3&gt;(A3taxstdlife+$E133),(Input!$H$58-Input!$H$107)-SUM($H133:N133),(Input!$H$58-Input!$H$107)/A3taxstdlife))</f>
        <v>0</v>
      </c>
      <c r="P133" s="291">
        <f>IF(A3taxstdlife="n/a","n/a",IF(P$3&gt;(A3taxstdlife+$E133),(Input!$H$58-Input!$H$107)-SUM($H133:O133),(Input!$H$58-Input!$H$107)/A3taxstdlife))</f>
        <v>0</v>
      </c>
      <c r="Q133" s="291">
        <f>IF(A3taxstdlife="n/a","n/a",IF(Q$3&gt;(A3taxstdlife+$E133),(Input!$H$58-Input!$H$107)-SUM($H133:P133),(Input!$H$58-Input!$H$107)/A3taxstdlife))</f>
        <v>0</v>
      </c>
      <c r="R133" s="291"/>
      <c r="S133" s="288"/>
      <c r="T133" s="288"/>
      <c r="U133" s="288"/>
      <c r="V133" s="288"/>
      <c r="W133" s="288"/>
      <c r="X133" s="288"/>
      <c r="Y133" s="288"/>
      <c r="Z133" s="288"/>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row>
    <row r="134" spans="1:61" s="187" customFormat="1" ht="12.75" hidden="1" customHeight="1" outlineLevel="2">
      <c r="A134" s="9"/>
      <c r="B134" s="9"/>
      <c r="C134" s="25"/>
      <c r="D134" s="365"/>
      <c r="E134" s="85">
        <v>2</v>
      </c>
      <c r="F134" s="290"/>
      <c r="G134" s="295"/>
      <c r="H134" s="294"/>
      <c r="I134" s="293"/>
      <c r="J134" s="291">
        <f>IF(A3taxstdlife="n/a","n/a",IF(J$3&gt;(A3taxstdlife+$E134),(Input!$I$58-Input!$I$107)-SUM($I134:I134),(Input!$I$58-Input!$I$107)/A3taxstdlife))</f>
        <v>0</v>
      </c>
      <c r="K134" s="291">
        <f>IF(A3taxstdlife="n/a","n/a",IF(K$3&gt;(A3taxstdlife+$E134),(Input!$I$58-Input!$I$107)-SUM($I134:J134),(Input!$I$58-Input!$I$107)/A3taxstdlife))</f>
        <v>0</v>
      </c>
      <c r="L134" s="291">
        <f>IF(A3taxstdlife="n/a","n/a",IF(L$3&gt;(A3taxstdlife+$E134),(Input!$I$58-Input!$I$107)-SUM($I134:K134),(Input!$I$58-Input!$I$107)/A3taxstdlife))</f>
        <v>0</v>
      </c>
      <c r="M134" s="291">
        <f>IF(A3taxstdlife="n/a","n/a",IF(M$3&gt;(A3taxstdlife+$E134),(Input!$I$58-Input!$I$107)-SUM($I134:L134),(Input!$I$58-Input!$I$107)/A3taxstdlife))</f>
        <v>0</v>
      </c>
      <c r="N134" s="291">
        <f>IF(A3taxstdlife="n/a","n/a",IF(N$3&gt;(A3taxstdlife+$E134),(Input!$I$58-Input!$I$107)-SUM($I134:M134),(Input!$I$58-Input!$I$107)/A3taxstdlife))</f>
        <v>0</v>
      </c>
      <c r="O134" s="291">
        <f>IF(A3taxstdlife="n/a","n/a",IF(O$3&gt;(A3taxstdlife+$E134),(Input!$I$58-Input!$I$107)-SUM($I134:N134),(Input!$I$58-Input!$I$107)/A3taxstdlife))</f>
        <v>0</v>
      </c>
      <c r="P134" s="291">
        <f>IF(A3taxstdlife="n/a","n/a",IF(P$3&gt;(A3taxstdlife+$E134),(Input!$I$58-Input!$I$107)-SUM($I134:O134),(Input!$I$58-Input!$I$107)/A3taxstdlife))</f>
        <v>0</v>
      </c>
      <c r="Q134" s="291">
        <f>IF(A3taxstdlife="n/a","n/a",IF(Q$3&gt;(A3taxstdlife+$E134),(Input!$I$58-Input!$I$107)-SUM($I134:P134),(Input!$I$58-Input!$I$107)/A3taxstdlife))</f>
        <v>0</v>
      </c>
      <c r="R134" s="291"/>
      <c r="S134" s="288"/>
      <c r="T134" s="288"/>
      <c r="U134" s="288"/>
      <c r="V134" s="288"/>
      <c r="W134" s="288"/>
      <c r="X134" s="288"/>
      <c r="Y134" s="288"/>
      <c r="Z134" s="288"/>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BA134" s="289"/>
      <c r="BB134" s="289"/>
      <c r="BC134" s="289"/>
      <c r="BD134" s="289"/>
      <c r="BE134" s="289"/>
      <c r="BF134" s="289"/>
      <c r="BG134" s="289"/>
      <c r="BH134" s="289"/>
      <c r="BI134" s="289"/>
    </row>
    <row r="135" spans="1:61" s="187" customFormat="1" ht="12.75" hidden="1" customHeight="1" outlineLevel="2">
      <c r="A135" s="9"/>
      <c r="B135" s="9"/>
      <c r="C135" s="25"/>
      <c r="D135" s="365"/>
      <c r="E135" s="85">
        <v>3</v>
      </c>
      <c r="F135" s="290"/>
      <c r="G135" s="295"/>
      <c r="H135" s="294"/>
      <c r="I135" s="294"/>
      <c r="J135" s="293"/>
      <c r="K135" s="291">
        <f>IF(A3taxstdlife="n/a","n/a",IF(K$3&gt;(A3taxstdlife+$E135),(Input!$J$58-Input!$J$107)-SUM($J135:J135),(Input!$J$58-Input!$J$107)/A3taxstdlife))</f>
        <v>0</v>
      </c>
      <c r="L135" s="291">
        <f>IF(A3taxstdlife="n/a","n/a",IF(L$3&gt;(A3taxstdlife+$E135),(Input!$J$58-Input!$J$107)-SUM($J135:K135),(Input!$J$58-Input!$J$107)/A3taxstdlife))</f>
        <v>0</v>
      </c>
      <c r="M135" s="291">
        <f>IF(A3taxstdlife="n/a","n/a",IF(M$3&gt;(A3taxstdlife+$E135),(Input!$J$58-Input!$J$107)-SUM($J135:L135),(Input!$J$58-Input!$J$107)/A3taxstdlife))</f>
        <v>0</v>
      </c>
      <c r="N135" s="291">
        <f>IF(A3taxstdlife="n/a","n/a",IF(N$3&gt;(A3taxstdlife+$E135),(Input!$J$58-Input!$J$107)-SUM($J135:M135),(Input!$J$58-Input!$J$107)/A3taxstdlife))</f>
        <v>0</v>
      </c>
      <c r="O135" s="291">
        <f>IF(A3taxstdlife="n/a","n/a",IF(O$3&gt;(A3taxstdlife+$E135),(Input!$J$58-Input!$J$107)-SUM($J135:N135),(Input!$J$58-Input!$J$107)/A3taxstdlife))</f>
        <v>0</v>
      </c>
      <c r="P135" s="291">
        <f>IF(A3taxstdlife="n/a","n/a",IF(P$3&gt;(A3taxstdlife+$E135),(Input!$J$58-Input!$J$107)-SUM($J135:O135),(Input!$J$58-Input!$J$107)/A3taxstdlife))</f>
        <v>0</v>
      </c>
      <c r="Q135" s="291">
        <f>IF(A3taxstdlife="n/a","n/a",IF(Q$3&gt;(A3taxstdlife+$E135),(Input!$J$58-Input!$J$107)-SUM($J135:P135),(Input!$J$58-Input!$J$107)/A3taxstdlife))</f>
        <v>0</v>
      </c>
      <c r="R135" s="291"/>
      <c r="S135" s="288"/>
      <c r="T135" s="288"/>
      <c r="U135" s="288"/>
      <c r="V135" s="288"/>
      <c r="W135" s="288"/>
      <c r="X135" s="288"/>
      <c r="Y135" s="288"/>
      <c r="Z135" s="288"/>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c r="BA135" s="289"/>
      <c r="BB135" s="289"/>
      <c r="BC135" s="289"/>
      <c r="BD135" s="289"/>
      <c r="BE135" s="289"/>
      <c r="BF135" s="289"/>
      <c r="BG135" s="289"/>
      <c r="BH135" s="289"/>
      <c r="BI135" s="289"/>
    </row>
    <row r="136" spans="1:61" s="187" customFormat="1" ht="12.75" hidden="1" customHeight="1" outlineLevel="2">
      <c r="A136" s="9"/>
      <c r="B136" s="9"/>
      <c r="C136" s="25"/>
      <c r="D136" s="365"/>
      <c r="E136" s="85">
        <v>4</v>
      </c>
      <c r="F136" s="290"/>
      <c r="G136" s="295"/>
      <c r="H136" s="294"/>
      <c r="I136" s="294"/>
      <c r="J136" s="294"/>
      <c r="K136" s="293"/>
      <c r="L136" s="291">
        <f>IF(A3taxstdlife="n/a","n/a",IF(L$3&gt;(A3taxstdlife+$E136),(Input!$K$58-Input!$K$107)-SUM($K136:K136),(Input!$K$58-Input!$K$107)/A3taxstdlife))</f>
        <v>0</v>
      </c>
      <c r="M136" s="291">
        <f>IF(A3taxstdlife="n/a","n/a",IF(M$3&gt;(A3taxstdlife+$E136),(Input!$K$58-Input!$K$107)-SUM($K136:L136),(Input!$K$58-Input!$K$107)/A3taxstdlife))</f>
        <v>0</v>
      </c>
      <c r="N136" s="291">
        <f>IF(A3taxstdlife="n/a","n/a",IF(N$3&gt;(A3taxstdlife+$E136),(Input!$K$58-Input!$K$107)-SUM($K136:M136),(Input!$K$58-Input!$K$107)/A3taxstdlife))</f>
        <v>0</v>
      </c>
      <c r="O136" s="291">
        <f>IF(A3taxstdlife="n/a","n/a",IF(O$3&gt;(A3taxstdlife+$E136),(Input!$K$58-Input!$K$107)-SUM($K136:N136),(Input!$K$58-Input!$K$107)/A3taxstdlife))</f>
        <v>0</v>
      </c>
      <c r="P136" s="291">
        <f>IF(A3taxstdlife="n/a","n/a",IF(P$3&gt;(A3taxstdlife+$E136),(Input!$K$58-Input!$K$107)-SUM($K136:O136),(Input!$K$58-Input!$K$107)/A3taxstdlife))</f>
        <v>0</v>
      </c>
      <c r="Q136" s="291">
        <f>IF(A3taxstdlife="n/a","n/a",IF(Q$3&gt;(A3taxstdlife+$E136),(Input!$K$58-Input!$K$107)-SUM($K136:P136),(Input!$K$58-Input!$K$107)/A3taxstdlife))</f>
        <v>0</v>
      </c>
      <c r="R136" s="291"/>
      <c r="S136" s="288"/>
      <c r="T136" s="288"/>
      <c r="U136" s="288"/>
      <c r="V136" s="288"/>
      <c r="W136" s="288"/>
      <c r="X136" s="288"/>
      <c r="Y136" s="288"/>
      <c r="Z136" s="288"/>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c r="BA136" s="289"/>
      <c r="BB136" s="289"/>
      <c r="BC136" s="289"/>
      <c r="BD136" s="289"/>
      <c r="BE136" s="289"/>
      <c r="BF136" s="289"/>
      <c r="BG136" s="289"/>
      <c r="BH136" s="289"/>
      <c r="BI136" s="289"/>
    </row>
    <row r="137" spans="1:61" s="187" customFormat="1" ht="12.75" hidden="1" customHeight="1" outlineLevel="2">
      <c r="A137" s="9"/>
      <c r="B137" s="9"/>
      <c r="C137" s="25"/>
      <c r="D137" s="365"/>
      <c r="E137" s="85">
        <v>5</v>
      </c>
      <c r="F137" s="290"/>
      <c r="G137" s="295"/>
      <c r="H137" s="294"/>
      <c r="I137" s="294"/>
      <c r="J137" s="294"/>
      <c r="K137" s="294"/>
      <c r="L137" s="293"/>
      <c r="M137" s="291">
        <f>IF(A3taxstdlife="n/a","n/a",IF(M$3&gt;(A3taxstdlife+$E137),(Input!$L$58-Input!$L$107)-SUM($L137:L137),(Input!$L$58-Input!$L$107)/A3taxstdlife))</f>
        <v>0</v>
      </c>
      <c r="N137" s="291">
        <f>IF(A3taxstdlife="n/a","n/a",IF(N$3&gt;(A3taxstdlife+$E137),(Input!$L$58-Input!$L$107)-SUM($L137:M137),(Input!$L$58-Input!$L$107)/A3taxstdlife))</f>
        <v>0</v>
      </c>
      <c r="O137" s="291">
        <f>IF(A3taxstdlife="n/a","n/a",IF(O$3&gt;(A3taxstdlife+$E137),(Input!$L$58-Input!$L$107)-SUM($L137:N137),(Input!$L$58-Input!$L$107)/A3taxstdlife))</f>
        <v>0</v>
      </c>
      <c r="P137" s="291">
        <f>IF(A3taxstdlife="n/a","n/a",IF(P$3&gt;(A3taxstdlife+$E137),(Input!$L$58-Input!$L$107)-SUM($L137:O137),(Input!$L$58-Input!$L$107)/A3taxstdlife))</f>
        <v>0</v>
      </c>
      <c r="Q137" s="291">
        <f>IF(A3taxstdlife="n/a","n/a",IF(Q$3&gt;(A3taxstdlife+$E137),(Input!$L$58-Input!$L$107)-SUM($L137:P137),(Input!$L$58-Input!$L$107)/A3taxstdlife))</f>
        <v>0</v>
      </c>
      <c r="R137" s="291"/>
      <c r="S137" s="288"/>
      <c r="T137" s="288"/>
      <c r="U137" s="288"/>
      <c r="V137" s="288"/>
      <c r="W137" s="288"/>
      <c r="X137" s="288"/>
      <c r="Y137" s="288"/>
      <c r="Z137" s="288"/>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c r="BA137" s="289"/>
      <c r="BB137" s="289"/>
      <c r="BC137" s="289"/>
      <c r="BD137" s="289"/>
      <c r="BE137" s="289"/>
      <c r="BF137" s="289"/>
      <c r="BG137" s="289"/>
      <c r="BH137" s="289"/>
      <c r="BI137" s="289"/>
    </row>
    <row r="138" spans="1:61" s="187" customFormat="1" ht="12.75" hidden="1" customHeight="1" outlineLevel="2">
      <c r="A138" s="9"/>
      <c r="B138" s="9"/>
      <c r="C138" s="25"/>
      <c r="D138" s="365"/>
      <c r="E138" s="85">
        <v>6</v>
      </c>
      <c r="F138" s="290"/>
      <c r="G138" s="295"/>
      <c r="H138" s="294"/>
      <c r="I138" s="294"/>
      <c r="J138" s="294"/>
      <c r="K138" s="294"/>
      <c r="L138" s="294"/>
      <c r="M138" s="293"/>
      <c r="N138" s="291">
        <f>IF(A3taxstdlife="n/a","n/a",IF(N$3&gt;(A3taxstdlife+$E138),(Input!$M$58-Input!$M$107)-SUM($M138:M138),(Input!$M$58-Input!$M$107)/A3taxstdlife))</f>
        <v>0</v>
      </c>
      <c r="O138" s="291">
        <f>IF(A3taxstdlife="n/a","n/a",IF(O$3&gt;(A3taxstdlife+$E138),(Input!$M$58-Input!$M$107)-SUM($M138:N138),(Input!$M$58-Input!$M$107)/A3taxstdlife))</f>
        <v>0</v>
      </c>
      <c r="P138" s="291">
        <f>IF(A3taxstdlife="n/a","n/a",IF(P$3&gt;(A3taxstdlife+$E138),(Input!$M$58-Input!$M$107)-SUM($M138:O138),(Input!$M$58-Input!$M$107)/A3taxstdlife))</f>
        <v>0</v>
      </c>
      <c r="Q138" s="291">
        <f>IF(A3taxstdlife="n/a","n/a",IF(Q$3&gt;(A3taxstdlife+$E138),(Input!$M$58-Input!$M$107)-SUM($M138:P138),(Input!$M$58-Input!$M$107)/A3taxstdlife))</f>
        <v>0</v>
      </c>
      <c r="R138" s="291"/>
      <c r="S138" s="288"/>
      <c r="T138" s="288"/>
      <c r="U138" s="288"/>
      <c r="V138" s="288"/>
      <c r="W138" s="288"/>
      <c r="X138" s="288"/>
      <c r="Y138" s="288"/>
      <c r="Z138" s="288"/>
      <c r="AA138" s="289"/>
      <c r="AB138" s="289"/>
      <c r="AC138" s="289"/>
      <c r="AD138" s="289"/>
      <c r="AE138" s="289"/>
      <c r="AF138" s="289"/>
      <c r="AG138" s="289"/>
      <c r="AH138" s="289"/>
      <c r="AI138" s="289"/>
      <c r="AJ138" s="289"/>
      <c r="AK138" s="289"/>
      <c r="AL138" s="289"/>
      <c r="AM138" s="289"/>
      <c r="AN138" s="289"/>
      <c r="AO138" s="289"/>
      <c r="AP138" s="289"/>
      <c r="AQ138" s="289"/>
      <c r="AR138" s="289"/>
      <c r="AS138" s="289"/>
      <c r="AT138" s="289"/>
      <c r="AU138" s="289"/>
      <c r="AV138" s="289"/>
      <c r="AW138" s="289"/>
      <c r="AX138" s="289"/>
      <c r="AY138" s="289"/>
      <c r="AZ138" s="289"/>
      <c r="BA138" s="289"/>
      <c r="BB138" s="289"/>
      <c r="BC138" s="289"/>
      <c r="BD138" s="289"/>
      <c r="BE138" s="289"/>
      <c r="BF138" s="289"/>
      <c r="BG138" s="289"/>
      <c r="BH138" s="289"/>
      <c r="BI138" s="289"/>
    </row>
    <row r="139" spans="1:61" s="187" customFormat="1" ht="12.75" hidden="1" customHeight="1" outlineLevel="2">
      <c r="A139" s="9"/>
      <c r="B139" s="9"/>
      <c r="C139" s="25"/>
      <c r="D139" s="365"/>
      <c r="E139" s="85">
        <v>7</v>
      </c>
      <c r="F139" s="290"/>
      <c r="G139" s="295"/>
      <c r="H139" s="294"/>
      <c r="I139" s="294"/>
      <c r="J139" s="294"/>
      <c r="K139" s="294"/>
      <c r="L139" s="294"/>
      <c r="M139" s="294"/>
      <c r="N139" s="293"/>
      <c r="O139" s="291">
        <f>IF(A3taxstdlife="n/a","n/a",IF(O$3&gt;(A3taxstdlife+$E139),(Input!$N$58-Input!$N$107)-SUM($N139:N139),(Input!$N$58-Input!$N$107)/A3taxstdlife))</f>
        <v>0</v>
      </c>
      <c r="P139" s="291">
        <f>IF(A3taxstdlife="n/a","n/a",IF(P$3&gt;(A3taxstdlife+$E139),(Input!$N$58-Input!$N$107)-SUM($N139:O139),(Input!$N$58-Input!$N$107)/A3taxstdlife))</f>
        <v>0</v>
      </c>
      <c r="Q139" s="291">
        <f>IF(A3taxstdlife="n/a","n/a",IF(Q$3&gt;(A3taxstdlife+$E139),(Input!$N$58-Input!$N$107)-SUM($N139:P139),(Input!$N$58-Input!$N$107)/A3taxstdlife))</f>
        <v>0</v>
      </c>
      <c r="R139" s="291"/>
      <c r="S139" s="288"/>
      <c r="T139" s="288"/>
      <c r="U139" s="288"/>
      <c r="V139" s="288"/>
      <c r="W139" s="288"/>
      <c r="X139" s="288"/>
      <c r="Y139" s="288"/>
      <c r="Z139" s="288"/>
      <c r="AA139" s="289"/>
      <c r="AB139" s="289"/>
      <c r="AC139" s="289"/>
      <c r="AD139" s="289"/>
      <c r="AE139" s="289"/>
      <c r="AF139" s="289"/>
      <c r="AG139" s="289"/>
      <c r="AH139" s="289"/>
      <c r="AI139" s="289"/>
      <c r="AJ139" s="289"/>
      <c r="AK139" s="289"/>
      <c r="AL139" s="289"/>
      <c r="AM139" s="289"/>
      <c r="AN139" s="289"/>
      <c r="AO139" s="289"/>
      <c r="AP139" s="289"/>
      <c r="AQ139" s="289"/>
      <c r="AR139" s="289"/>
      <c r="AS139" s="289"/>
      <c r="AT139" s="289"/>
      <c r="AU139" s="289"/>
      <c r="AV139" s="289"/>
      <c r="AW139" s="289"/>
      <c r="AX139" s="289"/>
      <c r="AY139" s="289"/>
      <c r="AZ139" s="289"/>
      <c r="BA139" s="289"/>
      <c r="BB139" s="289"/>
      <c r="BC139" s="289"/>
      <c r="BD139" s="289"/>
      <c r="BE139" s="289"/>
      <c r="BF139" s="289"/>
      <c r="BG139" s="289"/>
      <c r="BH139" s="289"/>
      <c r="BI139" s="289"/>
    </row>
    <row r="140" spans="1:61" s="187" customFormat="1" ht="12.75" hidden="1" customHeight="1" outlineLevel="2">
      <c r="A140" s="9"/>
      <c r="B140" s="9"/>
      <c r="C140" s="25"/>
      <c r="D140" s="365"/>
      <c r="E140" s="85">
        <v>8</v>
      </c>
      <c r="F140" s="290"/>
      <c r="G140" s="295"/>
      <c r="H140" s="294"/>
      <c r="I140" s="294"/>
      <c r="J140" s="294"/>
      <c r="K140" s="294"/>
      <c r="L140" s="294"/>
      <c r="M140" s="294"/>
      <c r="N140" s="294"/>
      <c r="O140" s="293"/>
      <c r="P140" s="291">
        <f>IF(A3taxstdlife="n/a","n/a",IF(P$3&gt;(A3taxstdlife+$E140),(Input!$O$58-Input!$O$107)-SUM($O140:O140),(Input!$O$58-Input!$O$107)/A3taxstdlife))</f>
        <v>0</v>
      </c>
      <c r="Q140" s="291">
        <f>IF(A3taxstdlife="n/a","n/a",IF(Q$3&gt;(A3taxstdlife+$E140),(Input!$O$58-Input!$O$107)-SUM($O140:P140),(Input!$O$58-Input!$O$107)/A3taxstdlife))</f>
        <v>0</v>
      </c>
      <c r="R140" s="291"/>
      <c r="S140" s="288"/>
      <c r="T140" s="288"/>
      <c r="U140" s="288"/>
      <c r="V140" s="288"/>
      <c r="W140" s="288"/>
      <c r="X140" s="288"/>
      <c r="Y140" s="288"/>
      <c r="Z140" s="288"/>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c r="BA140" s="289"/>
      <c r="BB140" s="289"/>
      <c r="BC140" s="289"/>
      <c r="BD140" s="289"/>
      <c r="BE140" s="289"/>
      <c r="BF140" s="289"/>
      <c r="BG140" s="289"/>
      <c r="BH140" s="289"/>
      <c r="BI140" s="289"/>
    </row>
    <row r="141" spans="1:61" s="187" customFormat="1" ht="12.75" hidden="1" customHeight="1" outlineLevel="2">
      <c r="A141" s="9"/>
      <c r="B141" s="9"/>
      <c r="C141" s="25"/>
      <c r="D141" s="365"/>
      <c r="E141" s="85">
        <v>9</v>
      </c>
      <c r="F141" s="290"/>
      <c r="G141" s="295"/>
      <c r="H141" s="294"/>
      <c r="I141" s="294"/>
      <c r="J141" s="294"/>
      <c r="K141" s="294"/>
      <c r="L141" s="294"/>
      <c r="M141" s="294"/>
      <c r="N141" s="294"/>
      <c r="O141" s="294"/>
      <c r="P141" s="293"/>
      <c r="Q141" s="291">
        <f>IF(A3taxstdlife="n/a","n/a",IF(Q$3&gt;(A3taxstdlife+$E141),(Input!$P$58-Input!$P$107)-SUM($P141:P141),(Input!$P$58-Input!$P$107)/A3taxstdlife))</f>
        <v>0</v>
      </c>
      <c r="R141" s="291"/>
      <c r="S141" s="288"/>
      <c r="T141" s="288"/>
      <c r="U141" s="288"/>
      <c r="V141" s="288"/>
      <c r="W141" s="288"/>
      <c r="X141" s="288"/>
      <c r="Y141" s="288"/>
      <c r="Z141" s="288"/>
      <c r="AA141" s="289"/>
      <c r="AB141" s="289"/>
      <c r="AC141" s="289"/>
      <c r="AD141" s="289"/>
      <c r="AE141" s="289"/>
      <c r="AF141" s="289"/>
      <c r="AG141" s="289"/>
      <c r="AH141" s="289"/>
      <c r="AI141" s="289"/>
      <c r="AJ141" s="289"/>
      <c r="AK141" s="289"/>
      <c r="AL141" s="289"/>
      <c r="AM141" s="289"/>
      <c r="AN141" s="289"/>
      <c r="AO141" s="289"/>
      <c r="AP141" s="289"/>
      <c r="AQ141" s="289"/>
      <c r="AR141" s="289"/>
      <c r="AS141" s="289"/>
      <c r="AT141" s="289"/>
      <c r="AU141" s="289"/>
      <c r="AV141" s="289"/>
      <c r="AW141" s="289"/>
      <c r="AX141" s="289"/>
      <c r="AY141" s="289"/>
      <c r="AZ141" s="289"/>
      <c r="BA141" s="289"/>
      <c r="BB141" s="289"/>
      <c r="BC141" s="289"/>
      <c r="BD141" s="289"/>
      <c r="BE141" s="289"/>
      <c r="BF141" s="289"/>
      <c r="BG141" s="289"/>
      <c r="BH141" s="289"/>
      <c r="BI141" s="289"/>
    </row>
    <row r="142" spans="1:61" s="187" customFormat="1" ht="12.75" hidden="1" customHeight="1" outlineLevel="2">
      <c r="A142" s="9"/>
      <c r="B142" s="9"/>
      <c r="C142" s="25"/>
      <c r="D142" s="365"/>
      <c r="E142" s="86">
        <v>10</v>
      </c>
      <c r="F142" s="290"/>
      <c r="G142" s="295"/>
      <c r="H142" s="294"/>
      <c r="I142" s="294"/>
      <c r="J142" s="294"/>
      <c r="K142" s="294"/>
      <c r="L142" s="294"/>
      <c r="M142" s="294"/>
      <c r="N142" s="294"/>
      <c r="O142" s="294"/>
      <c r="P142" s="295"/>
      <c r="Q142" s="293"/>
      <c r="R142" s="291"/>
      <c r="S142" s="288"/>
      <c r="T142" s="288"/>
      <c r="U142" s="288"/>
      <c r="V142" s="288"/>
      <c r="W142" s="288"/>
      <c r="X142" s="288"/>
      <c r="Y142" s="288"/>
      <c r="Z142" s="288"/>
      <c r="AA142" s="289"/>
      <c r="AB142" s="289"/>
      <c r="AC142" s="289"/>
      <c r="AD142" s="289"/>
      <c r="AE142" s="289"/>
      <c r="AF142" s="289"/>
      <c r="AG142" s="289"/>
      <c r="AH142" s="289"/>
      <c r="AI142" s="289"/>
      <c r="AJ142" s="289"/>
      <c r="AK142" s="289"/>
      <c r="AL142" s="289"/>
      <c r="AM142" s="289"/>
      <c r="AN142" s="289"/>
      <c r="AO142" s="289"/>
      <c r="AP142" s="289"/>
      <c r="AQ142" s="289"/>
      <c r="AR142" s="289"/>
      <c r="AS142" s="289"/>
      <c r="AT142" s="289"/>
      <c r="AU142" s="289"/>
      <c r="AV142" s="289"/>
      <c r="AW142" s="289"/>
      <c r="AX142" s="289"/>
      <c r="AY142" s="289"/>
      <c r="AZ142" s="289"/>
      <c r="BA142" s="289"/>
      <c r="BB142" s="289"/>
      <c r="BC142" s="289"/>
      <c r="BD142" s="289"/>
      <c r="BE142" s="289"/>
      <c r="BF142" s="289"/>
      <c r="BG142" s="289"/>
      <c r="BH142" s="289"/>
      <c r="BI142" s="289"/>
    </row>
    <row r="143" spans="1:61" s="187" customFormat="1" hidden="1" outlineLevel="1">
      <c r="A143" s="9"/>
      <c r="B143" s="9"/>
      <c r="C143" s="25" t="str">
        <f>Asset3</f>
        <v>Zone substations</v>
      </c>
      <c r="D143" s="9"/>
      <c r="E143" s="9"/>
      <c r="F143" s="281"/>
      <c r="G143" s="296"/>
      <c r="H143" s="296">
        <f>-SUM(H130:H142)</f>
        <v>0</v>
      </c>
      <c r="I143" s="296">
        <f>-SUM(I130:I142)</f>
        <v>-57.267046529398428</v>
      </c>
      <c r="J143" s="296">
        <f>-SUM(J130:J142)</f>
        <v>0</v>
      </c>
      <c r="K143" s="296">
        <f>-SUM(K130:K142)</f>
        <v>0</v>
      </c>
      <c r="L143" s="296">
        <f>-SUM(L130:L142)</f>
        <v>0</v>
      </c>
      <c r="M143" s="296">
        <f>IF(Input!M248&gt;0, -SUM(M130:M142), 0)</f>
        <v>0</v>
      </c>
      <c r="N143" s="296">
        <f>IF(Input!N248&gt;0, -SUM(N130:N142), 0)</f>
        <v>0</v>
      </c>
      <c r="O143" s="296">
        <f>IF(Input!O248&gt;0, -SUM(O130:O142), 0)</f>
        <v>0</v>
      </c>
      <c r="P143" s="296">
        <f>IF(Input!P248&gt;0, -SUM(P130:P142), 0)</f>
        <v>0</v>
      </c>
      <c r="Q143" s="296">
        <f>IF(Input!Q248&gt;0, -SUM(Q130:Q142), 0)</f>
        <v>0</v>
      </c>
      <c r="R143" s="297"/>
      <c r="S143" s="298"/>
      <c r="T143" s="298"/>
      <c r="U143" s="298"/>
      <c r="V143" s="298"/>
      <c r="W143" s="298"/>
      <c r="X143" s="298"/>
      <c r="Y143" s="298"/>
      <c r="Z143" s="298"/>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row>
    <row r="144" spans="1:61" s="187" customFormat="1" ht="12.75" hidden="1" customHeight="1" outlineLevel="2">
      <c r="A144" s="9"/>
      <c r="B144" s="31" t="str">
        <f>Asset4</f>
        <v>Transmission lines</v>
      </c>
      <c r="C144" s="32"/>
      <c r="D144" s="33" t="s">
        <v>66</v>
      </c>
      <c r="E144" s="32"/>
      <c r="F144" s="286"/>
      <c r="G144" s="287"/>
      <c r="H144" s="287">
        <f>IF(H$3&gt;A4taxremlife,A4taxvalue-SUM($F144:G144),IF(A4taxremlife="N/A","n/a",A4taxvalue/A4taxremlife))</f>
        <v>0</v>
      </c>
      <c r="I144" s="287">
        <f>IF(I$3&gt;A4taxremlife,A4taxvalue-SUM($F144:H144),IF(A4taxremlife="N/A","n/a",A4taxvalue/A4taxremlife))</f>
        <v>0</v>
      </c>
      <c r="J144" s="287">
        <f>IF(J$3&gt;A4taxremlife,A4taxvalue-SUM($F144:I144),IF(A4taxremlife="N/A","n/a",A4taxvalue/A4taxremlife))</f>
        <v>0</v>
      </c>
      <c r="K144" s="287">
        <f>IF(K$3&gt;A4taxremlife,A4taxvalue-SUM($F144:J144),IF(A4taxremlife="N/A","n/a",A4taxvalue/A4taxremlife))</f>
        <v>0</v>
      </c>
      <c r="L144" s="287">
        <f>IF(L$3&gt;A4taxremlife,A4taxvalue-SUM($F144:K144),IF(A4taxremlife="N/A","n/a",A4taxvalue/A4taxremlife))</f>
        <v>0</v>
      </c>
      <c r="M144" s="287">
        <f>IF(M$3&gt;A4taxremlife,A4taxvalue-SUM($F144:L144),IF(A4taxremlife="N/A","n/a",A4taxvalue/A4taxremlife))</f>
        <v>0</v>
      </c>
      <c r="N144" s="287">
        <f>IF(N$3&gt;A4taxremlife,A4taxvalue-SUM($F144:M144),IF(A4taxremlife="N/A","n/a",A4taxvalue/A4taxremlife))</f>
        <v>0</v>
      </c>
      <c r="O144" s="287">
        <f>IF(O$3&gt;A4taxremlife,A4taxvalue-SUM($F144:N144),IF(A4taxremlife="N/A","n/a",A4taxvalue/A4taxremlife))</f>
        <v>0</v>
      </c>
      <c r="P144" s="287">
        <f>IF(P$3&gt;A4taxremlife,A4taxvalue-SUM($F144:O144),IF(A4taxremlife="N/A","n/a",A4taxvalue/A4taxremlife))</f>
        <v>0</v>
      </c>
      <c r="Q144" s="287">
        <f>IF(Q$3&gt;A4taxremlife,A4taxvalue-SUM($F144:P144),IF(A4taxremlife="N/A","n/a",A4taxvalue/A4taxremlife))</f>
        <v>0</v>
      </c>
      <c r="R144" s="287"/>
      <c r="S144" s="288"/>
      <c r="T144" s="288"/>
      <c r="U144" s="288"/>
      <c r="V144" s="288"/>
      <c r="W144" s="288"/>
      <c r="X144" s="288"/>
      <c r="Y144" s="288"/>
      <c r="Z144" s="288"/>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c r="BA144" s="289"/>
      <c r="BB144" s="289"/>
      <c r="BC144" s="289"/>
      <c r="BD144" s="289"/>
      <c r="BE144" s="289"/>
      <c r="BF144" s="289"/>
      <c r="BG144" s="289"/>
      <c r="BH144" s="289"/>
      <c r="BI144" s="289"/>
    </row>
    <row r="145" spans="1:61" s="187" customFormat="1" ht="12.75" hidden="1" customHeight="1" outlineLevel="2">
      <c r="A145" s="9"/>
      <c r="B145" s="9"/>
      <c r="C145" s="25"/>
      <c r="D145" s="364" t="s">
        <v>83</v>
      </c>
      <c r="E145" s="85">
        <v>-1</v>
      </c>
      <c r="F145" s="290"/>
      <c r="G145" s="291"/>
      <c r="H145" s="291"/>
      <c r="I145" s="291"/>
      <c r="J145" s="291"/>
      <c r="K145" s="291"/>
      <c r="L145" s="291"/>
      <c r="M145" s="291"/>
      <c r="N145" s="291"/>
      <c r="O145" s="291"/>
      <c r="P145" s="291"/>
      <c r="Q145" s="291"/>
      <c r="R145" s="291"/>
      <c r="S145" s="288"/>
      <c r="T145" s="288"/>
      <c r="U145" s="288"/>
      <c r="V145" s="288"/>
      <c r="W145" s="288"/>
      <c r="X145" s="288"/>
      <c r="Y145" s="288"/>
      <c r="Z145" s="288"/>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c r="BA145" s="289"/>
      <c r="BB145" s="289"/>
      <c r="BC145" s="289"/>
      <c r="BD145" s="289"/>
      <c r="BE145" s="289"/>
      <c r="BF145" s="289"/>
      <c r="BG145" s="289"/>
      <c r="BH145" s="289"/>
      <c r="BI145" s="289"/>
    </row>
    <row r="146" spans="1:61" s="187" customFormat="1" ht="12.75" hidden="1" customHeight="1" outlineLevel="2">
      <c r="A146" s="9"/>
      <c r="B146" s="9"/>
      <c r="C146" s="25"/>
      <c r="D146" s="365"/>
      <c r="E146" s="85">
        <v>0</v>
      </c>
      <c r="F146" s="290"/>
      <c r="G146" s="293"/>
      <c r="H146" s="291">
        <f>IF(A4taxstdlife="n/a","n/a",IF(H$3&gt;(A4taxstdlife+$E146),(Input!$G$59-Input!$G$108)-SUM($G146:G146),(Input!$G$59-Input!$G$108)/A4taxstdlife))</f>
        <v>0</v>
      </c>
      <c r="I146" s="291">
        <f>IF(A4taxstdlife="n/a","n/a",IF(I$3&gt;(A4taxstdlife+$E146),(Input!$G$59-Input!$G$108)-SUM($G146:H146),(Input!$G$59-Input!$G$108)/A4taxstdlife))</f>
        <v>0</v>
      </c>
      <c r="J146" s="291">
        <f>IF(A4taxstdlife="n/a","n/a",IF(J$3&gt;(A4taxstdlife+$E146),(Input!$G$59-Input!$G$108)-SUM($G146:I146),(Input!$G$59-Input!$G$108)/A4taxstdlife))</f>
        <v>0</v>
      </c>
      <c r="K146" s="291">
        <f>IF(A4taxstdlife="n/a","n/a",IF(K$3&gt;(A4taxstdlife+$E146),(Input!$G$59-Input!$G$108)-SUM($G146:J146),(Input!$G$59-Input!$G$108)/A4taxstdlife))</f>
        <v>0</v>
      </c>
      <c r="L146" s="291">
        <f>IF(A4taxstdlife="n/a","n/a",IF(L$3&gt;(A4taxstdlife+$E146),(Input!$G$59-Input!$G$108)-SUM($G146:K146),(Input!$G$59-Input!$G$108)/A4taxstdlife))</f>
        <v>0</v>
      </c>
      <c r="M146" s="291">
        <f>IF(A4taxstdlife="n/a","n/a",IF(M$3&gt;(A4taxstdlife+$E146),(Input!$G$59-Input!$G$108)-SUM($G146:L146),(Input!$G$59-Input!$G$108)/A4taxstdlife))</f>
        <v>0</v>
      </c>
      <c r="N146" s="291">
        <f>IF(A4taxstdlife="n/a","n/a",IF(N$3&gt;(A4taxstdlife+$E146),(Input!$G$59-Input!$G$108)-SUM($G146:M146),(Input!$G$59-Input!$G$108)/A4taxstdlife))</f>
        <v>0</v>
      </c>
      <c r="O146" s="291">
        <f>IF(A4taxstdlife="n/a","n/a",IF(O$3&gt;(A4taxstdlife+$E146),(Input!$G$59-Input!$G$108)-SUM($G146:N146),(Input!$G$59-Input!$G$108)/A4taxstdlife))</f>
        <v>0</v>
      </c>
      <c r="P146" s="291">
        <f>IF(A4taxstdlife="n/a","n/a",IF(P$3&gt;(A4taxstdlife+$E146),(Input!$G$59-Input!$G$108)-SUM($G146:O146),(Input!$G$59-Input!$G$108)/A4taxstdlife))</f>
        <v>0</v>
      </c>
      <c r="Q146" s="291">
        <f>IF(A4taxstdlife="n/a","n/a",IF(Q$3&gt;(A4taxstdlife+$E146),(Input!$G$59-Input!$G$108)-SUM($G146:P146),(Input!$G$59-Input!$G$108)/A4taxstdlife))</f>
        <v>0</v>
      </c>
      <c r="R146" s="291"/>
      <c r="S146" s="288"/>
      <c r="T146" s="288"/>
      <c r="U146" s="288"/>
      <c r="V146" s="288"/>
      <c r="W146" s="288"/>
      <c r="X146" s="288"/>
      <c r="Y146" s="288"/>
      <c r="Z146" s="288"/>
      <c r="AA146" s="289"/>
      <c r="AB146" s="289"/>
      <c r="AC146" s="289"/>
      <c r="AD146" s="289"/>
      <c r="AE146" s="289"/>
      <c r="AF146" s="289"/>
      <c r="AG146" s="289"/>
      <c r="AH146" s="289"/>
      <c r="AI146" s="289"/>
      <c r="AJ146" s="289"/>
      <c r="AK146" s="289"/>
      <c r="AL146" s="289"/>
      <c r="AM146" s="289"/>
      <c r="AN146" s="289"/>
      <c r="AO146" s="289"/>
      <c r="AP146" s="289"/>
      <c r="AQ146" s="289"/>
      <c r="AR146" s="289"/>
      <c r="AS146" s="289"/>
      <c r="AT146" s="289"/>
      <c r="AU146" s="289"/>
      <c r="AV146" s="289"/>
      <c r="AW146" s="289"/>
      <c r="AX146" s="289"/>
      <c r="AY146" s="289"/>
      <c r="AZ146" s="289"/>
      <c r="BA146" s="289"/>
      <c r="BB146" s="289"/>
      <c r="BC146" s="289"/>
      <c r="BD146" s="289"/>
      <c r="BE146" s="289"/>
      <c r="BF146" s="289"/>
      <c r="BG146" s="289"/>
      <c r="BH146" s="289"/>
      <c r="BI146" s="289"/>
    </row>
    <row r="147" spans="1:61" s="187" customFormat="1" ht="12.75" hidden="1" customHeight="1" outlineLevel="2">
      <c r="A147" s="9"/>
      <c r="B147" s="9"/>
      <c r="C147" s="25"/>
      <c r="D147" s="365"/>
      <c r="E147" s="85">
        <v>1</v>
      </c>
      <c r="F147" s="290"/>
      <c r="G147" s="295"/>
      <c r="H147" s="293"/>
      <c r="I147" s="291">
        <f>IF(A4taxstdlife="n/a","n/a",IF(I$3&gt;(A4taxstdlife+$E147),(Input!$H$59-Input!$H$108)-SUM($H147:H147),(Input!$H$59-Input!$H$108)/A4taxstdlife))</f>
        <v>2.8840452337355171</v>
      </c>
      <c r="J147" s="291">
        <f>IF(A4taxstdlife="n/a","n/a",IF(J$3&gt;(A4taxstdlife+$E147),(Input!$H$59-Input!$H$108)-SUM($H147:I147),(Input!$H$59-Input!$H$108)/A4taxstdlife))</f>
        <v>0</v>
      </c>
      <c r="K147" s="291">
        <f>IF(A4taxstdlife="n/a","n/a",IF(K$3&gt;(A4taxstdlife+$E147),(Input!$H$59-Input!$H$108)-SUM($H147:J147),(Input!$H$59-Input!$H$108)/A4taxstdlife))</f>
        <v>0</v>
      </c>
      <c r="L147" s="291">
        <f>IF(A4taxstdlife="n/a","n/a",IF(L$3&gt;(A4taxstdlife+$E147),(Input!$H$59-Input!$H$108)-SUM($H147:K147),(Input!$H$59-Input!$H$108)/A4taxstdlife))</f>
        <v>0</v>
      </c>
      <c r="M147" s="291">
        <f>IF(A4taxstdlife="n/a","n/a",IF(M$3&gt;(A4taxstdlife+$E147),(Input!$H$59-Input!$H$108)-SUM($H147:L147),(Input!$H$59-Input!$H$108)/A4taxstdlife))</f>
        <v>0</v>
      </c>
      <c r="N147" s="291">
        <f>IF(A4taxstdlife="n/a","n/a",IF(N$3&gt;(A4taxstdlife+$E147),(Input!$H$59-Input!$H$108)-SUM($H147:M147),(Input!$H$59-Input!$H$108)/A4taxstdlife))</f>
        <v>0</v>
      </c>
      <c r="O147" s="291">
        <f>IF(A4taxstdlife="n/a","n/a",IF(O$3&gt;(A4taxstdlife+$E147),(Input!$H$59-Input!$H$108)-SUM($H147:N147),(Input!$H$59-Input!$H$108)/A4taxstdlife))</f>
        <v>0</v>
      </c>
      <c r="P147" s="291">
        <f>IF(A4taxstdlife="n/a","n/a",IF(P$3&gt;(A4taxstdlife+$E147),(Input!$H$59-Input!$H$108)-SUM($H147:O147),(Input!$H$59-Input!$H$108)/A4taxstdlife))</f>
        <v>0</v>
      </c>
      <c r="Q147" s="291">
        <f>IF(A4taxstdlife="n/a","n/a",IF(Q$3&gt;(A4taxstdlife+$E147),(Input!$H$59-Input!$H$108)-SUM($H147:P147),(Input!$H$59-Input!$H$108)/A4taxstdlife))</f>
        <v>0</v>
      </c>
      <c r="R147" s="291"/>
      <c r="S147" s="288"/>
      <c r="T147" s="288"/>
      <c r="U147" s="288"/>
      <c r="V147" s="288"/>
      <c r="W147" s="288"/>
      <c r="X147" s="288"/>
      <c r="Y147" s="288"/>
      <c r="Z147" s="288"/>
      <c r="AA147" s="289"/>
      <c r="AB147" s="289"/>
      <c r="AC147" s="289"/>
      <c r="AD147" s="289"/>
      <c r="AE147" s="289"/>
      <c r="AF147" s="289"/>
      <c r="AG147" s="289"/>
      <c r="AH147" s="289"/>
      <c r="AI147" s="289"/>
      <c r="AJ147" s="289"/>
      <c r="AK147" s="289"/>
      <c r="AL147" s="289"/>
      <c r="AM147" s="289"/>
      <c r="AN147" s="289"/>
      <c r="AO147" s="289"/>
      <c r="AP147" s="289"/>
      <c r="AQ147" s="289"/>
      <c r="AR147" s="289"/>
      <c r="AS147" s="289"/>
      <c r="AT147" s="289"/>
      <c r="AU147" s="289"/>
      <c r="AV147" s="289"/>
      <c r="AW147" s="289"/>
      <c r="AX147" s="289"/>
      <c r="AY147" s="289"/>
      <c r="AZ147" s="289"/>
      <c r="BA147" s="289"/>
      <c r="BB147" s="289"/>
      <c r="BC147" s="289"/>
      <c r="BD147" s="289"/>
      <c r="BE147" s="289"/>
      <c r="BF147" s="289"/>
      <c r="BG147" s="289"/>
      <c r="BH147" s="289"/>
      <c r="BI147" s="289"/>
    </row>
    <row r="148" spans="1:61" s="187" customFormat="1" ht="12.75" hidden="1" customHeight="1" outlineLevel="2">
      <c r="A148" s="9"/>
      <c r="B148" s="9"/>
      <c r="C148" s="25"/>
      <c r="D148" s="365"/>
      <c r="E148" s="85">
        <v>2</v>
      </c>
      <c r="F148" s="290"/>
      <c r="G148" s="295"/>
      <c r="H148" s="294"/>
      <c r="I148" s="293"/>
      <c r="J148" s="291">
        <f>IF(A4taxstdlife="n/a","n/a",IF(J$3&gt;(A4taxstdlife+$E148),(Input!$I$59-Input!$I$108)-SUM($I148:I148),(Input!$I$59-Input!$I$108)/A4taxstdlife))</f>
        <v>0</v>
      </c>
      <c r="K148" s="291">
        <f>IF(A4taxstdlife="n/a","n/a",IF(K$3&gt;(A4taxstdlife+$E148),(Input!$I$59-Input!$I$108)-SUM($I148:J148),(Input!$I$59-Input!$I$108)/A4taxstdlife))</f>
        <v>0</v>
      </c>
      <c r="L148" s="291">
        <f>IF(A4taxstdlife="n/a","n/a",IF(L$3&gt;(A4taxstdlife+$E148),(Input!$I$59-Input!$I$108)-SUM($I148:K148),(Input!$I$59-Input!$I$108)/A4taxstdlife))</f>
        <v>0</v>
      </c>
      <c r="M148" s="291">
        <f>IF(A4taxstdlife="n/a","n/a",IF(M$3&gt;(A4taxstdlife+$E148),(Input!$I$59-Input!$I$108)-SUM($I148:L148),(Input!$I$59-Input!$I$108)/A4taxstdlife))</f>
        <v>0</v>
      </c>
      <c r="N148" s="291">
        <f>IF(A4taxstdlife="n/a","n/a",IF(N$3&gt;(A4taxstdlife+$E148),(Input!$I$59-Input!$I$108)-SUM($I148:M148),(Input!$I$59-Input!$I$108)/A4taxstdlife))</f>
        <v>0</v>
      </c>
      <c r="O148" s="291">
        <f>IF(A4taxstdlife="n/a","n/a",IF(O$3&gt;(A4taxstdlife+$E148),(Input!$I$59-Input!$I$108)-SUM($I148:N148),(Input!$I$59-Input!$I$108)/A4taxstdlife))</f>
        <v>0</v>
      </c>
      <c r="P148" s="291">
        <f>IF(A4taxstdlife="n/a","n/a",IF(P$3&gt;(A4taxstdlife+$E148),(Input!$I$59-Input!$I$108)-SUM($I148:O148),(Input!$I$59-Input!$I$108)/A4taxstdlife))</f>
        <v>0</v>
      </c>
      <c r="Q148" s="291">
        <f>IF(A4taxstdlife="n/a","n/a",IF(Q$3&gt;(A4taxstdlife+$E148),(Input!$I$59-Input!$I$108)-SUM($I148:P148),(Input!$I$59-Input!$I$108)/A4taxstdlife))</f>
        <v>0</v>
      </c>
      <c r="R148" s="291"/>
      <c r="S148" s="288"/>
      <c r="T148" s="288"/>
      <c r="U148" s="288"/>
      <c r="V148" s="288"/>
      <c r="W148" s="288"/>
      <c r="X148" s="288"/>
      <c r="Y148" s="288"/>
      <c r="Z148" s="288"/>
      <c r="AA148" s="289"/>
      <c r="AB148" s="289"/>
      <c r="AC148" s="289"/>
      <c r="AD148" s="289"/>
      <c r="AE148" s="289"/>
      <c r="AF148" s="289"/>
      <c r="AG148" s="289"/>
      <c r="AH148" s="289"/>
      <c r="AI148" s="289"/>
      <c r="AJ148" s="289"/>
      <c r="AK148" s="289"/>
      <c r="AL148" s="289"/>
      <c r="AM148" s="289"/>
      <c r="AN148" s="289"/>
      <c r="AO148" s="289"/>
      <c r="AP148" s="289"/>
      <c r="AQ148" s="289"/>
      <c r="AR148" s="289"/>
      <c r="AS148" s="289"/>
      <c r="AT148" s="289"/>
      <c r="AU148" s="289"/>
      <c r="AV148" s="289"/>
      <c r="AW148" s="289"/>
      <c r="AX148" s="289"/>
      <c r="AY148" s="289"/>
      <c r="AZ148" s="289"/>
      <c r="BA148" s="289"/>
      <c r="BB148" s="289"/>
      <c r="BC148" s="289"/>
      <c r="BD148" s="289"/>
      <c r="BE148" s="289"/>
      <c r="BF148" s="289"/>
      <c r="BG148" s="289"/>
      <c r="BH148" s="289"/>
      <c r="BI148" s="289"/>
    </row>
    <row r="149" spans="1:61" s="187" customFormat="1" ht="12.75" hidden="1" customHeight="1" outlineLevel="2">
      <c r="A149" s="9"/>
      <c r="B149" s="9"/>
      <c r="C149" s="25"/>
      <c r="D149" s="365"/>
      <c r="E149" s="85">
        <v>3</v>
      </c>
      <c r="F149" s="290"/>
      <c r="G149" s="295"/>
      <c r="H149" s="294"/>
      <c r="I149" s="294"/>
      <c r="J149" s="293"/>
      <c r="K149" s="291">
        <f>IF(A4taxstdlife="n/a","n/a",IF(K$3&gt;(A4taxstdlife+$E149),(Input!$J$59-Input!$J$108)-SUM($J149:J149),(Input!$J$59-Input!$J$108)/A4taxstdlife))</f>
        <v>0</v>
      </c>
      <c r="L149" s="291">
        <f>IF(A4taxstdlife="n/a","n/a",IF(L$3&gt;(A4taxstdlife+$E149),(Input!$J$59-Input!$J$108)-SUM($J149:K149),(Input!$J$59-Input!$J$108)/A4taxstdlife))</f>
        <v>0</v>
      </c>
      <c r="M149" s="291">
        <f>IF(A4taxstdlife="n/a","n/a",IF(M$3&gt;(A4taxstdlife+$E149),(Input!$J$59-Input!$J$108)-SUM($J149:L149),(Input!$J$59-Input!$J$108)/A4taxstdlife))</f>
        <v>0</v>
      </c>
      <c r="N149" s="291">
        <f>IF(A4taxstdlife="n/a","n/a",IF(N$3&gt;(A4taxstdlife+$E149),(Input!$J$59-Input!$J$108)-SUM($J149:M149),(Input!$J$59-Input!$J$108)/A4taxstdlife))</f>
        <v>0</v>
      </c>
      <c r="O149" s="291">
        <f>IF(A4taxstdlife="n/a","n/a",IF(O$3&gt;(A4taxstdlife+$E149),(Input!$J$59-Input!$J$108)-SUM($J149:N149),(Input!$J$59-Input!$J$108)/A4taxstdlife))</f>
        <v>0</v>
      </c>
      <c r="P149" s="291">
        <f>IF(A4taxstdlife="n/a","n/a",IF(P$3&gt;(A4taxstdlife+$E149),(Input!$J$59-Input!$J$108)-SUM($J149:O149),(Input!$J$59-Input!$J$108)/A4taxstdlife))</f>
        <v>0</v>
      </c>
      <c r="Q149" s="291">
        <f>IF(A4taxstdlife="n/a","n/a",IF(Q$3&gt;(A4taxstdlife+$E149),(Input!$J$59-Input!$J$108)-SUM($J149:P149),(Input!$J$59-Input!$J$108)/A4taxstdlife))</f>
        <v>0</v>
      </c>
      <c r="R149" s="291"/>
      <c r="S149" s="288"/>
      <c r="T149" s="288"/>
      <c r="U149" s="288"/>
      <c r="V149" s="288"/>
      <c r="W149" s="288"/>
      <c r="X149" s="288"/>
      <c r="Y149" s="288"/>
      <c r="Z149" s="288"/>
      <c r="AA149" s="289"/>
      <c r="AB149" s="289"/>
      <c r="AC149" s="289"/>
      <c r="AD149" s="289"/>
      <c r="AE149" s="289"/>
      <c r="AF149" s="289"/>
      <c r="AG149" s="289"/>
      <c r="AH149" s="289"/>
      <c r="AI149" s="289"/>
      <c r="AJ149" s="289"/>
      <c r="AK149" s="289"/>
      <c r="AL149" s="289"/>
      <c r="AM149" s="289"/>
      <c r="AN149" s="289"/>
      <c r="AO149" s="289"/>
      <c r="AP149" s="289"/>
      <c r="AQ149" s="289"/>
      <c r="AR149" s="289"/>
      <c r="AS149" s="289"/>
      <c r="AT149" s="289"/>
      <c r="AU149" s="289"/>
      <c r="AV149" s="289"/>
      <c r="AW149" s="289"/>
      <c r="AX149" s="289"/>
      <c r="AY149" s="289"/>
      <c r="AZ149" s="289"/>
      <c r="BA149" s="289"/>
      <c r="BB149" s="289"/>
      <c r="BC149" s="289"/>
      <c r="BD149" s="289"/>
      <c r="BE149" s="289"/>
      <c r="BF149" s="289"/>
      <c r="BG149" s="289"/>
      <c r="BH149" s="289"/>
      <c r="BI149" s="289"/>
    </row>
    <row r="150" spans="1:61" s="187" customFormat="1" ht="12.75" hidden="1" customHeight="1" outlineLevel="2">
      <c r="A150" s="9"/>
      <c r="B150" s="9"/>
      <c r="C150" s="25"/>
      <c r="D150" s="365"/>
      <c r="E150" s="85">
        <v>4</v>
      </c>
      <c r="F150" s="290"/>
      <c r="G150" s="295"/>
      <c r="H150" s="294"/>
      <c r="I150" s="294"/>
      <c r="J150" s="294"/>
      <c r="K150" s="293"/>
      <c r="L150" s="291">
        <f>IF(A4taxstdlife="n/a","n/a",IF(L$3&gt;(A4taxstdlife+$E150),(Input!$K$59-Input!$K$108)-SUM($K150:K150),(Input!$K$59-Input!$K$108)/A4taxstdlife))</f>
        <v>0</v>
      </c>
      <c r="M150" s="291">
        <f>IF(A4taxstdlife="n/a","n/a",IF(M$3&gt;(A4taxstdlife+$E150),(Input!$K$59-Input!$K$108)-SUM($K150:L150),(Input!$K$59-Input!$K$108)/A4taxstdlife))</f>
        <v>0</v>
      </c>
      <c r="N150" s="291">
        <f>IF(A4taxstdlife="n/a","n/a",IF(N$3&gt;(A4taxstdlife+$E150),(Input!$K$59-Input!$K$108)-SUM($K150:M150),(Input!$K$59-Input!$K$108)/A4taxstdlife))</f>
        <v>0</v>
      </c>
      <c r="O150" s="291">
        <f>IF(A4taxstdlife="n/a","n/a",IF(O$3&gt;(A4taxstdlife+$E150),(Input!$K$59-Input!$K$108)-SUM($K150:N150),(Input!$K$59-Input!$K$108)/A4taxstdlife))</f>
        <v>0</v>
      </c>
      <c r="P150" s="291">
        <f>IF(A4taxstdlife="n/a","n/a",IF(P$3&gt;(A4taxstdlife+$E150),(Input!$K$59-Input!$K$108)-SUM($K150:O150),(Input!$K$59-Input!$K$108)/A4taxstdlife))</f>
        <v>0</v>
      </c>
      <c r="Q150" s="291">
        <f>IF(A4taxstdlife="n/a","n/a",IF(Q$3&gt;(A4taxstdlife+$E150),(Input!$K$59-Input!$K$108)-SUM($K150:P150),(Input!$K$59-Input!$K$108)/A4taxstdlife))</f>
        <v>0</v>
      </c>
      <c r="R150" s="291"/>
      <c r="S150" s="288"/>
      <c r="T150" s="288"/>
      <c r="U150" s="288"/>
      <c r="V150" s="288"/>
      <c r="W150" s="288"/>
      <c r="X150" s="288"/>
      <c r="Y150" s="288"/>
      <c r="Z150" s="288"/>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89"/>
      <c r="BC150" s="289"/>
      <c r="BD150" s="289"/>
      <c r="BE150" s="289"/>
      <c r="BF150" s="289"/>
      <c r="BG150" s="289"/>
      <c r="BH150" s="289"/>
      <c r="BI150" s="289"/>
    </row>
    <row r="151" spans="1:61" s="187" customFormat="1" ht="12.75" hidden="1" customHeight="1" outlineLevel="2">
      <c r="A151" s="9"/>
      <c r="B151" s="9"/>
      <c r="C151" s="25"/>
      <c r="D151" s="365"/>
      <c r="E151" s="85">
        <v>5</v>
      </c>
      <c r="F151" s="290"/>
      <c r="G151" s="295"/>
      <c r="H151" s="294"/>
      <c r="I151" s="294"/>
      <c r="J151" s="294"/>
      <c r="K151" s="294"/>
      <c r="L151" s="293"/>
      <c r="M151" s="291">
        <f>IF(A4taxstdlife="n/a","n/a",IF(M$3&gt;(A4taxstdlife+$E151),(Input!$L$59-Input!$L$108)-SUM($L151:L151),(Input!$L$59-Input!$L$108)/A4taxstdlife))</f>
        <v>0</v>
      </c>
      <c r="N151" s="291">
        <f>IF(A4taxstdlife="n/a","n/a",IF(N$3&gt;(A4taxstdlife+$E151),(Input!$L$59-Input!$L$108)-SUM($L151:M151),(Input!$L$59-Input!$L$108)/A4taxstdlife))</f>
        <v>0</v>
      </c>
      <c r="O151" s="291">
        <f>IF(A4taxstdlife="n/a","n/a",IF(O$3&gt;(A4taxstdlife+$E151),(Input!$L$59-Input!$L$108)-SUM($L151:N151),(Input!$L$59-Input!$L$108)/A4taxstdlife))</f>
        <v>0</v>
      </c>
      <c r="P151" s="291">
        <f>IF(A4taxstdlife="n/a","n/a",IF(P$3&gt;(A4taxstdlife+$E151),(Input!$L$59-Input!$L$108)-SUM($L151:O151),(Input!$L$59-Input!$L$108)/A4taxstdlife))</f>
        <v>0</v>
      </c>
      <c r="Q151" s="291">
        <f>IF(A4taxstdlife="n/a","n/a",IF(Q$3&gt;(A4taxstdlife+$E151),(Input!$L$59-Input!$L$108)-SUM($L151:P151),(Input!$L$59-Input!$L$108)/A4taxstdlife))</f>
        <v>0</v>
      </c>
      <c r="R151" s="291"/>
      <c r="S151" s="288"/>
      <c r="T151" s="288"/>
      <c r="U151" s="288"/>
      <c r="V151" s="288"/>
      <c r="W151" s="288"/>
      <c r="X151" s="288"/>
      <c r="Y151" s="288"/>
      <c r="Z151" s="288"/>
      <c r="AA151" s="289"/>
      <c r="AB151" s="289"/>
      <c r="AC151" s="289"/>
      <c r="AD151" s="289"/>
      <c r="AE151" s="289"/>
      <c r="AF151" s="289"/>
      <c r="AG151" s="289"/>
      <c r="AH151" s="289"/>
      <c r="AI151" s="289"/>
      <c r="AJ151" s="289"/>
      <c r="AK151" s="289"/>
      <c r="AL151" s="289"/>
      <c r="AM151" s="289"/>
      <c r="AN151" s="289"/>
      <c r="AO151" s="289"/>
      <c r="AP151" s="289"/>
      <c r="AQ151" s="289"/>
      <c r="AR151" s="289"/>
      <c r="AS151" s="289"/>
      <c r="AT151" s="289"/>
      <c r="AU151" s="289"/>
      <c r="AV151" s="289"/>
      <c r="AW151" s="289"/>
      <c r="AX151" s="289"/>
      <c r="AY151" s="289"/>
      <c r="AZ151" s="289"/>
      <c r="BA151" s="289"/>
      <c r="BB151" s="289"/>
      <c r="BC151" s="289"/>
      <c r="BD151" s="289"/>
      <c r="BE151" s="289"/>
      <c r="BF151" s="289"/>
      <c r="BG151" s="289"/>
      <c r="BH151" s="289"/>
      <c r="BI151" s="289"/>
    </row>
    <row r="152" spans="1:61" s="187" customFormat="1" ht="12.75" hidden="1" customHeight="1" outlineLevel="2">
      <c r="A152" s="9"/>
      <c r="B152" s="9"/>
      <c r="C152" s="25"/>
      <c r="D152" s="365"/>
      <c r="E152" s="85">
        <v>6</v>
      </c>
      <c r="F152" s="290"/>
      <c r="G152" s="295"/>
      <c r="H152" s="294"/>
      <c r="I152" s="294"/>
      <c r="J152" s="294"/>
      <c r="K152" s="294"/>
      <c r="L152" s="294"/>
      <c r="M152" s="293"/>
      <c r="N152" s="291">
        <f>IF(A4taxstdlife="n/a","n/a",IF(N$3&gt;(A4taxstdlife+$E152),(Input!$M$59-Input!$M$108)-SUM($M152:M152),(Input!$M$59-Input!$M$108)/A4taxstdlife))</f>
        <v>0</v>
      </c>
      <c r="O152" s="291">
        <f>IF(A4taxstdlife="n/a","n/a",IF(O$3&gt;(A4taxstdlife+$E152),(Input!$M$59-Input!$M$108)-SUM($M152:N152),(Input!$M$59-Input!$M$108)/A4taxstdlife))</f>
        <v>0</v>
      </c>
      <c r="P152" s="291">
        <f>IF(A4taxstdlife="n/a","n/a",IF(P$3&gt;(A4taxstdlife+$E152),(Input!$M$59-Input!$M$108)-SUM($M152:O152),(Input!$M$59-Input!$M$108)/A4taxstdlife))</f>
        <v>0</v>
      </c>
      <c r="Q152" s="291">
        <f>IF(A4taxstdlife="n/a","n/a",IF(Q$3&gt;(A4taxstdlife+$E152),(Input!$M$59-Input!$M$108)-SUM($M152:P152),(Input!$M$59-Input!$M$108)/A4taxstdlife))</f>
        <v>0</v>
      </c>
      <c r="R152" s="291"/>
      <c r="S152" s="288"/>
      <c r="T152" s="288"/>
      <c r="U152" s="288"/>
      <c r="V152" s="288"/>
      <c r="W152" s="288"/>
      <c r="X152" s="288"/>
      <c r="Y152" s="288"/>
      <c r="Z152" s="288"/>
      <c r="AA152" s="289"/>
      <c r="AB152" s="289"/>
      <c r="AC152" s="289"/>
      <c r="AD152" s="289"/>
      <c r="AE152" s="289"/>
      <c r="AF152" s="289"/>
      <c r="AG152" s="289"/>
      <c r="AH152" s="289"/>
      <c r="AI152" s="289"/>
      <c r="AJ152" s="289"/>
      <c r="AK152" s="289"/>
      <c r="AL152" s="289"/>
      <c r="AM152" s="289"/>
      <c r="AN152" s="289"/>
      <c r="AO152" s="289"/>
      <c r="AP152" s="289"/>
      <c r="AQ152" s="289"/>
      <c r="AR152" s="289"/>
      <c r="AS152" s="289"/>
      <c r="AT152" s="289"/>
      <c r="AU152" s="289"/>
      <c r="AV152" s="289"/>
      <c r="AW152" s="289"/>
      <c r="AX152" s="289"/>
      <c r="AY152" s="289"/>
      <c r="AZ152" s="289"/>
      <c r="BA152" s="289"/>
      <c r="BB152" s="289"/>
      <c r="BC152" s="289"/>
      <c r="BD152" s="289"/>
      <c r="BE152" s="289"/>
      <c r="BF152" s="289"/>
      <c r="BG152" s="289"/>
      <c r="BH152" s="289"/>
      <c r="BI152" s="289"/>
    </row>
    <row r="153" spans="1:61" s="187" customFormat="1" ht="12.75" hidden="1" customHeight="1" outlineLevel="2">
      <c r="A153" s="9"/>
      <c r="B153" s="9"/>
      <c r="C153" s="25"/>
      <c r="D153" s="365"/>
      <c r="E153" s="85">
        <v>7</v>
      </c>
      <c r="F153" s="290"/>
      <c r="G153" s="295"/>
      <c r="H153" s="294"/>
      <c r="I153" s="294"/>
      <c r="J153" s="294"/>
      <c r="K153" s="294"/>
      <c r="L153" s="294"/>
      <c r="M153" s="294"/>
      <c r="N153" s="293"/>
      <c r="O153" s="291">
        <f>IF(A4taxstdlife="n/a","n/a",IF(O$3&gt;(A4taxstdlife+$E153),(Input!$N$59-Input!$N$108)-SUM($N153:N153),(Input!$N$59-Input!$N$108)/A4taxstdlife))</f>
        <v>0</v>
      </c>
      <c r="P153" s="291">
        <f>IF(A4taxstdlife="n/a","n/a",IF(P$3&gt;(A4taxstdlife+$E153),(Input!$N$59-Input!$N$108)-SUM($N153:O153),(Input!$N$59-Input!$N$108)/A4taxstdlife))</f>
        <v>0</v>
      </c>
      <c r="Q153" s="291">
        <f>IF(A4taxstdlife="n/a","n/a",IF(Q$3&gt;(A4taxstdlife+$E153),(Input!$N$59-Input!$N$108)-SUM($N153:P153),(Input!$N$59-Input!$N$108)/A4taxstdlife))</f>
        <v>0</v>
      </c>
      <c r="R153" s="291"/>
      <c r="S153" s="288"/>
      <c r="T153" s="288"/>
      <c r="U153" s="288"/>
      <c r="V153" s="288"/>
      <c r="W153" s="288"/>
      <c r="X153" s="288"/>
      <c r="Y153" s="288"/>
      <c r="Z153" s="288"/>
      <c r="AA153" s="289"/>
      <c r="AB153" s="289"/>
      <c r="AC153" s="289"/>
      <c r="AD153" s="289"/>
      <c r="AE153" s="289"/>
      <c r="AF153" s="289"/>
      <c r="AG153" s="289"/>
      <c r="AH153" s="289"/>
      <c r="AI153" s="289"/>
      <c r="AJ153" s="289"/>
      <c r="AK153" s="289"/>
      <c r="AL153" s="289"/>
      <c r="AM153" s="289"/>
      <c r="AN153" s="289"/>
      <c r="AO153" s="289"/>
      <c r="AP153" s="289"/>
      <c r="AQ153" s="289"/>
      <c r="AR153" s="289"/>
      <c r="AS153" s="289"/>
      <c r="AT153" s="289"/>
      <c r="AU153" s="289"/>
      <c r="AV153" s="289"/>
      <c r="AW153" s="289"/>
      <c r="AX153" s="289"/>
      <c r="AY153" s="289"/>
      <c r="AZ153" s="289"/>
      <c r="BA153" s="289"/>
      <c r="BB153" s="289"/>
      <c r="BC153" s="289"/>
      <c r="BD153" s="289"/>
      <c r="BE153" s="289"/>
      <c r="BF153" s="289"/>
      <c r="BG153" s="289"/>
      <c r="BH153" s="289"/>
      <c r="BI153" s="289"/>
    </row>
    <row r="154" spans="1:61" s="187" customFormat="1" ht="12.75" hidden="1" customHeight="1" outlineLevel="2">
      <c r="A154" s="9"/>
      <c r="B154" s="9"/>
      <c r="C154" s="25"/>
      <c r="D154" s="365"/>
      <c r="E154" s="85">
        <v>8</v>
      </c>
      <c r="F154" s="290"/>
      <c r="G154" s="295"/>
      <c r="H154" s="294"/>
      <c r="I154" s="294"/>
      <c r="J154" s="294"/>
      <c r="K154" s="294"/>
      <c r="L154" s="294"/>
      <c r="M154" s="294"/>
      <c r="N154" s="294"/>
      <c r="O154" s="293"/>
      <c r="P154" s="291">
        <f>IF(A4taxstdlife="n/a","n/a",IF(P$3&gt;(A4taxstdlife+$E154),(Input!$O$59-Input!$O$108)-SUM($O154:O154),(Input!$O$59-Input!$O$108)/A4taxstdlife))</f>
        <v>0</v>
      </c>
      <c r="Q154" s="291">
        <f>IF(A4taxstdlife="n/a","n/a",IF(Q$3&gt;(A4taxstdlife+$E154),(Input!$O$59-Input!$O$108)-SUM($O154:P154),(Input!$O$59-Input!$O$108)/A4taxstdlife))</f>
        <v>0</v>
      </c>
      <c r="R154" s="291"/>
      <c r="S154" s="288"/>
      <c r="T154" s="288"/>
      <c r="U154" s="288"/>
      <c r="V154" s="288"/>
      <c r="W154" s="288"/>
      <c r="X154" s="288"/>
      <c r="Y154" s="288"/>
      <c r="Z154" s="288"/>
      <c r="AA154" s="289"/>
      <c r="AB154" s="289"/>
      <c r="AC154" s="289"/>
      <c r="AD154" s="289"/>
      <c r="AE154" s="289"/>
      <c r="AF154" s="289"/>
      <c r="AG154" s="289"/>
      <c r="AH154" s="289"/>
      <c r="AI154" s="289"/>
      <c r="AJ154" s="289"/>
      <c r="AK154" s="289"/>
      <c r="AL154" s="289"/>
      <c r="AM154" s="289"/>
      <c r="AN154" s="289"/>
      <c r="AO154" s="289"/>
      <c r="AP154" s="289"/>
      <c r="AQ154" s="289"/>
      <c r="AR154" s="289"/>
      <c r="AS154" s="289"/>
      <c r="AT154" s="289"/>
      <c r="AU154" s="289"/>
      <c r="AV154" s="289"/>
      <c r="AW154" s="289"/>
      <c r="AX154" s="289"/>
      <c r="AY154" s="289"/>
      <c r="AZ154" s="289"/>
      <c r="BA154" s="289"/>
      <c r="BB154" s="289"/>
      <c r="BC154" s="289"/>
      <c r="BD154" s="289"/>
      <c r="BE154" s="289"/>
      <c r="BF154" s="289"/>
      <c r="BG154" s="289"/>
      <c r="BH154" s="289"/>
      <c r="BI154" s="289"/>
    </row>
    <row r="155" spans="1:61" s="187" customFormat="1" ht="12.75" hidden="1" customHeight="1" outlineLevel="2">
      <c r="A155" s="9"/>
      <c r="B155" s="9"/>
      <c r="C155" s="25"/>
      <c r="D155" s="365"/>
      <c r="E155" s="85">
        <v>9</v>
      </c>
      <c r="F155" s="290"/>
      <c r="G155" s="295"/>
      <c r="H155" s="294"/>
      <c r="I155" s="294"/>
      <c r="J155" s="294"/>
      <c r="K155" s="294"/>
      <c r="L155" s="294"/>
      <c r="M155" s="294"/>
      <c r="N155" s="294"/>
      <c r="O155" s="294"/>
      <c r="P155" s="293"/>
      <c r="Q155" s="291">
        <f>IF(A4taxstdlife="n/a","n/a",IF(Q$3&gt;(A4taxstdlife+$E155),(Input!$P$59-Input!$P$108)-SUM($P155:P155),(Input!$P$59-Input!$P$108)/A4taxstdlife))</f>
        <v>0</v>
      </c>
      <c r="R155" s="291"/>
      <c r="S155" s="288"/>
      <c r="T155" s="288"/>
      <c r="U155" s="288"/>
      <c r="V155" s="288"/>
      <c r="W155" s="288"/>
      <c r="X155" s="288"/>
      <c r="Y155" s="288"/>
      <c r="Z155" s="288"/>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row>
    <row r="156" spans="1:61" s="187" customFormat="1" ht="12.75" hidden="1" customHeight="1" outlineLevel="2">
      <c r="A156" s="9"/>
      <c r="B156" s="9"/>
      <c r="C156" s="25"/>
      <c r="D156" s="365"/>
      <c r="E156" s="86">
        <v>10</v>
      </c>
      <c r="F156" s="290"/>
      <c r="G156" s="295"/>
      <c r="H156" s="294"/>
      <c r="I156" s="294"/>
      <c r="J156" s="294"/>
      <c r="K156" s="294"/>
      <c r="L156" s="294"/>
      <c r="M156" s="294"/>
      <c r="N156" s="294"/>
      <c r="O156" s="294"/>
      <c r="P156" s="295"/>
      <c r="Q156" s="293"/>
      <c r="R156" s="291"/>
      <c r="S156" s="288"/>
      <c r="T156" s="288"/>
      <c r="U156" s="288"/>
      <c r="V156" s="288"/>
      <c r="W156" s="288"/>
      <c r="X156" s="288"/>
      <c r="Y156" s="288"/>
      <c r="Z156" s="288"/>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c r="BA156" s="289"/>
      <c r="BB156" s="289"/>
      <c r="BC156" s="289"/>
      <c r="BD156" s="289"/>
      <c r="BE156" s="289"/>
      <c r="BF156" s="289"/>
      <c r="BG156" s="289"/>
      <c r="BH156" s="289"/>
      <c r="BI156" s="289"/>
    </row>
    <row r="157" spans="1:61" s="187" customFormat="1" hidden="1" outlineLevel="1">
      <c r="A157" s="9"/>
      <c r="B157" s="9"/>
      <c r="C157" s="25" t="str">
        <f>Asset4</f>
        <v>Transmission lines</v>
      </c>
      <c r="D157" s="9"/>
      <c r="E157" s="9"/>
      <c r="F157" s="281"/>
      <c r="G157" s="296"/>
      <c r="H157" s="296">
        <f>-SUM(H144:H156)</f>
        <v>0</v>
      </c>
      <c r="I157" s="296">
        <f>-SUM(I144:I156)</f>
        <v>-2.8840452337355171</v>
      </c>
      <c r="J157" s="296">
        <f>-SUM(J144:J156)</f>
        <v>0</v>
      </c>
      <c r="K157" s="296">
        <f>-SUM(K144:K156)</f>
        <v>0</v>
      </c>
      <c r="L157" s="296">
        <f>-SUM(L144:L156)</f>
        <v>0</v>
      </c>
      <c r="M157" s="296">
        <f>IF(Input!M248&gt;0, -SUM(M144:M156), 0)</f>
        <v>0</v>
      </c>
      <c r="N157" s="296">
        <f>IF(Input!N248&gt;0, -SUM(N144:N156), 0)</f>
        <v>0</v>
      </c>
      <c r="O157" s="296">
        <f>IF(Input!O248&gt;0, -SUM(O144:O156), 0)</f>
        <v>0</v>
      </c>
      <c r="P157" s="296">
        <f>IF(Input!P248&gt;0, -SUM(P144:P156), 0)</f>
        <v>0</v>
      </c>
      <c r="Q157" s="296">
        <f>IF(Input!Q248&gt;0, -SUM(Q144:Q156), 0)</f>
        <v>0</v>
      </c>
      <c r="R157" s="297"/>
      <c r="S157" s="298"/>
      <c r="T157" s="298"/>
      <c r="U157" s="298"/>
      <c r="V157" s="298"/>
      <c r="W157" s="298"/>
      <c r="X157" s="298"/>
      <c r="Y157" s="298"/>
      <c r="Z157" s="298"/>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row>
    <row r="158" spans="1:61" s="187" customFormat="1" ht="12.75" hidden="1" customHeight="1" outlineLevel="2">
      <c r="A158" s="9"/>
      <c r="B158" s="31" t="str">
        <f>Asset5</f>
        <v>Distribution mains</v>
      </c>
      <c r="C158" s="32"/>
      <c r="D158" s="33" t="s">
        <v>66</v>
      </c>
      <c r="E158" s="32"/>
      <c r="F158" s="286"/>
      <c r="G158" s="287"/>
      <c r="H158" s="287">
        <f>IF(H$3&gt;A5taxremlife,A5taxvalue-SUM($F158:G158),IF(A5taxremlife="N/A","n/a",A5taxvalue/A5taxremlife))</f>
        <v>0</v>
      </c>
      <c r="I158" s="287">
        <f>IF(I$3&gt;A5taxremlife,A5taxvalue-SUM($F158:H158),IF(A5taxremlife="N/A","n/a",A5taxvalue/A5taxremlife))</f>
        <v>0</v>
      </c>
      <c r="J158" s="287">
        <f>IF(J$3&gt;A5taxremlife,A5taxvalue-SUM($F158:I158),IF(A5taxremlife="N/A","n/a",A5taxvalue/A5taxremlife))</f>
        <v>0</v>
      </c>
      <c r="K158" s="287">
        <f>IF(K$3&gt;A5taxremlife,A5taxvalue-SUM($F158:J158),IF(A5taxremlife="N/A","n/a",A5taxvalue/A5taxremlife))</f>
        <v>0</v>
      </c>
      <c r="L158" s="287">
        <f>IF(L$3&gt;A5taxremlife,A5taxvalue-SUM($F158:K158),IF(A5taxremlife="N/A","n/a",A5taxvalue/A5taxremlife))</f>
        <v>0</v>
      </c>
      <c r="M158" s="287">
        <f>IF(M$3&gt;A5taxremlife,A5taxvalue-SUM($F158:L158),IF(A5taxremlife="N/A","n/a",A5taxvalue/A5taxremlife))</f>
        <v>0</v>
      </c>
      <c r="N158" s="287">
        <f>IF(N$3&gt;A5taxremlife,A5taxvalue-SUM($F158:M158),IF(A5taxremlife="N/A","n/a",A5taxvalue/A5taxremlife))</f>
        <v>0</v>
      </c>
      <c r="O158" s="287">
        <f>IF(O$3&gt;A5taxremlife,A5taxvalue-SUM($F158:N158),IF(A5taxremlife="N/A","n/a",A5taxvalue/A5taxremlife))</f>
        <v>0</v>
      </c>
      <c r="P158" s="287">
        <f>IF(P$3&gt;A5taxremlife,A5taxvalue-SUM($F158:O158),IF(A5taxremlife="N/A","n/a",A5taxvalue/A5taxremlife))</f>
        <v>0</v>
      </c>
      <c r="Q158" s="287">
        <f>IF(Q$3&gt;A5taxremlife,A5taxvalue-SUM($F158:P158),IF(A5taxremlife="N/A","n/a",A5taxvalue/A5taxremlife))</f>
        <v>0</v>
      </c>
      <c r="R158" s="287"/>
      <c r="S158" s="288"/>
      <c r="T158" s="288"/>
      <c r="U158" s="288"/>
      <c r="V158" s="288"/>
      <c r="W158" s="288"/>
      <c r="X158" s="288"/>
      <c r="Y158" s="288"/>
      <c r="Z158" s="288"/>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c r="BA158" s="289"/>
      <c r="BB158" s="289"/>
      <c r="BC158" s="289"/>
      <c r="BD158" s="289"/>
      <c r="BE158" s="289"/>
      <c r="BF158" s="289"/>
      <c r="BG158" s="289"/>
      <c r="BH158" s="289"/>
      <c r="BI158" s="289"/>
    </row>
    <row r="159" spans="1:61" s="187" customFormat="1" ht="12.75" hidden="1" customHeight="1" outlineLevel="2">
      <c r="A159" s="9"/>
      <c r="B159" s="9"/>
      <c r="C159" s="25"/>
      <c r="D159" s="364" t="s">
        <v>83</v>
      </c>
      <c r="E159" s="85">
        <v>-1</v>
      </c>
      <c r="F159" s="290"/>
      <c r="G159" s="291"/>
      <c r="H159" s="291"/>
      <c r="I159" s="291"/>
      <c r="J159" s="291"/>
      <c r="K159" s="291"/>
      <c r="L159" s="291"/>
      <c r="M159" s="291"/>
      <c r="N159" s="291"/>
      <c r="O159" s="291"/>
      <c r="P159" s="291"/>
      <c r="Q159" s="291"/>
      <c r="R159" s="291"/>
      <c r="S159" s="288"/>
      <c r="T159" s="288"/>
      <c r="U159" s="288"/>
      <c r="V159" s="288"/>
      <c r="W159" s="288"/>
      <c r="X159" s="288"/>
      <c r="Y159" s="288"/>
      <c r="Z159" s="288"/>
      <c r="AA159" s="289"/>
      <c r="AB159" s="289"/>
      <c r="AC159" s="289"/>
      <c r="AD159" s="289"/>
      <c r="AE159" s="289"/>
      <c r="AF159" s="289"/>
      <c r="AG159" s="289"/>
      <c r="AH159" s="289"/>
      <c r="AI159" s="289"/>
      <c r="AJ159" s="289"/>
      <c r="AK159" s="289"/>
      <c r="AL159" s="289"/>
      <c r="AM159" s="289"/>
      <c r="AN159" s="289"/>
      <c r="AO159" s="289"/>
      <c r="AP159" s="289"/>
      <c r="AQ159" s="289"/>
      <c r="AR159" s="289"/>
      <c r="AS159" s="289"/>
      <c r="AT159" s="289"/>
      <c r="AU159" s="289"/>
      <c r="AV159" s="289"/>
      <c r="AW159" s="289"/>
      <c r="AX159" s="289"/>
      <c r="AY159" s="289"/>
      <c r="AZ159" s="289"/>
      <c r="BA159" s="289"/>
      <c r="BB159" s="289"/>
      <c r="BC159" s="289"/>
      <c r="BD159" s="289"/>
      <c r="BE159" s="289"/>
      <c r="BF159" s="289"/>
      <c r="BG159" s="289"/>
      <c r="BH159" s="289"/>
      <c r="BI159" s="289"/>
    </row>
    <row r="160" spans="1:61" s="187" customFormat="1" ht="12.75" hidden="1" customHeight="1" outlineLevel="2">
      <c r="A160" s="9"/>
      <c r="B160" s="9"/>
      <c r="C160" s="25"/>
      <c r="D160" s="365"/>
      <c r="E160" s="85">
        <v>0</v>
      </c>
      <c r="F160" s="290"/>
      <c r="G160" s="295"/>
      <c r="H160" s="291"/>
      <c r="I160" s="291"/>
      <c r="J160" s="291"/>
      <c r="K160" s="291"/>
      <c r="L160" s="291"/>
      <c r="M160" s="291"/>
      <c r="N160" s="291"/>
      <c r="O160" s="291"/>
      <c r="P160" s="291"/>
      <c r="Q160" s="291"/>
      <c r="R160" s="291"/>
      <c r="S160" s="288"/>
      <c r="T160" s="288"/>
      <c r="U160" s="288"/>
      <c r="V160" s="288"/>
      <c r="W160" s="288"/>
      <c r="X160" s="288"/>
      <c r="Y160" s="288"/>
      <c r="Z160" s="288"/>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row>
    <row r="161" spans="1:256" s="187" customFormat="1" ht="12.75" hidden="1" customHeight="1" outlineLevel="2">
      <c r="A161" s="9"/>
      <c r="B161" s="9"/>
      <c r="C161" s="25"/>
      <c r="D161" s="365"/>
      <c r="E161" s="85">
        <v>1</v>
      </c>
      <c r="F161" s="290"/>
      <c r="G161" s="295"/>
      <c r="H161" s="293"/>
      <c r="I161" s="291">
        <f>IF(A5taxstdlife="n/a","n/a",IF(I$3&gt;(A5taxstdlife+$E161),(Input!$H$60-Input!$H$109)-SUM($H161:H161),(Input!$H$60-Input!$H$109)/A5taxstdlife))</f>
        <v>24.814100446909169</v>
      </c>
      <c r="J161" s="291">
        <f>IF(A5taxstdlife="n/a","n/a",IF(J$3&gt;(A5taxstdlife+$E161),(Input!$H$60-Input!$H$109)-SUM($H161:I161),(Input!$H$60-Input!$H$109)/A5taxstdlife))</f>
        <v>0</v>
      </c>
      <c r="K161" s="291">
        <f>IF(A5taxstdlife="n/a","n/a",IF(K$3&gt;(A5taxstdlife+$E161),(Input!$H$60-Input!$H$109)-SUM($H161:J161),(Input!$H$60-Input!$H$109)/A5taxstdlife))</f>
        <v>0</v>
      </c>
      <c r="L161" s="291">
        <f>IF(A5taxstdlife="n/a","n/a",IF(L$3&gt;(A5taxstdlife+$E161),(Input!$H$60-Input!$H$109)-SUM($H161:K161),(Input!$H$60-Input!$H$109)/A5taxstdlife))</f>
        <v>0</v>
      </c>
      <c r="M161" s="291">
        <f>IF(A5taxstdlife="n/a","n/a",IF(M$3&gt;(A5taxstdlife+$E161),(Input!$H$60-Input!$H$109)-SUM($H161:L161),(Input!$H$60-Input!$H$109)/A5taxstdlife))</f>
        <v>0</v>
      </c>
      <c r="N161" s="291">
        <f>IF(A5taxstdlife="n/a","n/a",IF(N$3&gt;(A5taxstdlife+$E161),(Input!$H$60-Input!$H$109)-SUM($H161:M161),(Input!$H$60-Input!$H$109)/A5taxstdlife))</f>
        <v>0</v>
      </c>
      <c r="O161" s="291">
        <f>IF(A5taxstdlife="n/a","n/a",IF(O$3&gt;(A5taxstdlife+$E161),(Input!$H$60-Input!$H$109)-SUM($H161:N161),(Input!$H$60-Input!$H$109)/A5taxstdlife))</f>
        <v>0</v>
      </c>
      <c r="P161" s="291">
        <f>IF(A5taxstdlife="n/a","n/a",IF(P$3&gt;(A5taxstdlife+$E161),(Input!$H$60-Input!$H$109)-SUM($H161:O161),(Input!$H$60-Input!$H$109)/A5taxstdlife))</f>
        <v>0</v>
      </c>
      <c r="Q161" s="291">
        <f>IF(A5taxstdlife="n/a","n/a",IF(Q$3&gt;(A5taxstdlife+$E161),(Input!$H$60-Input!$H$109)-SUM($H161:P161),(Input!$H$60-Input!$H$109)/A5taxstdlife))</f>
        <v>0</v>
      </c>
      <c r="R161" s="291"/>
      <c r="S161" s="288"/>
      <c r="T161" s="288"/>
      <c r="U161" s="288"/>
      <c r="V161" s="288"/>
      <c r="W161" s="288"/>
      <c r="X161" s="288"/>
      <c r="Y161" s="288"/>
      <c r="Z161" s="288"/>
      <c r="AA161" s="289"/>
      <c r="AB161" s="289"/>
      <c r="AC161" s="289"/>
      <c r="AD161" s="289"/>
      <c r="AE161" s="289"/>
      <c r="AF161" s="289"/>
      <c r="AG161" s="289"/>
      <c r="AH161" s="289"/>
      <c r="AI161" s="289"/>
      <c r="AJ161" s="289"/>
      <c r="AK161" s="289"/>
      <c r="AL161" s="289"/>
      <c r="AM161" s="289"/>
      <c r="AN161" s="289"/>
      <c r="AO161" s="289"/>
      <c r="AP161" s="289"/>
      <c r="AQ161" s="289"/>
      <c r="AR161" s="289"/>
      <c r="AS161" s="289"/>
      <c r="AT161" s="289"/>
      <c r="AU161" s="289"/>
      <c r="AV161" s="289"/>
      <c r="AW161" s="289"/>
      <c r="AX161" s="289"/>
      <c r="AY161" s="289"/>
      <c r="AZ161" s="289"/>
      <c r="BA161" s="289"/>
      <c r="BB161" s="289"/>
      <c r="BC161" s="289"/>
      <c r="BD161" s="289"/>
      <c r="BE161" s="289"/>
      <c r="BF161" s="289"/>
      <c r="BG161" s="289"/>
      <c r="BH161" s="289"/>
      <c r="BI161" s="289"/>
    </row>
    <row r="162" spans="1:256" s="187" customFormat="1" ht="12.75" hidden="1" customHeight="1" outlineLevel="2">
      <c r="A162" s="9"/>
      <c r="B162" s="9"/>
      <c r="C162" s="25"/>
      <c r="D162" s="365"/>
      <c r="E162" s="85">
        <v>2</v>
      </c>
      <c r="F162" s="290"/>
      <c r="G162" s="295"/>
      <c r="H162" s="294"/>
      <c r="I162" s="293"/>
      <c r="J162" s="291">
        <f>IF(A5taxstdlife="n/a","n/a",IF(J$3&gt;(A5taxstdlife+$E162),(Input!$I$60-Input!$I$109)-SUM($I162:I162),(Input!$I$60-Input!$I$109)/A5taxstdlife))</f>
        <v>0</v>
      </c>
      <c r="K162" s="291">
        <f>IF(A5taxstdlife="n/a","n/a",IF(K$3&gt;(A5taxstdlife+$E162),(Input!$I$60-Input!$I$109)-SUM($I162:J162),(Input!$I$60-Input!$I$109)/A5taxstdlife))</f>
        <v>0</v>
      </c>
      <c r="L162" s="291">
        <f>IF(A5taxstdlife="n/a","n/a",IF(L$3&gt;(A5taxstdlife+$E162),(Input!$I$60-Input!$I$109)-SUM($I162:K162),(Input!$I$60-Input!$I$109)/A5taxstdlife))</f>
        <v>0</v>
      </c>
      <c r="M162" s="291">
        <f>IF(A5taxstdlife="n/a","n/a",IF(M$3&gt;(A5taxstdlife+$E162),(Input!$I$60-Input!$I$109)-SUM($I162:L162),(Input!$I$60-Input!$I$109)/A5taxstdlife))</f>
        <v>0</v>
      </c>
      <c r="N162" s="291">
        <f>IF(A5taxstdlife="n/a","n/a",IF(N$3&gt;(A5taxstdlife+$E162),(Input!$I$60-Input!$I$109)-SUM($I162:M162),(Input!$I$60-Input!$I$109)/A5taxstdlife))</f>
        <v>0</v>
      </c>
      <c r="O162" s="291">
        <f>IF(A5taxstdlife="n/a","n/a",IF(O$3&gt;(A5taxstdlife+$E162),(Input!$I$60-Input!$I$109)-SUM($I162:N162),(Input!$I$60-Input!$I$109)/A5taxstdlife))</f>
        <v>0</v>
      </c>
      <c r="P162" s="291">
        <f>IF(A5taxstdlife="n/a","n/a",IF(P$3&gt;(A5taxstdlife+$E162),(Input!$I$60-Input!$I$109)-SUM($I162:O162),(Input!$I$60-Input!$I$109)/A5taxstdlife))</f>
        <v>0</v>
      </c>
      <c r="Q162" s="291">
        <f>IF(A5taxstdlife="n/a","n/a",IF(Q$3&gt;(A5taxstdlife+$E162),(Input!$I$60-Input!$I$109)-SUM($I162:P162),(Input!$I$60-Input!$I$109)/A5taxstdlife))</f>
        <v>0</v>
      </c>
      <c r="R162" s="291"/>
      <c r="S162" s="288"/>
      <c r="T162" s="288"/>
      <c r="U162" s="288"/>
      <c r="V162" s="288"/>
      <c r="W162" s="288"/>
      <c r="X162" s="288"/>
      <c r="Y162" s="288"/>
      <c r="Z162" s="288"/>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s="289"/>
      <c r="BB162" s="289"/>
      <c r="BC162" s="289"/>
      <c r="BD162" s="289"/>
      <c r="BE162" s="289"/>
      <c r="BF162" s="289"/>
      <c r="BG162" s="289"/>
      <c r="BH162" s="289"/>
      <c r="BI162" s="289"/>
    </row>
    <row r="163" spans="1:256" s="187" customFormat="1" ht="12.75" hidden="1" customHeight="1" outlineLevel="2">
      <c r="A163" s="9"/>
      <c r="B163" s="9"/>
      <c r="C163" s="25"/>
      <c r="D163" s="365"/>
      <c r="E163" s="85">
        <v>3</v>
      </c>
      <c r="F163" s="290"/>
      <c r="G163" s="295"/>
      <c r="H163" s="294"/>
      <c r="I163" s="294"/>
      <c r="J163" s="293"/>
      <c r="K163" s="291">
        <f>IF(A5taxstdlife="n/a","n/a",IF(K$3&gt;(A5taxstdlife+$E163),(Input!$J$60-Input!$J$109)-SUM($J163:J163),(Input!$J$60-Input!$J$109)/A5taxstdlife))</f>
        <v>0</v>
      </c>
      <c r="L163" s="291">
        <f>IF(A5taxstdlife="n/a","n/a",IF(L$3&gt;(A5taxstdlife+$E163),(Input!$J$60-Input!$J$109)-SUM($J163:K163),(Input!$J$60-Input!$J$109)/A5taxstdlife))</f>
        <v>0</v>
      </c>
      <c r="M163" s="291">
        <f>IF(A5taxstdlife="n/a","n/a",IF(M$3&gt;(A5taxstdlife+$E163),(Input!$J$60-Input!$J$109)-SUM($J163:L163),(Input!$J$60-Input!$J$109)/A5taxstdlife))</f>
        <v>0</v>
      </c>
      <c r="N163" s="291">
        <f>IF(A5taxstdlife="n/a","n/a",IF(N$3&gt;(A5taxstdlife+$E163),(Input!$J$60-Input!$J$109)-SUM($J163:M163),(Input!$J$60-Input!$J$109)/A5taxstdlife))</f>
        <v>0</v>
      </c>
      <c r="O163" s="291">
        <f>IF(A5taxstdlife="n/a","n/a",IF(O$3&gt;(A5taxstdlife+$E163),(Input!$J$60-Input!$J$109)-SUM($J163:N163),(Input!$J$60-Input!$J$109)/A5taxstdlife))</f>
        <v>0</v>
      </c>
      <c r="P163" s="291">
        <f>IF(A5taxstdlife="n/a","n/a",IF(P$3&gt;(A5taxstdlife+$E163),(Input!$J$60-Input!$J$109)-SUM($J163:O163),(Input!$J$60-Input!$J$109)/A5taxstdlife))</f>
        <v>0</v>
      </c>
      <c r="Q163" s="291">
        <f>IF(A5taxstdlife="n/a","n/a",IF(Q$3&gt;(A5taxstdlife+$E163),(Input!$J$60-Input!$J$109)-SUM($J163:P163),(Input!$J$60-Input!$J$109)/A5taxstdlife))</f>
        <v>0</v>
      </c>
      <c r="R163" s="291"/>
      <c r="S163" s="288"/>
      <c r="T163" s="288"/>
      <c r="U163" s="288"/>
      <c r="V163" s="288"/>
      <c r="W163" s="288"/>
      <c r="X163" s="288"/>
      <c r="Y163" s="288"/>
      <c r="Z163" s="288"/>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row>
    <row r="164" spans="1:256" s="187" customFormat="1" ht="12.75" hidden="1" customHeight="1" outlineLevel="2">
      <c r="A164" s="9"/>
      <c r="B164" s="9"/>
      <c r="C164" s="25"/>
      <c r="D164" s="365"/>
      <c r="E164" s="85">
        <v>4</v>
      </c>
      <c r="F164" s="290"/>
      <c r="G164" s="295"/>
      <c r="H164" s="294"/>
      <c r="I164" s="294"/>
      <c r="J164" s="294"/>
      <c r="K164" s="293"/>
      <c r="L164" s="291">
        <f>IF(A5taxstdlife="n/a","n/a",IF(L$3&gt;(A5taxstdlife+$E164),(Input!$K$60-Input!$K$109)-SUM($K164:K164),(Input!$K$60-Input!$K$109)/A5taxstdlife))</f>
        <v>0</v>
      </c>
      <c r="M164" s="291">
        <f>IF(A5taxstdlife="n/a","n/a",IF(M$3&gt;(A5taxstdlife+$E164),(Input!$K$60-Input!$K$109)-SUM($K164:L164),(Input!$K$60-Input!$K$109)/A5taxstdlife))</f>
        <v>0</v>
      </c>
      <c r="N164" s="291">
        <f>IF(A5taxstdlife="n/a","n/a",IF(N$3&gt;(A5taxstdlife+$E164),(Input!$K$60-Input!$K$109)-SUM($K164:M164),(Input!$K$60-Input!$K$109)/A5taxstdlife))</f>
        <v>0</v>
      </c>
      <c r="O164" s="291">
        <f>IF(A5taxstdlife="n/a","n/a",IF(O$3&gt;(A5taxstdlife+$E164),(Input!$K$60-Input!$K$109)-SUM($K164:N164),(Input!$K$60-Input!$K$109)/A5taxstdlife))</f>
        <v>0</v>
      </c>
      <c r="P164" s="291">
        <f>IF(A5taxstdlife="n/a","n/a",IF(P$3&gt;(A5taxstdlife+$E164),(Input!$K$60-Input!$K$109)-SUM($K164:O164),(Input!$K$60-Input!$K$109)/A5taxstdlife))</f>
        <v>0</v>
      </c>
      <c r="Q164" s="291">
        <f>IF(A5taxstdlife="n/a","n/a",IF(Q$3&gt;(A5taxstdlife+$E164),(Input!$K$60-Input!$K$109)-SUM($K164:P164),(Input!$K$60-Input!$K$109)/A5taxstdlife))</f>
        <v>0</v>
      </c>
      <c r="R164" s="291"/>
      <c r="S164" s="288"/>
      <c r="T164" s="288"/>
      <c r="U164" s="288"/>
      <c r="V164" s="288"/>
      <c r="W164" s="288"/>
      <c r="X164" s="288"/>
      <c r="Y164" s="288"/>
      <c r="Z164" s="288"/>
      <c r="AA164" s="289"/>
      <c r="AB164" s="289"/>
      <c r="AC164" s="289"/>
      <c r="AD164" s="289"/>
      <c r="AE164" s="289"/>
      <c r="AF164" s="289"/>
      <c r="AG164" s="289"/>
      <c r="AH164" s="289"/>
      <c r="AI164" s="289"/>
      <c r="AJ164" s="289"/>
      <c r="AK164" s="289"/>
      <c r="AL164" s="289"/>
      <c r="AM164" s="289"/>
      <c r="AN164" s="289"/>
      <c r="AO164" s="289"/>
      <c r="AP164" s="289"/>
      <c r="AQ164" s="289"/>
      <c r="AR164" s="289"/>
      <c r="AS164" s="289"/>
      <c r="AT164" s="289"/>
      <c r="AU164" s="289"/>
      <c r="AV164" s="289"/>
      <c r="AW164" s="289"/>
      <c r="AX164" s="289"/>
      <c r="AY164" s="289"/>
      <c r="AZ164" s="289"/>
      <c r="BA164" s="289"/>
      <c r="BB164" s="289"/>
      <c r="BC164" s="289"/>
      <c r="BD164" s="289"/>
      <c r="BE164" s="289"/>
      <c r="BF164" s="289"/>
      <c r="BG164" s="289"/>
      <c r="BH164" s="289"/>
      <c r="BI164" s="289"/>
    </row>
    <row r="165" spans="1:256" s="187" customFormat="1" ht="12.75" hidden="1" customHeight="1" outlineLevel="2">
      <c r="A165" s="9"/>
      <c r="B165" s="9"/>
      <c r="C165" s="25"/>
      <c r="D165" s="365"/>
      <c r="E165" s="85">
        <v>5</v>
      </c>
      <c r="F165" s="290"/>
      <c r="G165" s="295"/>
      <c r="H165" s="294"/>
      <c r="I165" s="294"/>
      <c r="J165" s="294"/>
      <c r="K165" s="294"/>
      <c r="L165" s="293"/>
      <c r="M165" s="291">
        <f>IF(A5taxstdlife="n/a","n/a",IF(M$3&gt;(A5taxstdlife+$E165),(Input!$L$60-Input!$L$109)-SUM($L165:L165),(Input!$L$60-Input!$L$109)/A5taxstdlife))</f>
        <v>0</v>
      </c>
      <c r="N165" s="291">
        <f>IF(A5taxstdlife="n/a","n/a",IF(N$3&gt;(A5taxstdlife+$E165),(Input!$L$60-Input!$L$109)-SUM($L165:M165),(Input!$L$60-Input!$L$109)/A5taxstdlife))</f>
        <v>0</v>
      </c>
      <c r="O165" s="291">
        <f>IF(A5taxstdlife="n/a","n/a",IF(O$3&gt;(A5taxstdlife+$E165),(Input!$L$60-Input!$L$109)-SUM($L165:N165),(Input!$L$60-Input!$L$109)/A5taxstdlife))</f>
        <v>0</v>
      </c>
      <c r="P165" s="291">
        <f>IF(A5taxstdlife="n/a","n/a",IF(P$3&gt;(A5taxstdlife+$E165),(Input!$L$60-Input!$L$109)-SUM($L165:O165),(Input!$L$60-Input!$L$109)/A5taxstdlife))</f>
        <v>0</v>
      </c>
      <c r="Q165" s="291">
        <f>IF(A5taxstdlife="n/a","n/a",IF(Q$3&gt;(A5taxstdlife+$E165),(Input!$L$60-Input!$L$109)-SUM($L165:P165),(Input!$L$60-Input!$L$109)/A5taxstdlife))</f>
        <v>0</v>
      </c>
      <c r="R165" s="291"/>
      <c r="S165" s="288"/>
      <c r="T165" s="288"/>
      <c r="U165" s="288"/>
      <c r="V165" s="288"/>
      <c r="W165" s="288"/>
      <c r="X165" s="288"/>
      <c r="Y165" s="288"/>
      <c r="Z165" s="288"/>
      <c r="AA165" s="289"/>
      <c r="AB165" s="289"/>
      <c r="AC165" s="289"/>
      <c r="AD165" s="289"/>
      <c r="AE165" s="289"/>
      <c r="AF165" s="289"/>
      <c r="AG165" s="289"/>
      <c r="AH165" s="289"/>
      <c r="AI165" s="289"/>
      <c r="AJ165" s="289"/>
      <c r="AK165" s="289"/>
      <c r="AL165" s="289"/>
      <c r="AM165" s="289"/>
      <c r="AN165" s="289"/>
      <c r="AO165" s="289"/>
      <c r="AP165" s="289"/>
      <c r="AQ165" s="289"/>
      <c r="AR165" s="289"/>
      <c r="AS165" s="289"/>
      <c r="AT165" s="289"/>
      <c r="AU165" s="289"/>
      <c r="AV165" s="289"/>
      <c r="AW165" s="289"/>
      <c r="AX165" s="289"/>
      <c r="AY165" s="289"/>
      <c r="AZ165" s="289"/>
      <c r="BA165" s="289"/>
      <c r="BB165" s="289"/>
      <c r="BC165" s="289"/>
      <c r="BD165" s="289"/>
      <c r="BE165" s="289"/>
      <c r="BF165" s="289"/>
      <c r="BG165" s="289"/>
      <c r="BH165" s="289"/>
      <c r="BI165" s="289"/>
    </row>
    <row r="166" spans="1:256" s="187" customFormat="1" ht="12.75" hidden="1" customHeight="1" outlineLevel="2">
      <c r="A166" s="9"/>
      <c r="B166" s="9"/>
      <c r="C166" s="25"/>
      <c r="D166" s="365"/>
      <c r="E166" s="85">
        <v>6</v>
      </c>
      <c r="F166" s="290"/>
      <c r="G166" s="295"/>
      <c r="H166" s="294"/>
      <c r="I166" s="294"/>
      <c r="J166" s="294"/>
      <c r="K166" s="294"/>
      <c r="L166" s="294"/>
      <c r="M166" s="293"/>
      <c r="N166" s="291">
        <f>IF(A5taxstdlife="n/a","n/a",IF(N$3&gt;(A5taxstdlife+$E166),(Input!$M$60-Input!$M$109)-SUM($M166:M166),(Input!$M$60-Input!$M$109)/A5taxstdlife))</f>
        <v>0</v>
      </c>
      <c r="O166" s="291">
        <f>IF(A5taxstdlife="n/a","n/a",IF(O$3&gt;(A5taxstdlife+$E166),(Input!$M$60-Input!$M$109)-SUM($M166:N166),(Input!$M$60-Input!$M$109)/A5taxstdlife))</f>
        <v>0</v>
      </c>
      <c r="P166" s="291">
        <f>IF(A5taxstdlife="n/a","n/a",IF(P$3&gt;(A5taxstdlife+$E166),(Input!$M$60-Input!$M$109)-SUM($M166:O166),(Input!$M$60-Input!$M$109)/A5taxstdlife))</f>
        <v>0</v>
      </c>
      <c r="Q166" s="291">
        <f>IF(A5taxstdlife="n/a","n/a",IF(Q$3&gt;(A5taxstdlife+$E166),(Input!$M$60-Input!$M$109)-SUM($M166:P166),(Input!$M$60-Input!$M$109)/A5taxstdlife))</f>
        <v>0</v>
      </c>
      <c r="R166" s="291"/>
      <c r="S166" s="288"/>
      <c r="T166" s="288"/>
      <c r="U166" s="288"/>
      <c r="V166" s="288"/>
      <c r="W166" s="288"/>
      <c r="X166" s="288"/>
      <c r="Y166" s="288"/>
      <c r="Z166" s="288"/>
      <c r="AA166" s="289"/>
      <c r="AB166" s="289"/>
      <c r="AC166" s="289"/>
      <c r="AD166" s="289"/>
      <c r="AE166" s="289"/>
      <c r="AF166" s="289"/>
      <c r="AG166" s="289"/>
      <c r="AH166" s="289"/>
      <c r="AI166" s="289"/>
      <c r="AJ166" s="289"/>
      <c r="AK166" s="289"/>
      <c r="AL166" s="289"/>
      <c r="AM166" s="289"/>
      <c r="AN166" s="289"/>
      <c r="AO166" s="289"/>
      <c r="AP166" s="289"/>
      <c r="AQ166" s="289"/>
      <c r="AR166" s="289"/>
      <c r="AS166" s="289"/>
      <c r="AT166" s="289"/>
      <c r="AU166" s="289"/>
      <c r="AV166" s="289"/>
      <c r="AW166" s="289"/>
      <c r="AX166" s="289"/>
      <c r="AY166" s="289"/>
      <c r="AZ166" s="289"/>
      <c r="BA166" s="289"/>
      <c r="BB166" s="289"/>
      <c r="BC166" s="289"/>
      <c r="BD166" s="289"/>
      <c r="BE166" s="289"/>
      <c r="BF166" s="289"/>
      <c r="BG166" s="289"/>
      <c r="BH166" s="289"/>
      <c r="BI166" s="289"/>
    </row>
    <row r="167" spans="1:256" s="187" customFormat="1" ht="12.75" hidden="1" customHeight="1" outlineLevel="2">
      <c r="A167" s="9"/>
      <c r="B167" s="9"/>
      <c r="C167" s="25"/>
      <c r="D167" s="365"/>
      <c r="E167" s="85">
        <v>7</v>
      </c>
      <c r="F167" s="290"/>
      <c r="G167" s="295"/>
      <c r="H167" s="294"/>
      <c r="I167" s="294"/>
      <c r="J167" s="294"/>
      <c r="K167" s="294"/>
      <c r="L167" s="294"/>
      <c r="M167" s="294"/>
      <c r="N167" s="293"/>
      <c r="O167" s="291">
        <f>IF(A5taxstdlife="n/a","n/a",IF(O$3&gt;(A5taxstdlife+$E167),(Input!$N$60-Input!$N$109)-SUM($N167:N167),(Input!$N$60-Input!$N$109)/A5taxstdlife))</f>
        <v>0</v>
      </c>
      <c r="P167" s="291">
        <f>IF(A5taxstdlife="n/a","n/a",IF(P$3&gt;(A5taxstdlife+$E167),(Input!$N$60-Input!$N$109)-SUM($N167:O167),(Input!$N$60-Input!$N$109)/A5taxstdlife))</f>
        <v>0</v>
      </c>
      <c r="Q167" s="291">
        <f>IF(A5taxstdlife="n/a","n/a",IF(Q$3&gt;(A5taxstdlife+$E167),(Input!$N$60-Input!$N$109)-SUM($N167:P167),(Input!$N$60-Input!$N$109)/A5taxstdlife))</f>
        <v>0</v>
      </c>
      <c r="R167" s="291"/>
      <c r="S167" s="288"/>
      <c r="T167" s="288"/>
      <c r="U167" s="288"/>
      <c r="V167" s="288"/>
      <c r="W167" s="288"/>
      <c r="X167" s="288"/>
      <c r="Y167" s="288"/>
      <c r="Z167" s="288"/>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c r="BA167" s="289"/>
      <c r="BB167" s="289"/>
      <c r="BC167" s="289"/>
      <c r="BD167" s="289"/>
      <c r="BE167" s="289"/>
      <c r="BF167" s="289"/>
      <c r="BG167" s="289"/>
      <c r="BH167" s="289"/>
      <c r="BI167" s="289"/>
    </row>
    <row r="168" spans="1:256" s="187" customFormat="1" ht="12.75" hidden="1" customHeight="1" outlineLevel="2">
      <c r="A168" s="9"/>
      <c r="B168" s="9"/>
      <c r="C168" s="25"/>
      <c r="D168" s="365"/>
      <c r="E168" s="85">
        <v>8</v>
      </c>
      <c r="F168" s="290"/>
      <c r="G168" s="295"/>
      <c r="H168" s="294"/>
      <c r="I168" s="294"/>
      <c r="J168" s="294"/>
      <c r="K168" s="294"/>
      <c r="L168" s="294"/>
      <c r="M168" s="294"/>
      <c r="N168" s="294"/>
      <c r="O168" s="293"/>
      <c r="P168" s="291">
        <f>IF(A5taxstdlife="n/a","n/a",IF(P$3&gt;(A5taxstdlife+$E168),(Input!$O$60-Input!$O$109)-SUM($O168:O168),(Input!$O$60-Input!$O$109)/A5taxstdlife))</f>
        <v>0</v>
      </c>
      <c r="Q168" s="291">
        <f>IF(A5taxstdlife="n/a","n/a",IF(Q$3&gt;(A5taxstdlife+$E168),(Input!$O$60-Input!$O$109)-SUM($O168:P168),(Input!$O$60-Input!$O$109)/A5taxstdlife))</f>
        <v>0</v>
      </c>
      <c r="R168" s="291"/>
      <c r="S168" s="288"/>
      <c r="T168" s="288"/>
      <c r="U168" s="288"/>
      <c r="V168" s="288"/>
      <c r="W168" s="288"/>
      <c r="X168" s="288"/>
      <c r="Y168" s="288"/>
      <c r="Z168" s="288"/>
      <c r="AA168" s="289"/>
      <c r="AB168" s="289"/>
      <c r="AC168" s="289"/>
      <c r="AD168" s="289"/>
      <c r="AE168" s="289"/>
      <c r="AF168" s="289"/>
      <c r="AG168" s="289"/>
      <c r="AH168" s="289"/>
      <c r="AI168" s="289"/>
      <c r="AJ168" s="289"/>
      <c r="AK168" s="289"/>
      <c r="AL168" s="289"/>
      <c r="AM168" s="289"/>
      <c r="AN168" s="289"/>
      <c r="AO168" s="289"/>
      <c r="AP168" s="289"/>
      <c r="AQ168" s="289"/>
      <c r="AR168" s="289"/>
      <c r="AS168" s="289"/>
      <c r="AT168" s="289"/>
      <c r="AU168" s="289"/>
      <c r="AV168" s="289"/>
      <c r="AW168" s="289"/>
      <c r="AX168" s="289"/>
      <c r="AY168" s="289"/>
      <c r="AZ168" s="289"/>
      <c r="BA168" s="289"/>
      <c r="BB168" s="289"/>
      <c r="BC168" s="289"/>
      <c r="BD168" s="289"/>
      <c r="BE168" s="289"/>
      <c r="BF168" s="289"/>
      <c r="BG168" s="289"/>
      <c r="BH168" s="289"/>
      <c r="BI168" s="289"/>
    </row>
    <row r="169" spans="1:256" s="187" customFormat="1" ht="12.75" hidden="1" customHeight="1" outlineLevel="2">
      <c r="A169" s="9"/>
      <c r="B169" s="9"/>
      <c r="C169" s="25"/>
      <c r="D169" s="365"/>
      <c r="E169" s="85">
        <v>9</v>
      </c>
      <c r="F169" s="290"/>
      <c r="G169" s="295"/>
      <c r="H169" s="294"/>
      <c r="I169" s="294"/>
      <c r="J169" s="294"/>
      <c r="K169" s="294"/>
      <c r="L169" s="294"/>
      <c r="M169" s="294"/>
      <c r="N169" s="294"/>
      <c r="O169" s="294"/>
      <c r="P169" s="293"/>
      <c r="Q169" s="291">
        <f>IF(A5taxstdlife="n/a","n/a",IF(Q$3&gt;(A5taxstdlife+$E169),(Input!$P$60-Input!$P$109)-SUM($P169:P169),(Input!$P$60-Input!$P$109)/A5taxstdlife))</f>
        <v>0</v>
      </c>
      <c r="R169" s="291"/>
      <c r="S169" s="288"/>
      <c r="T169" s="288"/>
      <c r="U169" s="288"/>
      <c r="V169" s="288"/>
      <c r="W169" s="288"/>
      <c r="X169" s="288"/>
      <c r="Y169" s="288"/>
      <c r="Z169" s="288"/>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c r="BA169" s="289"/>
      <c r="BB169" s="289"/>
      <c r="BC169" s="289"/>
      <c r="BD169" s="289"/>
      <c r="BE169" s="289"/>
      <c r="BF169" s="289"/>
      <c r="BG169" s="289"/>
      <c r="BH169" s="289"/>
      <c r="BI169" s="289"/>
    </row>
    <row r="170" spans="1:256" s="187" customFormat="1" ht="12.75" hidden="1" customHeight="1" outlineLevel="2">
      <c r="A170" s="9"/>
      <c r="B170" s="9"/>
      <c r="C170" s="25"/>
      <c r="D170" s="365"/>
      <c r="E170" s="86">
        <v>10</v>
      </c>
      <c r="F170" s="290"/>
      <c r="G170" s="295"/>
      <c r="H170" s="294"/>
      <c r="I170" s="294"/>
      <c r="J170" s="294"/>
      <c r="K170" s="294"/>
      <c r="L170" s="294"/>
      <c r="M170" s="294"/>
      <c r="N170" s="294"/>
      <c r="O170" s="294"/>
      <c r="P170" s="295"/>
      <c r="Q170" s="293"/>
      <c r="R170" s="291"/>
      <c r="S170" s="288"/>
      <c r="T170" s="288"/>
      <c r="U170" s="288"/>
      <c r="V170" s="288"/>
      <c r="W170" s="288"/>
      <c r="X170" s="288"/>
      <c r="Y170" s="288"/>
      <c r="Z170" s="288"/>
      <c r="AA170" s="289"/>
      <c r="AB170" s="289"/>
      <c r="AC170" s="289"/>
      <c r="AD170" s="289"/>
      <c r="AE170" s="289"/>
      <c r="AF170" s="289"/>
      <c r="AG170" s="289"/>
      <c r="AH170" s="289"/>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289"/>
      <c r="BI170" s="289"/>
    </row>
    <row r="171" spans="1:256" s="187" customFormat="1" hidden="1" outlineLevel="1">
      <c r="A171" s="9"/>
      <c r="B171" s="9"/>
      <c r="C171" s="25" t="str">
        <f>Asset5</f>
        <v>Distribution mains</v>
      </c>
      <c r="D171" s="9"/>
      <c r="E171" s="9"/>
      <c r="F171" s="281"/>
      <c r="G171" s="296"/>
      <c r="H171" s="296">
        <f>-SUM(H158:H170)</f>
        <v>0</v>
      </c>
      <c r="I171" s="296">
        <f>-SUM(I158:I170)</f>
        <v>-24.814100446909169</v>
      </c>
      <c r="J171" s="296">
        <f>-SUM(J158:J170)</f>
        <v>0</v>
      </c>
      <c r="K171" s="296">
        <f>-SUM(K158:K170)</f>
        <v>0</v>
      </c>
      <c r="L171" s="296">
        <f>-SUM(L158:L170)</f>
        <v>0</v>
      </c>
      <c r="M171" s="296">
        <f>IF(Input!M248&gt;0, -SUM(M158:M170), 0)</f>
        <v>0</v>
      </c>
      <c r="N171" s="296">
        <f>IF(Input!N248&gt;0, -SUM(N158:N170), 0)</f>
        <v>0</v>
      </c>
      <c r="O171" s="296">
        <f>IF(Input!O248&gt;0, -SUM(O158:O170), 0)</f>
        <v>0</v>
      </c>
      <c r="P171" s="296">
        <f>IF(Input!P248&gt;0, -SUM(P158:P170), 0)</f>
        <v>0</v>
      </c>
      <c r="Q171" s="296">
        <f>IF(Input!Q248&gt;0, -SUM(Q158:Q170), 0)</f>
        <v>0</v>
      </c>
      <c r="R171" s="297"/>
      <c r="S171" s="298"/>
      <c r="T171" s="298"/>
      <c r="U171" s="298"/>
      <c r="V171" s="298"/>
      <c r="W171" s="298"/>
      <c r="X171" s="298"/>
      <c r="Y171" s="298"/>
      <c r="Z171" s="298"/>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row>
    <row r="172" spans="1:256" s="5" customFormat="1" ht="12.75" hidden="1" customHeight="1" outlineLevel="2">
      <c r="A172" s="9"/>
      <c r="B172" s="31" t="str">
        <f>Asset6</f>
        <v>Distribution substations</v>
      </c>
      <c r="C172" s="32"/>
      <c r="D172" s="33" t="s">
        <v>66</v>
      </c>
      <c r="E172" s="32"/>
      <c r="F172" s="286"/>
      <c r="G172" s="287"/>
      <c r="H172" s="287">
        <f>IF(H$3&gt;A6taxremlife,A6taxvalue-SUM($F172:G172),IF(A6taxremlife="N/A","n/a",A6taxvalue/A6taxremlife))</f>
        <v>0</v>
      </c>
      <c r="I172" s="287">
        <f>IF(I$3&gt;A6taxremlife,A6taxvalue-SUM($F172:H172),IF(A6taxremlife="N/A","n/a",A6taxvalue/A6taxremlife))</f>
        <v>0</v>
      </c>
      <c r="J172" s="287">
        <f>IF(J$3&gt;A6taxremlife,A6taxvalue-SUM($F172:I172),IF(A6taxremlife="N/A","n/a",A6taxvalue/A6taxremlife))</f>
        <v>0</v>
      </c>
      <c r="K172" s="287">
        <f>IF(K$3&gt;A6taxremlife,A6taxvalue-SUM($F172:J172),IF(A6taxremlife="N/A","n/a",A6taxvalue/A6taxremlife))</f>
        <v>0</v>
      </c>
      <c r="L172" s="287">
        <f>IF(L$3&gt;A6taxremlife,A6taxvalue-SUM($F172:K172),IF(A6taxremlife="N/A","n/a",A6taxvalue/A6taxremlife))</f>
        <v>0</v>
      </c>
      <c r="M172" s="287">
        <f>IF(M$3&gt;A6taxremlife,A6taxvalue-SUM($F172:L172),IF(A6taxremlife="N/A","n/a",A6taxvalue/A6taxremlife))</f>
        <v>0</v>
      </c>
      <c r="N172" s="287">
        <f>IF(N$3&gt;A6taxremlife,A6taxvalue-SUM($F172:M172),IF(A6taxremlife="N/A","n/a",A6taxvalue/A6taxremlife))</f>
        <v>0</v>
      </c>
      <c r="O172" s="287">
        <f>IF(O$3&gt;A6taxremlife,A6taxvalue-SUM($F172:N172),IF(A6taxremlife="N/A","n/a",A6taxvalue/A6taxremlife))</f>
        <v>0</v>
      </c>
      <c r="P172" s="287">
        <f>IF(P$3&gt;A6taxremlife,A6taxvalue-SUM($F172:O172),IF(A6taxremlife="N/A","n/a",A6taxvalue/A6taxremlife))</f>
        <v>0</v>
      </c>
      <c r="Q172" s="287">
        <f>IF(Q$3&gt;A6taxremlife,A6taxvalue-SUM($F172:P172),IF(A6taxremlife="N/A","n/a",A6taxvalue/A6taxremlife))</f>
        <v>0</v>
      </c>
      <c r="R172" s="287"/>
      <c r="S172" s="288"/>
      <c r="T172" s="288"/>
      <c r="U172" s="288"/>
      <c r="V172" s="288"/>
      <c r="W172" s="288"/>
      <c r="X172" s="288"/>
      <c r="Y172" s="288"/>
      <c r="Z172" s="288"/>
      <c r="AA172" s="289"/>
      <c r="AB172" s="289"/>
      <c r="AC172" s="289"/>
      <c r="AD172" s="289"/>
      <c r="AE172" s="289"/>
      <c r="AF172" s="289"/>
      <c r="AG172" s="289"/>
      <c r="AH172" s="289"/>
      <c r="AI172" s="289"/>
      <c r="AJ172" s="289"/>
      <c r="AK172" s="289"/>
      <c r="AL172" s="289"/>
      <c r="AM172" s="289"/>
      <c r="AN172" s="289"/>
      <c r="AO172" s="289"/>
      <c r="AP172" s="289"/>
      <c r="AQ172" s="289"/>
      <c r="AR172" s="289"/>
      <c r="AS172" s="289"/>
      <c r="AT172" s="289"/>
      <c r="AU172" s="289"/>
      <c r="AV172" s="289"/>
      <c r="AW172" s="289"/>
      <c r="AX172" s="289"/>
      <c r="AY172" s="289"/>
      <c r="AZ172" s="289"/>
      <c r="BA172" s="289"/>
      <c r="BB172" s="289"/>
      <c r="BC172" s="289"/>
      <c r="BD172" s="289"/>
      <c r="BE172" s="289"/>
      <c r="BF172" s="289"/>
      <c r="BG172" s="289"/>
      <c r="BH172" s="289"/>
      <c r="BI172" s="289"/>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5"/>
      <c r="D173" s="364" t="s">
        <v>83</v>
      </c>
      <c r="E173" s="85">
        <v>-1</v>
      </c>
      <c r="F173" s="290"/>
      <c r="G173" s="291"/>
      <c r="H173" s="291"/>
      <c r="I173" s="291"/>
      <c r="J173" s="291"/>
      <c r="K173" s="291"/>
      <c r="L173" s="291"/>
      <c r="M173" s="291"/>
      <c r="N173" s="291"/>
      <c r="O173" s="291"/>
      <c r="P173" s="291"/>
      <c r="Q173" s="291"/>
      <c r="R173" s="291"/>
      <c r="S173" s="288"/>
      <c r="T173" s="288"/>
      <c r="U173" s="288"/>
      <c r="V173" s="288"/>
      <c r="W173" s="288"/>
      <c r="X173" s="288"/>
      <c r="Y173" s="288"/>
      <c r="Z173" s="288"/>
      <c r="AA173" s="289"/>
      <c r="AB173" s="289"/>
      <c r="AC173" s="289"/>
      <c r="AD173" s="289"/>
      <c r="AE173" s="289"/>
      <c r="AF173" s="289"/>
      <c r="AG173" s="289"/>
      <c r="AH173" s="289"/>
      <c r="AI173" s="289"/>
      <c r="AJ173" s="289"/>
      <c r="AK173" s="289"/>
      <c r="AL173" s="289"/>
      <c r="AM173" s="289"/>
      <c r="AN173" s="289"/>
      <c r="AO173" s="289"/>
      <c r="AP173" s="289"/>
      <c r="AQ173" s="289"/>
      <c r="AR173" s="289"/>
      <c r="AS173" s="289"/>
      <c r="AT173" s="289"/>
      <c r="AU173" s="289"/>
      <c r="AV173" s="289"/>
      <c r="AW173" s="289"/>
      <c r="AX173" s="289"/>
      <c r="AY173" s="289"/>
      <c r="AZ173" s="289"/>
      <c r="BA173" s="289"/>
      <c r="BB173" s="289"/>
      <c r="BC173" s="289"/>
      <c r="BD173" s="289"/>
      <c r="BE173" s="289"/>
      <c r="BF173" s="289"/>
      <c r="BG173" s="289"/>
      <c r="BH173" s="289"/>
      <c r="BI173" s="289"/>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5"/>
      <c r="D174" s="365"/>
      <c r="E174" s="85">
        <v>0</v>
      </c>
      <c r="F174" s="290"/>
      <c r="G174" s="295"/>
      <c r="H174" s="291"/>
      <c r="I174" s="291"/>
      <c r="J174" s="291"/>
      <c r="K174" s="291"/>
      <c r="L174" s="291"/>
      <c r="M174" s="291"/>
      <c r="N174" s="291"/>
      <c r="O174" s="291"/>
      <c r="P174" s="291"/>
      <c r="Q174" s="291"/>
      <c r="R174" s="291"/>
      <c r="S174" s="288"/>
      <c r="T174" s="288"/>
      <c r="U174" s="288"/>
      <c r="V174" s="288"/>
      <c r="W174" s="288"/>
      <c r="X174" s="288"/>
      <c r="Y174" s="288"/>
      <c r="Z174" s="288"/>
      <c r="AA174" s="289"/>
      <c r="AB174" s="289"/>
      <c r="AC174" s="289"/>
      <c r="AD174" s="289"/>
      <c r="AE174" s="289"/>
      <c r="AF174" s="289"/>
      <c r="AG174" s="289"/>
      <c r="AH174" s="289"/>
      <c r="AI174" s="289"/>
      <c r="AJ174" s="289"/>
      <c r="AK174" s="289"/>
      <c r="AL174" s="289"/>
      <c r="AM174" s="289"/>
      <c r="AN174" s="289"/>
      <c r="AO174" s="289"/>
      <c r="AP174" s="289"/>
      <c r="AQ174" s="289"/>
      <c r="AR174" s="289"/>
      <c r="AS174" s="289"/>
      <c r="AT174" s="289"/>
      <c r="AU174" s="289"/>
      <c r="AV174" s="289"/>
      <c r="AW174" s="289"/>
      <c r="AX174" s="289"/>
      <c r="AY174" s="289"/>
      <c r="AZ174" s="289"/>
      <c r="BA174" s="289"/>
      <c r="BB174" s="289"/>
      <c r="BC174" s="289"/>
      <c r="BD174" s="289"/>
      <c r="BE174" s="289"/>
      <c r="BF174" s="289"/>
      <c r="BG174" s="289"/>
      <c r="BH174" s="289"/>
      <c r="BI174" s="289"/>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5"/>
      <c r="D175" s="365"/>
      <c r="E175" s="85">
        <v>1</v>
      </c>
      <c r="F175" s="290"/>
      <c r="G175" s="295"/>
      <c r="H175" s="293"/>
      <c r="I175" s="291">
        <f>IF(A6taxstdlife="n/a","n/a",IF(I$3&gt;(A6taxstdlife+$E175),(Input!$H$61-Input!$H$110)-SUM($H175:H175),(Input!$H$61-Input!$H$110)/A6taxstdlife))</f>
        <v>5.4198606332233936</v>
      </c>
      <c r="J175" s="291">
        <f>IF(A6taxstdlife="n/a","n/a",IF(J$3&gt;(A6taxstdlife+$E175),(Input!$H$61-Input!$H$110)-SUM($H175:I175),(Input!$H$61-Input!$H$110)/A6taxstdlife))</f>
        <v>0</v>
      </c>
      <c r="K175" s="291">
        <f>IF(A6taxstdlife="n/a","n/a",IF(K$3&gt;(A6taxstdlife+$E175),(Input!$H$61-Input!$H$110)-SUM($H175:J175),(Input!$H$61-Input!$H$110)/A6taxstdlife))</f>
        <v>0</v>
      </c>
      <c r="L175" s="291">
        <f>IF(A6taxstdlife="n/a","n/a",IF(L$3&gt;(A6taxstdlife+$E175),(Input!$H$61-Input!$H$110)-SUM($H175:K175),(Input!$H$61-Input!$H$110)/A6taxstdlife))</f>
        <v>0</v>
      </c>
      <c r="M175" s="291">
        <f>IF(A6taxstdlife="n/a","n/a",IF(M$3&gt;(A6taxstdlife+$E175),(Input!$H$61-Input!$H$110)-SUM($H175:L175),(Input!$H$61-Input!$H$110)/A6taxstdlife))</f>
        <v>0</v>
      </c>
      <c r="N175" s="291">
        <f>IF(A6taxstdlife="n/a","n/a",IF(N$3&gt;(A6taxstdlife+$E175),(Input!$H$61-Input!$H$110)-SUM($H175:M175),(Input!$H$61-Input!$H$110)/A6taxstdlife))</f>
        <v>0</v>
      </c>
      <c r="O175" s="291">
        <f>IF(A6taxstdlife="n/a","n/a",IF(O$3&gt;(A6taxstdlife+$E175),(Input!$H$61-Input!$H$110)-SUM($H175:N175),(Input!$H$61-Input!$H$110)/A6taxstdlife))</f>
        <v>0</v>
      </c>
      <c r="P175" s="291">
        <f>IF(A6taxstdlife="n/a","n/a",IF(P$3&gt;(A6taxstdlife+$E175),(Input!$H$61-Input!$H$110)-SUM($H175:O175),(Input!$H$61-Input!$H$110)/A6taxstdlife))</f>
        <v>0</v>
      </c>
      <c r="Q175" s="291">
        <f>IF(A6taxstdlife="n/a","n/a",IF(Q$3&gt;(A6taxstdlife+$E175),(Input!$H$61-Input!$H$110)-SUM($H175:P175),(Input!$H$61-Input!$H$110)/A6taxstdlife))</f>
        <v>0</v>
      </c>
      <c r="R175" s="291"/>
      <c r="S175" s="288"/>
      <c r="T175" s="288"/>
      <c r="U175" s="288"/>
      <c r="V175" s="288"/>
      <c r="W175" s="288"/>
      <c r="X175" s="288"/>
      <c r="Y175" s="288"/>
      <c r="Z175" s="288"/>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c r="AY175" s="289"/>
      <c r="AZ175" s="289"/>
      <c r="BA175" s="289"/>
      <c r="BB175" s="289"/>
      <c r="BC175" s="289"/>
      <c r="BD175" s="289"/>
      <c r="BE175" s="289"/>
      <c r="BF175" s="289"/>
      <c r="BG175" s="289"/>
      <c r="BH175" s="289"/>
      <c r="BI175" s="289"/>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5"/>
      <c r="D176" s="365"/>
      <c r="E176" s="85">
        <v>2</v>
      </c>
      <c r="F176" s="290"/>
      <c r="G176" s="295"/>
      <c r="H176" s="294"/>
      <c r="I176" s="293"/>
      <c r="J176" s="291">
        <f>IF(A6taxstdlife="n/a","n/a",IF(J$3&gt;(A6taxstdlife+$E176),(Input!$I$61-Input!$I$110)-SUM($I176:I176),(Input!$I$61-Input!$I$110)/A6taxstdlife))</f>
        <v>0</v>
      </c>
      <c r="K176" s="291">
        <f>IF(A6taxstdlife="n/a","n/a",IF(K$3&gt;(A6taxstdlife+$E176),(Input!$I$61-Input!$I$110)-SUM($I176:J176),(Input!$I$61-Input!$I$110)/A6taxstdlife))</f>
        <v>0</v>
      </c>
      <c r="L176" s="291">
        <f>IF(A6taxstdlife="n/a","n/a",IF(L$3&gt;(A6taxstdlife+$E176),(Input!$I$61-Input!$I$110)-SUM($I176:K176),(Input!$I$61-Input!$I$110)/A6taxstdlife))</f>
        <v>0</v>
      </c>
      <c r="M176" s="291">
        <f>IF(A6taxstdlife="n/a","n/a",IF(M$3&gt;(A6taxstdlife+$E176),(Input!$I$61-Input!$I$110)-SUM($I176:L176),(Input!$I$61-Input!$I$110)/A6taxstdlife))</f>
        <v>0</v>
      </c>
      <c r="N176" s="291">
        <f>IF(A6taxstdlife="n/a","n/a",IF(N$3&gt;(A6taxstdlife+$E176),(Input!$I$61-Input!$I$110)-SUM($I176:M176),(Input!$I$61-Input!$I$110)/A6taxstdlife))</f>
        <v>0</v>
      </c>
      <c r="O176" s="291">
        <f>IF(A6taxstdlife="n/a","n/a",IF(O$3&gt;(A6taxstdlife+$E176),(Input!$I$61-Input!$I$110)-SUM($I176:N176),(Input!$I$61-Input!$I$110)/A6taxstdlife))</f>
        <v>0</v>
      </c>
      <c r="P176" s="291">
        <f>IF(A6taxstdlife="n/a","n/a",IF(P$3&gt;(A6taxstdlife+$E176),(Input!$I$61-Input!$I$110)-SUM($I176:O176),(Input!$I$61-Input!$I$110)/A6taxstdlife))</f>
        <v>0</v>
      </c>
      <c r="Q176" s="291">
        <f>IF(A6taxstdlife="n/a","n/a",IF(Q$3&gt;(A6taxstdlife+$E176),(Input!$I$61-Input!$I$110)-SUM($I176:P176),(Input!$I$61-Input!$I$110)/A6taxstdlife))</f>
        <v>0</v>
      </c>
      <c r="R176" s="291"/>
      <c r="S176" s="288"/>
      <c r="T176" s="288"/>
      <c r="U176" s="288"/>
      <c r="V176" s="288"/>
      <c r="W176" s="288"/>
      <c r="X176" s="288"/>
      <c r="Y176" s="288"/>
      <c r="Z176" s="288"/>
      <c r="AA176" s="289"/>
      <c r="AB176" s="289"/>
      <c r="AC176" s="289"/>
      <c r="AD176" s="289"/>
      <c r="AE176" s="289"/>
      <c r="AF176" s="289"/>
      <c r="AG176" s="289"/>
      <c r="AH176" s="289"/>
      <c r="AI176" s="289"/>
      <c r="AJ176" s="289"/>
      <c r="AK176" s="289"/>
      <c r="AL176" s="289"/>
      <c r="AM176" s="289"/>
      <c r="AN176" s="289"/>
      <c r="AO176" s="289"/>
      <c r="AP176" s="289"/>
      <c r="AQ176" s="289"/>
      <c r="AR176" s="289"/>
      <c r="AS176" s="289"/>
      <c r="AT176" s="289"/>
      <c r="AU176" s="289"/>
      <c r="AV176" s="289"/>
      <c r="AW176" s="289"/>
      <c r="AX176" s="289"/>
      <c r="AY176" s="289"/>
      <c r="AZ176" s="289"/>
      <c r="BA176" s="289"/>
      <c r="BB176" s="289"/>
      <c r="BC176" s="289"/>
      <c r="BD176" s="289"/>
      <c r="BE176" s="289"/>
      <c r="BF176" s="289"/>
      <c r="BG176" s="289"/>
      <c r="BH176" s="289"/>
      <c r="BI176" s="289"/>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5"/>
      <c r="D177" s="365"/>
      <c r="E177" s="85">
        <v>3</v>
      </c>
      <c r="F177" s="290"/>
      <c r="G177" s="295"/>
      <c r="H177" s="294"/>
      <c r="I177" s="294"/>
      <c r="J177" s="293"/>
      <c r="K177" s="291">
        <f>IF(A6taxstdlife="n/a","n/a",IF(K$3&gt;(A6taxstdlife+$E177),(Input!$J$61-Input!$J$110)-SUM($J177:J177),(Input!$J$61-Input!$J$110)/A6taxstdlife))</f>
        <v>0</v>
      </c>
      <c r="L177" s="291">
        <f>IF(A6taxstdlife="n/a","n/a",IF(L$3&gt;(A6taxstdlife+$E177),(Input!$J$61-Input!$J$110)-SUM($J177:K177),(Input!$J$61-Input!$J$110)/A6taxstdlife))</f>
        <v>0</v>
      </c>
      <c r="M177" s="291">
        <f>IF(A6taxstdlife="n/a","n/a",IF(M$3&gt;(A6taxstdlife+$E177),(Input!$J$61-Input!$J$110)-SUM($J177:L177),(Input!$J$61-Input!$J$110)/A6taxstdlife))</f>
        <v>0</v>
      </c>
      <c r="N177" s="291">
        <f>IF(A6taxstdlife="n/a","n/a",IF(N$3&gt;(A6taxstdlife+$E177),(Input!$J$61-Input!$J$110)-SUM($J177:M177),(Input!$J$61-Input!$J$110)/A6taxstdlife))</f>
        <v>0</v>
      </c>
      <c r="O177" s="291">
        <f>IF(A6taxstdlife="n/a","n/a",IF(O$3&gt;(A6taxstdlife+$E177),(Input!$J$61-Input!$J$110)-SUM($J177:N177),(Input!$J$61-Input!$J$110)/A6taxstdlife))</f>
        <v>0</v>
      </c>
      <c r="P177" s="291">
        <f>IF(A6taxstdlife="n/a","n/a",IF(P$3&gt;(A6taxstdlife+$E177),(Input!$J$61-Input!$J$110)-SUM($J177:O177),(Input!$J$61-Input!$J$110)/A6taxstdlife))</f>
        <v>0</v>
      </c>
      <c r="Q177" s="291">
        <f>IF(A6taxstdlife="n/a","n/a",IF(Q$3&gt;(A6taxstdlife+$E177),(Input!$J$61-Input!$J$110)-SUM($J177:P177),(Input!$J$61-Input!$J$110)/A6taxstdlife))</f>
        <v>0</v>
      </c>
      <c r="R177" s="291"/>
      <c r="S177" s="288"/>
      <c r="T177" s="288"/>
      <c r="U177" s="288"/>
      <c r="V177" s="288"/>
      <c r="W177" s="288"/>
      <c r="X177" s="288"/>
      <c r="Y177" s="288"/>
      <c r="Z177" s="288"/>
      <c r="AA177" s="289"/>
      <c r="AB177" s="289"/>
      <c r="AC177" s="289"/>
      <c r="AD177" s="289"/>
      <c r="AE177" s="289"/>
      <c r="AF177" s="289"/>
      <c r="AG177" s="289"/>
      <c r="AH177" s="289"/>
      <c r="AI177" s="289"/>
      <c r="AJ177" s="289"/>
      <c r="AK177" s="289"/>
      <c r="AL177" s="289"/>
      <c r="AM177" s="289"/>
      <c r="AN177" s="289"/>
      <c r="AO177" s="289"/>
      <c r="AP177" s="289"/>
      <c r="AQ177" s="289"/>
      <c r="AR177" s="289"/>
      <c r="AS177" s="289"/>
      <c r="AT177" s="289"/>
      <c r="AU177" s="289"/>
      <c r="AV177" s="289"/>
      <c r="AW177" s="289"/>
      <c r="AX177" s="289"/>
      <c r="AY177" s="289"/>
      <c r="AZ177" s="289"/>
      <c r="BA177" s="289"/>
      <c r="BB177" s="289"/>
      <c r="BC177" s="289"/>
      <c r="BD177" s="289"/>
      <c r="BE177" s="289"/>
      <c r="BF177" s="289"/>
      <c r="BG177" s="289"/>
      <c r="BH177" s="289"/>
      <c r="BI177" s="289"/>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5"/>
      <c r="D178" s="365"/>
      <c r="E178" s="85">
        <v>4</v>
      </c>
      <c r="F178" s="290"/>
      <c r="G178" s="295"/>
      <c r="H178" s="294"/>
      <c r="I178" s="294"/>
      <c r="J178" s="294"/>
      <c r="K178" s="293"/>
      <c r="L178" s="291">
        <f>IF(A6taxstdlife="n/a","n/a",IF(L$3&gt;(A6taxstdlife+$E178),(Input!$K$61-Input!$K$110)-SUM($K178:K178),(Input!$K$61-Input!$K$110)/A6taxstdlife))</f>
        <v>0</v>
      </c>
      <c r="M178" s="291">
        <f>IF(A6taxstdlife="n/a","n/a",IF(M$3&gt;(A6taxstdlife+$E178),(Input!$K$61-Input!$K$110)-SUM($K178:L178),(Input!$K$61-Input!$K$110)/A6taxstdlife))</f>
        <v>0</v>
      </c>
      <c r="N178" s="291">
        <f>IF(A6taxstdlife="n/a","n/a",IF(N$3&gt;(A6taxstdlife+$E178),(Input!$K$61-Input!$K$110)-SUM($K178:M178),(Input!$K$61-Input!$K$110)/A6taxstdlife))</f>
        <v>0</v>
      </c>
      <c r="O178" s="291">
        <f>IF(A6taxstdlife="n/a","n/a",IF(O$3&gt;(A6taxstdlife+$E178),(Input!$K$61-Input!$K$110)-SUM($K178:N178),(Input!$K$61-Input!$K$110)/A6taxstdlife))</f>
        <v>0</v>
      </c>
      <c r="P178" s="291">
        <f>IF(A6taxstdlife="n/a","n/a",IF(P$3&gt;(A6taxstdlife+$E178),(Input!$K$61-Input!$K$110)-SUM($K178:O178),(Input!$K$61-Input!$K$110)/A6taxstdlife))</f>
        <v>0</v>
      </c>
      <c r="Q178" s="291">
        <f>IF(A6taxstdlife="n/a","n/a",IF(Q$3&gt;(A6taxstdlife+$E178),(Input!$K$61-Input!$K$110)-SUM($K178:P178),(Input!$K$61-Input!$K$110)/A6taxstdlife))</f>
        <v>0</v>
      </c>
      <c r="R178" s="291"/>
      <c r="S178" s="288"/>
      <c r="T178" s="288"/>
      <c r="U178" s="288"/>
      <c r="V178" s="288"/>
      <c r="W178" s="288"/>
      <c r="X178" s="288"/>
      <c r="Y178" s="288"/>
      <c r="Z178" s="288"/>
      <c r="AA178" s="289"/>
      <c r="AB178" s="289"/>
      <c r="AC178" s="289"/>
      <c r="AD178" s="289"/>
      <c r="AE178" s="289"/>
      <c r="AF178" s="289"/>
      <c r="AG178" s="289"/>
      <c r="AH178" s="289"/>
      <c r="AI178" s="289"/>
      <c r="AJ178" s="289"/>
      <c r="AK178" s="289"/>
      <c r="AL178" s="289"/>
      <c r="AM178" s="289"/>
      <c r="AN178" s="289"/>
      <c r="AO178" s="289"/>
      <c r="AP178" s="289"/>
      <c r="AQ178" s="289"/>
      <c r="AR178" s="289"/>
      <c r="AS178" s="289"/>
      <c r="AT178" s="289"/>
      <c r="AU178" s="289"/>
      <c r="AV178" s="289"/>
      <c r="AW178" s="289"/>
      <c r="AX178" s="289"/>
      <c r="AY178" s="289"/>
      <c r="AZ178" s="289"/>
      <c r="BA178" s="289"/>
      <c r="BB178" s="289"/>
      <c r="BC178" s="289"/>
      <c r="BD178" s="289"/>
      <c r="BE178" s="289"/>
      <c r="BF178" s="289"/>
      <c r="BG178" s="289"/>
      <c r="BH178" s="289"/>
      <c r="BI178" s="289"/>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5"/>
      <c r="D179" s="365"/>
      <c r="E179" s="85">
        <v>5</v>
      </c>
      <c r="F179" s="290"/>
      <c r="G179" s="295"/>
      <c r="H179" s="294"/>
      <c r="I179" s="294"/>
      <c r="J179" s="294"/>
      <c r="K179" s="294"/>
      <c r="L179" s="293"/>
      <c r="M179" s="291">
        <f>IF(A6taxstdlife="n/a","n/a",IF(M$3&gt;(A6taxstdlife+$E179),(Input!$L$61-Input!$L$110)-SUM($L179:L179),(Input!$L$61-Input!$L$110)/A6taxstdlife))</f>
        <v>0</v>
      </c>
      <c r="N179" s="291">
        <f>IF(A6taxstdlife="n/a","n/a",IF(N$3&gt;(A6taxstdlife+$E179),(Input!$L$61-Input!$L$110)-SUM($L179:M179),(Input!$L$61-Input!$L$110)/A6taxstdlife))</f>
        <v>0</v>
      </c>
      <c r="O179" s="291">
        <f>IF(A6taxstdlife="n/a","n/a",IF(O$3&gt;(A6taxstdlife+$E179),(Input!$L$61-Input!$L$110)-SUM($L179:N179),(Input!$L$61-Input!$L$110)/A6taxstdlife))</f>
        <v>0</v>
      </c>
      <c r="P179" s="291">
        <f>IF(A6taxstdlife="n/a","n/a",IF(P$3&gt;(A6taxstdlife+$E179),(Input!$L$61-Input!$L$110)-SUM($L179:O179),(Input!$L$61-Input!$L$110)/A6taxstdlife))</f>
        <v>0</v>
      </c>
      <c r="Q179" s="291">
        <f>IF(A6taxstdlife="n/a","n/a",IF(Q$3&gt;(A6taxstdlife+$E179),(Input!$L$61-Input!$L$110)-SUM($L179:P179),(Input!$L$61-Input!$L$110)/A6taxstdlife))</f>
        <v>0</v>
      </c>
      <c r="R179" s="291"/>
      <c r="S179" s="288"/>
      <c r="T179" s="288"/>
      <c r="U179" s="288"/>
      <c r="V179" s="288"/>
      <c r="W179" s="288"/>
      <c r="X179" s="288"/>
      <c r="Y179" s="288"/>
      <c r="Z179" s="288"/>
      <c r="AA179" s="289"/>
      <c r="AB179" s="289"/>
      <c r="AC179" s="289"/>
      <c r="AD179" s="289"/>
      <c r="AE179" s="289"/>
      <c r="AF179" s="289"/>
      <c r="AG179" s="289"/>
      <c r="AH179" s="289"/>
      <c r="AI179" s="289"/>
      <c r="AJ179" s="289"/>
      <c r="AK179" s="289"/>
      <c r="AL179" s="289"/>
      <c r="AM179" s="289"/>
      <c r="AN179" s="289"/>
      <c r="AO179" s="289"/>
      <c r="AP179" s="289"/>
      <c r="AQ179" s="289"/>
      <c r="AR179" s="289"/>
      <c r="AS179" s="289"/>
      <c r="AT179" s="289"/>
      <c r="AU179" s="289"/>
      <c r="AV179" s="289"/>
      <c r="AW179" s="289"/>
      <c r="AX179" s="289"/>
      <c r="AY179" s="289"/>
      <c r="AZ179" s="289"/>
      <c r="BA179" s="289"/>
      <c r="BB179" s="289"/>
      <c r="BC179" s="289"/>
      <c r="BD179" s="289"/>
      <c r="BE179" s="289"/>
      <c r="BF179" s="289"/>
      <c r="BG179" s="289"/>
      <c r="BH179" s="289"/>
      <c r="BI179" s="289"/>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5"/>
      <c r="D180" s="365"/>
      <c r="E180" s="85">
        <v>6</v>
      </c>
      <c r="F180" s="290"/>
      <c r="G180" s="295"/>
      <c r="H180" s="294"/>
      <c r="I180" s="294"/>
      <c r="J180" s="294"/>
      <c r="K180" s="294"/>
      <c r="L180" s="294"/>
      <c r="M180" s="293"/>
      <c r="N180" s="291">
        <f>IF(A6taxstdlife="n/a","n/a",IF(N$3&gt;(A6taxstdlife+$E180),(Input!$M$61-Input!$M$110)-SUM($M180:M180),(Input!$M$61-Input!$M$110)/A6taxstdlife))</f>
        <v>0</v>
      </c>
      <c r="O180" s="291">
        <f>IF(A6taxstdlife="n/a","n/a",IF(O$3&gt;(A6taxstdlife+$E180),(Input!$M$61-Input!$M$110)-SUM($M180:N180),(Input!$M$61-Input!$M$110)/A6taxstdlife))</f>
        <v>0</v>
      </c>
      <c r="P180" s="291">
        <f>IF(A6taxstdlife="n/a","n/a",IF(P$3&gt;(A6taxstdlife+$E180),(Input!$M$61-Input!$M$110)-SUM($M180:O180),(Input!$M$61-Input!$M$110)/A6taxstdlife))</f>
        <v>0</v>
      </c>
      <c r="Q180" s="291">
        <f>IF(A6taxstdlife="n/a","n/a",IF(Q$3&gt;(A6taxstdlife+$E180),(Input!$M$61-Input!$M$110)-SUM($M180:P180),(Input!$M$61-Input!$M$110)/A6taxstdlife))</f>
        <v>0</v>
      </c>
      <c r="R180" s="291"/>
      <c r="S180" s="288"/>
      <c r="T180" s="288"/>
      <c r="U180" s="288"/>
      <c r="V180" s="288"/>
      <c r="W180" s="288"/>
      <c r="X180" s="288"/>
      <c r="Y180" s="288"/>
      <c r="Z180" s="288"/>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c r="BA180" s="289"/>
      <c r="BB180" s="289"/>
      <c r="BC180" s="289"/>
      <c r="BD180" s="289"/>
      <c r="BE180" s="289"/>
      <c r="BF180" s="289"/>
      <c r="BG180" s="289"/>
      <c r="BH180" s="289"/>
      <c r="BI180" s="289"/>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5"/>
      <c r="D181" s="365"/>
      <c r="E181" s="85">
        <v>7</v>
      </c>
      <c r="F181" s="290"/>
      <c r="G181" s="295"/>
      <c r="H181" s="294"/>
      <c r="I181" s="294"/>
      <c r="J181" s="294"/>
      <c r="K181" s="294"/>
      <c r="L181" s="294"/>
      <c r="M181" s="294"/>
      <c r="N181" s="293"/>
      <c r="O181" s="291">
        <f>IF(A6taxstdlife="n/a","n/a",IF(O$3&gt;(A6taxstdlife+$E181),(Input!$N$61-Input!$N$110)-SUM($N181:N181),(Input!$N$61-Input!$N$110)/A6taxstdlife))</f>
        <v>0</v>
      </c>
      <c r="P181" s="291">
        <f>IF(A6taxstdlife="n/a","n/a",IF(P$3&gt;(A6taxstdlife+$E181),(Input!$N$61-Input!$N$110)-SUM($N181:O181),(Input!$N$61-Input!$N$110)/A6taxstdlife))</f>
        <v>0</v>
      </c>
      <c r="Q181" s="291">
        <f>IF(A6taxstdlife="n/a","n/a",IF(Q$3&gt;(A6taxstdlife+$E181),(Input!$N$61-Input!$N$110)-SUM($N181:P181),(Input!$N$61-Input!$N$110)/A6taxstdlife))</f>
        <v>0</v>
      </c>
      <c r="R181" s="291"/>
      <c r="S181" s="288"/>
      <c r="T181" s="288"/>
      <c r="U181" s="288"/>
      <c r="V181" s="288"/>
      <c r="W181" s="288"/>
      <c r="X181" s="288"/>
      <c r="Y181" s="288"/>
      <c r="Z181" s="288"/>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89"/>
      <c r="AZ181" s="289"/>
      <c r="BA181" s="289"/>
      <c r="BB181" s="289"/>
      <c r="BC181" s="289"/>
      <c r="BD181" s="289"/>
      <c r="BE181" s="289"/>
      <c r="BF181" s="289"/>
      <c r="BG181" s="289"/>
      <c r="BH181" s="289"/>
      <c r="BI181" s="289"/>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5"/>
      <c r="D182" s="365"/>
      <c r="E182" s="85">
        <v>8</v>
      </c>
      <c r="F182" s="290"/>
      <c r="G182" s="295"/>
      <c r="H182" s="294"/>
      <c r="I182" s="294"/>
      <c r="J182" s="294"/>
      <c r="K182" s="294"/>
      <c r="L182" s="294"/>
      <c r="M182" s="294"/>
      <c r="N182" s="294"/>
      <c r="O182" s="293"/>
      <c r="P182" s="291">
        <f>IF(A6taxstdlife="n/a","n/a",IF(P$3&gt;(A6taxstdlife+$E182),(Input!$O$61-Input!$O$110)-SUM($O182:O182),(Input!$O$61-Input!$O$110)/A6taxstdlife))</f>
        <v>0</v>
      </c>
      <c r="Q182" s="291">
        <f>IF(A6taxstdlife="n/a","n/a",IF(Q$3&gt;(A6taxstdlife+$E182),(Input!$O$61-Input!$O$110)-SUM($O182:P182),(Input!$O$61-Input!$O$110)/A6taxstdlife))</f>
        <v>0</v>
      </c>
      <c r="R182" s="291"/>
      <c r="S182" s="288"/>
      <c r="T182" s="288"/>
      <c r="U182" s="288"/>
      <c r="V182" s="288"/>
      <c r="W182" s="288"/>
      <c r="X182" s="288"/>
      <c r="Y182" s="288"/>
      <c r="Z182" s="288"/>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89"/>
      <c r="AY182" s="289"/>
      <c r="AZ182" s="289"/>
      <c r="BA182" s="289"/>
      <c r="BB182" s="289"/>
      <c r="BC182" s="289"/>
      <c r="BD182" s="289"/>
      <c r="BE182" s="289"/>
      <c r="BF182" s="289"/>
      <c r="BG182" s="289"/>
      <c r="BH182" s="289"/>
      <c r="BI182" s="289"/>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25"/>
      <c r="D183" s="365"/>
      <c r="E183" s="85">
        <v>9</v>
      </c>
      <c r="F183" s="290"/>
      <c r="G183" s="295"/>
      <c r="H183" s="294"/>
      <c r="I183" s="294"/>
      <c r="J183" s="294"/>
      <c r="K183" s="294"/>
      <c r="L183" s="294"/>
      <c r="M183" s="294"/>
      <c r="N183" s="294"/>
      <c r="O183" s="294"/>
      <c r="P183" s="293"/>
      <c r="Q183" s="291">
        <f>IF(A6taxstdlife="n/a","n/a",IF(Q$3&gt;(A6taxstdlife+$E183),(Input!$P$61-Input!$P$110)-SUM($P183:P183),(Input!$P$61-Input!$P$110)/A6taxstdlife))</f>
        <v>0</v>
      </c>
      <c r="R183" s="291"/>
      <c r="S183" s="288"/>
      <c r="T183" s="288"/>
      <c r="U183" s="288"/>
      <c r="V183" s="288"/>
      <c r="W183" s="288"/>
      <c r="X183" s="288"/>
      <c r="Y183" s="288"/>
      <c r="Z183" s="288"/>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89"/>
      <c r="AY183" s="289"/>
      <c r="AZ183" s="289"/>
      <c r="BA183" s="289"/>
      <c r="BB183" s="289"/>
      <c r="BC183" s="289"/>
      <c r="BD183" s="289"/>
      <c r="BE183" s="289"/>
      <c r="BF183" s="289"/>
      <c r="BG183" s="289"/>
      <c r="BH183" s="289"/>
      <c r="BI183" s="289"/>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25"/>
      <c r="D184" s="365"/>
      <c r="E184" s="86">
        <v>10</v>
      </c>
      <c r="F184" s="290"/>
      <c r="G184" s="295"/>
      <c r="H184" s="294"/>
      <c r="I184" s="294"/>
      <c r="J184" s="294"/>
      <c r="K184" s="294"/>
      <c r="L184" s="294"/>
      <c r="M184" s="294"/>
      <c r="N184" s="294"/>
      <c r="O184" s="294"/>
      <c r="P184" s="295"/>
      <c r="Q184" s="293"/>
      <c r="R184" s="291"/>
      <c r="S184" s="288"/>
      <c r="T184" s="288"/>
      <c r="U184" s="288"/>
      <c r="V184" s="288"/>
      <c r="W184" s="288"/>
      <c r="X184" s="288"/>
      <c r="Y184" s="288"/>
      <c r="Z184" s="288"/>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89"/>
      <c r="AY184" s="289"/>
      <c r="AZ184" s="289"/>
      <c r="BA184" s="289"/>
      <c r="BB184" s="289"/>
      <c r="BC184" s="289"/>
      <c r="BD184" s="289"/>
      <c r="BE184" s="289"/>
      <c r="BF184" s="289"/>
      <c r="BG184" s="289"/>
      <c r="BH184" s="289"/>
      <c r="BI184" s="289"/>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1">
      <c r="A185" s="9"/>
      <c r="B185" s="9"/>
      <c r="C185" s="25" t="str">
        <f>Asset6</f>
        <v>Distribution substations</v>
      </c>
      <c r="D185" s="9"/>
      <c r="E185" s="9"/>
      <c r="F185" s="281"/>
      <c r="G185" s="296"/>
      <c r="H185" s="296">
        <f>-SUM(H172:H184)</f>
        <v>0</v>
      </c>
      <c r="I185" s="296">
        <f>-SUM(I172:I184)</f>
        <v>-5.4198606332233936</v>
      </c>
      <c r="J185" s="296">
        <f>-SUM(J172:J184)</f>
        <v>0</v>
      </c>
      <c r="K185" s="296">
        <f>-SUM(K172:K184)</f>
        <v>0</v>
      </c>
      <c r="L185" s="296">
        <f>-SUM(L172:L184)</f>
        <v>0</v>
      </c>
      <c r="M185" s="296">
        <f>IF(Input!M248&gt;0, -SUM(M172:M184), 0)</f>
        <v>0</v>
      </c>
      <c r="N185" s="296">
        <f>IF(Input!N248&gt;0, -SUM(N172:N184), 0)</f>
        <v>0</v>
      </c>
      <c r="O185" s="296">
        <f>IF(Input!O248&gt;0, -SUM(O172:O184), 0)</f>
        <v>0</v>
      </c>
      <c r="P185" s="296">
        <f>IF(Input!P248&gt;0, -SUM(P172:P184), 0)</f>
        <v>0</v>
      </c>
      <c r="Q185" s="296">
        <f>IF(Input!Q248&gt;0, -SUM(Q172:Q184), 0)</f>
        <v>0</v>
      </c>
      <c r="R185" s="297"/>
      <c r="S185" s="298"/>
      <c r="T185" s="298"/>
      <c r="U185" s="298"/>
      <c r="V185" s="298"/>
      <c r="W185" s="298"/>
      <c r="X185" s="298"/>
      <c r="Y185" s="298"/>
      <c r="Z185" s="298"/>
      <c r="AA185" s="299"/>
      <c r="AB185" s="299"/>
      <c r="AC185" s="299"/>
      <c r="AD185" s="299"/>
      <c r="AE185" s="299"/>
      <c r="AF185" s="299"/>
      <c r="AG185" s="299"/>
      <c r="AH185" s="299"/>
      <c r="AI185" s="299"/>
      <c r="AJ185" s="299"/>
      <c r="AK185" s="299"/>
      <c r="AL185" s="299"/>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31" t="str">
        <f>Asset7</f>
        <v>Metering</v>
      </c>
      <c r="C186" s="32"/>
      <c r="D186" s="33" t="s">
        <v>66</v>
      </c>
      <c r="E186" s="32"/>
      <c r="F186" s="286"/>
      <c r="G186" s="287"/>
      <c r="H186" s="287">
        <f>IF(H$3&gt;A7taxremlife,A7taxvalue-SUM($F186:G186),IF(A7taxremlife="N/A","n/a",A7taxvalue/A7taxremlife))</f>
        <v>0</v>
      </c>
      <c r="I186" s="287">
        <f>IF(I$3&gt;A7taxremlife,A7taxvalue-SUM($F186:H186),IF(A7taxremlife="N/A","n/a",A7taxvalue/A7taxremlife))</f>
        <v>0</v>
      </c>
      <c r="J186" s="287">
        <f>IF(J$3&gt;A7taxremlife,A7taxvalue-SUM($F186:I186),IF(A7taxremlife="N/A","n/a",A7taxvalue/A7taxremlife))</f>
        <v>0</v>
      </c>
      <c r="K186" s="287">
        <f>IF(K$3&gt;A7taxremlife,A7taxvalue-SUM($F186:J186),IF(A7taxremlife="N/A","n/a",A7taxvalue/A7taxremlife))</f>
        <v>0</v>
      </c>
      <c r="L186" s="287">
        <f>IF(L$3&gt;A7taxremlife,A7taxvalue-SUM($F186:K186),IF(A7taxremlife="N/A","n/a",A7taxvalue/A7taxremlife))</f>
        <v>0</v>
      </c>
      <c r="M186" s="287">
        <f>IF(M$3&gt;A7taxremlife,A7taxvalue-SUM($F186:L186),IF(A7taxremlife="N/A","n/a",A7taxvalue/A7taxremlife))</f>
        <v>0</v>
      </c>
      <c r="N186" s="287">
        <f>IF(N$3&gt;A7taxremlife,A7taxvalue-SUM($F186:M186),IF(A7taxremlife="N/A","n/a",A7taxvalue/A7taxremlife))</f>
        <v>0</v>
      </c>
      <c r="O186" s="287">
        <f>IF(O$3&gt;A7taxremlife,A7taxvalue-SUM($F186:N186),IF(A7taxremlife="N/A","n/a",A7taxvalue/A7taxremlife))</f>
        <v>0</v>
      </c>
      <c r="P186" s="287">
        <f>IF(P$3&gt;A7taxremlife,A7taxvalue-SUM($F186:O186),IF(A7taxremlife="N/A","n/a",A7taxvalue/A7taxremlife))</f>
        <v>0</v>
      </c>
      <c r="Q186" s="287">
        <f>IF(Q$3&gt;A7taxremlife,A7taxvalue-SUM($F186:P186),IF(A7taxremlife="N/A","n/a",A7taxvalue/A7taxremlife))</f>
        <v>0</v>
      </c>
      <c r="R186" s="287"/>
      <c r="S186" s="288"/>
      <c r="T186" s="288"/>
      <c r="U186" s="288"/>
      <c r="V186" s="288"/>
      <c r="W186" s="288"/>
      <c r="X186" s="288"/>
      <c r="Y186" s="288"/>
      <c r="Z186" s="288"/>
      <c r="AA186" s="289"/>
      <c r="AB186" s="289"/>
      <c r="AC186" s="289"/>
      <c r="AD186" s="289"/>
      <c r="AE186" s="289"/>
      <c r="AF186" s="289"/>
      <c r="AG186" s="289"/>
      <c r="AH186" s="289"/>
      <c r="AI186" s="289"/>
      <c r="AJ186" s="289"/>
      <c r="AK186" s="289"/>
      <c r="AL186" s="289"/>
      <c r="AM186" s="289"/>
      <c r="AN186" s="289"/>
      <c r="AO186" s="289"/>
      <c r="AP186" s="289"/>
      <c r="AQ186" s="289"/>
      <c r="AR186" s="289"/>
      <c r="AS186" s="289"/>
      <c r="AT186" s="289"/>
      <c r="AU186" s="289"/>
      <c r="AV186" s="289"/>
      <c r="AW186" s="289"/>
      <c r="AX186" s="289"/>
      <c r="AY186" s="289"/>
      <c r="AZ186" s="289"/>
      <c r="BA186" s="289"/>
      <c r="BB186" s="289"/>
      <c r="BC186" s="289"/>
      <c r="BD186" s="289"/>
      <c r="BE186" s="289"/>
      <c r="BF186" s="289"/>
      <c r="BG186" s="289"/>
      <c r="BH186" s="289"/>
      <c r="BI186" s="289"/>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5"/>
      <c r="D187" s="364" t="s">
        <v>83</v>
      </c>
      <c r="E187" s="85">
        <v>-1</v>
      </c>
      <c r="F187" s="290"/>
      <c r="G187" s="291"/>
      <c r="H187" s="291"/>
      <c r="I187" s="291"/>
      <c r="J187" s="291"/>
      <c r="K187" s="291"/>
      <c r="L187" s="291"/>
      <c r="M187" s="291"/>
      <c r="N187" s="291"/>
      <c r="O187" s="291"/>
      <c r="P187" s="291"/>
      <c r="Q187" s="291"/>
      <c r="R187" s="291"/>
      <c r="S187" s="288"/>
      <c r="T187" s="288"/>
      <c r="U187" s="288"/>
      <c r="V187" s="288"/>
      <c r="W187" s="288"/>
      <c r="X187" s="288"/>
      <c r="Y187" s="288"/>
      <c r="Z187" s="288"/>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c r="BA187" s="289"/>
      <c r="BB187" s="289"/>
      <c r="BC187" s="289"/>
      <c r="BD187" s="289"/>
      <c r="BE187" s="289"/>
      <c r="BF187" s="289"/>
      <c r="BG187" s="289"/>
      <c r="BH187" s="289"/>
      <c r="BI187" s="289"/>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5"/>
      <c r="D188" s="365"/>
      <c r="E188" s="85">
        <v>0</v>
      </c>
      <c r="F188" s="290"/>
      <c r="G188" s="293"/>
      <c r="H188" s="291"/>
      <c r="I188" s="291"/>
      <c r="J188" s="291"/>
      <c r="K188" s="291"/>
      <c r="L188" s="291"/>
      <c r="M188" s="291"/>
      <c r="N188" s="291"/>
      <c r="O188" s="291"/>
      <c r="P188" s="291"/>
      <c r="Q188" s="291"/>
      <c r="R188" s="291"/>
      <c r="S188" s="288"/>
      <c r="T188" s="288"/>
      <c r="U188" s="288"/>
      <c r="V188" s="288"/>
      <c r="W188" s="288"/>
      <c r="X188" s="288"/>
      <c r="Y188" s="288"/>
      <c r="Z188" s="288"/>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89"/>
      <c r="AY188" s="289"/>
      <c r="AZ188" s="289"/>
      <c r="BA188" s="289"/>
      <c r="BB188" s="289"/>
      <c r="BC188" s="289"/>
      <c r="BD188" s="289"/>
      <c r="BE188" s="289"/>
      <c r="BF188" s="289"/>
      <c r="BG188" s="289"/>
      <c r="BH188" s="289"/>
      <c r="BI188" s="289"/>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5"/>
      <c r="D189" s="365"/>
      <c r="E189" s="85">
        <v>1</v>
      </c>
      <c r="F189" s="290"/>
      <c r="G189" s="295"/>
      <c r="H189" s="293"/>
      <c r="I189" s="291">
        <f>IF(A7taxstdlife="n/a","n/a",IF(I$3&gt;(A7taxstdlife+$E189),(Input!$H$62-Input!$H$111)-SUM($H189:H189),(Input!$H$62-Input!$H$111)/A7taxstdlife))</f>
        <v>0.66849562888430858</v>
      </c>
      <c r="J189" s="291">
        <f>IF(A7taxstdlife="n/a","n/a",IF(J$3&gt;(A7taxstdlife+$E189),(Input!$H$62-Input!$H$111)-SUM($H189:I189),(Input!$H$62-Input!$H$111)/A7taxstdlife))</f>
        <v>0</v>
      </c>
      <c r="K189" s="291">
        <f>IF(A7taxstdlife="n/a","n/a",IF(K$3&gt;(A7taxstdlife+$E189),(Input!$H$62-Input!$H$111)-SUM($H189:J189),(Input!$H$62-Input!$H$111)/A7taxstdlife))</f>
        <v>0</v>
      </c>
      <c r="L189" s="291">
        <f>IF(A7taxstdlife="n/a","n/a",IF(L$3&gt;(A7taxstdlife+$E189),(Input!$H$62-Input!$H$111)-SUM($H189:K189),(Input!$H$62-Input!$H$111)/A7taxstdlife))</f>
        <v>0</v>
      </c>
      <c r="M189" s="291">
        <f>IF(A7taxstdlife="n/a","n/a",IF(M$3&gt;(A7taxstdlife+$E189),(Input!$H$62-Input!$H$111)-SUM($H189:L189),(Input!$H$62-Input!$H$111)/A7taxstdlife))</f>
        <v>0</v>
      </c>
      <c r="N189" s="291">
        <f>IF(A7taxstdlife="n/a","n/a",IF(N$3&gt;(A7taxstdlife+$E189),(Input!$H$62-Input!$H$111)-SUM($H189:M189),(Input!$H$62-Input!$H$111)/A7taxstdlife))</f>
        <v>0</v>
      </c>
      <c r="O189" s="291">
        <f>IF(A7taxstdlife="n/a","n/a",IF(O$3&gt;(A7taxstdlife+$E189),(Input!$H$62-Input!$H$111)-SUM($H189:N189),(Input!$H$62-Input!$H$111)/A7taxstdlife))</f>
        <v>0</v>
      </c>
      <c r="P189" s="291">
        <f>IF(A7taxstdlife="n/a","n/a",IF(P$3&gt;(A7taxstdlife+$E189),(Input!$H$62-Input!$H$111)-SUM($H189:O189),(Input!$H$62-Input!$H$111)/A7taxstdlife))</f>
        <v>0</v>
      </c>
      <c r="Q189" s="291">
        <f>IF(A7taxstdlife="n/a","n/a",IF(Q$3&gt;(A7taxstdlife+$E189),(Input!$H$62-Input!$H$111)-SUM($H189:P189),(Input!$H$62-Input!$H$111)/A7taxstdlife))</f>
        <v>0</v>
      </c>
      <c r="R189" s="291"/>
      <c r="S189" s="288"/>
      <c r="T189" s="288"/>
      <c r="U189" s="288"/>
      <c r="V189" s="288"/>
      <c r="W189" s="288"/>
      <c r="X189" s="288"/>
      <c r="Y189" s="288"/>
      <c r="Z189" s="288"/>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89"/>
      <c r="AY189" s="289"/>
      <c r="AZ189" s="289"/>
      <c r="BA189" s="289"/>
      <c r="BB189" s="289"/>
      <c r="BC189" s="289"/>
      <c r="BD189" s="289"/>
      <c r="BE189" s="289"/>
      <c r="BF189" s="289"/>
      <c r="BG189" s="289"/>
      <c r="BH189" s="289"/>
      <c r="BI189" s="289"/>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5"/>
      <c r="D190" s="365"/>
      <c r="E190" s="85">
        <v>2</v>
      </c>
      <c r="F190" s="290"/>
      <c r="G190" s="295"/>
      <c r="H190" s="294"/>
      <c r="I190" s="293"/>
      <c r="J190" s="291">
        <f>IF(A7taxstdlife="n/a","n/a",IF(J$3&gt;(A7taxstdlife+$E190),(Input!$I$62-Input!$I$111)-SUM($I190:I190),(Input!$I$62-Input!$I$111)/A7taxstdlife))</f>
        <v>0</v>
      </c>
      <c r="K190" s="291">
        <f>IF(A7taxstdlife="n/a","n/a",IF(K$3&gt;(A7taxstdlife+$E190),(Input!$I$62-Input!$I$111)-SUM($I190:J190),(Input!$I$62-Input!$I$111)/A7taxstdlife))</f>
        <v>0</v>
      </c>
      <c r="L190" s="291">
        <f>IF(A7taxstdlife="n/a","n/a",IF(L$3&gt;(A7taxstdlife+$E190),(Input!$I$62-Input!$I$111)-SUM($I190:K190),(Input!$I$62-Input!$I$111)/A7taxstdlife))</f>
        <v>0</v>
      </c>
      <c r="M190" s="291">
        <f>IF(A7taxstdlife="n/a","n/a",IF(M$3&gt;(A7taxstdlife+$E190),(Input!$I$62-Input!$I$111)-SUM($I190:L190),(Input!$I$62-Input!$I$111)/A7taxstdlife))</f>
        <v>0</v>
      </c>
      <c r="N190" s="291">
        <f>IF(A7taxstdlife="n/a","n/a",IF(N$3&gt;(A7taxstdlife+$E190),(Input!$I$62-Input!$I$111)-SUM($I190:M190),(Input!$I$62-Input!$I$111)/A7taxstdlife))</f>
        <v>0</v>
      </c>
      <c r="O190" s="291">
        <f>IF(A7taxstdlife="n/a","n/a",IF(O$3&gt;(A7taxstdlife+$E190),(Input!$I$62-Input!$I$111)-SUM($I190:N190),(Input!$I$62-Input!$I$111)/A7taxstdlife))</f>
        <v>0</v>
      </c>
      <c r="P190" s="291">
        <f>IF(A7taxstdlife="n/a","n/a",IF(P$3&gt;(A7taxstdlife+$E190),(Input!$I$62-Input!$I$111)-SUM($I190:O190),(Input!$I$62-Input!$I$111)/A7taxstdlife))</f>
        <v>0</v>
      </c>
      <c r="Q190" s="291">
        <f>IF(A7taxstdlife="n/a","n/a",IF(Q$3&gt;(A7taxstdlife+$E190),(Input!$I$62-Input!$I$111)-SUM($I190:P190),(Input!$I$62-Input!$I$111)/A7taxstdlife))</f>
        <v>0</v>
      </c>
      <c r="R190" s="291"/>
      <c r="S190" s="288"/>
      <c r="T190" s="288"/>
      <c r="U190" s="288"/>
      <c r="V190" s="288"/>
      <c r="W190" s="288"/>
      <c r="X190" s="288"/>
      <c r="Y190" s="288"/>
      <c r="Z190" s="288"/>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89"/>
      <c r="AY190" s="289"/>
      <c r="AZ190" s="289"/>
      <c r="BA190" s="289"/>
      <c r="BB190" s="289"/>
      <c r="BC190" s="289"/>
      <c r="BD190" s="289"/>
      <c r="BE190" s="289"/>
      <c r="BF190" s="289"/>
      <c r="BG190" s="289"/>
      <c r="BH190" s="289"/>
      <c r="BI190" s="289"/>
      <c r="BJ190" s="187"/>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5"/>
      <c r="D191" s="365"/>
      <c r="E191" s="85">
        <v>3</v>
      </c>
      <c r="F191" s="290"/>
      <c r="G191" s="295"/>
      <c r="H191" s="294"/>
      <c r="I191" s="294"/>
      <c r="J191" s="293"/>
      <c r="K191" s="291">
        <f>IF(A7taxstdlife="n/a","n/a",IF(K$3&gt;(A7taxstdlife+$E191),(Input!$J$62-Input!$J$111)-SUM($J191:J191),(Input!$J$62-Input!$J$111)/A7taxstdlife))</f>
        <v>0</v>
      </c>
      <c r="L191" s="291">
        <f>IF(A7taxstdlife="n/a","n/a",IF(L$3&gt;(A7taxstdlife+$E191),(Input!$J$62-Input!$J$111)-SUM($J191:K191),(Input!$J$62-Input!$J$111)/A7taxstdlife))</f>
        <v>0</v>
      </c>
      <c r="M191" s="291">
        <f>IF(A7taxstdlife="n/a","n/a",IF(M$3&gt;(A7taxstdlife+$E191),(Input!$J$62-Input!$J$111)-SUM($J191:L191),(Input!$J$62-Input!$J$111)/A7taxstdlife))</f>
        <v>0</v>
      </c>
      <c r="N191" s="291">
        <f>IF(A7taxstdlife="n/a","n/a",IF(N$3&gt;(A7taxstdlife+$E191),(Input!$J$62-Input!$J$111)-SUM($J191:M191),(Input!$J$62-Input!$J$111)/A7taxstdlife))</f>
        <v>0</v>
      </c>
      <c r="O191" s="291">
        <f>IF(A7taxstdlife="n/a","n/a",IF(O$3&gt;(A7taxstdlife+$E191),(Input!$J$62-Input!$J$111)-SUM($J191:N191),(Input!$J$62-Input!$J$111)/A7taxstdlife))</f>
        <v>0</v>
      </c>
      <c r="P191" s="291">
        <f>IF(A7taxstdlife="n/a","n/a",IF(P$3&gt;(A7taxstdlife+$E191),(Input!$J$62-Input!$J$111)-SUM($J191:O191),(Input!$J$62-Input!$J$111)/A7taxstdlife))</f>
        <v>0</v>
      </c>
      <c r="Q191" s="291">
        <f>IF(A7taxstdlife="n/a","n/a",IF(Q$3&gt;(A7taxstdlife+$E191),(Input!$J$62-Input!$J$111)-SUM($J191:P191),(Input!$J$62-Input!$J$111)/A7taxstdlife))</f>
        <v>0</v>
      </c>
      <c r="R191" s="291"/>
      <c r="S191" s="288"/>
      <c r="T191" s="288"/>
      <c r="U191" s="288"/>
      <c r="V191" s="288"/>
      <c r="W191" s="288"/>
      <c r="X191" s="288"/>
      <c r="Y191" s="288"/>
      <c r="Z191" s="288"/>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89"/>
      <c r="AZ191" s="289"/>
      <c r="BA191" s="289"/>
      <c r="BB191" s="289"/>
      <c r="BC191" s="289"/>
      <c r="BD191" s="289"/>
      <c r="BE191" s="289"/>
      <c r="BF191" s="289"/>
      <c r="BG191" s="289"/>
      <c r="BH191" s="289"/>
      <c r="BI191" s="289"/>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5"/>
      <c r="D192" s="365"/>
      <c r="E192" s="85">
        <v>4</v>
      </c>
      <c r="F192" s="290"/>
      <c r="G192" s="295"/>
      <c r="H192" s="294"/>
      <c r="I192" s="294"/>
      <c r="J192" s="294"/>
      <c r="K192" s="293"/>
      <c r="L192" s="291">
        <f>IF(A7taxstdlife="n/a","n/a",IF(L$3&gt;(A7taxstdlife+$E192),(Input!$K$62-Input!$K$111)-SUM($K192:K192),(Input!$K$62-Input!$K$111)/A7taxstdlife))</f>
        <v>0</v>
      </c>
      <c r="M192" s="291">
        <f>IF(A7taxstdlife="n/a","n/a",IF(M$3&gt;(A7taxstdlife+$E192),(Input!$K$62-Input!$K$111)-SUM($K192:L192),(Input!$K$62-Input!$K$111)/A7taxstdlife))</f>
        <v>0</v>
      </c>
      <c r="N192" s="291">
        <f>IF(A7taxstdlife="n/a","n/a",IF(N$3&gt;(A7taxstdlife+$E192),(Input!$K$62-Input!$K$111)-SUM($K192:M192),(Input!$K$62-Input!$K$111)/A7taxstdlife))</f>
        <v>0</v>
      </c>
      <c r="O192" s="291">
        <f>IF(A7taxstdlife="n/a","n/a",IF(O$3&gt;(A7taxstdlife+$E192),(Input!$K$62-Input!$K$111)-SUM($K192:N192),(Input!$K$62-Input!$K$111)/A7taxstdlife))</f>
        <v>0</v>
      </c>
      <c r="P192" s="291">
        <f>IF(A7taxstdlife="n/a","n/a",IF(P$3&gt;(A7taxstdlife+$E192),(Input!$K$62-Input!$K$111)-SUM($K192:O192),(Input!$K$62-Input!$K$111)/A7taxstdlife))</f>
        <v>0</v>
      </c>
      <c r="Q192" s="291">
        <f>IF(A7taxstdlife="n/a","n/a",IF(Q$3&gt;(A7taxstdlife+$E192),(Input!$K$62-Input!$K$111)-SUM($K192:P192),(Input!$K$62-Input!$K$111)/A7taxstdlife))</f>
        <v>0</v>
      </c>
      <c r="R192" s="291"/>
      <c r="S192" s="288"/>
      <c r="T192" s="288"/>
      <c r="U192" s="288"/>
      <c r="V192" s="288"/>
      <c r="W192" s="288"/>
      <c r="X192" s="288"/>
      <c r="Y192" s="288"/>
      <c r="Z192" s="288"/>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5"/>
      <c r="D193" s="365"/>
      <c r="E193" s="85">
        <v>5</v>
      </c>
      <c r="F193" s="290"/>
      <c r="G193" s="295"/>
      <c r="H193" s="294"/>
      <c r="I193" s="294"/>
      <c r="J193" s="294"/>
      <c r="K193" s="294"/>
      <c r="L193" s="293"/>
      <c r="M193" s="291">
        <f>IF(A7taxstdlife="n/a","n/a",IF(M$3&gt;(A7taxstdlife+$E193),(Input!$L$62-Input!$L$111)-SUM($L193:L193),(Input!$L$62-Input!$L$111)/A7taxstdlife))</f>
        <v>0</v>
      </c>
      <c r="N193" s="291">
        <f>IF(A7taxstdlife="n/a","n/a",IF(N$3&gt;(A7taxstdlife+$E193),(Input!$L$62-Input!$L$111)-SUM($L193:M193),(Input!$L$62-Input!$L$111)/A7taxstdlife))</f>
        <v>0</v>
      </c>
      <c r="O193" s="291">
        <f>IF(A7taxstdlife="n/a","n/a",IF(O$3&gt;(A7taxstdlife+$E193),(Input!$L$62-Input!$L$111)-SUM($L193:N193),(Input!$L$62-Input!$L$111)/A7taxstdlife))</f>
        <v>0</v>
      </c>
      <c r="P193" s="291">
        <f>IF(A7taxstdlife="n/a","n/a",IF(P$3&gt;(A7taxstdlife+$E193),(Input!$L$62-Input!$L$111)-SUM($L193:O193),(Input!$L$62-Input!$L$111)/A7taxstdlife))</f>
        <v>0</v>
      </c>
      <c r="Q193" s="291">
        <f>IF(A7taxstdlife="n/a","n/a",IF(Q$3&gt;(A7taxstdlife+$E193),(Input!$L$62-Input!$L$111)-SUM($L193:P193),(Input!$L$62-Input!$L$111)/A7taxstdlife))</f>
        <v>0</v>
      </c>
      <c r="R193" s="291"/>
      <c r="S193" s="288"/>
      <c r="T193" s="288"/>
      <c r="U193" s="288"/>
      <c r="V193" s="288"/>
      <c r="W193" s="288"/>
      <c r="X193" s="288"/>
      <c r="Y193" s="288"/>
      <c r="Z193" s="288"/>
      <c r="AA193" s="289"/>
      <c r="AB193" s="289"/>
      <c r="AC193" s="289"/>
      <c r="AD193" s="289"/>
      <c r="AE193" s="289"/>
      <c r="AF193" s="289"/>
      <c r="AG193" s="289"/>
      <c r="AH193" s="289"/>
      <c r="AI193" s="289"/>
      <c r="AJ193" s="289"/>
      <c r="AK193" s="289"/>
      <c r="AL193" s="289"/>
      <c r="AM193" s="289"/>
      <c r="AN193" s="289"/>
      <c r="AO193" s="289"/>
      <c r="AP193" s="289"/>
      <c r="AQ193" s="289"/>
      <c r="AR193" s="289"/>
      <c r="AS193" s="289"/>
      <c r="AT193" s="289"/>
      <c r="AU193" s="289"/>
      <c r="AV193" s="289"/>
      <c r="AW193" s="289"/>
      <c r="AX193" s="289"/>
      <c r="AY193" s="289"/>
      <c r="AZ193" s="289"/>
      <c r="BA193" s="289"/>
      <c r="BB193" s="289"/>
      <c r="BC193" s="289"/>
      <c r="BD193" s="289"/>
      <c r="BE193" s="289"/>
      <c r="BF193" s="289"/>
      <c r="BG193" s="289"/>
      <c r="BH193" s="289"/>
      <c r="BI193" s="289"/>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5"/>
      <c r="D194" s="365"/>
      <c r="E194" s="85">
        <v>6</v>
      </c>
      <c r="F194" s="290"/>
      <c r="G194" s="295"/>
      <c r="H194" s="294"/>
      <c r="I194" s="294"/>
      <c r="J194" s="294"/>
      <c r="K194" s="294"/>
      <c r="L194" s="294"/>
      <c r="M194" s="293"/>
      <c r="N194" s="291">
        <f>IF(A7taxstdlife="n/a","n/a",IF(N$3&gt;(A7taxstdlife+$E194),(Input!$M$62-Input!$M$111)-SUM($M194:M194),(Input!$M$62-Input!$M$111)/A7taxstdlife))</f>
        <v>0</v>
      </c>
      <c r="O194" s="291">
        <f>IF(A7taxstdlife="n/a","n/a",IF(O$3&gt;(A7taxstdlife+$E194),(Input!$M$62-Input!$M$111)-SUM($M194:N194),(Input!$M$62-Input!$M$111)/A7taxstdlife))</f>
        <v>0</v>
      </c>
      <c r="P194" s="291">
        <f>IF(A7taxstdlife="n/a","n/a",IF(P$3&gt;(A7taxstdlife+$E194),(Input!$M$62-Input!$M$111)-SUM($M194:O194),(Input!$M$62-Input!$M$111)/A7taxstdlife))</f>
        <v>0</v>
      </c>
      <c r="Q194" s="291">
        <f>IF(A7taxstdlife="n/a","n/a",IF(Q$3&gt;(A7taxstdlife+$E194),(Input!$M$62-Input!$M$111)-SUM($M194:P194),(Input!$M$62-Input!$M$111)/A7taxstdlife))</f>
        <v>0</v>
      </c>
      <c r="R194" s="291"/>
      <c r="S194" s="288"/>
      <c r="T194" s="288"/>
      <c r="U194" s="288"/>
      <c r="V194" s="288"/>
      <c r="W194" s="288"/>
      <c r="X194" s="288"/>
      <c r="Y194" s="288"/>
      <c r="Z194" s="288"/>
      <c r="AA194" s="289"/>
      <c r="AB194" s="289"/>
      <c r="AC194" s="289"/>
      <c r="AD194" s="289"/>
      <c r="AE194" s="289"/>
      <c r="AF194" s="289"/>
      <c r="AG194" s="289"/>
      <c r="AH194" s="289"/>
      <c r="AI194" s="289"/>
      <c r="AJ194" s="289"/>
      <c r="AK194" s="289"/>
      <c r="AL194" s="289"/>
      <c r="AM194" s="289"/>
      <c r="AN194" s="289"/>
      <c r="AO194" s="289"/>
      <c r="AP194" s="289"/>
      <c r="AQ194" s="289"/>
      <c r="AR194" s="289"/>
      <c r="AS194" s="289"/>
      <c r="AT194" s="289"/>
      <c r="AU194" s="289"/>
      <c r="AV194" s="289"/>
      <c r="AW194" s="289"/>
      <c r="AX194" s="289"/>
      <c r="AY194" s="289"/>
      <c r="AZ194" s="289"/>
      <c r="BA194" s="289"/>
      <c r="BB194" s="289"/>
      <c r="BC194" s="289"/>
      <c r="BD194" s="289"/>
      <c r="BE194" s="289"/>
      <c r="BF194" s="289"/>
      <c r="BG194" s="289"/>
      <c r="BH194" s="289"/>
      <c r="BI194" s="289"/>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5"/>
      <c r="D195" s="365"/>
      <c r="E195" s="85">
        <v>7</v>
      </c>
      <c r="F195" s="290"/>
      <c r="G195" s="295"/>
      <c r="H195" s="294"/>
      <c r="I195" s="294"/>
      <c r="J195" s="294"/>
      <c r="K195" s="294"/>
      <c r="L195" s="294"/>
      <c r="M195" s="294"/>
      <c r="N195" s="293"/>
      <c r="O195" s="291">
        <f>IF(A7taxstdlife="n/a","n/a",IF(O$3&gt;(A7taxstdlife+$E195),(Input!$N$62-Input!$N$111)-SUM($N195:N195),(Input!$N$62-Input!$N$111)/A7taxstdlife))</f>
        <v>0</v>
      </c>
      <c r="P195" s="291">
        <f>IF(A7taxstdlife="n/a","n/a",IF(P$3&gt;(A7taxstdlife+$E195),(Input!$N$62-Input!$N$111)-SUM($N195:O195),(Input!$N$62-Input!$N$111)/A7taxstdlife))</f>
        <v>0</v>
      </c>
      <c r="Q195" s="291">
        <f>IF(A7taxstdlife="n/a","n/a",IF(Q$3&gt;(A7taxstdlife+$E195),(Input!$N$62-Input!$N$111)-SUM($N195:P195),(Input!$N$62-Input!$N$111)/A7taxstdlife))</f>
        <v>0</v>
      </c>
      <c r="R195" s="291"/>
      <c r="S195" s="288"/>
      <c r="T195" s="288"/>
      <c r="U195" s="288"/>
      <c r="V195" s="288"/>
      <c r="W195" s="288"/>
      <c r="X195" s="288"/>
      <c r="Y195" s="288"/>
      <c r="Z195" s="288"/>
      <c r="AA195" s="289"/>
      <c r="AB195" s="289"/>
      <c r="AC195" s="289"/>
      <c r="AD195" s="289"/>
      <c r="AE195" s="289"/>
      <c r="AF195" s="289"/>
      <c r="AG195" s="289"/>
      <c r="AH195" s="289"/>
      <c r="AI195" s="289"/>
      <c r="AJ195" s="289"/>
      <c r="AK195" s="289"/>
      <c r="AL195" s="289"/>
      <c r="AM195" s="289"/>
      <c r="AN195" s="289"/>
      <c r="AO195" s="289"/>
      <c r="AP195" s="289"/>
      <c r="AQ195" s="289"/>
      <c r="AR195" s="289"/>
      <c r="AS195" s="289"/>
      <c r="AT195" s="289"/>
      <c r="AU195" s="289"/>
      <c r="AV195" s="289"/>
      <c r="AW195" s="289"/>
      <c r="AX195" s="289"/>
      <c r="AY195" s="289"/>
      <c r="AZ195" s="289"/>
      <c r="BA195" s="289"/>
      <c r="BB195" s="289"/>
      <c r="BC195" s="289"/>
      <c r="BD195" s="289"/>
      <c r="BE195" s="289"/>
      <c r="BF195" s="289"/>
      <c r="BG195" s="289"/>
      <c r="BH195" s="289"/>
      <c r="BI195" s="289"/>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5"/>
      <c r="D196" s="365"/>
      <c r="E196" s="85">
        <v>8</v>
      </c>
      <c r="F196" s="290"/>
      <c r="G196" s="295"/>
      <c r="H196" s="294"/>
      <c r="I196" s="294"/>
      <c r="J196" s="294"/>
      <c r="K196" s="294"/>
      <c r="L196" s="294"/>
      <c r="M196" s="294"/>
      <c r="N196" s="294"/>
      <c r="O196" s="293"/>
      <c r="P196" s="291">
        <f>IF(A7taxstdlife="n/a","n/a",IF(P$3&gt;(A7taxstdlife+$E196),(Input!$O$62-Input!$O$111)-SUM($O196:O196),(Input!$O$62-Input!$O$111)/A7taxstdlife))</f>
        <v>0</v>
      </c>
      <c r="Q196" s="291">
        <f>IF(A7taxstdlife="n/a","n/a",IF(Q$3&gt;(A7taxstdlife+$E196),(Input!$O$62-Input!$O$111)-SUM($O196:P196),(Input!$O$62-Input!$O$111)/A7taxstdlife))</f>
        <v>0</v>
      </c>
      <c r="R196" s="291"/>
      <c r="S196" s="288"/>
      <c r="T196" s="288"/>
      <c r="U196" s="288"/>
      <c r="V196" s="288"/>
      <c r="W196" s="288"/>
      <c r="X196" s="288"/>
      <c r="Y196" s="288"/>
      <c r="Z196" s="288"/>
      <c r="AA196" s="289"/>
      <c r="AB196" s="289"/>
      <c r="AC196" s="289"/>
      <c r="AD196" s="289"/>
      <c r="AE196" s="289"/>
      <c r="AF196" s="289"/>
      <c r="AG196" s="289"/>
      <c r="AH196" s="289"/>
      <c r="AI196" s="289"/>
      <c r="AJ196" s="289"/>
      <c r="AK196" s="289"/>
      <c r="AL196" s="289"/>
      <c r="AM196" s="289"/>
      <c r="AN196" s="289"/>
      <c r="AO196" s="289"/>
      <c r="AP196" s="289"/>
      <c r="AQ196" s="289"/>
      <c r="AR196" s="289"/>
      <c r="AS196" s="289"/>
      <c r="AT196" s="289"/>
      <c r="AU196" s="289"/>
      <c r="AV196" s="289"/>
      <c r="AW196" s="289"/>
      <c r="AX196" s="289"/>
      <c r="AY196" s="289"/>
      <c r="AZ196" s="289"/>
      <c r="BA196" s="289"/>
      <c r="BB196" s="289"/>
      <c r="BC196" s="289"/>
      <c r="BD196" s="289"/>
      <c r="BE196" s="289"/>
      <c r="BF196" s="289"/>
      <c r="BG196" s="289"/>
      <c r="BH196" s="289"/>
      <c r="BI196" s="289"/>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25"/>
      <c r="D197" s="365"/>
      <c r="E197" s="85">
        <v>9</v>
      </c>
      <c r="F197" s="290"/>
      <c r="G197" s="295"/>
      <c r="H197" s="294"/>
      <c r="I197" s="294"/>
      <c r="J197" s="294"/>
      <c r="K197" s="294"/>
      <c r="L197" s="294"/>
      <c r="M197" s="294"/>
      <c r="N197" s="294"/>
      <c r="O197" s="294"/>
      <c r="P197" s="293"/>
      <c r="Q197" s="291">
        <f>IF(A7taxstdlife="n/a","n/a",IF(Q$3&gt;(A7taxstdlife+$E197),(Input!$P$62-Input!$P$111)-SUM($P197:P197),(Input!$P$62-Input!$P$111)/A7taxstdlife))</f>
        <v>0</v>
      </c>
      <c r="R197" s="291"/>
      <c r="S197" s="288"/>
      <c r="T197" s="288"/>
      <c r="U197" s="288"/>
      <c r="V197" s="288"/>
      <c r="W197" s="288"/>
      <c r="X197" s="288"/>
      <c r="Y197" s="288"/>
      <c r="Z197" s="288"/>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289"/>
      <c r="BI197" s="289"/>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25"/>
      <c r="D198" s="365"/>
      <c r="E198" s="86">
        <v>10</v>
      </c>
      <c r="F198" s="290"/>
      <c r="G198" s="295"/>
      <c r="H198" s="294"/>
      <c r="I198" s="294"/>
      <c r="J198" s="294"/>
      <c r="K198" s="294"/>
      <c r="L198" s="294"/>
      <c r="M198" s="294"/>
      <c r="N198" s="294"/>
      <c r="O198" s="294"/>
      <c r="P198" s="295"/>
      <c r="Q198" s="293"/>
      <c r="R198" s="291"/>
      <c r="S198" s="288"/>
      <c r="T198" s="288"/>
      <c r="U198" s="288"/>
      <c r="V198" s="288"/>
      <c r="W198" s="288"/>
      <c r="X198" s="288"/>
      <c r="Y198" s="288"/>
      <c r="Z198" s="288"/>
      <c r="AA198" s="289"/>
      <c r="AB198" s="289"/>
      <c r="AC198" s="289"/>
      <c r="AD198" s="289"/>
      <c r="AE198" s="289"/>
      <c r="AF198" s="289"/>
      <c r="AG198" s="289"/>
      <c r="AH198" s="289"/>
      <c r="AI198" s="289"/>
      <c r="AJ198" s="289"/>
      <c r="AK198" s="289"/>
      <c r="AL198" s="289"/>
      <c r="AM198" s="289"/>
      <c r="AN198" s="289"/>
      <c r="AO198" s="289"/>
      <c r="AP198" s="289"/>
      <c r="AQ198" s="289"/>
      <c r="AR198" s="289"/>
      <c r="AS198" s="289"/>
      <c r="AT198" s="289"/>
      <c r="AU198" s="289"/>
      <c r="AV198" s="289"/>
      <c r="AW198" s="289"/>
      <c r="AX198" s="289"/>
      <c r="AY198" s="289"/>
      <c r="AZ198" s="289"/>
      <c r="BA198" s="289"/>
      <c r="BB198" s="289"/>
      <c r="BC198" s="289"/>
      <c r="BD198" s="289"/>
      <c r="BE198" s="289"/>
      <c r="BF198" s="289"/>
      <c r="BG198" s="289"/>
      <c r="BH198" s="289"/>
      <c r="BI198" s="289"/>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25" t="str">
        <f>Asset7</f>
        <v>Metering</v>
      </c>
      <c r="D199" s="9"/>
      <c r="E199" s="9"/>
      <c r="F199" s="281"/>
      <c r="G199" s="296"/>
      <c r="H199" s="296">
        <f>-SUM(H186:H198)</f>
        <v>0</v>
      </c>
      <c r="I199" s="296">
        <f>-SUM(I186:I198)</f>
        <v>-0.66849562888430858</v>
      </c>
      <c r="J199" s="296">
        <f>-SUM(J186:J198)</f>
        <v>0</v>
      </c>
      <c r="K199" s="296">
        <f>-SUM(K186:K198)</f>
        <v>0</v>
      </c>
      <c r="L199" s="296">
        <f>-SUM(L186:L198)</f>
        <v>0</v>
      </c>
      <c r="M199" s="296">
        <f>IF(Input!M248&gt;0, -SUM(M186:M198), 0)</f>
        <v>0</v>
      </c>
      <c r="N199" s="296">
        <f>IF(Input!N248&gt;0, -SUM(N186:N198), 0)</f>
        <v>0</v>
      </c>
      <c r="O199" s="296">
        <f>IF(Input!O248&gt;0, -SUM(O186:O198), 0)</f>
        <v>0</v>
      </c>
      <c r="P199" s="296">
        <f>IF(Input!P248&gt;0, -SUM(P186:P198), 0)</f>
        <v>0</v>
      </c>
      <c r="Q199" s="296">
        <f>IF(Input!Q248&gt;0, -SUM(Q186:Q198), 0)</f>
        <v>0</v>
      </c>
      <c r="R199" s="297"/>
      <c r="S199" s="298"/>
      <c r="T199" s="298"/>
      <c r="U199" s="298"/>
      <c r="V199" s="298"/>
      <c r="W199" s="298"/>
      <c r="X199" s="298"/>
      <c r="Y199" s="298"/>
      <c r="Z199" s="298"/>
      <c r="AA199" s="299"/>
      <c r="AB199" s="299"/>
      <c r="AC199" s="299"/>
      <c r="AD199" s="299"/>
      <c r="AE199" s="299"/>
      <c r="AF199" s="299"/>
      <c r="AG199" s="299"/>
      <c r="AH199" s="299"/>
      <c r="AI199" s="299"/>
      <c r="AJ199" s="299"/>
      <c r="AK199" s="299"/>
      <c r="AL199" s="299"/>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31" t="str">
        <f>Asset8</f>
        <v>Land and easements</v>
      </c>
      <c r="C200" s="32"/>
      <c r="D200" s="33" t="s">
        <v>66</v>
      </c>
      <c r="E200" s="32"/>
      <c r="F200" s="286"/>
      <c r="G200" s="287"/>
      <c r="H200" s="287">
        <f>IF(H$3&gt;A8taxremlife,A8taxvalue-SUM($F200:G200),IF(A8taxremlife="N/A","n/a",A8taxvalue/A8taxremlife))</f>
        <v>0</v>
      </c>
      <c r="I200" s="287">
        <f>IF(I$3&gt;A8taxremlife,A8taxvalue-SUM($F200:H200),IF(A8taxremlife="N/A","n/a",A8taxvalue/A8taxremlife))</f>
        <v>0</v>
      </c>
      <c r="J200" s="287">
        <f>IF(J$3&gt;A8taxremlife,A8taxvalue-SUM($F200:I200),IF(A8taxremlife="N/A","n/a",A8taxvalue/A8taxremlife))</f>
        <v>0</v>
      </c>
      <c r="K200" s="287">
        <f>IF(K$3&gt;A8taxremlife,A8taxvalue-SUM($F200:J200),IF(A8taxremlife="N/A","n/a",A8taxvalue/A8taxremlife))</f>
        <v>0</v>
      </c>
      <c r="L200" s="287">
        <f>IF(L$3&gt;A8taxremlife,A8taxvalue-SUM($F200:K200),IF(A8taxremlife="N/A","n/a",A8taxvalue/A8taxremlife))</f>
        <v>0</v>
      </c>
      <c r="M200" s="287">
        <f>IF(M$3&gt;A8taxremlife,A8taxvalue-SUM($F200:L200),IF(A8taxremlife="N/A","n/a",A8taxvalue/A8taxremlife))</f>
        <v>0</v>
      </c>
      <c r="N200" s="287">
        <f>IF(N$3&gt;A8taxremlife,A8taxvalue-SUM($F200:M200),IF(A8taxremlife="N/A","n/a",A8taxvalue/A8taxremlife))</f>
        <v>0</v>
      </c>
      <c r="O200" s="287">
        <f>IF(O$3&gt;A8taxremlife,A8taxvalue-SUM($F200:N200),IF(A8taxremlife="N/A","n/a",A8taxvalue/A8taxremlife))</f>
        <v>0</v>
      </c>
      <c r="P200" s="287">
        <f>IF(P$3&gt;A8taxremlife,A8taxvalue-SUM($F200:O200),IF(A8taxremlife="N/A","n/a",A8taxvalue/A8taxremlife))</f>
        <v>0</v>
      </c>
      <c r="Q200" s="287">
        <f>IF(Q$3&gt;A8taxremlife,A8taxvalue-SUM($F200:P200),IF(A8taxremlife="N/A","n/a",A8taxvalue/A8taxremlife))</f>
        <v>0</v>
      </c>
      <c r="R200" s="287"/>
      <c r="S200" s="288"/>
      <c r="T200" s="288"/>
      <c r="U200" s="288"/>
      <c r="V200" s="288"/>
      <c r="W200" s="288"/>
      <c r="X200" s="288"/>
      <c r="Y200" s="288"/>
      <c r="Z200" s="288"/>
      <c r="AA200" s="289"/>
      <c r="AB200" s="289"/>
      <c r="AC200" s="289"/>
      <c r="AD200" s="289"/>
      <c r="AE200" s="289"/>
      <c r="AF200" s="289"/>
      <c r="AG200" s="289"/>
      <c r="AH200" s="289"/>
      <c r="AI200" s="289"/>
      <c r="AJ200" s="289"/>
      <c r="AK200" s="289"/>
      <c r="AL200" s="289"/>
      <c r="AM200" s="289"/>
      <c r="AN200" s="289"/>
      <c r="AO200" s="289"/>
      <c r="AP200" s="289"/>
      <c r="AQ200" s="289"/>
      <c r="AR200" s="289"/>
      <c r="AS200" s="289"/>
      <c r="AT200" s="289"/>
      <c r="AU200" s="289"/>
      <c r="AV200" s="289"/>
      <c r="AW200" s="289"/>
      <c r="AX200" s="289"/>
      <c r="AY200" s="289"/>
      <c r="AZ200" s="289"/>
      <c r="BA200" s="289"/>
      <c r="BB200" s="289"/>
      <c r="BC200" s="289"/>
      <c r="BD200" s="289"/>
      <c r="BE200" s="289"/>
      <c r="BF200" s="289"/>
      <c r="BG200" s="289"/>
      <c r="BH200" s="289"/>
      <c r="BI200" s="289"/>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5"/>
      <c r="D201" s="364" t="s">
        <v>83</v>
      </c>
      <c r="E201" s="85">
        <v>-1</v>
      </c>
      <c r="F201" s="290"/>
      <c r="G201" s="291"/>
      <c r="H201" s="291"/>
      <c r="I201" s="291"/>
      <c r="J201" s="291"/>
      <c r="K201" s="291"/>
      <c r="L201" s="291"/>
      <c r="M201" s="291"/>
      <c r="N201" s="291"/>
      <c r="O201" s="291"/>
      <c r="P201" s="291"/>
      <c r="Q201" s="291"/>
      <c r="R201" s="291"/>
      <c r="S201" s="288"/>
      <c r="T201" s="288"/>
      <c r="U201" s="288"/>
      <c r="V201" s="288"/>
      <c r="W201" s="288"/>
      <c r="X201" s="288"/>
      <c r="Y201" s="288"/>
      <c r="Z201" s="288"/>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c r="BA201" s="289"/>
      <c r="BB201" s="289"/>
      <c r="BC201" s="289"/>
      <c r="BD201" s="289"/>
      <c r="BE201" s="289"/>
      <c r="BF201" s="289"/>
      <c r="BG201" s="289"/>
      <c r="BH201" s="289"/>
      <c r="BI201" s="289"/>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5"/>
      <c r="D202" s="365"/>
      <c r="E202" s="85">
        <v>0</v>
      </c>
      <c r="F202" s="290"/>
      <c r="G202" s="293"/>
      <c r="H202" s="291"/>
      <c r="I202" s="291"/>
      <c r="J202" s="291"/>
      <c r="K202" s="291"/>
      <c r="L202" s="291"/>
      <c r="M202" s="291"/>
      <c r="N202" s="291"/>
      <c r="O202" s="291"/>
      <c r="P202" s="291"/>
      <c r="Q202" s="291"/>
      <c r="R202" s="291"/>
      <c r="S202" s="288"/>
      <c r="T202" s="288"/>
      <c r="U202" s="288"/>
      <c r="V202" s="288"/>
      <c r="W202" s="288"/>
      <c r="X202" s="288"/>
      <c r="Y202" s="288"/>
      <c r="Z202" s="288"/>
      <c r="AA202" s="289"/>
      <c r="AB202" s="289"/>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c r="AW202" s="289"/>
      <c r="AX202" s="289"/>
      <c r="AY202" s="289"/>
      <c r="AZ202" s="289"/>
      <c r="BA202" s="289"/>
      <c r="BB202" s="289"/>
      <c r="BC202" s="289"/>
      <c r="BD202" s="289"/>
      <c r="BE202" s="289"/>
      <c r="BF202" s="289"/>
      <c r="BG202" s="289"/>
      <c r="BH202" s="289"/>
      <c r="BI202" s="289"/>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5"/>
      <c r="D203" s="365"/>
      <c r="E203" s="85">
        <v>1</v>
      </c>
      <c r="F203" s="290"/>
      <c r="G203" s="295"/>
      <c r="H203" s="293"/>
      <c r="I203" s="291">
        <f>IF(A8taxstdlife="n/a","n/a",IF(I$3&gt;(A8taxstdlife+$E203),(Input!$H$63-Input!$H$112)-SUM($H203:H203),(Input!$H$63-Input!$H$112)/A8taxstdlife))</f>
        <v>0</v>
      </c>
      <c r="J203" s="291">
        <f>IF(A8taxstdlife="n/a","n/a",IF(J$3&gt;(A8taxstdlife+$E203),(Input!$H$63-Input!$H$112)-SUM($H203:I203),(Input!$H$63-Input!$H$112)/A8taxstdlife))</f>
        <v>0</v>
      </c>
      <c r="K203" s="291">
        <f>IF(A8taxstdlife="n/a","n/a",IF(K$3&gt;(A8taxstdlife+$E203),(Input!$H$63-Input!$H$112)-SUM($H203:J203),(Input!$H$63-Input!$H$112)/A8taxstdlife))</f>
        <v>0</v>
      </c>
      <c r="L203" s="291">
        <f>IF(A8taxstdlife="n/a","n/a",IF(L$3&gt;(A8taxstdlife+$E203),(Input!$H$63-Input!$H$112)-SUM($H203:K203),(Input!$H$63-Input!$H$112)/A8taxstdlife))</f>
        <v>0</v>
      </c>
      <c r="M203" s="291">
        <f>IF(A8taxstdlife="n/a","n/a",IF(M$3&gt;(A8taxstdlife+$E203),(Input!$H$63-Input!$H$112)-SUM($H203:L203),(Input!$H$63-Input!$H$112)/A8taxstdlife))</f>
        <v>0</v>
      </c>
      <c r="N203" s="291">
        <f>IF(A8taxstdlife="n/a","n/a",IF(N$3&gt;(A8taxstdlife+$E203),(Input!$H$63-Input!$H$112)-SUM($H203:M203),(Input!$H$63-Input!$H$112)/A8taxstdlife))</f>
        <v>0</v>
      </c>
      <c r="O203" s="291">
        <f>IF(A8taxstdlife="n/a","n/a",IF(O$3&gt;(A8taxstdlife+$E203),(Input!$H$63-Input!$H$112)-SUM($H203:N203),(Input!$H$63-Input!$H$112)/A8taxstdlife))</f>
        <v>0</v>
      </c>
      <c r="P203" s="291">
        <f>IF(A8taxstdlife="n/a","n/a",IF(P$3&gt;(A8taxstdlife+$E203),(Input!$H$63-Input!$H$112)-SUM($H203:O203),(Input!$H$63-Input!$H$112)/A8taxstdlife))</f>
        <v>0</v>
      </c>
      <c r="Q203" s="291">
        <f>IF(A8taxstdlife="n/a","n/a",IF(Q$3&gt;(A8taxstdlife+$E203),(Input!$H$63-Input!$H$112)-SUM($H203:P203),(Input!$H$63-Input!$H$112)/A8taxstdlife))</f>
        <v>0</v>
      </c>
      <c r="R203" s="291"/>
      <c r="S203" s="288"/>
      <c r="T203" s="288"/>
      <c r="U203" s="288"/>
      <c r="V203" s="288"/>
      <c r="W203" s="288"/>
      <c r="X203" s="288"/>
      <c r="Y203" s="288"/>
      <c r="Z203" s="288"/>
      <c r="AA203" s="289"/>
      <c r="AB203" s="289"/>
      <c r="AC203" s="289"/>
      <c r="AD203" s="289"/>
      <c r="AE203" s="289"/>
      <c r="AF203" s="289"/>
      <c r="AG203" s="289"/>
      <c r="AH203" s="289"/>
      <c r="AI203" s="289"/>
      <c r="AJ203" s="289"/>
      <c r="AK203" s="289"/>
      <c r="AL203" s="289"/>
      <c r="AM203" s="289"/>
      <c r="AN203" s="289"/>
      <c r="AO203" s="289"/>
      <c r="AP203" s="289"/>
      <c r="AQ203" s="289"/>
      <c r="AR203" s="289"/>
      <c r="AS203" s="289"/>
      <c r="AT203" s="289"/>
      <c r="AU203" s="289"/>
      <c r="AV203" s="289"/>
      <c r="AW203" s="289"/>
      <c r="AX203" s="289"/>
      <c r="AY203" s="289"/>
      <c r="AZ203" s="289"/>
      <c r="BA203" s="289"/>
      <c r="BB203" s="289"/>
      <c r="BC203" s="289"/>
      <c r="BD203" s="289"/>
      <c r="BE203" s="289"/>
      <c r="BF203" s="289"/>
      <c r="BG203" s="289"/>
      <c r="BH203" s="289"/>
      <c r="BI203" s="289"/>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5"/>
      <c r="D204" s="365"/>
      <c r="E204" s="85">
        <v>2</v>
      </c>
      <c r="F204" s="290"/>
      <c r="G204" s="295"/>
      <c r="H204" s="294"/>
      <c r="I204" s="293"/>
      <c r="J204" s="291">
        <f>IF(A8taxstdlife="n/a","n/a",IF(J$3&gt;(A8taxstdlife+$E204),(Input!$I$63-Input!$I$112)-SUM($I204:I204),(Input!$I$63-Input!$I$112)/A8taxstdlife))</f>
        <v>0</v>
      </c>
      <c r="K204" s="291">
        <f>IF(A8taxstdlife="n/a","n/a",IF(K$3&gt;(A8taxstdlife+$E204),(Input!$I$63-Input!$I$112)-SUM($I204:J204),(Input!$I$63-Input!$I$112)/A8taxstdlife))</f>
        <v>0</v>
      </c>
      <c r="L204" s="291">
        <f>IF(A8taxstdlife="n/a","n/a",IF(L$3&gt;(A8taxstdlife+$E204),(Input!$I$63-Input!$I$112)-SUM($I204:K204),(Input!$I$63-Input!$I$112)/A8taxstdlife))</f>
        <v>0</v>
      </c>
      <c r="M204" s="291">
        <f>IF(A8taxstdlife="n/a","n/a",IF(M$3&gt;(A8taxstdlife+$E204),(Input!$I$63-Input!$I$112)-SUM($I204:L204),(Input!$I$63-Input!$I$112)/A8taxstdlife))</f>
        <v>0</v>
      </c>
      <c r="N204" s="291">
        <f>IF(A8taxstdlife="n/a","n/a",IF(N$3&gt;(A8taxstdlife+$E204),(Input!$I$63-Input!$I$112)-SUM($I204:M204),(Input!$I$63-Input!$I$112)/A8taxstdlife))</f>
        <v>0</v>
      </c>
      <c r="O204" s="291">
        <f>IF(A8taxstdlife="n/a","n/a",IF(O$3&gt;(A8taxstdlife+$E204),(Input!$I$63-Input!$I$112)-SUM($I204:N204),(Input!$I$63-Input!$I$112)/A8taxstdlife))</f>
        <v>0</v>
      </c>
      <c r="P204" s="291">
        <f>IF(A8taxstdlife="n/a","n/a",IF(P$3&gt;(A8taxstdlife+$E204),(Input!$I$63-Input!$I$112)-SUM($I204:O204),(Input!$I$63-Input!$I$112)/A8taxstdlife))</f>
        <v>0</v>
      </c>
      <c r="Q204" s="291">
        <f>IF(A8taxstdlife="n/a","n/a",IF(Q$3&gt;(A8taxstdlife+$E204),(Input!$I$63-Input!$I$112)-SUM($I204:P204),(Input!$I$63-Input!$I$112)/A8taxstdlife))</f>
        <v>0</v>
      </c>
      <c r="R204" s="291"/>
      <c r="S204" s="288"/>
      <c r="T204" s="288"/>
      <c r="U204" s="288"/>
      <c r="V204" s="288"/>
      <c r="W204" s="288"/>
      <c r="X204" s="288"/>
      <c r="Y204" s="288"/>
      <c r="Z204" s="288"/>
      <c r="AA204" s="289"/>
      <c r="AB204" s="289"/>
      <c r="AC204" s="289"/>
      <c r="AD204" s="289"/>
      <c r="AE204" s="289"/>
      <c r="AF204" s="289"/>
      <c r="AG204" s="289"/>
      <c r="AH204" s="289"/>
      <c r="AI204" s="289"/>
      <c r="AJ204" s="289"/>
      <c r="AK204" s="289"/>
      <c r="AL204" s="289"/>
      <c r="AM204" s="289"/>
      <c r="AN204" s="289"/>
      <c r="AO204" s="289"/>
      <c r="AP204" s="289"/>
      <c r="AQ204" s="289"/>
      <c r="AR204" s="289"/>
      <c r="AS204" s="289"/>
      <c r="AT204" s="289"/>
      <c r="AU204" s="289"/>
      <c r="AV204" s="289"/>
      <c r="AW204" s="289"/>
      <c r="AX204" s="289"/>
      <c r="AY204" s="289"/>
      <c r="AZ204" s="289"/>
      <c r="BA204" s="289"/>
      <c r="BB204" s="289"/>
      <c r="BC204" s="289"/>
      <c r="BD204" s="289"/>
      <c r="BE204" s="289"/>
      <c r="BF204" s="289"/>
      <c r="BG204" s="289"/>
      <c r="BH204" s="289"/>
      <c r="BI204" s="289"/>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5"/>
      <c r="D205" s="365"/>
      <c r="E205" s="85">
        <v>3</v>
      </c>
      <c r="F205" s="290"/>
      <c r="G205" s="295"/>
      <c r="H205" s="294"/>
      <c r="I205" s="294"/>
      <c r="J205" s="293"/>
      <c r="K205" s="291">
        <f>IF(A8taxstdlife="n/a","n/a",IF(K$3&gt;(A8taxstdlife+$E205),(Input!$J$63-Input!$J$112)-SUM($J205:J205),(Input!$J$63-Input!$J$112)/A8taxstdlife))</f>
        <v>0</v>
      </c>
      <c r="L205" s="291">
        <f>IF(A8taxstdlife="n/a","n/a",IF(L$3&gt;(A8taxstdlife+$E205),(Input!$J$63-Input!$J$112)-SUM($J205:K205),(Input!$J$63-Input!$J$112)/A8taxstdlife))</f>
        <v>0</v>
      </c>
      <c r="M205" s="291">
        <f>IF(A8taxstdlife="n/a","n/a",IF(M$3&gt;(A8taxstdlife+$E205),(Input!$J$63-Input!$J$112)-SUM($J205:L205),(Input!$J$63-Input!$J$112)/A8taxstdlife))</f>
        <v>0</v>
      </c>
      <c r="N205" s="291">
        <f>IF(A8taxstdlife="n/a","n/a",IF(N$3&gt;(A8taxstdlife+$E205),(Input!$J$63-Input!$J$112)-SUM($J205:M205),(Input!$J$63-Input!$J$112)/A8taxstdlife))</f>
        <v>0</v>
      </c>
      <c r="O205" s="291">
        <f>IF(A8taxstdlife="n/a","n/a",IF(O$3&gt;(A8taxstdlife+$E205),(Input!$J$63-Input!$J$112)-SUM($J205:N205),(Input!$J$63-Input!$J$112)/A8taxstdlife))</f>
        <v>0</v>
      </c>
      <c r="P205" s="291">
        <f>IF(A8taxstdlife="n/a","n/a",IF(P$3&gt;(A8taxstdlife+$E205),(Input!$J$63-Input!$J$112)-SUM($J205:O205),(Input!$J$63-Input!$J$112)/A8taxstdlife))</f>
        <v>0</v>
      </c>
      <c r="Q205" s="291">
        <f>IF(A8taxstdlife="n/a","n/a",IF(Q$3&gt;(A8taxstdlife+$E205),(Input!$J$63-Input!$J$112)-SUM($J205:P205),(Input!$J$63-Input!$J$112)/A8taxstdlife))</f>
        <v>0</v>
      </c>
      <c r="R205" s="291"/>
      <c r="S205" s="288"/>
      <c r="T205" s="288"/>
      <c r="U205" s="288"/>
      <c r="V205" s="288"/>
      <c r="W205" s="288"/>
      <c r="X205" s="288"/>
      <c r="Y205" s="288"/>
      <c r="Z205" s="288"/>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89"/>
      <c r="AY205" s="289"/>
      <c r="AZ205" s="289"/>
      <c r="BA205" s="289"/>
      <c r="BB205" s="289"/>
      <c r="BC205" s="289"/>
      <c r="BD205" s="289"/>
      <c r="BE205" s="289"/>
      <c r="BF205" s="289"/>
      <c r="BG205" s="289"/>
      <c r="BH205" s="289"/>
      <c r="BI205" s="289"/>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5"/>
      <c r="D206" s="365"/>
      <c r="E206" s="85">
        <v>4</v>
      </c>
      <c r="F206" s="290"/>
      <c r="G206" s="295"/>
      <c r="H206" s="294"/>
      <c r="I206" s="294"/>
      <c r="J206" s="294"/>
      <c r="K206" s="293"/>
      <c r="L206" s="291">
        <f>IF(A8taxstdlife="n/a","n/a",IF(L$3&gt;(A8taxstdlife+$E206),(Input!$K$63-Input!$K$112)-SUM($K206:K206),(Input!$K$63-Input!$K$112)/A8taxstdlife))</f>
        <v>0</v>
      </c>
      <c r="M206" s="291">
        <f>IF(A8taxstdlife="n/a","n/a",IF(M$3&gt;(A8taxstdlife+$E206),(Input!$K$63-Input!$K$112)-SUM($K206:L206),(Input!$K$63-Input!$K$112)/A8taxstdlife))</f>
        <v>0</v>
      </c>
      <c r="N206" s="291">
        <f>IF(A8taxstdlife="n/a","n/a",IF(N$3&gt;(A8taxstdlife+$E206),(Input!$K$63-Input!$K$112)-SUM($K206:M206),(Input!$K$63-Input!$K$112)/A8taxstdlife))</f>
        <v>0</v>
      </c>
      <c r="O206" s="291">
        <f>IF(A8taxstdlife="n/a","n/a",IF(O$3&gt;(A8taxstdlife+$E206),(Input!$K$63-Input!$K$112)-SUM($K206:N206),(Input!$K$63-Input!$K$112)/A8taxstdlife))</f>
        <v>0</v>
      </c>
      <c r="P206" s="291">
        <f>IF(A8taxstdlife="n/a","n/a",IF(P$3&gt;(A8taxstdlife+$E206),(Input!$K$63-Input!$K$112)-SUM($K206:O206),(Input!$K$63-Input!$K$112)/A8taxstdlife))</f>
        <v>0</v>
      </c>
      <c r="Q206" s="291">
        <f>IF(A8taxstdlife="n/a","n/a",IF(Q$3&gt;(A8taxstdlife+$E206),(Input!$K$63-Input!$K$112)-SUM($K206:P206),(Input!$K$63-Input!$K$112)/A8taxstdlife))</f>
        <v>0</v>
      </c>
      <c r="R206" s="291"/>
      <c r="S206" s="288"/>
      <c r="T206" s="288"/>
      <c r="U206" s="288"/>
      <c r="V206" s="288"/>
      <c r="W206" s="288"/>
      <c r="X206" s="288"/>
      <c r="Y206" s="288"/>
      <c r="Z206" s="288"/>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c r="AW206" s="289"/>
      <c r="AX206" s="289"/>
      <c r="AY206" s="289"/>
      <c r="AZ206" s="289"/>
      <c r="BA206" s="289"/>
      <c r="BB206" s="289"/>
      <c r="BC206" s="289"/>
      <c r="BD206" s="289"/>
      <c r="BE206" s="289"/>
      <c r="BF206" s="289"/>
      <c r="BG206" s="289"/>
      <c r="BH206" s="289"/>
      <c r="BI206" s="289"/>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5"/>
      <c r="D207" s="365"/>
      <c r="E207" s="85">
        <v>5</v>
      </c>
      <c r="F207" s="290"/>
      <c r="G207" s="295"/>
      <c r="H207" s="294"/>
      <c r="I207" s="294"/>
      <c r="J207" s="294"/>
      <c r="K207" s="294"/>
      <c r="L207" s="293"/>
      <c r="M207" s="291">
        <f>IF(A8taxstdlife="n/a","n/a",IF(M$3&gt;(A8taxstdlife+$E207),(Input!$L$63-Input!$L$112)-SUM($L207:L207),(Input!$L$63-Input!$L$112)/A8taxstdlife))</f>
        <v>0</v>
      </c>
      <c r="N207" s="291">
        <f>IF(A8taxstdlife="n/a","n/a",IF(N$3&gt;(A8taxstdlife+$E207),(Input!$L$63-Input!$L$112)-SUM($L207:M207),(Input!$L$63-Input!$L$112)/A8taxstdlife))</f>
        <v>0</v>
      </c>
      <c r="O207" s="291">
        <f>IF(A8taxstdlife="n/a","n/a",IF(O$3&gt;(A8taxstdlife+$E207),(Input!$L$63-Input!$L$112)-SUM($L207:N207),(Input!$L$63-Input!$L$112)/A8taxstdlife))</f>
        <v>0</v>
      </c>
      <c r="P207" s="291">
        <f>IF(A8taxstdlife="n/a","n/a",IF(P$3&gt;(A8taxstdlife+$E207),(Input!$L$63-Input!$L$112)-SUM($L207:O207),(Input!$L$63-Input!$L$112)/A8taxstdlife))</f>
        <v>0</v>
      </c>
      <c r="Q207" s="291">
        <f>IF(A8taxstdlife="n/a","n/a",IF(Q$3&gt;(A8taxstdlife+$E207),(Input!$L$63-Input!$L$112)-SUM($L207:P207),(Input!$L$63-Input!$L$112)/A8taxstdlife))</f>
        <v>0</v>
      </c>
      <c r="R207" s="291"/>
      <c r="S207" s="288"/>
      <c r="T207" s="288"/>
      <c r="U207" s="288"/>
      <c r="V207" s="288"/>
      <c r="W207" s="288"/>
      <c r="X207" s="288"/>
      <c r="Y207" s="288"/>
      <c r="Z207" s="288"/>
      <c r="AA207" s="289"/>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c r="AW207" s="289"/>
      <c r="AX207" s="289"/>
      <c r="AY207" s="289"/>
      <c r="AZ207" s="289"/>
      <c r="BA207" s="289"/>
      <c r="BB207" s="289"/>
      <c r="BC207" s="289"/>
      <c r="BD207" s="289"/>
      <c r="BE207" s="289"/>
      <c r="BF207" s="289"/>
      <c r="BG207" s="289"/>
      <c r="BH207" s="289"/>
      <c r="BI207" s="289"/>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5"/>
      <c r="D208" s="365"/>
      <c r="E208" s="85">
        <v>6</v>
      </c>
      <c r="F208" s="290"/>
      <c r="G208" s="295"/>
      <c r="H208" s="294"/>
      <c r="I208" s="294"/>
      <c r="J208" s="294"/>
      <c r="K208" s="294"/>
      <c r="L208" s="294"/>
      <c r="M208" s="293"/>
      <c r="N208" s="291">
        <f>IF(A8taxstdlife="n/a","n/a",IF(N$3&gt;(A8taxstdlife+$E208),(Input!$M$63-Input!$M$112)-SUM($M208:M208),(Input!$M$63-Input!$M$112)/A8taxstdlife))</f>
        <v>0</v>
      </c>
      <c r="O208" s="291">
        <f>IF(A8taxstdlife="n/a","n/a",IF(O$3&gt;(A8taxstdlife+$E208),(Input!$M$63-Input!$M$112)-SUM($M208:N208),(Input!$M$63-Input!$M$112)/A8taxstdlife))</f>
        <v>0</v>
      </c>
      <c r="P208" s="291">
        <f>IF(A8taxstdlife="n/a","n/a",IF(P$3&gt;(A8taxstdlife+$E208),(Input!$M$63-Input!$M$112)-SUM($M208:O208),(Input!$M$63-Input!$M$112)/A8taxstdlife))</f>
        <v>0</v>
      </c>
      <c r="Q208" s="291">
        <f>IF(A8taxstdlife="n/a","n/a",IF(Q$3&gt;(A8taxstdlife+$E208),(Input!$M$63-Input!$M$112)-SUM($M208:P208),(Input!$M$63-Input!$M$112)/A8taxstdlife))</f>
        <v>0</v>
      </c>
      <c r="R208" s="291"/>
      <c r="S208" s="288"/>
      <c r="T208" s="288"/>
      <c r="U208" s="288"/>
      <c r="V208" s="288"/>
      <c r="W208" s="288"/>
      <c r="X208" s="288"/>
      <c r="Y208" s="288"/>
      <c r="Z208" s="288"/>
      <c r="AA208" s="289"/>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c r="AW208" s="289"/>
      <c r="AX208" s="289"/>
      <c r="AY208" s="289"/>
      <c r="AZ208" s="289"/>
      <c r="BA208" s="289"/>
      <c r="BB208" s="289"/>
      <c r="BC208" s="289"/>
      <c r="BD208" s="289"/>
      <c r="BE208" s="289"/>
      <c r="BF208" s="289"/>
      <c r="BG208" s="289"/>
      <c r="BH208" s="289"/>
      <c r="BI208" s="289"/>
      <c r="BJ208" s="187"/>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5"/>
      <c r="D209" s="365"/>
      <c r="E209" s="85">
        <v>7</v>
      </c>
      <c r="F209" s="290"/>
      <c r="G209" s="295"/>
      <c r="H209" s="294"/>
      <c r="I209" s="294"/>
      <c r="J209" s="294"/>
      <c r="K209" s="294"/>
      <c r="L209" s="294"/>
      <c r="M209" s="294"/>
      <c r="N209" s="293"/>
      <c r="O209" s="291">
        <f>IF(A8taxstdlife="n/a","n/a",IF(O$3&gt;(A8taxstdlife+$E209),(Input!$N$63-Input!$N$112)-SUM($N209:N209),(Input!$N$63-Input!$N$112)/A8taxstdlife))</f>
        <v>0</v>
      </c>
      <c r="P209" s="291">
        <f>IF(A8taxstdlife="n/a","n/a",IF(P$3&gt;(A8taxstdlife+$E209),(Input!$N$63-Input!$N$112)-SUM($N209:O209),(Input!$N$63-Input!$N$112)/A8taxstdlife))</f>
        <v>0</v>
      </c>
      <c r="Q209" s="291">
        <f>IF(A8taxstdlife="n/a","n/a",IF(Q$3&gt;(A8taxstdlife+$E209),(Input!$N$63-Input!$N$112)-SUM($N209:P209),(Input!$N$63-Input!$N$112)/A8taxstdlife))</f>
        <v>0</v>
      </c>
      <c r="R209" s="291"/>
      <c r="S209" s="288"/>
      <c r="T209" s="288"/>
      <c r="U209" s="288"/>
      <c r="V209" s="288"/>
      <c r="W209" s="288"/>
      <c r="X209" s="288"/>
      <c r="Y209" s="288"/>
      <c r="Z209" s="288"/>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c r="BA209" s="289"/>
      <c r="BB209" s="289"/>
      <c r="BC209" s="289"/>
      <c r="BD209" s="289"/>
      <c r="BE209" s="289"/>
      <c r="BF209" s="289"/>
      <c r="BG209" s="289"/>
      <c r="BH209" s="289"/>
      <c r="BI209" s="289"/>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5"/>
      <c r="D210" s="365"/>
      <c r="E210" s="85">
        <v>8</v>
      </c>
      <c r="F210" s="290"/>
      <c r="G210" s="295"/>
      <c r="H210" s="294"/>
      <c r="I210" s="294"/>
      <c r="J210" s="294"/>
      <c r="K210" s="294"/>
      <c r="L210" s="294"/>
      <c r="M210" s="294"/>
      <c r="N210" s="294"/>
      <c r="O210" s="293"/>
      <c r="P210" s="291">
        <f>IF(A8taxstdlife="n/a","n/a",IF(P$3&gt;(A8taxstdlife+$E210),(Input!$O$63-Input!$O$112)-SUM($O210:O210),(Input!$O$63-Input!$O$112)/A8taxstdlife))</f>
        <v>0</v>
      </c>
      <c r="Q210" s="291">
        <f>IF(A8taxstdlife="n/a","n/a",IF(Q$3&gt;(A8taxstdlife+$E210),(Input!$O$63-Input!$O$112)-SUM($O210:P210),(Input!$O$63-Input!$O$112)/A8taxstdlife))</f>
        <v>0</v>
      </c>
      <c r="R210" s="291"/>
      <c r="S210" s="288"/>
      <c r="T210" s="288"/>
      <c r="U210" s="288"/>
      <c r="V210" s="288"/>
      <c r="W210" s="288"/>
      <c r="X210" s="288"/>
      <c r="Y210" s="288"/>
      <c r="Z210" s="288"/>
      <c r="AA210" s="289"/>
      <c r="AB210" s="289"/>
      <c r="AC210" s="289"/>
      <c r="AD210" s="289"/>
      <c r="AE210" s="289"/>
      <c r="AF210" s="289"/>
      <c r="AG210" s="289"/>
      <c r="AH210" s="289"/>
      <c r="AI210" s="289"/>
      <c r="AJ210" s="289"/>
      <c r="AK210" s="289"/>
      <c r="AL210" s="289"/>
      <c r="AM210" s="289"/>
      <c r="AN210" s="289"/>
      <c r="AO210" s="289"/>
      <c r="AP210" s="289"/>
      <c r="AQ210" s="289"/>
      <c r="AR210" s="289"/>
      <c r="AS210" s="289"/>
      <c r="AT210" s="289"/>
      <c r="AU210" s="289"/>
      <c r="AV210" s="289"/>
      <c r="AW210" s="289"/>
      <c r="AX210" s="289"/>
      <c r="AY210" s="289"/>
      <c r="AZ210" s="289"/>
      <c r="BA210" s="289"/>
      <c r="BB210" s="289"/>
      <c r="BC210" s="289"/>
      <c r="BD210" s="289"/>
      <c r="BE210" s="289"/>
      <c r="BF210" s="289"/>
      <c r="BG210" s="289"/>
      <c r="BH210" s="289"/>
      <c r="BI210" s="289"/>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25"/>
      <c r="D211" s="365"/>
      <c r="E211" s="85">
        <v>9</v>
      </c>
      <c r="F211" s="290"/>
      <c r="G211" s="295"/>
      <c r="H211" s="294"/>
      <c r="I211" s="294"/>
      <c r="J211" s="294"/>
      <c r="K211" s="294"/>
      <c r="L211" s="294"/>
      <c r="M211" s="294"/>
      <c r="N211" s="294"/>
      <c r="O211" s="294"/>
      <c r="P211" s="293"/>
      <c r="Q211" s="291">
        <f>IF(A8taxstdlife="n/a","n/a",IF(Q$3&gt;(A8taxstdlife+$E211),(Input!$P$63-Input!$P$112)-SUM($P211:P211),(Input!$P$63-Input!$P$112)/A8taxstdlife))</f>
        <v>0</v>
      </c>
      <c r="R211" s="291"/>
      <c r="S211" s="288"/>
      <c r="T211" s="288"/>
      <c r="U211" s="288"/>
      <c r="V211" s="288"/>
      <c r="W211" s="288"/>
      <c r="X211" s="288"/>
      <c r="Y211" s="288"/>
      <c r="Z211" s="288"/>
      <c r="AA211" s="289"/>
      <c r="AB211" s="289"/>
      <c r="AC211" s="289"/>
      <c r="AD211" s="289"/>
      <c r="AE211" s="289"/>
      <c r="AF211" s="289"/>
      <c r="AG211" s="289"/>
      <c r="AH211" s="289"/>
      <c r="AI211" s="289"/>
      <c r="AJ211" s="289"/>
      <c r="AK211" s="289"/>
      <c r="AL211" s="289"/>
      <c r="AM211" s="289"/>
      <c r="AN211" s="289"/>
      <c r="AO211" s="289"/>
      <c r="AP211" s="289"/>
      <c r="AQ211" s="289"/>
      <c r="AR211" s="289"/>
      <c r="AS211" s="289"/>
      <c r="AT211" s="289"/>
      <c r="AU211" s="289"/>
      <c r="AV211" s="289"/>
      <c r="AW211" s="289"/>
      <c r="AX211" s="289"/>
      <c r="AY211" s="289"/>
      <c r="AZ211" s="289"/>
      <c r="BA211" s="289"/>
      <c r="BB211" s="289"/>
      <c r="BC211" s="289"/>
      <c r="BD211" s="289"/>
      <c r="BE211" s="289"/>
      <c r="BF211" s="289"/>
      <c r="BG211" s="289"/>
      <c r="BH211" s="289"/>
      <c r="BI211" s="289"/>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9"/>
      <c r="C212" s="25"/>
      <c r="D212" s="365"/>
      <c r="E212" s="86">
        <v>10</v>
      </c>
      <c r="F212" s="290"/>
      <c r="G212" s="295"/>
      <c r="H212" s="294"/>
      <c r="I212" s="294"/>
      <c r="J212" s="294"/>
      <c r="K212" s="294"/>
      <c r="L212" s="294"/>
      <c r="M212" s="294"/>
      <c r="N212" s="294"/>
      <c r="O212" s="294"/>
      <c r="P212" s="295"/>
      <c r="Q212" s="293"/>
      <c r="R212" s="291"/>
      <c r="S212" s="288"/>
      <c r="T212" s="288"/>
      <c r="U212" s="288"/>
      <c r="V212" s="288"/>
      <c r="W212" s="288"/>
      <c r="X212" s="288"/>
      <c r="Y212" s="288"/>
      <c r="Z212" s="288"/>
      <c r="AA212" s="289"/>
      <c r="AB212" s="289"/>
      <c r="AC212" s="289"/>
      <c r="AD212" s="289"/>
      <c r="AE212" s="289"/>
      <c r="AF212" s="289"/>
      <c r="AG212" s="289"/>
      <c r="AH212" s="289"/>
      <c r="AI212" s="289"/>
      <c r="AJ212" s="289"/>
      <c r="AK212" s="289"/>
      <c r="AL212" s="289"/>
      <c r="AM212" s="289"/>
      <c r="AN212" s="289"/>
      <c r="AO212" s="289"/>
      <c r="AP212" s="289"/>
      <c r="AQ212" s="289"/>
      <c r="AR212" s="289"/>
      <c r="AS212" s="289"/>
      <c r="AT212" s="289"/>
      <c r="AU212" s="289"/>
      <c r="AV212" s="289"/>
      <c r="AW212" s="289"/>
      <c r="AX212" s="289"/>
      <c r="AY212" s="289"/>
      <c r="AZ212" s="289"/>
      <c r="BA212" s="289"/>
      <c r="BB212" s="289"/>
      <c r="BC212" s="289"/>
      <c r="BD212" s="289"/>
      <c r="BE212" s="289"/>
      <c r="BF212" s="289"/>
      <c r="BG212" s="289"/>
      <c r="BH212" s="289"/>
      <c r="BI212" s="289"/>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1">
      <c r="A213" s="9"/>
      <c r="B213" s="9"/>
      <c r="C213" s="25" t="str">
        <f>Asset8</f>
        <v>Land and easements</v>
      </c>
      <c r="D213" s="9"/>
      <c r="E213" s="9"/>
      <c r="F213" s="281"/>
      <c r="G213" s="296"/>
      <c r="H213" s="296">
        <f>-SUM(H200:H212)</f>
        <v>0</v>
      </c>
      <c r="I213" s="296">
        <f>-SUM(I200:I212)</f>
        <v>0</v>
      </c>
      <c r="J213" s="296">
        <f>-SUM(J200:J212)</f>
        <v>0</v>
      </c>
      <c r="K213" s="296">
        <f>-SUM(K200:K212)</f>
        <v>0</v>
      </c>
      <c r="L213" s="296">
        <f>-SUM(L200:L212)</f>
        <v>0</v>
      </c>
      <c r="M213" s="296">
        <f>IF(Input!M248&gt;0, -SUM(M200:M212), 0)</f>
        <v>0</v>
      </c>
      <c r="N213" s="296">
        <f>IF(Input!N248&gt;0, -SUM(N200:N212), 0)</f>
        <v>0</v>
      </c>
      <c r="O213" s="296">
        <f>IF(Input!O248&gt;0, -SUM(O200:O212), 0)</f>
        <v>0</v>
      </c>
      <c r="P213" s="296">
        <f>IF(Input!P248&gt;0, -SUM(P200:P212), 0)</f>
        <v>0</v>
      </c>
      <c r="Q213" s="296">
        <f>IF(Input!Q248&gt;0, -SUM(Q200:Q212), 0)</f>
        <v>0</v>
      </c>
      <c r="R213" s="297"/>
      <c r="S213" s="298"/>
      <c r="T213" s="298"/>
      <c r="U213" s="298"/>
      <c r="V213" s="298"/>
      <c r="W213" s="298"/>
      <c r="X213" s="298"/>
      <c r="Y213" s="298"/>
      <c r="Z213" s="298"/>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31" t="str">
        <f>Asset9</f>
        <v>Secondary systems - Control, communications &amp; Protection</v>
      </c>
      <c r="C214" s="32"/>
      <c r="D214" s="33" t="s">
        <v>66</v>
      </c>
      <c r="E214" s="32"/>
      <c r="F214" s="286"/>
      <c r="G214" s="287"/>
      <c r="H214" s="287">
        <f>IF(H$3&gt;A9taxremlife,A9taxvalue-SUM($F214:G214),IF(A9taxremlife="N/A","n/a",A9taxvalue/A9taxremlife))</f>
        <v>0</v>
      </c>
      <c r="I214" s="287">
        <f>IF(I$3&gt;A9taxremlife,A9taxvalue-SUM($F214:H214),IF(A9taxremlife="N/A","n/a",A9taxvalue/A9taxremlife))</f>
        <v>0</v>
      </c>
      <c r="J214" s="287">
        <f>IF(J$3&gt;A9taxremlife,A9taxvalue-SUM($F214:I214),IF(A9taxremlife="N/A","n/a",A9taxvalue/A9taxremlife))</f>
        <v>0</v>
      </c>
      <c r="K214" s="287">
        <f>IF(K$3&gt;A9taxremlife,A9taxvalue-SUM($F214:J214),IF(A9taxremlife="N/A","n/a",A9taxvalue/A9taxremlife))</f>
        <v>0</v>
      </c>
      <c r="L214" s="287">
        <f>IF(L$3&gt;A9taxremlife,A9taxvalue-SUM($F214:K214),IF(A9taxremlife="N/A","n/a",A9taxvalue/A9taxremlife))</f>
        <v>0</v>
      </c>
      <c r="M214" s="287">
        <f>IF(M$3&gt;A9taxremlife,A9taxvalue-SUM($F214:L214),IF(A9taxremlife="N/A","n/a",A9taxvalue/A9taxremlife))</f>
        <v>0</v>
      </c>
      <c r="N214" s="287">
        <f>IF(N$3&gt;A9taxremlife,A9taxvalue-SUM($F214:M214),IF(A9taxremlife="N/A","n/a",A9taxvalue/A9taxremlife))</f>
        <v>0</v>
      </c>
      <c r="O214" s="287">
        <f>IF(O$3&gt;A9taxremlife,A9taxvalue-SUM($F214:N214),IF(A9taxremlife="N/A","n/a",A9taxvalue/A9taxremlife))</f>
        <v>0</v>
      </c>
      <c r="P214" s="287">
        <f>IF(P$3&gt;A9taxremlife,A9taxvalue-SUM($F214:O214),IF(A9taxremlife="N/A","n/a",A9taxvalue/A9taxremlife))</f>
        <v>0</v>
      </c>
      <c r="Q214" s="287">
        <f>IF(Q$3&gt;A9taxremlife,A9taxvalue-SUM($F214:P214),IF(A9taxremlife="N/A","n/a",A9taxvalue/A9taxremlife))</f>
        <v>0</v>
      </c>
      <c r="R214" s="287"/>
      <c r="S214" s="288"/>
      <c r="T214" s="288"/>
      <c r="U214" s="288"/>
      <c r="V214" s="288"/>
      <c r="W214" s="288"/>
      <c r="X214" s="288"/>
      <c r="Y214" s="288"/>
      <c r="Z214" s="288"/>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89"/>
      <c r="AY214" s="289"/>
      <c r="AZ214" s="289"/>
      <c r="BA214" s="289"/>
      <c r="BB214" s="289"/>
      <c r="BC214" s="289"/>
      <c r="BD214" s="289"/>
      <c r="BE214" s="289"/>
      <c r="BF214" s="289"/>
      <c r="BG214" s="289"/>
      <c r="BH214" s="289"/>
      <c r="BI214" s="289"/>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5"/>
      <c r="D215" s="364" t="s">
        <v>83</v>
      </c>
      <c r="E215" s="85">
        <v>-1</v>
      </c>
      <c r="F215" s="290"/>
      <c r="G215" s="291"/>
      <c r="H215" s="291"/>
      <c r="I215" s="291"/>
      <c r="J215" s="291"/>
      <c r="K215" s="291"/>
      <c r="L215" s="291"/>
      <c r="M215" s="291"/>
      <c r="N215" s="291"/>
      <c r="O215" s="291"/>
      <c r="P215" s="291"/>
      <c r="Q215" s="291"/>
      <c r="R215" s="291"/>
      <c r="S215" s="288"/>
      <c r="T215" s="288"/>
      <c r="U215" s="288"/>
      <c r="V215" s="288"/>
      <c r="W215" s="288"/>
      <c r="X215" s="288"/>
      <c r="Y215" s="288"/>
      <c r="Z215" s="288"/>
      <c r="AA215" s="289"/>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c r="AW215" s="289"/>
      <c r="AX215" s="289"/>
      <c r="AY215" s="289"/>
      <c r="AZ215" s="289"/>
      <c r="BA215" s="289"/>
      <c r="BB215" s="289"/>
      <c r="BC215" s="289"/>
      <c r="BD215" s="289"/>
      <c r="BE215" s="289"/>
      <c r="BF215" s="289"/>
      <c r="BG215" s="289"/>
      <c r="BH215" s="289"/>
      <c r="BI215" s="289"/>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5"/>
      <c r="D216" s="365"/>
      <c r="E216" s="85">
        <v>0</v>
      </c>
      <c r="F216" s="290"/>
      <c r="G216" s="293"/>
      <c r="H216" s="291"/>
      <c r="I216" s="291"/>
      <c r="J216" s="291"/>
      <c r="K216" s="291"/>
      <c r="L216" s="291"/>
      <c r="M216" s="291"/>
      <c r="N216" s="291"/>
      <c r="O216" s="291"/>
      <c r="P216" s="291"/>
      <c r="Q216" s="291"/>
      <c r="R216" s="291"/>
      <c r="S216" s="288"/>
      <c r="T216" s="288"/>
      <c r="U216" s="288"/>
      <c r="V216" s="288"/>
      <c r="W216" s="288"/>
      <c r="X216" s="288"/>
      <c r="Y216" s="288"/>
      <c r="Z216" s="288"/>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89"/>
      <c r="AY216" s="289"/>
      <c r="AZ216" s="289"/>
      <c r="BA216" s="289"/>
      <c r="BB216" s="289"/>
      <c r="BC216" s="289"/>
      <c r="BD216" s="289"/>
      <c r="BE216" s="289"/>
      <c r="BF216" s="289"/>
      <c r="BG216" s="289"/>
      <c r="BH216" s="289"/>
      <c r="BI216" s="289"/>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5"/>
      <c r="D217" s="365"/>
      <c r="E217" s="85">
        <v>1</v>
      </c>
      <c r="F217" s="290"/>
      <c r="G217" s="295"/>
      <c r="H217" s="293"/>
      <c r="I217" s="291">
        <f>IF(A9taxstdlife="n/a","n/a",IF(I$3&gt;(A9taxstdlife+$E217),(Input!$H$64-Input!$H$113)-SUM($H217:H217),(Input!$H$64-Input!$H$113)/A9taxstdlife))</f>
        <v>5.2034356185590314</v>
      </c>
      <c r="J217" s="291">
        <f>IF(A9taxstdlife="n/a","n/a",IF(J$3&gt;(A9taxstdlife+$E217),(Input!$H$64-Input!$H$113)-SUM($H217:I217),(Input!$H$64-Input!$H$113)/A9taxstdlife))</f>
        <v>0</v>
      </c>
      <c r="K217" s="291">
        <f>IF(A9taxstdlife="n/a","n/a",IF(K$3&gt;(A9taxstdlife+$E217),(Input!$H$64-Input!$H$113)-SUM($H217:J217),(Input!$H$64-Input!$H$113)/A9taxstdlife))</f>
        <v>0</v>
      </c>
      <c r="L217" s="291">
        <f>IF(A9taxstdlife="n/a","n/a",IF(L$3&gt;(A9taxstdlife+$E217),(Input!$H$64-Input!$H$113)-SUM($H217:K217),(Input!$H$64-Input!$H$113)/A9taxstdlife))</f>
        <v>0</v>
      </c>
      <c r="M217" s="291">
        <f>IF(A9taxstdlife="n/a","n/a",IF(M$3&gt;(A9taxstdlife+$E217),(Input!$H$64-Input!$H$113)-SUM($H217:L217),(Input!$H$64-Input!$H$113)/A9taxstdlife))</f>
        <v>0</v>
      </c>
      <c r="N217" s="291">
        <f>IF(A9taxstdlife="n/a","n/a",IF(N$3&gt;(A9taxstdlife+$E217),(Input!$H$64-Input!$H$113)-SUM($H217:M217),(Input!$H$64-Input!$H$113)/A9taxstdlife))</f>
        <v>0</v>
      </c>
      <c r="O217" s="291">
        <f>IF(A9taxstdlife="n/a","n/a",IF(O$3&gt;(A9taxstdlife+$E217),(Input!$H$64-Input!$H$113)-SUM($H217:N217),(Input!$H$64-Input!$H$113)/A9taxstdlife))</f>
        <v>0</v>
      </c>
      <c r="P217" s="291">
        <f>IF(A9taxstdlife="n/a","n/a",IF(P$3&gt;(A9taxstdlife+$E217),(Input!$H$64-Input!$H$113)-SUM($H217:O217),(Input!$H$64-Input!$H$113)/A9taxstdlife))</f>
        <v>0</v>
      </c>
      <c r="Q217" s="291">
        <f>IF(A9taxstdlife="n/a","n/a",IF(Q$3&gt;(A9taxstdlife+$E217),(Input!$H$64-Input!$H$113)-SUM($H217:P217),(Input!$H$64-Input!$H$113)/A9taxstdlife))</f>
        <v>0</v>
      </c>
      <c r="R217" s="291"/>
      <c r="S217" s="288"/>
      <c r="T217" s="288"/>
      <c r="U217" s="288"/>
      <c r="V217" s="288"/>
      <c r="W217" s="288"/>
      <c r="X217" s="288"/>
      <c r="Y217" s="288"/>
      <c r="Z217" s="288"/>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89"/>
      <c r="AY217" s="289"/>
      <c r="AZ217" s="289"/>
      <c r="BA217" s="289"/>
      <c r="BB217" s="289"/>
      <c r="BC217" s="289"/>
      <c r="BD217" s="289"/>
      <c r="BE217" s="289"/>
      <c r="BF217" s="289"/>
      <c r="BG217" s="289"/>
      <c r="BH217" s="289"/>
      <c r="BI217" s="289"/>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5"/>
      <c r="D218" s="365"/>
      <c r="E218" s="85">
        <v>2</v>
      </c>
      <c r="F218" s="290"/>
      <c r="G218" s="295"/>
      <c r="H218" s="294"/>
      <c r="I218" s="293"/>
      <c r="J218" s="291">
        <f>IF(A9taxstdlife="n/a","n/a",IF(J$3&gt;(A9taxstdlife+$E218),(Input!$I$64-Input!$I$113)-SUM($I218:I218),(Input!$I$64-Input!$I$113)/A9taxstdlife))</f>
        <v>0</v>
      </c>
      <c r="K218" s="291">
        <f>IF(A9taxstdlife="n/a","n/a",IF(K$3&gt;(A9taxstdlife+$E218),(Input!$I$64-Input!$I$113)-SUM($I218:J218),(Input!$I$64-Input!$I$113)/A9taxstdlife))</f>
        <v>0</v>
      </c>
      <c r="L218" s="291">
        <f>IF(A9taxstdlife="n/a","n/a",IF(L$3&gt;(A9taxstdlife+$E218),(Input!$I$64-Input!$I$113)-SUM($I218:K218),(Input!$I$64-Input!$I$113)/A9taxstdlife))</f>
        <v>0</v>
      </c>
      <c r="M218" s="291">
        <f>IF(A9taxstdlife="n/a","n/a",IF(M$3&gt;(A9taxstdlife+$E218),(Input!$I$64-Input!$I$113)-SUM($I218:L218),(Input!$I$64-Input!$I$113)/A9taxstdlife))</f>
        <v>0</v>
      </c>
      <c r="N218" s="291">
        <f>IF(A9taxstdlife="n/a","n/a",IF(N$3&gt;(A9taxstdlife+$E218),(Input!$I$64-Input!$I$113)-SUM($I218:M218),(Input!$I$64-Input!$I$113)/A9taxstdlife))</f>
        <v>0</v>
      </c>
      <c r="O218" s="291">
        <f>IF(A9taxstdlife="n/a","n/a",IF(O$3&gt;(A9taxstdlife+$E218),(Input!$I$64-Input!$I$113)-SUM($I218:N218),(Input!$I$64-Input!$I$113)/A9taxstdlife))</f>
        <v>0</v>
      </c>
      <c r="P218" s="291">
        <f>IF(A9taxstdlife="n/a","n/a",IF(P$3&gt;(A9taxstdlife+$E218),(Input!$I$64-Input!$I$113)-SUM($I218:O218),(Input!$I$64-Input!$I$113)/A9taxstdlife))</f>
        <v>0</v>
      </c>
      <c r="Q218" s="291">
        <f>IF(A9taxstdlife="n/a","n/a",IF(Q$3&gt;(A9taxstdlife+$E218),(Input!$I$64-Input!$I$113)-SUM($I218:P218),(Input!$I$64-Input!$I$113)/A9taxstdlife))</f>
        <v>0</v>
      </c>
      <c r="R218" s="291"/>
      <c r="S218" s="288"/>
      <c r="T218" s="288"/>
      <c r="U218" s="288"/>
      <c r="V218" s="288"/>
      <c r="W218" s="288"/>
      <c r="X218" s="288"/>
      <c r="Y218" s="288"/>
      <c r="Z218" s="288"/>
      <c r="AA218" s="289"/>
      <c r="AB218" s="289"/>
      <c r="AC218" s="289"/>
      <c r="AD218" s="289"/>
      <c r="AE218" s="289"/>
      <c r="AF218" s="289"/>
      <c r="AG218" s="289"/>
      <c r="AH218" s="289"/>
      <c r="AI218" s="289"/>
      <c r="AJ218" s="289"/>
      <c r="AK218" s="289"/>
      <c r="AL218" s="289"/>
      <c r="AM218" s="289"/>
      <c r="AN218" s="289"/>
      <c r="AO218" s="289"/>
      <c r="AP218" s="289"/>
      <c r="AQ218" s="289"/>
      <c r="AR218" s="289"/>
      <c r="AS218" s="289"/>
      <c r="AT218" s="289"/>
      <c r="AU218" s="289"/>
      <c r="AV218" s="289"/>
      <c r="AW218" s="289"/>
      <c r="AX218" s="289"/>
      <c r="AY218" s="289"/>
      <c r="AZ218" s="289"/>
      <c r="BA218" s="289"/>
      <c r="BB218" s="289"/>
      <c r="BC218" s="289"/>
      <c r="BD218" s="289"/>
      <c r="BE218" s="289"/>
      <c r="BF218" s="289"/>
      <c r="BG218" s="289"/>
      <c r="BH218" s="289"/>
      <c r="BI218" s="289"/>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5"/>
      <c r="D219" s="365"/>
      <c r="E219" s="85">
        <v>3</v>
      </c>
      <c r="F219" s="290"/>
      <c r="G219" s="295"/>
      <c r="H219" s="294"/>
      <c r="I219" s="294"/>
      <c r="J219" s="293"/>
      <c r="K219" s="291">
        <f>IF(A9taxstdlife="n/a","n/a",IF(K$3&gt;(A9taxstdlife+$E219),(Input!$J$64-Input!$J$113)-SUM($J219:J219),(Input!$J$64-Input!$J$113)/A9taxstdlife))</f>
        <v>0</v>
      </c>
      <c r="L219" s="291">
        <f>IF(A9taxstdlife="n/a","n/a",IF(L$3&gt;(A9taxstdlife+$E219),(Input!$J$64-Input!$J$113)-SUM($J219:K219),(Input!$J$64-Input!$J$113)/A9taxstdlife))</f>
        <v>0</v>
      </c>
      <c r="M219" s="291">
        <f>IF(A9taxstdlife="n/a","n/a",IF(M$3&gt;(A9taxstdlife+$E219),(Input!$J$64-Input!$J$113)-SUM($J219:L219),(Input!$J$64-Input!$J$113)/A9taxstdlife))</f>
        <v>0</v>
      </c>
      <c r="N219" s="291">
        <f>IF(A9taxstdlife="n/a","n/a",IF(N$3&gt;(A9taxstdlife+$E219),(Input!$J$64-Input!$J$113)-SUM($J219:M219),(Input!$J$64-Input!$J$113)/A9taxstdlife))</f>
        <v>0</v>
      </c>
      <c r="O219" s="291">
        <f>IF(A9taxstdlife="n/a","n/a",IF(O$3&gt;(A9taxstdlife+$E219),(Input!$J$64-Input!$J$113)-SUM($J219:N219),(Input!$J$64-Input!$J$113)/A9taxstdlife))</f>
        <v>0</v>
      </c>
      <c r="P219" s="291">
        <f>IF(A9taxstdlife="n/a","n/a",IF(P$3&gt;(A9taxstdlife+$E219),(Input!$J$64-Input!$J$113)-SUM($J219:O219),(Input!$J$64-Input!$J$113)/A9taxstdlife))</f>
        <v>0</v>
      </c>
      <c r="Q219" s="291">
        <f>IF(A9taxstdlife="n/a","n/a",IF(Q$3&gt;(A9taxstdlife+$E219),(Input!$J$64-Input!$J$113)-SUM($J219:P219),(Input!$J$64-Input!$J$113)/A9taxstdlife))</f>
        <v>0</v>
      </c>
      <c r="R219" s="291"/>
      <c r="S219" s="288"/>
      <c r="T219" s="288"/>
      <c r="U219" s="288"/>
      <c r="V219" s="288"/>
      <c r="W219" s="288"/>
      <c r="X219" s="288"/>
      <c r="Y219" s="288"/>
      <c r="Z219" s="288"/>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c r="AW219" s="289"/>
      <c r="AX219" s="289"/>
      <c r="AY219" s="289"/>
      <c r="AZ219" s="289"/>
      <c r="BA219" s="289"/>
      <c r="BB219" s="289"/>
      <c r="BC219" s="289"/>
      <c r="BD219" s="289"/>
      <c r="BE219" s="289"/>
      <c r="BF219" s="289"/>
      <c r="BG219" s="289"/>
      <c r="BH219" s="289"/>
      <c r="BI219" s="289"/>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5"/>
      <c r="D220" s="365"/>
      <c r="E220" s="85">
        <v>4</v>
      </c>
      <c r="F220" s="290"/>
      <c r="G220" s="295"/>
      <c r="H220" s="294"/>
      <c r="I220" s="294"/>
      <c r="J220" s="294"/>
      <c r="K220" s="293"/>
      <c r="L220" s="291">
        <f>IF(A9taxstdlife="n/a","n/a",IF(L$3&gt;(A9taxstdlife+$E220),(Input!$K$64-Input!$K$113)-SUM($K220:K220),(Input!$K$64-Input!$K$113)/A9taxstdlife))</f>
        <v>0</v>
      </c>
      <c r="M220" s="291">
        <f>IF(A9taxstdlife="n/a","n/a",IF(M$3&gt;(A9taxstdlife+$E220),(Input!$K$64-Input!$K$113)-SUM($K220:L220),(Input!$K$64-Input!$K$113)/A9taxstdlife))</f>
        <v>0</v>
      </c>
      <c r="N220" s="291">
        <f>IF(A9taxstdlife="n/a","n/a",IF(N$3&gt;(A9taxstdlife+$E220),(Input!$K$64-Input!$K$113)-SUM($K220:M220),(Input!$K$64-Input!$K$113)/A9taxstdlife))</f>
        <v>0</v>
      </c>
      <c r="O220" s="291">
        <f>IF(A9taxstdlife="n/a","n/a",IF(O$3&gt;(A9taxstdlife+$E220),(Input!$K$64-Input!$K$113)-SUM($K220:N220),(Input!$K$64-Input!$K$113)/A9taxstdlife))</f>
        <v>0</v>
      </c>
      <c r="P220" s="291">
        <f>IF(A9taxstdlife="n/a","n/a",IF(P$3&gt;(A9taxstdlife+$E220),(Input!$K$64-Input!$K$113)-SUM($K220:O220),(Input!$K$64-Input!$K$113)/A9taxstdlife))</f>
        <v>0</v>
      </c>
      <c r="Q220" s="291">
        <f>IF(A9taxstdlife="n/a","n/a",IF(Q$3&gt;(A9taxstdlife+$E220),(Input!$K$64-Input!$K$113)-SUM($K220:P220),(Input!$K$64-Input!$K$113)/A9taxstdlife))</f>
        <v>0</v>
      </c>
      <c r="R220" s="291"/>
      <c r="S220" s="288"/>
      <c r="T220" s="288"/>
      <c r="U220" s="288"/>
      <c r="V220" s="288"/>
      <c r="W220" s="288"/>
      <c r="X220" s="288"/>
      <c r="Y220" s="288"/>
      <c r="Z220" s="288"/>
      <c r="AA220" s="289"/>
      <c r="AB220" s="289"/>
      <c r="AC220" s="289"/>
      <c r="AD220" s="289"/>
      <c r="AE220" s="289"/>
      <c r="AF220" s="289"/>
      <c r="AG220" s="289"/>
      <c r="AH220" s="289"/>
      <c r="AI220" s="289"/>
      <c r="AJ220" s="289"/>
      <c r="AK220" s="289"/>
      <c r="AL220" s="289"/>
      <c r="AM220" s="289"/>
      <c r="AN220" s="289"/>
      <c r="AO220" s="289"/>
      <c r="AP220" s="289"/>
      <c r="AQ220" s="289"/>
      <c r="AR220" s="289"/>
      <c r="AS220" s="289"/>
      <c r="AT220" s="289"/>
      <c r="AU220" s="289"/>
      <c r="AV220" s="289"/>
      <c r="AW220" s="289"/>
      <c r="AX220" s="289"/>
      <c r="AY220" s="289"/>
      <c r="AZ220" s="289"/>
      <c r="BA220" s="289"/>
      <c r="BB220" s="289"/>
      <c r="BC220" s="289"/>
      <c r="BD220" s="289"/>
      <c r="BE220" s="289"/>
      <c r="BF220" s="289"/>
      <c r="BG220" s="289"/>
      <c r="BH220" s="289"/>
      <c r="BI220" s="289"/>
      <c r="BJ220" s="300"/>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5"/>
      <c r="D221" s="365"/>
      <c r="E221" s="85">
        <v>5</v>
      </c>
      <c r="F221" s="290"/>
      <c r="G221" s="295"/>
      <c r="H221" s="294"/>
      <c r="I221" s="294"/>
      <c r="J221" s="294"/>
      <c r="K221" s="294"/>
      <c r="L221" s="293"/>
      <c r="M221" s="291">
        <f>IF(A9taxstdlife="n/a","n/a",IF(M$3&gt;(A9taxstdlife+$E221),(Input!$L$64-Input!$L$113)-SUM($L221:L221),(Input!$L$64-Input!$L$113)/A9taxstdlife))</f>
        <v>0</v>
      </c>
      <c r="N221" s="291">
        <f>IF(A9taxstdlife="n/a","n/a",IF(N$3&gt;(A9taxstdlife+$E221),(Input!$L$64-Input!$L$113)-SUM($L221:M221),(Input!$L$64-Input!$L$113)/A9taxstdlife))</f>
        <v>0</v>
      </c>
      <c r="O221" s="291">
        <f>IF(A9taxstdlife="n/a","n/a",IF(O$3&gt;(A9taxstdlife+$E221),(Input!$L$64-Input!$L$113)-SUM($L221:N221),(Input!$L$64-Input!$L$113)/A9taxstdlife))</f>
        <v>0</v>
      </c>
      <c r="P221" s="291">
        <f>IF(A9taxstdlife="n/a","n/a",IF(P$3&gt;(A9taxstdlife+$E221),(Input!$L$64-Input!$L$113)-SUM($L221:O221),(Input!$L$64-Input!$L$113)/A9taxstdlife))</f>
        <v>0</v>
      </c>
      <c r="Q221" s="291">
        <f>IF(A9taxstdlife="n/a","n/a",IF(Q$3&gt;(A9taxstdlife+$E221),(Input!$L$64-Input!$L$113)-SUM($L221:P221),(Input!$L$64-Input!$L$113)/A9taxstdlife))</f>
        <v>0</v>
      </c>
      <c r="R221" s="291"/>
      <c r="S221" s="288"/>
      <c r="T221" s="288"/>
      <c r="U221" s="288"/>
      <c r="V221" s="288"/>
      <c r="W221" s="288"/>
      <c r="X221" s="288"/>
      <c r="Y221" s="288"/>
      <c r="Z221" s="288"/>
      <c r="AA221" s="289"/>
      <c r="AB221" s="289"/>
      <c r="AC221" s="289"/>
      <c r="AD221" s="289"/>
      <c r="AE221" s="289"/>
      <c r="AF221" s="289"/>
      <c r="AG221" s="289"/>
      <c r="AH221" s="289"/>
      <c r="AI221" s="289"/>
      <c r="AJ221" s="289"/>
      <c r="AK221" s="289"/>
      <c r="AL221" s="289"/>
      <c r="AM221" s="289"/>
      <c r="AN221" s="289"/>
      <c r="AO221" s="289"/>
      <c r="AP221" s="289"/>
      <c r="AQ221" s="289"/>
      <c r="AR221" s="289"/>
      <c r="AS221" s="289"/>
      <c r="AT221" s="289"/>
      <c r="AU221" s="289"/>
      <c r="AV221" s="289"/>
      <c r="AW221" s="289"/>
      <c r="AX221" s="289"/>
      <c r="AY221" s="289"/>
      <c r="AZ221" s="289"/>
      <c r="BA221" s="289"/>
      <c r="BB221" s="289"/>
      <c r="BC221" s="289"/>
      <c r="BD221" s="289"/>
      <c r="BE221" s="289"/>
      <c r="BF221" s="289"/>
      <c r="BG221" s="289"/>
      <c r="BH221" s="289"/>
      <c r="BI221" s="289"/>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5"/>
      <c r="D222" s="365"/>
      <c r="E222" s="85">
        <v>6</v>
      </c>
      <c r="F222" s="290"/>
      <c r="G222" s="295"/>
      <c r="H222" s="294"/>
      <c r="I222" s="294"/>
      <c r="J222" s="294"/>
      <c r="K222" s="294"/>
      <c r="L222" s="294"/>
      <c r="M222" s="293"/>
      <c r="N222" s="291">
        <f>IF(A9taxstdlife="n/a","n/a",IF(N$3&gt;(A9taxstdlife+$E222),(Input!$M$64-Input!$M$113)-SUM($M222:M222),(Input!$M$64-Input!$M$113)/A9taxstdlife))</f>
        <v>0</v>
      </c>
      <c r="O222" s="291">
        <f>IF(A9taxstdlife="n/a","n/a",IF(O$3&gt;(A9taxstdlife+$E222),(Input!$M$64-Input!$M$113)-SUM($M222:N222),(Input!$M$64-Input!$M$113)/A9taxstdlife))</f>
        <v>0</v>
      </c>
      <c r="P222" s="291">
        <f>IF(A9taxstdlife="n/a","n/a",IF(P$3&gt;(A9taxstdlife+$E222),(Input!$M$64-Input!$M$113)-SUM($M222:O222),(Input!$M$64-Input!$M$113)/A9taxstdlife))</f>
        <v>0</v>
      </c>
      <c r="Q222" s="291">
        <f>IF(A9taxstdlife="n/a","n/a",IF(Q$3&gt;(A9taxstdlife+$E222),(Input!$M$64-Input!$M$113)-SUM($M222:P222),(Input!$M$64-Input!$M$113)/A9taxstdlife))</f>
        <v>0</v>
      </c>
      <c r="R222" s="291"/>
      <c r="S222" s="288"/>
      <c r="T222" s="288"/>
      <c r="U222" s="288"/>
      <c r="V222" s="288"/>
      <c r="W222" s="288"/>
      <c r="X222" s="288"/>
      <c r="Y222" s="288"/>
      <c r="Z222" s="288"/>
      <c r="AA222" s="289"/>
      <c r="AB222" s="289"/>
      <c r="AC222" s="289"/>
      <c r="AD222" s="289"/>
      <c r="AE222" s="289"/>
      <c r="AF222" s="289"/>
      <c r="AG222" s="289"/>
      <c r="AH222" s="289"/>
      <c r="AI222" s="289"/>
      <c r="AJ222" s="289"/>
      <c r="AK222" s="289"/>
      <c r="AL222" s="289"/>
      <c r="AM222" s="289"/>
      <c r="AN222" s="289"/>
      <c r="AO222" s="289"/>
      <c r="AP222" s="289"/>
      <c r="AQ222" s="289"/>
      <c r="AR222" s="289"/>
      <c r="AS222" s="289"/>
      <c r="AT222" s="289"/>
      <c r="AU222" s="289"/>
      <c r="AV222" s="289"/>
      <c r="AW222" s="289"/>
      <c r="AX222" s="289"/>
      <c r="AY222" s="289"/>
      <c r="AZ222" s="289"/>
      <c r="BA222" s="289"/>
      <c r="BB222" s="289"/>
      <c r="BC222" s="289"/>
      <c r="BD222" s="289"/>
      <c r="BE222" s="289"/>
      <c r="BF222" s="289"/>
      <c r="BG222" s="289"/>
      <c r="BH222" s="289"/>
      <c r="BI222" s="289"/>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5"/>
      <c r="D223" s="365"/>
      <c r="E223" s="85">
        <v>7</v>
      </c>
      <c r="F223" s="290"/>
      <c r="G223" s="295"/>
      <c r="H223" s="294"/>
      <c r="I223" s="294"/>
      <c r="J223" s="294"/>
      <c r="K223" s="294"/>
      <c r="L223" s="294"/>
      <c r="M223" s="294"/>
      <c r="N223" s="293"/>
      <c r="O223" s="291">
        <f>IF(A9taxstdlife="n/a","n/a",IF(O$3&gt;(A9taxstdlife+$E223),(Input!$N$64-Input!$N$113)-SUM($N223:N223),(Input!$N$64-Input!$N$113)/A9taxstdlife))</f>
        <v>0</v>
      </c>
      <c r="P223" s="291">
        <f>IF(A9taxstdlife="n/a","n/a",IF(P$3&gt;(A9taxstdlife+$E223),(Input!$N$64-Input!$N$113)-SUM($N223:O223),(Input!$N$64-Input!$N$113)/A9taxstdlife))</f>
        <v>0</v>
      </c>
      <c r="Q223" s="291">
        <f>IF(A9taxstdlife="n/a","n/a",IF(Q$3&gt;(A9taxstdlife+$E223),(Input!$N$64-Input!$N$113)-SUM($N223:P223),(Input!$N$64-Input!$N$113)/A9taxstdlife))</f>
        <v>0</v>
      </c>
      <c r="R223" s="291"/>
      <c r="S223" s="288"/>
      <c r="T223" s="288"/>
      <c r="U223" s="288"/>
      <c r="V223" s="288"/>
      <c r="W223" s="288"/>
      <c r="X223" s="288"/>
      <c r="Y223" s="288"/>
      <c r="Z223" s="288"/>
      <c r="AA223" s="289"/>
      <c r="AB223" s="289"/>
      <c r="AC223" s="289"/>
      <c r="AD223" s="289"/>
      <c r="AE223" s="289"/>
      <c r="AF223" s="289"/>
      <c r="AG223" s="289"/>
      <c r="AH223" s="289"/>
      <c r="AI223" s="289"/>
      <c r="AJ223" s="289"/>
      <c r="AK223" s="289"/>
      <c r="AL223" s="289"/>
      <c r="AM223" s="289"/>
      <c r="AN223" s="289"/>
      <c r="AO223" s="289"/>
      <c r="AP223" s="289"/>
      <c r="AQ223" s="289"/>
      <c r="AR223" s="289"/>
      <c r="AS223" s="289"/>
      <c r="AT223" s="289"/>
      <c r="AU223" s="289"/>
      <c r="AV223" s="289"/>
      <c r="AW223" s="289"/>
      <c r="AX223" s="289"/>
      <c r="AY223" s="289"/>
      <c r="AZ223" s="289"/>
      <c r="BA223" s="289"/>
      <c r="BB223" s="289"/>
      <c r="BC223" s="289"/>
      <c r="BD223" s="289"/>
      <c r="BE223" s="289"/>
      <c r="BF223" s="289"/>
      <c r="BG223" s="289"/>
      <c r="BH223" s="289"/>
      <c r="BI223" s="289"/>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5"/>
      <c r="D224" s="365"/>
      <c r="E224" s="85">
        <v>8</v>
      </c>
      <c r="F224" s="290"/>
      <c r="G224" s="295"/>
      <c r="H224" s="294"/>
      <c r="I224" s="294"/>
      <c r="J224" s="294"/>
      <c r="K224" s="294"/>
      <c r="L224" s="294"/>
      <c r="M224" s="294"/>
      <c r="N224" s="294"/>
      <c r="O224" s="293"/>
      <c r="P224" s="291">
        <f>IF(A9taxstdlife="n/a","n/a",IF(P$3&gt;(A9taxstdlife+$E224),(Input!$O$64-Input!$O$113)-SUM($O224:O224),(Input!$O$64-Input!$O$113)/A9taxstdlife))</f>
        <v>0</v>
      </c>
      <c r="Q224" s="291">
        <f>IF(A9taxstdlife="n/a","n/a",IF(Q$3&gt;(A9taxstdlife+$E224),(Input!$O$64-Input!$O$113)-SUM($O224:P224),(Input!$O$64-Input!$O$113)/A9taxstdlife))</f>
        <v>0</v>
      </c>
      <c r="R224" s="291"/>
      <c r="S224" s="288"/>
      <c r="T224" s="288"/>
      <c r="U224" s="288"/>
      <c r="V224" s="288"/>
      <c r="W224" s="288"/>
      <c r="X224" s="288"/>
      <c r="Y224" s="288"/>
      <c r="Z224" s="288"/>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289"/>
      <c r="BI224" s="289"/>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2">
      <c r="A225" s="9"/>
      <c r="B225" s="9"/>
      <c r="C225" s="25"/>
      <c r="D225" s="365"/>
      <c r="E225" s="85">
        <v>9</v>
      </c>
      <c r="F225" s="290"/>
      <c r="G225" s="295"/>
      <c r="H225" s="294"/>
      <c r="I225" s="294"/>
      <c r="J225" s="294"/>
      <c r="K225" s="294"/>
      <c r="L225" s="294"/>
      <c r="M225" s="294"/>
      <c r="N225" s="294"/>
      <c r="O225" s="294"/>
      <c r="P225" s="293"/>
      <c r="Q225" s="291">
        <f>IF(A9taxstdlife="n/a","n/a",IF(Q$3&gt;(A9taxstdlife+$E225),(Input!$P$64-Input!$P$113)-SUM($P225:P225),(Input!$P$64-Input!$P$113)/A9taxstdlife))</f>
        <v>0</v>
      </c>
      <c r="R225" s="291"/>
      <c r="S225" s="288"/>
      <c r="T225" s="288"/>
      <c r="U225" s="288"/>
      <c r="V225" s="288"/>
      <c r="W225" s="288"/>
      <c r="X225" s="288"/>
      <c r="Y225" s="288"/>
      <c r="Z225" s="288"/>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25"/>
      <c r="D226" s="365"/>
      <c r="E226" s="86">
        <v>10</v>
      </c>
      <c r="F226" s="290"/>
      <c r="G226" s="295"/>
      <c r="H226" s="294"/>
      <c r="I226" s="294"/>
      <c r="J226" s="294"/>
      <c r="K226" s="294"/>
      <c r="L226" s="294"/>
      <c r="M226" s="294"/>
      <c r="N226" s="294"/>
      <c r="O226" s="294"/>
      <c r="P226" s="295"/>
      <c r="Q226" s="293"/>
      <c r="R226" s="291"/>
      <c r="S226" s="288"/>
      <c r="T226" s="288"/>
      <c r="U226" s="288"/>
      <c r="V226" s="288"/>
      <c r="W226" s="288"/>
      <c r="X226" s="288"/>
      <c r="Y226" s="288"/>
      <c r="Z226" s="288"/>
      <c r="AA226" s="289"/>
      <c r="AB226" s="289"/>
      <c r="AC226" s="289"/>
      <c r="AD226" s="289"/>
      <c r="AE226" s="289"/>
      <c r="AF226" s="289"/>
      <c r="AG226" s="289"/>
      <c r="AH226" s="289"/>
      <c r="AI226" s="289"/>
      <c r="AJ226" s="289"/>
      <c r="AK226" s="289"/>
      <c r="AL226" s="289"/>
      <c r="AM226" s="289"/>
      <c r="AN226" s="289"/>
      <c r="AO226" s="289"/>
      <c r="AP226" s="289"/>
      <c r="AQ226" s="289"/>
      <c r="AR226" s="289"/>
      <c r="AS226" s="289"/>
      <c r="AT226" s="289"/>
      <c r="AU226" s="289"/>
      <c r="AV226" s="289"/>
      <c r="AW226" s="289"/>
      <c r="AX226" s="289"/>
      <c r="AY226" s="289"/>
      <c r="AZ226" s="289"/>
      <c r="BA226" s="289"/>
      <c r="BB226" s="289"/>
      <c r="BC226" s="289"/>
      <c r="BD226" s="289"/>
      <c r="BE226" s="289"/>
      <c r="BF226" s="289"/>
      <c r="BG226" s="289"/>
      <c r="BH226" s="289"/>
      <c r="BI226" s="289"/>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 r="A227" s="9"/>
      <c r="B227" s="9"/>
      <c r="C227" s="25" t="str">
        <f>Asset9</f>
        <v>Secondary systems - Control, communications &amp; Protection</v>
      </c>
      <c r="D227" s="9"/>
      <c r="E227" s="9"/>
      <c r="F227" s="281"/>
      <c r="G227" s="296"/>
      <c r="H227" s="296">
        <f>-SUM(H214:H226)</f>
        <v>0</v>
      </c>
      <c r="I227" s="296">
        <f>-SUM(I214:I226)</f>
        <v>-5.2034356185590314</v>
      </c>
      <c r="J227" s="296">
        <f>-SUM(J214:J226)</f>
        <v>0</v>
      </c>
      <c r="K227" s="296">
        <f>-SUM(K214:K226)</f>
        <v>0</v>
      </c>
      <c r="L227" s="296">
        <f>-SUM(L214:L226)</f>
        <v>0</v>
      </c>
      <c r="M227" s="296">
        <f>IF(Input!M248&gt;0, -SUM(M214:M226), 0)</f>
        <v>0</v>
      </c>
      <c r="N227" s="296">
        <f>IF(Input!N248&gt;0, -SUM(N214:N226), 0)</f>
        <v>0</v>
      </c>
      <c r="O227" s="296">
        <f>IF(Input!O248&gt;0, -SUM(O214:O226), 0)</f>
        <v>0</v>
      </c>
      <c r="P227" s="296">
        <f>IF(Input!P248&gt;0, -SUM(P214:P226), 0)</f>
        <v>0</v>
      </c>
      <c r="Q227" s="296">
        <f>IF(Input!Q248&gt;0, -SUM(Q214:Q226), 0)</f>
        <v>0</v>
      </c>
      <c r="R227" s="297"/>
      <c r="S227" s="298"/>
      <c r="T227" s="298"/>
      <c r="U227" s="298"/>
      <c r="V227" s="298"/>
      <c r="W227" s="298"/>
      <c r="X227" s="298"/>
      <c r="Y227" s="298"/>
      <c r="Z227" s="298"/>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31" t="str">
        <f>Asset10</f>
        <v>Other</v>
      </c>
      <c r="C228" s="32"/>
      <c r="D228" s="33" t="s">
        <v>66</v>
      </c>
      <c r="E228" s="32"/>
      <c r="F228" s="286"/>
      <c r="G228" s="287"/>
      <c r="H228" s="287">
        <f>IF(H$3&gt;A10taxremlife,A10taxvalue-SUM($F228:G228),IF(A10taxremlife="N/A","n/a",A10taxvalue/A10taxremlife))</f>
        <v>0</v>
      </c>
      <c r="I228" s="287">
        <f>IF(I$3&gt;A10taxremlife,A10taxvalue-SUM($F228:H228),IF(A10taxremlife="N/A","n/a",A10taxvalue/A10taxremlife))</f>
        <v>0</v>
      </c>
      <c r="J228" s="287">
        <f>IF(J$3&gt;A10taxremlife,A10taxvalue-SUM($F228:I228),IF(A10taxremlife="N/A","n/a",A10taxvalue/A10taxremlife))</f>
        <v>0</v>
      </c>
      <c r="K228" s="287">
        <f>IF(K$3&gt;A10taxremlife,A10taxvalue-SUM($F228:J228),IF(A10taxremlife="N/A","n/a",A10taxvalue/A10taxremlife))</f>
        <v>0</v>
      </c>
      <c r="L228" s="287">
        <f>IF(L$3&gt;A10taxremlife,A10taxvalue-SUM($F228:K228),IF(A10taxremlife="N/A","n/a",A10taxvalue/A10taxremlife))</f>
        <v>0</v>
      </c>
      <c r="M228" s="287">
        <f>IF(M$3&gt;A10taxremlife,A10taxvalue-SUM($F228:L228),IF(A10taxremlife="N/A","n/a",A10taxvalue/A10taxremlife))</f>
        <v>0</v>
      </c>
      <c r="N228" s="287">
        <f>IF(N$3&gt;A10taxremlife,A10taxvalue-SUM($F228:M228),IF(A10taxremlife="N/A","n/a",A10taxvalue/A10taxremlife))</f>
        <v>0</v>
      </c>
      <c r="O228" s="287">
        <f>IF(O$3&gt;A10taxremlife,A10taxvalue-SUM($F228:N228),IF(A10taxremlife="N/A","n/a",A10taxvalue/A10taxremlife))</f>
        <v>0</v>
      </c>
      <c r="P228" s="287">
        <f>IF(P$3&gt;A10taxremlife,A10taxvalue-SUM($F228:O228),IF(A10taxremlife="N/A","n/a",A10taxvalue/A10taxremlife))</f>
        <v>0</v>
      </c>
      <c r="Q228" s="287">
        <f>IF(Q$3&gt;A10taxremlife,A10taxvalue-SUM($F228:P228),IF(A10taxremlife="N/A","n/a",A10taxvalue/A10taxremlife))</f>
        <v>0</v>
      </c>
      <c r="R228" s="287"/>
      <c r="S228" s="288"/>
      <c r="T228" s="288"/>
      <c r="U228" s="288"/>
      <c r="V228" s="288"/>
      <c r="W228" s="288"/>
      <c r="X228" s="288"/>
      <c r="Y228" s="288"/>
      <c r="Z228" s="288"/>
      <c r="AA228" s="289"/>
      <c r="AB228" s="289"/>
      <c r="AC228" s="289"/>
      <c r="AD228" s="289"/>
      <c r="AE228" s="289"/>
      <c r="AF228" s="289"/>
      <c r="AG228" s="289"/>
      <c r="AH228" s="289"/>
      <c r="AI228" s="289"/>
      <c r="AJ228" s="289"/>
      <c r="AK228" s="289"/>
      <c r="AL228" s="289"/>
      <c r="AM228" s="289"/>
      <c r="AN228" s="289"/>
      <c r="AO228" s="289"/>
      <c r="AP228" s="289"/>
      <c r="AQ228" s="289"/>
      <c r="AR228" s="289"/>
      <c r="AS228" s="289"/>
      <c r="AT228" s="289"/>
      <c r="AU228" s="289"/>
      <c r="AV228" s="289"/>
      <c r="AW228" s="289"/>
      <c r="AX228" s="289"/>
      <c r="AY228" s="289"/>
      <c r="AZ228" s="289"/>
      <c r="BA228" s="289"/>
      <c r="BB228" s="289"/>
      <c r="BC228" s="289"/>
      <c r="BD228" s="289"/>
      <c r="BE228" s="289"/>
      <c r="BF228" s="289"/>
      <c r="BG228" s="289"/>
      <c r="BH228" s="289"/>
      <c r="BI228" s="289"/>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5"/>
      <c r="D229" s="364" t="s">
        <v>83</v>
      </c>
      <c r="E229" s="85">
        <v>-1</v>
      </c>
      <c r="F229" s="290"/>
      <c r="G229" s="291"/>
      <c r="H229" s="291"/>
      <c r="I229" s="291"/>
      <c r="J229" s="291"/>
      <c r="K229" s="291"/>
      <c r="L229" s="291"/>
      <c r="M229" s="291"/>
      <c r="N229" s="291"/>
      <c r="O229" s="291"/>
      <c r="P229" s="291"/>
      <c r="Q229" s="291"/>
      <c r="R229" s="291"/>
      <c r="S229" s="288"/>
      <c r="T229" s="288"/>
      <c r="U229" s="288"/>
      <c r="V229" s="288"/>
      <c r="W229" s="288"/>
      <c r="X229" s="288"/>
      <c r="Y229" s="288"/>
      <c r="Z229" s="288"/>
      <c r="AA229" s="289"/>
      <c r="AB229" s="289"/>
      <c r="AC229" s="289"/>
      <c r="AD229" s="289"/>
      <c r="AE229" s="289"/>
      <c r="AF229" s="289"/>
      <c r="AG229" s="289"/>
      <c r="AH229" s="289"/>
      <c r="AI229" s="289"/>
      <c r="AJ229" s="289"/>
      <c r="AK229" s="289"/>
      <c r="AL229" s="289"/>
      <c r="AM229" s="289"/>
      <c r="AN229" s="289"/>
      <c r="AO229" s="289"/>
      <c r="AP229" s="289"/>
      <c r="AQ229" s="289"/>
      <c r="AR229" s="289"/>
      <c r="AS229" s="289"/>
      <c r="AT229" s="289"/>
      <c r="AU229" s="289"/>
      <c r="AV229" s="289"/>
      <c r="AW229" s="289"/>
      <c r="AX229" s="289"/>
      <c r="AY229" s="289"/>
      <c r="AZ229" s="289"/>
      <c r="BA229" s="289"/>
      <c r="BB229" s="289"/>
      <c r="BC229" s="289"/>
      <c r="BD229" s="289"/>
      <c r="BE229" s="289"/>
      <c r="BF229" s="289"/>
      <c r="BG229" s="289"/>
      <c r="BH229" s="289"/>
      <c r="BI229" s="289"/>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5"/>
      <c r="D230" s="365"/>
      <c r="E230" s="85">
        <v>0</v>
      </c>
      <c r="F230" s="290"/>
      <c r="G230" s="293"/>
      <c r="H230" s="291"/>
      <c r="I230" s="291"/>
      <c r="J230" s="291"/>
      <c r="K230" s="291"/>
      <c r="L230" s="291"/>
      <c r="M230" s="291"/>
      <c r="N230" s="291"/>
      <c r="O230" s="291"/>
      <c r="P230" s="291"/>
      <c r="Q230" s="291"/>
      <c r="R230" s="291"/>
      <c r="S230" s="288"/>
      <c r="T230" s="288"/>
      <c r="U230" s="288"/>
      <c r="V230" s="288"/>
      <c r="W230" s="288"/>
      <c r="X230" s="288"/>
      <c r="Y230" s="288"/>
      <c r="Z230" s="288"/>
      <c r="AA230" s="289"/>
      <c r="AB230" s="289"/>
      <c r="AC230" s="289"/>
      <c r="AD230" s="289"/>
      <c r="AE230" s="289"/>
      <c r="AF230" s="289"/>
      <c r="AG230" s="289"/>
      <c r="AH230" s="289"/>
      <c r="AI230" s="289"/>
      <c r="AJ230" s="289"/>
      <c r="AK230" s="289"/>
      <c r="AL230" s="289"/>
      <c r="AM230" s="289"/>
      <c r="AN230" s="289"/>
      <c r="AO230" s="289"/>
      <c r="AP230" s="289"/>
      <c r="AQ230" s="289"/>
      <c r="AR230" s="289"/>
      <c r="AS230" s="289"/>
      <c r="AT230" s="289"/>
      <c r="AU230" s="289"/>
      <c r="AV230" s="289"/>
      <c r="AW230" s="289"/>
      <c r="AX230" s="289"/>
      <c r="AY230" s="289"/>
      <c r="AZ230" s="289"/>
      <c r="BA230" s="289"/>
      <c r="BB230" s="289"/>
      <c r="BC230" s="289"/>
      <c r="BD230" s="289"/>
      <c r="BE230" s="289"/>
      <c r="BF230" s="289"/>
      <c r="BG230" s="289"/>
      <c r="BH230" s="289"/>
      <c r="BI230" s="289"/>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5"/>
      <c r="D231" s="365"/>
      <c r="E231" s="85">
        <v>1</v>
      </c>
      <c r="F231" s="290"/>
      <c r="G231" s="295"/>
      <c r="H231" s="293"/>
      <c r="I231" s="291">
        <f>IF(A10taxstdlife="n/a","n/a",IF(I$3&gt;(A10taxstdlife+$E231),(Input!$H$65-Input!$H$114)-SUM($H231:H231),(Input!$H$65-Input!$H$114)/A10taxstdlife))</f>
        <v>0.41575556887232035</v>
      </c>
      <c r="J231" s="291">
        <f>IF(A10taxstdlife="n/a","n/a",IF(J$3&gt;(A10taxstdlife+$E231),(Input!$H$65-Input!$H$114)-SUM($H231:I231),(Input!$H$65-Input!$H$114)/A10taxstdlife))</f>
        <v>0</v>
      </c>
      <c r="K231" s="291">
        <f>IF(A10taxstdlife="n/a","n/a",IF(K$3&gt;(A10taxstdlife+$E231),(Input!$H$65-Input!$H$114)-SUM($H231:J231),(Input!$H$65-Input!$H$114)/A10taxstdlife))</f>
        <v>0</v>
      </c>
      <c r="L231" s="291">
        <f>IF(A10taxstdlife="n/a","n/a",IF(L$3&gt;(A10taxstdlife+$E231),(Input!$H$65-Input!$H$114)-SUM($H231:K231),(Input!$H$65-Input!$H$114)/A10taxstdlife))</f>
        <v>0</v>
      </c>
      <c r="M231" s="291">
        <f>IF(A10taxstdlife="n/a","n/a",IF(M$3&gt;(A10taxstdlife+$E231),(Input!$H$65-Input!$H$114)-SUM($H231:L231),(Input!$H$65-Input!$H$114)/A10taxstdlife))</f>
        <v>0</v>
      </c>
      <c r="N231" s="291">
        <f>IF(A10taxstdlife="n/a","n/a",IF(N$3&gt;(A10taxstdlife+$E231),(Input!$H$65-Input!$H$114)-SUM($H231:M231),(Input!$H$65-Input!$H$114)/A10taxstdlife))</f>
        <v>0</v>
      </c>
      <c r="O231" s="291">
        <f>IF(A10taxstdlife="n/a","n/a",IF(O$3&gt;(A10taxstdlife+$E231),(Input!$H$65-Input!$H$114)-SUM($H231:N231),(Input!$H$65-Input!$H$114)/A10taxstdlife))</f>
        <v>0</v>
      </c>
      <c r="P231" s="291">
        <f>IF(A10taxstdlife="n/a","n/a",IF(P$3&gt;(A10taxstdlife+$E231),(Input!$H$65-Input!$H$114)-SUM($H231:O231),(Input!$H$65-Input!$H$114)/A10taxstdlife))</f>
        <v>0</v>
      </c>
      <c r="Q231" s="291">
        <f>IF(A10taxstdlife="n/a","n/a",IF(Q$3&gt;(A10taxstdlife+$E231),(Input!$H$65-Input!$H$114)-SUM($H231:P231),(Input!$H$65-Input!$H$114)/A10taxstdlife))</f>
        <v>0</v>
      </c>
      <c r="R231" s="291"/>
      <c r="S231" s="288"/>
      <c r="T231" s="288"/>
      <c r="U231" s="288"/>
      <c r="V231" s="288"/>
      <c r="W231" s="288"/>
      <c r="X231" s="288"/>
      <c r="Y231" s="288"/>
      <c r="Z231" s="288"/>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5"/>
      <c r="D232" s="365"/>
      <c r="E232" s="85">
        <v>2</v>
      </c>
      <c r="F232" s="290"/>
      <c r="G232" s="295"/>
      <c r="H232" s="294"/>
      <c r="I232" s="293"/>
      <c r="J232" s="291">
        <f>IF(A10taxstdlife="n/a","n/a",IF(J$3&gt;(A10taxstdlife+$E232),(Input!$I$65-Input!$I$114)-SUM($I232:I232),(Input!$I$65-Input!$I$114)/A10taxstdlife))</f>
        <v>0</v>
      </c>
      <c r="K232" s="291">
        <f>IF(A10taxstdlife="n/a","n/a",IF(K$3&gt;(A10taxstdlife+$E232),(Input!$I$65-Input!$I$114)-SUM($I232:J232),(Input!$I$65-Input!$I$114)/A10taxstdlife))</f>
        <v>0</v>
      </c>
      <c r="L232" s="291">
        <f>IF(A10taxstdlife="n/a","n/a",IF(L$3&gt;(A10taxstdlife+$E232),(Input!$I$65-Input!$I$114)-SUM($I232:K232),(Input!$I$65-Input!$I$114)/A10taxstdlife))</f>
        <v>0</v>
      </c>
      <c r="M232" s="291">
        <f>IF(A10taxstdlife="n/a","n/a",IF(M$3&gt;(A10taxstdlife+$E232),(Input!$I$65-Input!$I$114)-SUM($I232:L232),(Input!$I$65-Input!$I$114)/A10taxstdlife))</f>
        <v>0</v>
      </c>
      <c r="N232" s="291">
        <f>IF(A10taxstdlife="n/a","n/a",IF(N$3&gt;(A10taxstdlife+$E232),(Input!$I$65-Input!$I$114)-SUM($I232:M232),(Input!$I$65-Input!$I$114)/A10taxstdlife))</f>
        <v>0</v>
      </c>
      <c r="O232" s="291">
        <f>IF(A10taxstdlife="n/a","n/a",IF(O$3&gt;(A10taxstdlife+$E232),(Input!$I$65-Input!$I$114)-SUM($I232:N232),(Input!$I$65-Input!$I$114)/A10taxstdlife))</f>
        <v>0</v>
      </c>
      <c r="P232" s="291">
        <f>IF(A10taxstdlife="n/a","n/a",IF(P$3&gt;(A10taxstdlife+$E232),(Input!$I$65-Input!$I$114)-SUM($I232:O232),(Input!$I$65-Input!$I$114)/A10taxstdlife))</f>
        <v>0</v>
      </c>
      <c r="Q232" s="291">
        <f>IF(A10taxstdlife="n/a","n/a",IF(Q$3&gt;(A10taxstdlife+$E232),(Input!$I$65-Input!$I$114)-SUM($I232:P232),(Input!$I$65-Input!$I$114)/A10taxstdlife))</f>
        <v>0</v>
      </c>
      <c r="R232" s="291"/>
      <c r="S232" s="288"/>
      <c r="T232" s="288"/>
      <c r="U232" s="288"/>
      <c r="V232" s="288"/>
      <c r="W232" s="288"/>
      <c r="X232" s="288"/>
      <c r="Y232" s="288"/>
      <c r="Z232" s="288"/>
      <c r="AA232" s="289"/>
      <c r="AB232" s="289"/>
      <c r="AC232" s="289"/>
      <c r="AD232" s="289"/>
      <c r="AE232" s="289"/>
      <c r="AF232" s="289"/>
      <c r="AG232" s="289"/>
      <c r="AH232" s="289"/>
      <c r="AI232" s="289"/>
      <c r="AJ232" s="289"/>
      <c r="AK232" s="289"/>
      <c r="AL232" s="289"/>
      <c r="AM232" s="289"/>
      <c r="AN232" s="289"/>
      <c r="AO232" s="289"/>
      <c r="AP232" s="289"/>
      <c r="AQ232" s="289"/>
      <c r="AR232" s="289"/>
      <c r="AS232" s="289"/>
      <c r="AT232" s="289"/>
      <c r="AU232" s="289"/>
      <c r="AV232" s="289"/>
      <c r="AW232" s="289"/>
      <c r="AX232" s="289"/>
      <c r="AY232" s="289"/>
      <c r="AZ232" s="289"/>
      <c r="BA232" s="289"/>
      <c r="BB232" s="289"/>
      <c r="BC232" s="289"/>
      <c r="BD232" s="289"/>
      <c r="BE232" s="289"/>
      <c r="BF232" s="289"/>
      <c r="BG232" s="289"/>
      <c r="BH232" s="289"/>
      <c r="BI232" s="289"/>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5"/>
      <c r="D233" s="365"/>
      <c r="E233" s="85">
        <v>3</v>
      </c>
      <c r="F233" s="290"/>
      <c r="G233" s="295"/>
      <c r="H233" s="294"/>
      <c r="I233" s="294"/>
      <c r="J233" s="293"/>
      <c r="K233" s="291">
        <f>IF(A10taxstdlife="n/a","n/a",IF(K$3&gt;(A10taxstdlife+$E233),(Input!$J$65-Input!$J$114)-SUM($J233:J233),(Input!$J$65-Input!$J$114)/A10taxstdlife))</f>
        <v>0</v>
      </c>
      <c r="L233" s="291">
        <f>IF(A10taxstdlife="n/a","n/a",IF(L$3&gt;(A10taxstdlife+$E233),(Input!$J$65-Input!$J$114)-SUM($J233:K233),(Input!$J$65-Input!$J$114)/A10taxstdlife))</f>
        <v>0</v>
      </c>
      <c r="M233" s="291">
        <f>IF(A10taxstdlife="n/a","n/a",IF(M$3&gt;(A10taxstdlife+$E233),(Input!$J$65-Input!$J$114)-SUM($J233:L233),(Input!$J$65-Input!$J$114)/A10taxstdlife))</f>
        <v>0</v>
      </c>
      <c r="N233" s="291">
        <f>IF(A10taxstdlife="n/a","n/a",IF(N$3&gt;(A10taxstdlife+$E233),(Input!$J$65-Input!$J$114)-SUM($J233:M233),(Input!$J$65-Input!$J$114)/A10taxstdlife))</f>
        <v>0</v>
      </c>
      <c r="O233" s="291">
        <f>IF(A10taxstdlife="n/a","n/a",IF(O$3&gt;(A10taxstdlife+$E233),(Input!$J$65-Input!$J$114)-SUM($J233:N233),(Input!$J$65-Input!$J$114)/A10taxstdlife))</f>
        <v>0</v>
      </c>
      <c r="P233" s="291">
        <f>IF(A10taxstdlife="n/a","n/a",IF(P$3&gt;(A10taxstdlife+$E233),(Input!$J$65-Input!$J$114)-SUM($J233:O233),(Input!$J$65-Input!$J$114)/A10taxstdlife))</f>
        <v>0</v>
      </c>
      <c r="Q233" s="291">
        <f>IF(A10taxstdlife="n/a","n/a",IF(Q$3&gt;(A10taxstdlife+$E233),(Input!$J$65-Input!$J$114)-SUM($J233:P233),(Input!$J$65-Input!$J$114)/A10taxstdlife))</f>
        <v>0</v>
      </c>
      <c r="R233" s="291"/>
      <c r="S233" s="288"/>
      <c r="T233" s="288"/>
      <c r="U233" s="288"/>
      <c r="V233" s="288"/>
      <c r="W233" s="288"/>
      <c r="X233" s="288"/>
      <c r="Y233" s="288"/>
      <c r="Z233" s="288"/>
      <c r="AA233" s="289"/>
      <c r="AB233" s="289"/>
      <c r="AC233" s="289"/>
      <c r="AD233" s="289"/>
      <c r="AE233" s="289"/>
      <c r="AF233" s="289"/>
      <c r="AG233" s="289"/>
      <c r="AH233" s="289"/>
      <c r="AI233" s="289"/>
      <c r="AJ233" s="289"/>
      <c r="AK233" s="289"/>
      <c r="AL233" s="289"/>
      <c r="AM233" s="289"/>
      <c r="AN233" s="289"/>
      <c r="AO233" s="289"/>
      <c r="AP233" s="289"/>
      <c r="AQ233" s="289"/>
      <c r="AR233" s="289"/>
      <c r="AS233" s="289"/>
      <c r="AT233" s="289"/>
      <c r="AU233" s="289"/>
      <c r="AV233" s="289"/>
      <c r="AW233" s="289"/>
      <c r="AX233" s="289"/>
      <c r="AY233" s="289"/>
      <c r="AZ233" s="289"/>
      <c r="BA233" s="289"/>
      <c r="BB233" s="289"/>
      <c r="BC233" s="289"/>
      <c r="BD233" s="289"/>
      <c r="BE233" s="289"/>
      <c r="BF233" s="289"/>
      <c r="BG233" s="289"/>
      <c r="BH233" s="289"/>
      <c r="BI233" s="289"/>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5"/>
      <c r="D234" s="365"/>
      <c r="E234" s="85">
        <v>4</v>
      </c>
      <c r="F234" s="290"/>
      <c r="G234" s="295"/>
      <c r="H234" s="294"/>
      <c r="I234" s="294"/>
      <c r="J234" s="294"/>
      <c r="K234" s="293"/>
      <c r="L234" s="291">
        <f>IF(A10taxstdlife="n/a","n/a",IF(L$3&gt;(A10taxstdlife+$E234),(Input!$K$65-Input!$K$114)-SUM($K234:K234),(Input!$K$65-Input!$K$114)/A10taxstdlife))</f>
        <v>0</v>
      </c>
      <c r="M234" s="291">
        <f>IF(A10taxstdlife="n/a","n/a",IF(M$3&gt;(A10taxstdlife+$E234),(Input!$K$65-Input!$K$114)-SUM($K234:L234),(Input!$K$65-Input!$K$114)/A10taxstdlife))</f>
        <v>0</v>
      </c>
      <c r="N234" s="291">
        <f>IF(A10taxstdlife="n/a","n/a",IF(N$3&gt;(A10taxstdlife+$E234),(Input!$K$65-Input!$K$114)-SUM($K234:M234),(Input!$K$65-Input!$K$114)/A10taxstdlife))</f>
        <v>0</v>
      </c>
      <c r="O234" s="291">
        <f>IF(A10taxstdlife="n/a","n/a",IF(O$3&gt;(A10taxstdlife+$E234),(Input!$K$65-Input!$K$114)-SUM($K234:N234),(Input!$K$65-Input!$K$114)/A10taxstdlife))</f>
        <v>0</v>
      </c>
      <c r="P234" s="291">
        <f>IF(A10taxstdlife="n/a","n/a",IF(P$3&gt;(A10taxstdlife+$E234),(Input!$K$65-Input!$K$114)-SUM($K234:O234),(Input!$K$65-Input!$K$114)/A10taxstdlife))</f>
        <v>0</v>
      </c>
      <c r="Q234" s="291">
        <f>IF(A10taxstdlife="n/a","n/a",IF(Q$3&gt;(A10taxstdlife+$E234),(Input!$K$65-Input!$K$114)-SUM($K234:P234),(Input!$K$65-Input!$K$114)/A10taxstdlife))</f>
        <v>0</v>
      </c>
      <c r="R234" s="291"/>
      <c r="S234" s="288"/>
      <c r="T234" s="288"/>
      <c r="U234" s="288"/>
      <c r="V234" s="288"/>
      <c r="W234" s="288"/>
      <c r="X234" s="288"/>
      <c r="Y234" s="288"/>
      <c r="Z234" s="288"/>
      <c r="AA234" s="289"/>
      <c r="AB234" s="289"/>
      <c r="AC234" s="289"/>
      <c r="AD234" s="289"/>
      <c r="AE234" s="289"/>
      <c r="AF234" s="289"/>
      <c r="AG234" s="289"/>
      <c r="AH234" s="289"/>
      <c r="AI234" s="289"/>
      <c r="AJ234" s="289"/>
      <c r="AK234" s="289"/>
      <c r="AL234" s="289"/>
      <c r="AM234" s="289"/>
      <c r="AN234" s="289"/>
      <c r="AO234" s="289"/>
      <c r="AP234" s="289"/>
      <c r="AQ234" s="289"/>
      <c r="AR234" s="289"/>
      <c r="AS234" s="289"/>
      <c r="AT234" s="289"/>
      <c r="AU234" s="289"/>
      <c r="AV234" s="289"/>
      <c r="AW234" s="289"/>
      <c r="AX234" s="289"/>
      <c r="AY234" s="289"/>
      <c r="AZ234" s="289"/>
      <c r="BA234" s="289"/>
      <c r="BB234" s="289"/>
      <c r="BC234" s="289"/>
      <c r="BD234" s="289"/>
      <c r="BE234" s="289"/>
      <c r="BF234" s="289"/>
      <c r="BG234" s="289"/>
      <c r="BH234" s="289"/>
      <c r="BI234" s="289"/>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5"/>
      <c r="D235" s="365"/>
      <c r="E235" s="85">
        <v>5</v>
      </c>
      <c r="F235" s="290"/>
      <c r="G235" s="295"/>
      <c r="H235" s="294"/>
      <c r="I235" s="294"/>
      <c r="J235" s="294"/>
      <c r="K235" s="294"/>
      <c r="L235" s="293"/>
      <c r="M235" s="291">
        <f>IF(A10taxstdlife="n/a","n/a",IF(M$3&gt;(A10taxstdlife+$E235),(Input!$L$65-Input!$L$114)-SUM($L235:L235),(Input!$L$65-Input!$L$114)/A10taxstdlife))</f>
        <v>0</v>
      </c>
      <c r="N235" s="291">
        <f>IF(A10taxstdlife="n/a","n/a",IF(N$3&gt;(A10taxstdlife+$E235),(Input!$L$65-Input!$L$114)-SUM($L235:M235),(Input!$L$65-Input!$L$114)/A10taxstdlife))</f>
        <v>0</v>
      </c>
      <c r="O235" s="291">
        <f>IF(A10taxstdlife="n/a","n/a",IF(O$3&gt;(A10taxstdlife+$E235),(Input!$L$65-Input!$L$114)-SUM($L235:N235),(Input!$L$65-Input!$L$114)/A10taxstdlife))</f>
        <v>0</v>
      </c>
      <c r="P235" s="291">
        <f>IF(A10taxstdlife="n/a","n/a",IF(P$3&gt;(A10taxstdlife+$E235),(Input!$L$65-Input!$L$114)-SUM($L235:O235),(Input!$L$65-Input!$L$114)/A10taxstdlife))</f>
        <v>0</v>
      </c>
      <c r="Q235" s="291">
        <f>IF(A10taxstdlife="n/a","n/a",IF(Q$3&gt;(A10taxstdlife+$E235),(Input!$L$65-Input!$L$114)-SUM($L235:P235),(Input!$L$65-Input!$L$114)/A10taxstdlife))</f>
        <v>0</v>
      </c>
      <c r="R235" s="291"/>
      <c r="S235" s="288"/>
      <c r="T235" s="288"/>
      <c r="U235" s="288"/>
      <c r="V235" s="288"/>
      <c r="W235" s="288"/>
      <c r="X235" s="288"/>
      <c r="Y235" s="288"/>
      <c r="Z235" s="288"/>
      <c r="AA235" s="289"/>
      <c r="AB235" s="289"/>
      <c r="AC235" s="289"/>
      <c r="AD235" s="289"/>
      <c r="AE235" s="289"/>
      <c r="AF235" s="289"/>
      <c r="AG235" s="289"/>
      <c r="AH235" s="289"/>
      <c r="AI235" s="289"/>
      <c r="AJ235" s="289"/>
      <c r="AK235" s="289"/>
      <c r="AL235" s="289"/>
      <c r="AM235" s="289"/>
      <c r="AN235" s="289"/>
      <c r="AO235" s="289"/>
      <c r="AP235" s="289"/>
      <c r="AQ235" s="289"/>
      <c r="AR235" s="289"/>
      <c r="AS235" s="289"/>
      <c r="AT235" s="289"/>
      <c r="AU235" s="289"/>
      <c r="AV235" s="289"/>
      <c r="AW235" s="289"/>
      <c r="AX235" s="289"/>
      <c r="AY235" s="289"/>
      <c r="AZ235" s="289"/>
      <c r="BA235" s="289"/>
      <c r="BB235" s="289"/>
      <c r="BC235" s="289"/>
      <c r="BD235" s="289"/>
      <c r="BE235" s="289"/>
      <c r="BF235" s="289"/>
      <c r="BG235" s="289"/>
      <c r="BH235" s="289"/>
      <c r="BI235" s="289"/>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5"/>
      <c r="D236" s="365"/>
      <c r="E236" s="85">
        <v>6</v>
      </c>
      <c r="F236" s="290"/>
      <c r="G236" s="295"/>
      <c r="H236" s="294"/>
      <c r="I236" s="294"/>
      <c r="J236" s="294"/>
      <c r="K236" s="294"/>
      <c r="L236" s="294"/>
      <c r="M236" s="293"/>
      <c r="N236" s="291">
        <f>IF(A10taxstdlife="n/a","n/a",IF(N$3&gt;(A10taxstdlife+$E236),(Input!$M$65-Input!$M$114)-SUM($M236:M236),(Input!$M$65-Input!$M$114)/A10taxstdlife))</f>
        <v>0</v>
      </c>
      <c r="O236" s="291">
        <f>IF(A10taxstdlife="n/a","n/a",IF(O$3&gt;(A10taxstdlife+$E236),(Input!$M$65-Input!$M$114)-SUM($M236:N236),(Input!$M$65-Input!$M$114)/A10taxstdlife))</f>
        <v>0</v>
      </c>
      <c r="P236" s="291">
        <f>IF(A10taxstdlife="n/a","n/a",IF(P$3&gt;(A10taxstdlife+$E236),(Input!$M$65-Input!$M$114)-SUM($M236:O236),(Input!$M$65-Input!$M$114)/A10taxstdlife))</f>
        <v>0</v>
      </c>
      <c r="Q236" s="291">
        <f>IF(A10taxstdlife="n/a","n/a",IF(Q$3&gt;(A10taxstdlife+$E236),(Input!$M$65-Input!$M$114)-SUM($M236:P236),(Input!$M$65-Input!$M$114)/A10taxstdlife))</f>
        <v>0</v>
      </c>
      <c r="R236" s="291"/>
      <c r="S236" s="288"/>
      <c r="T236" s="288"/>
      <c r="U236" s="288"/>
      <c r="V236" s="288"/>
      <c r="W236" s="288"/>
      <c r="X236" s="288"/>
      <c r="Y236" s="288"/>
      <c r="Z236" s="288"/>
      <c r="AA236" s="289"/>
      <c r="AB236" s="289"/>
      <c r="AC236" s="289"/>
      <c r="AD236" s="289"/>
      <c r="AE236" s="289"/>
      <c r="AF236" s="289"/>
      <c r="AG236" s="289"/>
      <c r="AH236" s="289"/>
      <c r="AI236" s="289"/>
      <c r="AJ236" s="289"/>
      <c r="AK236" s="289"/>
      <c r="AL236" s="289"/>
      <c r="AM236" s="289"/>
      <c r="AN236" s="289"/>
      <c r="AO236" s="289"/>
      <c r="AP236" s="289"/>
      <c r="AQ236" s="289"/>
      <c r="AR236" s="289"/>
      <c r="AS236" s="289"/>
      <c r="AT236" s="289"/>
      <c r="AU236" s="289"/>
      <c r="AV236" s="289"/>
      <c r="AW236" s="289"/>
      <c r="AX236" s="289"/>
      <c r="AY236" s="289"/>
      <c r="AZ236" s="289"/>
      <c r="BA236" s="289"/>
      <c r="BB236" s="289"/>
      <c r="BC236" s="289"/>
      <c r="BD236" s="289"/>
      <c r="BE236" s="289"/>
      <c r="BF236" s="289"/>
      <c r="BG236" s="289"/>
      <c r="BH236" s="289"/>
      <c r="BI236" s="289"/>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5"/>
      <c r="D237" s="365"/>
      <c r="E237" s="85">
        <v>7</v>
      </c>
      <c r="F237" s="290"/>
      <c r="G237" s="295"/>
      <c r="H237" s="294"/>
      <c r="I237" s="294"/>
      <c r="J237" s="294"/>
      <c r="K237" s="294"/>
      <c r="L237" s="294"/>
      <c r="M237" s="294"/>
      <c r="N237" s="293"/>
      <c r="O237" s="291">
        <f>IF(A10taxstdlife="n/a","n/a",IF(O$3&gt;(A10taxstdlife+$E237),(Input!$N$65-Input!$N$114)-SUM($N237:N237),(Input!$N$65-Input!$N$114)/A10taxstdlife))</f>
        <v>0</v>
      </c>
      <c r="P237" s="291">
        <f>IF(A10taxstdlife="n/a","n/a",IF(P$3&gt;(A10taxstdlife+$E237),(Input!$N$65-Input!$N$114)-SUM($N237:O237),(Input!$N$65-Input!$N$114)/A10taxstdlife))</f>
        <v>0</v>
      </c>
      <c r="Q237" s="291">
        <f>IF(A10taxstdlife="n/a","n/a",IF(Q$3&gt;(A10taxstdlife+$E237),(Input!$N$65-Input!$N$114)-SUM($N237:P237),(Input!$N$65-Input!$N$114)/A10taxstdlife))</f>
        <v>0</v>
      </c>
      <c r="R237" s="291"/>
      <c r="S237" s="288"/>
      <c r="T237" s="288"/>
      <c r="U237" s="288"/>
      <c r="V237" s="288"/>
      <c r="W237" s="288"/>
      <c r="X237" s="288"/>
      <c r="Y237" s="288"/>
      <c r="Z237" s="288"/>
      <c r="AA237" s="289"/>
      <c r="AB237" s="289"/>
      <c r="AC237" s="289"/>
      <c r="AD237" s="289"/>
      <c r="AE237" s="289"/>
      <c r="AF237" s="289"/>
      <c r="AG237" s="289"/>
      <c r="AH237" s="289"/>
      <c r="AI237" s="289"/>
      <c r="AJ237" s="289"/>
      <c r="AK237" s="289"/>
      <c r="AL237" s="289"/>
      <c r="AM237" s="289"/>
      <c r="AN237" s="289"/>
      <c r="AO237" s="289"/>
      <c r="AP237" s="289"/>
      <c r="AQ237" s="289"/>
      <c r="AR237" s="289"/>
      <c r="AS237" s="289"/>
      <c r="AT237" s="289"/>
      <c r="AU237" s="289"/>
      <c r="AV237" s="289"/>
      <c r="AW237" s="289"/>
      <c r="AX237" s="289"/>
      <c r="AY237" s="289"/>
      <c r="AZ237" s="289"/>
      <c r="BA237" s="289"/>
      <c r="BB237" s="289"/>
      <c r="BC237" s="289"/>
      <c r="BD237" s="289"/>
      <c r="BE237" s="289"/>
      <c r="BF237" s="289"/>
      <c r="BG237" s="289"/>
      <c r="BH237" s="289"/>
      <c r="BI237" s="289"/>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5"/>
      <c r="D238" s="365"/>
      <c r="E238" s="85">
        <v>8</v>
      </c>
      <c r="F238" s="290"/>
      <c r="G238" s="295"/>
      <c r="H238" s="294"/>
      <c r="I238" s="294"/>
      <c r="J238" s="294"/>
      <c r="K238" s="294"/>
      <c r="L238" s="294"/>
      <c r="M238" s="294"/>
      <c r="N238" s="294"/>
      <c r="O238" s="293"/>
      <c r="P238" s="291">
        <f>IF(A10taxstdlife="n/a","n/a",IF(P$3&gt;(A10taxstdlife+$E238),(Input!$O$65-Input!$O$114)-SUM($O238:O238),(Input!$O$65-Input!$O$114)/A10taxstdlife))</f>
        <v>0</v>
      </c>
      <c r="Q238" s="291">
        <f>IF(A10taxstdlife="n/a","n/a",IF(Q$3&gt;(A10taxstdlife+$E238),(Input!$O$65-Input!$O$114)-SUM($O238:P238),(Input!$O$65-Input!$O$114)/A10taxstdlife))</f>
        <v>0</v>
      </c>
      <c r="R238" s="291"/>
      <c r="S238" s="288"/>
      <c r="T238" s="288"/>
      <c r="U238" s="288"/>
      <c r="V238" s="288"/>
      <c r="W238" s="288"/>
      <c r="X238" s="288"/>
      <c r="Y238" s="288"/>
      <c r="Z238" s="288"/>
      <c r="AA238" s="289"/>
      <c r="AB238" s="289"/>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c r="AW238" s="289"/>
      <c r="AX238" s="289"/>
      <c r="AY238" s="289"/>
      <c r="AZ238" s="289"/>
      <c r="BA238" s="289"/>
      <c r="BB238" s="289"/>
      <c r="BC238" s="289"/>
      <c r="BD238" s="289"/>
      <c r="BE238" s="289"/>
      <c r="BF238" s="289"/>
      <c r="BG238" s="289"/>
      <c r="BH238" s="289"/>
      <c r="BI238" s="289"/>
      <c r="BJ238" s="301"/>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25"/>
      <c r="D239" s="365"/>
      <c r="E239" s="85">
        <v>9</v>
      </c>
      <c r="F239" s="290"/>
      <c r="G239" s="295"/>
      <c r="H239" s="294"/>
      <c r="I239" s="294"/>
      <c r="J239" s="294"/>
      <c r="K239" s="294"/>
      <c r="L239" s="294"/>
      <c r="M239" s="294"/>
      <c r="N239" s="294"/>
      <c r="O239" s="294"/>
      <c r="P239" s="293"/>
      <c r="Q239" s="291">
        <f>IF(A10taxstdlife="n/a","n/a",IF(Q$3&gt;(A10taxstdlife+$E239),(Input!$P$65-Input!$P$114)-SUM($P239:P239),(Input!$P$65-Input!$P$114)/A10taxstdlife))</f>
        <v>0</v>
      </c>
      <c r="R239" s="291"/>
      <c r="S239" s="288"/>
      <c r="T239" s="288"/>
      <c r="U239" s="288"/>
      <c r="V239" s="288"/>
      <c r="W239" s="288"/>
      <c r="X239" s="288"/>
      <c r="Y239" s="288"/>
      <c r="Z239" s="288"/>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89"/>
      <c r="AY239" s="289"/>
      <c r="AZ239" s="289"/>
      <c r="BA239" s="289"/>
      <c r="BB239" s="289"/>
      <c r="BC239" s="289"/>
      <c r="BD239" s="289"/>
      <c r="BE239" s="289"/>
      <c r="BF239" s="289"/>
      <c r="BG239" s="289"/>
      <c r="BH239" s="289"/>
      <c r="BI239" s="289"/>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25"/>
      <c r="D240" s="365"/>
      <c r="E240" s="86">
        <v>10</v>
      </c>
      <c r="F240" s="290"/>
      <c r="G240" s="295"/>
      <c r="H240" s="294"/>
      <c r="I240" s="294"/>
      <c r="J240" s="294"/>
      <c r="K240" s="294"/>
      <c r="L240" s="294"/>
      <c r="M240" s="294"/>
      <c r="N240" s="294"/>
      <c r="O240" s="294"/>
      <c r="P240" s="295"/>
      <c r="Q240" s="293"/>
      <c r="R240" s="291"/>
      <c r="S240" s="288"/>
      <c r="T240" s="288"/>
      <c r="U240" s="288"/>
      <c r="V240" s="288"/>
      <c r="W240" s="288"/>
      <c r="X240" s="288"/>
      <c r="Y240" s="288"/>
      <c r="Z240" s="288"/>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c r="AW240" s="289"/>
      <c r="AX240" s="289"/>
      <c r="AY240" s="289"/>
      <c r="AZ240" s="289"/>
      <c r="BA240" s="289"/>
      <c r="BB240" s="289"/>
      <c r="BC240" s="289"/>
      <c r="BD240" s="289"/>
      <c r="BE240" s="289"/>
      <c r="BF240" s="289"/>
      <c r="BG240" s="289"/>
      <c r="BH240" s="289"/>
      <c r="BI240" s="289"/>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1">
      <c r="A241" s="9"/>
      <c r="B241" s="9"/>
      <c r="C241" s="25" t="str">
        <f>Asset10</f>
        <v>Other</v>
      </c>
      <c r="D241" s="9"/>
      <c r="E241" s="9"/>
      <c r="F241" s="281"/>
      <c r="G241" s="296"/>
      <c r="H241" s="296">
        <f>-SUM(H228:H240)</f>
        <v>0</v>
      </c>
      <c r="I241" s="296">
        <f>-SUM(I228:I240)</f>
        <v>-0.41575556887232035</v>
      </c>
      <c r="J241" s="296">
        <f>-SUM(J228:J240)</f>
        <v>0</v>
      </c>
      <c r="K241" s="296">
        <f>-SUM(K228:K240)</f>
        <v>0</v>
      </c>
      <c r="L241" s="296">
        <f>-SUM(L228:L240)</f>
        <v>0</v>
      </c>
      <c r="M241" s="296">
        <f>IF(Input!M248&gt;0, -SUM(M228:M240), 0)</f>
        <v>0</v>
      </c>
      <c r="N241" s="296">
        <f>IF(Input!N248&gt;0, -SUM(N228:N240), 0)</f>
        <v>0</v>
      </c>
      <c r="O241" s="296">
        <f>IF(Input!O248&gt;0, -SUM(O228:O240), 0)</f>
        <v>0</v>
      </c>
      <c r="P241" s="296">
        <f>IF(Input!P248&gt;0, -SUM(P228:P240), 0)</f>
        <v>0</v>
      </c>
      <c r="Q241" s="296">
        <f>IF(Input!Q248&gt;0, -SUM(Q228:Q240), 0)</f>
        <v>0</v>
      </c>
      <c r="R241" s="297"/>
      <c r="S241" s="298"/>
      <c r="T241" s="298"/>
      <c r="U241" s="298"/>
      <c r="V241" s="298"/>
      <c r="W241" s="298"/>
      <c r="X241" s="298"/>
      <c r="Y241" s="298"/>
      <c r="Z241" s="298"/>
      <c r="AA241" s="299"/>
      <c r="AB241" s="299"/>
      <c r="AC241" s="299"/>
      <c r="AD241" s="299"/>
      <c r="AE241" s="299"/>
      <c r="AF241" s="299"/>
      <c r="AG241" s="299"/>
      <c r="AH241" s="299"/>
      <c r="AI241" s="299"/>
      <c r="AJ241" s="299"/>
      <c r="AK241" s="299"/>
      <c r="AL241" s="299"/>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31" t="str">
        <f>Asset11</f>
        <v>Non-System Capex</v>
      </c>
      <c r="C242" s="32"/>
      <c r="D242" s="33" t="s">
        <v>66</v>
      </c>
      <c r="E242" s="32"/>
      <c r="F242" s="286"/>
      <c r="G242" s="287"/>
      <c r="H242" s="287">
        <f>IF(H$3&gt;A11taxremlife,A11taxvalue-SUM($F242:G242),IF(A11taxremlife="N/A","n/a",A11taxvalue/A11taxremlife))</f>
        <v>0</v>
      </c>
      <c r="I242" s="287">
        <f>IF(I$3&gt;A11taxremlife,A11taxvalue-SUM($F242:H242),IF(A11taxremlife="N/A","n/a",A11taxvalue/A11taxremlife))</f>
        <v>0</v>
      </c>
      <c r="J242" s="287">
        <f>IF(J$3&gt;A11taxremlife,A11taxvalue-SUM($F242:I242),IF(A11taxremlife="N/A","n/a",A11taxvalue/A11taxremlife))</f>
        <v>0</v>
      </c>
      <c r="K242" s="287">
        <f>IF(K$3&gt;A11taxremlife,A11taxvalue-SUM($F242:J242),IF(A11taxremlife="N/A","n/a",A11taxvalue/A11taxremlife))</f>
        <v>0</v>
      </c>
      <c r="L242" s="287">
        <f>IF(L$3&gt;A11taxremlife,A11taxvalue-SUM($F242:K242),IF(A11taxremlife="N/A","n/a",A11taxvalue/A11taxremlife))</f>
        <v>0</v>
      </c>
      <c r="M242" s="287">
        <f>IF(M$3&gt;A11taxremlife,A11taxvalue-SUM($F242:L242),IF(A11taxremlife="N/A","n/a",A11taxvalue/A11taxremlife))</f>
        <v>0</v>
      </c>
      <c r="N242" s="287">
        <f>IF(N$3&gt;A11taxremlife,A11taxvalue-SUM($F242:M242),IF(A11taxremlife="N/A","n/a",A11taxvalue/A11taxremlife))</f>
        <v>0</v>
      </c>
      <c r="O242" s="287">
        <f>IF(O$3&gt;A11taxremlife,A11taxvalue-SUM($F242:N242),IF(A11taxremlife="N/A","n/a",A11taxvalue/A11taxremlife))</f>
        <v>0</v>
      </c>
      <c r="P242" s="287">
        <f>IF(P$3&gt;A11taxremlife,A11taxvalue-SUM($F242:O242),IF(A11taxremlife="N/A","n/a",A11taxvalue/A11taxremlife))</f>
        <v>0</v>
      </c>
      <c r="Q242" s="287">
        <f>IF(Q$3&gt;A11taxremlife,A11taxvalue-SUM($F242:P242),IF(A11taxremlife="N/A","n/a",A11taxvalue/A11taxremlife))</f>
        <v>0</v>
      </c>
      <c r="R242" s="287"/>
      <c r="S242" s="288"/>
      <c r="T242" s="288"/>
      <c r="U242" s="288"/>
      <c r="V242" s="288"/>
      <c r="W242" s="288"/>
      <c r="X242" s="288"/>
      <c r="Y242" s="288"/>
      <c r="Z242" s="288"/>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89"/>
      <c r="AY242" s="289"/>
      <c r="AZ242" s="289"/>
      <c r="BA242" s="289"/>
      <c r="BB242" s="289"/>
      <c r="BC242" s="289"/>
      <c r="BD242" s="289"/>
      <c r="BE242" s="289"/>
      <c r="BF242" s="289"/>
      <c r="BG242" s="289"/>
      <c r="BH242" s="289"/>
      <c r="BI242" s="289"/>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5"/>
      <c r="D243" s="364" t="s">
        <v>83</v>
      </c>
      <c r="E243" s="85">
        <v>-1</v>
      </c>
      <c r="F243" s="290"/>
      <c r="G243" s="291"/>
      <c r="H243" s="291"/>
      <c r="I243" s="291"/>
      <c r="J243" s="291"/>
      <c r="K243" s="291"/>
      <c r="L243" s="291"/>
      <c r="M243" s="291"/>
      <c r="N243" s="291"/>
      <c r="O243" s="291"/>
      <c r="P243" s="291"/>
      <c r="Q243" s="291"/>
      <c r="R243" s="291"/>
      <c r="S243" s="288"/>
      <c r="T243" s="288"/>
      <c r="U243" s="288"/>
      <c r="V243" s="288"/>
      <c r="W243" s="288"/>
      <c r="X243" s="288"/>
      <c r="Y243" s="288"/>
      <c r="Z243" s="288"/>
      <c r="AA243" s="289"/>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c r="AW243" s="289"/>
      <c r="AX243" s="289"/>
      <c r="AY243" s="289"/>
      <c r="AZ243" s="289"/>
      <c r="BA243" s="289"/>
      <c r="BB243" s="289"/>
      <c r="BC243" s="289"/>
      <c r="BD243" s="289"/>
      <c r="BE243" s="289"/>
      <c r="BF243" s="289"/>
      <c r="BG243" s="289"/>
      <c r="BH243" s="289"/>
      <c r="BI243" s="289"/>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5"/>
      <c r="D244" s="365"/>
      <c r="E244" s="85">
        <v>0</v>
      </c>
      <c r="F244" s="290"/>
      <c r="G244" s="293"/>
      <c r="H244" s="291"/>
      <c r="I244" s="291"/>
      <c r="J244" s="291"/>
      <c r="K244" s="291"/>
      <c r="L244" s="291"/>
      <c r="M244" s="291"/>
      <c r="N244" s="291"/>
      <c r="O244" s="291"/>
      <c r="P244" s="291"/>
      <c r="Q244" s="291"/>
      <c r="R244" s="291"/>
      <c r="S244" s="288"/>
      <c r="T244" s="288"/>
      <c r="U244" s="288"/>
      <c r="V244" s="288"/>
      <c r="W244" s="288"/>
      <c r="X244" s="288"/>
      <c r="Y244" s="288"/>
      <c r="Z244" s="288"/>
      <c r="AA244" s="289"/>
      <c r="AB244" s="289"/>
      <c r="AC244" s="289"/>
      <c r="AD244" s="289"/>
      <c r="AE244" s="289"/>
      <c r="AF244" s="289"/>
      <c r="AG244" s="289"/>
      <c r="AH244" s="289"/>
      <c r="AI244" s="289"/>
      <c r="AJ244" s="289"/>
      <c r="AK244" s="289"/>
      <c r="AL244" s="289"/>
      <c r="AM244" s="289"/>
      <c r="AN244" s="289"/>
      <c r="AO244" s="289"/>
      <c r="AP244" s="289"/>
      <c r="AQ244" s="289"/>
      <c r="AR244" s="289"/>
      <c r="AS244" s="289"/>
      <c r="AT244" s="289"/>
      <c r="AU244" s="289"/>
      <c r="AV244" s="289"/>
      <c r="AW244" s="289"/>
      <c r="AX244" s="289"/>
      <c r="AY244" s="289"/>
      <c r="AZ244" s="289"/>
      <c r="BA244" s="289"/>
      <c r="BB244" s="289"/>
      <c r="BC244" s="289"/>
      <c r="BD244" s="289"/>
      <c r="BE244" s="289"/>
      <c r="BF244" s="289"/>
      <c r="BG244" s="289"/>
      <c r="BH244" s="289"/>
      <c r="BI244" s="289"/>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5"/>
      <c r="D245" s="365"/>
      <c r="E245" s="85">
        <v>1</v>
      </c>
      <c r="F245" s="290"/>
      <c r="G245" s="295"/>
      <c r="H245" s="293"/>
      <c r="I245" s="291">
        <f>IF(A11taxstdlife="n/a","n/a",IF(I$3&gt;(A11taxstdlife+$E245),(Input!$H$66-Input!$H$115)-SUM($H245:H245),(Input!$H$66-Input!$H$115)/A11taxstdlife))</f>
        <v>0</v>
      </c>
      <c r="J245" s="291">
        <f>IF(A11taxstdlife="n/a","n/a",IF(J$3&gt;(A11taxstdlife+$E245),(Input!$H$66-Input!$H$115)-SUM($H245:I245),(Input!$H$66-Input!$H$115)/A11taxstdlife))</f>
        <v>0</v>
      </c>
      <c r="K245" s="291">
        <f>IF(A11taxstdlife="n/a","n/a",IF(K$3&gt;(A11taxstdlife+$E245),(Input!$H$66-Input!$H$115)-SUM($H245:J245),(Input!$H$66-Input!$H$115)/A11taxstdlife))</f>
        <v>0</v>
      </c>
      <c r="L245" s="291">
        <f>IF(A11taxstdlife="n/a","n/a",IF(L$3&gt;(A11taxstdlife+$E245),(Input!$H$66-Input!$H$115)-SUM($H245:K245),(Input!$H$66-Input!$H$115)/A11taxstdlife))</f>
        <v>0</v>
      </c>
      <c r="M245" s="291">
        <f>IF(A11taxstdlife="n/a","n/a",IF(M$3&gt;(A11taxstdlife+$E245),(Input!$H$66-Input!$H$115)-SUM($H245:L245),(Input!$H$66-Input!$H$115)/A11taxstdlife))</f>
        <v>0</v>
      </c>
      <c r="N245" s="291">
        <f>IF(A11taxstdlife="n/a","n/a",IF(N$3&gt;(A11taxstdlife+$E245),(Input!$H$66-Input!$H$115)-SUM($H245:M245),(Input!$H$66-Input!$H$115)/A11taxstdlife))</f>
        <v>0</v>
      </c>
      <c r="O245" s="291">
        <f>IF(A11taxstdlife="n/a","n/a",IF(O$3&gt;(A11taxstdlife+$E245),(Input!$H$66-Input!$H$115)-SUM($H245:N245),(Input!$H$66-Input!$H$115)/A11taxstdlife))</f>
        <v>0</v>
      </c>
      <c r="P245" s="291">
        <f>IF(A11taxstdlife="n/a","n/a",IF(P$3&gt;(A11taxstdlife+$E245),(Input!$H$66-Input!$H$115)-SUM($H245:O245),(Input!$H$66-Input!$H$115)/A11taxstdlife))</f>
        <v>0</v>
      </c>
      <c r="Q245" s="291">
        <f>IF(A11taxstdlife="n/a","n/a",IF(Q$3&gt;(A11taxstdlife+$E245),(Input!$H$66-Input!$H$115)-SUM($H245:P245),(Input!$H$66-Input!$H$115)/A11taxstdlife))</f>
        <v>0</v>
      </c>
      <c r="R245" s="291"/>
      <c r="S245" s="288"/>
      <c r="T245" s="288"/>
      <c r="U245" s="288"/>
      <c r="V245" s="288"/>
      <c r="W245" s="288"/>
      <c r="X245" s="288"/>
      <c r="Y245" s="288"/>
      <c r="Z245" s="288"/>
      <c r="AA245" s="289"/>
      <c r="AB245" s="289"/>
      <c r="AC245" s="289"/>
      <c r="AD245" s="289"/>
      <c r="AE245" s="289"/>
      <c r="AF245" s="289"/>
      <c r="AG245" s="289"/>
      <c r="AH245" s="289"/>
      <c r="AI245" s="289"/>
      <c r="AJ245" s="289"/>
      <c r="AK245" s="289"/>
      <c r="AL245" s="289"/>
      <c r="AM245" s="289"/>
      <c r="AN245" s="289"/>
      <c r="AO245" s="289"/>
      <c r="AP245" s="289"/>
      <c r="AQ245" s="289"/>
      <c r="AR245" s="289"/>
      <c r="AS245" s="289"/>
      <c r="AT245" s="289"/>
      <c r="AU245" s="289"/>
      <c r="AV245" s="289"/>
      <c r="AW245" s="289"/>
      <c r="AX245" s="289"/>
      <c r="AY245" s="289"/>
      <c r="AZ245" s="289"/>
      <c r="BA245" s="289"/>
      <c r="BB245" s="289"/>
      <c r="BC245" s="289"/>
      <c r="BD245" s="289"/>
      <c r="BE245" s="289"/>
      <c r="BF245" s="289"/>
      <c r="BG245" s="289"/>
      <c r="BH245" s="289"/>
      <c r="BI245" s="289"/>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5"/>
      <c r="D246" s="365"/>
      <c r="E246" s="85">
        <v>2</v>
      </c>
      <c r="F246" s="290"/>
      <c r="G246" s="295"/>
      <c r="H246" s="294"/>
      <c r="I246" s="293"/>
      <c r="J246" s="291">
        <f>IF(A11taxstdlife="n/a","n/a",IF(J$3&gt;(A11taxstdlife+$E246),(Input!$I$66-Input!$I$115)-SUM($I246:I246),(Input!$I$66-Input!$I$115)/A11taxstdlife))</f>
        <v>0</v>
      </c>
      <c r="K246" s="291">
        <f>IF(A11taxstdlife="n/a","n/a",IF(K$3&gt;(A11taxstdlife+$E246),(Input!$I$66-Input!$I$115)-SUM($I246:J246),(Input!$I$66-Input!$I$115)/A11taxstdlife))</f>
        <v>0</v>
      </c>
      <c r="L246" s="291">
        <f>IF(A11taxstdlife="n/a","n/a",IF(L$3&gt;(A11taxstdlife+$E246),(Input!$I$66-Input!$I$115)-SUM($I246:K246),(Input!$I$66-Input!$I$115)/A11taxstdlife))</f>
        <v>0</v>
      </c>
      <c r="M246" s="291">
        <f>IF(A11taxstdlife="n/a","n/a",IF(M$3&gt;(A11taxstdlife+$E246),(Input!$I$66-Input!$I$115)-SUM($I246:L246),(Input!$I$66-Input!$I$115)/A11taxstdlife))</f>
        <v>0</v>
      </c>
      <c r="N246" s="291">
        <f>IF(A11taxstdlife="n/a","n/a",IF(N$3&gt;(A11taxstdlife+$E246),(Input!$I$66-Input!$I$115)-SUM($I246:M246),(Input!$I$66-Input!$I$115)/A11taxstdlife))</f>
        <v>0</v>
      </c>
      <c r="O246" s="291">
        <f>IF(A11taxstdlife="n/a","n/a",IF(O$3&gt;(A11taxstdlife+$E246),(Input!$I$66-Input!$I$115)-SUM($I246:N246),(Input!$I$66-Input!$I$115)/A11taxstdlife))</f>
        <v>0</v>
      </c>
      <c r="P246" s="291">
        <f>IF(A11taxstdlife="n/a","n/a",IF(P$3&gt;(A11taxstdlife+$E246),(Input!$I$66-Input!$I$115)-SUM($I246:O246),(Input!$I$66-Input!$I$115)/A11taxstdlife))</f>
        <v>0</v>
      </c>
      <c r="Q246" s="291">
        <f>IF(A11taxstdlife="n/a","n/a",IF(Q$3&gt;(A11taxstdlife+$E246),(Input!$I$66-Input!$I$115)-SUM($I246:P246),(Input!$I$66-Input!$I$115)/A11taxstdlife))</f>
        <v>0</v>
      </c>
      <c r="R246" s="291"/>
      <c r="S246" s="288"/>
      <c r="T246" s="288"/>
      <c r="U246" s="288"/>
      <c r="V246" s="288"/>
      <c r="W246" s="288"/>
      <c r="X246" s="288"/>
      <c r="Y246" s="288"/>
      <c r="Z246" s="288"/>
      <c r="AA246" s="289"/>
      <c r="AB246" s="289"/>
      <c r="AC246" s="289"/>
      <c r="AD246" s="289"/>
      <c r="AE246" s="289"/>
      <c r="AF246" s="289"/>
      <c r="AG246" s="289"/>
      <c r="AH246" s="289"/>
      <c r="AI246" s="289"/>
      <c r="AJ246" s="289"/>
      <c r="AK246" s="289"/>
      <c r="AL246" s="289"/>
      <c r="AM246" s="289"/>
      <c r="AN246" s="289"/>
      <c r="AO246" s="289"/>
      <c r="AP246" s="289"/>
      <c r="AQ246" s="289"/>
      <c r="AR246" s="289"/>
      <c r="AS246" s="289"/>
      <c r="AT246" s="289"/>
      <c r="AU246" s="289"/>
      <c r="AV246" s="289"/>
      <c r="AW246" s="289"/>
      <c r="AX246" s="289"/>
      <c r="AY246" s="289"/>
      <c r="AZ246" s="289"/>
      <c r="BA246" s="289"/>
      <c r="BB246" s="289"/>
      <c r="BC246" s="289"/>
      <c r="BD246" s="289"/>
      <c r="BE246" s="289"/>
      <c r="BF246" s="289"/>
      <c r="BG246" s="289"/>
      <c r="BH246" s="289"/>
      <c r="BI246" s="289"/>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5"/>
      <c r="D247" s="365"/>
      <c r="E247" s="85">
        <v>3</v>
      </c>
      <c r="F247" s="290"/>
      <c r="G247" s="295"/>
      <c r="H247" s="294"/>
      <c r="I247" s="294"/>
      <c r="J247" s="293"/>
      <c r="K247" s="291">
        <f>IF(A11taxstdlife="n/a","n/a",IF(K$3&gt;(A11taxstdlife+$E247),(Input!$J$66-Input!$J$115)-SUM($J247:J247),(Input!$J$66-Input!$J$115)/A11taxstdlife))</f>
        <v>0</v>
      </c>
      <c r="L247" s="291">
        <f>IF(A11taxstdlife="n/a","n/a",IF(L$3&gt;(A11taxstdlife+$E247),(Input!$J$66-Input!$J$115)-SUM($J247:K247),(Input!$J$66-Input!$J$115)/A11taxstdlife))</f>
        <v>0</v>
      </c>
      <c r="M247" s="291">
        <f>IF(A11taxstdlife="n/a","n/a",IF(M$3&gt;(A11taxstdlife+$E247),(Input!$J$66-Input!$J$115)-SUM($J247:L247),(Input!$J$66-Input!$J$115)/A11taxstdlife))</f>
        <v>0</v>
      </c>
      <c r="N247" s="291">
        <f>IF(A11taxstdlife="n/a","n/a",IF(N$3&gt;(A11taxstdlife+$E247),(Input!$J$66-Input!$J$115)-SUM($J247:M247),(Input!$J$66-Input!$J$115)/A11taxstdlife))</f>
        <v>0</v>
      </c>
      <c r="O247" s="291">
        <f>IF(A11taxstdlife="n/a","n/a",IF(O$3&gt;(A11taxstdlife+$E247),(Input!$J$66-Input!$J$115)-SUM($J247:N247),(Input!$J$66-Input!$J$115)/A11taxstdlife))</f>
        <v>0</v>
      </c>
      <c r="P247" s="291">
        <f>IF(A11taxstdlife="n/a","n/a",IF(P$3&gt;(A11taxstdlife+$E247),(Input!$J$66-Input!$J$115)-SUM($J247:O247),(Input!$J$66-Input!$J$115)/A11taxstdlife))</f>
        <v>0</v>
      </c>
      <c r="Q247" s="291">
        <f>IF(A11taxstdlife="n/a","n/a",IF(Q$3&gt;(A11taxstdlife+$E247),(Input!$J$66-Input!$J$115)-SUM($J247:P247),(Input!$J$66-Input!$J$115)/A11taxstdlife))</f>
        <v>0</v>
      </c>
      <c r="R247" s="291"/>
      <c r="S247" s="288"/>
      <c r="T247" s="288"/>
      <c r="U247" s="288"/>
      <c r="V247" s="288"/>
      <c r="W247" s="288"/>
      <c r="X247" s="288"/>
      <c r="Y247" s="288"/>
      <c r="Z247" s="288"/>
      <c r="AA247" s="289"/>
      <c r="AB247" s="289"/>
      <c r="AC247" s="289"/>
      <c r="AD247" s="289"/>
      <c r="AE247" s="289"/>
      <c r="AF247" s="289"/>
      <c r="AG247" s="289"/>
      <c r="AH247" s="289"/>
      <c r="AI247" s="289"/>
      <c r="AJ247" s="289"/>
      <c r="AK247" s="289"/>
      <c r="AL247" s="289"/>
      <c r="AM247" s="289"/>
      <c r="AN247" s="289"/>
      <c r="AO247" s="289"/>
      <c r="AP247" s="289"/>
      <c r="AQ247" s="289"/>
      <c r="AR247" s="289"/>
      <c r="AS247" s="289"/>
      <c r="AT247" s="289"/>
      <c r="AU247" s="289"/>
      <c r="AV247" s="289"/>
      <c r="AW247" s="289"/>
      <c r="AX247" s="289"/>
      <c r="AY247" s="289"/>
      <c r="AZ247" s="289"/>
      <c r="BA247" s="289"/>
      <c r="BB247" s="289"/>
      <c r="BC247" s="289"/>
      <c r="BD247" s="289"/>
      <c r="BE247" s="289"/>
      <c r="BF247" s="289"/>
      <c r="BG247" s="289"/>
      <c r="BH247" s="289"/>
      <c r="BI247" s="289"/>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5"/>
      <c r="D248" s="365"/>
      <c r="E248" s="85">
        <v>4</v>
      </c>
      <c r="F248" s="290"/>
      <c r="G248" s="295"/>
      <c r="H248" s="294"/>
      <c r="I248" s="294"/>
      <c r="J248" s="294"/>
      <c r="K248" s="293"/>
      <c r="L248" s="291">
        <f>IF(A11taxstdlife="n/a","n/a",IF(L$3&gt;(A11taxstdlife+$E248),(Input!$K$66-Input!$K$115)-SUM($K248:K248),(Input!$K$66-Input!$K$115)/A11taxstdlife))</f>
        <v>0</v>
      </c>
      <c r="M248" s="291">
        <f>IF(A11taxstdlife="n/a","n/a",IF(M$3&gt;(A11taxstdlife+$E248),(Input!$K$66-Input!$K$115)-SUM($K248:L248),(Input!$K$66-Input!$K$115)/A11taxstdlife))</f>
        <v>0</v>
      </c>
      <c r="N248" s="291">
        <f>IF(A11taxstdlife="n/a","n/a",IF(N$3&gt;(A11taxstdlife+$E248),(Input!$K$66-Input!$K$115)-SUM($K248:M248),(Input!$K$66-Input!$K$115)/A11taxstdlife))</f>
        <v>0</v>
      </c>
      <c r="O248" s="291">
        <f>IF(A11taxstdlife="n/a","n/a",IF(O$3&gt;(A11taxstdlife+$E248),(Input!$K$66-Input!$K$115)-SUM($K248:N248),(Input!$K$66-Input!$K$115)/A11taxstdlife))</f>
        <v>0</v>
      </c>
      <c r="P248" s="291">
        <f>IF(A11taxstdlife="n/a","n/a",IF(P$3&gt;(A11taxstdlife+$E248),(Input!$K$66-Input!$K$115)-SUM($K248:O248),(Input!$K$66-Input!$K$115)/A11taxstdlife))</f>
        <v>0</v>
      </c>
      <c r="Q248" s="291">
        <f>IF(A11taxstdlife="n/a","n/a",IF(Q$3&gt;(A11taxstdlife+$E248),(Input!$K$66-Input!$K$115)-SUM($K248:P248),(Input!$K$66-Input!$K$115)/A11taxstdlife))</f>
        <v>0</v>
      </c>
      <c r="R248" s="291"/>
      <c r="S248" s="288"/>
      <c r="T248" s="288"/>
      <c r="U248" s="288"/>
      <c r="V248" s="288"/>
      <c r="W248" s="288"/>
      <c r="X248" s="288"/>
      <c r="Y248" s="288"/>
      <c r="Z248" s="288"/>
      <c r="AA248" s="289"/>
      <c r="AB248" s="289"/>
      <c r="AC248" s="289"/>
      <c r="AD248" s="289"/>
      <c r="AE248" s="289"/>
      <c r="AF248" s="289"/>
      <c r="AG248" s="289"/>
      <c r="AH248" s="289"/>
      <c r="AI248" s="289"/>
      <c r="AJ248" s="289"/>
      <c r="AK248" s="289"/>
      <c r="AL248" s="289"/>
      <c r="AM248" s="289"/>
      <c r="AN248" s="289"/>
      <c r="AO248" s="289"/>
      <c r="AP248" s="289"/>
      <c r="AQ248" s="289"/>
      <c r="AR248" s="289"/>
      <c r="AS248" s="289"/>
      <c r="AT248" s="289"/>
      <c r="AU248" s="289"/>
      <c r="AV248" s="289"/>
      <c r="AW248" s="289"/>
      <c r="AX248" s="289"/>
      <c r="AY248" s="289"/>
      <c r="AZ248" s="289"/>
      <c r="BA248" s="289"/>
      <c r="BB248" s="289"/>
      <c r="BC248" s="289"/>
      <c r="BD248" s="289"/>
      <c r="BE248" s="289"/>
      <c r="BF248" s="289"/>
      <c r="BG248" s="289"/>
      <c r="BH248" s="289"/>
      <c r="BI248" s="289"/>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5"/>
      <c r="D249" s="365"/>
      <c r="E249" s="85">
        <v>5</v>
      </c>
      <c r="F249" s="290"/>
      <c r="G249" s="295"/>
      <c r="H249" s="294"/>
      <c r="I249" s="294"/>
      <c r="J249" s="294"/>
      <c r="K249" s="294"/>
      <c r="L249" s="293"/>
      <c r="M249" s="291">
        <f>IF(A11taxstdlife="n/a","n/a",IF(M$3&gt;(A11taxstdlife+$E249),(Input!$L$66-Input!$L$115)-SUM($L249:L249),(Input!$L$66-Input!$L$115)/A11taxstdlife))</f>
        <v>0</v>
      </c>
      <c r="N249" s="291">
        <f>IF(A11taxstdlife="n/a","n/a",IF(N$3&gt;(A11taxstdlife+$E249),(Input!$L$66-Input!$L$115)-SUM($L249:M249),(Input!$L$66-Input!$L$115)/A11taxstdlife))</f>
        <v>0</v>
      </c>
      <c r="O249" s="291">
        <f>IF(A11taxstdlife="n/a","n/a",IF(O$3&gt;(A11taxstdlife+$E249),(Input!$L$66-Input!$L$115)-SUM($L249:N249),(Input!$L$66-Input!$L$115)/A11taxstdlife))</f>
        <v>0</v>
      </c>
      <c r="P249" s="291">
        <f>IF(A11taxstdlife="n/a","n/a",IF(P$3&gt;(A11taxstdlife+$E249),(Input!$L$66-Input!$L$115)-SUM($L249:O249),(Input!$L$66-Input!$L$115)/A11taxstdlife))</f>
        <v>0</v>
      </c>
      <c r="Q249" s="291">
        <f>IF(A11taxstdlife="n/a","n/a",IF(Q$3&gt;(A11taxstdlife+$E249),(Input!$L$66-Input!$L$115)-SUM($L249:P249),(Input!$L$66-Input!$L$115)/A11taxstdlife))</f>
        <v>0</v>
      </c>
      <c r="R249" s="291"/>
      <c r="S249" s="288"/>
      <c r="T249" s="288"/>
      <c r="U249" s="288"/>
      <c r="V249" s="288"/>
      <c r="W249" s="288"/>
      <c r="X249" s="288"/>
      <c r="Y249" s="288"/>
      <c r="Z249" s="288"/>
      <c r="AA249" s="289"/>
      <c r="AB249" s="289"/>
      <c r="AC249" s="289"/>
      <c r="AD249" s="289"/>
      <c r="AE249" s="289"/>
      <c r="AF249" s="289"/>
      <c r="AG249" s="289"/>
      <c r="AH249" s="289"/>
      <c r="AI249" s="289"/>
      <c r="AJ249" s="289"/>
      <c r="AK249" s="289"/>
      <c r="AL249" s="289"/>
      <c r="AM249" s="289"/>
      <c r="AN249" s="289"/>
      <c r="AO249" s="289"/>
      <c r="AP249" s="289"/>
      <c r="AQ249" s="289"/>
      <c r="AR249" s="289"/>
      <c r="AS249" s="289"/>
      <c r="AT249" s="289"/>
      <c r="AU249" s="289"/>
      <c r="AV249" s="289"/>
      <c r="AW249" s="289"/>
      <c r="AX249" s="289"/>
      <c r="AY249" s="289"/>
      <c r="AZ249" s="289"/>
      <c r="BA249" s="289"/>
      <c r="BB249" s="289"/>
      <c r="BC249" s="289"/>
      <c r="BD249" s="289"/>
      <c r="BE249" s="289"/>
      <c r="BF249" s="289"/>
      <c r="BG249" s="289"/>
      <c r="BH249" s="289"/>
      <c r="BI249" s="289"/>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5"/>
      <c r="D250" s="365"/>
      <c r="E250" s="85">
        <v>6</v>
      </c>
      <c r="F250" s="290"/>
      <c r="G250" s="295"/>
      <c r="H250" s="294"/>
      <c r="I250" s="294"/>
      <c r="J250" s="294"/>
      <c r="K250" s="294"/>
      <c r="L250" s="294"/>
      <c r="M250" s="293"/>
      <c r="N250" s="291">
        <f>IF(A11taxstdlife="n/a","n/a",IF(N$3&gt;(A11taxstdlife+$E250),(Input!$M$66-Input!$M$115)-SUM($M250:M250),(Input!$M$66-Input!$M$115)/A11taxstdlife))</f>
        <v>0</v>
      </c>
      <c r="O250" s="291">
        <f>IF(A11taxstdlife="n/a","n/a",IF(O$3&gt;(A11taxstdlife+$E250),(Input!$M$66-Input!$M$115)-SUM($M250:N250),(Input!$M$66-Input!$M$115)/A11taxstdlife))</f>
        <v>0</v>
      </c>
      <c r="P250" s="291">
        <f>IF(A11taxstdlife="n/a","n/a",IF(P$3&gt;(A11taxstdlife+$E250),(Input!$M$66-Input!$M$115)-SUM($M250:O250),(Input!$M$66-Input!$M$115)/A11taxstdlife))</f>
        <v>0</v>
      </c>
      <c r="Q250" s="291">
        <f>IF(A11taxstdlife="n/a","n/a",IF(Q$3&gt;(A11taxstdlife+$E250),(Input!$M$66-Input!$M$115)-SUM($M250:P250),(Input!$M$66-Input!$M$115)/A11taxstdlife))</f>
        <v>0</v>
      </c>
      <c r="R250" s="291"/>
      <c r="S250" s="288"/>
      <c r="T250" s="288"/>
      <c r="U250" s="288"/>
      <c r="V250" s="288"/>
      <c r="W250" s="288"/>
      <c r="X250" s="288"/>
      <c r="Y250" s="288"/>
      <c r="Z250" s="288"/>
      <c r="AA250" s="289"/>
      <c r="AB250" s="289"/>
      <c r="AC250" s="289"/>
      <c r="AD250" s="289"/>
      <c r="AE250" s="289"/>
      <c r="AF250" s="289"/>
      <c r="AG250" s="289"/>
      <c r="AH250" s="289"/>
      <c r="AI250" s="289"/>
      <c r="AJ250" s="289"/>
      <c r="AK250" s="289"/>
      <c r="AL250" s="289"/>
      <c r="AM250" s="289"/>
      <c r="AN250" s="289"/>
      <c r="AO250" s="289"/>
      <c r="AP250" s="289"/>
      <c r="AQ250" s="289"/>
      <c r="AR250" s="289"/>
      <c r="AS250" s="289"/>
      <c r="AT250" s="289"/>
      <c r="AU250" s="289"/>
      <c r="AV250" s="289"/>
      <c r="AW250" s="289"/>
      <c r="AX250" s="289"/>
      <c r="AY250" s="289"/>
      <c r="AZ250" s="289"/>
      <c r="BA250" s="289"/>
      <c r="BB250" s="289"/>
      <c r="BC250" s="289"/>
      <c r="BD250" s="289"/>
      <c r="BE250" s="289"/>
      <c r="BF250" s="289"/>
      <c r="BG250" s="289"/>
      <c r="BH250" s="289"/>
      <c r="BI250" s="289"/>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5"/>
      <c r="D251" s="365"/>
      <c r="E251" s="85">
        <v>7</v>
      </c>
      <c r="F251" s="290"/>
      <c r="G251" s="295"/>
      <c r="H251" s="294"/>
      <c r="I251" s="294"/>
      <c r="J251" s="294"/>
      <c r="K251" s="294"/>
      <c r="L251" s="294"/>
      <c r="M251" s="294"/>
      <c r="N251" s="293"/>
      <c r="O251" s="291">
        <f>IF(A11taxstdlife="n/a","n/a",IF(O$3&gt;(A11taxstdlife+$E251),(Input!$N$66-Input!$N$115)-SUM($N251:N251),(Input!$N$66-Input!$N$115)/A11taxstdlife))</f>
        <v>0</v>
      </c>
      <c r="P251" s="291">
        <f>IF(A11taxstdlife="n/a","n/a",IF(P$3&gt;(A11taxstdlife+$E251),(Input!$N$66-Input!$N$115)-SUM($N251:O251),(Input!$N$66-Input!$N$115)/A11taxstdlife))</f>
        <v>0</v>
      </c>
      <c r="Q251" s="291">
        <f>IF(A11taxstdlife="n/a","n/a",IF(Q$3&gt;(A11taxstdlife+$E251),(Input!$N$66-Input!$N$115)-SUM($N251:P251),(Input!$N$66-Input!$N$115)/A11taxstdlife))</f>
        <v>0</v>
      </c>
      <c r="R251" s="291"/>
      <c r="S251" s="288"/>
      <c r="T251" s="288"/>
      <c r="U251" s="288"/>
      <c r="V251" s="288"/>
      <c r="W251" s="288"/>
      <c r="X251" s="288"/>
      <c r="Y251" s="288"/>
      <c r="Z251" s="288"/>
      <c r="AA251" s="289"/>
      <c r="AB251" s="289"/>
      <c r="AC251" s="289"/>
      <c r="AD251" s="289"/>
      <c r="AE251" s="289"/>
      <c r="AF251" s="289"/>
      <c r="AG251" s="289"/>
      <c r="AH251" s="289"/>
      <c r="AI251" s="289"/>
      <c r="AJ251" s="289"/>
      <c r="AK251" s="289"/>
      <c r="AL251" s="289"/>
      <c r="AM251" s="289"/>
      <c r="AN251" s="289"/>
      <c r="AO251" s="289"/>
      <c r="AP251" s="289"/>
      <c r="AQ251" s="289"/>
      <c r="AR251" s="289"/>
      <c r="AS251" s="289"/>
      <c r="AT251" s="289"/>
      <c r="AU251" s="289"/>
      <c r="AV251" s="289"/>
      <c r="AW251" s="289"/>
      <c r="AX251" s="289"/>
      <c r="AY251" s="289"/>
      <c r="AZ251" s="289"/>
      <c r="BA251" s="289"/>
      <c r="BB251" s="289"/>
      <c r="BC251" s="289"/>
      <c r="BD251" s="289"/>
      <c r="BE251" s="289"/>
      <c r="BF251" s="289"/>
      <c r="BG251" s="289"/>
      <c r="BH251" s="289"/>
      <c r="BI251" s="289"/>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5"/>
      <c r="D252" s="365"/>
      <c r="E252" s="85">
        <v>8</v>
      </c>
      <c r="F252" s="290"/>
      <c r="G252" s="295"/>
      <c r="H252" s="294"/>
      <c r="I252" s="294"/>
      <c r="J252" s="294"/>
      <c r="K252" s="294"/>
      <c r="L252" s="294"/>
      <c r="M252" s="294"/>
      <c r="N252" s="294"/>
      <c r="O252" s="293"/>
      <c r="P252" s="291">
        <f>IF(A11taxstdlife="n/a","n/a",IF(P$3&gt;(A11taxstdlife+$E252),(Input!$O$66-Input!$O$115)-SUM($O252:O252),(Input!$O$66-Input!$O$115)/A11taxstdlife))</f>
        <v>0</v>
      </c>
      <c r="Q252" s="291">
        <f>IF(A11taxstdlife="n/a","n/a",IF(Q$3&gt;(A11taxstdlife+$E252),(Input!$O$66-Input!$O$115)-SUM($O252:P252),(Input!$O$66-Input!$O$115)/A11taxstdlife))</f>
        <v>0</v>
      </c>
      <c r="R252" s="291"/>
      <c r="S252" s="288"/>
      <c r="T252" s="288"/>
      <c r="U252" s="288"/>
      <c r="V252" s="288"/>
      <c r="W252" s="288"/>
      <c r="X252" s="288"/>
      <c r="Y252" s="288"/>
      <c r="Z252" s="288"/>
      <c r="AA252" s="289"/>
      <c r="AB252" s="289"/>
      <c r="AC252" s="289"/>
      <c r="AD252" s="289"/>
      <c r="AE252" s="289"/>
      <c r="AF252" s="289"/>
      <c r="AG252" s="289"/>
      <c r="AH252" s="289"/>
      <c r="AI252" s="289"/>
      <c r="AJ252" s="289"/>
      <c r="AK252" s="289"/>
      <c r="AL252" s="289"/>
      <c r="AM252" s="289"/>
      <c r="AN252" s="289"/>
      <c r="AO252" s="289"/>
      <c r="AP252" s="289"/>
      <c r="AQ252" s="289"/>
      <c r="AR252" s="289"/>
      <c r="AS252" s="289"/>
      <c r="AT252" s="289"/>
      <c r="AU252" s="289"/>
      <c r="AV252" s="289"/>
      <c r="AW252" s="289"/>
      <c r="AX252" s="289"/>
      <c r="AY252" s="289"/>
      <c r="AZ252" s="289"/>
      <c r="BA252" s="289"/>
      <c r="BB252" s="289"/>
      <c r="BC252" s="289"/>
      <c r="BD252" s="289"/>
      <c r="BE252" s="289"/>
      <c r="BF252" s="289"/>
      <c r="BG252" s="289"/>
      <c r="BH252" s="289"/>
      <c r="BI252" s="289"/>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25"/>
      <c r="D253" s="365"/>
      <c r="E253" s="85">
        <v>9</v>
      </c>
      <c r="F253" s="290"/>
      <c r="G253" s="295"/>
      <c r="H253" s="294"/>
      <c r="I253" s="294"/>
      <c r="J253" s="294"/>
      <c r="K253" s="294"/>
      <c r="L253" s="294"/>
      <c r="M253" s="294"/>
      <c r="N253" s="294"/>
      <c r="O253" s="294"/>
      <c r="P253" s="293"/>
      <c r="Q253" s="291">
        <f>IF(A11taxstdlife="n/a","n/a",IF(Q$3&gt;(A11taxstdlife+$E253),(Input!$P$66-Input!$P$115)-SUM($P253:P253),(Input!$P$66-Input!$P$115)/A11taxstdlife))</f>
        <v>0</v>
      </c>
      <c r="R253" s="291"/>
      <c r="S253" s="288"/>
      <c r="T253" s="288"/>
      <c r="U253" s="288"/>
      <c r="V253" s="288"/>
      <c r="W253" s="288"/>
      <c r="X253" s="288"/>
      <c r="Y253" s="288"/>
      <c r="Z253" s="288"/>
      <c r="AA253" s="289"/>
      <c r="AB253" s="289"/>
      <c r="AC253" s="289"/>
      <c r="AD253" s="289"/>
      <c r="AE253" s="289"/>
      <c r="AF253" s="289"/>
      <c r="AG253" s="289"/>
      <c r="AH253" s="289"/>
      <c r="AI253" s="289"/>
      <c r="AJ253" s="289"/>
      <c r="AK253" s="289"/>
      <c r="AL253" s="289"/>
      <c r="AM253" s="289"/>
      <c r="AN253" s="289"/>
      <c r="AO253" s="289"/>
      <c r="AP253" s="289"/>
      <c r="AQ253" s="289"/>
      <c r="AR253" s="289"/>
      <c r="AS253" s="289"/>
      <c r="AT253" s="289"/>
      <c r="AU253" s="289"/>
      <c r="AV253" s="289"/>
      <c r="AW253" s="289"/>
      <c r="AX253" s="289"/>
      <c r="AY253" s="289"/>
      <c r="AZ253" s="289"/>
      <c r="BA253" s="289"/>
      <c r="BB253" s="289"/>
      <c r="BC253" s="289"/>
      <c r="BD253" s="289"/>
      <c r="BE253" s="289"/>
      <c r="BF253" s="289"/>
      <c r="BG253" s="289"/>
      <c r="BH253" s="289"/>
      <c r="BI253" s="289"/>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25"/>
      <c r="D254" s="365"/>
      <c r="E254" s="86">
        <v>10</v>
      </c>
      <c r="F254" s="290"/>
      <c r="G254" s="295"/>
      <c r="H254" s="294"/>
      <c r="I254" s="294"/>
      <c r="J254" s="294"/>
      <c r="K254" s="294"/>
      <c r="L254" s="294"/>
      <c r="M254" s="294"/>
      <c r="N254" s="294"/>
      <c r="O254" s="294"/>
      <c r="P254" s="295"/>
      <c r="Q254" s="293"/>
      <c r="R254" s="291"/>
      <c r="S254" s="288"/>
      <c r="T254" s="288"/>
      <c r="U254" s="288"/>
      <c r="V254" s="288"/>
      <c r="W254" s="288"/>
      <c r="X254" s="288"/>
      <c r="Y254" s="288"/>
      <c r="Z254" s="288"/>
      <c r="AA254" s="289"/>
      <c r="AB254" s="289"/>
      <c r="AC254" s="289"/>
      <c r="AD254" s="289"/>
      <c r="AE254" s="289"/>
      <c r="AF254" s="289"/>
      <c r="AG254" s="289"/>
      <c r="AH254" s="289"/>
      <c r="AI254" s="289"/>
      <c r="AJ254" s="289"/>
      <c r="AK254" s="289"/>
      <c r="AL254" s="289"/>
      <c r="AM254" s="289"/>
      <c r="AN254" s="289"/>
      <c r="AO254" s="289"/>
      <c r="AP254" s="289"/>
      <c r="AQ254" s="289"/>
      <c r="AR254" s="289"/>
      <c r="AS254" s="289"/>
      <c r="AT254" s="289"/>
      <c r="AU254" s="289"/>
      <c r="AV254" s="289"/>
      <c r="AW254" s="289"/>
      <c r="AX254" s="289"/>
      <c r="AY254" s="289"/>
      <c r="AZ254" s="289"/>
      <c r="BA254" s="289"/>
      <c r="BB254" s="289"/>
      <c r="BC254" s="289"/>
      <c r="BD254" s="289"/>
      <c r="BE254" s="289"/>
      <c r="BF254" s="289"/>
      <c r="BG254" s="289"/>
      <c r="BH254" s="289"/>
      <c r="BI254" s="289"/>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1">
      <c r="A255" s="9"/>
      <c r="B255" s="9"/>
      <c r="C255" s="25" t="str">
        <f>Asset11</f>
        <v>Non-System Capex</v>
      </c>
      <c r="D255" s="9"/>
      <c r="E255" s="9"/>
      <c r="F255" s="281"/>
      <c r="G255" s="296"/>
      <c r="H255" s="296">
        <f>-SUM(H242:H254)</f>
        <v>0</v>
      </c>
      <c r="I255" s="296">
        <f>-SUM(I242:I254)</f>
        <v>0</v>
      </c>
      <c r="J255" s="296">
        <f>-SUM(J242:J254)</f>
        <v>0</v>
      </c>
      <c r="K255" s="296">
        <f>-SUM(K242:K254)</f>
        <v>0</v>
      </c>
      <c r="L255" s="296">
        <f>-SUM(L242:L254)</f>
        <v>0</v>
      </c>
      <c r="M255" s="296">
        <f>IF(Input!M248&gt;0, -SUM(M242:M254), 0)</f>
        <v>0</v>
      </c>
      <c r="N255" s="296">
        <f>IF(Input!N248&gt;0, -SUM(N242:N254), 0)</f>
        <v>0</v>
      </c>
      <c r="O255" s="296">
        <f>IF(Input!O248&gt;0, -SUM(O242:O254), 0)</f>
        <v>0</v>
      </c>
      <c r="P255" s="296">
        <f>IF(Input!P248&gt;0, -SUM(P242:P254), 0)</f>
        <v>0</v>
      </c>
      <c r="Q255" s="296">
        <f>IF(Input!Q248&gt;0, -SUM(Q242:Q254), 0)</f>
        <v>0</v>
      </c>
      <c r="R255" s="297"/>
      <c r="S255" s="298"/>
      <c r="T255" s="298"/>
      <c r="U255" s="298"/>
      <c r="V255" s="298"/>
      <c r="W255" s="298"/>
      <c r="X255" s="298"/>
      <c r="Y255" s="298"/>
      <c r="Z255" s="298"/>
      <c r="AA255" s="299"/>
      <c r="AB255" s="299"/>
      <c r="AC255" s="299"/>
      <c r="AD255" s="299"/>
      <c r="AE255" s="299"/>
      <c r="AF255" s="299"/>
      <c r="AG255" s="299"/>
      <c r="AH255" s="299"/>
      <c r="AI255" s="299"/>
      <c r="AJ255" s="299"/>
      <c r="AK255" s="299"/>
      <c r="AL255" s="299"/>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31" t="str">
        <f>Asset12</f>
        <v>Non-network—IT and Communications Capex</v>
      </c>
      <c r="C256" s="32"/>
      <c r="D256" s="33" t="s">
        <v>66</v>
      </c>
      <c r="E256" s="32"/>
      <c r="F256" s="286"/>
      <c r="G256" s="287"/>
      <c r="H256" s="287">
        <f>IF(H$3&gt;A12taxremlife,A12taxvalue-SUM($F256:G256),IF(A12taxremlife="N/A","n/a",A12taxvalue/A12taxremlife))</f>
        <v>0</v>
      </c>
      <c r="I256" s="287">
        <f>IF(I$3&gt;A12taxremlife,A12taxvalue-SUM($F256:H256),IF(A12taxremlife="N/A","n/a",A12taxvalue/A12taxremlife))</f>
        <v>0</v>
      </c>
      <c r="J256" s="287">
        <f>IF(J$3&gt;A12taxremlife,A12taxvalue-SUM($F256:I256),IF(A12taxremlife="N/A","n/a",A12taxvalue/A12taxremlife))</f>
        <v>0</v>
      </c>
      <c r="K256" s="287">
        <f>IF(K$3&gt;A12taxremlife,A12taxvalue-SUM($F256:J256),IF(A12taxremlife="N/A","n/a",A12taxvalue/A12taxremlife))</f>
        <v>0</v>
      </c>
      <c r="L256" s="287">
        <f>IF(L$3&gt;A12taxremlife,A12taxvalue-SUM($F256:K256),IF(A12taxremlife="N/A","n/a",A12taxvalue/A12taxremlife))</f>
        <v>0</v>
      </c>
      <c r="M256" s="287">
        <f>IF(M$3&gt;A12taxremlife,A12taxvalue-SUM($F256:L256),IF(A12taxremlife="N/A","n/a",A12taxvalue/A12taxremlife))</f>
        <v>0</v>
      </c>
      <c r="N256" s="287">
        <f>IF(N$3&gt;A12taxremlife,A12taxvalue-SUM($F256:M256),IF(A12taxremlife="N/A","n/a",A12taxvalue/A12taxremlife))</f>
        <v>0</v>
      </c>
      <c r="O256" s="287">
        <f>IF(O$3&gt;A12taxremlife,A12taxvalue-SUM($F256:N256),IF(A12taxremlife="N/A","n/a",A12taxvalue/A12taxremlife))</f>
        <v>0</v>
      </c>
      <c r="P256" s="287">
        <f>IF(P$3&gt;A12taxremlife,A12taxvalue-SUM($F256:O256),IF(A12taxremlife="N/A","n/a",A12taxvalue/A12taxremlife))</f>
        <v>0</v>
      </c>
      <c r="Q256" s="287">
        <f>IF(Q$3&gt;A12taxremlife,A12taxvalue-SUM($F256:P256),IF(A12taxremlife="N/A","n/a",A12taxvalue/A12taxremlife))</f>
        <v>0</v>
      </c>
      <c r="R256" s="287"/>
      <c r="S256" s="288"/>
      <c r="T256" s="288"/>
      <c r="U256" s="288"/>
      <c r="V256" s="288"/>
      <c r="W256" s="288"/>
      <c r="X256" s="288"/>
      <c r="Y256" s="288"/>
      <c r="Z256" s="288"/>
      <c r="AA256" s="289"/>
      <c r="AB256" s="289"/>
      <c r="AC256" s="289"/>
      <c r="AD256" s="289"/>
      <c r="AE256" s="289"/>
      <c r="AF256" s="289"/>
      <c r="AG256" s="289"/>
      <c r="AH256" s="289"/>
      <c r="AI256" s="289"/>
      <c r="AJ256" s="289"/>
      <c r="AK256" s="289"/>
      <c r="AL256" s="289"/>
      <c r="AM256" s="289"/>
      <c r="AN256" s="289"/>
      <c r="AO256" s="289"/>
      <c r="AP256" s="289"/>
      <c r="AQ256" s="289"/>
      <c r="AR256" s="289"/>
      <c r="AS256" s="289"/>
      <c r="AT256" s="289"/>
      <c r="AU256" s="289"/>
      <c r="AV256" s="289"/>
      <c r="AW256" s="289"/>
      <c r="AX256" s="289"/>
      <c r="AY256" s="289"/>
      <c r="AZ256" s="289"/>
      <c r="BA256" s="289"/>
      <c r="BB256" s="289"/>
      <c r="BC256" s="289"/>
      <c r="BD256" s="289"/>
      <c r="BE256" s="289"/>
      <c r="BF256" s="289"/>
      <c r="BG256" s="289"/>
      <c r="BH256" s="289"/>
      <c r="BI256" s="289"/>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5"/>
      <c r="D257" s="364" t="s">
        <v>83</v>
      </c>
      <c r="E257" s="85">
        <v>-1</v>
      </c>
      <c r="F257" s="290"/>
      <c r="G257" s="291"/>
      <c r="H257" s="291"/>
      <c r="I257" s="291"/>
      <c r="J257" s="291"/>
      <c r="K257" s="291"/>
      <c r="L257" s="291"/>
      <c r="M257" s="291"/>
      <c r="N257" s="291"/>
      <c r="O257" s="291"/>
      <c r="P257" s="291"/>
      <c r="Q257" s="291"/>
      <c r="R257" s="291"/>
      <c r="S257" s="288"/>
      <c r="T257" s="288"/>
      <c r="U257" s="288"/>
      <c r="V257" s="288"/>
      <c r="W257" s="288"/>
      <c r="X257" s="288"/>
      <c r="Y257" s="288"/>
      <c r="Z257" s="288"/>
      <c r="AA257" s="289"/>
      <c r="AB257" s="289"/>
      <c r="AC257" s="289"/>
      <c r="AD257" s="289"/>
      <c r="AE257" s="289"/>
      <c r="AF257" s="289"/>
      <c r="AG257" s="289"/>
      <c r="AH257" s="289"/>
      <c r="AI257" s="289"/>
      <c r="AJ257" s="289"/>
      <c r="AK257" s="289"/>
      <c r="AL257" s="289"/>
      <c r="AM257" s="289"/>
      <c r="AN257" s="289"/>
      <c r="AO257" s="289"/>
      <c r="AP257" s="289"/>
      <c r="AQ257" s="289"/>
      <c r="AR257" s="289"/>
      <c r="AS257" s="289"/>
      <c r="AT257" s="289"/>
      <c r="AU257" s="289"/>
      <c r="AV257" s="289"/>
      <c r="AW257" s="289"/>
      <c r="AX257" s="289"/>
      <c r="AY257" s="289"/>
      <c r="AZ257" s="289"/>
      <c r="BA257" s="289"/>
      <c r="BB257" s="289"/>
      <c r="BC257" s="289"/>
      <c r="BD257" s="289"/>
      <c r="BE257" s="289"/>
      <c r="BF257" s="289"/>
      <c r="BG257" s="289"/>
      <c r="BH257" s="289"/>
      <c r="BI257" s="289"/>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5"/>
      <c r="D258" s="365"/>
      <c r="E258" s="85">
        <v>0</v>
      </c>
      <c r="F258" s="290"/>
      <c r="G258" s="293"/>
      <c r="H258" s="291"/>
      <c r="I258" s="291"/>
      <c r="J258" s="291"/>
      <c r="K258" s="291"/>
      <c r="L258" s="291"/>
      <c r="M258" s="291"/>
      <c r="N258" s="291"/>
      <c r="O258" s="291"/>
      <c r="P258" s="291"/>
      <c r="Q258" s="291"/>
      <c r="R258" s="291"/>
      <c r="S258" s="288"/>
      <c r="T258" s="288"/>
      <c r="U258" s="288"/>
      <c r="V258" s="288"/>
      <c r="W258" s="288"/>
      <c r="X258" s="288"/>
      <c r="Y258" s="288"/>
      <c r="Z258" s="288"/>
      <c r="AA258" s="289"/>
      <c r="AB258" s="289"/>
      <c r="AC258" s="289"/>
      <c r="AD258" s="289"/>
      <c r="AE258" s="289"/>
      <c r="AF258" s="289"/>
      <c r="AG258" s="289"/>
      <c r="AH258" s="289"/>
      <c r="AI258" s="289"/>
      <c r="AJ258" s="289"/>
      <c r="AK258" s="289"/>
      <c r="AL258" s="289"/>
      <c r="AM258" s="289"/>
      <c r="AN258" s="289"/>
      <c r="AO258" s="289"/>
      <c r="AP258" s="289"/>
      <c r="AQ258" s="289"/>
      <c r="AR258" s="289"/>
      <c r="AS258" s="289"/>
      <c r="AT258" s="289"/>
      <c r="AU258" s="289"/>
      <c r="AV258" s="289"/>
      <c r="AW258" s="289"/>
      <c r="AX258" s="289"/>
      <c r="AY258" s="289"/>
      <c r="AZ258" s="289"/>
      <c r="BA258" s="289"/>
      <c r="BB258" s="289"/>
      <c r="BC258" s="289"/>
      <c r="BD258" s="289"/>
      <c r="BE258" s="289"/>
      <c r="BF258" s="289"/>
      <c r="BG258" s="289"/>
      <c r="BH258" s="289"/>
      <c r="BI258" s="289"/>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5"/>
      <c r="D259" s="365"/>
      <c r="E259" s="85">
        <v>1</v>
      </c>
      <c r="F259" s="290"/>
      <c r="G259" s="295"/>
      <c r="H259" s="293"/>
      <c r="I259" s="291">
        <f>IF(A12taxstdlife="n/a","n/a",IF(I$3&gt;(A12taxstdlife+$E259),(Input!$H$67-Input!$H$116)-SUM($H259:H259),(Input!$H$67-Input!$H$116)/A12taxstdlife))</f>
        <v>0</v>
      </c>
      <c r="J259" s="291">
        <f>IF(A12taxstdlife="n/a","n/a",IF(J$3&gt;(A12taxstdlife+$E259),(Input!$H$67-Input!$H$116)-SUM($H259:I259),(Input!$H$67-Input!$H$116)/A12taxstdlife))</f>
        <v>0</v>
      </c>
      <c r="K259" s="291">
        <f>IF(A12taxstdlife="n/a","n/a",IF(K$3&gt;(A12taxstdlife+$E259),(Input!$H$67-Input!$H$116)-SUM($H259:J259),(Input!$H$67-Input!$H$116)/A12taxstdlife))</f>
        <v>0</v>
      </c>
      <c r="L259" s="291">
        <f>IF(A12taxstdlife="n/a","n/a",IF(L$3&gt;(A12taxstdlife+$E259),(Input!$H$67-Input!$H$116)-SUM($H259:K259),(Input!$H$67-Input!$H$116)/A12taxstdlife))</f>
        <v>0</v>
      </c>
      <c r="M259" s="291">
        <f>IF(A12taxstdlife="n/a","n/a",IF(M$3&gt;(A12taxstdlife+$E259),(Input!$H$67-Input!$H$116)-SUM($H259:L259),(Input!$H$67-Input!$H$116)/A12taxstdlife))</f>
        <v>0</v>
      </c>
      <c r="N259" s="291">
        <f>IF(A12taxstdlife="n/a","n/a",IF(N$3&gt;(A12taxstdlife+$E259),(Input!$H$67-Input!$H$116)-SUM($H259:M259),(Input!$H$67-Input!$H$116)/A12taxstdlife))</f>
        <v>0</v>
      </c>
      <c r="O259" s="291">
        <f>IF(A12taxstdlife="n/a","n/a",IF(O$3&gt;(A12taxstdlife+$E259),(Input!$H$67-Input!$H$116)-SUM($H259:N259),(Input!$H$67-Input!$H$116)/A12taxstdlife))</f>
        <v>0</v>
      </c>
      <c r="P259" s="291">
        <f>IF(A12taxstdlife="n/a","n/a",IF(P$3&gt;(A12taxstdlife+$E259),(Input!$H$67-Input!$H$116)-SUM($H259:O259),(Input!$H$67-Input!$H$116)/A12taxstdlife))</f>
        <v>0</v>
      </c>
      <c r="Q259" s="291">
        <f>IF(A12taxstdlife="n/a","n/a",IF(Q$3&gt;(A12taxstdlife+$E259),(Input!$H$67-Input!$H$116)-SUM($H259:P259),(Input!$H$67-Input!$H$116)/A12taxstdlife))</f>
        <v>0</v>
      </c>
      <c r="R259" s="291"/>
      <c r="S259" s="288"/>
      <c r="T259" s="288"/>
      <c r="U259" s="288"/>
      <c r="V259" s="288"/>
      <c r="W259" s="288"/>
      <c r="X259" s="288"/>
      <c r="Y259" s="288"/>
      <c r="Z259" s="288"/>
      <c r="AA259" s="289"/>
      <c r="AB259" s="289"/>
      <c r="AC259" s="289"/>
      <c r="AD259" s="289"/>
      <c r="AE259" s="289"/>
      <c r="AF259" s="289"/>
      <c r="AG259" s="289"/>
      <c r="AH259" s="289"/>
      <c r="AI259" s="289"/>
      <c r="AJ259" s="289"/>
      <c r="AK259" s="289"/>
      <c r="AL259" s="289"/>
      <c r="AM259" s="289"/>
      <c r="AN259" s="289"/>
      <c r="AO259" s="289"/>
      <c r="AP259" s="289"/>
      <c r="AQ259" s="289"/>
      <c r="AR259" s="289"/>
      <c r="AS259" s="289"/>
      <c r="AT259" s="289"/>
      <c r="AU259" s="289"/>
      <c r="AV259" s="289"/>
      <c r="AW259" s="289"/>
      <c r="AX259" s="289"/>
      <c r="AY259" s="289"/>
      <c r="AZ259" s="289"/>
      <c r="BA259" s="289"/>
      <c r="BB259" s="289"/>
      <c r="BC259" s="289"/>
      <c r="BD259" s="289"/>
      <c r="BE259" s="289"/>
      <c r="BF259" s="289"/>
      <c r="BG259" s="289"/>
      <c r="BH259" s="289"/>
      <c r="BI259" s="289"/>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5"/>
      <c r="D260" s="365"/>
      <c r="E260" s="85">
        <v>2</v>
      </c>
      <c r="F260" s="290"/>
      <c r="G260" s="295"/>
      <c r="H260" s="294"/>
      <c r="I260" s="293"/>
      <c r="J260" s="291">
        <f>IF(A12taxstdlife="n/a","n/a",IF(J$3&gt;(A12taxstdlife+$E260),(Input!$I$67-Input!$I$116)-SUM($I260:I260),(Input!$I$67-Input!$I$116)/A12taxstdlife))</f>
        <v>0</v>
      </c>
      <c r="K260" s="291">
        <f>IF(A12taxstdlife="n/a","n/a",IF(K$3&gt;(A12taxstdlife+$E260),(Input!$I$67-Input!$I$116)-SUM($I260:J260),(Input!$I$67-Input!$I$116)/A12taxstdlife))</f>
        <v>0</v>
      </c>
      <c r="L260" s="291">
        <f>IF(A12taxstdlife="n/a","n/a",IF(L$3&gt;(A12taxstdlife+$E260),(Input!$I$67-Input!$I$116)-SUM($I260:K260),(Input!$I$67-Input!$I$116)/A12taxstdlife))</f>
        <v>0</v>
      </c>
      <c r="M260" s="291">
        <f>IF(A12taxstdlife="n/a","n/a",IF(M$3&gt;(A12taxstdlife+$E260),(Input!$I$67-Input!$I$116)-SUM($I260:L260),(Input!$I$67-Input!$I$116)/A12taxstdlife))</f>
        <v>0</v>
      </c>
      <c r="N260" s="291">
        <f>IF(A12taxstdlife="n/a","n/a",IF(N$3&gt;(A12taxstdlife+$E260),(Input!$I$67-Input!$I$116)-SUM($I260:M260),(Input!$I$67-Input!$I$116)/A12taxstdlife))</f>
        <v>0</v>
      </c>
      <c r="O260" s="291">
        <f>IF(A12taxstdlife="n/a","n/a",IF(O$3&gt;(A12taxstdlife+$E260),(Input!$I$67-Input!$I$116)-SUM($I260:N260),(Input!$I$67-Input!$I$116)/A12taxstdlife))</f>
        <v>0</v>
      </c>
      <c r="P260" s="291">
        <f>IF(A12taxstdlife="n/a","n/a",IF(P$3&gt;(A12taxstdlife+$E260),(Input!$I$67-Input!$I$116)-SUM($I260:O260),(Input!$I$67-Input!$I$116)/A12taxstdlife))</f>
        <v>0</v>
      </c>
      <c r="Q260" s="291">
        <f>IF(A12taxstdlife="n/a","n/a",IF(Q$3&gt;(A12taxstdlife+$E260),(Input!$I$67-Input!$I$116)-SUM($I260:P260),(Input!$I$67-Input!$I$116)/A12taxstdlife))</f>
        <v>0</v>
      </c>
      <c r="R260" s="291"/>
      <c r="S260" s="288"/>
      <c r="T260" s="288"/>
      <c r="U260" s="288"/>
      <c r="V260" s="288"/>
      <c r="W260" s="288"/>
      <c r="X260" s="288"/>
      <c r="Y260" s="288"/>
      <c r="Z260" s="288"/>
      <c r="AA260" s="289"/>
      <c r="AB260" s="289"/>
      <c r="AC260" s="289"/>
      <c r="AD260" s="289"/>
      <c r="AE260" s="289"/>
      <c r="AF260" s="289"/>
      <c r="AG260" s="289"/>
      <c r="AH260" s="289"/>
      <c r="AI260" s="289"/>
      <c r="AJ260" s="289"/>
      <c r="AK260" s="289"/>
      <c r="AL260" s="289"/>
      <c r="AM260" s="289"/>
      <c r="AN260" s="289"/>
      <c r="AO260" s="289"/>
      <c r="AP260" s="289"/>
      <c r="AQ260" s="289"/>
      <c r="AR260" s="289"/>
      <c r="AS260" s="289"/>
      <c r="AT260" s="289"/>
      <c r="AU260" s="289"/>
      <c r="AV260" s="289"/>
      <c r="AW260" s="289"/>
      <c r="AX260" s="289"/>
      <c r="AY260" s="289"/>
      <c r="AZ260" s="289"/>
      <c r="BA260" s="289"/>
      <c r="BB260" s="289"/>
      <c r="BC260" s="289"/>
      <c r="BD260" s="289"/>
      <c r="BE260" s="289"/>
      <c r="BF260" s="289"/>
      <c r="BG260" s="289"/>
      <c r="BH260" s="289"/>
      <c r="BI260" s="289"/>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5"/>
      <c r="D261" s="365"/>
      <c r="E261" s="85">
        <v>3</v>
      </c>
      <c r="F261" s="290"/>
      <c r="G261" s="295"/>
      <c r="H261" s="294"/>
      <c r="I261" s="294"/>
      <c r="J261" s="293"/>
      <c r="K261" s="291">
        <f>IF(A12taxstdlife="n/a","n/a",IF(K$3&gt;(A12taxstdlife+$E261),(Input!$J$67-Input!$J$116)-SUM($J261:J261),(Input!$J$67-Input!$J$116)/A12taxstdlife))</f>
        <v>0</v>
      </c>
      <c r="L261" s="291">
        <f>IF(A12taxstdlife="n/a","n/a",IF(L$3&gt;(A12taxstdlife+$E261),(Input!$J$67-Input!$J$116)-SUM($J261:K261),(Input!$J$67-Input!$J$116)/A12taxstdlife))</f>
        <v>0</v>
      </c>
      <c r="M261" s="291">
        <f>IF(A12taxstdlife="n/a","n/a",IF(M$3&gt;(A12taxstdlife+$E261),(Input!$J$67-Input!$J$116)-SUM($J261:L261),(Input!$J$67-Input!$J$116)/A12taxstdlife))</f>
        <v>0</v>
      </c>
      <c r="N261" s="291">
        <f>IF(A12taxstdlife="n/a","n/a",IF(N$3&gt;(A12taxstdlife+$E261),(Input!$J$67-Input!$J$116)-SUM($J261:M261),(Input!$J$67-Input!$J$116)/A12taxstdlife))</f>
        <v>0</v>
      </c>
      <c r="O261" s="291">
        <f>IF(A12taxstdlife="n/a","n/a",IF(O$3&gt;(A12taxstdlife+$E261),(Input!$J$67-Input!$J$116)-SUM($J261:N261),(Input!$J$67-Input!$J$116)/A12taxstdlife))</f>
        <v>0</v>
      </c>
      <c r="P261" s="291">
        <f>IF(A12taxstdlife="n/a","n/a",IF(P$3&gt;(A12taxstdlife+$E261),(Input!$J$67-Input!$J$116)-SUM($J261:O261),(Input!$J$67-Input!$J$116)/A12taxstdlife))</f>
        <v>0</v>
      </c>
      <c r="Q261" s="291">
        <f>IF(A12taxstdlife="n/a","n/a",IF(Q$3&gt;(A12taxstdlife+$E261),(Input!$J$67-Input!$J$116)-SUM($J261:P261),(Input!$J$67-Input!$J$116)/A12taxstdlife))</f>
        <v>0</v>
      </c>
      <c r="R261" s="291"/>
      <c r="S261" s="288"/>
      <c r="T261" s="288"/>
      <c r="U261" s="288"/>
      <c r="V261" s="288"/>
      <c r="W261" s="288"/>
      <c r="X261" s="288"/>
      <c r="Y261" s="288"/>
      <c r="Z261" s="288"/>
      <c r="AA261" s="289"/>
      <c r="AB261" s="289"/>
      <c r="AC261" s="289"/>
      <c r="AD261" s="289"/>
      <c r="AE261" s="289"/>
      <c r="AF261" s="289"/>
      <c r="AG261" s="289"/>
      <c r="AH261" s="289"/>
      <c r="AI261" s="289"/>
      <c r="AJ261" s="289"/>
      <c r="AK261" s="289"/>
      <c r="AL261" s="289"/>
      <c r="AM261" s="289"/>
      <c r="AN261" s="289"/>
      <c r="AO261" s="289"/>
      <c r="AP261" s="289"/>
      <c r="AQ261" s="289"/>
      <c r="AR261" s="289"/>
      <c r="AS261" s="289"/>
      <c r="AT261" s="289"/>
      <c r="AU261" s="289"/>
      <c r="AV261" s="289"/>
      <c r="AW261" s="289"/>
      <c r="AX261" s="289"/>
      <c r="AY261" s="289"/>
      <c r="AZ261" s="289"/>
      <c r="BA261" s="289"/>
      <c r="BB261" s="289"/>
      <c r="BC261" s="289"/>
      <c r="BD261" s="289"/>
      <c r="BE261" s="289"/>
      <c r="BF261" s="289"/>
      <c r="BG261" s="289"/>
      <c r="BH261" s="289"/>
      <c r="BI261" s="289"/>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5"/>
      <c r="D262" s="365"/>
      <c r="E262" s="85">
        <v>4</v>
      </c>
      <c r="F262" s="290"/>
      <c r="G262" s="295"/>
      <c r="H262" s="294"/>
      <c r="I262" s="294"/>
      <c r="J262" s="294"/>
      <c r="K262" s="293"/>
      <c r="L262" s="291">
        <f>IF(A12taxstdlife="n/a","n/a",IF(L$3&gt;(A12taxstdlife+$E262),(Input!$K$67-Input!$K$116)-SUM($K262:K262),(Input!$K$67-Input!$K$116)/A12taxstdlife))</f>
        <v>0</v>
      </c>
      <c r="M262" s="291">
        <f>IF(A12taxstdlife="n/a","n/a",IF(M$3&gt;(A12taxstdlife+$E262),(Input!$K$67-Input!$K$116)-SUM($K262:L262),(Input!$K$67-Input!$K$116)/A12taxstdlife))</f>
        <v>0</v>
      </c>
      <c r="N262" s="291">
        <f>IF(A12taxstdlife="n/a","n/a",IF(N$3&gt;(A12taxstdlife+$E262),(Input!$K$67-Input!$K$116)-SUM($K262:M262),(Input!$K$67-Input!$K$116)/A12taxstdlife))</f>
        <v>0</v>
      </c>
      <c r="O262" s="291">
        <f>IF(A12taxstdlife="n/a","n/a",IF(O$3&gt;(A12taxstdlife+$E262),(Input!$K$67-Input!$K$116)-SUM($K262:N262),(Input!$K$67-Input!$K$116)/A12taxstdlife))</f>
        <v>0</v>
      </c>
      <c r="P262" s="291">
        <f>IF(A12taxstdlife="n/a","n/a",IF(P$3&gt;(A12taxstdlife+$E262),(Input!$K$67-Input!$K$116)-SUM($K262:O262),(Input!$K$67-Input!$K$116)/A12taxstdlife))</f>
        <v>0</v>
      </c>
      <c r="Q262" s="291">
        <f>IF(A12taxstdlife="n/a","n/a",IF(Q$3&gt;(A12taxstdlife+$E262),(Input!$K$67-Input!$K$116)-SUM($K262:P262),(Input!$K$67-Input!$K$116)/A12taxstdlife))</f>
        <v>0</v>
      </c>
      <c r="R262" s="291"/>
      <c r="S262" s="288"/>
      <c r="T262" s="288"/>
      <c r="U262" s="288"/>
      <c r="V262" s="288"/>
      <c r="W262" s="288"/>
      <c r="X262" s="288"/>
      <c r="Y262" s="288"/>
      <c r="Z262" s="288"/>
      <c r="AA262" s="289"/>
      <c r="AB262" s="289"/>
      <c r="AC262" s="289"/>
      <c r="AD262" s="289"/>
      <c r="AE262" s="289"/>
      <c r="AF262" s="289"/>
      <c r="AG262" s="289"/>
      <c r="AH262" s="289"/>
      <c r="AI262" s="289"/>
      <c r="AJ262" s="289"/>
      <c r="AK262" s="289"/>
      <c r="AL262" s="289"/>
      <c r="AM262" s="289"/>
      <c r="AN262" s="289"/>
      <c r="AO262" s="289"/>
      <c r="AP262" s="289"/>
      <c r="AQ262" s="289"/>
      <c r="AR262" s="289"/>
      <c r="AS262" s="289"/>
      <c r="AT262" s="289"/>
      <c r="AU262" s="289"/>
      <c r="AV262" s="289"/>
      <c r="AW262" s="289"/>
      <c r="AX262" s="289"/>
      <c r="AY262" s="289"/>
      <c r="AZ262" s="289"/>
      <c r="BA262" s="289"/>
      <c r="BB262" s="289"/>
      <c r="BC262" s="289"/>
      <c r="BD262" s="289"/>
      <c r="BE262" s="289"/>
      <c r="BF262" s="289"/>
      <c r="BG262" s="289"/>
      <c r="BH262" s="289"/>
      <c r="BI262" s="289"/>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5"/>
      <c r="D263" s="365"/>
      <c r="E263" s="85">
        <v>5</v>
      </c>
      <c r="F263" s="290"/>
      <c r="G263" s="295"/>
      <c r="H263" s="294"/>
      <c r="I263" s="294"/>
      <c r="J263" s="294"/>
      <c r="K263" s="294"/>
      <c r="L263" s="293"/>
      <c r="M263" s="291">
        <f>IF(A12taxstdlife="n/a","n/a",IF(M$3&gt;(A12taxstdlife+$E263),(Input!$L$67-Input!$L$116)-SUM($L263:L263),(Input!$L$67-Input!$L$116)/A12taxstdlife))</f>
        <v>0</v>
      </c>
      <c r="N263" s="291">
        <f>IF(A12taxstdlife="n/a","n/a",IF(N$3&gt;(A12taxstdlife+$E263),(Input!$L$67-Input!$L$116)-SUM($L263:M263),(Input!$L$67-Input!$L$116)/A12taxstdlife))</f>
        <v>0</v>
      </c>
      <c r="O263" s="291">
        <f>IF(A12taxstdlife="n/a","n/a",IF(O$3&gt;(A12taxstdlife+$E263),(Input!$L$67-Input!$L$116)-SUM($L263:N263),(Input!$L$67-Input!$L$116)/A12taxstdlife))</f>
        <v>0</v>
      </c>
      <c r="P263" s="291">
        <f>IF(A12taxstdlife="n/a","n/a",IF(P$3&gt;(A12taxstdlife+$E263),(Input!$L$67-Input!$L$116)-SUM($L263:O263),(Input!$L$67-Input!$L$116)/A12taxstdlife))</f>
        <v>0</v>
      </c>
      <c r="Q263" s="291">
        <f>IF(A12taxstdlife="n/a","n/a",IF(Q$3&gt;(A12taxstdlife+$E263),(Input!$L$67-Input!$L$116)-SUM($L263:P263),(Input!$L$67-Input!$L$116)/A12taxstdlife))</f>
        <v>0</v>
      </c>
      <c r="R263" s="291"/>
      <c r="S263" s="288"/>
      <c r="T263" s="288"/>
      <c r="U263" s="288"/>
      <c r="V263" s="288"/>
      <c r="W263" s="288"/>
      <c r="X263" s="288"/>
      <c r="Y263" s="288"/>
      <c r="Z263" s="288"/>
      <c r="AA263" s="289"/>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89"/>
      <c r="AY263" s="289"/>
      <c r="AZ263" s="289"/>
      <c r="BA263" s="289"/>
      <c r="BB263" s="289"/>
      <c r="BC263" s="289"/>
      <c r="BD263" s="289"/>
      <c r="BE263" s="289"/>
      <c r="BF263" s="289"/>
      <c r="BG263" s="289"/>
      <c r="BH263" s="289"/>
      <c r="BI263" s="289"/>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5"/>
      <c r="D264" s="365"/>
      <c r="E264" s="85">
        <v>6</v>
      </c>
      <c r="F264" s="290"/>
      <c r="G264" s="295"/>
      <c r="H264" s="294"/>
      <c r="I264" s="294"/>
      <c r="J264" s="294"/>
      <c r="K264" s="294"/>
      <c r="L264" s="294"/>
      <c r="M264" s="293"/>
      <c r="N264" s="291">
        <f>IF(A12taxstdlife="n/a","n/a",IF(N$3&gt;(A12taxstdlife+$E264),(Input!$M$67-Input!$M$116)-SUM($M264:M264),(Input!$M$67-Input!$M$116)/A12taxstdlife))</f>
        <v>0</v>
      </c>
      <c r="O264" s="291">
        <f>IF(A12taxstdlife="n/a","n/a",IF(O$3&gt;(A12taxstdlife+$E264),(Input!$M$67-Input!$M$116)-SUM($M264:N264),(Input!$M$67-Input!$M$116)/A12taxstdlife))</f>
        <v>0</v>
      </c>
      <c r="P264" s="291">
        <f>IF(A12taxstdlife="n/a","n/a",IF(P$3&gt;(A12taxstdlife+$E264),(Input!$M$67-Input!$M$116)-SUM($M264:O264),(Input!$M$67-Input!$M$116)/A12taxstdlife))</f>
        <v>0</v>
      </c>
      <c r="Q264" s="291">
        <f>IF(A12taxstdlife="n/a","n/a",IF(Q$3&gt;(A12taxstdlife+$E264),(Input!$M$67-Input!$M$116)-SUM($M264:P264),(Input!$M$67-Input!$M$116)/A12taxstdlife))</f>
        <v>0</v>
      </c>
      <c r="R264" s="291"/>
      <c r="S264" s="288"/>
      <c r="T264" s="288"/>
      <c r="U264" s="288"/>
      <c r="V264" s="288"/>
      <c r="W264" s="288"/>
      <c r="X264" s="288"/>
      <c r="Y264" s="288"/>
      <c r="Z264" s="288"/>
      <c r="AA264" s="289"/>
      <c r="AB264" s="289"/>
      <c r="AC264" s="289"/>
      <c r="AD264" s="289"/>
      <c r="AE264" s="289"/>
      <c r="AF264" s="289"/>
      <c r="AG264" s="289"/>
      <c r="AH264" s="289"/>
      <c r="AI264" s="289"/>
      <c r="AJ264" s="289"/>
      <c r="AK264" s="289"/>
      <c r="AL264" s="289"/>
      <c r="AM264" s="289"/>
      <c r="AN264" s="289"/>
      <c r="AO264" s="289"/>
      <c r="AP264" s="289"/>
      <c r="AQ264" s="289"/>
      <c r="AR264" s="289"/>
      <c r="AS264" s="289"/>
      <c r="AT264" s="289"/>
      <c r="AU264" s="289"/>
      <c r="AV264" s="289"/>
      <c r="AW264" s="289"/>
      <c r="AX264" s="289"/>
      <c r="AY264" s="289"/>
      <c r="AZ264" s="289"/>
      <c r="BA264" s="289"/>
      <c r="BB264" s="289"/>
      <c r="BC264" s="289"/>
      <c r="BD264" s="289"/>
      <c r="BE264" s="289"/>
      <c r="BF264" s="289"/>
      <c r="BG264" s="289"/>
      <c r="BH264" s="289"/>
      <c r="BI264" s="289"/>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5"/>
      <c r="D265" s="365"/>
      <c r="E265" s="85">
        <v>7</v>
      </c>
      <c r="F265" s="290"/>
      <c r="G265" s="295"/>
      <c r="H265" s="294"/>
      <c r="I265" s="294"/>
      <c r="J265" s="294"/>
      <c r="K265" s="294"/>
      <c r="L265" s="294"/>
      <c r="M265" s="294"/>
      <c r="N265" s="293"/>
      <c r="O265" s="291">
        <f>IF(A12taxstdlife="n/a","n/a",IF(O$3&gt;(A12taxstdlife+$E265),(Input!$N$67-Input!$N$116)-SUM($N265:N265),(Input!$N$67-Input!$N$116)/A12taxstdlife))</f>
        <v>0</v>
      </c>
      <c r="P265" s="291">
        <f>IF(A12taxstdlife="n/a","n/a",IF(P$3&gt;(A12taxstdlife+$E265),(Input!$N$67-Input!$N$116)-SUM($N265:O265),(Input!$N$67-Input!$N$116)/A12taxstdlife))</f>
        <v>0</v>
      </c>
      <c r="Q265" s="291">
        <f>IF(A12taxstdlife="n/a","n/a",IF(Q$3&gt;(A12taxstdlife+$E265),(Input!$N$67-Input!$N$116)-SUM($N265:P265),(Input!$N$67-Input!$N$116)/A12taxstdlife))</f>
        <v>0</v>
      </c>
      <c r="R265" s="291"/>
      <c r="S265" s="288"/>
      <c r="T265" s="288"/>
      <c r="U265" s="288"/>
      <c r="V265" s="288"/>
      <c r="W265" s="288"/>
      <c r="X265" s="288"/>
      <c r="Y265" s="288"/>
      <c r="Z265" s="288"/>
      <c r="AA265" s="289"/>
      <c r="AB265" s="289"/>
      <c r="AC265" s="289"/>
      <c r="AD265" s="289"/>
      <c r="AE265" s="289"/>
      <c r="AF265" s="289"/>
      <c r="AG265" s="289"/>
      <c r="AH265" s="289"/>
      <c r="AI265" s="289"/>
      <c r="AJ265" s="289"/>
      <c r="AK265" s="289"/>
      <c r="AL265" s="289"/>
      <c r="AM265" s="289"/>
      <c r="AN265" s="289"/>
      <c r="AO265" s="289"/>
      <c r="AP265" s="289"/>
      <c r="AQ265" s="289"/>
      <c r="AR265" s="289"/>
      <c r="AS265" s="289"/>
      <c r="AT265" s="289"/>
      <c r="AU265" s="289"/>
      <c r="AV265" s="289"/>
      <c r="AW265" s="289"/>
      <c r="AX265" s="289"/>
      <c r="AY265" s="289"/>
      <c r="AZ265" s="289"/>
      <c r="BA265" s="289"/>
      <c r="BB265" s="289"/>
      <c r="BC265" s="289"/>
      <c r="BD265" s="289"/>
      <c r="BE265" s="289"/>
      <c r="BF265" s="289"/>
      <c r="BG265" s="289"/>
      <c r="BH265" s="289"/>
      <c r="BI265" s="289"/>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5"/>
      <c r="D266" s="365"/>
      <c r="E266" s="85">
        <v>8</v>
      </c>
      <c r="F266" s="290"/>
      <c r="G266" s="295"/>
      <c r="H266" s="294"/>
      <c r="I266" s="294"/>
      <c r="J266" s="294"/>
      <c r="K266" s="294"/>
      <c r="L266" s="294"/>
      <c r="M266" s="294"/>
      <c r="N266" s="294"/>
      <c r="O266" s="293"/>
      <c r="P266" s="291">
        <f>IF(A12taxstdlife="n/a","n/a",IF(P$3&gt;(A12taxstdlife+$E266),(Input!$O$67-Input!$O$116)-SUM($O266:O266),(Input!$O$67-Input!$O$116)/A12taxstdlife))</f>
        <v>0</v>
      </c>
      <c r="Q266" s="291">
        <f>IF(A12taxstdlife="n/a","n/a",IF(Q$3&gt;(A12taxstdlife+$E266),(Input!$O$67-Input!$O$116)-SUM($O266:P266),(Input!$O$67-Input!$O$116)/A12taxstdlife))</f>
        <v>0</v>
      </c>
      <c r="R266" s="291"/>
      <c r="S266" s="288"/>
      <c r="T266" s="288"/>
      <c r="U266" s="288"/>
      <c r="V266" s="288"/>
      <c r="W266" s="288"/>
      <c r="X266" s="288"/>
      <c r="Y266" s="288"/>
      <c r="Z266" s="288"/>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c r="AZ266" s="289"/>
      <c r="BA266" s="289"/>
      <c r="BB266" s="289"/>
      <c r="BC266" s="289"/>
      <c r="BD266" s="289"/>
      <c r="BE266" s="289"/>
      <c r="BF266" s="289"/>
      <c r="BG266" s="289"/>
      <c r="BH266" s="289"/>
      <c r="BI266" s="289"/>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25"/>
      <c r="D267" s="365"/>
      <c r="E267" s="85">
        <v>9</v>
      </c>
      <c r="F267" s="290"/>
      <c r="G267" s="295"/>
      <c r="H267" s="294"/>
      <c r="I267" s="294"/>
      <c r="J267" s="294"/>
      <c r="K267" s="294"/>
      <c r="L267" s="294"/>
      <c r="M267" s="294"/>
      <c r="N267" s="294"/>
      <c r="O267" s="294"/>
      <c r="P267" s="293"/>
      <c r="Q267" s="291">
        <f>IF(A12taxstdlife="n/a","n/a",IF(Q$3&gt;(A12taxstdlife+$E267),(Input!$P$67-Input!$P$116)-SUM($P267:P267),(Input!$P$67-Input!$P$116)/A12taxstdlife))</f>
        <v>0</v>
      </c>
      <c r="R267" s="291"/>
      <c r="S267" s="288"/>
      <c r="T267" s="288"/>
      <c r="U267" s="288"/>
      <c r="V267" s="288"/>
      <c r="W267" s="288"/>
      <c r="X267" s="288"/>
      <c r="Y267" s="288"/>
      <c r="Z267" s="288"/>
      <c r="AA267" s="289"/>
      <c r="AB267" s="289"/>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89"/>
      <c r="AY267" s="289"/>
      <c r="AZ267" s="289"/>
      <c r="BA267" s="289"/>
      <c r="BB267" s="289"/>
      <c r="BC267" s="289"/>
      <c r="BD267" s="289"/>
      <c r="BE267" s="289"/>
      <c r="BF267" s="289"/>
      <c r="BG267" s="289"/>
      <c r="BH267" s="289"/>
      <c r="BI267" s="289"/>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25"/>
      <c r="D268" s="365"/>
      <c r="E268" s="86">
        <v>10</v>
      </c>
      <c r="F268" s="290"/>
      <c r="G268" s="295"/>
      <c r="H268" s="294"/>
      <c r="I268" s="294"/>
      <c r="J268" s="294"/>
      <c r="K268" s="294"/>
      <c r="L268" s="294"/>
      <c r="M268" s="294"/>
      <c r="N268" s="294"/>
      <c r="O268" s="294"/>
      <c r="P268" s="295"/>
      <c r="Q268" s="293"/>
      <c r="R268" s="291"/>
      <c r="S268" s="288"/>
      <c r="T268" s="288"/>
      <c r="U268" s="288"/>
      <c r="V268" s="288"/>
      <c r="W268" s="288"/>
      <c r="X268" s="288"/>
      <c r="Y268" s="288"/>
      <c r="Z268" s="288"/>
      <c r="AA268" s="289"/>
      <c r="AB268" s="289"/>
      <c r="AC268" s="289"/>
      <c r="AD268" s="289"/>
      <c r="AE268" s="289"/>
      <c r="AF268" s="289"/>
      <c r="AG268" s="289"/>
      <c r="AH268" s="289"/>
      <c r="AI268" s="289"/>
      <c r="AJ268" s="289"/>
      <c r="AK268" s="289"/>
      <c r="AL268" s="289"/>
      <c r="AM268" s="289"/>
      <c r="AN268" s="289"/>
      <c r="AO268" s="289"/>
      <c r="AP268" s="289"/>
      <c r="AQ268" s="289"/>
      <c r="AR268" s="289"/>
      <c r="AS268" s="289"/>
      <c r="AT268" s="289"/>
      <c r="AU268" s="289"/>
      <c r="AV268" s="289"/>
      <c r="AW268" s="289"/>
      <c r="AX268" s="289"/>
      <c r="AY268" s="289"/>
      <c r="AZ268" s="289"/>
      <c r="BA268" s="289"/>
      <c r="BB268" s="289"/>
      <c r="BC268" s="289"/>
      <c r="BD268" s="289"/>
      <c r="BE268" s="289"/>
      <c r="BF268" s="289"/>
      <c r="BG268" s="289"/>
      <c r="BH268" s="289"/>
      <c r="BI268" s="289"/>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1">
      <c r="A269" s="9"/>
      <c r="B269" s="9"/>
      <c r="C269" s="25" t="str">
        <f>Asset12</f>
        <v>Non-network—IT and Communications Capex</v>
      </c>
      <c r="D269" s="9"/>
      <c r="E269" s="9"/>
      <c r="F269" s="281"/>
      <c r="G269" s="296"/>
      <c r="H269" s="296">
        <f>-SUM(H256:H268)</f>
        <v>0</v>
      </c>
      <c r="I269" s="296">
        <f>-SUM(I256:I268)</f>
        <v>0</v>
      </c>
      <c r="J269" s="296">
        <f>-SUM(J256:J268)</f>
        <v>0</v>
      </c>
      <c r="K269" s="296">
        <f>-SUM(K256:K268)</f>
        <v>0</v>
      </c>
      <c r="L269" s="296">
        <f>-SUM(L256:L268)</f>
        <v>0</v>
      </c>
      <c r="M269" s="296">
        <f>IF(Input!M248&gt;0, -SUM(M256:M268), 0)</f>
        <v>0</v>
      </c>
      <c r="N269" s="296">
        <f>IF(Input!N248&gt;0, -SUM(N256:N268), 0)</f>
        <v>0</v>
      </c>
      <c r="O269" s="296">
        <f>IF(Input!O248&gt;0, -SUM(O256:O268), 0)</f>
        <v>0</v>
      </c>
      <c r="P269" s="296">
        <f>IF(Input!P248&gt;0, -SUM(P256:P268), 0)</f>
        <v>0</v>
      </c>
      <c r="Q269" s="296">
        <f>IF(Input!Q248&gt;0, -SUM(Q256:Q268), 0)</f>
        <v>0</v>
      </c>
      <c r="R269" s="297"/>
      <c r="S269" s="298"/>
      <c r="T269" s="298"/>
      <c r="U269" s="298"/>
      <c r="V269" s="298"/>
      <c r="W269" s="298"/>
      <c r="X269" s="298"/>
      <c r="Y269" s="298"/>
      <c r="Z269" s="298"/>
      <c r="AA269" s="299"/>
      <c r="AB269" s="299"/>
      <c r="AC269" s="299"/>
      <c r="AD269" s="299"/>
      <c r="AE269" s="299"/>
      <c r="AF269" s="299"/>
      <c r="AG269" s="299"/>
      <c r="AH269" s="299"/>
      <c r="AI269" s="299"/>
      <c r="AJ269" s="299"/>
      <c r="AK269" s="299"/>
      <c r="AL269" s="299"/>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31" t="str">
        <f>Asset13</f>
        <v>Non-network—Motor Vehicles Capex</v>
      </c>
      <c r="C270" s="32"/>
      <c r="D270" s="33" t="s">
        <v>66</v>
      </c>
      <c r="E270" s="32"/>
      <c r="F270" s="286"/>
      <c r="G270" s="287"/>
      <c r="H270" s="287">
        <f>IF(H$3&gt;A13taxremlife,A13taxvalue-SUM($F270:G270),IF(A13taxremlife="N/A","n/a",A13taxvalue/A13taxremlife))</f>
        <v>0</v>
      </c>
      <c r="I270" s="287">
        <f>IF(I$3&gt;A13taxremlife,A13taxvalue-SUM($F270:H270),IF(A13taxremlife="N/A","n/a",A13taxvalue/A13taxremlife))</f>
        <v>0</v>
      </c>
      <c r="J270" s="287">
        <f>IF(J$3&gt;A13taxremlife,A13taxvalue-SUM($F270:I270),IF(A13taxremlife="N/A","n/a",A13taxvalue/A13taxremlife))</f>
        <v>0</v>
      </c>
      <c r="K270" s="287">
        <f>IF(K$3&gt;A13taxremlife,A13taxvalue-SUM($F270:J270),IF(A13taxremlife="N/A","n/a",A13taxvalue/A13taxremlife))</f>
        <v>0</v>
      </c>
      <c r="L270" s="287">
        <f>IF(L$3&gt;A13taxremlife,A13taxvalue-SUM($F270:K270),IF(A13taxremlife="N/A","n/a",A13taxvalue/A13taxremlife))</f>
        <v>0</v>
      </c>
      <c r="M270" s="287">
        <f>IF(M$3&gt;A13taxremlife,A13taxvalue-SUM($F270:L270),IF(A13taxremlife="N/A","n/a",A13taxvalue/A13taxremlife))</f>
        <v>0</v>
      </c>
      <c r="N270" s="287">
        <f>IF(N$3&gt;A13taxremlife,A13taxvalue-SUM($F270:M270),IF(A13taxremlife="N/A","n/a",A13taxvalue/A13taxremlife))</f>
        <v>0</v>
      </c>
      <c r="O270" s="287">
        <f>IF(O$3&gt;A13taxremlife,A13taxvalue-SUM($F270:N270),IF(A13taxremlife="N/A","n/a",A13taxvalue/A13taxremlife))</f>
        <v>0</v>
      </c>
      <c r="P270" s="287">
        <f>IF(P$3&gt;A13taxremlife,A13taxvalue-SUM($F270:O270),IF(A13taxremlife="N/A","n/a",A13taxvalue/A13taxremlife))</f>
        <v>0</v>
      </c>
      <c r="Q270" s="287">
        <f>IF(Q$3&gt;A13taxremlife,A13taxvalue-SUM($F270:P270),IF(A13taxremlife="N/A","n/a",A13taxvalue/A13taxremlife))</f>
        <v>0</v>
      </c>
      <c r="R270" s="287"/>
      <c r="S270" s="288"/>
      <c r="T270" s="288"/>
      <c r="U270" s="288"/>
      <c r="V270" s="288"/>
      <c r="W270" s="288"/>
      <c r="X270" s="288"/>
      <c r="Y270" s="288"/>
      <c r="Z270" s="288"/>
      <c r="AA270" s="289"/>
      <c r="AB270" s="289"/>
      <c r="AC270" s="289"/>
      <c r="AD270" s="289"/>
      <c r="AE270" s="289"/>
      <c r="AF270" s="289"/>
      <c r="AG270" s="289"/>
      <c r="AH270" s="289"/>
      <c r="AI270" s="289"/>
      <c r="AJ270" s="289"/>
      <c r="AK270" s="289"/>
      <c r="AL270" s="289"/>
      <c r="AM270" s="289"/>
      <c r="AN270" s="289"/>
      <c r="AO270" s="289"/>
      <c r="AP270" s="289"/>
      <c r="AQ270" s="289"/>
      <c r="AR270" s="289"/>
      <c r="AS270" s="289"/>
      <c r="AT270" s="289"/>
      <c r="AU270" s="289"/>
      <c r="AV270" s="289"/>
      <c r="AW270" s="289"/>
      <c r="AX270" s="289"/>
      <c r="AY270" s="289"/>
      <c r="AZ270" s="289"/>
      <c r="BA270" s="289"/>
      <c r="BB270" s="289"/>
      <c r="BC270" s="289"/>
      <c r="BD270" s="289"/>
      <c r="BE270" s="289"/>
      <c r="BF270" s="289"/>
      <c r="BG270" s="289"/>
      <c r="BH270" s="289"/>
      <c r="BI270" s="289"/>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5"/>
      <c r="D271" s="364" t="s">
        <v>83</v>
      </c>
      <c r="E271" s="85">
        <v>-1</v>
      </c>
      <c r="F271" s="290"/>
      <c r="G271" s="291"/>
      <c r="H271" s="291"/>
      <c r="I271" s="291"/>
      <c r="J271" s="291"/>
      <c r="K271" s="291"/>
      <c r="L271" s="291"/>
      <c r="M271" s="291"/>
      <c r="N271" s="291"/>
      <c r="O271" s="291"/>
      <c r="P271" s="291"/>
      <c r="Q271" s="291"/>
      <c r="R271" s="291"/>
      <c r="S271" s="288"/>
      <c r="T271" s="288"/>
      <c r="U271" s="288"/>
      <c r="V271" s="288"/>
      <c r="W271" s="288"/>
      <c r="X271" s="288"/>
      <c r="Y271" s="288"/>
      <c r="Z271" s="288"/>
      <c r="AA271" s="289"/>
      <c r="AB271" s="289"/>
      <c r="AC271" s="289"/>
      <c r="AD271" s="289"/>
      <c r="AE271" s="289"/>
      <c r="AF271" s="289"/>
      <c r="AG271" s="289"/>
      <c r="AH271" s="289"/>
      <c r="AI271" s="289"/>
      <c r="AJ271" s="289"/>
      <c r="AK271" s="289"/>
      <c r="AL271" s="289"/>
      <c r="AM271" s="289"/>
      <c r="AN271" s="289"/>
      <c r="AO271" s="289"/>
      <c r="AP271" s="289"/>
      <c r="AQ271" s="289"/>
      <c r="AR271" s="289"/>
      <c r="AS271" s="289"/>
      <c r="AT271" s="289"/>
      <c r="AU271" s="289"/>
      <c r="AV271" s="289"/>
      <c r="AW271" s="289"/>
      <c r="AX271" s="289"/>
      <c r="AY271" s="289"/>
      <c r="AZ271" s="289"/>
      <c r="BA271" s="289"/>
      <c r="BB271" s="289"/>
      <c r="BC271" s="289"/>
      <c r="BD271" s="289"/>
      <c r="BE271" s="289"/>
      <c r="BF271" s="289"/>
      <c r="BG271" s="289"/>
      <c r="BH271" s="289"/>
      <c r="BI271" s="289"/>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5"/>
      <c r="D272" s="365"/>
      <c r="E272" s="85">
        <v>0</v>
      </c>
      <c r="F272" s="290"/>
      <c r="G272" s="293"/>
      <c r="H272" s="291"/>
      <c r="I272" s="291"/>
      <c r="J272" s="291"/>
      <c r="K272" s="291"/>
      <c r="L272" s="291"/>
      <c r="M272" s="291"/>
      <c r="N272" s="291"/>
      <c r="O272" s="291"/>
      <c r="P272" s="291"/>
      <c r="Q272" s="291"/>
      <c r="R272" s="291"/>
      <c r="S272" s="288"/>
      <c r="T272" s="288"/>
      <c r="U272" s="288"/>
      <c r="V272" s="288"/>
      <c r="W272" s="288"/>
      <c r="X272" s="288"/>
      <c r="Y272" s="288"/>
      <c r="Z272" s="288"/>
      <c r="AA272" s="289"/>
      <c r="AB272" s="289"/>
      <c r="AC272" s="289"/>
      <c r="AD272" s="289"/>
      <c r="AE272" s="289"/>
      <c r="AF272" s="289"/>
      <c r="AG272" s="289"/>
      <c r="AH272" s="289"/>
      <c r="AI272" s="289"/>
      <c r="AJ272" s="289"/>
      <c r="AK272" s="289"/>
      <c r="AL272" s="289"/>
      <c r="AM272" s="289"/>
      <c r="AN272" s="289"/>
      <c r="AO272" s="289"/>
      <c r="AP272" s="289"/>
      <c r="AQ272" s="289"/>
      <c r="AR272" s="289"/>
      <c r="AS272" s="289"/>
      <c r="AT272" s="289"/>
      <c r="AU272" s="289"/>
      <c r="AV272" s="289"/>
      <c r="AW272" s="289"/>
      <c r="AX272" s="289"/>
      <c r="AY272" s="289"/>
      <c r="AZ272" s="289"/>
      <c r="BA272" s="289"/>
      <c r="BB272" s="289"/>
      <c r="BC272" s="289"/>
      <c r="BD272" s="289"/>
      <c r="BE272" s="289"/>
      <c r="BF272" s="289"/>
      <c r="BG272" s="289"/>
      <c r="BH272" s="289"/>
      <c r="BI272" s="289"/>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5"/>
      <c r="D273" s="365"/>
      <c r="E273" s="85">
        <v>1</v>
      </c>
      <c r="F273" s="290"/>
      <c r="G273" s="294"/>
      <c r="H273" s="293"/>
      <c r="I273" s="291">
        <f>IF(A13taxstdlife="n/a","n/a",IF(I$3&gt;(A13taxstdlife+$E273),(Input!$H$68-Input!$H$117)-SUM($H273:H273),(Input!$H$68-Input!$H$117)/A13taxstdlife))</f>
        <v>0</v>
      </c>
      <c r="J273" s="291">
        <f>IF(A13taxstdlife="n/a","n/a",IF(J$3&gt;(A13taxstdlife+$E273),(Input!$H$68-Input!$H$117)-SUM($H273:I273),(Input!$H$68-Input!$H$117)/A13taxstdlife))</f>
        <v>0</v>
      </c>
      <c r="K273" s="291">
        <f>IF(A13taxstdlife="n/a","n/a",IF(K$3&gt;(A13taxstdlife+$E273),(Input!$H$68-Input!$H$117)-SUM($H273:J273),(Input!$H$68-Input!$H$117)/A13taxstdlife))</f>
        <v>0</v>
      </c>
      <c r="L273" s="291">
        <f>IF(A13taxstdlife="n/a","n/a",IF(L$3&gt;(A13taxstdlife+$E273),(Input!$H$68-Input!$H$117)-SUM($H273:K273),(Input!$H$68-Input!$H$117)/A13taxstdlife))</f>
        <v>0</v>
      </c>
      <c r="M273" s="291">
        <f>IF(A13taxstdlife="n/a","n/a",IF(M$3&gt;(A13taxstdlife+$E273),(Input!$H$68-Input!$H$117)-SUM($H273:L273),(Input!$H$68-Input!$H$117)/A13taxstdlife))</f>
        <v>0</v>
      </c>
      <c r="N273" s="291">
        <f>IF(A13taxstdlife="n/a","n/a",IF(N$3&gt;(A13taxstdlife+$E273),(Input!$H$68-Input!$H$117)-SUM($H273:M273),(Input!$H$68-Input!$H$117)/A13taxstdlife))</f>
        <v>0</v>
      </c>
      <c r="O273" s="291">
        <f>IF(A13taxstdlife="n/a","n/a",IF(O$3&gt;(A13taxstdlife+$E273),(Input!$H$68-Input!$H$117)-SUM($H273:N273),(Input!$H$68-Input!$H$117)/A13taxstdlife))</f>
        <v>0</v>
      </c>
      <c r="P273" s="291">
        <f>IF(A13taxstdlife="n/a","n/a",IF(P$3&gt;(A13taxstdlife+$E273),(Input!$H$68-Input!$H$117)-SUM($H273:O273),(Input!$H$68-Input!$H$117)/A13taxstdlife))</f>
        <v>0</v>
      </c>
      <c r="Q273" s="291">
        <f>IF(A13taxstdlife="n/a","n/a",IF(Q$3&gt;(A13taxstdlife+$E273),(Input!$H$68-Input!$H$117)-SUM($H273:P273),(Input!$H$68-Input!$H$117)/A13taxstdlife))</f>
        <v>0</v>
      </c>
      <c r="R273" s="291"/>
      <c r="S273" s="288"/>
      <c r="T273" s="288"/>
      <c r="U273" s="288"/>
      <c r="V273" s="288"/>
      <c r="W273" s="288"/>
      <c r="X273" s="288"/>
      <c r="Y273" s="288"/>
      <c r="Z273" s="288"/>
      <c r="AA273" s="289"/>
      <c r="AB273" s="289"/>
      <c r="AC273" s="289"/>
      <c r="AD273" s="289"/>
      <c r="AE273" s="289"/>
      <c r="AF273" s="289"/>
      <c r="AG273" s="289"/>
      <c r="AH273" s="289"/>
      <c r="AI273" s="289"/>
      <c r="AJ273" s="289"/>
      <c r="AK273" s="289"/>
      <c r="AL273" s="289"/>
      <c r="AM273" s="289"/>
      <c r="AN273" s="289"/>
      <c r="AO273" s="289"/>
      <c r="AP273" s="289"/>
      <c r="AQ273" s="289"/>
      <c r="AR273" s="289"/>
      <c r="AS273" s="289"/>
      <c r="AT273" s="289"/>
      <c r="AU273" s="289"/>
      <c r="AV273" s="289"/>
      <c r="AW273" s="289"/>
      <c r="AX273" s="289"/>
      <c r="AY273" s="289"/>
      <c r="AZ273" s="289"/>
      <c r="BA273" s="289"/>
      <c r="BB273" s="289"/>
      <c r="BC273" s="289"/>
      <c r="BD273" s="289"/>
      <c r="BE273" s="289"/>
      <c r="BF273" s="289"/>
      <c r="BG273" s="289"/>
      <c r="BH273" s="289"/>
      <c r="BI273" s="289"/>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5"/>
      <c r="D274" s="365"/>
      <c r="E274" s="85">
        <v>2</v>
      </c>
      <c r="F274" s="290"/>
      <c r="G274" s="294"/>
      <c r="H274" s="294"/>
      <c r="I274" s="293"/>
      <c r="J274" s="291">
        <f>IF(A13taxstdlife="n/a","n/a",IF(J$3&gt;(A13taxstdlife+$E274),(Input!$I$68-Input!$I$117)-SUM($I274:I274),(Input!$I$68-Input!$I$117)/A13taxstdlife))</f>
        <v>0</v>
      </c>
      <c r="K274" s="291">
        <f>IF(A13taxstdlife="n/a","n/a",IF(K$3&gt;(A13taxstdlife+$E274),(Input!$I$68-Input!$I$117)-SUM($I274:J274),(Input!$I$68-Input!$I$117)/A13taxstdlife))</f>
        <v>0</v>
      </c>
      <c r="L274" s="291">
        <f>IF(A13taxstdlife="n/a","n/a",IF(L$3&gt;(A13taxstdlife+$E274),(Input!$I$68-Input!$I$117)-SUM($I274:K274),(Input!$I$68-Input!$I$117)/A13taxstdlife))</f>
        <v>0</v>
      </c>
      <c r="M274" s="291">
        <f>IF(A13taxstdlife="n/a","n/a",IF(M$3&gt;(A13taxstdlife+$E274),(Input!$I$68-Input!$I$117)-SUM($I274:L274),(Input!$I$68-Input!$I$117)/A13taxstdlife))</f>
        <v>0</v>
      </c>
      <c r="N274" s="291">
        <f>IF(A13taxstdlife="n/a","n/a",IF(N$3&gt;(A13taxstdlife+$E274),(Input!$I$68-Input!$I$117)-SUM($I274:M274),(Input!$I$68-Input!$I$117)/A13taxstdlife))</f>
        <v>0</v>
      </c>
      <c r="O274" s="291">
        <f>IF(A13taxstdlife="n/a","n/a",IF(O$3&gt;(A13taxstdlife+$E274),(Input!$I$68-Input!$I$117)-SUM($I274:N274),(Input!$I$68-Input!$I$117)/A13taxstdlife))</f>
        <v>0</v>
      </c>
      <c r="P274" s="291">
        <f>IF(A13taxstdlife="n/a","n/a",IF(P$3&gt;(A13taxstdlife+$E274),(Input!$I$68-Input!$I$117)-SUM($I274:O274),(Input!$I$68-Input!$I$117)/A13taxstdlife))</f>
        <v>0</v>
      </c>
      <c r="Q274" s="291">
        <f>IF(A13taxstdlife="n/a","n/a",IF(Q$3&gt;(A13taxstdlife+$E274),(Input!$I$68-Input!$I$117)-SUM($I274:P274),(Input!$I$68-Input!$I$117)/A13taxstdlife))</f>
        <v>0</v>
      </c>
      <c r="R274" s="291"/>
      <c r="S274" s="288"/>
      <c r="T274" s="288"/>
      <c r="U274" s="288"/>
      <c r="V274" s="288"/>
      <c r="W274" s="288"/>
      <c r="X274" s="288"/>
      <c r="Y274" s="288"/>
      <c r="Z274" s="288"/>
      <c r="AA274" s="289"/>
      <c r="AB274" s="289"/>
      <c r="AC274" s="289"/>
      <c r="AD274" s="289"/>
      <c r="AE274" s="289"/>
      <c r="AF274" s="289"/>
      <c r="AG274" s="289"/>
      <c r="AH274" s="289"/>
      <c r="AI274" s="289"/>
      <c r="AJ274" s="289"/>
      <c r="AK274" s="289"/>
      <c r="AL274" s="289"/>
      <c r="AM274" s="289"/>
      <c r="AN274" s="289"/>
      <c r="AO274" s="289"/>
      <c r="AP274" s="289"/>
      <c r="AQ274" s="289"/>
      <c r="AR274" s="289"/>
      <c r="AS274" s="289"/>
      <c r="AT274" s="289"/>
      <c r="AU274" s="289"/>
      <c r="AV274" s="289"/>
      <c r="AW274" s="289"/>
      <c r="AX274" s="289"/>
      <c r="AY274" s="289"/>
      <c r="AZ274" s="289"/>
      <c r="BA274" s="289"/>
      <c r="BB274" s="289"/>
      <c r="BC274" s="289"/>
      <c r="BD274" s="289"/>
      <c r="BE274" s="289"/>
      <c r="BF274" s="289"/>
      <c r="BG274" s="289"/>
      <c r="BH274" s="289"/>
      <c r="BI274" s="289"/>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5"/>
      <c r="D275" s="365"/>
      <c r="E275" s="85">
        <v>3</v>
      </c>
      <c r="F275" s="290"/>
      <c r="G275" s="294"/>
      <c r="H275" s="294"/>
      <c r="I275" s="294"/>
      <c r="J275" s="293"/>
      <c r="K275" s="291">
        <f>IF(A13taxstdlife="n/a","n/a",IF(K$3&gt;(A13taxstdlife+$E275),(Input!$J$68-Input!$J$117)-SUM($J275:J275),(Input!$J$68-Input!$J$117)/A13taxstdlife))</f>
        <v>0</v>
      </c>
      <c r="L275" s="291">
        <f>IF(A13taxstdlife="n/a","n/a",IF(L$3&gt;(A13taxstdlife+$E275),(Input!$J$68-Input!$J$117)-SUM($J275:K275),(Input!$J$68-Input!$J$117)/A13taxstdlife))</f>
        <v>0</v>
      </c>
      <c r="M275" s="291">
        <f>IF(A13taxstdlife="n/a","n/a",IF(M$3&gt;(A13taxstdlife+$E275),(Input!$J$68-Input!$J$117)-SUM($J275:L275),(Input!$J$68-Input!$J$117)/A13taxstdlife))</f>
        <v>0</v>
      </c>
      <c r="N275" s="291">
        <f>IF(A13taxstdlife="n/a","n/a",IF(N$3&gt;(A13taxstdlife+$E275),(Input!$J$68-Input!$J$117)-SUM($J275:M275),(Input!$J$68-Input!$J$117)/A13taxstdlife))</f>
        <v>0</v>
      </c>
      <c r="O275" s="291">
        <f>IF(A13taxstdlife="n/a","n/a",IF(O$3&gt;(A13taxstdlife+$E275),(Input!$J$68-Input!$J$117)-SUM($J275:N275),(Input!$J$68-Input!$J$117)/A13taxstdlife))</f>
        <v>0</v>
      </c>
      <c r="P275" s="291">
        <f>IF(A13taxstdlife="n/a","n/a",IF(P$3&gt;(A13taxstdlife+$E275),(Input!$J$68-Input!$J$117)-SUM($J275:O275),(Input!$J$68-Input!$J$117)/A13taxstdlife))</f>
        <v>0</v>
      </c>
      <c r="Q275" s="291">
        <f>IF(A13taxstdlife="n/a","n/a",IF(Q$3&gt;(A13taxstdlife+$E275),(Input!$J$68-Input!$J$117)-SUM($J275:P275),(Input!$J$68-Input!$J$117)/A13taxstdlife))</f>
        <v>0</v>
      </c>
      <c r="R275" s="291"/>
      <c r="S275" s="288"/>
      <c r="T275" s="288"/>
      <c r="U275" s="288"/>
      <c r="V275" s="288"/>
      <c r="W275" s="288"/>
      <c r="X275" s="288"/>
      <c r="Y275" s="288"/>
      <c r="Z275" s="288"/>
      <c r="AA275" s="289"/>
      <c r="AB275" s="289"/>
      <c r="AC275" s="289"/>
      <c r="AD275" s="289"/>
      <c r="AE275" s="289"/>
      <c r="AF275" s="289"/>
      <c r="AG275" s="289"/>
      <c r="AH275" s="289"/>
      <c r="AI275" s="289"/>
      <c r="AJ275" s="289"/>
      <c r="AK275" s="289"/>
      <c r="AL275" s="289"/>
      <c r="AM275" s="289"/>
      <c r="AN275" s="289"/>
      <c r="AO275" s="289"/>
      <c r="AP275" s="289"/>
      <c r="AQ275" s="289"/>
      <c r="AR275" s="289"/>
      <c r="AS275" s="289"/>
      <c r="AT275" s="289"/>
      <c r="AU275" s="289"/>
      <c r="AV275" s="289"/>
      <c r="AW275" s="289"/>
      <c r="AX275" s="289"/>
      <c r="AY275" s="289"/>
      <c r="AZ275" s="289"/>
      <c r="BA275" s="289"/>
      <c r="BB275" s="289"/>
      <c r="BC275" s="289"/>
      <c r="BD275" s="289"/>
      <c r="BE275" s="289"/>
      <c r="BF275" s="289"/>
      <c r="BG275" s="289"/>
      <c r="BH275" s="289"/>
      <c r="BI275" s="289"/>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5"/>
      <c r="D276" s="365"/>
      <c r="E276" s="85">
        <v>4</v>
      </c>
      <c r="F276" s="290"/>
      <c r="G276" s="294"/>
      <c r="H276" s="294"/>
      <c r="I276" s="294"/>
      <c r="J276" s="294"/>
      <c r="K276" s="293"/>
      <c r="L276" s="291">
        <f>IF(A13taxstdlife="n/a","n/a",IF(L$3&gt;(A13taxstdlife+$E276),(Input!$K$68-Input!$K$117)-SUM($K276:K276),(Input!$K$68-Input!$K$117)/A13taxstdlife))</f>
        <v>0</v>
      </c>
      <c r="M276" s="291">
        <f>IF(A13taxstdlife="n/a","n/a",IF(M$3&gt;(A13taxstdlife+$E276),(Input!$K$68-Input!$K$117)-SUM($K276:L276),(Input!$K$68-Input!$K$117)/A13taxstdlife))</f>
        <v>0</v>
      </c>
      <c r="N276" s="291">
        <f>IF(A13taxstdlife="n/a","n/a",IF(N$3&gt;(A13taxstdlife+$E276),(Input!$K$68-Input!$K$117)-SUM($K276:M276),(Input!$K$68-Input!$K$117)/A13taxstdlife))</f>
        <v>0</v>
      </c>
      <c r="O276" s="291">
        <f>IF(A13taxstdlife="n/a","n/a",IF(O$3&gt;(A13taxstdlife+$E276),(Input!$K$68-Input!$K$117)-SUM($K276:N276),(Input!$K$68-Input!$K$117)/A13taxstdlife))</f>
        <v>0</v>
      </c>
      <c r="P276" s="291">
        <f>IF(A13taxstdlife="n/a","n/a",IF(P$3&gt;(A13taxstdlife+$E276),(Input!$K$68-Input!$K$117)-SUM($K276:O276),(Input!$K$68-Input!$K$117)/A13taxstdlife))</f>
        <v>0</v>
      </c>
      <c r="Q276" s="291">
        <f>IF(A13taxstdlife="n/a","n/a",IF(Q$3&gt;(A13taxstdlife+$E276),(Input!$K$68-Input!$K$117)-SUM($K276:P276),(Input!$K$68-Input!$K$117)/A13taxstdlife))</f>
        <v>0</v>
      </c>
      <c r="R276" s="291"/>
      <c r="S276" s="288"/>
      <c r="T276" s="288"/>
      <c r="U276" s="288"/>
      <c r="V276" s="288"/>
      <c r="W276" s="288"/>
      <c r="X276" s="288"/>
      <c r="Y276" s="288"/>
      <c r="Z276" s="288"/>
      <c r="AA276" s="289"/>
      <c r="AB276" s="289"/>
      <c r="AC276" s="289"/>
      <c r="AD276" s="289"/>
      <c r="AE276" s="289"/>
      <c r="AF276" s="289"/>
      <c r="AG276" s="289"/>
      <c r="AH276" s="289"/>
      <c r="AI276" s="289"/>
      <c r="AJ276" s="289"/>
      <c r="AK276" s="289"/>
      <c r="AL276" s="289"/>
      <c r="AM276" s="289"/>
      <c r="AN276" s="289"/>
      <c r="AO276" s="289"/>
      <c r="AP276" s="289"/>
      <c r="AQ276" s="289"/>
      <c r="AR276" s="289"/>
      <c r="AS276" s="289"/>
      <c r="AT276" s="289"/>
      <c r="AU276" s="289"/>
      <c r="AV276" s="289"/>
      <c r="AW276" s="289"/>
      <c r="AX276" s="289"/>
      <c r="AY276" s="289"/>
      <c r="AZ276" s="289"/>
      <c r="BA276" s="289"/>
      <c r="BB276" s="289"/>
      <c r="BC276" s="289"/>
      <c r="BD276" s="289"/>
      <c r="BE276" s="289"/>
      <c r="BF276" s="289"/>
      <c r="BG276" s="289"/>
      <c r="BH276" s="289"/>
      <c r="BI276" s="289"/>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5"/>
      <c r="D277" s="365"/>
      <c r="E277" s="85">
        <v>5</v>
      </c>
      <c r="F277" s="290"/>
      <c r="G277" s="294"/>
      <c r="H277" s="294"/>
      <c r="I277" s="294"/>
      <c r="J277" s="294"/>
      <c r="K277" s="294"/>
      <c r="L277" s="293"/>
      <c r="M277" s="291">
        <f>IF(A13taxstdlife="n/a","n/a",IF(M$3&gt;(A13taxstdlife+$E277),(Input!$L$68-Input!$L$117)-SUM($L277:L277),(Input!$L$68-Input!$L$117)/A13taxstdlife))</f>
        <v>0</v>
      </c>
      <c r="N277" s="291">
        <f>IF(A13taxstdlife="n/a","n/a",IF(N$3&gt;(A13taxstdlife+$E277),(Input!$L$68-Input!$L$117)-SUM($L277:M277),(Input!$L$68-Input!$L$117)/A13taxstdlife))</f>
        <v>0</v>
      </c>
      <c r="O277" s="291">
        <f>IF(A13taxstdlife="n/a","n/a",IF(O$3&gt;(A13taxstdlife+$E277),(Input!$L$68-Input!$L$117)-SUM($L277:N277),(Input!$L$68-Input!$L$117)/A13taxstdlife))</f>
        <v>0</v>
      </c>
      <c r="P277" s="291">
        <f>IF(A13taxstdlife="n/a","n/a",IF(P$3&gt;(A13taxstdlife+$E277),(Input!$L$68-Input!$L$117)-SUM($L277:O277),(Input!$L$68-Input!$L$117)/A13taxstdlife))</f>
        <v>0</v>
      </c>
      <c r="Q277" s="291">
        <f>IF(A13taxstdlife="n/a","n/a",IF(Q$3&gt;(A13taxstdlife+$E277),(Input!$L$68-Input!$L$117)-SUM($L277:P277),(Input!$L$68-Input!$L$117)/A13taxstdlife))</f>
        <v>0</v>
      </c>
      <c r="R277" s="291"/>
      <c r="S277" s="288"/>
      <c r="T277" s="288"/>
      <c r="U277" s="288"/>
      <c r="V277" s="288"/>
      <c r="W277" s="288"/>
      <c r="X277" s="288"/>
      <c r="Y277" s="288"/>
      <c r="Z277" s="288"/>
      <c r="AA277" s="289"/>
      <c r="AB277" s="289"/>
      <c r="AC277" s="289"/>
      <c r="AD277" s="289"/>
      <c r="AE277" s="289"/>
      <c r="AF277" s="289"/>
      <c r="AG277" s="289"/>
      <c r="AH277" s="289"/>
      <c r="AI277" s="289"/>
      <c r="AJ277" s="289"/>
      <c r="AK277" s="289"/>
      <c r="AL277" s="289"/>
      <c r="AM277" s="289"/>
      <c r="AN277" s="289"/>
      <c r="AO277" s="289"/>
      <c r="AP277" s="289"/>
      <c r="AQ277" s="289"/>
      <c r="AR277" s="289"/>
      <c r="AS277" s="289"/>
      <c r="AT277" s="289"/>
      <c r="AU277" s="289"/>
      <c r="AV277" s="289"/>
      <c r="AW277" s="289"/>
      <c r="AX277" s="289"/>
      <c r="AY277" s="289"/>
      <c r="AZ277" s="289"/>
      <c r="BA277" s="289"/>
      <c r="BB277" s="289"/>
      <c r="BC277" s="289"/>
      <c r="BD277" s="289"/>
      <c r="BE277" s="289"/>
      <c r="BF277" s="289"/>
      <c r="BG277" s="289"/>
      <c r="BH277" s="289"/>
      <c r="BI277" s="289"/>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5"/>
      <c r="D278" s="365"/>
      <c r="E278" s="85">
        <v>6</v>
      </c>
      <c r="F278" s="290"/>
      <c r="G278" s="294"/>
      <c r="H278" s="294"/>
      <c r="I278" s="294"/>
      <c r="J278" s="294"/>
      <c r="K278" s="294"/>
      <c r="L278" s="294"/>
      <c r="M278" s="293"/>
      <c r="N278" s="291">
        <f>IF(A13taxstdlife="n/a","n/a",IF(N$3&gt;(A13taxstdlife+$E278),(Input!$M$68-Input!$M$117)-SUM($M278:M278),(Input!$M$68-Input!$M$117)/A13taxstdlife))</f>
        <v>0</v>
      </c>
      <c r="O278" s="291">
        <f>IF(A13taxstdlife="n/a","n/a",IF(O$3&gt;(A13taxstdlife+$E278),(Input!$M$68-Input!$M$117)-SUM($M278:N278),(Input!$M$68-Input!$M$117)/A13taxstdlife))</f>
        <v>0</v>
      </c>
      <c r="P278" s="291">
        <f>IF(A13taxstdlife="n/a","n/a",IF(P$3&gt;(A13taxstdlife+$E278),(Input!$M$68-Input!$M$117)-SUM($M278:O278),(Input!$M$68-Input!$M$117)/A13taxstdlife))</f>
        <v>0</v>
      </c>
      <c r="Q278" s="291">
        <f>IF(A13taxstdlife="n/a","n/a",IF(Q$3&gt;(A13taxstdlife+$E278),(Input!$M$68-Input!$M$117)-SUM($M278:P278),(Input!$M$68-Input!$M$117)/A13taxstdlife))</f>
        <v>0</v>
      </c>
      <c r="R278" s="291"/>
      <c r="S278" s="288"/>
      <c r="T278" s="288"/>
      <c r="U278" s="288"/>
      <c r="V278" s="288"/>
      <c r="W278" s="288"/>
      <c r="X278" s="288"/>
      <c r="Y278" s="288"/>
      <c r="Z278" s="288"/>
      <c r="AA278" s="289"/>
      <c r="AB278" s="289"/>
      <c r="AC278" s="289"/>
      <c r="AD278" s="289"/>
      <c r="AE278" s="289"/>
      <c r="AF278" s="289"/>
      <c r="AG278" s="289"/>
      <c r="AH278" s="289"/>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289"/>
      <c r="BI278" s="289"/>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5"/>
      <c r="D279" s="365"/>
      <c r="E279" s="85">
        <v>7</v>
      </c>
      <c r="F279" s="290"/>
      <c r="G279" s="294"/>
      <c r="H279" s="294"/>
      <c r="I279" s="294"/>
      <c r="J279" s="294"/>
      <c r="K279" s="294"/>
      <c r="L279" s="294"/>
      <c r="M279" s="294"/>
      <c r="N279" s="293"/>
      <c r="O279" s="291">
        <f>IF(A13taxstdlife="n/a","n/a",IF(O$3&gt;(A13taxstdlife+$E279),(Input!$N$68-Input!$N$117)-SUM($N279:N279),(Input!$N$68-Input!$N$117)/A13taxstdlife))</f>
        <v>0</v>
      </c>
      <c r="P279" s="291">
        <f>IF(A13taxstdlife="n/a","n/a",IF(P$3&gt;(A13taxstdlife+$E279),(Input!$N$68-Input!$N$117)-SUM($N279:O279),(Input!$N$68-Input!$N$117)/A13taxstdlife))</f>
        <v>0</v>
      </c>
      <c r="Q279" s="291">
        <f>IF(A13taxstdlife="n/a","n/a",IF(Q$3&gt;(A13taxstdlife+$E279),(Input!$N$68-Input!$N$117)-SUM($N279:P279),(Input!$N$68-Input!$N$117)/A13taxstdlife))</f>
        <v>0</v>
      </c>
      <c r="R279" s="291"/>
      <c r="S279" s="288"/>
      <c r="T279" s="288"/>
      <c r="U279" s="288"/>
      <c r="V279" s="288"/>
      <c r="W279" s="288"/>
      <c r="X279" s="288"/>
      <c r="Y279" s="288"/>
      <c r="Z279" s="288"/>
      <c r="AA279" s="289"/>
      <c r="AB279" s="289"/>
      <c r="AC279" s="289"/>
      <c r="AD279" s="289"/>
      <c r="AE279" s="289"/>
      <c r="AF279" s="289"/>
      <c r="AG279" s="289"/>
      <c r="AH279" s="289"/>
      <c r="AI279" s="289"/>
      <c r="AJ279" s="289"/>
      <c r="AK279" s="289"/>
      <c r="AL279" s="289"/>
      <c r="AM279" s="289"/>
      <c r="AN279" s="289"/>
      <c r="AO279" s="289"/>
      <c r="AP279" s="289"/>
      <c r="AQ279" s="289"/>
      <c r="AR279" s="289"/>
      <c r="AS279" s="289"/>
      <c r="AT279" s="289"/>
      <c r="AU279" s="289"/>
      <c r="AV279" s="289"/>
      <c r="AW279" s="289"/>
      <c r="AX279" s="289"/>
      <c r="AY279" s="289"/>
      <c r="AZ279" s="289"/>
      <c r="BA279" s="289"/>
      <c r="BB279" s="289"/>
      <c r="BC279" s="289"/>
      <c r="BD279" s="289"/>
      <c r="BE279" s="289"/>
      <c r="BF279" s="289"/>
      <c r="BG279" s="289"/>
      <c r="BH279" s="289"/>
      <c r="BI279" s="289"/>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5"/>
      <c r="D280" s="365"/>
      <c r="E280" s="85">
        <v>8</v>
      </c>
      <c r="F280" s="290"/>
      <c r="G280" s="294"/>
      <c r="H280" s="294"/>
      <c r="I280" s="294"/>
      <c r="J280" s="294"/>
      <c r="K280" s="294"/>
      <c r="L280" s="294"/>
      <c r="M280" s="294"/>
      <c r="N280" s="294"/>
      <c r="O280" s="293"/>
      <c r="P280" s="291">
        <f>IF(A13taxstdlife="n/a","n/a",IF(P$3&gt;(A13taxstdlife+$E280),(Input!$O$68-Input!$O$117)-SUM($O280:O280),(Input!$O$68-Input!$O$117)/A13taxstdlife))</f>
        <v>0</v>
      </c>
      <c r="Q280" s="291">
        <f>IF(A13taxstdlife="n/a","n/a",IF(Q$3&gt;(A13taxstdlife+$E280),(Input!$O$68-Input!$O$117)-SUM($O280:P280),(Input!$O$68-Input!$O$117)/A13taxstdlife))</f>
        <v>0</v>
      </c>
      <c r="R280" s="291"/>
      <c r="S280" s="288"/>
      <c r="T280" s="288"/>
      <c r="U280" s="288"/>
      <c r="V280" s="288"/>
      <c r="W280" s="288"/>
      <c r="X280" s="288"/>
      <c r="Y280" s="288"/>
      <c r="Z280" s="288"/>
      <c r="AA280" s="289"/>
      <c r="AB280" s="289"/>
      <c r="AC280" s="289"/>
      <c r="AD280" s="289"/>
      <c r="AE280" s="289"/>
      <c r="AF280" s="289"/>
      <c r="AG280" s="289"/>
      <c r="AH280" s="289"/>
      <c r="AI280" s="289"/>
      <c r="AJ280" s="289"/>
      <c r="AK280" s="289"/>
      <c r="AL280" s="289"/>
      <c r="AM280" s="289"/>
      <c r="AN280" s="289"/>
      <c r="AO280" s="289"/>
      <c r="AP280" s="289"/>
      <c r="AQ280" s="289"/>
      <c r="AR280" s="289"/>
      <c r="AS280" s="289"/>
      <c r="AT280" s="289"/>
      <c r="AU280" s="289"/>
      <c r="AV280" s="289"/>
      <c r="AW280" s="289"/>
      <c r="AX280" s="289"/>
      <c r="AY280" s="289"/>
      <c r="AZ280" s="289"/>
      <c r="BA280" s="289"/>
      <c r="BB280" s="289"/>
      <c r="BC280" s="289"/>
      <c r="BD280" s="289"/>
      <c r="BE280" s="289"/>
      <c r="BF280" s="289"/>
      <c r="BG280" s="289"/>
      <c r="BH280" s="289"/>
      <c r="BI280" s="289"/>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25"/>
      <c r="D281" s="365"/>
      <c r="E281" s="85">
        <v>9</v>
      </c>
      <c r="F281" s="290"/>
      <c r="G281" s="294"/>
      <c r="H281" s="294"/>
      <c r="I281" s="294"/>
      <c r="J281" s="294"/>
      <c r="K281" s="294"/>
      <c r="L281" s="294"/>
      <c r="M281" s="294"/>
      <c r="N281" s="294"/>
      <c r="O281" s="294"/>
      <c r="P281" s="293"/>
      <c r="Q281" s="291">
        <f>IF(A13taxstdlife="n/a","n/a",IF(Q$3&gt;(A13taxstdlife+$E281),(Input!$P$68-Input!$P$117)-SUM($P281:P281),(Input!$P$68-Input!$P$117)/A13taxstdlife))</f>
        <v>0</v>
      </c>
      <c r="R281" s="291"/>
      <c r="S281" s="288"/>
      <c r="T281" s="288"/>
      <c r="U281" s="288"/>
      <c r="V281" s="288"/>
      <c r="W281" s="288"/>
      <c r="X281" s="288"/>
      <c r="Y281" s="288"/>
      <c r="Z281" s="288"/>
      <c r="AA281" s="289"/>
      <c r="AB281" s="289"/>
      <c r="AC281" s="289"/>
      <c r="AD281" s="289"/>
      <c r="AE281" s="289"/>
      <c r="AF281" s="289"/>
      <c r="AG281" s="289"/>
      <c r="AH281" s="289"/>
      <c r="AI281" s="289"/>
      <c r="AJ281" s="289"/>
      <c r="AK281" s="289"/>
      <c r="AL281" s="289"/>
      <c r="AM281" s="289"/>
      <c r="AN281" s="289"/>
      <c r="AO281" s="289"/>
      <c r="AP281" s="289"/>
      <c r="AQ281" s="289"/>
      <c r="AR281" s="289"/>
      <c r="AS281" s="289"/>
      <c r="AT281" s="289"/>
      <c r="AU281" s="289"/>
      <c r="AV281" s="289"/>
      <c r="AW281" s="289"/>
      <c r="AX281" s="289"/>
      <c r="AY281" s="289"/>
      <c r="AZ281" s="289"/>
      <c r="BA281" s="289"/>
      <c r="BB281" s="289"/>
      <c r="BC281" s="289"/>
      <c r="BD281" s="289"/>
      <c r="BE281" s="289"/>
      <c r="BF281" s="289"/>
      <c r="BG281" s="289"/>
      <c r="BH281" s="289"/>
      <c r="BI281" s="289"/>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25"/>
      <c r="D282" s="365"/>
      <c r="E282" s="86">
        <v>10</v>
      </c>
      <c r="F282" s="290"/>
      <c r="G282" s="294"/>
      <c r="H282" s="294"/>
      <c r="I282" s="294"/>
      <c r="J282" s="294"/>
      <c r="K282" s="294"/>
      <c r="L282" s="294"/>
      <c r="M282" s="294"/>
      <c r="N282" s="294"/>
      <c r="O282" s="294"/>
      <c r="P282" s="295"/>
      <c r="Q282" s="293"/>
      <c r="R282" s="291"/>
      <c r="S282" s="288"/>
      <c r="T282" s="288"/>
      <c r="U282" s="288"/>
      <c r="V282" s="288"/>
      <c r="W282" s="288"/>
      <c r="X282" s="288"/>
      <c r="Y282" s="288"/>
      <c r="Z282" s="288"/>
      <c r="AA282" s="289"/>
      <c r="AB282" s="289"/>
      <c r="AC282" s="289"/>
      <c r="AD282" s="289"/>
      <c r="AE282" s="289"/>
      <c r="AF282" s="289"/>
      <c r="AG282" s="289"/>
      <c r="AH282" s="289"/>
      <c r="AI282" s="289"/>
      <c r="AJ282" s="289"/>
      <c r="AK282" s="289"/>
      <c r="AL282" s="289"/>
      <c r="AM282" s="289"/>
      <c r="AN282" s="289"/>
      <c r="AO282" s="289"/>
      <c r="AP282" s="289"/>
      <c r="AQ282" s="289"/>
      <c r="AR282" s="289"/>
      <c r="AS282" s="289"/>
      <c r="AT282" s="289"/>
      <c r="AU282" s="289"/>
      <c r="AV282" s="289"/>
      <c r="AW282" s="289"/>
      <c r="AX282" s="289"/>
      <c r="AY282" s="289"/>
      <c r="AZ282" s="289"/>
      <c r="BA282" s="289"/>
      <c r="BB282" s="289"/>
      <c r="BC282" s="289"/>
      <c r="BD282" s="289"/>
      <c r="BE282" s="289"/>
      <c r="BF282" s="289"/>
      <c r="BG282" s="289"/>
      <c r="BH282" s="289"/>
      <c r="BI282" s="289"/>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9"/>
      <c r="B283" s="9"/>
      <c r="C283" s="25" t="str">
        <f>Asset13</f>
        <v>Non-network—Motor Vehicles Capex</v>
      </c>
      <c r="D283" s="9"/>
      <c r="E283" s="9"/>
      <c r="F283" s="281"/>
      <c r="G283" s="296"/>
      <c r="H283" s="296">
        <f>-SUM(H270:H282)</f>
        <v>0</v>
      </c>
      <c r="I283" s="296">
        <f>-SUM(I270:I282)</f>
        <v>0</v>
      </c>
      <c r="J283" s="296">
        <f>-SUM(J270:J282)</f>
        <v>0</v>
      </c>
      <c r="K283" s="296">
        <f>-SUM(K270:K282)</f>
        <v>0</v>
      </c>
      <c r="L283" s="296">
        <f>-SUM(L270:L282)</f>
        <v>0</v>
      </c>
      <c r="M283" s="296">
        <f>IF(Input!M248&gt;0, -SUM(M270:M282), 0)</f>
        <v>0</v>
      </c>
      <c r="N283" s="296">
        <f>IF(Input!N248&gt;0, -SUM(N270:N282), 0)</f>
        <v>0</v>
      </c>
      <c r="O283" s="296">
        <f>IF(Input!O248&gt;0, -SUM(O270:O282), 0)</f>
        <v>0</v>
      </c>
      <c r="P283" s="296">
        <f>IF(Input!P248&gt;0, -SUM(P270:P282), 0)</f>
        <v>0</v>
      </c>
      <c r="Q283" s="296">
        <f>IF(Input!Q248&gt;0, -SUM(Q270:Q282), 0)</f>
        <v>0</v>
      </c>
      <c r="R283" s="297"/>
      <c r="S283" s="298"/>
      <c r="T283" s="298"/>
      <c r="U283" s="298"/>
      <c r="V283" s="298"/>
      <c r="W283" s="298"/>
      <c r="X283" s="298"/>
      <c r="Y283" s="298"/>
      <c r="Z283" s="298"/>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31" t="str">
        <f>Asset14</f>
        <v>Non-network—Property Capex</v>
      </c>
      <c r="C284" s="32"/>
      <c r="D284" s="33" t="s">
        <v>66</v>
      </c>
      <c r="E284" s="32"/>
      <c r="F284" s="286"/>
      <c r="G284" s="287"/>
      <c r="H284" s="287">
        <f>IF(H$3&gt;A14taxremlife,A14taxvalue-SUM($F284:G284),IF(A14taxremlife="N/A","n/a",A14taxvalue/A14taxremlife))</f>
        <v>0</v>
      </c>
      <c r="I284" s="287">
        <f>IF(I$3&gt;A14taxremlife,A14taxvalue-SUM($F284:H284),IF(A14taxremlife="N/A","n/a",A14taxvalue/A14taxremlife))</f>
        <v>0</v>
      </c>
      <c r="J284" s="287">
        <f>IF(J$3&gt;A14taxremlife,A14taxvalue-SUM($F284:I284),IF(A14taxremlife="N/A","n/a",A14taxvalue/A14taxremlife))</f>
        <v>0</v>
      </c>
      <c r="K284" s="287">
        <f>IF(K$3&gt;A14taxremlife,A14taxvalue-SUM($F284:J284),IF(A14taxremlife="N/A","n/a",A14taxvalue/A14taxremlife))</f>
        <v>0</v>
      </c>
      <c r="L284" s="287">
        <f>IF(L$3&gt;A14taxremlife,A14taxvalue-SUM($F284:K284),IF(A14taxremlife="N/A","n/a",A14taxvalue/A14taxremlife))</f>
        <v>0</v>
      </c>
      <c r="M284" s="287">
        <f>IF(M$3&gt;A14taxremlife,A14taxvalue-SUM($F284:L284),IF(A14taxremlife="N/A","n/a",A14taxvalue/A14taxremlife))</f>
        <v>0</v>
      </c>
      <c r="N284" s="287">
        <f>IF(N$3&gt;A14taxremlife,A14taxvalue-SUM($F284:M284),IF(A14taxremlife="N/A","n/a",A14taxvalue/A14taxremlife))</f>
        <v>0</v>
      </c>
      <c r="O284" s="287">
        <f>IF(O$3&gt;A14taxremlife,A14taxvalue-SUM($F284:N284),IF(A14taxremlife="N/A","n/a",A14taxvalue/A14taxremlife))</f>
        <v>0</v>
      </c>
      <c r="P284" s="287">
        <f>IF(P$3&gt;A14taxremlife,A14taxvalue-SUM($F284:O284),IF(A14taxremlife="N/A","n/a",A14taxvalue/A14taxremlife))</f>
        <v>0</v>
      </c>
      <c r="Q284" s="287">
        <f>IF(Q$3&gt;A14taxremlife,A14taxvalue-SUM($F284:P284),IF(A14taxremlife="N/A","n/a",A14taxvalue/A14taxremlife))</f>
        <v>0</v>
      </c>
      <c r="R284" s="287"/>
      <c r="S284" s="288"/>
      <c r="T284" s="288"/>
      <c r="U284" s="288"/>
      <c r="V284" s="288"/>
      <c r="W284" s="288"/>
      <c r="X284" s="288"/>
      <c r="Y284" s="288"/>
      <c r="Z284" s="288"/>
      <c r="AA284" s="289"/>
      <c r="AB284" s="289"/>
      <c r="AC284" s="289"/>
      <c r="AD284" s="289"/>
      <c r="AE284" s="289"/>
      <c r="AF284" s="289"/>
      <c r="AG284" s="289"/>
      <c r="AH284" s="289"/>
      <c r="AI284" s="289"/>
      <c r="AJ284" s="289"/>
      <c r="AK284" s="289"/>
      <c r="AL284" s="289"/>
      <c r="AM284" s="289"/>
      <c r="AN284" s="289"/>
      <c r="AO284" s="289"/>
      <c r="AP284" s="289"/>
      <c r="AQ284" s="289"/>
      <c r="AR284" s="289"/>
      <c r="AS284" s="289"/>
      <c r="AT284" s="289"/>
      <c r="AU284" s="289"/>
      <c r="AV284" s="289"/>
      <c r="AW284" s="289"/>
      <c r="AX284" s="289"/>
      <c r="AY284" s="289"/>
      <c r="AZ284" s="289"/>
      <c r="BA284" s="289"/>
      <c r="BB284" s="289"/>
      <c r="BC284" s="289"/>
      <c r="BD284" s="289"/>
      <c r="BE284" s="289"/>
      <c r="BF284" s="289"/>
      <c r="BG284" s="289"/>
      <c r="BH284" s="289"/>
      <c r="BI284" s="289"/>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5"/>
      <c r="D285" s="364" t="s">
        <v>83</v>
      </c>
      <c r="E285" s="85">
        <v>-1</v>
      </c>
      <c r="F285" s="290"/>
      <c r="G285" s="291"/>
      <c r="H285" s="291"/>
      <c r="I285" s="291"/>
      <c r="J285" s="291"/>
      <c r="K285" s="291"/>
      <c r="L285" s="291"/>
      <c r="M285" s="291"/>
      <c r="N285" s="291"/>
      <c r="O285" s="291"/>
      <c r="P285" s="291"/>
      <c r="Q285" s="291"/>
      <c r="R285" s="291"/>
      <c r="S285" s="288"/>
      <c r="T285" s="288"/>
      <c r="U285" s="288"/>
      <c r="V285" s="288"/>
      <c r="W285" s="288"/>
      <c r="X285" s="288"/>
      <c r="Y285" s="288"/>
      <c r="Z285" s="288"/>
      <c r="AA285" s="289"/>
      <c r="AB285" s="289"/>
      <c r="AC285" s="289"/>
      <c r="AD285" s="289"/>
      <c r="AE285" s="289"/>
      <c r="AF285" s="289"/>
      <c r="AG285" s="289"/>
      <c r="AH285" s="289"/>
      <c r="AI285" s="289"/>
      <c r="AJ285" s="289"/>
      <c r="AK285" s="289"/>
      <c r="AL285" s="289"/>
      <c r="AM285" s="289"/>
      <c r="AN285" s="289"/>
      <c r="AO285" s="289"/>
      <c r="AP285" s="289"/>
      <c r="AQ285" s="289"/>
      <c r="AR285" s="289"/>
      <c r="AS285" s="289"/>
      <c r="AT285" s="289"/>
      <c r="AU285" s="289"/>
      <c r="AV285" s="289"/>
      <c r="AW285" s="289"/>
      <c r="AX285" s="289"/>
      <c r="AY285" s="289"/>
      <c r="AZ285" s="289"/>
      <c r="BA285" s="289"/>
      <c r="BB285" s="289"/>
      <c r="BC285" s="289"/>
      <c r="BD285" s="289"/>
      <c r="BE285" s="289"/>
      <c r="BF285" s="289"/>
      <c r="BG285" s="289"/>
      <c r="BH285" s="289"/>
      <c r="BI285" s="289"/>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5"/>
      <c r="D286" s="365"/>
      <c r="E286" s="85">
        <v>0</v>
      </c>
      <c r="F286" s="290"/>
      <c r="G286" s="293"/>
      <c r="H286" s="291"/>
      <c r="I286" s="291"/>
      <c r="J286" s="291"/>
      <c r="K286" s="291"/>
      <c r="L286" s="291"/>
      <c r="M286" s="291"/>
      <c r="N286" s="291"/>
      <c r="O286" s="291"/>
      <c r="P286" s="291"/>
      <c r="Q286" s="291"/>
      <c r="R286" s="291"/>
      <c r="S286" s="288"/>
      <c r="T286" s="288"/>
      <c r="U286" s="288"/>
      <c r="V286" s="288"/>
      <c r="W286" s="288"/>
      <c r="X286" s="288"/>
      <c r="Y286" s="288"/>
      <c r="Z286" s="288"/>
      <c r="AA286" s="289"/>
      <c r="AB286" s="289"/>
      <c r="AC286" s="289"/>
      <c r="AD286" s="289"/>
      <c r="AE286" s="289"/>
      <c r="AF286" s="289"/>
      <c r="AG286" s="289"/>
      <c r="AH286" s="289"/>
      <c r="AI286" s="289"/>
      <c r="AJ286" s="289"/>
      <c r="AK286" s="289"/>
      <c r="AL286" s="289"/>
      <c r="AM286" s="289"/>
      <c r="AN286" s="289"/>
      <c r="AO286" s="289"/>
      <c r="AP286" s="289"/>
      <c r="AQ286" s="289"/>
      <c r="AR286" s="289"/>
      <c r="AS286" s="289"/>
      <c r="AT286" s="289"/>
      <c r="AU286" s="289"/>
      <c r="AV286" s="289"/>
      <c r="AW286" s="289"/>
      <c r="AX286" s="289"/>
      <c r="AY286" s="289"/>
      <c r="AZ286" s="289"/>
      <c r="BA286" s="289"/>
      <c r="BB286" s="289"/>
      <c r="BC286" s="289"/>
      <c r="BD286" s="289"/>
      <c r="BE286" s="289"/>
      <c r="BF286" s="289"/>
      <c r="BG286" s="289"/>
      <c r="BH286" s="289"/>
      <c r="BI286" s="289"/>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5"/>
      <c r="D287" s="365"/>
      <c r="E287" s="85">
        <v>1</v>
      </c>
      <c r="F287" s="290"/>
      <c r="G287" s="294"/>
      <c r="H287" s="293"/>
      <c r="I287" s="291">
        <f>IF(A14taxstdlife="n/a","n/a",IF(I$3&gt;(A14taxstdlife+$E287),(Input!$H$69-Input!$H$118)-SUM($H287:H287),(Input!$H$69-Input!$H$118)/A14taxstdlife))</f>
        <v>0</v>
      </c>
      <c r="J287" s="291">
        <f>IF(A14taxstdlife="n/a","n/a",IF(J$3&gt;(A14taxstdlife+$E287),(Input!$H$69-Input!$H$118)-SUM($H287:I287),(Input!$H$69-Input!$H$118)/A14taxstdlife))</f>
        <v>0</v>
      </c>
      <c r="K287" s="291">
        <f>IF(A14taxstdlife="n/a","n/a",IF(K$3&gt;(A14taxstdlife+$E287),(Input!$H$69-Input!$H$118)-SUM($H287:J287),(Input!$H$69-Input!$H$118)/A14taxstdlife))</f>
        <v>0</v>
      </c>
      <c r="L287" s="291">
        <f>IF(A14taxstdlife="n/a","n/a",IF(L$3&gt;(A14taxstdlife+$E287),(Input!$H$69-Input!$H$118)-SUM($H287:K287),(Input!$H$69-Input!$H$118)/A14taxstdlife))</f>
        <v>0</v>
      </c>
      <c r="M287" s="291">
        <f>IF(A14taxstdlife="n/a","n/a",IF(M$3&gt;(A14taxstdlife+$E287),(Input!$H$69-Input!$H$118)-SUM($H287:L287),(Input!$H$69-Input!$H$118)/A14taxstdlife))</f>
        <v>0</v>
      </c>
      <c r="N287" s="291">
        <f>IF(A14taxstdlife="n/a","n/a",IF(N$3&gt;(A14taxstdlife+$E287),(Input!$H$69-Input!$H$118)-SUM($H287:M287),(Input!$H$69-Input!$H$118)/A14taxstdlife))</f>
        <v>0</v>
      </c>
      <c r="O287" s="291">
        <f>IF(A14taxstdlife="n/a","n/a",IF(O$3&gt;(A14taxstdlife+$E287),(Input!$H$69-Input!$H$118)-SUM($H287:N287),(Input!$H$69-Input!$H$118)/A14taxstdlife))</f>
        <v>0</v>
      </c>
      <c r="P287" s="291">
        <f>IF(A14taxstdlife="n/a","n/a",IF(P$3&gt;(A14taxstdlife+$E287),(Input!$H$69-Input!$H$118)-SUM($H287:O287),(Input!$H$69-Input!$H$118)/A14taxstdlife))</f>
        <v>0</v>
      </c>
      <c r="Q287" s="291">
        <f>IF(A14taxstdlife="n/a","n/a",IF(Q$3&gt;(A14taxstdlife+$E287),(Input!$H$69-Input!$H$118)-SUM($H287:P287),(Input!$H$69-Input!$H$118)/A14taxstdlife))</f>
        <v>0</v>
      </c>
      <c r="R287" s="291"/>
      <c r="S287" s="288"/>
      <c r="T287" s="288"/>
      <c r="U287" s="288"/>
      <c r="V287" s="288"/>
      <c r="W287" s="288"/>
      <c r="X287" s="288"/>
      <c r="Y287" s="288"/>
      <c r="Z287" s="288"/>
      <c r="AA287" s="289"/>
      <c r="AB287" s="289"/>
      <c r="AC287" s="289"/>
      <c r="AD287" s="289"/>
      <c r="AE287" s="289"/>
      <c r="AF287" s="289"/>
      <c r="AG287" s="289"/>
      <c r="AH287" s="289"/>
      <c r="AI287" s="289"/>
      <c r="AJ287" s="289"/>
      <c r="AK287" s="289"/>
      <c r="AL287" s="289"/>
      <c r="AM287" s="289"/>
      <c r="AN287" s="289"/>
      <c r="AO287" s="289"/>
      <c r="AP287" s="289"/>
      <c r="AQ287" s="289"/>
      <c r="AR287" s="289"/>
      <c r="AS287" s="289"/>
      <c r="AT287" s="289"/>
      <c r="AU287" s="289"/>
      <c r="AV287" s="289"/>
      <c r="AW287" s="289"/>
      <c r="AX287" s="289"/>
      <c r="AY287" s="289"/>
      <c r="AZ287" s="289"/>
      <c r="BA287" s="289"/>
      <c r="BB287" s="289"/>
      <c r="BC287" s="289"/>
      <c r="BD287" s="289"/>
      <c r="BE287" s="289"/>
      <c r="BF287" s="289"/>
      <c r="BG287" s="289"/>
      <c r="BH287" s="289"/>
      <c r="BI287" s="289"/>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5"/>
      <c r="D288" s="365"/>
      <c r="E288" s="85">
        <v>2</v>
      </c>
      <c r="F288" s="290"/>
      <c r="G288" s="294"/>
      <c r="H288" s="294"/>
      <c r="I288" s="293"/>
      <c r="J288" s="291">
        <f>IF(A14taxstdlife="n/a","n/a",IF(J$3&gt;(A14taxstdlife+$E288),(Input!$I$69-Input!$I$118)-SUM($I288:I288),(Input!$I$69-Input!$I$118)/A14taxstdlife))</f>
        <v>0</v>
      </c>
      <c r="K288" s="291">
        <f>IF(A14taxstdlife="n/a","n/a",IF(K$3&gt;(A14taxstdlife+$E288),(Input!$I$69-Input!$I$118)-SUM($I288:J288),(Input!$I$69-Input!$I$118)/A14taxstdlife))</f>
        <v>0</v>
      </c>
      <c r="L288" s="291">
        <f>IF(A14taxstdlife="n/a","n/a",IF(L$3&gt;(A14taxstdlife+$E288),(Input!$I$69-Input!$I$118)-SUM($I288:K288),(Input!$I$69-Input!$I$118)/A14taxstdlife))</f>
        <v>0</v>
      </c>
      <c r="M288" s="291">
        <f>IF(A14taxstdlife="n/a","n/a",IF(M$3&gt;(A14taxstdlife+$E288),(Input!$I$69-Input!$I$118)-SUM($I288:L288),(Input!$I$69-Input!$I$118)/A14taxstdlife))</f>
        <v>0</v>
      </c>
      <c r="N288" s="291">
        <f>IF(A14taxstdlife="n/a","n/a",IF(N$3&gt;(A14taxstdlife+$E288),(Input!$I$69-Input!$I$118)-SUM($I288:M288),(Input!$I$69-Input!$I$118)/A14taxstdlife))</f>
        <v>0</v>
      </c>
      <c r="O288" s="291">
        <f>IF(A14taxstdlife="n/a","n/a",IF(O$3&gt;(A14taxstdlife+$E288),(Input!$I$69-Input!$I$118)-SUM($I288:N288),(Input!$I$69-Input!$I$118)/A14taxstdlife))</f>
        <v>0</v>
      </c>
      <c r="P288" s="291">
        <f>IF(A14taxstdlife="n/a","n/a",IF(P$3&gt;(A14taxstdlife+$E288),(Input!$I$69-Input!$I$118)-SUM($I288:O288),(Input!$I$69-Input!$I$118)/A14taxstdlife))</f>
        <v>0</v>
      </c>
      <c r="Q288" s="291">
        <f>IF(A14taxstdlife="n/a","n/a",IF(Q$3&gt;(A14taxstdlife+$E288),(Input!$I$69-Input!$I$118)-SUM($I288:P288),(Input!$I$69-Input!$I$118)/A14taxstdlife))</f>
        <v>0</v>
      </c>
      <c r="R288" s="291"/>
      <c r="S288" s="288"/>
      <c r="T288" s="288"/>
      <c r="U288" s="288"/>
      <c r="V288" s="288"/>
      <c r="W288" s="288"/>
      <c r="X288" s="288"/>
      <c r="Y288" s="288"/>
      <c r="Z288" s="288"/>
      <c r="AA288" s="289"/>
      <c r="AB288" s="289"/>
      <c r="AC288" s="289"/>
      <c r="AD288" s="289"/>
      <c r="AE288" s="289"/>
      <c r="AF288" s="289"/>
      <c r="AG288" s="289"/>
      <c r="AH288" s="289"/>
      <c r="AI288" s="289"/>
      <c r="AJ288" s="289"/>
      <c r="AK288" s="289"/>
      <c r="AL288" s="289"/>
      <c r="AM288" s="289"/>
      <c r="AN288" s="289"/>
      <c r="AO288" s="289"/>
      <c r="AP288" s="289"/>
      <c r="AQ288" s="289"/>
      <c r="AR288" s="289"/>
      <c r="AS288" s="289"/>
      <c r="AT288" s="289"/>
      <c r="AU288" s="289"/>
      <c r="AV288" s="289"/>
      <c r="AW288" s="289"/>
      <c r="AX288" s="289"/>
      <c r="AY288" s="289"/>
      <c r="AZ288" s="289"/>
      <c r="BA288" s="289"/>
      <c r="BB288" s="289"/>
      <c r="BC288" s="289"/>
      <c r="BD288" s="289"/>
      <c r="BE288" s="289"/>
      <c r="BF288" s="289"/>
      <c r="BG288" s="289"/>
      <c r="BH288" s="289"/>
      <c r="BI288" s="289"/>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5"/>
      <c r="D289" s="365"/>
      <c r="E289" s="85">
        <v>3</v>
      </c>
      <c r="F289" s="290"/>
      <c r="G289" s="294"/>
      <c r="H289" s="294"/>
      <c r="I289" s="294"/>
      <c r="J289" s="293"/>
      <c r="K289" s="291">
        <f>IF(A14taxstdlife="n/a","n/a",IF(K$3&gt;(A14taxstdlife+$E289),(Input!$J$69-Input!$J$118)-SUM($J289:J289),(Input!$J$69-Input!$J$118)/A14taxstdlife))</f>
        <v>0</v>
      </c>
      <c r="L289" s="291">
        <f>IF(A14taxstdlife="n/a","n/a",IF(L$3&gt;(A14taxstdlife+$E289),(Input!$J$69-Input!$J$118)-SUM($J289:K289),(Input!$J$69-Input!$J$118)/A14taxstdlife))</f>
        <v>0</v>
      </c>
      <c r="M289" s="291">
        <f>IF(A14taxstdlife="n/a","n/a",IF(M$3&gt;(A14taxstdlife+$E289),(Input!$J$69-Input!$J$118)-SUM($J289:L289),(Input!$J$69-Input!$J$118)/A14taxstdlife))</f>
        <v>0</v>
      </c>
      <c r="N289" s="291">
        <f>IF(A14taxstdlife="n/a","n/a",IF(N$3&gt;(A14taxstdlife+$E289),(Input!$J$69-Input!$J$118)-SUM($J289:M289),(Input!$J$69-Input!$J$118)/A14taxstdlife))</f>
        <v>0</v>
      </c>
      <c r="O289" s="291">
        <f>IF(A14taxstdlife="n/a","n/a",IF(O$3&gt;(A14taxstdlife+$E289),(Input!$J$69-Input!$J$118)-SUM($J289:N289),(Input!$J$69-Input!$J$118)/A14taxstdlife))</f>
        <v>0</v>
      </c>
      <c r="P289" s="291">
        <f>IF(A14taxstdlife="n/a","n/a",IF(P$3&gt;(A14taxstdlife+$E289),(Input!$J$69-Input!$J$118)-SUM($J289:O289),(Input!$J$69-Input!$J$118)/A14taxstdlife))</f>
        <v>0</v>
      </c>
      <c r="Q289" s="291">
        <f>IF(A14taxstdlife="n/a","n/a",IF(Q$3&gt;(A14taxstdlife+$E289),(Input!$J$69-Input!$J$118)-SUM($J289:P289),(Input!$J$69-Input!$J$118)/A14taxstdlife))</f>
        <v>0</v>
      </c>
      <c r="R289" s="291"/>
      <c r="S289" s="288"/>
      <c r="T289" s="288"/>
      <c r="U289" s="288"/>
      <c r="V289" s="288"/>
      <c r="W289" s="288"/>
      <c r="X289" s="288"/>
      <c r="Y289" s="288"/>
      <c r="Z289" s="288"/>
      <c r="AA289" s="289"/>
      <c r="AB289" s="289"/>
      <c r="AC289" s="289"/>
      <c r="AD289" s="289"/>
      <c r="AE289" s="289"/>
      <c r="AF289" s="289"/>
      <c r="AG289" s="289"/>
      <c r="AH289" s="289"/>
      <c r="AI289" s="289"/>
      <c r="AJ289" s="289"/>
      <c r="AK289" s="289"/>
      <c r="AL289" s="289"/>
      <c r="AM289" s="289"/>
      <c r="AN289" s="289"/>
      <c r="AO289" s="289"/>
      <c r="AP289" s="289"/>
      <c r="AQ289" s="289"/>
      <c r="AR289" s="289"/>
      <c r="AS289" s="289"/>
      <c r="AT289" s="289"/>
      <c r="AU289" s="289"/>
      <c r="AV289" s="289"/>
      <c r="AW289" s="289"/>
      <c r="AX289" s="289"/>
      <c r="AY289" s="289"/>
      <c r="AZ289" s="289"/>
      <c r="BA289" s="289"/>
      <c r="BB289" s="289"/>
      <c r="BC289" s="289"/>
      <c r="BD289" s="289"/>
      <c r="BE289" s="289"/>
      <c r="BF289" s="289"/>
      <c r="BG289" s="289"/>
      <c r="BH289" s="289"/>
      <c r="BI289" s="289"/>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5"/>
      <c r="D290" s="365"/>
      <c r="E290" s="85">
        <v>4</v>
      </c>
      <c r="F290" s="290"/>
      <c r="G290" s="294"/>
      <c r="H290" s="294"/>
      <c r="I290" s="294"/>
      <c r="J290" s="294"/>
      <c r="K290" s="293"/>
      <c r="L290" s="291">
        <f>IF(A14taxstdlife="n/a","n/a",IF(L$3&gt;(A14taxstdlife+$E290),(Input!$K$69-Input!$K$118)-SUM($K290:K290),(Input!$K$69-Input!$K$118)/A14taxstdlife))</f>
        <v>0</v>
      </c>
      <c r="M290" s="291">
        <f>IF(A14taxstdlife="n/a","n/a",IF(M$3&gt;(A14taxstdlife+$E290),(Input!$K$69-Input!$K$118)-SUM($K290:L290),(Input!$K$69-Input!$K$118)/A14taxstdlife))</f>
        <v>0</v>
      </c>
      <c r="N290" s="291">
        <f>IF(A14taxstdlife="n/a","n/a",IF(N$3&gt;(A14taxstdlife+$E290),(Input!$K$69-Input!$K$118)-SUM($K290:M290),(Input!$K$69-Input!$K$118)/A14taxstdlife))</f>
        <v>0</v>
      </c>
      <c r="O290" s="291">
        <f>IF(A14taxstdlife="n/a","n/a",IF(O$3&gt;(A14taxstdlife+$E290),(Input!$K$69-Input!$K$118)-SUM($K290:N290),(Input!$K$69-Input!$K$118)/A14taxstdlife))</f>
        <v>0</v>
      </c>
      <c r="P290" s="291">
        <f>IF(A14taxstdlife="n/a","n/a",IF(P$3&gt;(A14taxstdlife+$E290),(Input!$K$69-Input!$K$118)-SUM($K290:O290),(Input!$K$69-Input!$K$118)/A14taxstdlife))</f>
        <v>0</v>
      </c>
      <c r="Q290" s="291">
        <f>IF(A14taxstdlife="n/a","n/a",IF(Q$3&gt;(A14taxstdlife+$E290),(Input!$K$69-Input!$K$118)-SUM($K290:P290),(Input!$K$69-Input!$K$118)/A14taxstdlife))</f>
        <v>0</v>
      </c>
      <c r="R290" s="291"/>
      <c r="S290" s="288"/>
      <c r="T290" s="288"/>
      <c r="U290" s="288"/>
      <c r="V290" s="288"/>
      <c r="W290" s="288"/>
      <c r="X290" s="288"/>
      <c r="Y290" s="288"/>
      <c r="Z290" s="288"/>
      <c r="AA290" s="289"/>
      <c r="AB290" s="289"/>
      <c r="AC290" s="289"/>
      <c r="AD290" s="289"/>
      <c r="AE290" s="289"/>
      <c r="AF290" s="289"/>
      <c r="AG290" s="289"/>
      <c r="AH290" s="289"/>
      <c r="AI290" s="289"/>
      <c r="AJ290" s="289"/>
      <c r="AK290" s="289"/>
      <c r="AL290" s="289"/>
      <c r="AM290" s="289"/>
      <c r="AN290" s="289"/>
      <c r="AO290" s="289"/>
      <c r="AP290" s="289"/>
      <c r="AQ290" s="289"/>
      <c r="AR290" s="289"/>
      <c r="AS290" s="289"/>
      <c r="AT290" s="289"/>
      <c r="AU290" s="289"/>
      <c r="AV290" s="289"/>
      <c r="AW290" s="289"/>
      <c r="AX290" s="289"/>
      <c r="AY290" s="289"/>
      <c r="AZ290" s="289"/>
      <c r="BA290" s="289"/>
      <c r="BB290" s="289"/>
      <c r="BC290" s="289"/>
      <c r="BD290" s="289"/>
      <c r="BE290" s="289"/>
      <c r="BF290" s="289"/>
      <c r="BG290" s="289"/>
      <c r="BH290" s="289"/>
      <c r="BI290" s="289"/>
      <c r="BJ290" s="187"/>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5"/>
      <c r="D291" s="365"/>
      <c r="E291" s="85">
        <v>5</v>
      </c>
      <c r="F291" s="290"/>
      <c r="G291" s="294"/>
      <c r="H291" s="294"/>
      <c r="I291" s="294"/>
      <c r="J291" s="294"/>
      <c r="K291" s="294"/>
      <c r="L291" s="293"/>
      <c r="M291" s="291">
        <f>IF(A14taxstdlife="n/a","n/a",IF(M$3&gt;(A14taxstdlife+$E291),(Input!$L$69-Input!$L$118)-SUM($L291:L291),(Input!$L$69-Input!$L$118)/A14taxstdlife))</f>
        <v>0</v>
      </c>
      <c r="N291" s="291">
        <f>IF(A14taxstdlife="n/a","n/a",IF(N$3&gt;(A14taxstdlife+$E291),(Input!$L$69-Input!$L$118)-SUM($L291:M291),(Input!$L$69-Input!$L$118)/A14taxstdlife))</f>
        <v>0</v>
      </c>
      <c r="O291" s="291">
        <f>IF(A14taxstdlife="n/a","n/a",IF(O$3&gt;(A14taxstdlife+$E291),(Input!$L$69-Input!$L$118)-SUM($L291:N291),(Input!$L$69-Input!$L$118)/A14taxstdlife))</f>
        <v>0</v>
      </c>
      <c r="P291" s="291">
        <f>IF(A14taxstdlife="n/a","n/a",IF(P$3&gt;(A14taxstdlife+$E291),(Input!$L$69-Input!$L$118)-SUM($L291:O291),(Input!$L$69-Input!$L$118)/A14taxstdlife))</f>
        <v>0</v>
      </c>
      <c r="Q291" s="291">
        <f>IF(A14taxstdlife="n/a","n/a",IF(Q$3&gt;(A14taxstdlife+$E291),(Input!$L$69-Input!$L$118)-SUM($L291:P291),(Input!$L$69-Input!$L$118)/A14taxstdlife))</f>
        <v>0</v>
      </c>
      <c r="R291" s="291"/>
      <c r="S291" s="288"/>
      <c r="T291" s="288"/>
      <c r="U291" s="288"/>
      <c r="V291" s="288"/>
      <c r="W291" s="288"/>
      <c r="X291" s="288"/>
      <c r="Y291" s="288"/>
      <c r="Z291" s="288"/>
      <c r="AA291" s="289"/>
      <c r="AB291" s="289"/>
      <c r="AC291" s="289"/>
      <c r="AD291" s="289"/>
      <c r="AE291" s="289"/>
      <c r="AF291" s="289"/>
      <c r="AG291" s="289"/>
      <c r="AH291" s="289"/>
      <c r="AI291" s="289"/>
      <c r="AJ291" s="289"/>
      <c r="AK291" s="289"/>
      <c r="AL291" s="289"/>
      <c r="AM291" s="289"/>
      <c r="AN291" s="289"/>
      <c r="AO291" s="289"/>
      <c r="AP291" s="289"/>
      <c r="AQ291" s="289"/>
      <c r="AR291" s="289"/>
      <c r="AS291" s="289"/>
      <c r="AT291" s="289"/>
      <c r="AU291" s="289"/>
      <c r="AV291" s="289"/>
      <c r="AW291" s="289"/>
      <c r="AX291" s="289"/>
      <c r="AY291" s="289"/>
      <c r="AZ291" s="289"/>
      <c r="BA291" s="289"/>
      <c r="BB291" s="289"/>
      <c r="BC291" s="289"/>
      <c r="BD291" s="289"/>
      <c r="BE291" s="289"/>
      <c r="BF291" s="289"/>
      <c r="BG291" s="289"/>
      <c r="BH291" s="289"/>
      <c r="BI291" s="289"/>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5"/>
      <c r="D292" s="365"/>
      <c r="E292" s="85">
        <v>6</v>
      </c>
      <c r="F292" s="290"/>
      <c r="G292" s="294"/>
      <c r="H292" s="294"/>
      <c r="I292" s="294"/>
      <c r="J292" s="294"/>
      <c r="K292" s="294"/>
      <c r="L292" s="294"/>
      <c r="M292" s="293"/>
      <c r="N292" s="291">
        <f>IF(A14taxstdlife="n/a","n/a",IF(N$3&gt;(A14taxstdlife+$E292),(Input!$M$69-Input!$M$118)-SUM($M292:M292),(Input!$M$69-Input!$M$118)/A14taxstdlife))</f>
        <v>0</v>
      </c>
      <c r="O292" s="291">
        <f>IF(A14taxstdlife="n/a","n/a",IF(O$3&gt;(A14taxstdlife+$E292),(Input!$M$69-Input!$M$118)-SUM($M292:N292),(Input!$M$69-Input!$M$118)/A14taxstdlife))</f>
        <v>0</v>
      </c>
      <c r="P292" s="291">
        <f>IF(A14taxstdlife="n/a","n/a",IF(P$3&gt;(A14taxstdlife+$E292),(Input!$M$69-Input!$M$118)-SUM($M292:O292),(Input!$M$69-Input!$M$118)/A14taxstdlife))</f>
        <v>0</v>
      </c>
      <c r="Q292" s="291">
        <f>IF(A14taxstdlife="n/a","n/a",IF(Q$3&gt;(A14taxstdlife+$E292),(Input!$M$69-Input!$M$118)-SUM($M292:P292),(Input!$M$69-Input!$M$118)/A14taxstdlife))</f>
        <v>0</v>
      </c>
      <c r="R292" s="291"/>
      <c r="S292" s="288"/>
      <c r="T292" s="288"/>
      <c r="U292" s="288"/>
      <c r="V292" s="288"/>
      <c r="W292" s="288"/>
      <c r="X292" s="288"/>
      <c r="Y292" s="288"/>
      <c r="Z292" s="288"/>
      <c r="AA292" s="289"/>
      <c r="AB292" s="289"/>
      <c r="AC292" s="289"/>
      <c r="AD292" s="289"/>
      <c r="AE292" s="289"/>
      <c r="AF292" s="289"/>
      <c r="AG292" s="289"/>
      <c r="AH292" s="289"/>
      <c r="AI292" s="289"/>
      <c r="AJ292" s="289"/>
      <c r="AK292" s="289"/>
      <c r="AL292" s="289"/>
      <c r="AM292" s="289"/>
      <c r="AN292" s="289"/>
      <c r="AO292" s="289"/>
      <c r="AP292" s="289"/>
      <c r="AQ292" s="289"/>
      <c r="AR292" s="289"/>
      <c r="AS292" s="289"/>
      <c r="AT292" s="289"/>
      <c r="AU292" s="289"/>
      <c r="AV292" s="289"/>
      <c r="AW292" s="289"/>
      <c r="AX292" s="289"/>
      <c r="AY292" s="289"/>
      <c r="AZ292" s="289"/>
      <c r="BA292" s="289"/>
      <c r="BB292" s="289"/>
      <c r="BC292" s="289"/>
      <c r="BD292" s="289"/>
      <c r="BE292" s="289"/>
      <c r="BF292" s="289"/>
      <c r="BG292" s="289"/>
      <c r="BH292" s="289"/>
      <c r="BI292" s="289"/>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5"/>
      <c r="D293" s="365"/>
      <c r="E293" s="85">
        <v>7</v>
      </c>
      <c r="F293" s="290"/>
      <c r="G293" s="294"/>
      <c r="H293" s="294"/>
      <c r="I293" s="294"/>
      <c r="J293" s="294"/>
      <c r="K293" s="294"/>
      <c r="L293" s="294"/>
      <c r="M293" s="294"/>
      <c r="N293" s="293"/>
      <c r="O293" s="291">
        <f>IF(A14taxstdlife="n/a","n/a",IF(O$3&gt;(A14taxstdlife+$E293),(Input!$N$69-Input!$N$118)-SUM($N293:N293),(Input!$N$69-Input!$N$118)/A14taxstdlife))</f>
        <v>0</v>
      </c>
      <c r="P293" s="291">
        <f>IF(A14taxstdlife="n/a","n/a",IF(P$3&gt;(A14taxstdlife+$E293),(Input!$N$69-Input!$N$118)-SUM($N293:O293),(Input!$N$69-Input!$N$118)/A14taxstdlife))</f>
        <v>0</v>
      </c>
      <c r="Q293" s="291">
        <f>IF(A14taxstdlife="n/a","n/a",IF(Q$3&gt;(A14taxstdlife+$E293),(Input!$N$69-Input!$N$118)-SUM($N293:P293),(Input!$N$69-Input!$N$118)/A14taxstdlife))</f>
        <v>0</v>
      </c>
      <c r="R293" s="291"/>
      <c r="S293" s="288"/>
      <c r="T293" s="288"/>
      <c r="U293" s="288"/>
      <c r="V293" s="288"/>
      <c r="W293" s="288"/>
      <c r="X293" s="288"/>
      <c r="Y293" s="288"/>
      <c r="Z293" s="288"/>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89"/>
      <c r="AY293" s="289"/>
      <c r="AZ293" s="289"/>
      <c r="BA293" s="289"/>
      <c r="BB293" s="289"/>
      <c r="BC293" s="289"/>
      <c r="BD293" s="289"/>
      <c r="BE293" s="289"/>
      <c r="BF293" s="289"/>
      <c r="BG293" s="289"/>
      <c r="BH293" s="289"/>
      <c r="BI293" s="289"/>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5"/>
      <c r="D294" s="365"/>
      <c r="E294" s="85">
        <v>8</v>
      </c>
      <c r="F294" s="290"/>
      <c r="G294" s="294"/>
      <c r="H294" s="294"/>
      <c r="I294" s="294"/>
      <c r="J294" s="294"/>
      <c r="K294" s="294"/>
      <c r="L294" s="294"/>
      <c r="M294" s="294"/>
      <c r="N294" s="294"/>
      <c r="O294" s="293"/>
      <c r="P294" s="291">
        <f>IF(A14taxstdlife="n/a","n/a",IF(P$3&gt;(A14taxstdlife+$E294),(Input!$O$69-Input!$O$118)-SUM($O294:O294),(Input!$O$69-Input!$O$118)/A14taxstdlife))</f>
        <v>0</v>
      </c>
      <c r="Q294" s="291">
        <f>IF(A14taxstdlife="n/a","n/a",IF(Q$3&gt;(A14taxstdlife+$E294),(Input!$O$69-Input!$O$118)-SUM($O294:P294),(Input!$O$69-Input!$O$118)/A14taxstdlife))</f>
        <v>0</v>
      </c>
      <c r="R294" s="291"/>
      <c r="S294" s="288"/>
      <c r="T294" s="288"/>
      <c r="U294" s="288"/>
      <c r="V294" s="288"/>
      <c r="W294" s="288"/>
      <c r="X294" s="288"/>
      <c r="Y294" s="288"/>
      <c r="Z294" s="288"/>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89"/>
      <c r="AY294" s="289"/>
      <c r="AZ294" s="289"/>
      <c r="BA294" s="289"/>
      <c r="BB294" s="289"/>
      <c r="BC294" s="289"/>
      <c r="BD294" s="289"/>
      <c r="BE294" s="289"/>
      <c r="BF294" s="289"/>
      <c r="BG294" s="289"/>
      <c r="BH294" s="289"/>
      <c r="BI294" s="289"/>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25"/>
      <c r="D295" s="365"/>
      <c r="E295" s="85">
        <v>9</v>
      </c>
      <c r="F295" s="290"/>
      <c r="G295" s="294"/>
      <c r="H295" s="294"/>
      <c r="I295" s="294"/>
      <c r="J295" s="294"/>
      <c r="K295" s="294"/>
      <c r="L295" s="294"/>
      <c r="M295" s="294"/>
      <c r="N295" s="294"/>
      <c r="O295" s="294"/>
      <c r="P295" s="293"/>
      <c r="Q295" s="291">
        <f>IF(A14taxstdlife="n/a","n/a",IF(Q$3&gt;(A14taxstdlife+$E295),(Input!$P$69-Input!$P$118)-SUM($P295:P295),(Input!$P$69-Input!$P$118)/A14taxstdlife))</f>
        <v>0</v>
      </c>
      <c r="R295" s="291"/>
      <c r="S295" s="288"/>
      <c r="T295" s="288"/>
      <c r="U295" s="288"/>
      <c r="V295" s="288"/>
      <c r="W295" s="288"/>
      <c r="X295" s="288"/>
      <c r="Y295" s="288"/>
      <c r="Z295" s="288"/>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89"/>
      <c r="AY295" s="289"/>
      <c r="AZ295" s="289"/>
      <c r="BA295" s="289"/>
      <c r="BB295" s="289"/>
      <c r="BC295" s="289"/>
      <c r="BD295" s="289"/>
      <c r="BE295" s="289"/>
      <c r="BF295" s="289"/>
      <c r="BG295" s="289"/>
      <c r="BH295" s="289"/>
      <c r="BI295" s="289"/>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25"/>
      <c r="D296" s="365"/>
      <c r="E296" s="86">
        <v>10</v>
      </c>
      <c r="F296" s="290"/>
      <c r="G296" s="294"/>
      <c r="H296" s="294"/>
      <c r="I296" s="294"/>
      <c r="J296" s="294"/>
      <c r="K296" s="294"/>
      <c r="L296" s="294"/>
      <c r="M296" s="294"/>
      <c r="N296" s="294"/>
      <c r="O296" s="294"/>
      <c r="P296" s="295"/>
      <c r="Q296" s="293"/>
      <c r="R296" s="291"/>
      <c r="S296" s="288"/>
      <c r="T296" s="288"/>
      <c r="U296" s="288"/>
      <c r="V296" s="288"/>
      <c r="W296" s="288"/>
      <c r="X296" s="288"/>
      <c r="Y296" s="288"/>
      <c r="Z296" s="288"/>
      <c r="AA296" s="289"/>
      <c r="AB296" s="289"/>
      <c r="AC296" s="289"/>
      <c r="AD296" s="289"/>
      <c r="AE296" s="289"/>
      <c r="AF296" s="289"/>
      <c r="AG296" s="289"/>
      <c r="AH296" s="289"/>
      <c r="AI296" s="289"/>
      <c r="AJ296" s="289"/>
      <c r="AK296" s="289"/>
      <c r="AL296" s="289"/>
      <c r="AM296" s="289"/>
      <c r="AN296" s="289"/>
      <c r="AO296" s="289"/>
      <c r="AP296" s="289"/>
      <c r="AQ296" s="289"/>
      <c r="AR296" s="289"/>
      <c r="AS296" s="289"/>
      <c r="AT296" s="289"/>
      <c r="AU296" s="289"/>
      <c r="AV296" s="289"/>
      <c r="AW296" s="289"/>
      <c r="AX296" s="289"/>
      <c r="AY296" s="289"/>
      <c r="AZ296" s="289"/>
      <c r="BA296" s="289"/>
      <c r="BB296" s="289"/>
      <c r="BC296" s="289"/>
      <c r="BD296" s="289"/>
      <c r="BE296" s="289"/>
      <c r="BF296" s="289"/>
      <c r="BG296" s="289"/>
      <c r="BH296" s="289"/>
      <c r="BI296" s="289"/>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1">
      <c r="A297" s="9"/>
      <c r="B297" s="9"/>
      <c r="C297" s="25" t="str">
        <f>Asset14</f>
        <v>Non-network—Property Capex</v>
      </c>
      <c r="D297" s="9"/>
      <c r="E297" s="9"/>
      <c r="F297" s="281"/>
      <c r="G297" s="296"/>
      <c r="H297" s="296">
        <f>-SUM(H284:H296)</f>
        <v>0</v>
      </c>
      <c r="I297" s="296">
        <f>-SUM(I284:I296)</f>
        <v>0</v>
      </c>
      <c r="J297" s="296">
        <f>-SUM(J284:J296)</f>
        <v>0</v>
      </c>
      <c r="K297" s="296">
        <f>-SUM(K284:K296)</f>
        <v>0</v>
      </c>
      <c r="L297" s="296">
        <f>-SUM(L284:L296)</f>
        <v>0</v>
      </c>
      <c r="M297" s="296">
        <f>IF(Input!M248&gt;0, -SUM(M284:M296), 0)</f>
        <v>0</v>
      </c>
      <c r="N297" s="296">
        <f>IF(Input!N248&gt;0, -SUM(N284:N296), 0)</f>
        <v>0</v>
      </c>
      <c r="O297" s="296">
        <f>IF(Input!O248&gt;0, -SUM(O284:O296), 0)</f>
        <v>0</v>
      </c>
      <c r="P297" s="296">
        <f>IF(Input!P248&gt;0, -SUM(P284:P296), 0)</f>
        <v>0</v>
      </c>
      <c r="Q297" s="296">
        <f>IF(Input!Q248&gt;0, -SUM(Q284:Q296), 0)</f>
        <v>0</v>
      </c>
      <c r="R297" s="297"/>
      <c r="S297" s="298"/>
      <c r="T297" s="298"/>
      <c r="U297" s="298"/>
      <c r="V297" s="298"/>
      <c r="W297" s="298"/>
      <c r="X297" s="298"/>
      <c r="Y297" s="298"/>
      <c r="Z297" s="298"/>
      <c r="AA297" s="299"/>
      <c r="AB297" s="299"/>
      <c r="AC297" s="299"/>
      <c r="AD297" s="299"/>
      <c r="AE297" s="299"/>
      <c r="AF297" s="299"/>
      <c r="AG297" s="299"/>
      <c r="AH297" s="299"/>
      <c r="AI297" s="299"/>
      <c r="AJ297" s="299"/>
      <c r="AK297" s="299"/>
      <c r="AL297" s="299"/>
      <c r="AM297" s="299"/>
      <c r="AN297" s="299"/>
      <c r="AO297" s="299"/>
      <c r="AP297" s="299"/>
      <c r="AQ297" s="299"/>
      <c r="AR297" s="299"/>
      <c r="AS297" s="299"/>
      <c r="AT297" s="299"/>
      <c r="AU297" s="299"/>
      <c r="AV297" s="299"/>
      <c r="AW297" s="299"/>
      <c r="AX297" s="299"/>
      <c r="AY297" s="299"/>
      <c r="AZ297" s="299"/>
      <c r="BA297" s="299"/>
      <c r="BB297" s="299"/>
      <c r="BC297" s="299"/>
      <c r="BD297" s="299"/>
      <c r="BE297" s="299"/>
      <c r="BF297" s="299"/>
      <c r="BG297" s="299"/>
      <c r="BH297" s="299"/>
      <c r="BI297" s="299"/>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31" t="str">
        <f>Asset15</f>
        <v>Non-network—Plant &amp; Equipment Capex</v>
      </c>
      <c r="C298" s="32"/>
      <c r="D298" s="33" t="s">
        <v>66</v>
      </c>
      <c r="E298" s="32"/>
      <c r="F298" s="286"/>
      <c r="G298" s="287"/>
      <c r="H298" s="287">
        <f>IF(H$3&gt;A15taxremlife,A15taxvalue-SUM($F298:G298),IF(A15taxremlife="N/A","n/a",A15taxvalue/A15taxremlife))</f>
        <v>0</v>
      </c>
      <c r="I298" s="287">
        <f>IF(I$3&gt;A15taxremlife,A15taxvalue-SUM($F298:H298),IF(A15taxremlife="N/A","n/a",A15taxvalue/A15taxremlife))</f>
        <v>0</v>
      </c>
      <c r="J298" s="287">
        <f>IF(J$3&gt;A15taxremlife,A15taxvalue-SUM($F298:I298),IF(A15taxremlife="N/A","n/a",A15taxvalue/A15taxremlife))</f>
        <v>0</v>
      </c>
      <c r="K298" s="287">
        <f>IF(K$3&gt;A15taxremlife,A15taxvalue-SUM($F298:J298),IF(A15taxremlife="N/A","n/a",A15taxvalue/A15taxremlife))</f>
        <v>0</v>
      </c>
      <c r="L298" s="287">
        <f>IF(L$3&gt;A15taxremlife,A15taxvalue-SUM($F298:K298),IF(A15taxremlife="N/A","n/a",A15taxvalue/A15taxremlife))</f>
        <v>0</v>
      </c>
      <c r="M298" s="287">
        <f>IF(M$3&gt;A15taxremlife,A15taxvalue-SUM($F298:L298),IF(A15taxremlife="N/A","n/a",A15taxvalue/A15taxremlife))</f>
        <v>0</v>
      </c>
      <c r="N298" s="287">
        <f>IF(N$3&gt;A15taxremlife,A15taxvalue-SUM($F298:M298),IF(A15taxremlife="N/A","n/a",A15taxvalue/A15taxremlife))</f>
        <v>0</v>
      </c>
      <c r="O298" s="287">
        <f>IF(O$3&gt;A15taxremlife,A15taxvalue-SUM($F298:N298),IF(A15taxremlife="N/A","n/a",A15taxvalue/A15taxremlife))</f>
        <v>0</v>
      </c>
      <c r="P298" s="287">
        <f>IF(P$3&gt;A15taxremlife,A15taxvalue-SUM($F298:O298),IF(A15taxremlife="N/A","n/a",A15taxvalue/A15taxremlife))</f>
        <v>0</v>
      </c>
      <c r="Q298" s="287">
        <f>IF(Q$3&gt;A15taxremlife,A15taxvalue-SUM($F298:P298),IF(A15taxremlife="N/A","n/a",A15taxvalue/A15taxremlife))</f>
        <v>0</v>
      </c>
      <c r="R298" s="287"/>
      <c r="S298" s="288"/>
      <c r="T298" s="288"/>
      <c r="U298" s="288"/>
      <c r="V298" s="288"/>
      <c r="W298" s="288"/>
      <c r="X298" s="288"/>
      <c r="Y298" s="288"/>
      <c r="Z298" s="288"/>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89"/>
      <c r="AY298" s="289"/>
      <c r="AZ298" s="289"/>
      <c r="BA298" s="289"/>
      <c r="BB298" s="289"/>
      <c r="BC298" s="289"/>
      <c r="BD298" s="289"/>
      <c r="BE298" s="289"/>
      <c r="BF298" s="289"/>
      <c r="BG298" s="289"/>
      <c r="BH298" s="289"/>
      <c r="BI298" s="289"/>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5"/>
      <c r="D299" s="364" t="s">
        <v>83</v>
      </c>
      <c r="E299" s="85">
        <v>-1</v>
      </c>
      <c r="F299" s="290"/>
      <c r="G299" s="291"/>
      <c r="H299" s="291"/>
      <c r="I299" s="291"/>
      <c r="J299" s="291"/>
      <c r="K299" s="291"/>
      <c r="L299" s="291"/>
      <c r="M299" s="291"/>
      <c r="N299" s="291"/>
      <c r="O299" s="291"/>
      <c r="P299" s="291"/>
      <c r="Q299" s="291"/>
      <c r="R299" s="291"/>
      <c r="S299" s="288"/>
      <c r="T299" s="288"/>
      <c r="U299" s="288"/>
      <c r="V299" s="288"/>
      <c r="W299" s="288"/>
      <c r="X299" s="288"/>
      <c r="Y299" s="288"/>
      <c r="Z299" s="288"/>
      <c r="AA299" s="289"/>
      <c r="AB299" s="289"/>
      <c r="AC299" s="289"/>
      <c r="AD299" s="289"/>
      <c r="AE299" s="289"/>
      <c r="AF299" s="289"/>
      <c r="AG299" s="289"/>
      <c r="AH299" s="289"/>
      <c r="AI299" s="289"/>
      <c r="AJ299" s="289"/>
      <c r="AK299" s="289"/>
      <c r="AL299" s="289"/>
      <c r="AM299" s="289"/>
      <c r="AN299" s="289"/>
      <c r="AO299" s="289"/>
      <c r="AP299" s="289"/>
      <c r="AQ299" s="289"/>
      <c r="AR299" s="289"/>
      <c r="AS299" s="289"/>
      <c r="AT299" s="289"/>
      <c r="AU299" s="289"/>
      <c r="AV299" s="289"/>
      <c r="AW299" s="289"/>
      <c r="AX299" s="289"/>
      <c r="AY299" s="289"/>
      <c r="AZ299" s="289"/>
      <c r="BA299" s="289"/>
      <c r="BB299" s="289"/>
      <c r="BC299" s="289"/>
      <c r="BD299" s="289"/>
      <c r="BE299" s="289"/>
      <c r="BF299" s="289"/>
      <c r="BG299" s="289"/>
      <c r="BH299" s="289"/>
      <c r="BI299" s="289"/>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5"/>
      <c r="D300" s="365"/>
      <c r="E300" s="85">
        <v>0</v>
      </c>
      <c r="F300" s="290"/>
      <c r="G300" s="293"/>
      <c r="H300" s="291"/>
      <c r="I300" s="291"/>
      <c r="J300" s="291"/>
      <c r="K300" s="291"/>
      <c r="L300" s="291"/>
      <c r="M300" s="291"/>
      <c r="N300" s="291"/>
      <c r="O300" s="291"/>
      <c r="P300" s="291"/>
      <c r="Q300" s="291"/>
      <c r="R300" s="291"/>
      <c r="S300" s="288"/>
      <c r="T300" s="288"/>
      <c r="U300" s="288"/>
      <c r="V300" s="288"/>
      <c r="W300" s="288"/>
      <c r="X300" s="288"/>
      <c r="Y300" s="288"/>
      <c r="Z300" s="288"/>
      <c r="AA300" s="289"/>
      <c r="AB300" s="289"/>
      <c r="AC300" s="289"/>
      <c r="AD300" s="289"/>
      <c r="AE300" s="289"/>
      <c r="AF300" s="289"/>
      <c r="AG300" s="289"/>
      <c r="AH300" s="289"/>
      <c r="AI300" s="289"/>
      <c r="AJ300" s="289"/>
      <c r="AK300" s="289"/>
      <c r="AL300" s="289"/>
      <c r="AM300" s="289"/>
      <c r="AN300" s="289"/>
      <c r="AO300" s="289"/>
      <c r="AP300" s="289"/>
      <c r="AQ300" s="289"/>
      <c r="AR300" s="289"/>
      <c r="AS300" s="289"/>
      <c r="AT300" s="289"/>
      <c r="AU300" s="289"/>
      <c r="AV300" s="289"/>
      <c r="AW300" s="289"/>
      <c r="AX300" s="289"/>
      <c r="AY300" s="289"/>
      <c r="AZ300" s="289"/>
      <c r="BA300" s="289"/>
      <c r="BB300" s="289"/>
      <c r="BC300" s="289"/>
      <c r="BD300" s="289"/>
      <c r="BE300" s="289"/>
      <c r="BF300" s="289"/>
      <c r="BG300" s="289"/>
      <c r="BH300" s="289"/>
      <c r="BI300" s="289"/>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5"/>
      <c r="D301" s="365"/>
      <c r="E301" s="85">
        <v>1</v>
      </c>
      <c r="F301" s="290"/>
      <c r="G301" s="294"/>
      <c r="H301" s="293"/>
      <c r="I301" s="291">
        <f>IF(A15taxstdlife="n/a","n/a",IF(I$3&gt;(A15taxstdlife+$E301),(Input!$H$70-Input!$H$119)-SUM($H301:H301),(Input!$H$70-Input!$H$119)/A15taxstdlife))</f>
        <v>1.2855751282592278</v>
      </c>
      <c r="J301" s="291">
        <f>IF(A15taxstdlife="n/a","n/a",IF(J$3&gt;(A15taxstdlife+$E301),(Input!$H$70-Input!$H$119)-SUM($H301:I301),(Input!$H$70-Input!$H$119)/A15taxstdlife))</f>
        <v>0</v>
      </c>
      <c r="K301" s="291">
        <f>IF(A15taxstdlife="n/a","n/a",IF(K$3&gt;(A15taxstdlife+$E301),(Input!$H$70-Input!$H$119)-SUM($H301:J301),(Input!$H$70-Input!$H$119)/A15taxstdlife))</f>
        <v>0</v>
      </c>
      <c r="L301" s="291">
        <f>IF(A15taxstdlife="n/a","n/a",IF(L$3&gt;(A15taxstdlife+$E301),(Input!$H$70-Input!$H$119)-SUM($H301:K301),(Input!$H$70-Input!$H$119)/A15taxstdlife))</f>
        <v>0</v>
      </c>
      <c r="M301" s="291">
        <f>IF(A15taxstdlife="n/a","n/a",IF(M$3&gt;(A15taxstdlife+$E301),(Input!$H$70-Input!$H$119)-SUM($H301:L301),(Input!$H$70-Input!$H$119)/A15taxstdlife))</f>
        <v>0</v>
      </c>
      <c r="N301" s="291">
        <f>IF(A15taxstdlife="n/a","n/a",IF(N$3&gt;(A15taxstdlife+$E301),(Input!$H$70-Input!$H$119)-SUM($H301:M301),(Input!$H$70-Input!$H$119)/A15taxstdlife))</f>
        <v>0</v>
      </c>
      <c r="O301" s="291">
        <f>IF(A15taxstdlife="n/a","n/a",IF(O$3&gt;(A15taxstdlife+$E301),(Input!$H$70-Input!$H$119)-SUM($H301:N301),(Input!$H$70-Input!$H$119)/A15taxstdlife))</f>
        <v>0</v>
      </c>
      <c r="P301" s="291">
        <f>IF(A15taxstdlife="n/a","n/a",IF(P$3&gt;(A15taxstdlife+$E301),(Input!$H$70-Input!$H$119)-SUM($H301:O301),(Input!$H$70-Input!$H$119)/A15taxstdlife))</f>
        <v>0</v>
      </c>
      <c r="Q301" s="291">
        <f>IF(A15taxstdlife="n/a","n/a",IF(Q$3&gt;(A15taxstdlife+$E301),(Input!$H$70-Input!$H$119)-SUM($H301:P301),(Input!$H$70-Input!$H$119)/A15taxstdlife))</f>
        <v>0</v>
      </c>
      <c r="R301" s="291"/>
      <c r="S301" s="288"/>
      <c r="T301" s="288"/>
      <c r="U301" s="288"/>
      <c r="V301" s="288"/>
      <c r="W301" s="288"/>
      <c r="X301" s="288"/>
      <c r="Y301" s="288"/>
      <c r="Z301" s="288"/>
      <c r="AA301" s="289"/>
      <c r="AB301" s="289"/>
      <c r="AC301" s="289"/>
      <c r="AD301" s="289"/>
      <c r="AE301" s="289"/>
      <c r="AF301" s="289"/>
      <c r="AG301" s="289"/>
      <c r="AH301" s="289"/>
      <c r="AI301" s="289"/>
      <c r="AJ301" s="289"/>
      <c r="AK301" s="289"/>
      <c r="AL301" s="289"/>
      <c r="AM301" s="289"/>
      <c r="AN301" s="289"/>
      <c r="AO301" s="289"/>
      <c r="AP301" s="289"/>
      <c r="AQ301" s="289"/>
      <c r="AR301" s="289"/>
      <c r="AS301" s="289"/>
      <c r="AT301" s="289"/>
      <c r="AU301" s="289"/>
      <c r="AV301" s="289"/>
      <c r="AW301" s="289"/>
      <c r="AX301" s="289"/>
      <c r="AY301" s="289"/>
      <c r="AZ301" s="289"/>
      <c r="BA301" s="289"/>
      <c r="BB301" s="289"/>
      <c r="BC301" s="289"/>
      <c r="BD301" s="289"/>
      <c r="BE301" s="289"/>
      <c r="BF301" s="289"/>
      <c r="BG301" s="289"/>
      <c r="BH301" s="289"/>
      <c r="BI301" s="289"/>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5"/>
      <c r="D302" s="365"/>
      <c r="E302" s="85">
        <v>2</v>
      </c>
      <c r="F302" s="290"/>
      <c r="G302" s="294"/>
      <c r="H302" s="294"/>
      <c r="I302" s="293"/>
      <c r="J302" s="291">
        <f>IF(A15taxstdlife="n/a","n/a",IF(J$3&gt;(A15taxstdlife+$E302),(Input!$I$70-Input!$I$119)-SUM($I302:I302),(Input!$I$70-Input!$I$119)/A15taxstdlife))</f>
        <v>0</v>
      </c>
      <c r="K302" s="291">
        <f>IF(A15taxstdlife="n/a","n/a",IF(K$3&gt;(A15taxstdlife+$E302),(Input!$I$70-Input!$I$119)-SUM($I302:J302),(Input!$I$70-Input!$I$119)/A15taxstdlife))</f>
        <v>0</v>
      </c>
      <c r="L302" s="291">
        <f>IF(A15taxstdlife="n/a","n/a",IF(L$3&gt;(A15taxstdlife+$E302),(Input!$I$70-Input!$I$119)-SUM($I302:K302),(Input!$I$70-Input!$I$119)/A15taxstdlife))</f>
        <v>0</v>
      </c>
      <c r="M302" s="291">
        <f>IF(A15taxstdlife="n/a","n/a",IF(M$3&gt;(A15taxstdlife+$E302),(Input!$I$70-Input!$I$119)-SUM($I302:L302),(Input!$I$70-Input!$I$119)/A15taxstdlife))</f>
        <v>0</v>
      </c>
      <c r="N302" s="291">
        <f>IF(A15taxstdlife="n/a","n/a",IF(N$3&gt;(A15taxstdlife+$E302),(Input!$I$70-Input!$I$119)-SUM($I302:M302),(Input!$I$70-Input!$I$119)/A15taxstdlife))</f>
        <v>0</v>
      </c>
      <c r="O302" s="291">
        <f>IF(A15taxstdlife="n/a","n/a",IF(O$3&gt;(A15taxstdlife+$E302),(Input!$I$70-Input!$I$119)-SUM($I302:N302),(Input!$I$70-Input!$I$119)/A15taxstdlife))</f>
        <v>0</v>
      </c>
      <c r="P302" s="291">
        <f>IF(A15taxstdlife="n/a","n/a",IF(P$3&gt;(A15taxstdlife+$E302),(Input!$I$70-Input!$I$119)-SUM($I302:O302),(Input!$I$70-Input!$I$119)/A15taxstdlife))</f>
        <v>0</v>
      </c>
      <c r="Q302" s="291">
        <f>IF(A15taxstdlife="n/a","n/a",IF(Q$3&gt;(A15taxstdlife+$E302),(Input!$I$70-Input!$I$119)-SUM($I302:P302),(Input!$I$70-Input!$I$119)/A15taxstdlife))</f>
        <v>0</v>
      </c>
      <c r="R302" s="291"/>
      <c r="S302" s="288"/>
      <c r="T302" s="288"/>
      <c r="U302" s="288"/>
      <c r="V302" s="288"/>
      <c r="W302" s="288"/>
      <c r="X302" s="288"/>
      <c r="Y302" s="288"/>
      <c r="Z302" s="288"/>
      <c r="AA302" s="289"/>
      <c r="AB302" s="289"/>
      <c r="AC302" s="289"/>
      <c r="AD302" s="289"/>
      <c r="AE302" s="289"/>
      <c r="AF302" s="289"/>
      <c r="AG302" s="289"/>
      <c r="AH302" s="289"/>
      <c r="AI302" s="289"/>
      <c r="AJ302" s="289"/>
      <c r="AK302" s="289"/>
      <c r="AL302" s="289"/>
      <c r="AM302" s="289"/>
      <c r="AN302" s="289"/>
      <c r="AO302" s="289"/>
      <c r="AP302" s="289"/>
      <c r="AQ302" s="289"/>
      <c r="AR302" s="289"/>
      <c r="AS302" s="289"/>
      <c r="AT302" s="289"/>
      <c r="AU302" s="289"/>
      <c r="AV302" s="289"/>
      <c r="AW302" s="289"/>
      <c r="AX302" s="289"/>
      <c r="AY302" s="289"/>
      <c r="AZ302" s="289"/>
      <c r="BA302" s="289"/>
      <c r="BB302" s="289"/>
      <c r="BC302" s="289"/>
      <c r="BD302" s="289"/>
      <c r="BE302" s="289"/>
      <c r="BF302" s="289"/>
      <c r="BG302" s="289"/>
      <c r="BH302" s="289"/>
      <c r="BI302" s="289"/>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5"/>
      <c r="D303" s="365"/>
      <c r="E303" s="85">
        <v>3</v>
      </c>
      <c r="F303" s="290"/>
      <c r="G303" s="294"/>
      <c r="H303" s="294"/>
      <c r="I303" s="294"/>
      <c r="J303" s="293"/>
      <c r="K303" s="291">
        <f>IF(A15taxstdlife="n/a","n/a",IF(K$3&gt;(A15taxstdlife+$E303),(Input!$J$70-Input!$J$119)-SUM($J303:J303),(Input!$J$70-Input!$J$119)/A15taxstdlife))</f>
        <v>0</v>
      </c>
      <c r="L303" s="291">
        <f>IF(A15taxstdlife="n/a","n/a",IF(L$3&gt;(A15taxstdlife+$E303),(Input!$J$70-Input!$J$119)-SUM($J303:K303),(Input!$J$70-Input!$J$119)/A15taxstdlife))</f>
        <v>0</v>
      </c>
      <c r="M303" s="291">
        <f>IF(A15taxstdlife="n/a","n/a",IF(M$3&gt;(A15taxstdlife+$E303),(Input!$J$70-Input!$J$119)-SUM($J303:L303),(Input!$J$70-Input!$J$119)/A15taxstdlife))</f>
        <v>0</v>
      </c>
      <c r="N303" s="291">
        <f>IF(A15taxstdlife="n/a","n/a",IF(N$3&gt;(A15taxstdlife+$E303),(Input!$J$70-Input!$J$119)-SUM($J303:M303),(Input!$J$70-Input!$J$119)/A15taxstdlife))</f>
        <v>0</v>
      </c>
      <c r="O303" s="291">
        <f>IF(A15taxstdlife="n/a","n/a",IF(O$3&gt;(A15taxstdlife+$E303),(Input!$J$70-Input!$J$119)-SUM($J303:N303),(Input!$J$70-Input!$J$119)/A15taxstdlife))</f>
        <v>0</v>
      </c>
      <c r="P303" s="291">
        <f>IF(A15taxstdlife="n/a","n/a",IF(P$3&gt;(A15taxstdlife+$E303),(Input!$J$70-Input!$J$119)-SUM($J303:O303),(Input!$J$70-Input!$J$119)/A15taxstdlife))</f>
        <v>0</v>
      </c>
      <c r="Q303" s="291">
        <f>IF(A15taxstdlife="n/a","n/a",IF(Q$3&gt;(A15taxstdlife+$E303),(Input!$J$70-Input!$J$119)-SUM($J303:P303),(Input!$J$70-Input!$J$119)/A15taxstdlife))</f>
        <v>0</v>
      </c>
      <c r="R303" s="291"/>
      <c r="S303" s="288"/>
      <c r="T303" s="288"/>
      <c r="U303" s="288"/>
      <c r="V303" s="288"/>
      <c r="W303" s="288"/>
      <c r="X303" s="288"/>
      <c r="Y303" s="288"/>
      <c r="Z303" s="288"/>
      <c r="AA303" s="289"/>
      <c r="AB303" s="289"/>
      <c r="AC303" s="289"/>
      <c r="AD303" s="289"/>
      <c r="AE303" s="289"/>
      <c r="AF303" s="289"/>
      <c r="AG303" s="289"/>
      <c r="AH303" s="289"/>
      <c r="AI303" s="289"/>
      <c r="AJ303" s="289"/>
      <c r="AK303" s="289"/>
      <c r="AL303" s="289"/>
      <c r="AM303" s="289"/>
      <c r="AN303" s="289"/>
      <c r="AO303" s="289"/>
      <c r="AP303" s="289"/>
      <c r="AQ303" s="289"/>
      <c r="AR303" s="289"/>
      <c r="AS303" s="289"/>
      <c r="AT303" s="289"/>
      <c r="AU303" s="289"/>
      <c r="AV303" s="289"/>
      <c r="AW303" s="289"/>
      <c r="AX303" s="289"/>
      <c r="AY303" s="289"/>
      <c r="AZ303" s="289"/>
      <c r="BA303" s="289"/>
      <c r="BB303" s="289"/>
      <c r="BC303" s="289"/>
      <c r="BD303" s="289"/>
      <c r="BE303" s="289"/>
      <c r="BF303" s="289"/>
      <c r="BG303" s="289"/>
      <c r="BH303" s="289"/>
      <c r="BI303" s="289"/>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5"/>
      <c r="D304" s="365"/>
      <c r="E304" s="85">
        <v>4</v>
      </c>
      <c r="F304" s="290"/>
      <c r="G304" s="294"/>
      <c r="H304" s="294"/>
      <c r="I304" s="294"/>
      <c r="J304" s="294"/>
      <c r="K304" s="293"/>
      <c r="L304" s="291">
        <f>IF(A15taxstdlife="n/a","n/a",IF(L$3&gt;(A15taxstdlife+$E304),(Input!$K$70-Input!$K$119)-SUM($K304:K304),(Input!$K$70-Input!$K$119)/A15taxstdlife))</f>
        <v>0</v>
      </c>
      <c r="M304" s="291">
        <f>IF(A15taxstdlife="n/a","n/a",IF(M$3&gt;(A15taxstdlife+$E304),(Input!$K$70-Input!$K$119)-SUM($K304:L304),(Input!$K$70-Input!$K$119)/A15taxstdlife))</f>
        <v>0</v>
      </c>
      <c r="N304" s="291">
        <f>IF(A15taxstdlife="n/a","n/a",IF(N$3&gt;(A15taxstdlife+$E304),(Input!$K$70-Input!$K$119)-SUM($K304:M304),(Input!$K$70-Input!$K$119)/A15taxstdlife))</f>
        <v>0</v>
      </c>
      <c r="O304" s="291">
        <f>IF(A15taxstdlife="n/a","n/a",IF(O$3&gt;(A15taxstdlife+$E304),(Input!$K$70-Input!$K$119)-SUM($K304:N304),(Input!$K$70-Input!$K$119)/A15taxstdlife))</f>
        <v>0</v>
      </c>
      <c r="P304" s="291">
        <f>IF(A15taxstdlife="n/a","n/a",IF(P$3&gt;(A15taxstdlife+$E304),(Input!$K$70-Input!$K$119)-SUM($K304:O304),(Input!$K$70-Input!$K$119)/A15taxstdlife))</f>
        <v>0</v>
      </c>
      <c r="Q304" s="291">
        <f>IF(A15taxstdlife="n/a","n/a",IF(Q$3&gt;(A15taxstdlife+$E304),(Input!$K$70-Input!$K$119)-SUM($K304:P304),(Input!$K$70-Input!$K$119)/A15taxstdlife))</f>
        <v>0</v>
      </c>
      <c r="R304" s="291"/>
      <c r="S304" s="288"/>
      <c r="T304" s="288"/>
      <c r="U304" s="288"/>
      <c r="V304" s="288"/>
      <c r="W304" s="288"/>
      <c r="X304" s="288"/>
      <c r="Y304" s="288"/>
      <c r="Z304" s="288"/>
      <c r="AA304" s="289"/>
      <c r="AB304" s="289"/>
      <c r="AC304" s="289"/>
      <c r="AD304" s="289"/>
      <c r="AE304" s="289"/>
      <c r="AF304" s="289"/>
      <c r="AG304" s="289"/>
      <c r="AH304" s="289"/>
      <c r="AI304" s="289"/>
      <c r="AJ304" s="289"/>
      <c r="AK304" s="289"/>
      <c r="AL304" s="289"/>
      <c r="AM304" s="289"/>
      <c r="AN304" s="289"/>
      <c r="AO304" s="289"/>
      <c r="AP304" s="289"/>
      <c r="AQ304" s="289"/>
      <c r="AR304" s="289"/>
      <c r="AS304" s="289"/>
      <c r="AT304" s="289"/>
      <c r="AU304" s="289"/>
      <c r="AV304" s="289"/>
      <c r="AW304" s="289"/>
      <c r="AX304" s="289"/>
      <c r="AY304" s="289"/>
      <c r="AZ304" s="289"/>
      <c r="BA304" s="289"/>
      <c r="BB304" s="289"/>
      <c r="BC304" s="289"/>
      <c r="BD304" s="289"/>
      <c r="BE304" s="289"/>
      <c r="BF304" s="289"/>
      <c r="BG304" s="289"/>
      <c r="BH304" s="289"/>
      <c r="BI304" s="289"/>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5"/>
      <c r="D305" s="365"/>
      <c r="E305" s="85">
        <v>5</v>
      </c>
      <c r="F305" s="290"/>
      <c r="G305" s="294"/>
      <c r="H305" s="294"/>
      <c r="I305" s="294"/>
      <c r="J305" s="294"/>
      <c r="K305" s="294"/>
      <c r="L305" s="293"/>
      <c r="M305" s="291">
        <f>IF(A15taxstdlife="n/a","n/a",IF(M$3&gt;(A15taxstdlife+$E305),(Input!$L$70-Input!$L$119)-SUM($L305:L305),(Input!$L$70-Input!$L$119)/A15taxstdlife))</f>
        <v>0</v>
      </c>
      <c r="N305" s="291">
        <f>IF(A15taxstdlife="n/a","n/a",IF(N$3&gt;(A15taxstdlife+$E305),(Input!$L$70-Input!$L$119)-SUM($L305:M305),(Input!$L$70-Input!$L$119)/A15taxstdlife))</f>
        <v>0</v>
      </c>
      <c r="O305" s="291">
        <f>IF(A15taxstdlife="n/a","n/a",IF(O$3&gt;(A15taxstdlife+$E305),(Input!$L$70-Input!$L$119)-SUM($L305:N305),(Input!$L$70-Input!$L$119)/A15taxstdlife))</f>
        <v>0</v>
      </c>
      <c r="P305" s="291">
        <f>IF(A15taxstdlife="n/a","n/a",IF(P$3&gt;(A15taxstdlife+$E305),(Input!$L$70-Input!$L$119)-SUM($L305:O305),(Input!$L$70-Input!$L$119)/A15taxstdlife))</f>
        <v>0</v>
      </c>
      <c r="Q305" s="291">
        <f>IF(A15taxstdlife="n/a","n/a",IF(Q$3&gt;(A15taxstdlife+$E305),(Input!$L$70-Input!$L$119)-SUM($L305:P305),(Input!$L$70-Input!$L$119)/A15taxstdlife))</f>
        <v>0</v>
      </c>
      <c r="R305" s="291"/>
      <c r="S305" s="288"/>
      <c r="T305" s="288"/>
      <c r="U305" s="288"/>
      <c r="V305" s="288"/>
      <c r="W305" s="288"/>
      <c r="X305" s="288"/>
      <c r="Y305" s="288"/>
      <c r="Z305" s="288"/>
      <c r="AA305" s="289"/>
      <c r="AB305" s="289"/>
      <c r="AC305" s="289"/>
      <c r="AD305" s="289"/>
      <c r="AE305" s="289"/>
      <c r="AF305" s="289"/>
      <c r="AG305" s="289"/>
      <c r="AH305" s="289"/>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289"/>
      <c r="BI305" s="289"/>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5"/>
      <c r="D306" s="365"/>
      <c r="E306" s="85">
        <v>6</v>
      </c>
      <c r="F306" s="290"/>
      <c r="G306" s="294"/>
      <c r="H306" s="294"/>
      <c r="I306" s="294"/>
      <c r="J306" s="294"/>
      <c r="K306" s="294"/>
      <c r="L306" s="294"/>
      <c r="M306" s="293"/>
      <c r="N306" s="291">
        <f>IF(A15taxstdlife="n/a","n/a",IF(N$3&gt;(A15taxstdlife+$E306),(Input!$M$70-Input!$M$119)-SUM($M306:M306),(Input!$M$70-Input!$M$119)/A15taxstdlife))</f>
        <v>0</v>
      </c>
      <c r="O306" s="291">
        <f>IF(A15taxstdlife="n/a","n/a",IF(O$3&gt;(A15taxstdlife+$E306),(Input!$M$70-Input!$M$119)-SUM($M306:N306),(Input!$M$70-Input!$M$119)/A15taxstdlife))</f>
        <v>0</v>
      </c>
      <c r="P306" s="291">
        <f>IF(A15taxstdlife="n/a","n/a",IF(P$3&gt;(A15taxstdlife+$E306),(Input!$M$70-Input!$M$119)-SUM($M306:O306),(Input!$M$70-Input!$M$119)/A15taxstdlife))</f>
        <v>0</v>
      </c>
      <c r="Q306" s="291">
        <f>IF(A15taxstdlife="n/a","n/a",IF(Q$3&gt;(A15taxstdlife+$E306),(Input!$M$70-Input!$M$119)-SUM($M306:P306),(Input!$M$70-Input!$M$119)/A15taxstdlife))</f>
        <v>0</v>
      </c>
      <c r="R306" s="291"/>
      <c r="S306" s="288"/>
      <c r="T306" s="288"/>
      <c r="U306" s="288"/>
      <c r="V306" s="288"/>
      <c r="W306" s="288"/>
      <c r="X306" s="288"/>
      <c r="Y306" s="288"/>
      <c r="Z306" s="288"/>
      <c r="AA306" s="289"/>
      <c r="AB306" s="289"/>
      <c r="AC306" s="289"/>
      <c r="AD306" s="289"/>
      <c r="AE306" s="289"/>
      <c r="AF306" s="289"/>
      <c r="AG306" s="289"/>
      <c r="AH306" s="289"/>
      <c r="AI306" s="289"/>
      <c r="AJ306" s="289"/>
      <c r="AK306" s="289"/>
      <c r="AL306" s="289"/>
      <c r="AM306" s="289"/>
      <c r="AN306" s="289"/>
      <c r="AO306" s="289"/>
      <c r="AP306" s="289"/>
      <c r="AQ306" s="289"/>
      <c r="AR306" s="289"/>
      <c r="AS306" s="289"/>
      <c r="AT306" s="289"/>
      <c r="AU306" s="289"/>
      <c r="AV306" s="289"/>
      <c r="AW306" s="289"/>
      <c r="AX306" s="289"/>
      <c r="AY306" s="289"/>
      <c r="AZ306" s="289"/>
      <c r="BA306" s="289"/>
      <c r="BB306" s="289"/>
      <c r="BC306" s="289"/>
      <c r="BD306" s="289"/>
      <c r="BE306" s="289"/>
      <c r="BF306" s="289"/>
      <c r="BG306" s="289"/>
      <c r="BH306" s="289"/>
      <c r="BI306" s="289"/>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5"/>
      <c r="D307" s="365"/>
      <c r="E307" s="85">
        <v>7</v>
      </c>
      <c r="F307" s="290"/>
      <c r="G307" s="294"/>
      <c r="H307" s="294"/>
      <c r="I307" s="294"/>
      <c r="J307" s="294"/>
      <c r="K307" s="294"/>
      <c r="L307" s="294"/>
      <c r="M307" s="294"/>
      <c r="N307" s="293"/>
      <c r="O307" s="291">
        <f>IF(A15taxstdlife="n/a","n/a",IF(O$3&gt;(A15taxstdlife+$E307),(Input!$N$70-Input!$N$119)-SUM($N307:N307),(Input!$N$70-Input!$N$119)/A15taxstdlife))</f>
        <v>0</v>
      </c>
      <c r="P307" s="291">
        <f>IF(A15taxstdlife="n/a","n/a",IF(P$3&gt;(A15taxstdlife+$E307),(Input!$N$70-Input!$N$119)-SUM($N307:O307),(Input!$N$70-Input!$N$119)/A15taxstdlife))</f>
        <v>0</v>
      </c>
      <c r="Q307" s="291">
        <f>IF(A15taxstdlife="n/a","n/a",IF(Q$3&gt;(A15taxstdlife+$E307),(Input!$N$70-Input!$N$119)-SUM($N307:P307),(Input!$N$70-Input!$N$119)/A15taxstdlife))</f>
        <v>0</v>
      </c>
      <c r="R307" s="291"/>
      <c r="S307" s="288"/>
      <c r="T307" s="288"/>
      <c r="U307" s="288"/>
      <c r="V307" s="288"/>
      <c r="W307" s="288"/>
      <c r="X307" s="288"/>
      <c r="Y307" s="288"/>
      <c r="Z307" s="288"/>
      <c r="AA307" s="289"/>
      <c r="AB307" s="289"/>
      <c r="AC307" s="289"/>
      <c r="AD307" s="289"/>
      <c r="AE307" s="289"/>
      <c r="AF307" s="289"/>
      <c r="AG307" s="289"/>
      <c r="AH307" s="289"/>
      <c r="AI307" s="289"/>
      <c r="AJ307" s="289"/>
      <c r="AK307" s="289"/>
      <c r="AL307" s="289"/>
      <c r="AM307" s="289"/>
      <c r="AN307" s="289"/>
      <c r="AO307" s="289"/>
      <c r="AP307" s="289"/>
      <c r="AQ307" s="289"/>
      <c r="AR307" s="289"/>
      <c r="AS307" s="289"/>
      <c r="AT307" s="289"/>
      <c r="AU307" s="289"/>
      <c r="AV307" s="289"/>
      <c r="AW307" s="289"/>
      <c r="AX307" s="289"/>
      <c r="AY307" s="289"/>
      <c r="AZ307" s="289"/>
      <c r="BA307" s="289"/>
      <c r="BB307" s="289"/>
      <c r="BC307" s="289"/>
      <c r="BD307" s="289"/>
      <c r="BE307" s="289"/>
      <c r="BF307" s="289"/>
      <c r="BG307" s="289"/>
      <c r="BH307" s="289"/>
      <c r="BI307" s="289"/>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5"/>
      <c r="D308" s="365"/>
      <c r="E308" s="85">
        <v>8</v>
      </c>
      <c r="F308" s="290"/>
      <c r="G308" s="294"/>
      <c r="H308" s="294"/>
      <c r="I308" s="294"/>
      <c r="J308" s="294"/>
      <c r="K308" s="294"/>
      <c r="L308" s="294"/>
      <c r="M308" s="294"/>
      <c r="N308" s="294"/>
      <c r="O308" s="293"/>
      <c r="P308" s="291">
        <f>IF(A15taxstdlife="n/a","n/a",IF(P$3&gt;(A15taxstdlife+$E308),(Input!$O$70-Input!$O$119)-SUM($O308:O308),(Input!$O$70-Input!$O$119)/A15taxstdlife))</f>
        <v>0</v>
      </c>
      <c r="Q308" s="291">
        <f>IF(A15taxstdlife="n/a","n/a",IF(Q$3&gt;(A15taxstdlife+$E308),(Input!$O$70-Input!$O$119)-SUM($O308:P308),(Input!$O$70-Input!$O$119)/A15taxstdlife))</f>
        <v>0</v>
      </c>
      <c r="R308" s="291"/>
      <c r="S308" s="288"/>
      <c r="T308" s="288"/>
      <c r="U308" s="288"/>
      <c r="V308" s="288"/>
      <c r="W308" s="288"/>
      <c r="X308" s="288"/>
      <c r="Y308" s="288"/>
      <c r="Z308" s="288"/>
      <c r="AA308" s="289"/>
      <c r="AB308" s="289"/>
      <c r="AC308" s="289"/>
      <c r="AD308" s="289"/>
      <c r="AE308" s="289"/>
      <c r="AF308" s="289"/>
      <c r="AG308" s="289"/>
      <c r="AH308" s="289"/>
      <c r="AI308" s="289"/>
      <c r="AJ308" s="289"/>
      <c r="AK308" s="289"/>
      <c r="AL308" s="289"/>
      <c r="AM308" s="289"/>
      <c r="AN308" s="289"/>
      <c r="AO308" s="289"/>
      <c r="AP308" s="289"/>
      <c r="AQ308" s="289"/>
      <c r="AR308" s="289"/>
      <c r="AS308" s="289"/>
      <c r="AT308" s="289"/>
      <c r="AU308" s="289"/>
      <c r="AV308" s="289"/>
      <c r="AW308" s="289"/>
      <c r="AX308" s="289"/>
      <c r="AY308" s="289"/>
      <c r="AZ308" s="289"/>
      <c r="BA308" s="289"/>
      <c r="BB308" s="289"/>
      <c r="BC308" s="289"/>
      <c r="BD308" s="289"/>
      <c r="BE308" s="289"/>
      <c r="BF308" s="289"/>
      <c r="BG308" s="289"/>
      <c r="BH308" s="289"/>
      <c r="BI308" s="289"/>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75" hidden="1" customHeight="1" outlineLevel="2">
      <c r="A309" s="9"/>
      <c r="B309" s="9"/>
      <c r="C309" s="25"/>
      <c r="D309" s="365"/>
      <c r="E309" s="85">
        <v>9</v>
      </c>
      <c r="F309" s="290"/>
      <c r="G309" s="294"/>
      <c r="H309" s="294"/>
      <c r="I309" s="294"/>
      <c r="J309" s="294"/>
      <c r="K309" s="294"/>
      <c r="L309" s="294"/>
      <c r="M309" s="294"/>
      <c r="N309" s="294"/>
      <c r="O309" s="294"/>
      <c r="P309" s="293"/>
      <c r="Q309" s="291">
        <f>IF(A15taxstdlife="n/a","n/a",IF(Q$3&gt;(A15taxstdlife+$E309),(Input!$P$70-Input!$P$119)-SUM($P309:P309),(Input!$P$70-Input!$P$119)/A15taxstdlife))</f>
        <v>0</v>
      </c>
      <c r="R309" s="291"/>
      <c r="S309" s="288"/>
      <c r="T309" s="288"/>
      <c r="U309" s="288"/>
      <c r="V309" s="288"/>
      <c r="W309" s="288"/>
      <c r="X309" s="288"/>
      <c r="Y309" s="288"/>
      <c r="Z309" s="288"/>
      <c r="AA309" s="289"/>
      <c r="AB309" s="289"/>
      <c r="AC309" s="289"/>
      <c r="AD309" s="289"/>
      <c r="AE309" s="289"/>
      <c r="AF309" s="289"/>
      <c r="AG309" s="289"/>
      <c r="AH309" s="289"/>
      <c r="AI309" s="289"/>
      <c r="AJ309" s="289"/>
      <c r="AK309" s="289"/>
      <c r="AL309" s="289"/>
      <c r="AM309" s="289"/>
      <c r="AN309" s="289"/>
      <c r="AO309" s="289"/>
      <c r="AP309" s="289"/>
      <c r="AQ309" s="289"/>
      <c r="AR309" s="289"/>
      <c r="AS309" s="289"/>
      <c r="AT309" s="289"/>
      <c r="AU309" s="289"/>
      <c r="AV309" s="289"/>
      <c r="AW309" s="289"/>
      <c r="AX309" s="289"/>
      <c r="AY309" s="289"/>
      <c r="AZ309" s="289"/>
      <c r="BA309" s="289"/>
      <c r="BB309" s="289"/>
      <c r="BC309" s="289"/>
      <c r="BD309" s="289"/>
      <c r="BE309" s="289"/>
      <c r="BF309" s="289"/>
      <c r="BG309" s="289"/>
      <c r="BH309" s="289"/>
      <c r="BI309" s="289"/>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9"/>
      <c r="C310" s="25"/>
      <c r="D310" s="365"/>
      <c r="E310" s="86">
        <v>10</v>
      </c>
      <c r="F310" s="290"/>
      <c r="G310" s="294"/>
      <c r="H310" s="294"/>
      <c r="I310" s="294"/>
      <c r="J310" s="294"/>
      <c r="K310" s="294"/>
      <c r="L310" s="294"/>
      <c r="M310" s="294"/>
      <c r="N310" s="294"/>
      <c r="O310" s="294"/>
      <c r="P310" s="295"/>
      <c r="Q310" s="293"/>
      <c r="R310" s="291"/>
      <c r="S310" s="288"/>
      <c r="T310" s="288"/>
      <c r="U310" s="288"/>
      <c r="V310" s="288"/>
      <c r="W310" s="288"/>
      <c r="X310" s="288"/>
      <c r="Y310" s="288"/>
      <c r="Z310" s="288"/>
      <c r="AA310" s="289"/>
      <c r="AB310" s="289"/>
      <c r="AC310" s="289"/>
      <c r="AD310" s="289"/>
      <c r="AE310" s="289"/>
      <c r="AF310" s="289"/>
      <c r="AG310" s="289"/>
      <c r="AH310" s="289"/>
      <c r="AI310" s="289"/>
      <c r="AJ310" s="289"/>
      <c r="AK310" s="289"/>
      <c r="AL310" s="289"/>
      <c r="AM310" s="289"/>
      <c r="AN310" s="289"/>
      <c r="AO310" s="289"/>
      <c r="AP310" s="289"/>
      <c r="AQ310" s="289"/>
      <c r="AR310" s="289"/>
      <c r="AS310" s="289"/>
      <c r="AT310" s="289"/>
      <c r="AU310" s="289"/>
      <c r="AV310" s="289"/>
      <c r="AW310" s="289"/>
      <c r="AX310" s="289"/>
      <c r="AY310" s="289"/>
      <c r="AZ310" s="289"/>
      <c r="BA310" s="289"/>
      <c r="BB310" s="289"/>
      <c r="BC310" s="289"/>
      <c r="BD310" s="289"/>
      <c r="BE310" s="289"/>
      <c r="BF310" s="289"/>
      <c r="BG310" s="289"/>
      <c r="BH310" s="289"/>
      <c r="BI310" s="289"/>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1">
      <c r="A311" s="9"/>
      <c r="B311" s="9"/>
      <c r="C311" s="25" t="str">
        <f>Asset15</f>
        <v>Non-network—Plant &amp; Equipment Capex</v>
      </c>
      <c r="D311" s="9"/>
      <c r="E311" s="9"/>
      <c r="F311" s="281"/>
      <c r="G311" s="296"/>
      <c r="H311" s="296">
        <f>-SUM(H298:H310)</f>
        <v>0</v>
      </c>
      <c r="I311" s="296">
        <f>-SUM(I298:I310)</f>
        <v>-1.2855751282592278</v>
      </c>
      <c r="J311" s="296">
        <f>-SUM(J298:J310)</f>
        <v>0</v>
      </c>
      <c r="K311" s="296">
        <f>-SUM(K298:K310)</f>
        <v>0</v>
      </c>
      <c r="L311" s="296">
        <f>-SUM(L298:L310)</f>
        <v>0</v>
      </c>
      <c r="M311" s="296">
        <f>IF(Input!M248&gt;0, -SUM(M298:M310), 0)</f>
        <v>0</v>
      </c>
      <c r="N311" s="296">
        <f>IF(Input!N248&gt;0, -SUM(N298:N310), 0)</f>
        <v>0</v>
      </c>
      <c r="O311" s="296">
        <f>IF(Input!O248&gt;0, -SUM(O298:O310), 0)</f>
        <v>0</v>
      </c>
      <c r="P311" s="296">
        <f>IF(Input!P248&gt;0, -SUM(P298:P310), 0)</f>
        <v>0</v>
      </c>
      <c r="Q311" s="296">
        <f>IF(Input!Q248&gt;0, -SUM(Q298:Q310), 0)</f>
        <v>0</v>
      </c>
      <c r="R311" s="297"/>
      <c r="S311" s="298"/>
      <c r="T311" s="298"/>
      <c r="U311" s="298"/>
      <c r="V311" s="298"/>
      <c r="W311" s="298"/>
      <c r="X311" s="298"/>
      <c r="Y311" s="298"/>
      <c r="Z311" s="298"/>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299"/>
      <c r="BG311" s="299"/>
      <c r="BH311" s="299"/>
      <c r="BI311" s="299"/>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31" t="str">
        <f>Asset16</f>
        <v>Non-network—Other capex</v>
      </c>
      <c r="C312" s="32"/>
      <c r="D312" s="33" t="s">
        <v>66</v>
      </c>
      <c r="E312" s="32"/>
      <c r="F312" s="286"/>
      <c r="G312" s="287"/>
      <c r="H312" s="287">
        <f>IF(H$3&gt;A16taxremlife,A16taxvalue-SUM($F312:G312),IF(A16taxremlife="N/A","n/a",A16taxvalue/A16taxremlife))</f>
        <v>0</v>
      </c>
      <c r="I312" s="287">
        <f>IF(I$3&gt;A16taxremlife,A16taxvalue-SUM($F312:H312),IF(A16taxremlife="N/A","n/a",A16taxvalue/A16taxremlife))</f>
        <v>0</v>
      </c>
      <c r="J312" s="287">
        <f>IF(J$3&gt;A16taxremlife,A16taxvalue-SUM($F312:I312),IF(A16taxremlife="N/A","n/a",A16taxvalue/A16taxremlife))</f>
        <v>0</v>
      </c>
      <c r="K312" s="287">
        <f>IF(K$3&gt;A16taxremlife,A16taxvalue-SUM($F312:J312),IF(A16taxremlife="N/A","n/a",A16taxvalue/A16taxremlife))</f>
        <v>0</v>
      </c>
      <c r="L312" s="287">
        <f>IF(L$3&gt;A16taxremlife,A16taxvalue-SUM($F312:K312),IF(A16taxremlife="N/A","n/a",A16taxvalue/A16taxremlife))</f>
        <v>0</v>
      </c>
      <c r="M312" s="287">
        <f>IF(M$3&gt;A16taxremlife,A16taxvalue-SUM($F312:L312),IF(A16taxremlife="N/A","n/a",A16taxvalue/A16taxremlife))</f>
        <v>0</v>
      </c>
      <c r="N312" s="287">
        <f>IF(N$3&gt;A16taxremlife,A16taxvalue-SUM($F312:M312),IF(A16taxremlife="N/A","n/a",A16taxvalue/A16taxremlife))</f>
        <v>0</v>
      </c>
      <c r="O312" s="287">
        <f>IF(O$3&gt;A16taxremlife,A16taxvalue-SUM($F312:N312),IF(A16taxremlife="N/A","n/a",A16taxvalue/A16taxremlife))</f>
        <v>0</v>
      </c>
      <c r="P312" s="287">
        <f>IF(P$3&gt;A16taxremlife,A16taxvalue-SUM($F312:O312),IF(A16taxremlife="N/A","n/a",A16taxvalue/A16taxremlife))</f>
        <v>0</v>
      </c>
      <c r="Q312" s="287">
        <f>IF(Q$3&gt;A16taxremlife,A16taxvalue-SUM($F312:P312),IF(A16taxremlife="N/A","n/a",A16taxvalue/A16taxremlife))</f>
        <v>0</v>
      </c>
      <c r="R312" s="287"/>
      <c r="S312" s="288"/>
      <c r="T312" s="288"/>
      <c r="U312" s="288"/>
      <c r="V312" s="288"/>
      <c r="W312" s="288"/>
      <c r="X312" s="288"/>
      <c r="Y312" s="288"/>
      <c r="Z312" s="288"/>
      <c r="AA312" s="289"/>
      <c r="AB312" s="289"/>
      <c r="AC312" s="289"/>
      <c r="AD312" s="289"/>
      <c r="AE312" s="289"/>
      <c r="AF312" s="289"/>
      <c r="AG312" s="289"/>
      <c r="AH312" s="289"/>
      <c r="AI312" s="289"/>
      <c r="AJ312" s="289"/>
      <c r="AK312" s="289"/>
      <c r="AL312" s="289"/>
      <c r="AM312" s="289"/>
      <c r="AN312" s="289"/>
      <c r="AO312" s="289"/>
      <c r="AP312" s="289"/>
      <c r="AQ312" s="289"/>
      <c r="AR312" s="289"/>
      <c r="AS312" s="289"/>
      <c r="AT312" s="289"/>
      <c r="AU312" s="289"/>
      <c r="AV312" s="289"/>
      <c r="AW312" s="289"/>
      <c r="AX312" s="289"/>
      <c r="AY312" s="289"/>
      <c r="AZ312" s="289"/>
      <c r="BA312" s="289"/>
      <c r="BB312" s="289"/>
      <c r="BC312" s="289"/>
      <c r="BD312" s="289"/>
      <c r="BE312" s="289"/>
      <c r="BF312" s="289"/>
      <c r="BG312" s="289"/>
      <c r="BH312" s="289"/>
      <c r="BI312" s="289"/>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5"/>
      <c r="D313" s="364" t="s">
        <v>83</v>
      </c>
      <c r="E313" s="85">
        <v>-1</v>
      </c>
      <c r="F313" s="290"/>
      <c r="G313" s="291"/>
      <c r="H313" s="291"/>
      <c r="I313" s="291"/>
      <c r="J313" s="291"/>
      <c r="K313" s="291"/>
      <c r="L313" s="291"/>
      <c r="M313" s="291"/>
      <c r="N313" s="291"/>
      <c r="O313" s="291"/>
      <c r="P313" s="291"/>
      <c r="Q313" s="291"/>
      <c r="R313" s="291"/>
      <c r="S313" s="288"/>
      <c r="T313" s="288"/>
      <c r="U313" s="288"/>
      <c r="V313" s="288"/>
      <c r="W313" s="288"/>
      <c r="X313" s="288"/>
      <c r="Y313" s="288"/>
      <c r="Z313" s="288"/>
      <c r="AA313" s="289"/>
      <c r="AB313" s="289"/>
      <c r="AC313" s="289"/>
      <c r="AD313" s="289"/>
      <c r="AE313" s="289"/>
      <c r="AF313" s="289"/>
      <c r="AG313" s="289"/>
      <c r="AH313" s="289"/>
      <c r="AI313" s="289"/>
      <c r="AJ313" s="289"/>
      <c r="AK313" s="289"/>
      <c r="AL313" s="289"/>
      <c r="AM313" s="289"/>
      <c r="AN313" s="289"/>
      <c r="AO313" s="289"/>
      <c r="AP313" s="289"/>
      <c r="AQ313" s="289"/>
      <c r="AR313" s="289"/>
      <c r="AS313" s="289"/>
      <c r="AT313" s="289"/>
      <c r="AU313" s="289"/>
      <c r="AV313" s="289"/>
      <c r="AW313" s="289"/>
      <c r="AX313" s="289"/>
      <c r="AY313" s="289"/>
      <c r="AZ313" s="289"/>
      <c r="BA313" s="289"/>
      <c r="BB313" s="289"/>
      <c r="BC313" s="289"/>
      <c r="BD313" s="289"/>
      <c r="BE313" s="289"/>
      <c r="BF313" s="289"/>
      <c r="BG313" s="289"/>
      <c r="BH313" s="289"/>
      <c r="BI313" s="289"/>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5"/>
      <c r="D314" s="365"/>
      <c r="E314" s="85">
        <v>0</v>
      </c>
      <c r="F314" s="290"/>
      <c r="G314" s="293"/>
      <c r="H314" s="291"/>
      <c r="I314" s="291"/>
      <c r="J314" s="291"/>
      <c r="K314" s="291"/>
      <c r="L314" s="291"/>
      <c r="M314" s="291"/>
      <c r="N314" s="291"/>
      <c r="O314" s="291"/>
      <c r="P314" s="291"/>
      <c r="Q314" s="291"/>
      <c r="R314" s="291"/>
      <c r="S314" s="288"/>
      <c r="T314" s="288"/>
      <c r="U314" s="288"/>
      <c r="V314" s="288"/>
      <c r="W314" s="288"/>
      <c r="X314" s="288"/>
      <c r="Y314" s="288"/>
      <c r="Z314" s="288"/>
      <c r="AA314" s="289"/>
      <c r="AB314" s="289"/>
      <c r="AC314" s="289"/>
      <c r="AD314" s="289"/>
      <c r="AE314" s="289"/>
      <c r="AF314" s="289"/>
      <c r="AG314" s="289"/>
      <c r="AH314" s="289"/>
      <c r="AI314" s="289"/>
      <c r="AJ314" s="289"/>
      <c r="AK314" s="289"/>
      <c r="AL314" s="289"/>
      <c r="AM314" s="289"/>
      <c r="AN314" s="289"/>
      <c r="AO314" s="289"/>
      <c r="AP314" s="289"/>
      <c r="AQ314" s="289"/>
      <c r="AR314" s="289"/>
      <c r="AS314" s="289"/>
      <c r="AT314" s="289"/>
      <c r="AU314" s="289"/>
      <c r="AV314" s="289"/>
      <c r="AW314" s="289"/>
      <c r="AX314" s="289"/>
      <c r="AY314" s="289"/>
      <c r="AZ314" s="289"/>
      <c r="BA314" s="289"/>
      <c r="BB314" s="289"/>
      <c r="BC314" s="289"/>
      <c r="BD314" s="289"/>
      <c r="BE314" s="289"/>
      <c r="BF314" s="289"/>
      <c r="BG314" s="289"/>
      <c r="BH314" s="289"/>
      <c r="BI314" s="289"/>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5"/>
      <c r="D315" s="365"/>
      <c r="E315" s="85">
        <v>1</v>
      </c>
      <c r="F315" s="290"/>
      <c r="G315" s="294"/>
      <c r="H315" s="293"/>
      <c r="I315" s="291">
        <f>IF(A16taxstdlife="n/a","n/a",IF(I$3&gt;(A16taxstdlife+$E315),(Input!$H$71-Input!$H$120)-SUM($H315:H315),(Input!$H$71-Input!$H$120)/A16taxstdlife))</f>
        <v>0.69707174131859606</v>
      </c>
      <c r="J315" s="291">
        <f>IF(A16taxstdlife="n/a","n/a",IF(J$3&gt;(A16taxstdlife+$E315),(Input!$H$71-Input!$H$120)-SUM($H315:I315),(Input!$H$71-Input!$H$120)/A16taxstdlife))</f>
        <v>0</v>
      </c>
      <c r="K315" s="291">
        <f>IF(A16taxstdlife="n/a","n/a",IF(K$3&gt;(A16taxstdlife+$E315),(Input!$H$71-Input!$H$120)-SUM($H315:J315),(Input!$H$71-Input!$H$120)/A16taxstdlife))</f>
        <v>0</v>
      </c>
      <c r="L315" s="291">
        <f>IF(A16taxstdlife="n/a","n/a",IF(L$3&gt;(A16taxstdlife+$E315),(Input!$H$71-Input!$H$120)-SUM($H315:K315),(Input!$H$71-Input!$H$120)/A16taxstdlife))</f>
        <v>0</v>
      </c>
      <c r="M315" s="291">
        <f>IF(A16taxstdlife="n/a","n/a",IF(M$3&gt;(A16taxstdlife+$E315),(Input!$H$71-Input!$H$120)-SUM($H315:L315),(Input!$H$71-Input!$H$120)/A16taxstdlife))</f>
        <v>0</v>
      </c>
      <c r="N315" s="291">
        <f>IF(A16taxstdlife="n/a","n/a",IF(N$3&gt;(A16taxstdlife+$E315),(Input!$H$71-Input!$H$120)-SUM($H315:M315),(Input!$H$71-Input!$H$120)/A16taxstdlife))</f>
        <v>0</v>
      </c>
      <c r="O315" s="291">
        <f>IF(A16taxstdlife="n/a","n/a",IF(O$3&gt;(A16taxstdlife+$E315),(Input!$H$71-Input!$H$120)-SUM($H315:N315),(Input!$H$71-Input!$H$120)/A16taxstdlife))</f>
        <v>0</v>
      </c>
      <c r="P315" s="291">
        <f>IF(A16taxstdlife="n/a","n/a",IF(P$3&gt;(A16taxstdlife+$E315),(Input!$H$71-Input!$H$120)-SUM($H315:O315),(Input!$H$71-Input!$H$120)/A16taxstdlife))</f>
        <v>0</v>
      </c>
      <c r="Q315" s="291">
        <f>IF(A16taxstdlife="n/a","n/a",IF(Q$3&gt;(A16taxstdlife+$E315),(Input!$H$71-Input!$H$120)-SUM($H315:P315),(Input!$H$71-Input!$H$120)/A16taxstdlife))</f>
        <v>0</v>
      </c>
      <c r="R315" s="291"/>
      <c r="S315" s="288"/>
      <c r="T315" s="288"/>
      <c r="U315" s="288"/>
      <c r="V315" s="288"/>
      <c r="W315" s="288"/>
      <c r="X315" s="288"/>
      <c r="Y315" s="288"/>
      <c r="Z315" s="288"/>
      <c r="AA315" s="289"/>
      <c r="AB315" s="289"/>
      <c r="AC315" s="289"/>
      <c r="AD315" s="289"/>
      <c r="AE315" s="289"/>
      <c r="AF315" s="289"/>
      <c r="AG315" s="289"/>
      <c r="AH315" s="289"/>
      <c r="AI315" s="289"/>
      <c r="AJ315" s="289"/>
      <c r="AK315" s="289"/>
      <c r="AL315" s="289"/>
      <c r="AM315" s="289"/>
      <c r="AN315" s="289"/>
      <c r="AO315" s="289"/>
      <c r="AP315" s="289"/>
      <c r="AQ315" s="289"/>
      <c r="AR315" s="289"/>
      <c r="AS315" s="289"/>
      <c r="AT315" s="289"/>
      <c r="AU315" s="289"/>
      <c r="AV315" s="289"/>
      <c r="AW315" s="289"/>
      <c r="AX315" s="289"/>
      <c r="AY315" s="289"/>
      <c r="AZ315" s="289"/>
      <c r="BA315" s="289"/>
      <c r="BB315" s="289"/>
      <c r="BC315" s="289"/>
      <c r="BD315" s="289"/>
      <c r="BE315" s="289"/>
      <c r="BF315" s="289"/>
      <c r="BG315" s="289"/>
      <c r="BH315" s="289"/>
      <c r="BI315" s="289"/>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5"/>
      <c r="D316" s="365"/>
      <c r="E316" s="85">
        <v>2</v>
      </c>
      <c r="F316" s="290"/>
      <c r="G316" s="294"/>
      <c r="H316" s="294"/>
      <c r="I316" s="293"/>
      <c r="J316" s="291">
        <f>IF(A16taxstdlife="n/a","n/a",IF(J$3&gt;(A16taxstdlife+$E316),(Input!$I$71-Input!$I$120)-SUM($I316:I316),(Input!$I$71-Input!$I$120)/A16taxstdlife))</f>
        <v>0</v>
      </c>
      <c r="K316" s="291">
        <f>IF(A16taxstdlife="n/a","n/a",IF(K$3&gt;(A16taxstdlife+$E316),(Input!$I$71-Input!$I$120)-SUM($I316:J316),(Input!$I$71-Input!$I$120)/A16taxstdlife))</f>
        <v>0</v>
      </c>
      <c r="L316" s="291">
        <f>IF(A16taxstdlife="n/a","n/a",IF(L$3&gt;(A16taxstdlife+$E316),(Input!$I$71-Input!$I$120)-SUM($I316:K316),(Input!$I$71-Input!$I$120)/A16taxstdlife))</f>
        <v>0</v>
      </c>
      <c r="M316" s="291">
        <f>IF(A16taxstdlife="n/a","n/a",IF(M$3&gt;(A16taxstdlife+$E316),(Input!$I$71-Input!$I$120)-SUM($I316:L316),(Input!$I$71-Input!$I$120)/A16taxstdlife))</f>
        <v>0</v>
      </c>
      <c r="N316" s="291">
        <f>IF(A16taxstdlife="n/a","n/a",IF(N$3&gt;(A16taxstdlife+$E316),(Input!$I$71-Input!$I$120)-SUM($I316:M316),(Input!$I$71-Input!$I$120)/A16taxstdlife))</f>
        <v>0</v>
      </c>
      <c r="O316" s="291">
        <f>IF(A16taxstdlife="n/a","n/a",IF(O$3&gt;(A16taxstdlife+$E316),(Input!$I$71-Input!$I$120)-SUM($I316:N316),(Input!$I$71-Input!$I$120)/A16taxstdlife))</f>
        <v>0</v>
      </c>
      <c r="P316" s="291">
        <f>IF(A16taxstdlife="n/a","n/a",IF(P$3&gt;(A16taxstdlife+$E316),(Input!$I$71-Input!$I$120)-SUM($I316:O316),(Input!$I$71-Input!$I$120)/A16taxstdlife))</f>
        <v>0</v>
      </c>
      <c r="Q316" s="291">
        <f>IF(A16taxstdlife="n/a","n/a",IF(Q$3&gt;(A16taxstdlife+$E316),(Input!$I$71-Input!$I$120)-SUM($I316:P316),(Input!$I$71-Input!$I$120)/A16taxstdlife))</f>
        <v>0</v>
      </c>
      <c r="R316" s="291"/>
      <c r="S316" s="288"/>
      <c r="T316" s="288"/>
      <c r="U316" s="288"/>
      <c r="V316" s="288"/>
      <c r="W316" s="288"/>
      <c r="X316" s="288"/>
      <c r="Y316" s="288"/>
      <c r="Z316" s="288"/>
      <c r="AA316" s="289"/>
      <c r="AB316" s="289"/>
      <c r="AC316" s="289"/>
      <c r="AD316" s="289"/>
      <c r="AE316" s="289"/>
      <c r="AF316" s="289"/>
      <c r="AG316" s="289"/>
      <c r="AH316" s="289"/>
      <c r="AI316" s="289"/>
      <c r="AJ316" s="289"/>
      <c r="AK316" s="289"/>
      <c r="AL316" s="289"/>
      <c r="AM316" s="289"/>
      <c r="AN316" s="289"/>
      <c r="AO316" s="289"/>
      <c r="AP316" s="289"/>
      <c r="AQ316" s="289"/>
      <c r="AR316" s="289"/>
      <c r="AS316" s="289"/>
      <c r="AT316" s="289"/>
      <c r="AU316" s="289"/>
      <c r="AV316" s="289"/>
      <c r="AW316" s="289"/>
      <c r="AX316" s="289"/>
      <c r="AY316" s="289"/>
      <c r="AZ316" s="289"/>
      <c r="BA316" s="289"/>
      <c r="BB316" s="289"/>
      <c r="BC316" s="289"/>
      <c r="BD316" s="289"/>
      <c r="BE316" s="289"/>
      <c r="BF316" s="289"/>
      <c r="BG316" s="289"/>
      <c r="BH316" s="289"/>
      <c r="BI316" s="289"/>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5"/>
      <c r="D317" s="365"/>
      <c r="E317" s="85">
        <v>3</v>
      </c>
      <c r="F317" s="290"/>
      <c r="G317" s="294"/>
      <c r="H317" s="294"/>
      <c r="I317" s="294"/>
      <c r="J317" s="293"/>
      <c r="K317" s="291">
        <f>IF(A16taxstdlife="n/a","n/a",IF(K$3&gt;(A16taxstdlife+$E317),(Input!$J$71-Input!$J$120)-SUM($J317:J317),(Input!$J$71-Input!$J$120)/A16taxstdlife))</f>
        <v>0</v>
      </c>
      <c r="L317" s="291">
        <f>IF(A16taxstdlife="n/a","n/a",IF(L$3&gt;(A16taxstdlife+$E317),(Input!$J$71-Input!$J$120)-SUM($J317:K317),(Input!$J$71-Input!$J$120)/A16taxstdlife))</f>
        <v>0</v>
      </c>
      <c r="M317" s="291">
        <f>IF(A16taxstdlife="n/a","n/a",IF(M$3&gt;(A16taxstdlife+$E317),(Input!$J$71-Input!$J$120)-SUM($J317:L317),(Input!$J$71-Input!$J$120)/A16taxstdlife))</f>
        <v>0</v>
      </c>
      <c r="N317" s="291">
        <f>IF(A16taxstdlife="n/a","n/a",IF(N$3&gt;(A16taxstdlife+$E317),(Input!$J$71-Input!$J$120)-SUM($J317:M317),(Input!$J$71-Input!$J$120)/A16taxstdlife))</f>
        <v>0</v>
      </c>
      <c r="O317" s="291">
        <f>IF(A16taxstdlife="n/a","n/a",IF(O$3&gt;(A16taxstdlife+$E317),(Input!$J$71-Input!$J$120)-SUM($J317:N317),(Input!$J$71-Input!$J$120)/A16taxstdlife))</f>
        <v>0</v>
      </c>
      <c r="P317" s="291">
        <f>IF(A16taxstdlife="n/a","n/a",IF(P$3&gt;(A16taxstdlife+$E317),(Input!$J$71-Input!$J$120)-SUM($J317:O317),(Input!$J$71-Input!$J$120)/A16taxstdlife))</f>
        <v>0</v>
      </c>
      <c r="Q317" s="291">
        <f>IF(A16taxstdlife="n/a","n/a",IF(Q$3&gt;(A16taxstdlife+$E317),(Input!$J$71-Input!$J$120)-SUM($J317:P317),(Input!$J$71-Input!$J$120)/A16taxstdlife))</f>
        <v>0</v>
      </c>
      <c r="R317" s="291"/>
      <c r="S317" s="288"/>
      <c r="T317" s="288"/>
      <c r="U317" s="288"/>
      <c r="V317" s="288"/>
      <c r="W317" s="288"/>
      <c r="X317" s="288"/>
      <c r="Y317" s="288"/>
      <c r="Z317" s="288"/>
      <c r="AA317" s="289"/>
      <c r="AB317" s="289"/>
      <c r="AC317" s="289"/>
      <c r="AD317" s="289"/>
      <c r="AE317" s="289"/>
      <c r="AF317" s="289"/>
      <c r="AG317" s="289"/>
      <c r="AH317" s="289"/>
      <c r="AI317" s="289"/>
      <c r="AJ317" s="289"/>
      <c r="AK317" s="289"/>
      <c r="AL317" s="289"/>
      <c r="AM317" s="289"/>
      <c r="AN317" s="289"/>
      <c r="AO317" s="289"/>
      <c r="AP317" s="289"/>
      <c r="AQ317" s="289"/>
      <c r="AR317" s="289"/>
      <c r="AS317" s="289"/>
      <c r="AT317" s="289"/>
      <c r="AU317" s="289"/>
      <c r="AV317" s="289"/>
      <c r="AW317" s="289"/>
      <c r="AX317" s="289"/>
      <c r="AY317" s="289"/>
      <c r="AZ317" s="289"/>
      <c r="BA317" s="289"/>
      <c r="BB317" s="289"/>
      <c r="BC317" s="289"/>
      <c r="BD317" s="289"/>
      <c r="BE317" s="289"/>
      <c r="BF317" s="289"/>
      <c r="BG317" s="289"/>
      <c r="BH317" s="289"/>
      <c r="BI317" s="289"/>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5"/>
      <c r="D318" s="365"/>
      <c r="E318" s="85">
        <v>4</v>
      </c>
      <c r="F318" s="290"/>
      <c r="G318" s="294"/>
      <c r="H318" s="294"/>
      <c r="I318" s="294"/>
      <c r="J318" s="294"/>
      <c r="K318" s="293"/>
      <c r="L318" s="291">
        <f>IF(A16taxstdlife="n/a","n/a",IF(L$3&gt;(A16taxstdlife+$E318),(Input!$K$71-Input!$K$120)-SUM($K318:K318),(Input!$K$71-Input!$K$120)/A16taxstdlife))</f>
        <v>0</v>
      </c>
      <c r="M318" s="291">
        <f>IF(A16taxstdlife="n/a","n/a",IF(M$3&gt;(A16taxstdlife+$E318),(Input!$K$71-Input!$K$120)-SUM($K318:L318),(Input!$K$71-Input!$K$120)/A16taxstdlife))</f>
        <v>0</v>
      </c>
      <c r="N318" s="291">
        <f>IF(A16taxstdlife="n/a","n/a",IF(N$3&gt;(A16taxstdlife+$E318),(Input!$K$71-Input!$K$120)-SUM($K318:M318),(Input!$K$71-Input!$K$120)/A16taxstdlife))</f>
        <v>0</v>
      </c>
      <c r="O318" s="291">
        <f>IF(A16taxstdlife="n/a","n/a",IF(O$3&gt;(A16taxstdlife+$E318),(Input!$K$71-Input!$K$120)-SUM($K318:N318),(Input!$K$71-Input!$K$120)/A16taxstdlife))</f>
        <v>0</v>
      </c>
      <c r="P318" s="291">
        <f>IF(A16taxstdlife="n/a","n/a",IF(P$3&gt;(A16taxstdlife+$E318),(Input!$K$71-Input!$K$120)-SUM($K318:O318),(Input!$K$71-Input!$K$120)/A16taxstdlife))</f>
        <v>0</v>
      </c>
      <c r="Q318" s="291">
        <f>IF(A16taxstdlife="n/a","n/a",IF(Q$3&gt;(A16taxstdlife+$E318),(Input!$K$71-Input!$K$120)-SUM($K318:P318),(Input!$K$71-Input!$K$120)/A16taxstdlife))</f>
        <v>0</v>
      </c>
      <c r="R318" s="291"/>
      <c r="S318" s="288"/>
      <c r="T318" s="288"/>
      <c r="U318" s="288"/>
      <c r="V318" s="288"/>
      <c r="W318" s="288"/>
      <c r="X318" s="288"/>
      <c r="Y318" s="288"/>
      <c r="Z318" s="288"/>
      <c r="AA318" s="289"/>
      <c r="AB318" s="289"/>
      <c r="AC318" s="289"/>
      <c r="AD318" s="289"/>
      <c r="AE318" s="289"/>
      <c r="AF318" s="289"/>
      <c r="AG318" s="289"/>
      <c r="AH318" s="289"/>
      <c r="AI318" s="289"/>
      <c r="AJ318" s="289"/>
      <c r="AK318" s="289"/>
      <c r="AL318" s="289"/>
      <c r="AM318" s="289"/>
      <c r="AN318" s="289"/>
      <c r="AO318" s="289"/>
      <c r="AP318" s="289"/>
      <c r="AQ318" s="289"/>
      <c r="AR318" s="289"/>
      <c r="AS318" s="289"/>
      <c r="AT318" s="289"/>
      <c r="AU318" s="289"/>
      <c r="AV318" s="289"/>
      <c r="AW318" s="289"/>
      <c r="AX318" s="289"/>
      <c r="AY318" s="289"/>
      <c r="AZ318" s="289"/>
      <c r="BA318" s="289"/>
      <c r="BB318" s="289"/>
      <c r="BC318" s="289"/>
      <c r="BD318" s="289"/>
      <c r="BE318" s="289"/>
      <c r="BF318" s="289"/>
      <c r="BG318" s="289"/>
      <c r="BH318" s="289"/>
      <c r="BI318" s="289"/>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5"/>
      <c r="D319" s="365"/>
      <c r="E319" s="85">
        <v>5</v>
      </c>
      <c r="F319" s="290"/>
      <c r="G319" s="294"/>
      <c r="H319" s="294"/>
      <c r="I319" s="294"/>
      <c r="J319" s="294"/>
      <c r="K319" s="294"/>
      <c r="L319" s="293"/>
      <c r="M319" s="291">
        <f>IF(A16taxstdlife="n/a","n/a",IF(M$3&gt;(A16taxstdlife+$E319),(Input!$L$71-Input!$L$120)-SUM($L319:L319),(Input!$L$71-Input!$L$120)/A16taxstdlife))</f>
        <v>0</v>
      </c>
      <c r="N319" s="291">
        <f>IF(A16taxstdlife="n/a","n/a",IF(N$3&gt;(A16taxstdlife+$E319),(Input!$L$71-Input!$L$120)-SUM($L319:M319),(Input!$L$71-Input!$L$120)/A16taxstdlife))</f>
        <v>0</v>
      </c>
      <c r="O319" s="291">
        <f>IF(A16taxstdlife="n/a","n/a",IF(O$3&gt;(A16taxstdlife+$E319),(Input!$L$71-Input!$L$120)-SUM($L319:N319),(Input!$L$71-Input!$L$120)/A16taxstdlife))</f>
        <v>0</v>
      </c>
      <c r="P319" s="291">
        <f>IF(A16taxstdlife="n/a","n/a",IF(P$3&gt;(A16taxstdlife+$E319),(Input!$L$71-Input!$L$120)-SUM($L319:O319),(Input!$L$71-Input!$L$120)/A16taxstdlife))</f>
        <v>0</v>
      </c>
      <c r="Q319" s="291">
        <f>IF(A16taxstdlife="n/a","n/a",IF(Q$3&gt;(A16taxstdlife+$E319),(Input!$L$71-Input!$L$120)-SUM($L319:P319),(Input!$L$71-Input!$L$120)/A16taxstdlife))</f>
        <v>0</v>
      </c>
      <c r="R319" s="291"/>
      <c r="S319" s="288"/>
      <c r="T319" s="288"/>
      <c r="U319" s="288"/>
      <c r="V319" s="288"/>
      <c r="W319" s="288"/>
      <c r="X319" s="288"/>
      <c r="Y319" s="288"/>
      <c r="Z319" s="288"/>
      <c r="AA319" s="289"/>
      <c r="AB319" s="289"/>
      <c r="AC319" s="289"/>
      <c r="AD319" s="289"/>
      <c r="AE319" s="289"/>
      <c r="AF319" s="289"/>
      <c r="AG319" s="289"/>
      <c r="AH319" s="289"/>
      <c r="AI319" s="289"/>
      <c r="AJ319" s="289"/>
      <c r="AK319" s="289"/>
      <c r="AL319" s="289"/>
      <c r="AM319" s="289"/>
      <c r="AN319" s="289"/>
      <c r="AO319" s="289"/>
      <c r="AP319" s="289"/>
      <c r="AQ319" s="289"/>
      <c r="AR319" s="289"/>
      <c r="AS319" s="289"/>
      <c r="AT319" s="289"/>
      <c r="AU319" s="289"/>
      <c r="AV319" s="289"/>
      <c r="AW319" s="289"/>
      <c r="AX319" s="289"/>
      <c r="AY319" s="289"/>
      <c r="AZ319" s="289"/>
      <c r="BA319" s="289"/>
      <c r="BB319" s="289"/>
      <c r="BC319" s="289"/>
      <c r="BD319" s="289"/>
      <c r="BE319" s="289"/>
      <c r="BF319" s="289"/>
      <c r="BG319" s="289"/>
      <c r="BH319" s="289"/>
      <c r="BI319" s="289"/>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5"/>
      <c r="D320" s="365"/>
      <c r="E320" s="85">
        <v>6</v>
      </c>
      <c r="F320" s="290"/>
      <c r="G320" s="294"/>
      <c r="H320" s="294"/>
      <c r="I320" s="294"/>
      <c r="J320" s="294"/>
      <c r="K320" s="294"/>
      <c r="L320" s="294"/>
      <c r="M320" s="293"/>
      <c r="N320" s="291">
        <f>IF(A16taxstdlife="n/a","n/a",IF(N$3&gt;(A16taxstdlife+$E320),(Input!$M$71-Input!$M$120)-SUM($M320:M320),(Input!$M$71-Input!$M$120)/A16taxstdlife))</f>
        <v>0</v>
      </c>
      <c r="O320" s="291">
        <f>IF(A16taxstdlife="n/a","n/a",IF(O$3&gt;(A16taxstdlife+$E320),(Input!$M$71-Input!$M$120)-SUM($M320:N320),(Input!$M$71-Input!$M$120)/A16taxstdlife))</f>
        <v>0</v>
      </c>
      <c r="P320" s="291">
        <f>IF(A16taxstdlife="n/a","n/a",IF(P$3&gt;(A16taxstdlife+$E320),(Input!$M$71-Input!$M$120)-SUM($M320:O320),(Input!$M$71-Input!$M$120)/A16taxstdlife))</f>
        <v>0</v>
      </c>
      <c r="Q320" s="291">
        <f>IF(A16taxstdlife="n/a","n/a",IF(Q$3&gt;(A16taxstdlife+$E320),(Input!$M$71-Input!$M$120)-SUM($M320:P320),(Input!$M$71-Input!$M$120)/A16taxstdlife))</f>
        <v>0</v>
      </c>
      <c r="R320" s="291"/>
      <c r="S320" s="288"/>
      <c r="T320" s="288"/>
      <c r="U320" s="288"/>
      <c r="V320" s="288"/>
      <c r="W320" s="288"/>
      <c r="X320" s="288"/>
      <c r="Y320" s="288"/>
      <c r="Z320" s="288"/>
      <c r="AA320" s="289"/>
      <c r="AB320" s="289"/>
      <c r="AC320" s="289"/>
      <c r="AD320" s="289"/>
      <c r="AE320" s="289"/>
      <c r="AF320" s="289"/>
      <c r="AG320" s="289"/>
      <c r="AH320" s="289"/>
      <c r="AI320" s="289"/>
      <c r="AJ320" s="289"/>
      <c r="AK320" s="289"/>
      <c r="AL320" s="289"/>
      <c r="AM320" s="289"/>
      <c r="AN320" s="289"/>
      <c r="AO320" s="289"/>
      <c r="AP320" s="289"/>
      <c r="AQ320" s="289"/>
      <c r="AR320" s="289"/>
      <c r="AS320" s="289"/>
      <c r="AT320" s="289"/>
      <c r="AU320" s="289"/>
      <c r="AV320" s="289"/>
      <c r="AW320" s="289"/>
      <c r="AX320" s="289"/>
      <c r="AY320" s="289"/>
      <c r="AZ320" s="289"/>
      <c r="BA320" s="289"/>
      <c r="BB320" s="289"/>
      <c r="BC320" s="289"/>
      <c r="BD320" s="289"/>
      <c r="BE320" s="289"/>
      <c r="BF320" s="289"/>
      <c r="BG320" s="289"/>
      <c r="BH320" s="289"/>
      <c r="BI320" s="289"/>
      <c r="BJ320" s="300"/>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5"/>
      <c r="D321" s="365"/>
      <c r="E321" s="85">
        <v>7</v>
      </c>
      <c r="F321" s="290"/>
      <c r="G321" s="294"/>
      <c r="H321" s="294"/>
      <c r="I321" s="294"/>
      <c r="J321" s="294"/>
      <c r="K321" s="294"/>
      <c r="L321" s="294"/>
      <c r="M321" s="294"/>
      <c r="N321" s="293"/>
      <c r="O321" s="291">
        <f>IF(A16taxstdlife="n/a","n/a",IF(O$3&gt;(A16taxstdlife+$E321),(Input!$N$71-Input!$N$120)-SUM($N321:N321),(Input!$N$71-Input!$N$120)/A16taxstdlife))</f>
        <v>0</v>
      </c>
      <c r="P321" s="291">
        <f>IF(A16taxstdlife="n/a","n/a",IF(P$3&gt;(A16taxstdlife+$E321),(Input!$N$71-Input!$N$120)-SUM($N321:O321),(Input!$N$71-Input!$N$120)/A16taxstdlife))</f>
        <v>0</v>
      </c>
      <c r="Q321" s="291">
        <f>IF(A16taxstdlife="n/a","n/a",IF(Q$3&gt;(A16taxstdlife+$E321),(Input!$N$71-Input!$N$120)-SUM($N321:P321),(Input!$N$71-Input!$N$120)/A16taxstdlife))</f>
        <v>0</v>
      </c>
      <c r="R321" s="291"/>
      <c r="S321" s="288"/>
      <c r="T321" s="288"/>
      <c r="U321" s="288"/>
      <c r="V321" s="288"/>
      <c r="W321" s="288"/>
      <c r="X321" s="288"/>
      <c r="Y321" s="288"/>
      <c r="Z321" s="288"/>
      <c r="AA321" s="289"/>
      <c r="AB321" s="289"/>
      <c r="AC321" s="289"/>
      <c r="AD321" s="289"/>
      <c r="AE321" s="289"/>
      <c r="AF321" s="289"/>
      <c r="AG321" s="289"/>
      <c r="AH321" s="289"/>
      <c r="AI321" s="289"/>
      <c r="AJ321" s="289"/>
      <c r="AK321" s="289"/>
      <c r="AL321" s="289"/>
      <c r="AM321" s="289"/>
      <c r="AN321" s="289"/>
      <c r="AO321" s="289"/>
      <c r="AP321" s="289"/>
      <c r="AQ321" s="289"/>
      <c r="AR321" s="289"/>
      <c r="AS321" s="289"/>
      <c r="AT321" s="289"/>
      <c r="AU321" s="289"/>
      <c r="AV321" s="289"/>
      <c r="AW321" s="289"/>
      <c r="AX321" s="289"/>
      <c r="AY321" s="289"/>
      <c r="AZ321" s="289"/>
      <c r="BA321" s="289"/>
      <c r="BB321" s="289"/>
      <c r="BC321" s="289"/>
      <c r="BD321" s="289"/>
      <c r="BE321" s="289"/>
      <c r="BF321" s="289"/>
      <c r="BG321" s="289"/>
      <c r="BH321" s="289"/>
      <c r="BI321" s="289"/>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5"/>
      <c r="D322" s="365"/>
      <c r="E322" s="85">
        <v>8</v>
      </c>
      <c r="F322" s="290"/>
      <c r="G322" s="294"/>
      <c r="H322" s="294"/>
      <c r="I322" s="294"/>
      <c r="J322" s="294"/>
      <c r="K322" s="294"/>
      <c r="L322" s="294"/>
      <c r="M322" s="294"/>
      <c r="N322" s="294"/>
      <c r="O322" s="293"/>
      <c r="P322" s="291">
        <f>IF(A16taxstdlife="n/a","n/a",IF(P$3&gt;(A16taxstdlife+$E322),(Input!$O$71-Input!$O$120)-SUM($O322:O322),(Input!$O$71-Input!$O$120)/A16taxstdlife))</f>
        <v>0</v>
      </c>
      <c r="Q322" s="291">
        <f>IF(A16taxstdlife="n/a","n/a",IF(Q$3&gt;(A16taxstdlife+$E322),(Input!$O$71-Input!$O$120)-SUM($O322:P322),(Input!$O$71-Input!$O$120)/A16taxstdlife))</f>
        <v>0</v>
      </c>
      <c r="R322" s="291"/>
      <c r="S322" s="288"/>
      <c r="T322" s="288"/>
      <c r="U322" s="288"/>
      <c r="V322" s="288"/>
      <c r="W322" s="288"/>
      <c r="X322" s="288"/>
      <c r="Y322" s="288"/>
      <c r="Z322" s="288"/>
      <c r="AA322" s="289"/>
      <c r="AB322" s="289"/>
      <c r="AC322" s="289"/>
      <c r="AD322" s="289"/>
      <c r="AE322" s="289"/>
      <c r="AF322" s="289"/>
      <c r="AG322" s="289"/>
      <c r="AH322" s="289"/>
      <c r="AI322" s="289"/>
      <c r="AJ322" s="289"/>
      <c r="AK322" s="289"/>
      <c r="AL322" s="289"/>
      <c r="AM322" s="289"/>
      <c r="AN322" s="289"/>
      <c r="AO322" s="289"/>
      <c r="AP322" s="289"/>
      <c r="AQ322" s="289"/>
      <c r="AR322" s="289"/>
      <c r="AS322" s="289"/>
      <c r="AT322" s="289"/>
      <c r="AU322" s="289"/>
      <c r="AV322" s="289"/>
      <c r="AW322" s="289"/>
      <c r="AX322" s="289"/>
      <c r="AY322" s="289"/>
      <c r="AZ322" s="289"/>
      <c r="BA322" s="289"/>
      <c r="BB322" s="289"/>
      <c r="BC322" s="289"/>
      <c r="BD322" s="289"/>
      <c r="BE322" s="289"/>
      <c r="BF322" s="289"/>
      <c r="BG322" s="289"/>
      <c r="BH322" s="289"/>
      <c r="BI322" s="289"/>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2.75" hidden="1" customHeight="1" outlineLevel="2">
      <c r="A323" s="9"/>
      <c r="B323" s="9"/>
      <c r="C323" s="25"/>
      <c r="D323" s="365"/>
      <c r="E323" s="85">
        <v>9</v>
      </c>
      <c r="F323" s="290"/>
      <c r="G323" s="294"/>
      <c r="H323" s="294"/>
      <c r="I323" s="294"/>
      <c r="J323" s="294"/>
      <c r="K323" s="294"/>
      <c r="L323" s="294"/>
      <c r="M323" s="294"/>
      <c r="N323" s="294"/>
      <c r="O323" s="294"/>
      <c r="P323" s="293"/>
      <c r="Q323" s="291">
        <f>IF(A16taxstdlife="n/a","n/a",IF(Q$3&gt;(A16taxstdlife+$E323),(Input!$P$71-Input!$P$120)-SUM($P323:P323),(Input!$P$71-Input!$P$120)/A16taxstdlife))</f>
        <v>0</v>
      </c>
      <c r="R323" s="291"/>
      <c r="S323" s="288"/>
      <c r="T323" s="288"/>
      <c r="U323" s="288"/>
      <c r="V323" s="288"/>
      <c r="W323" s="288"/>
      <c r="X323" s="288"/>
      <c r="Y323" s="288"/>
      <c r="Z323" s="288"/>
      <c r="AA323" s="289"/>
      <c r="AB323" s="289"/>
      <c r="AC323" s="289"/>
      <c r="AD323" s="289"/>
      <c r="AE323" s="289"/>
      <c r="AF323" s="289"/>
      <c r="AG323" s="289"/>
      <c r="AH323" s="289"/>
      <c r="AI323" s="289"/>
      <c r="AJ323" s="289"/>
      <c r="AK323" s="289"/>
      <c r="AL323" s="289"/>
      <c r="AM323" s="289"/>
      <c r="AN323" s="289"/>
      <c r="AO323" s="289"/>
      <c r="AP323" s="289"/>
      <c r="AQ323" s="289"/>
      <c r="AR323" s="289"/>
      <c r="AS323" s="289"/>
      <c r="AT323" s="289"/>
      <c r="AU323" s="289"/>
      <c r="AV323" s="289"/>
      <c r="AW323" s="289"/>
      <c r="AX323" s="289"/>
      <c r="AY323" s="289"/>
      <c r="AZ323" s="289"/>
      <c r="BA323" s="289"/>
      <c r="BB323" s="289"/>
      <c r="BC323" s="289"/>
      <c r="BD323" s="289"/>
      <c r="BE323" s="289"/>
      <c r="BF323" s="289"/>
      <c r="BG323" s="289"/>
      <c r="BH323" s="289"/>
      <c r="BI323" s="289"/>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25"/>
      <c r="D324" s="365"/>
      <c r="E324" s="86">
        <v>10</v>
      </c>
      <c r="F324" s="290"/>
      <c r="G324" s="294"/>
      <c r="H324" s="294"/>
      <c r="I324" s="294"/>
      <c r="J324" s="294"/>
      <c r="K324" s="294"/>
      <c r="L324" s="294"/>
      <c r="M324" s="294"/>
      <c r="N324" s="294"/>
      <c r="O324" s="294"/>
      <c r="P324" s="295"/>
      <c r="Q324" s="293"/>
      <c r="R324" s="291"/>
      <c r="S324" s="288"/>
      <c r="T324" s="288"/>
      <c r="U324" s="288"/>
      <c r="V324" s="288"/>
      <c r="W324" s="288"/>
      <c r="X324" s="288"/>
      <c r="Y324" s="288"/>
      <c r="Z324" s="288"/>
      <c r="AA324" s="289"/>
      <c r="AB324" s="289"/>
      <c r="AC324" s="289"/>
      <c r="AD324" s="289"/>
      <c r="AE324" s="289"/>
      <c r="AF324" s="289"/>
      <c r="AG324" s="289"/>
      <c r="AH324" s="289"/>
      <c r="AI324" s="289"/>
      <c r="AJ324" s="289"/>
      <c r="AK324" s="289"/>
      <c r="AL324" s="289"/>
      <c r="AM324" s="289"/>
      <c r="AN324" s="289"/>
      <c r="AO324" s="289"/>
      <c r="AP324" s="289"/>
      <c r="AQ324" s="289"/>
      <c r="AR324" s="289"/>
      <c r="AS324" s="289"/>
      <c r="AT324" s="289"/>
      <c r="AU324" s="289"/>
      <c r="AV324" s="289"/>
      <c r="AW324" s="289"/>
      <c r="AX324" s="289"/>
      <c r="AY324" s="289"/>
      <c r="AZ324" s="289"/>
      <c r="BA324" s="289"/>
      <c r="BB324" s="289"/>
      <c r="BC324" s="289"/>
      <c r="BD324" s="289"/>
      <c r="BE324" s="289"/>
      <c r="BF324" s="289"/>
      <c r="BG324" s="289"/>
      <c r="BH324" s="289"/>
      <c r="BI324" s="289"/>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1">
      <c r="A325" s="9"/>
      <c r="B325" s="9"/>
      <c r="C325" s="25" t="str">
        <f>Asset16</f>
        <v>Non-network—Other capex</v>
      </c>
      <c r="D325" s="9"/>
      <c r="E325" s="9"/>
      <c r="F325" s="281"/>
      <c r="G325" s="296"/>
      <c r="H325" s="296">
        <f>-SUM(H312:H324)</f>
        <v>0</v>
      </c>
      <c r="I325" s="296">
        <f>-SUM(I312:I324)</f>
        <v>-0.69707174131859606</v>
      </c>
      <c r="J325" s="296">
        <f>-SUM(J312:J324)</f>
        <v>0</v>
      </c>
      <c r="K325" s="296">
        <f>-SUM(K312:K324)</f>
        <v>0</v>
      </c>
      <c r="L325" s="296">
        <f>-SUM(L312:L324)</f>
        <v>0</v>
      </c>
      <c r="M325" s="296">
        <f>IF(Input!M248&gt;0, -SUM(M312:M324), 0)</f>
        <v>0</v>
      </c>
      <c r="N325" s="296">
        <f>IF(Input!N248&gt;0, -SUM(N312:N324), 0)</f>
        <v>0</v>
      </c>
      <c r="O325" s="296">
        <f>IF(Input!O248&gt;0, -SUM(O312:O324), 0)</f>
        <v>0</v>
      </c>
      <c r="P325" s="296">
        <f>IF(Input!P248&gt;0, -SUM(P312:P324), 0)</f>
        <v>0</v>
      </c>
      <c r="Q325" s="296">
        <f>IF(Input!Q248&gt;0, -SUM(Q312:Q324), 0)</f>
        <v>0</v>
      </c>
      <c r="R325" s="297"/>
      <c r="S325" s="298"/>
      <c r="T325" s="298"/>
      <c r="U325" s="298"/>
      <c r="V325" s="298"/>
      <c r="W325" s="298"/>
      <c r="X325" s="298"/>
      <c r="Y325" s="298"/>
      <c r="Z325" s="298"/>
      <c r="AA325" s="299"/>
      <c r="AB325" s="299"/>
      <c r="AC325" s="299"/>
      <c r="AD325" s="299"/>
      <c r="AE325" s="299"/>
      <c r="AF325" s="299"/>
      <c r="AG325" s="299"/>
      <c r="AH325" s="299"/>
      <c r="AI325" s="299"/>
      <c r="AJ325" s="299"/>
      <c r="AK325" s="299"/>
      <c r="AL325" s="299"/>
      <c r="AM325" s="299"/>
      <c r="AN325" s="299"/>
      <c r="AO325" s="299"/>
      <c r="AP325" s="299"/>
      <c r="AQ325" s="299"/>
      <c r="AR325" s="299"/>
      <c r="AS325" s="299"/>
      <c r="AT325" s="299"/>
      <c r="AU325" s="299"/>
      <c r="AV325" s="299"/>
      <c r="AW325" s="299"/>
      <c r="AX325" s="299"/>
      <c r="AY325" s="299"/>
      <c r="AZ325" s="299"/>
      <c r="BA325" s="299"/>
      <c r="BB325" s="299"/>
      <c r="BC325" s="299"/>
      <c r="BD325" s="299"/>
      <c r="BE325" s="299"/>
      <c r="BF325" s="299"/>
      <c r="BG325" s="299"/>
      <c r="BH325" s="299"/>
      <c r="BI325" s="299"/>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188">
        <f>Asset17</f>
        <v>0</v>
      </c>
      <c r="C326" s="32"/>
      <c r="D326" s="33" t="s">
        <v>66</v>
      </c>
      <c r="E326" s="32"/>
      <c r="F326" s="286"/>
      <c r="G326" s="287"/>
      <c r="H326" s="287">
        <f>IF(H$3&gt;A17taxremlife,A17taxvalue-SUM($F326:G326),IF(A17taxremlife="N/A","n/a",A17taxvalue/A17taxremlife))</f>
        <v>0</v>
      </c>
      <c r="I326" s="287">
        <f>IF(I$3&gt;A17taxremlife,A17taxvalue-SUM($F326:H326),IF(A17taxremlife="N/A","n/a",A17taxvalue/A17taxremlife))</f>
        <v>0</v>
      </c>
      <c r="J326" s="287">
        <f>IF(J$3&gt;A17taxremlife,A17taxvalue-SUM($F326:I326),IF(A17taxremlife="N/A","n/a",A17taxvalue/A17taxremlife))</f>
        <v>0</v>
      </c>
      <c r="K326" s="287">
        <f>IF(K$3&gt;A17taxremlife,A17taxvalue-SUM($F326:J326),IF(A17taxremlife="N/A","n/a",A17taxvalue/A17taxremlife))</f>
        <v>0</v>
      </c>
      <c r="L326" s="287">
        <f>IF(L$3&gt;A17taxremlife,A17taxvalue-SUM($F326:K326),IF(A17taxremlife="N/A","n/a",A17taxvalue/A17taxremlife))</f>
        <v>0</v>
      </c>
      <c r="M326" s="287">
        <f>IF(M$3&gt;A17taxremlife,A17taxvalue-SUM($F326:L326),IF(A17taxremlife="N/A","n/a",A17taxvalue/A17taxremlife))</f>
        <v>0</v>
      </c>
      <c r="N326" s="287">
        <f>IF(N$3&gt;A17taxremlife,A17taxvalue-SUM($F326:M326),IF(A17taxremlife="N/A","n/a",A17taxvalue/A17taxremlife))</f>
        <v>0</v>
      </c>
      <c r="O326" s="287">
        <f>IF(O$3&gt;A17taxremlife,A17taxvalue-SUM($F326:N326),IF(A17taxremlife="N/A","n/a",A17taxvalue/A17taxremlife))</f>
        <v>0</v>
      </c>
      <c r="P326" s="287">
        <f>IF(P$3&gt;A17taxremlife,A17taxvalue-SUM($F326:O326),IF(A17taxremlife="N/A","n/a",A17taxvalue/A17taxremlife))</f>
        <v>0</v>
      </c>
      <c r="Q326" s="287">
        <f>IF(Q$3&gt;A17taxremlife,A17taxvalue-SUM($F326:P326),IF(A17taxremlife="N/A","n/a",A17taxvalue/A17taxremlife))</f>
        <v>0</v>
      </c>
      <c r="R326" s="287"/>
      <c r="S326" s="288"/>
      <c r="T326" s="288"/>
      <c r="U326" s="288"/>
      <c r="V326" s="288"/>
      <c r="W326" s="288"/>
      <c r="X326" s="288"/>
      <c r="Y326" s="288"/>
      <c r="Z326" s="288"/>
      <c r="AA326" s="289"/>
      <c r="AB326" s="289"/>
      <c r="AC326" s="289"/>
      <c r="AD326" s="289"/>
      <c r="AE326" s="289"/>
      <c r="AF326" s="289"/>
      <c r="AG326" s="289"/>
      <c r="AH326" s="289"/>
      <c r="AI326" s="289"/>
      <c r="AJ326" s="289"/>
      <c r="AK326" s="289"/>
      <c r="AL326" s="289"/>
      <c r="AM326" s="289"/>
      <c r="AN326" s="289"/>
      <c r="AO326" s="289"/>
      <c r="AP326" s="289"/>
      <c r="AQ326" s="289"/>
      <c r="AR326" s="289"/>
      <c r="AS326" s="289"/>
      <c r="AT326" s="289"/>
      <c r="AU326" s="289"/>
      <c r="AV326" s="289"/>
      <c r="AW326" s="289"/>
      <c r="AX326" s="289"/>
      <c r="AY326" s="289"/>
      <c r="AZ326" s="289"/>
      <c r="BA326" s="289"/>
      <c r="BB326" s="289"/>
      <c r="BC326" s="289"/>
      <c r="BD326" s="289"/>
      <c r="BE326" s="289"/>
      <c r="BF326" s="289"/>
      <c r="BG326" s="289"/>
      <c r="BH326" s="289"/>
      <c r="BI326" s="289"/>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5"/>
      <c r="D327" s="364" t="s">
        <v>83</v>
      </c>
      <c r="E327" s="85">
        <v>-1</v>
      </c>
      <c r="F327" s="290"/>
      <c r="G327" s="291"/>
      <c r="H327" s="291"/>
      <c r="I327" s="291"/>
      <c r="J327" s="291"/>
      <c r="K327" s="291"/>
      <c r="L327" s="291"/>
      <c r="M327" s="291"/>
      <c r="N327" s="291"/>
      <c r="O327" s="291"/>
      <c r="P327" s="291"/>
      <c r="Q327" s="291"/>
      <c r="R327" s="291"/>
      <c r="S327" s="288"/>
      <c r="T327" s="288"/>
      <c r="U327" s="288"/>
      <c r="V327" s="288"/>
      <c r="W327" s="288"/>
      <c r="X327" s="288"/>
      <c r="Y327" s="288"/>
      <c r="Z327" s="288"/>
      <c r="AA327" s="289"/>
      <c r="AB327" s="289"/>
      <c r="AC327" s="289"/>
      <c r="AD327" s="289"/>
      <c r="AE327" s="289"/>
      <c r="AF327" s="289"/>
      <c r="AG327" s="289"/>
      <c r="AH327" s="289"/>
      <c r="AI327" s="289"/>
      <c r="AJ327" s="289"/>
      <c r="AK327" s="289"/>
      <c r="AL327" s="289"/>
      <c r="AM327" s="289"/>
      <c r="AN327" s="289"/>
      <c r="AO327" s="289"/>
      <c r="AP327" s="289"/>
      <c r="AQ327" s="289"/>
      <c r="AR327" s="289"/>
      <c r="AS327" s="289"/>
      <c r="AT327" s="289"/>
      <c r="AU327" s="289"/>
      <c r="AV327" s="289"/>
      <c r="AW327" s="289"/>
      <c r="AX327" s="289"/>
      <c r="AY327" s="289"/>
      <c r="AZ327" s="289"/>
      <c r="BA327" s="289"/>
      <c r="BB327" s="289"/>
      <c r="BC327" s="289"/>
      <c r="BD327" s="289"/>
      <c r="BE327" s="289"/>
      <c r="BF327" s="289"/>
      <c r="BG327" s="289"/>
      <c r="BH327" s="289"/>
      <c r="BI327" s="289"/>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5"/>
      <c r="D328" s="365"/>
      <c r="E328" s="85">
        <v>0</v>
      </c>
      <c r="F328" s="290"/>
      <c r="G328" s="293"/>
      <c r="H328" s="291"/>
      <c r="I328" s="291"/>
      <c r="J328" s="291"/>
      <c r="K328" s="291"/>
      <c r="L328" s="291"/>
      <c r="M328" s="291"/>
      <c r="N328" s="291"/>
      <c r="O328" s="291"/>
      <c r="P328" s="291"/>
      <c r="Q328" s="291"/>
      <c r="R328" s="291"/>
      <c r="S328" s="288"/>
      <c r="T328" s="288"/>
      <c r="U328" s="288"/>
      <c r="V328" s="288"/>
      <c r="W328" s="288"/>
      <c r="X328" s="288"/>
      <c r="Y328" s="288"/>
      <c r="Z328" s="288"/>
      <c r="AA328" s="289"/>
      <c r="AB328" s="289"/>
      <c r="AC328" s="289"/>
      <c r="AD328" s="289"/>
      <c r="AE328" s="289"/>
      <c r="AF328" s="289"/>
      <c r="AG328" s="289"/>
      <c r="AH328" s="289"/>
      <c r="AI328" s="289"/>
      <c r="AJ328" s="289"/>
      <c r="AK328" s="289"/>
      <c r="AL328" s="289"/>
      <c r="AM328" s="289"/>
      <c r="AN328" s="289"/>
      <c r="AO328" s="289"/>
      <c r="AP328" s="289"/>
      <c r="AQ328" s="289"/>
      <c r="AR328" s="289"/>
      <c r="AS328" s="289"/>
      <c r="AT328" s="289"/>
      <c r="AU328" s="289"/>
      <c r="AV328" s="289"/>
      <c r="AW328" s="289"/>
      <c r="AX328" s="289"/>
      <c r="AY328" s="289"/>
      <c r="AZ328" s="289"/>
      <c r="BA328" s="289"/>
      <c r="BB328" s="289"/>
      <c r="BC328" s="289"/>
      <c r="BD328" s="289"/>
      <c r="BE328" s="289"/>
      <c r="BF328" s="289"/>
      <c r="BG328" s="289"/>
      <c r="BH328" s="289"/>
      <c r="BI328" s="289"/>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5"/>
      <c r="D329" s="365"/>
      <c r="E329" s="85">
        <v>1</v>
      </c>
      <c r="F329" s="290"/>
      <c r="G329" s="294"/>
      <c r="H329" s="293"/>
      <c r="I329" s="291">
        <f>IF(A17taxstdlife="n/a","n/a",IF(I$3&gt;(A17taxstdlife+$E329),(Input!$H$72-Input!$H$121)-SUM($H329:H329),(Input!$H$72-Input!$H$121)/A17taxstdlife))</f>
        <v>0</v>
      </c>
      <c r="J329" s="291">
        <f>IF(A17taxstdlife="n/a","n/a",IF(J$3&gt;(A17taxstdlife+$E329),(Input!$H$72-Input!$H$121)-SUM($H329:I329),(Input!$H$72-Input!$H$121)/A17taxstdlife))</f>
        <v>0</v>
      </c>
      <c r="K329" s="291">
        <f>IF(A17taxstdlife="n/a","n/a",IF(K$3&gt;(A17taxstdlife+$E329),(Input!$H$72-Input!$H$121)-SUM($H329:J329),(Input!$H$72-Input!$H$121)/A17taxstdlife))</f>
        <v>0</v>
      </c>
      <c r="L329" s="291">
        <f>IF(A17taxstdlife="n/a","n/a",IF(L$3&gt;(A17taxstdlife+$E329),(Input!$H$72-Input!$H$121)-SUM($H329:K329),(Input!$H$72-Input!$H$121)/A17taxstdlife))</f>
        <v>0</v>
      </c>
      <c r="M329" s="291">
        <f>IF(A17taxstdlife="n/a","n/a",IF(M$3&gt;(A17taxstdlife+$E329),(Input!$H$72-Input!$H$121)-SUM($H329:L329),(Input!$H$72-Input!$H$121)/A17taxstdlife))</f>
        <v>0</v>
      </c>
      <c r="N329" s="291">
        <f>IF(A17taxstdlife="n/a","n/a",IF(N$3&gt;(A17taxstdlife+$E329),(Input!$H$72-Input!$H$121)-SUM($H329:M329),(Input!$H$72-Input!$H$121)/A17taxstdlife))</f>
        <v>0</v>
      </c>
      <c r="O329" s="291">
        <f>IF(A17taxstdlife="n/a","n/a",IF(O$3&gt;(A17taxstdlife+$E329),(Input!$H$72-Input!$H$121)-SUM($H329:N329),(Input!$H$72-Input!$H$121)/A17taxstdlife))</f>
        <v>0</v>
      </c>
      <c r="P329" s="291">
        <f>IF(A17taxstdlife="n/a","n/a",IF(P$3&gt;(A17taxstdlife+$E329),(Input!$H$72-Input!$H$121)-SUM($H329:O329),(Input!$H$72-Input!$H$121)/A17taxstdlife))</f>
        <v>0</v>
      </c>
      <c r="Q329" s="291">
        <f>IF(A17taxstdlife="n/a","n/a",IF(Q$3&gt;(A17taxstdlife+$E329),(Input!$H$72-Input!$H$121)-SUM($H329:P329),(Input!$H$72-Input!$H$121)/A17taxstdlife))</f>
        <v>0</v>
      </c>
      <c r="R329" s="291"/>
      <c r="S329" s="288"/>
      <c r="T329" s="288"/>
      <c r="U329" s="288"/>
      <c r="V329" s="288"/>
      <c r="W329" s="288"/>
      <c r="X329" s="288"/>
      <c r="Y329" s="288"/>
      <c r="Z329" s="288"/>
      <c r="AA329" s="289"/>
      <c r="AB329" s="289"/>
      <c r="AC329" s="289"/>
      <c r="AD329" s="289"/>
      <c r="AE329" s="289"/>
      <c r="AF329" s="289"/>
      <c r="AG329" s="289"/>
      <c r="AH329" s="289"/>
      <c r="AI329" s="289"/>
      <c r="AJ329" s="289"/>
      <c r="AK329" s="289"/>
      <c r="AL329" s="289"/>
      <c r="AM329" s="289"/>
      <c r="AN329" s="289"/>
      <c r="AO329" s="289"/>
      <c r="AP329" s="289"/>
      <c r="AQ329" s="289"/>
      <c r="AR329" s="289"/>
      <c r="AS329" s="289"/>
      <c r="AT329" s="289"/>
      <c r="AU329" s="289"/>
      <c r="AV329" s="289"/>
      <c r="AW329" s="289"/>
      <c r="AX329" s="289"/>
      <c r="AY329" s="289"/>
      <c r="AZ329" s="289"/>
      <c r="BA329" s="289"/>
      <c r="BB329" s="289"/>
      <c r="BC329" s="289"/>
      <c r="BD329" s="289"/>
      <c r="BE329" s="289"/>
      <c r="BF329" s="289"/>
      <c r="BG329" s="289"/>
      <c r="BH329" s="289"/>
      <c r="BI329" s="289"/>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5"/>
      <c r="D330" s="365"/>
      <c r="E330" s="85">
        <v>2</v>
      </c>
      <c r="F330" s="290"/>
      <c r="G330" s="294"/>
      <c r="H330" s="294"/>
      <c r="I330" s="293"/>
      <c r="J330" s="291">
        <f>IF(A17taxstdlife="n/a","n/a",IF(J$3&gt;(A17taxstdlife+$E330),(Input!$I$72-Input!$I$121)-SUM($I330:I330),(Input!$I$72-Input!$I$121)/A17taxstdlife))</f>
        <v>0</v>
      </c>
      <c r="K330" s="291">
        <f>IF(A17taxstdlife="n/a","n/a",IF(K$3&gt;(A17taxstdlife+$E330),(Input!$I$72-Input!$I$121)-SUM($I330:J330),(Input!$I$72-Input!$I$121)/A17taxstdlife))</f>
        <v>0</v>
      </c>
      <c r="L330" s="291">
        <f>IF(A17taxstdlife="n/a","n/a",IF(L$3&gt;(A17taxstdlife+$E330),(Input!$I$72-Input!$I$121)-SUM($I330:K330),(Input!$I$72-Input!$I$121)/A17taxstdlife))</f>
        <v>0</v>
      </c>
      <c r="M330" s="291">
        <f>IF(A17taxstdlife="n/a","n/a",IF(M$3&gt;(A17taxstdlife+$E330),(Input!$I$72-Input!$I$121)-SUM($I330:L330),(Input!$I$72-Input!$I$121)/A17taxstdlife))</f>
        <v>0</v>
      </c>
      <c r="N330" s="291">
        <f>IF(A17taxstdlife="n/a","n/a",IF(N$3&gt;(A17taxstdlife+$E330),(Input!$I$72-Input!$I$121)-SUM($I330:M330),(Input!$I$72-Input!$I$121)/A17taxstdlife))</f>
        <v>0</v>
      </c>
      <c r="O330" s="291">
        <f>IF(A17taxstdlife="n/a","n/a",IF(O$3&gt;(A17taxstdlife+$E330),(Input!$I$72-Input!$I$121)-SUM($I330:N330),(Input!$I$72-Input!$I$121)/A17taxstdlife))</f>
        <v>0</v>
      </c>
      <c r="P330" s="291">
        <f>IF(A17taxstdlife="n/a","n/a",IF(P$3&gt;(A17taxstdlife+$E330),(Input!$I$72-Input!$I$121)-SUM($I330:O330),(Input!$I$72-Input!$I$121)/A17taxstdlife))</f>
        <v>0</v>
      </c>
      <c r="Q330" s="291">
        <f>IF(A17taxstdlife="n/a","n/a",IF(Q$3&gt;(A17taxstdlife+$E330),(Input!$I$72-Input!$I$121)-SUM($I330:P330),(Input!$I$72-Input!$I$121)/A17taxstdlife))</f>
        <v>0</v>
      </c>
      <c r="R330" s="291"/>
      <c r="S330" s="288"/>
      <c r="T330" s="288"/>
      <c r="U330" s="288"/>
      <c r="V330" s="288"/>
      <c r="W330" s="288"/>
      <c r="X330" s="288"/>
      <c r="Y330" s="288"/>
      <c r="Z330" s="288"/>
      <c r="AA330" s="289"/>
      <c r="AB330" s="289"/>
      <c r="AC330" s="289"/>
      <c r="AD330" s="289"/>
      <c r="AE330" s="289"/>
      <c r="AF330" s="289"/>
      <c r="AG330" s="289"/>
      <c r="AH330" s="289"/>
      <c r="AI330" s="289"/>
      <c r="AJ330" s="289"/>
      <c r="AK330" s="289"/>
      <c r="AL330" s="289"/>
      <c r="AM330" s="289"/>
      <c r="AN330" s="289"/>
      <c r="AO330" s="289"/>
      <c r="AP330" s="289"/>
      <c r="AQ330" s="289"/>
      <c r="AR330" s="289"/>
      <c r="AS330" s="289"/>
      <c r="AT330" s="289"/>
      <c r="AU330" s="289"/>
      <c r="AV330" s="289"/>
      <c r="AW330" s="289"/>
      <c r="AX330" s="289"/>
      <c r="AY330" s="289"/>
      <c r="AZ330" s="289"/>
      <c r="BA330" s="289"/>
      <c r="BB330" s="289"/>
      <c r="BC330" s="289"/>
      <c r="BD330" s="289"/>
      <c r="BE330" s="289"/>
      <c r="BF330" s="289"/>
      <c r="BG330" s="289"/>
      <c r="BH330" s="289"/>
      <c r="BI330" s="289"/>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5"/>
      <c r="D331" s="365"/>
      <c r="E331" s="85">
        <v>3</v>
      </c>
      <c r="F331" s="290"/>
      <c r="G331" s="294"/>
      <c r="H331" s="294"/>
      <c r="I331" s="294"/>
      <c r="J331" s="293"/>
      <c r="K331" s="291">
        <f>IF(A17taxstdlife="n/a","n/a",IF(K$3&gt;(A17taxstdlife+$E331),(Input!$J$72-Input!$J$121)-SUM($J331:J331),(Input!$J$72-Input!$J$121)/A17taxstdlife))</f>
        <v>0</v>
      </c>
      <c r="L331" s="291">
        <f>IF(A17taxstdlife="n/a","n/a",IF(L$3&gt;(A17taxstdlife+$E331),(Input!$J$72-Input!$J$121)-SUM($J331:K331),(Input!$J$72-Input!$J$121)/A17taxstdlife))</f>
        <v>0</v>
      </c>
      <c r="M331" s="291">
        <f>IF(A17taxstdlife="n/a","n/a",IF(M$3&gt;(A17taxstdlife+$E331),(Input!$J$72-Input!$J$121)-SUM($J331:L331),(Input!$J$72-Input!$J$121)/A17taxstdlife))</f>
        <v>0</v>
      </c>
      <c r="N331" s="291">
        <f>IF(A17taxstdlife="n/a","n/a",IF(N$3&gt;(A17taxstdlife+$E331),(Input!$J$72-Input!$J$121)-SUM($J331:M331),(Input!$J$72-Input!$J$121)/A17taxstdlife))</f>
        <v>0</v>
      </c>
      <c r="O331" s="291">
        <f>IF(A17taxstdlife="n/a","n/a",IF(O$3&gt;(A17taxstdlife+$E331),(Input!$J$72-Input!$J$121)-SUM($J331:N331),(Input!$J$72-Input!$J$121)/A17taxstdlife))</f>
        <v>0</v>
      </c>
      <c r="P331" s="291">
        <f>IF(A17taxstdlife="n/a","n/a",IF(P$3&gt;(A17taxstdlife+$E331),(Input!$J$72-Input!$J$121)-SUM($J331:O331),(Input!$J$72-Input!$J$121)/A17taxstdlife))</f>
        <v>0</v>
      </c>
      <c r="Q331" s="291">
        <f>IF(A17taxstdlife="n/a","n/a",IF(Q$3&gt;(A17taxstdlife+$E331),(Input!$J$72-Input!$J$121)-SUM($J331:P331),(Input!$J$72-Input!$J$121)/A17taxstdlife))</f>
        <v>0</v>
      </c>
      <c r="R331" s="291"/>
      <c r="S331" s="288"/>
      <c r="T331" s="288"/>
      <c r="U331" s="288"/>
      <c r="V331" s="288"/>
      <c r="W331" s="288"/>
      <c r="X331" s="288"/>
      <c r="Y331" s="288"/>
      <c r="Z331" s="288"/>
      <c r="AA331" s="289"/>
      <c r="AB331" s="289"/>
      <c r="AC331" s="289"/>
      <c r="AD331" s="289"/>
      <c r="AE331" s="289"/>
      <c r="AF331" s="289"/>
      <c r="AG331" s="289"/>
      <c r="AH331" s="289"/>
      <c r="AI331" s="289"/>
      <c r="AJ331" s="289"/>
      <c r="AK331" s="289"/>
      <c r="AL331" s="289"/>
      <c r="AM331" s="289"/>
      <c r="AN331" s="289"/>
      <c r="AO331" s="289"/>
      <c r="AP331" s="289"/>
      <c r="AQ331" s="289"/>
      <c r="AR331" s="289"/>
      <c r="AS331" s="289"/>
      <c r="AT331" s="289"/>
      <c r="AU331" s="289"/>
      <c r="AV331" s="289"/>
      <c r="AW331" s="289"/>
      <c r="AX331" s="289"/>
      <c r="AY331" s="289"/>
      <c r="AZ331" s="289"/>
      <c r="BA331" s="289"/>
      <c r="BB331" s="289"/>
      <c r="BC331" s="289"/>
      <c r="BD331" s="289"/>
      <c r="BE331" s="289"/>
      <c r="BF331" s="289"/>
      <c r="BG331" s="289"/>
      <c r="BH331" s="289"/>
      <c r="BI331" s="289"/>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5"/>
      <c r="D332" s="365"/>
      <c r="E332" s="85">
        <v>4</v>
      </c>
      <c r="F332" s="290"/>
      <c r="G332" s="294"/>
      <c r="H332" s="294"/>
      <c r="I332" s="294"/>
      <c r="J332" s="294"/>
      <c r="K332" s="293"/>
      <c r="L332" s="291">
        <f>IF(A17taxstdlife="n/a","n/a",IF(L$3&gt;(A17taxstdlife+$E332),(Input!$K$72-Input!$K$121)-SUM($K332:K332),(Input!$K$72-Input!$K$121)/A17taxstdlife))</f>
        <v>0</v>
      </c>
      <c r="M332" s="291">
        <f>IF(A17taxstdlife="n/a","n/a",IF(M$3&gt;(A17taxstdlife+$E332),(Input!$K$72-Input!$K$121)-SUM($K332:L332),(Input!$K$72-Input!$K$121)/A17taxstdlife))</f>
        <v>0</v>
      </c>
      <c r="N332" s="291">
        <f>IF(A17taxstdlife="n/a","n/a",IF(N$3&gt;(A17taxstdlife+$E332),(Input!$K$72-Input!$K$121)-SUM($K332:M332),(Input!$K$72-Input!$K$121)/A17taxstdlife))</f>
        <v>0</v>
      </c>
      <c r="O332" s="291">
        <f>IF(A17taxstdlife="n/a","n/a",IF(O$3&gt;(A17taxstdlife+$E332),(Input!$K$72-Input!$K$121)-SUM($K332:N332),(Input!$K$72-Input!$K$121)/A17taxstdlife))</f>
        <v>0</v>
      </c>
      <c r="P332" s="291">
        <f>IF(A17taxstdlife="n/a","n/a",IF(P$3&gt;(A17taxstdlife+$E332),(Input!$K$72-Input!$K$121)-SUM($K332:O332),(Input!$K$72-Input!$K$121)/A17taxstdlife))</f>
        <v>0</v>
      </c>
      <c r="Q332" s="291">
        <f>IF(A17taxstdlife="n/a","n/a",IF(Q$3&gt;(A17taxstdlife+$E332),(Input!$K$72-Input!$K$121)-SUM($K332:P332),(Input!$K$72-Input!$K$121)/A17taxstdlife))</f>
        <v>0</v>
      </c>
      <c r="R332" s="291"/>
      <c r="S332" s="288"/>
      <c r="T332" s="288"/>
      <c r="U332" s="288"/>
      <c r="V332" s="288"/>
      <c r="W332" s="288"/>
      <c r="X332" s="288"/>
      <c r="Y332" s="288"/>
      <c r="Z332" s="288"/>
      <c r="AA332" s="289"/>
      <c r="AB332" s="289"/>
      <c r="AC332" s="289"/>
      <c r="AD332" s="289"/>
      <c r="AE332" s="289"/>
      <c r="AF332" s="289"/>
      <c r="AG332" s="289"/>
      <c r="AH332" s="289"/>
      <c r="AI332" s="289"/>
      <c r="AJ332" s="289"/>
      <c r="AK332" s="289"/>
      <c r="AL332" s="289"/>
      <c r="AM332" s="289"/>
      <c r="AN332" s="289"/>
      <c r="AO332" s="289"/>
      <c r="AP332" s="289"/>
      <c r="AQ332" s="289"/>
      <c r="AR332" s="289"/>
      <c r="AS332" s="289"/>
      <c r="AT332" s="289"/>
      <c r="AU332" s="289"/>
      <c r="AV332" s="289"/>
      <c r="AW332" s="289"/>
      <c r="AX332" s="289"/>
      <c r="AY332" s="289"/>
      <c r="AZ332" s="289"/>
      <c r="BA332" s="289"/>
      <c r="BB332" s="289"/>
      <c r="BC332" s="289"/>
      <c r="BD332" s="289"/>
      <c r="BE332" s="289"/>
      <c r="BF332" s="289"/>
      <c r="BG332" s="289"/>
      <c r="BH332" s="289"/>
      <c r="BI332" s="289"/>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5"/>
      <c r="D333" s="365"/>
      <c r="E333" s="85">
        <v>5</v>
      </c>
      <c r="F333" s="290"/>
      <c r="G333" s="294"/>
      <c r="H333" s="294"/>
      <c r="I333" s="294"/>
      <c r="J333" s="294"/>
      <c r="K333" s="294"/>
      <c r="L333" s="293"/>
      <c r="M333" s="291">
        <f>IF(A17taxstdlife="n/a","n/a",IF(M$3&gt;(A17taxstdlife+$E333),(Input!$L$72-Input!$L$121)-SUM($L333:L333),(Input!$L$72-Input!$L$121)/A17taxstdlife))</f>
        <v>0</v>
      </c>
      <c r="N333" s="291">
        <f>IF(A17taxstdlife="n/a","n/a",IF(N$3&gt;(A17taxstdlife+$E333),(Input!$L$72-Input!$L$121)-SUM($L333:M333),(Input!$L$72-Input!$L$121)/A17taxstdlife))</f>
        <v>0</v>
      </c>
      <c r="O333" s="291">
        <f>IF(A17taxstdlife="n/a","n/a",IF(O$3&gt;(A17taxstdlife+$E333),(Input!$L$72-Input!$L$121)-SUM($L333:N333),(Input!$L$72-Input!$L$121)/A17taxstdlife))</f>
        <v>0</v>
      </c>
      <c r="P333" s="291">
        <f>IF(A17taxstdlife="n/a","n/a",IF(P$3&gt;(A17taxstdlife+$E333),(Input!$L$72-Input!$L$121)-SUM($L333:O333),(Input!$L$72-Input!$L$121)/A17taxstdlife))</f>
        <v>0</v>
      </c>
      <c r="Q333" s="291">
        <f>IF(A17taxstdlife="n/a","n/a",IF(Q$3&gt;(A17taxstdlife+$E333),(Input!$L$72-Input!$L$121)-SUM($L333:P333),(Input!$L$72-Input!$L$121)/A17taxstdlife))</f>
        <v>0</v>
      </c>
      <c r="R333" s="291"/>
      <c r="S333" s="288"/>
      <c r="T333" s="288"/>
      <c r="U333" s="288"/>
      <c r="V333" s="288"/>
      <c r="W333" s="288"/>
      <c r="X333" s="288"/>
      <c r="Y333" s="288"/>
      <c r="Z333" s="288"/>
      <c r="AA333" s="289"/>
      <c r="AB333" s="289"/>
      <c r="AC333" s="289"/>
      <c r="AD333" s="289"/>
      <c r="AE333" s="289"/>
      <c r="AF333" s="289"/>
      <c r="AG333" s="289"/>
      <c r="AH333" s="289"/>
      <c r="AI333" s="289"/>
      <c r="AJ333" s="289"/>
      <c r="AK333" s="289"/>
      <c r="AL333" s="289"/>
      <c r="AM333" s="289"/>
      <c r="AN333" s="289"/>
      <c r="AO333" s="289"/>
      <c r="AP333" s="289"/>
      <c r="AQ333" s="289"/>
      <c r="AR333" s="289"/>
      <c r="AS333" s="289"/>
      <c r="AT333" s="289"/>
      <c r="AU333" s="289"/>
      <c r="AV333" s="289"/>
      <c r="AW333" s="289"/>
      <c r="AX333" s="289"/>
      <c r="AY333" s="289"/>
      <c r="AZ333" s="289"/>
      <c r="BA333" s="289"/>
      <c r="BB333" s="289"/>
      <c r="BC333" s="289"/>
      <c r="BD333" s="289"/>
      <c r="BE333" s="289"/>
      <c r="BF333" s="289"/>
      <c r="BG333" s="289"/>
      <c r="BH333" s="289"/>
      <c r="BI333" s="289"/>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5"/>
      <c r="D334" s="365"/>
      <c r="E334" s="85">
        <v>6</v>
      </c>
      <c r="F334" s="290"/>
      <c r="G334" s="294"/>
      <c r="H334" s="294"/>
      <c r="I334" s="294"/>
      <c r="J334" s="294"/>
      <c r="K334" s="294"/>
      <c r="L334" s="294"/>
      <c r="M334" s="293"/>
      <c r="N334" s="291">
        <f>IF(A17taxstdlife="n/a","n/a",IF(N$3&gt;(A17taxstdlife+$E334),(Input!$M$72-Input!$M$121)-SUM($M334:M334),(Input!$M$72-Input!$M$121)/A17taxstdlife))</f>
        <v>0</v>
      </c>
      <c r="O334" s="291">
        <f>IF(A17taxstdlife="n/a","n/a",IF(O$3&gt;(A17taxstdlife+$E334),(Input!$M$72-Input!$M$121)-SUM($M334:N334),(Input!$M$72-Input!$M$121)/A17taxstdlife))</f>
        <v>0</v>
      </c>
      <c r="P334" s="291">
        <f>IF(A17taxstdlife="n/a","n/a",IF(P$3&gt;(A17taxstdlife+$E334),(Input!$M$72-Input!$M$121)-SUM($M334:O334),(Input!$M$72-Input!$M$121)/A17taxstdlife))</f>
        <v>0</v>
      </c>
      <c r="Q334" s="291">
        <f>IF(A17taxstdlife="n/a","n/a",IF(Q$3&gt;(A17taxstdlife+$E334),(Input!$M$72-Input!$M$121)-SUM($M334:P334),(Input!$M$72-Input!$M$121)/A17taxstdlife))</f>
        <v>0</v>
      </c>
      <c r="R334" s="291"/>
      <c r="S334" s="288"/>
      <c r="T334" s="288"/>
      <c r="U334" s="288"/>
      <c r="V334" s="288"/>
      <c r="W334" s="288"/>
      <c r="X334" s="288"/>
      <c r="Y334" s="288"/>
      <c r="Z334" s="288"/>
      <c r="AA334" s="289"/>
      <c r="AB334" s="289"/>
      <c r="AC334" s="289"/>
      <c r="AD334" s="289"/>
      <c r="AE334" s="289"/>
      <c r="AF334" s="289"/>
      <c r="AG334" s="289"/>
      <c r="AH334" s="289"/>
      <c r="AI334" s="289"/>
      <c r="AJ334" s="289"/>
      <c r="AK334" s="289"/>
      <c r="AL334" s="289"/>
      <c r="AM334" s="289"/>
      <c r="AN334" s="289"/>
      <c r="AO334" s="289"/>
      <c r="AP334" s="289"/>
      <c r="AQ334" s="289"/>
      <c r="AR334" s="289"/>
      <c r="AS334" s="289"/>
      <c r="AT334" s="289"/>
      <c r="AU334" s="289"/>
      <c r="AV334" s="289"/>
      <c r="AW334" s="289"/>
      <c r="AX334" s="289"/>
      <c r="AY334" s="289"/>
      <c r="AZ334" s="289"/>
      <c r="BA334" s="289"/>
      <c r="BB334" s="289"/>
      <c r="BC334" s="289"/>
      <c r="BD334" s="289"/>
      <c r="BE334" s="289"/>
      <c r="BF334" s="289"/>
      <c r="BG334" s="289"/>
      <c r="BH334" s="289"/>
      <c r="BI334" s="289"/>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5"/>
      <c r="D335" s="365"/>
      <c r="E335" s="85">
        <v>7</v>
      </c>
      <c r="F335" s="290"/>
      <c r="G335" s="294"/>
      <c r="H335" s="294"/>
      <c r="I335" s="294"/>
      <c r="J335" s="294"/>
      <c r="K335" s="294"/>
      <c r="L335" s="294"/>
      <c r="M335" s="294"/>
      <c r="N335" s="293"/>
      <c r="O335" s="291">
        <f>IF(A17taxstdlife="n/a","n/a",IF(O$3&gt;(A17taxstdlife+$E335),(Input!$N$72-Input!$N$121)-SUM($N335:N335),(Input!$N$72-Input!$N$121)/A17taxstdlife))</f>
        <v>0</v>
      </c>
      <c r="P335" s="291">
        <f>IF(A17taxstdlife="n/a","n/a",IF(P$3&gt;(A17taxstdlife+$E335),(Input!$N$72-Input!$N$121)-SUM($N335:O335),(Input!$N$72-Input!$N$121)/A17taxstdlife))</f>
        <v>0</v>
      </c>
      <c r="Q335" s="291">
        <f>IF(A17taxstdlife="n/a","n/a",IF(Q$3&gt;(A17taxstdlife+$E335),(Input!$N$72-Input!$N$121)-SUM($N335:P335),(Input!$N$72-Input!$N$121)/A17taxstdlife))</f>
        <v>0</v>
      </c>
      <c r="R335" s="291"/>
      <c r="S335" s="288"/>
      <c r="T335" s="288"/>
      <c r="U335" s="288"/>
      <c r="V335" s="288"/>
      <c r="W335" s="288"/>
      <c r="X335" s="288"/>
      <c r="Y335" s="288"/>
      <c r="Z335" s="288"/>
      <c r="AA335" s="289"/>
      <c r="AB335" s="289"/>
      <c r="AC335" s="289"/>
      <c r="AD335" s="289"/>
      <c r="AE335" s="289"/>
      <c r="AF335" s="289"/>
      <c r="AG335" s="289"/>
      <c r="AH335" s="289"/>
      <c r="AI335" s="289"/>
      <c r="AJ335" s="289"/>
      <c r="AK335" s="289"/>
      <c r="AL335" s="289"/>
      <c r="AM335" s="289"/>
      <c r="AN335" s="289"/>
      <c r="AO335" s="289"/>
      <c r="AP335" s="289"/>
      <c r="AQ335" s="289"/>
      <c r="AR335" s="289"/>
      <c r="AS335" s="289"/>
      <c r="AT335" s="289"/>
      <c r="AU335" s="289"/>
      <c r="AV335" s="289"/>
      <c r="AW335" s="289"/>
      <c r="AX335" s="289"/>
      <c r="AY335" s="289"/>
      <c r="AZ335" s="289"/>
      <c r="BA335" s="289"/>
      <c r="BB335" s="289"/>
      <c r="BC335" s="289"/>
      <c r="BD335" s="289"/>
      <c r="BE335" s="289"/>
      <c r="BF335" s="289"/>
      <c r="BG335" s="289"/>
      <c r="BH335" s="289"/>
      <c r="BI335" s="289"/>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5"/>
      <c r="D336" s="365"/>
      <c r="E336" s="85">
        <v>8</v>
      </c>
      <c r="F336" s="290"/>
      <c r="G336" s="294"/>
      <c r="H336" s="294"/>
      <c r="I336" s="294"/>
      <c r="J336" s="294"/>
      <c r="K336" s="294"/>
      <c r="L336" s="294"/>
      <c r="M336" s="294"/>
      <c r="N336" s="294"/>
      <c r="O336" s="293"/>
      <c r="P336" s="291">
        <f>IF(A17taxstdlife="n/a","n/a",IF(P$3&gt;(A17taxstdlife+$E336),(Input!$O$72-Input!$O$121)-SUM($O336:O336),(Input!$O$72-Input!$O$121)/A17taxstdlife))</f>
        <v>0</v>
      </c>
      <c r="Q336" s="291">
        <f>IF(A17taxstdlife="n/a","n/a",IF(Q$3&gt;(A17taxstdlife+$E336),(Input!$O$72-Input!$O$121)-SUM($O336:P336),(Input!$O$72-Input!$O$121)/A17taxstdlife))</f>
        <v>0</v>
      </c>
      <c r="R336" s="291"/>
      <c r="S336" s="288"/>
      <c r="T336" s="288"/>
      <c r="U336" s="288"/>
      <c r="V336" s="288"/>
      <c r="W336" s="288"/>
      <c r="X336" s="288"/>
      <c r="Y336" s="288"/>
      <c r="Z336" s="288"/>
      <c r="AA336" s="289"/>
      <c r="AB336" s="289"/>
      <c r="AC336" s="289"/>
      <c r="AD336" s="289"/>
      <c r="AE336" s="289"/>
      <c r="AF336" s="289"/>
      <c r="AG336" s="289"/>
      <c r="AH336" s="289"/>
      <c r="AI336" s="289"/>
      <c r="AJ336" s="289"/>
      <c r="AK336" s="289"/>
      <c r="AL336" s="289"/>
      <c r="AM336" s="289"/>
      <c r="AN336" s="289"/>
      <c r="AO336" s="289"/>
      <c r="AP336" s="289"/>
      <c r="AQ336" s="289"/>
      <c r="AR336" s="289"/>
      <c r="AS336" s="289"/>
      <c r="AT336" s="289"/>
      <c r="AU336" s="289"/>
      <c r="AV336" s="289"/>
      <c r="AW336" s="289"/>
      <c r="AX336" s="289"/>
      <c r="AY336" s="289"/>
      <c r="AZ336" s="289"/>
      <c r="BA336" s="289"/>
      <c r="BB336" s="289"/>
      <c r="BC336" s="289"/>
      <c r="BD336" s="289"/>
      <c r="BE336" s="289"/>
      <c r="BF336" s="289"/>
      <c r="BG336" s="289"/>
      <c r="BH336" s="289"/>
      <c r="BI336" s="289"/>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25"/>
      <c r="D337" s="365"/>
      <c r="E337" s="85">
        <v>9</v>
      </c>
      <c r="F337" s="290"/>
      <c r="G337" s="294"/>
      <c r="H337" s="294"/>
      <c r="I337" s="294"/>
      <c r="J337" s="294"/>
      <c r="K337" s="294"/>
      <c r="L337" s="294"/>
      <c r="M337" s="294"/>
      <c r="N337" s="294"/>
      <c r="O337" s="294"/>
      <c r="P337" s="293"/>
      <c r="Q337" s="291">
        <f>IF(A17taxstdlife="n/a","n/a",IF(Q$3&gt;(A17taxstdlife+$E337),(Input!$P$72-Input!$P$121)-SUM($P337:P337),(Input!$P$72-Input!$P$121)/A17taxstdlife))</f>
        <v>0</v>
      </c>
      <c r="R337" s="291"/>
      <c r="S337" s="288"/>
      <c r="T337" s="288"/>
      <c r="U337" s="288"/>
      <c r="V337" s="288"/>
      <c r="W337" s="288"/>
      <c r="X337" s="288"/>
      <c r="Y337" s="288"/>
      <c r="Z337" s="288"/>
      <c r="AA337" s="289"/>
      <c r="AB337" s="289"/>
      <c r="AC337" s="289"/>
      <c r="AD337" s="289"/>
      <c r="AE337" s="289"/>
      <c r="AF337" s="289"/>
      <c r="AG337" s="289"/>
      <c r="AH337" s="289"/>
      <c r="AI337" s="289"/>
      <c r="AJ337" s="289"/>
      <c r="AK337" s="289"/>
      <c r="AL337" s="289"/>
      <c r="AM337" s="289"/>
      <c r="AN337" s="289"/>
      <c r="AO337" s="289"/>
      <c r="AP337" s="289"/>
      <c r="AQ337" s="289"/>
      <c r="AR337" s="289"/>
      <c r="AS337" s="289"/>
      <c r="AT337" s="289"/>
      <c r="AU337" s="289"/>
      <c r="AV337" s="289"/>
      <c r="AW337" s="289"/>
      <c r="AX337" s="289"/>
      <c r="AY337" s="289"/>
      <c r="AZ337" s="289"/>
      <c r="BA337" s="289"/>
      <c r="BB337" s="289"/>
      <c r="BC337" s="289"/>
      <c r="BD337" s="289"/>
      <c r="BE337" s="289"/>
      <c r="BF337" s="289"/>
      <c r="BG337" s="289"/>
      <c r="BH337" s="289"/>
      <c r="BI337" s="289"/>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9"/>
      <c r="C338" s="25"/>
      <c r="D338" s="365"/>
      <c r="E338" s="86">
        <v>10</v>
      </c>
      <c r="F338" s="290"/>
      <c r="G338" s="294"/>
      <c r="H338" s="294"/>
      <c r="I338" s="294"/>
      <c r="J338" s="294"/>
      <c r="K338" s="294"/>
      <c r="L338" s="294"/>
      <c r="M338" s="294"/>
      <c r="N338" s="294"/>
      <c r="O338" s="294"/>
      <c r="P338" s="295"/>
      <c r="Q338" s="293"/>
      <c r="R338" s="291"/>
      <c r="S338" s="288"/>
      <c r="T338" s="288"/>
      <c r="U338" s="288"/>
      <c r="V338" s="288"/>
      <c r="W338" s="288"/>
      <c r="X338" s="288"/>
      <c r="Y338" s="288"/>
      <c r="Z338" s="288"/>
      <c r="AA338" s="289"/>
      <c r="AB338" s="289"/>
      <c r="AC338" s="289"/>
      <c r="AD338" s="289"/>
      <c r="AE338" s="289"/>
      <c r="AF338" s="289"/>
      <c r="AG338" s="289"/>
      <c r="AH338" s="289"/>
      <c r="AI338" s="289"/>
      <c r="AJ338" s="289"/>
      <c r="AK338" s="289"/>
      <c r="AL338" s="289"/>
      <c r="AM338" s="289"/>
      <c r="AN338" s="289"/>
      <c r="AO338" s="289"/>
      <c r="AP338" s="289"/>
      <c r="AQ338" s="289"/>
      <c r="AR338" s="289"/>
      <c r="AS338" s="289"/>
      <c r="AT338" s="289"/>
      <c r="AU338" s="289"/>
      <c r="AV338" s="289"/>
      <c r="AW338" s="289"/>
      <c r="AX338" s="289"/>
      <c r="AY338" s="289"/>
      <c r="AZ338" s="289"/>
      <c r="BA338" s="289"/>
      <c r="BB338" s="289"/>
      <c r="BC338" s="289"/>
      <c r="BD338" s="289"/>
      <c r="BE338" s="289"/>
      <c r="BF338" s="289"/>
      <c r="BG338" s="289"/>
      <c r="BH338" s="289"/>
      <c r="BI338" s="289"/>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1">
      <c r="A339" s="9"/>
      <c r="B339" s="9"/>
      <c r="C339" s="25">
        <f>Asset17</f>
        <v>0</v>
      </c>
      <c r="D339" s="9"/>
      <c r="E339" s="9"/>
      <c r="F339" s="281"/>
      <c r="G339" s="296"/>
      <c r="H339" s="296">
        <f>-SUM(H326:H338)</f>
        <v>0</v>
      </c>
      <c r="I339" s="296">
        <f>-SUM(I326:I338)</f>
        <v>0</v>
      </c>
      <c r="J339" s="296">
        <f>-SUM(J326:J338)</f>
        <v>0</v>
      </c>
      <c r="K339" s="296">
        <f>-SUM(K326:K338)</f>
        <v>0</v>
      </c>
      <c r="L339" s="296">
        <f>-SUM(L326:L338)</f>
        <v>0</v>
      </c>
      <c r="M339" s="296">
        <f>IF(Input!M248&gt;0, -SUM(M326:M338), 0)</f>
        <v>0</v>
      </c>
      <c r="N339" s="296">
        <f>IF(Input!N248&gt;0, -SUM(N326:N338), 0)</f>
        <v>0</v>
      </c>
      <c r="O339" s="296">
        <f>IF(Input!O248&gt;0, -SUM(O326:O338), 0)</f>
        <v>0</v>
      </c>
      <c r="P339" s="296">
        <f>IF(Input!P248&gt;0, -SUM(P326:P338), 0)</f>
        <v>0</v>
      </c>
      <c r="Q339" s="296">
        <f>IF(Input!Q248&gt;0, -SUM(Q326:Q338), 0)</f>
        <v>0</v>
      </c>
      <c r="R339" s="297"/>
      <c r="S339" s="298"/>
      <c r="T339" s="298"/>
      <c r="U339" s="298"/>
      <c r="V339" s="298"/>
      <c r="W339" s="298"/>
      <c r="X339" s="298"/>
      <c r="Y339" s="298"/>
      <c r="Z339" s="298"/>
      <c r="AA339" s="299"/>
      <c r="AB339" s="299"/>
      <c r="AC339" s="299"/>
      <c r="AD339" s="299"/>
      <c r="AE339" s="299"/>
      <c r="AF339" s="299"/>
      <c r="AG339" s="299"/>
      <c r="AH339" s="299"/>
      <c r="AI339" s="299"/>
      <c r="AJ339" s="299"/>
      <c r="AK339" s="299"/>
      <c r="AL339" s="299"/>
      <c r="AM339" s="299"/>
      <c r="AN339" s="299"/>
      <c r="AO339" s="299"/>
      <c r="AP339" s="299"/>
      <c r="AQ339" s="299"/>
      <c r="AR339" s="299"/>
      <c r="AS339" s="299"/>
      <c r="AT339" s="299"/>
      <c r="AU339" s="299"/>
      <c r="AV339" s="299"/>
      <c r="AW339" s="299"/>
      <c r="AX339" s="299"/>
      <c r="AY339" s="299"/>
      <c r="AZ339" s="299"/>
      <c r="BA339" s="299"/>
      <c r="BB339" s="299"/>
      <c r="BC339" s="299"/>
      <c r="BD339" s="299"/>
      <c r="BE339" s="299"/>
      <c r="BF339" s="299"/>
      <c r="BG339" s="299"/>
      <c r="BH339" s="299"/>
      <c r="BI339" s="299"/>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188">
        <f>Asset18</f>
        <v>0</v>
      </c>
      <c r="C340" s="32"/>
      <c r="D340" s="33" t="s">
        <v>66</v>
      </c>
      <c r="E340" s="32"/>
      <c r="F340" s="286"/>
      <c r="G340" s="287"/>
      <c r="H340" s="287">
        <f>IF(H$3&gt;A18taxremlife,A18taxvalue-SUM($F340:G340),IF(A18taxremlife="N/A","n/a",A18taxvalue/A18taxremlife))</f>
        <v>0</v>
      </c>
      <c r="I340" s="287">
        <f>IF(I$3&gt;A18taxremlife,A18taxvalue-SUM($F340:H340),IF(A18taxremlife="N/A","n/a",A18taxvalue/A18taxremlife))</f>
        <v>0</v>
      </c>
      <c r="J340" s="287">
        <f>IF(J$3&gt;A18taxremlife,A18taxvalue-SUM($F340:I340),IF(A18taxremlife="N/A","n/a",A18taxvalue/A18taxremlife))</f>
        <v>0</v>
      </c>
      <c r="K340" s="287">
        <f>IF(K$3&gt;A18taxremlife,A18taxvalue-SUM($F340:J340),IF(A18taxremlife="N/A","n/a",A18taxvalue/A18taxremlife))</f>
        <v>0</v>
      </c>
      <c r="L340" s="287">
        <f>IF(L$3&gt;A18taxremlife,A18taxvalue-SUM($F340:K340),IF(A18taxremlife="N/A","n/a",A18taxvalue/A18taxremlife))</f>
        <v>0</v>
      </c>
      <c r="M340" s="287">
        <f>IF(M$3&gt;A18taxremlife,A18taxvalue-SUM($F340:L340),IF(A18taxremlife="N/A","n/a",A18taxvalue/A18taxremlife))</f>
        <v>0</v>
      </c>
      <c r="N340" s="287">
        <f>IF(N$3&gt;A18taxremlife,A18taxvalue-SUM($F340:M340),IF(A18taxremlife="N/A","n/a",A18taxvalue/A18taxremlife))</f>
        <v>0</v>
      </c>
      <c r="O340" s="287">
        <f>IF(O$3&gt;A18taxremlife,A18taxvalue-SUM($F340:N340),IF(A18taxremlife="N/A","n/a",A18taxvalue/A18taxremlife))</f>
        <v>0</v>
      </c>
      <c r="P340" s="287">
        <f>IF(P$3&gt;A18taxremlife,A18taxvalue-SUM($F340:O340),IF(A18taxremlife="N/A","n/a",A18taxvalue/A18taxremlife))</f>
        <v>0</v>
      </c>
      <c r="Q340" s="287">
        <f>IF(Q$3&gt;A18taxremlife,A18taxvalue-SUM($F340:P340),IF(A18taxremlife="N/A","n/a",A18taxvalue/A18taxremlife))</f>
        <v>0</v>
      </c>
      <c r="R340" s="287"/>
      <c r="S340" s="288"/>
      <c r="T340" s="288"/>
      <c r="U340" s="288"/>
      <c r="V340" s="288"/>
      <c r="W340" s="288"/>
      <c r="X340" s="288"/>
      <c r="Y340" s="288"/>
      <c r="Z340" s="288"/>
      <c r="AA340" s="289"/>
      <c r="AB340" s="289"/>
      <c r="AC340" s="289"/>
      <c r="AD340" s="289"/>
      <c r="AE340" s="289"/>
      <c r="AF340" s="289"/>
      <c r="AG340" s="289"/>
      <c r="AH340" s="289"/>
      <c r="AI340" s="289"/>
      <c r="AJ340" s="289"/>
      <c r="AK340" s="289"/>
      <c r="AL340" s="289"/>
      <c r="AM340" s="289"/>
      <c r="AN340" s="289"/>
      <c r="AO340" s="289"/>
      <c r="AP340" s="289"/>
      <c r="AQ340" s="289"/>
      <c r="AR340" s="289"/>
      <c r="AS340" s="289"/>
      <c r="AT340" s="289"/>
      <c r="AU340" s="289"/>
      <c r="AV340" s="289"/>
      <c r="AW340" s="289"/>
      <c r="AX340" s="289"/>
      <c r="AY340" s="289"/>
      <c r="AZ340" s="289"/>
      <c r="BA340" s="289"/>
      <c r="BB340" s="289"/>
      <c r="BC340" s="289"/>
      <c r="BD340" s="289"/>
      <c r="BE340" s="289"/>
      <c r="BF340" s="289"/>
      <c r="BG340" s="289"/>
      <c r="BH340" s="289"/>
      <c r="BI340" s="289"/>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5"/>
      <c r="D341" s="364" t="s">
        <v>83</v>
      </c>
      <c r="E341" s="85">
        <v>-1</v>
      </c>
      <c r="F341" s="290"/>
      <c r="G341" s="291"/>
      <c r="H341" s="291"/>
      <c r="I341" s="291"/>
      <c r="J341" s="291"/>
      <c r="K341" s="291"/>
      <c r="L341" s="291"/>
      <c r="M341" s="291"/>
      <c r="N341" s="291"/>
      <c r="O341" s="291"/>
      <c r="P341" s="291"/>
      <c r="Q341" s="291"/>
      <c r="R341" s="291"/>
      <c r="S341" s="288"/>
      <c r="T341" s="288"/>
      <c r="U341" s="288"/>
      <c r="V341" s="288"/>
      <c r="W341" s="288"/>
      <c r="X341" s="288"/>
      <c r="Y341" s="288"/>
      <c r="Z341" s="288"/>
      <c r="AA341" s="289"/>
      <c r="AB341" s="289"/>
      <c r="AC341" s="289"/>
      <c r="AD341" s="289"/>
      <c r="AE341" s="289"/>
      <c r="AF341" s="289"/>
      <c r="AG341" s="289"/>
      <c r="AH341" s="289"/>
      <c r="AI341" s="289"/>
      <c r="AJ341" s="289"/>
      <c r="AK341" s="289"/>
      <c r="AL341" s="289"/>
      <c r="AM341" s="289"/>
      <c r="AN341" s="289"/>
      <c r="AO341" s="289"/>
      <c r="AP341" s="289"/>
      <c r="AQ341" s="289"/>
      <c r="AR341" s="289"/>
      <c r="AS341" s="289"/>
      <c r="AT341" s="289"/>
      <c r="AU341" s="289"/>
      <c r="AV341" s="289"/>
      <c r="AW341" s="289"/>
      <c r="AX341" s="289"/>
      <c r="AY341" s="289"/>
      <c r="AZ341" s="289"/>
      <c r="BA341" s="289"/>
      <c r="BB341" s="289"/>
      <c r="BC341" s="289"/>
      <c r="BD341" s="289"/>
      <c r="BE341" s="289"/>
      <c r="BF341" s="289"/>
      <c r="BG341" s="289"/>
      <c r="BH341" s="289"/>
      <c r="BI341" s="289"/>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5"/>
      <c r="D342" s="365"/>
      <c r="E342" s="85">
        <v>0</v>
      </c>
      <c r="F342" s="290"/>
      <c r="G342" s="293"/>
      <c r="H342" s="291"/>
      <c r="I342" s="291"/>
      <c r="J342" s="291"/>
      <c r="K342" s="291"/>
      <c r="L342" s="291"/>
      <c r="M342" s="291"/>
      <c r="N342" s="291"/>
      <c r="O342" s="291"/>
      <c r="P342" s="291"/>
      <c r="Q342" s="291"/>
      <c r="R342" s="291"/>
      <c r="S342" s="288"/>
      <c r="T342" s="288"/>
      <c r="U342" s="288"/>
      <c r="V342" s="288"/>
      <c r="W342" s="288"/>
      <c r="X342" s="288"/>
      <c r="Y342" s="288"/>
      <c r="Z342" s="288"/>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289"/>
      <c r="AY342" s="289"/>
      <c r="AZ342" s="289"/>
      <c r="BA342" s="289"/>
      <c r="BB342" s="289"/>
      <c r="BC342" s="289"/>
      <c r="BD342" s="289"/>
      <c r="BE342" s="289"/>
      <c r="BF342" s="289"/>
      <c r="BG342" s="289"/>
      <c r="BH342" s="289"/>
      <c r="BI342" s="289"/>
      <c r="BJ342" s="187"/>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5"/>
      <c r="D343" s="365"/>
      <c r="E343" s="85">
        <v>1</v>
      </c>
      <c r="F343" s="290"/>
      <c r="G343" s="294"/>
      <c r="H343" s="293"/>
      <c r="I343" s="291">
        <f>IF(A18taxstdlife="n/a","n/a",IF(I$3&gt;(A18taxstdlife+$E343),(Input!$H$73-Input!$H$122)-SUM($H343:H343),(Input!$H$73-Input!$H$122)/A18taxstdlife))</f>
        <v>0</v>
      </c>
      <c r="J343" s="291">
        <f>IF(A18taxstdlife="n/a","n/a",IF(J$3&gt;(A18taxstdlife+$E343),(Input!$H$73-Input!$H$122)-SUM($H343:I343),(Input!$H$73-Input!$H$122)/A18taxstdlife))</f>
        <v>0</v>
      </c>
      <c r="K343" s="291">
        <f>IF(A18taxstdlife="n/a","n/a",IF(K$3&gt;(A18taxstdlife+$E343),(Input!$H$73-Input!$H$122)-SUM($H343:J343),(Input!$H$73-Input!$H$122)/A18taxstdlife))</f>
        <v>0</v>
      </c>
      <c r="L343" s="291">
        <f>IF(A18taxstdlife="n/a","n/a",IF(L$3&gt;(A18taxstdlife+$E343),(Input!$H$73-Input!$H$122)-SUM($H343:K343),(Input!$H$73-Input!$H$122)/A18taxstdlife))</f>
        <v>0</v>
      </c>
      <c r="M343" s="291">
        <f>IF(A18taxstdlife="n/a","n/a",IF(M$3&gt;(A18taxstdlife+$E343),(Input!$H$73-Input!$H$122)-SUM($H343:L343),(Input!$H$73-Input!$H$122)/A18taxstdlife))</f>
        <v>0</v>
      </c>
      <c r="N343" s="291">
        <f>IF(A18taxstdlife="n/a","n/a",IF(N$3&gt;(A18taxstdlife+$E343),(Input!$H$73-Input!$H$122)-SUM($H343:M343),(Input!$H$73-Input!$H$122)/A18taxstdlife))</f>
        <v>0</v>
      </c>
      <c r="O343" s="291">
        <f>IF(A18taxstdlife="n/a","n/a",IF(O$3&gt;(A18taxstdlife+$E343),(Input!$H$73-Input!$H$122)-SUM($H343:N343),(Input!$H$73-Input!$H$122)/A18taxstdlife))</f>
        <v>0</v>
      </c>
      <c r="P343" s="291">
        <f>IF(A18taxstdlife="n/a","n/a",IF(P$3&gt;(A18taxstdlife+$E343),(Input!$H$73-Input!$H$122)-SUM($H343:O343),(Input!$H$73-Input!$H$122)/A18taxstdlife))</f>
        <v>0</v>
      </c>
      <c r="Q343" s="291">
        <f>IF(A18taxstdlife="n/a","n/a",IF(Q$3&gt;(A18taxstdlife+$E343),(Input!$H$73-Input!$H$122)-SUM($H343:P343),(Input!$H$73-Input!$H$122)/A18taxstdlife))</f>
        <v>0</v>
      </c>
      <c r="R343" s="291"/>
      <c r="S343" s="288"/>
      <c r="T343" s="288"/>
      <c r="U343" s="288"/>
      <c r="V343" s="288"/>
      <c r="W343" s="288"/>
      <c r="X343" s="288"/>
      <c r="Y343" s="288"/>
      <c r="Z343" s="288"/>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289"/>
      <c r="AY343" s="289"/>
      <c r="AZ343" s="289"/>
      <c r="BA343" s="289"/>
      <c r="BB343" s="289"/>
      <c r="BC343" s="289"/>
      <c r="BD343" s="289"/>
      <c r="BE343" s="289"/>
      <c r="BF343" s="289"/>
      <c r="BG343" s="289"/>
      <c r="BH343" s="289"/>
      <c r="BI343" s="289"/>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5"/>
      <c r="D344" s="365"/>
      <c r="E344" s="85">
        <v>2</v>
      </c>
      <c r="F344" s="290"/>
      <c r="G344" s="294"/>
      <c r="H344" s="294"/>
      <c r="I344" s="293"/>
      <c r="J344" s="291">
        <f>IF(A18taxstdlife="n/a","n/a",IF(J$3&gt;(A18taxstdlife+$E344),(Input!$I$73-Input!$I$122)-SUM($I344:I344),(Input!$I$73-Input!$I$122)/A18taxstdlife))</f>
        <v>0</v>
      </c>
      <c r="K344" s="291">
        <f>IF(A18taxstdlife="n/a","n/a",IF(K$3&gt;(A18taxstdlife+$E344),(Input!$I$73-Input!$I$122)-SUM($I344:J344),(Input!$I$73-Input!$I$122)/A18taxstdlife))</f>
        <v>0</v>
      </c>
      <c r="L344" s="291">
        <f>IF(A18taxstdlife="n/a","n/a",IF(L$3&gt;(A18taxstdlife+$E344),(Input!$I$73-Input!$I$122)-SUM($I344:K344),(Input!$I$73-Input!$I$122)/A18taxstdlife))</f>
        <v>0</v>
      </c>
      <c r="M344" s="291">
        <f>IF(A18taxstdlife="n/a","n/a",IF(M$3&gt;(A18taxstdlife+$E344),(Input!$I$73-Input!$I$122)-SUM($I344:L344),(Input!$I$73-Input!$I$122)/A18taxstdlife))</f>
        <v>0</v>
      </c>
      <c r="N344" s="291">
        <f>IF(A18taxstdlife="n/a","n/a",IF(N$3&gt;(A18taxstdlife+$E344),(Input!$I$73-Input!$I$122)-SUM($I344:M344),(Input!$I$73-Input!$I$122)/A18taxstdlife))</f>
        <v>0</v>
      </c>
      <c r="O344" s="291">
        <f>IF(A18taxstdlife="n/a","n/a",IF(O$3&gt;(A18taxstdlife+$E344),(Input!$I$73-Input!$I$122)-SUM($I344:N344),(Input!$I$73-Input!$I$122)/A18taxstdlife))</f>
        <v>0</v>
      </c>
      <c r="P344" s="291">
        <f>IF(A18taxstdlife="n/a","n/a",IF(P$3&gt;(A18taxstdlife+$E344),(Input!$I$73-Input!$I$122)-SUM($I344:O344),(Input!$I$73-Input!$I$122)/A18taxstdlife))</f>
        <v>0</v>
      </c>
      <c r="Q344" s="291">
        <f>IF(A18taxstdlife="n/a","n/a",IF(Q$3&gt;(A18taxstdlife+$E344),(Input!$I$73-Input!$I$122)-SUM($I344:P344),(Input!$I$73-Input!$I$122)/A18taxstdlife))</f>
        <v>0</v>
      </c>
      <c r="R344" s="291"/>
      <c r="S344" s="288"/>
      <c r="T344" s="288"/>
      <c r="U344" s="288"/>
      <c r="V344" s="288"/>
      <c r="W344" s="288"/>
      <c r="X344" s="288"/>
      <c r="Y344" s="288"/>
      <c r="Z344" s="288"/>
      <c r="AA344" s="289"/>
      <c r="AB344" s="289"/>
      <c r="AC344" s="289"/>
      <c r="AD344" s="289"/>
      <c r="AE344" s="289"/>
      <c r="AF344" s="289"/>
      <c r="AG344" s="289"/>
      <c r="AH344" s="289"/>
      <c r="AI344" s="289"/>
      <c r="AJ344" s="289"/>
      <c r="AK344" s="289"/>
      <c r="AL344" s="289"/>
      <c r="AM344" s="289"/>
      <c r="AN344" s="289"/>
      <c r="AO344" s="289"/>
      <c r="AP344" s="289"/>
      <c r="AQ344" s="289"/>
      <c r="AR344" s="289"/>
      <c r="AS344" s="289"/>
      <c r="AT344" s="289"/>
      <c r="AU344" s="289"/>
      <c r="AV344" s="289"/>
      <c r="AW344" s="289"/>
      <c r="AX344" s="289"/>
      <c r="AY344" s="289"/>
      <c r="AZ344" s="289"/>
      <c r="BA344" s="289"/>
      <c r="BB344" s="289"/>
      <c r="BC344" s="289"/>
      <c r="BD344" s="289"/>
      <c r="BE344" s="289"/>
      <c r="BF344" s="289"/>
      <c r="BG344" s="289"/>
      <c r="BH344" s="289"/>
      <c r="BI344" s="289"/>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5"/>
      <c r="D345" s="365"/>
      <c r="E345" s="85">
        <v>3</v>
      </c>
      <c r="F345" s="290"/>
      <c r="G345" s="294"/>
      <c r="H345" s="294"/>
      <c r="I345" s="294"/>
      <c r="J345" s="293"/>
      <c r="K345" s="291">
        <f>IF(A18taxstdlife="n/a","n/a",IF(K$3&gt;(A18taxstdlife+$E345),(Input!$J$73-Input!$J$122)-SUM($J345:J345),(Input!$J$73-Input!$J$122)/A18taxstdlife))</f>
        <v>0</v>
      </c>
      <c r="L345" s="291">
        <f>IF(A18taxstdlife="n/a","n/a",IF(L$3&gt;(A18taxstdlife+$E345),(Input!$J$73-Input!$J$122)-SUM($J345:K345),(Input!$J$73-Input!$J$122)/A18taxstdlife))</f>
        <v>0</v>
      </c>
      <c r="M345" s="291">
        <f>IF(A18taxstdlife="n/a","n/a",IF(M$3&gt;(A18taxstdlife+$E345),(Input!$J$73-Input!$J$122)-SUM($J345:L345),(Input!$J$73-Input!$J$122)/A18taxstdlife))</f>
        <v>0</v>
      </c>
      <c r="N345" s="291">
        <f>IF(A18taxstdlife="n/a","n/a",IF(N$3&gt;(A18taxstdlife+$E345),(Input!$J$73-Input!$J$122)-SUM($J345:M345),(Input!$J$73-Input!$J$122)/A18taxstdlife))</f>
        <v>0</v>
      </c>
      <c r="O345" s="291">
        <f>IF(A18taxstdlife="n/a","n/a",IF(O$3&gt;(A18taxstdlife+$E345),(Input!$J$73-Input!$J$122)-SUM($J345:N345),(Input!$J$73-Input!$J$122)/A18taxstdlife))</f>
        <v>0</v>
      </c>
      <c r="P345" s="291">
        <f>IF(A18taxstdlife="n/a","n/a",IF(P$3&gt;(A18taxstdlife+$E345),(Input!$J$73-Input!$J$122)-SUM($J345:O345),(Input!$J$73-Input!$J$122)/A18taxstdlife))</f>
        <v>0</v>
      </c>
      <c r="Q345" s="291">
        <f>IF(A18taxstdlife="n/a","n/a",IF(Q$3&gt;(A18taxstdlife+$E345),(Input!$J$73-Input!$J$122)-SUM($J345:P345),(Input!$J$73-Input!$J$122)/A18taxstdlife))</f>
        <v>0</v>
      </c>
      <c r="R345" s="291"/>
      <c r="S345" s="288"/>
      <c r="T345" s="288"/>
      <c r="U345" s="288"/>
      <c r="V345" s="288"/>
      <c r="W345" s="288"/>
      <c r="X345" s="288"/>
      <c r="Y345" s="288"/>
      <c r="Z345" s="288"/>
      <c r="AA345" s="289"/>
      <c r="AB345" s="289"/>
      <c r="AC345" s="289"/>
      <c r="AD345" s="289"/>
      <c r="AE345" s="289"/>
      <c r="AF345" s="289"/>
      <c r="AG345" s="289"/>
      <c r="AH345" s="289"/>
      <c r="AI345" s="289"/>
      <c r="AJ345" s="289"/>
      <c r="AK345" s="289"/>
      <c r="AL345" s="289"/>
      <c r="AM345" s="289"/>
      <c r="AN345" s="289"/>
      <c r="AO345" s="289"/>
      <c r="AP345" s="289"/>
      <c r="AQ345" s="289"/>
      <c r="AR345" s="289"/>
      <c r="AS345" s="289"/>
      <c r="AT345" s="289"/>
      <c r="AU345" s="289"/>
      <c r="AV345" s="289"/>
      <c r="AW345" s="289"/>
      <c r="AX345" s="289"/>
      <c r="AY345" s="289"/>
      <c r="AZ345" s="289"/>
      <c r="BA345" s="289"/>
      <c r="BB345" s="289"/>
      <c r="BC345" s="289"/>
      <c r="BD345" s="289"/>
      <c r="BE345" s="289"/>
      <c r="BF345" s="289"/>
      <c r="BG345" s="289"/>
      <c r="BH345" s="289"/>
      <c r="BI345" s="289"/>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5"/>
      <c r="D346" s="365"/>
      <c r="E346" s="85">
        <v>4</v>
      </c>
      <c r="F346" s="290"/>
      <c r="G346" s="294"/>
      <c r="H346" s="294"/>
      <c r="I346" s="294"/>
      <c r="J346" s="294"/>
      <c r="K346" s="293"/>
      <c r="L346" s="291">
        <f>IF(A18taxstdlife="n/a","n/a",IF(L$3&gt;(A18taxstdlife+$E346),(Input!$K$73-Input!$K$122)-SUM($K346:K346),(Input!$K$73-Input!$K$122)/A18taxstdlife))</f>
        <v>0</v>
      </c>
      <c r="M346" s="291">
        <f>IF(A18taxstdlife="n/a","n/a",IF(M$3&gt;(A18taxstdlife+$E346),(Input!$K$73-Input!$K$122)-SUM($K346:L346),(Input!$K$73-Input!$K$122)/A18taxstdlife))</f>
        <v>0</v>
      </c>
      <c r="N346" s="291">
        <f>IF(A18taxstdlife="n/a","n/a",IF(N$3&gt;(A18taxstdlife+$E346),(Input!$K$73-Input!$K$122)-SUM($K346:M346),(Input!$K$73-Input!$K$122)/A18taxstdlife))</f>
        <v>0</v>
      </c>
      <c r="O346" s="291">
        <f>IF(A18taxstdlife="n/a","n/a",IF(O$3&gt;(A18taxstdlife+$E346),(Input!$K$73-Input!$K$122)-SUM($K346:N346),(Input!$K$73-Input!$K$122)/A18taxstdlife))</f>
        <v>0</v>
      </c>
      <c r="P346" s="291">
        <f>IF(A18taxstdlife="n/a","n/a",IF(P$3&gt;(A18taxstdlife+$E346),(Input!$K$73-Input!$K$122)-SUM($K346:O346),(Input!$K$73-Input!$K$122)/A18taxstdlife))</f>
        <v>0</v>
      </c>
      <c r="Q346" s="291">
        <f>IF(A18taxstdlife="n/a","n/a",IF(Q$3&gt;(A18taxstdlife+$E346),(Input!$K$73-Input!$K$122)-SUM($K346:P346),(Input!$K$73-Input!$K$122)/A18taxstdlife))</f>
        <v>0</v>
      </c>
      <c r="R346" s="291"/>
      <c r="S346" s="288"/>
      <c r="T346" s="288"/>
      <c r="U346" s="288"/>
      <c r="V346" s="288"/>
      <c r="W346" s="288"/>
      <c r="X346" s="288"/>
      <c r="Y346" s="288"/>
      <c r="Z346" s="288"/>
      <c r="AA346" s="289"/>
      <c r="AB346" s="289"/>
      <c r="AC346" s="289"/>
      <c r="AD346" s="289"/>
      <c r="AE346" s="289"/>
      <c r="AF346" s="289"/>
      <c r="AG346" s="289"/>
      <c r="AH346" s="289"/>
      <c r="AI346" s="289"/>
      <c r="AJ346" s="289"/>
      <c r="AK346" s="289"/>
      <c r="AL346" s="289"/>
      <c r="AM346" s="289"/>
      <c r="AN346" s="289"/>
      <c r="AO346" s="289"/>
      <c r="AP346" s="289"/>
      <c r="AQ346" s="289"/>
      <c r="AR346" s="289"/>
      <c r="AS346" s="289"/>
      <c r="AT346" s="289"/>
      <c r="AU346" s="289"/>
      <c r="AV346" s="289"/>
      <c r="AW346" s="289"/>
      <c r="AX346" s="289"/>
      <c r="AY346" s="289"/>
      <c r="AZ346" s="289"/>
      <c r="BA346" s="289"/>
      <c r="BB346" s="289"/>
      <c r="BC346" s="289"/>
      <c r="BD346" s="289"/>
      <c r="BE346" s="289"/>
      <c r="BF346" s="289"/>
      <c r="BG346" s="289"/>
      <c r="BH346" s="289"/>
      <c r="BI346" s="289"/>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5"/>
      <c r="D347" s="365"/>
      <c r="E347" s="85">
        <v>5</v>
      </c>
      <c r="F347" s="290"/>
      <c r="G347" s="294"/>
      <c r="H347" s="294"/>
      <c r="I347" s="294"/>
      <c r="J347" s="294"/>
      <c r="K347" s="294"/>
      <c r="L347" s="293"/>
      <c r="M347" s="291">
        <f>IF(A18taxstdlife="n/a","n/a",IF(M$3&gt;(A18taxstdlife+$E347),(Input!$L$73-Input!$L$122)-SUM($L347:L347),(Input!$L$73-Input!$L$122)/A18taxstdlife))</f>
        <v>0</v>
      </c>
      <c r="N347" s="291">
        <f>IF(A18taxstdlife="n/a","n/a",IF(N$3&gt;(A18taxstdlife+$E347),(Input!$L$73-Input!$L$122)-SUM($L347:M347),(Input!$L$73-Input!$L$122)/A18taxstdlife))</f>
        <v>0</v>
      </c>
      <c r="O347" s="291">
        <f>IF(A18taxstdlife="n/a","n/a",IF(O$3&gt;(A18taxstdlife+$E347),(Input!$L$73-Input!$L$122)-SUM($L347:N347),(Input!$L$73-Input!$L$122)/A18taxstdlife))</f>
        <v>0</v>
      </c>
      <c r="P347" s="291">
        <f>IF(A18taxstdlife="n/a","n/a",IF(P$3&gt;(A18taxstdlife+$E347),(Input!$L$73-Input!$L$122)-SUM($L347:O347),(Input!$L$73-Input!$L$122)/A18taxstdlife))</f>
        <v>0</v>
      </c>
      <c r="Q347" s="291">
        <f>IF(A18taxstdlife="n/a","n/a",IF(Q$3&gt;(A18taxstdlife+$E347),(Input!$L$73-Input!$L$122)-SUM($L347:P347),(Input!$L$73-Input!$L$122)/A18taxstdlife))</f>
        <v>0</v>
      </c>
      <c r="R347" s="291"/>
      <c r="S347" s="288"/>
      <c r="T347" s="288"/>
      <c r="U347" s="288"/>
      <c r="V347" s="288"/>
      <c r="W347" s="288"/>
      <c r="X347" s="288"/>
      <c r="Y347" s="288"/>
      <c r="Z347" s="288"/>
      <c r="AA347" s="289"/>
      <c r="AB347" s="289"/>
      <c r="AC347" s="289"/>
      <c r="AD347" s="289"/>
      <c r="AE347" s="289"/>
      <c r="AF347" s="289"/>
      <c r="AG347" s="289"/>
      <c r="AH347" s="289"/>
      <c r="AI347" s="289"/>
      <c r="AJ347" s="289"/>
      <c r="AK347" s="289"/>
      <c r="AL347" s="289"/>
      <c r="AM347" s="289"/>
      <c r="AN347" s="289"/>
      <c r="AO347" s="289"/>
      <c r="AP347" s="289"/>
      <c r="AQ347" s="289"/>
      <c r="AR347" s="289"/>
      <c r="AS347" s="289"/>
      <c r="AT347" s="289"/>
      <c r="AU347" s="289"/>
      <c r="AV347" s="289"/>
      <c r="AW347" s="289"/>
      <c r="AX347" s="289"/>
      <c r="AY347" s="289"/>
      <c r="AZ347" s="289"/>
      <c r="BA347" s="289"/>
      <c r="BB347" s="289"/>
      <c r="BC347" s="289"/>
      <c r="BD347" s="289"/>
      <c r="BE347" s="289"/>
      <c r="BF347" s="289"/>
      <c r="BG347" s="289"/>
      <c r="BH347" s="289"/>
      <c r="BI347" s="289"/>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5"/>
      <c r="D348" s="365"/>
      <c r="E348" s="85">
        <v>6</v>
      </c>
      <c r="F348" s="290"/>
      <c r="G348" s="294"/>
      <c r="H348" s="294"/>
      <c r="I348" s="294"/>
      <c r="J348" s="294"/>
      <c r="K348" s="294"/>
      <c r="L348" s="294"/>
      <c r="M348" s="293"/>
      <c r="N348" s="291">
        <f>IF(A18taxstdlife="n/a","n/a",IF(N$3&gt;(A18taxstdlife+$E348),(Input!$M$73-Input!$M$122)-SUM($M348:M348),(Input!$M$73-Input!$M$122)/A18taxstdlife))</f>
        <v>0</v>
      </c>
      <c r="O348" s="291">
        <f>IF(A18taxstdlife="n/a","n/a",IF(O$3&gt;(A18taxstdlife+$E348),(Input!$M$73-Input!$M$122)-SUM($M348:N348),(Input!$M$73-Input!$M$122)/A18taxstdlife))</f>
        <v>0</v>
      </c>
      <c r="P348" s="291">
        <f>IF(A18taxstdlife="n/a","n/a",IF(P$3&gt;(A18taxstdlife+$E348),(Input!$M$73-Input!$M$122)-SUM($M348:O348),(Input!$M$73-Input!$M$122)/A18taxstdlife))</f>
        <v>0</v>
      </c>
      <c r="Q348" s="291">
        <f>IF(A18taxstdlife="n/a","n/a",IF(Q$3&gt;(A18taxstdlife+$E348),(Input!$M$73-Input!$M$122)-SUM($M348:P348),(Input!$M$73-Input!$M$122)/A18taxstdlife))</f>
        <v>0</v>
      </c>
      <c r="R348" s="291"/>
      <c r="S348" s="288"/>
      <c r="T348" s="288"/>
      <c r="U348" s="288"/>
      <c r="V348" s="288"/>
      <c r="W348" s="288"/>
      <c r="X348" s="288"/>
      <c r="Y348" s="288"/>
      <c r="Z348" s="288"/>
      <c r="AA348" s="289"/>
      <c r="AB348" s="289"/>
      <c r="AC348" s="289"/>
      <c r="AD348" s="289"/>
      <c r="AE348" s="289"/>
      <c r="AF348" s="289"/>
      <c r="AG348" s="289"/>
      <c r="AH348" s="289"/>
      <c r="AI348" s="289"/>
      <c r="AJ348" s="289"/>
      <c r="AK348" s="289"/>
      <c r="AL348" s="289"/>
      <c r="AM348" s="289"/>
      <c r="AN348" s="289"/>
      <c r="AO348" s="289"/>
      <c r="AP348" s="289"/>
      <c r="AQ348" s="289"/>
      <c r="AR348" s="289"/>
      <c r="AS348" s="289"/>
      <c r="AT348" s="289"/>
      <c r="AU348" s="289"/>
      <c r="AV348" s="289"/>
      <c r="AW348" s="289"/>
      <c r="AX348" s="289"/>
      <c r="AY348" s="289"/>
      <c r="AZ348" s="289"/>
      <c r="BA348" s="289"/>
      <c r="BB348" s="289"/>
      <c r="BC348" s="289"/>
      <c r="BD348" s="289"/>
      <c r="BE348" s="289"/>
      <c r="BF348" s="289"/>
      <c r="BG348" s="289"/>
      <c r="BH348" s="289"/>
      <c r="BI348" s="289"/>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5"/>
      <c r="D349" s="365"/>
      <c r="E349" s="85">
        <v>7</v>
      </c>
      <c r="F349" s="290"/>
      <c r="G349" s="294"/>
      <c r="H349" s="294"/>
      <c r="I349" s="294"/>
      <c r="J349" s="294"/>
      <c r="K349" s="294"/>
      <c r="L349" s="294"/>
      <c r="M349" s="294"/>
      <c r="N349" s="293"/>
      <c r="O349" s="291">
        <f>IF(A18taxstdlife="n/a","n/a",IF(O$3&gt;(A18taxstdlife+$E349),(Input!$N$73-Input!$N$122)-SUM($N349:N349),(Input!$N$73-Input!$N$122)/A18taxstdlife))</f>
        <v>0</v>
      </c>
      <c r="P349" s="291">
        <f>IF(A18taxstdlife="n/a","n/a",IF(P$3&gt;(A18taxstdlife+$E349),(Input!$N$73-Input!$N$122)-SUM($N349:O349),(Input!$N$73-Input!$N$122)/A18taxstdlife))</f>
        <v>0</v>
      </c>
      <c r="Q349" s="291">
        <f>IF(A18taxstdlife="n/a","n/a",IF(Q$3&gt;(A18taxstdlife+$E349),(Input!$N$73-Input!$N$122)-SUM($N349:P349),(Input!$N$73-Input!$N$122)/A18taxstdlife))</f>
        <v>0</v>
      </c>
      <c r="R349" s="291"/>
      <c r="S349" s="288"/>
      <c r="T349" s="288"/>
      <c r="U349" s="288"/>
      <c r="V349" s="288"/>
      <c r="W349" s="288"/>
      <c r="X349" s="288"/>
      <c r="Y349" s="288"/>
      <c r="Z349" s="288"/>
      <c r="AA349" s="289"/>
      <c r="AB349" s="289"/>
      <c r="AC349" s="289"/>
      <c r="AD349" s="289"/>
      <c r="AE349" s="289"/>
      <c r="AF349" s="289"/>
      <c r="AG349" s="289"/>
      <c r="AH349" s="289"/>
      <c r="AI349" s="289"/>
      <c r="AJ349" s="289"/>
      <c r="AK349" s="289"/>
      <c r="AL349" s="289"/>
      <c r="AM349" s="289"/>
      <c r="AN349" s="289"/>
      <c r="AO349" s="289"/>
      <c r="AP349" s="289"/>
      <c r="AQ349" s="289"/>
      <c r="AR349" s="289"/>
      <c r="AS349" s="289"/>
      <c r="AT349" s="289"/>
      <c r="AU349" s="289"/>
      <c r="AV349" s="289"/>
      <c r="AW349" s="289"/>
      <c r="AX349" s="289"/>
      <c r="AY349" s="289"/>
      <c r="AZ349" s="289"/>
      <c r="BA349" s="289"/>
      <c r="BB349" s="289"/>
      <c r="BC349" s="289"/>
      <c r="BD349" s="289"/>
      <c r="BE349" s="289"/>
      <c r="BF349" s="289"/>
      <c r="BG349" s="289"/>
      <c r="BH349" s="289"/>
      <c r="BI349" s="289"/>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5"/>
      <c r="D350" s="365"/>
      <c r="E350" s="85">
        <v>8</v>
      </c>
      <c r="F350" s="290"/>
      <c r="G350" s="294"/>
      <c r="H350" s="294"/>
      <c r="I350" s="294"/>
      <c r="J350" s="294"/>
      <c r="K350" s="294"/>
      <c r="L350" s="294"/>
      <c r="M350" s="294"/>
      <c r="N350" s="294"/>
      <c r="O350" s="293"/>
      <c r="P350" s="291">
        <f>IF(A18taxstdlife="n/a","n/a",IF(P$3&gt;(A18taxstdlife+$E350),(Input!$O$73-Input!$O$122)-SUM($O350:O350),(Input!$O$73-Input!$O$122)/A18taxstdlife))</f>
        <v>0</v>
      </c>
      <c r="Q350" s="291">
        <f>IF(A18taxstdlife="n/a","n/a",IF(Q$3&gt;(A18taxstdlife+$E350),(Input!$O$73-Input!$O$122)-SUM($O350:P350),(Input!$O$73-Input!$O$122)/A18taxstdlife))</f>
        <v>0</v>
      </c>
      <c r="R350" s="291"/>
      <c r="S350" s="288"/>
      <c r="T350" s="288"/>
      <c r="U350" s="288"/>
      <c r="V350" s="288"/>
      <c r="W350" s="288"/>
      <c r="X350" s="288"/>
      <c r="Y350" s="288"/>
      <c r="Z350" s="288"/>
      <c r="AA350" s="289"/>
      <c r="AB350" s="289"/>
      <c r="AC350" s="289"/>
      <c r="AD350" s="289"/>
      <c r="AE350" s="289"/>
      <c r="AF350" s="289"/>
      <c r="AG350" s="289"/>
      <c r="AH350" s="289"/>
      <c r="AI350" s="289"/>
      <c r="AJ350" s="289"/>
      <c r="AK350" s="289"/>
      <c r="AL350" s="289"/>
      <c r="AM350" s="289"/>
      <c r="AN350" s="289"/>
      <c r="AO350" s="289"/>
      <c r="AP350" s="289"/>
      <c r="AQ350" s="289"/>
      <c r="AR350" s="289"/>
      <c r="AS350" s="289"/>
      <c r="AT350" s="289"/>
      <c r="AU350" s="289"/>
      <c r="AV350" s="289"/>
      <c r="AW350" s="289"/>
      <c r="AX350" s="289"/>
      <c r="AY350" s="289"/>
      <c r="AZ350" s="289"/>
      <c r="BA350" s="289"/>
      <c r="BB350" s="289"/>
      <c r="BC350" s="289"/>
      <c r="BD350" s="289"/>
      <c r="BE350" s="289"/>
      <c r="BF350" s="289"/>
      <c r="BG350" s="289"/>
      <c r="BH350" s="289"/>
      <c r="BI350" s="289"/>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2.75" hidden="1" customHeight="1" outlineLevel="2">
      <c r="A351" s="9"/>
      <c r="B351" s="9"/>
      <c r="C351" s="25"/>
      <c r="D351" s="365"/>
      <c r="E351" s="85">
        <v>9</v>
      </c>
      <c r="F351" s="290"/>
      <c r="G351" s="294"/>
      <c r="H351" s="294"/>
      <c r="I351" s="294"/>
      <c r="J351" s="294"/>
      <c r="K351" s="294"/>
      <c r="L351" s="294"/>
      <c r="M351" s="294"/>
      <c r="N351" s="294"/>
      <c r="O351" s="294"/>
      <c r="P351" s="293"/>
      <c r="Q351" s="291">
        <f>IF(A18taxstdlife="n/a","n/a",IF(Q$3&gt;(A18taxstdlife+$E351),(Input!$P$73-Input!$P$122)-SUM($P351:P351),(Input!$P$73-Input!$P$122)/A18taxstdlife))</f>
        <v>0</v>
      </c>
      <c r="R351" s="291"/>
      <c r="S351" s="288"/>
      <c r="T351" s="288"/>
      <c r="U351" s="288"/>
      <c r="V351" s="288"/>
      <c r="W351" s="288"/>
      <c r="X351" s="288"/>
      <c r="Y351" s="288"/>
      <c r="Z351" s="288"/>
      <c r="AA351" s="289"/>
      <c r="AB351" s="289"/>
      <c r="AC351" s="289"/>
      <c r="AD351" s="289"/>
      <c r="AE351" s="289"/>
      <c r="AF351" s="289"/>
      <c r="AG351" s="289"/>
      <c r="AH351" s="289"/>
      <c r="AI351" s="289"/>
      <c r="AJ351" s="289"/>
      <c r="AK351" s="289"/>
      <c r="AL351" s="289"/>
      <c r="AM351" s="289"/>
      <c r="AN351" s="289"/>
      <c r="AO351" s="289"/>
      <c r="AP351" s="289"/>
      <c r="AQ351" s="289"/>
      <c r="AR351" s="289"/>
      <c r="AS351" s="289"/>
      <c r="AT351" s="289"/>
      <c r="AU351" s="289"/>
      <c r="AV351" s="289"/>
      <c r="AW351" s="289"/>
      <c r="AX351" s="289"/>
      <c r="AY351" s="289"/>
      <c r="AZ351" s="289"/>
      <c r="BA351" s="289"/>
      <c r="BB351" s="289"/>
      <c r="BC351" s="289"/>
      <c r="BD351" s="289"/>
      <c r="BE351" s="289"/>
      <c r="BF351" s="289"/>
      <c r="BG351" s="289"/>
      <c r="BH351" s="289"/>
      <c r="BI351" s="289"/>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9"/>
      <c r="C352" s="25"/>
      <c r="D352" s="365"/>
      <c r="E352" s="86">
        <v>10</v>
      </c>
      <c r="F352" s="290"/>
      <c r="G352" s="294"/>
      <c r="H352" s="294"/>
      <c r="I352" s="294"/>
      <c r="J352" s="294"/>
      <c r="K352" s="294"/>
      <c r="L352" s="294"/>
      <c r="M352" s="294"/>
      <c r="N352" s="294"/>
      <c r="O352" s="294"/>
      <c r="P352" s="295"/>
      <c r="Q352" s="293"/>
      <c r="R352" s="291"/>
      <c r="S352" s="288"/>
      <c r="T352" s="288"/>
      <c r="U352" s="288"/>
      <c r="V352" s="288"/>
      <c r="W352" s="288"/>
      <c r="X352" s="288"/>
      <c r="Y352" s="288"/>
      <c r="Z352" s="288"/>
      <c r="AA352" s="289"/>
      <c r="AB352" s="289"/>
      <c r="AC352" s="289"/>
      <c r="AD352" s="289"/>
      <c r="AE352" s="289"/>
      <c r="AF352" s="289"/>
      <c r="AG352" s="289"/>
      <c r="AH352" s="289"/>
      <c r="AI352" s="289"/>
      <c r="AJ352" s="289"/>
      <c r="AK352" s="289"/>
      <c r="AL352" s="289"/>
      <c r="AM352" s="289"/>
      <c r="AN352" s="289"/>
      <c r="AO352" s="289"/>
      <c r="AP352" s="289"/>
      <c r="AQ352" s="289"/>
      <c r="AR352" s="289"/>
      <c r="AS352" s="289"/>
      <c r="AT352" s="289"/>
      <c r="AU352" s="289"/>
      <c r="AV352" s="289"/>
      <c r="AW352" s="289"/>
      <c r="AX352" s="289"/>
      <c r="AY352" s="289"/>
      <c r="AZ352" s="289"/>
      <c r="BA352" s="289"/>
      <c r="BB352" s="289"/>
      <c r="BC352" s="289"/>
      <c r="BD352" s="289"/>
      <c r="BE352" s="289"/>
      <c r="BF352" s="289"/>
      <c r="BG352" s="289"/>
      <c r="BH352" s="289"/>
      <c r="BI352" s="289"/>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1">
      <c r="A353" s="9"/>
      <c r="B353" s="9"/>
      <c r="C353" s="25">
        <f>Asset18</f>
        <v>0</v>
      </c>
      <c r="D353" s="9"/>
      <c r="E353" s="9"/>
      <c r="F353" s="281"/>
      <c r="G353" s="296"/>
      <c r="H353" s="296">
        <f>-SUM(H340:H352)</f>
        <v>0</v>
      </c>
      <c r="I353" s="296">
        <f>-SUM(I340:I352)</f>
        <v>0</v>
      </c>
      <c r="J353" s="296">
        <f>-SUM(J340:J352)</f>
        <v>0</v>
      </c>
      <c r="K353" s="296">
        <f>-SUM(K340:K352)</f>
        <v>0</v>
      </c>
      <c r="L353" s="296">
        <f>-SUM(L340:L352)</f>
        <v>0</v>
      </c>
      <c r="M353" s="296">
        <f>IF(Input!M248&gt;0, -SUM(M340:M352), 0)</f>
        <v>0</v>
      </c>
      <c r="N353" s="296">
        <f>IF(Input!N248&gt;0, -SUM(N340:N352), 0)</f>
        <v>0</v>
      </c>
      <c r="O353" s="296">
        <f>IF(Input!O248&gt;0, -SUM(O340:O352), 0)</f>
        <v>0</v>
      </c>
      <c r="P353" s="296">
        <f>IF(Input!P248&gt;0, -SUM(P340:P352), 0)</f>
        <v>0</v>
      </c>
      <c r="Q353" s="296">
        <f>IF(Input!Q248&gt;0, -SUM(Q340:Q352), 0)</f>
        <v>0</v>
      </c>
      <c r="R353" s="297"/>
      <c r="S353" s="298"/>
      <c r="T353" s="298"/>
      <c r="U353" s="298"/>
      <c r="V353" s="298"/>
      <c r="W353" s="298"/>
      <c r="X353" s="298"/>
      <c r="Y353" s="298"/>
      <c r="Z353" s="298"/>
      <c r="AA353" s="299"/>
      <c r="AB353" s="299"/>
      <c r="AC353" s="299"/>
      <c r="AD353" s="299"/>
      <c r="AE353" s="299"/>
      <c r="AF353" s="299"/>
      <c r="AG353" s="299"/>
      <c r="AH353" s="299"/>
      <c r="AI353" s="299"/>
      <c r="AJ353" s="299"/>
      <c r="AK353" s="299"/>
      <c r="AL353" s="299"/>
      <c r="AM353" s="299"/>
      <c r="AN353" s="299"/>
      <c r="AO353" s="299"/>
      <c r="AP353" s="299"/>
      <c r="AQ353" s="299"/>
      <c r="AR353" s="299"/>
      <c r="AS353" s="299"/>
      <c r="AT353" s="299"/>
      <c r="AU353" s="299"/>
      <c r="AV353" s="299"/>
      <c r="AW353" s="299"/>
      <c r="AX353" s="299"/>
      <c r="AY353" s="299"/>
      <c r="AZ353" s="299"/>
      <c r="BA353" s="299"/>
      <c r="BB353" s="299"/>
      <c r="BC353" s="299"/>
      <c r="BD353" s="299"/>
      <c r="BE353" s="299"/>
      <c r="BF353" s="299"/>
      <c r="BG353" s="299"/>
      <c r="BH353" s="299"/>
      <c r="BI353" s="299"/>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188">
        <f>Asset19</f>
        <v>0</v>
      </c>
      <c r="C354" s="32"/>
      <c r="D354" s="33" t="s">
        <v>66</v>
      </c>
      <c r="E354" s="32"/>
      <c r="F354" s="286"/>
      <c r="G354" s="291"/>
      <c r="H354" s="287">
        <f>IF(H$3&gt;A19taxremlife,A19taxvalue-SUM($F354:G354),IF(A19taxremlife="N/A","n/a",A19taxvalue/A19taxremlife))</f>
        <v>0</v>
      </c>
      <c r="I354" s="287">
        <f>IF(I$3&gt;A19taxremlife,A19taxvalue-SUM($F354:H354),IF(A19taxremlife="N/A","n/a",A19taxvalue/A19taxremlife))</f>
        <v>0</v>
      </c>
      <c r="J354" s="287">
        <f>IF(J$3&gt;A19taxremlife,A19taxvalue-SUM($F354:I354),IF(A19taxremlife="N/A","n/a",A19taxvalue/A19taxremlife))</f>
        <v>0</v>
      </c>
      <c r="K354" s="287">
        <f>IF(K$3&gt;A19taxremlife,A19taxvalue-SUM($F354:J354),IF(A19taxremlife="N/A","n/a",A19taxvalue/A19taxremlife))</f>
        <v>0</v>
      </c>
      <c r="L354" s="287">
        <f>IF(L$3&gt;A19taxremlife,A19taxvalue-SUM($F354:K354),IF(A19taxremlife="N/A","n/a",A19taxvalue/A19taxremlife))</f>
        <v>0</v>
      </c>
      <c r="M354" s="287">
        <f>IF(M$3&gt;A19taxremlife,A19taxvalue-SUM($F354:L354),IF(A19taxremlife="N/A","n/a",A19taxvalue/A19taxremlife))</f>
        <v>0</v>
      </c>
      <c r="N354" s="287">
        <f>IF(N$3&gt;A19taxremlife,A19taxvalue-SUM($F354:M354),IF(A19taxremlife="N/A","n/a",A19taxvalue/A19taxremlife))</f>
        <v>0</v>
      </c>
      <c r="O354" s="287">
        <f>IF(O$3&gt;A19taxremlife,A19taxvalue-SUM($F354:N354),IF(A19taxremlife="N/A","n/a",A19taxvalue/A19taxremlife))</f>
        <v>0</v>
      </c>
      <c r="P354" s="287">
        <f>IF(P$3&gt;A19taxremlife,A19taxvalue-SUM($F354:O354),IF(A19taxremlife="N/A","n/a",A19taxvalue/A19taxremlife))</f>
        <v>0</v>
      </c>
      <c r="Q354" s="287">
        <f>IF(Q$3&gt;A19taxremlife,A19taxvalue-SUM($F354:P354),IF(A19taxremlife="N/A","n/a",A19taxvalue/A19taxremlife))</f>
        <v>0</v>
      </c>
      <c r="R354" s="287"/>
      <c r="S354" s="288"/>
      <c r="T354" s="288"/>
      <c r="U354" s="288"/>
      <c r="V354" s="288"/>
      <c r="W354" s="288"/>
      <c r="X354" s="288"/>
      <c r="Y354" s="288"/>
      <c r="Z354" s="288"/>
      <c r="AA354" s="289"/>
      <c r="AB354" s="289"/>
      <c r="AC354" s="289"/>
      <c r="AD354" s="289"/>
      <c r="AE354" s="289"/>
      <c r="AF354" s="289"/>
      <c r="AG354" s="289"/>
      <c r="AH354" s="289"/>
      <c r="AI354" s="289"/>
      <c r="AJ354" s="289"/>
      <c r="AK354" s="289"/>
      <c r="AL354" s="289"/>
      <c r="AM354" s="289"/>
      <c r="AN354" s="289"/>
      <c r="AO354" s="289"/>
      <c r="AP354" s="289"/>
      <c r="AQ354" s="289"/>
      <c r="AR354" s="289"/>
      <c r="AS354" s="289"/>
      <c r="AT354" s="289"/>
      <c r="AU354" s="289"/>
      <c r="AV354" s="289"/>
      <c r="AW354" s="289"/>
      <c r="AX354" s="289"/>
      <c r="AY354" s="289"/>
      <c r="AZ354" s="289"/>
      <c r="BA354" s="289"/>
      <c r="BB354" s="289"/>
      <c r="BC354" s="289"/>
      <c r="BD354" s="289"/>
      <c r="BE354" s="289"/>
      <c r="BF354" s="289"/>
      <c r="BG354" s="289"/>
      <c r="BH354" s="289"/>
      <c r="BI354" s="289"/>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5"/>
      <c r="D355" s="364" t="s">
        <v>83</v>
      </c>
      <c r="E355" s="85">
        <v>-1</v>
      </c>
      <c r="F355" s="290"/>
      <c r="G355" s="291"/>
      <c r="H355" s="291"/>
      <c r="I355" s="291"/>
      <c r="J355" s="291"/>
      <c r="K355" s="291"/>
      <c r="L355" s="291"/>
      <c r="M355" s="291"/>
      <c r="N355" s="291"/>
      <c r="O355" s="291"/>
      <c r="P355" s="291"/>
      <c r="Q355" s="291"/>
      <c r="R355" s="291"/>
      <c r="S355" s="288"/>
      <c r="T355" s="288"/>
      <c r="U355" s="288"/>
      <c r="V355" s="288"/>
      <c r="W355" s="288"/>
      <c r="X355" s="288"/>
      <c r="Y355" s="288"/>
      <c r="Z355" s="288"/>
      <c r="AA355" s="289"/>
      <c r="AB355" s="289"/>
      <c r="AC355" s="289"/>
      <c r="AD355" s="289"/>
      <c r="AE355" s="289"/>
      <c r="AF355" s="289"/>
      <c r="AG355" s="289"/>
      <c r="AH355" s="289"/>
      <c r="AI355" s="289"/>
      <c r="AJ355" s="289"/>
      <c r="AK355" s="289"/>
      <c r="AL355" s="289"/>
      <c r="AM355" s="289"/>
      <c r="AN355" s="289"/>
      <c r="AO355" s="289"/>
      <c r="AP355" s="289"/>
      <c r="AQ355" s="289"/>
      <c r="AR355" s="289"/>
      <c r="AS355" s="289"/>
      <c r="AT355" s="289"/>
      <c r="AU355" s="289"/>
      <c r="AV355" s="289"/>
      <c r="AW355" s="289"/>
      <c r="AX355" s="289"/>
      <c r="AY355" s="289"/>
      <c r="AZ355" s="289"/>
      <c r="BA355" s="289"/>
      <c r="BB355" s="289"/>
      <c r="BC355" s="289"/>
      <c r="BD355" s="289"/>
      <c r="BE355" s="289"/>
      <c r="BF355" s="289"/>
      <c r="BG355" s="289"/>
      <c r="BH355" s="289"/>
      <c r="BI355" s="289"/>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5"/>
      <c r="D356" s="365"/>
      <c r="E356" s="85">
        <v>0</v>
      </c>
      <c r="F356" s="290"/>
      <c r="G356" s="293"/>
      <c r="H356" s="291"/>
      <c r="I356" s="291"/>
      <c r="J356" s="291"/>
      <c r="K356" s="291"/>
      <c r="L356" s="291"/>
      <c r="M356" s="291"/>
      <c r="N356" s="291"/>
      <c r="O356" s="291"/>
      <c r="P356" s="291"/>
      <c r="Q356" s="291"/>
      <c r="R356" s="291"/>
      <c r="S356" s="288"/>
      <c r="T356" s="288"/>
      <c r="U356" s="288"/>
      <c r="V356" s="288"/>
      <c r="W356" s="288"/>
      <c r="X356" s="288"/>
      <c r="Y356" s="288"/>
      <c r="Z356" s="288"/>
      <c r="AA356" s="289"/>
      <c r="AB356" s="289"/>
      <c r="AC356" s="289"/>
      <c r="AD356" s="289"/>
      <c r="AE356" s="289"/>
      <c r="AF356" s="289"/>
      <c r="AG356" s="289"/>
      <c r="AH356" s="289"/>
      <c r="AI356" s="289"/>
      <c r="AJ356" s="289"/>
      <c r="AK356" s="289"/>
      <c r="AL356" s="289"/>
      <c r="AM356" s="289"/>
      <c r="AN356" s="289"/>
      <c r="AO356" s="289"/>
      <c r="AP356" s="289"/>
      <c r="AQ356" s="289"/>
      <c r="AR356" s="289"/>
      <c r="AS356" s="289"/>
      <c r="AT356" s="289"/>
      <c r="AU356" s="289"/>
      <c r="AV356" s="289"/>
      <c r="AW356" s="289"/>
      <c r="AX356" s="289"/>
      <c r="AY356" s="289"/>
      <c r="AZ356" s="289"/>
      <c r="BA356" s="289"/>
      <c r="BB356" s="289"/>
      <c r="BC356" s="289"/>
      <c r="BD356" s="289"/>
      <c r="BE356" s="289"/>
      <c r="BF356" s="289"/>
      <c r="BG356" s="289"/>
      <c r="BH356" s="289"/>
      <c r="BI356" s="289"/>
      <c r="BJ356" s="187"/>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5"/>
      <c r="D357" s="365"/>
      <c r="E357" s="85">
        <v>1</v>
      </c>
      <c r="F357" s="290"/>
      <c r="G357" s="294"/>
      <c r="H357" s="293"/>
      <c r="I357" s="291">
        <f>IF(A19taxstdlife="n/a","n/a",IF(I$3&gt;(A19taxstdlife+$E357),(Input!$H$74-Input!$H$123)-SUM($H357:H357),(Input!$H$74-Input!$H$123)/A19taxstdlife))</f>
        <v>0</v>
      </c>
      <c r="J357" s="291">
        <f>IF(A19taxstdlife="n/a","n/a",IF(J$3&gt;(A19taxstdlife+$E357),(Input!$H$74-Input!$H$123)-SUM($H357:I357),(Input!$H$74-Input!$H$123)/A19taxstdlife))</f>
        <v>0</v>
      </c>
      <c r="K357" s="291">
        <f>IF(A19taxstdlife="n/a","n/a",IF(K$3&gt;(A19taxstdlife+$E357),(Input!$H$74-Input!$H$123)-SUM($H357:J357),(Input!$H$74-Input!$H$123)/A19taxstdlife))</f>
        <v>0</v>
      </c>
      <c r="L357" s="291">
        <f>IF(A19taxstdlife="n/a","n/a",IF(L$3&gt;(A19taxstdlife+$E357),(Input!$H$74-Input!$H$123)-SUM($H357:K357),(Input!$H$74-Input!$H$123)/A19taxstdlife))</f>
        <v>0</v>
      </c>
      <c r="M357" s="291">
        <f>IF(A19taxstdlife="n/a","n/a",IF(M$3&gt;(A19taxstdlife+$E357),(Input!$H$74-Input!$H$123)-SUM($H357:L357),(Input!$H$74-Input!$H$123)/A19taxstdlife))</f>
        <v>0</v>
      </c>
      <c r="N357" s="291">
        <f>IF(A19taxstdlife="n/a","n/a",IF(N$3&gt;(A19taxstdlife+$E357),(Input!$H$74-Input!$H$123)-SUM($H357:M357),(Input!$H$74-Input!$H$123)/A19taxstdlife))</f>
        <v>0</v>
      </c>
      <c r="O357" s="291">
        <f>IF(A19taxstdlife="n/a","n/a",IF(O$3&gt;(A19taxstdlife+$E357),(Input!$H$74-Input!$H$123)-SUM($H357:N357),(Input!$H$74-Input!$H$123)/A19taxstdlife))</f>
        <v>0</v>
      </c>
      <c r="P357" s="291">
        <f>IF(A19taxstdlife="n/a","n/a",IF(P$3&gt;(A19taxstdlife+$E357),(Input!$H$74-Input!$H$123)-SUM($H357:O357),(Input!$H$74-Input!$H$123)/A19taxstdlife))</f>
        <v>0</v>
      </c>
      <c r="Q357" s="291">
        <f>IF(A19taxstdlife="n/a","n/a",IF(Q$3&gt;(A19taxstdlife+$E357),(Input!$H$74-Input!$H$123)-SUM($H357:P357),(Input!$H$74-Input!$H$123)/A19taxstdlife))</f>
        <v>0</v>
      </c>
      <c r="R357" s="291"/>
      <c r="S357" s="288"/>
      <c r="T357" s="288"/>
      <c r="U357" s="288"/>
      <c r="V357" s="288"/>
      <c r="W357" s="288"/>
      <c r="X357" s="288"/>
      <c r="Y357" s="288"/>
      <c r="Z357" s="288"/>
      <c r="AA357" s="289"/>
      <c r="AB357" s="289"/>
      <c r="AC357" s="289"/>
      <c r="AD357" s="289"/>
      <c r="AE357" s="289"/>
      <c r="AF357" s="289"/>
      <c r="AG357" s="289"/>
      <c r="AH357" s="289"/>
      <c r="AI357" s="289"/>
      <c r="AJ357" s="289"/>
      <c r="AK357" s="289"/>
      <c r="AL357" s="289"/>
      <c r="AM357" s="289"/>
      <c r="AN357" s="289"/>
      <c r="AO357" s="289"/>
      <c r="AP357" s="289"/>
      <c r="AQ357" s="289"/>
      <c r="AR357" s="289"/>
      <c r="AS357" s="289"/>
      <c r="AT357" s="289"/>
      <c r="AU357" s="289"/>
      <c r="AV357" s="289"/>
      <c r="AW357" s="289"/>
      <c r="AX357" s="289"/>
      <c r="AY357" s="289"/>
      <c r="AZ357" s="289"/>
      <c r="BA357" s="289"/>
      <c r="BB357" s="289"/>
      <c r="BC357" s="289"/>
      <c r="BD357" s="289"/>
      <c r="BE357" s="289"/>
      <c r="BF357" s="289"/>
      <c r="BG357" s="289"/>
      <c r="BH357" s="289"/>
      <c r="BI357" s="289"/>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5"/>
      <c r="D358" s="365"/>
      <c r="E358" s="85">
        <v>2</v>
      </c>
      <c r="F358" s="290"/>
      <c r="G358" s="294"/>
      <c r="H358" s="294"/>
      <c r="I358" s="293"/>
      <c r="J358" s="291">
        <f>IF(A19taxstdlife="n/a","n/a",IF(J$3&gt;(A19taxstdlife+$E358),(Input!$I$74-Input!$I$123)-SUM($I358:I358),(Input!$I$74-Input!$I$123)/A19taxstdlife))</f>
        <v>0</v>
      </c>
      <c r="K358" s="291">
        <f>IF(A19taxstdlife="n/a","n/a",IF(K$3&gt;(A19taxstdlife+$E358),(Input!$I$74-Input!$I$123)-SUM($I358:J358),(Input!$I$74-Input!$I$123)/A19taxstdlife))</f>
        <v>0</v>
      </c>
      <c r="L358" s="291">
        <f>IF(A19taxstdlife="n/a","n/a",IF(L$3&gt;(A19taxstdlife+$E358),(Input!$I$74-Input!$I$123)-SUM($I358:K358),(Input!$I$74-Input!$I$123)/A19taxstdlife))</f>
        <v>0</v>
      </c>
      <c r="M358" s="291">
        <f>IF(A19taxstdlife="n/a","n/a",IF(M$3&gt;(A19taxstdlife+$E358),(Input!$I$74-Input!$I$123)-SUM($I358:L358),(Input!$I$74-Input!$I$123)/A19taxstdlife))</f>
        <v>0</v>
      </c>
      <c r="N358" s="291">
        <f>IF(A19taxstdlife="n/a","n/a",IF(N$3&gt;(A19taxstdlife+$E358),(Input!$I$74-Input!$I$123)-SUM($I358:M358),(Input!$I$74-Input!$I$123)/A19taxstdlife))</f>
        <v>0</v>
      </c>
      <c r="O358" s="291">
        <f>IF(A19taxstdlife="n/a","n/a",IF(O$3&gt;(A19taxstdlife+$E358),(Input!$I$74-Input!$I$123)-SUM($I358:N358),(Input!$I$74-Input!$I$123)/A19taxstdlife))</f>
        <v>0</v>
      </c>
      <c r="P358" s="291">
        <f>IF(A19taxstdlife="n/a","n/a",IF(P$3&gt;(A19taxstdlife+$E358),(Input!$I$74-Input!$I$123)-SUM($I358:O358),(Input!$I$74-Input!$I$123)/A19taxstdlife))</f>
        <v>0</v>
      </c>
      <c r="Q358" s="291">
        <f>IF(A19taxstdlife="n/a","n/a",IF(Q$3&gt;(A19taxstdlife+$E358),(Input!$I$74-Input!$I$123)-SUM($I358:P358),(Input!$I$74-Input!$I$123)/A19taxstdlife))</f>
        <v>0</v>
      </c>
      <c r="R358" s="291"/>
      <c r="S358" s="288"/>
      <c r="T358" s="288"/>
      <c r="U358" s="288"/>
      <c r="V358" s="288"/>
      <c r="W358" s="288"/>
      <c r="X358" s="288"/>
      <c r="Y358" s="288"/>
      <c r="Z358" s="288"/>
      <c r="AA358" s="289"/>
      <c r="AB358" s="289"/>
      <c r="AC358" s="289"/>
      <c r="AD358" s="289"/>
      <c r="AE358" s="289"/>
      <c r="AF358" s="289"/>
      <c r="AG358" s="289"/>
      <c r="AH358" s="289"/>
      <c r="AI358" s="289"/>
      <c r="AJ358" s="289"/>
      <c r="AK358" s="289"/>
      <c r="AL358" s="289"/>
      <c r="AM358" s="289"/>
      <c r="AN358" s="289"/>
      <c r="AO358" s="289"/>
      <c r="AP358" s="289"/>
      <c r="AQ358" s="289"/>
      <c r="AR358" s="289"/>
      <c r="AS358" s="289"/>
      <c r="AT358" s="289"/>
      <c r="AU358" s="289"/>
      <c r="AV358" s="289"/>
      <c r="AW358" s="289"/>
      <c r="AX358" s="289"/>
      <c r="AY358" s="289"/>
      <c r="AZ358" s="289"/>
      <c r="BA358" s="289"/>
      <c r="BB358" s="289"/>
      <c r="BC358" s="289"/>
      <c r="BD358" s="289"/>
      <c r="BE358" s="289"/>
      <c r="BF358" s="289"/>
      <c r="BG358" s="289"/>
      <c r="BH358" s="289"/>
      <c r="BI358" s="289"/>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5"/>
      <c r="D359" s="365"/>
      <c r="E359" s="85">
        <v>3</v>
      </c>
      <c r="F359" s="290"/>
      <c r="G359" s="294"/>
      <c r="H359" s="294"/>
      <c r="I359" s="294"/>
      <c r="J359" s="293"/>
      <c r="K359" s="291">
        <f>IF(A19taxstdlife="n/a","n/a",IF(K$3&gt;(A19taxstdlife+$E359),(Input!$J$74-Input!$J$123)-SUM($J359:J359),(Input!$J$74-Input!$J$123)/A19taxstdlife))</f>
        <v>0</v>
      </c>
      <c r="L359" s="291">
        <f>IF(A19taxstdlife="n/a","n/a",IF(L$3&gt;(A19taxstdlife+$E359),(Input!$J$74-Input!$J$123)-SUM($J359:K359),(Input!$J$74-Input!$J$123)/A19taxstdlife))</f>
        <v>0</v>
      </c>
      <c r="M359" s="291">
        <f>IF(A19taxstdlife="n/a","n/a",IF(M$3&gt;(A19taxstdlife+$E359),(Input!$J$74-Input!$J$123)-SUM($J359:L359),(Input!$J$74-Input!$J$123)/A19taxstdlife))</f>
        <v>0</v>
      </c>
      <c r="N359" s="291">
        <f>IF(A19taxstdlife="n/a","n/a",IF(N$3&gt;(A19taxstdlife+$E359),(Input!$J$74-Input!$J$123)-SUM($J359:M359),(Input!$J$74-Input!$J$123)/A19taxstdlife))</f>
        <v>0</v>
      </c>
      <c r="O359" s="291">
        <f>IF(A19taxstdlife="n/a","n/a",IF(O$3&gt;(A19taxstdlife+$E359),(Input!$J$74-Input!$J$123)-SUM($J359:N359),(Input!$J$74-Input!$J$123)/A19taxstdlife))</f>
        <v>0</v>
      </c>
      <c r="P359" s="291">
        <f>IF(A19taxstdlife="n/a","n/a",IF(P$3&gt;(A19taxstdlife+$E359),(Input!$J$74-Input!$J$123)-SUM($J359:O359),(Input!$J$74-Input!$J$123)/A19taxstdlife))</f>
        <v>0</v>
      </c>
      <c r="Q359" s="291">
        <f>IF(A19taxstdlife="n/a","n/a",IF(Q$3&gt;(A19taxstdlife+$E359),(Input!$J$74-Input!$J$123)-SUM($J359:P359),(Input!$J$74-Input!$J$123)/A19taxstdlife))</f>
        <v>0</v>
      </c>
      <c r="R359" s="291"/>
      <c r="S359" s="288"/>
      <c r="T359" s="288"/>
      <c r="U359" s="288"/>
      <c r="V359" s="288"/>
      <c r="W359" s="288"/>
      <c r="X359" s="288"/>
      <c r="Y359" s="288"/>
      <c r="Z359" s="288"/>
      <c r="AA359" s="289"/>
      <c r="AB359" s="289"/>
      <c r="AC359" s="289"/>
      <c r="AD359" s="289"/>
      <c r="AE359" s="289"/>
      <c r="AF359" s="289"/>
      <c r="AG359" s="289"/>
      <c r="AH359" s="289"/>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289"/>
      <c r="BI359" s="289"/>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5"/>
      <c r="D360" s="365"/>
      <c r="E360" s="85">
        <v>4</v>
      </c>
      <c r="F360" s="290"/>
      <c r="G360" s="294"/>
      <c r="H360" s="294"/>
      <c r="I360" s="294"/>
      <c r="J360" s="294"/>
      <c r="K360" s="293"/>
      <c r="L360" s="291">
        <f>IF(A19taxstdlife="n/a","n/a",IF(L$3&gt;(A19taxstdlife+$E360),(Input!$K$74-Input!$K$123)-SUM($K360:K360),(Input!$K$74-Input!$K$123)/A19taxstdlife))</f>
        <v>0</v>
      </c>
      <c r="M360" s="291">
        <f>IF(A19taxstdlife="n/a","n/a",IF(M$3&gt;(A19taxstdlife+$E360),(Input!$K$74-Input!$K$123)-SUM($K360:L360),(Input!$K$74-Input!$K$123)/A19taxstdlife))</f>
        <v>0</v>
      </c>
      <c r="N360" s="291">
        <f>IF(A19taxstdlife="n/a","n/a",IF(N$3&gt;(A19taxstdlife+$E360),(Input!$K$74-Input!$K$123)-SUM($K360:M360),(Input!$K$74-Input!$K$123)/A19taxstdlife))</f>
        <v>0</v>
      </c>
      <c r="O360" s="291">
        <f>IF(A19taxstdlife="n/a","n/a",IF(O$3&gt;(A19taxstdlife+$E360),(Input!$K$74-Input!$K$123)-SUM($K360:N360),(Input!$K$74-Input!$K$123)/A19taxstdlife))</f>
        <v>0</v>
      </c>
      <c r="P360" s="291">
        <f>IF(A19taxstdlife="n/a","n/a",IF(P$3&gt;(A19taxstdlife+$E360),(Input!$K$74-Input!$K$123)-SUM($K360:O360),(Input!$K$74-Input!$K$123)/A19taxstdlife))</f>
        <v>0</v>
      </c>
      <c r="Q360" s="291">
        <f>IF(A19taxstdlife="n/a","n/a",IF(Q$3&gt;(A19taxstdlife+$E360),(Input!$K$74-Input!$K$123)-SUM($K360:P360),(Input!$K$74-Input!$K$123)/A19taxstdlife))</f>
        <v>0</v>
      </c>
      <c r="R360" s="291"/>
      <c r="S360" s="288"/>
      <c r="T360" s="288"/>
      <c r="U360" s="288"/>
      <c r="V360" s="288"/>
      <c r="W360" s="288"/>
      <c r="X360" s="288"/>
      <c r="Y360" s="288"/>
      <c r="Z360" s="288"/>
      <c r="AA360" s="289"/>
      <c r="AB360" s="289"/>
      <c r="AC360" s="289"/>
      <c r="AD360" s="289"/>
      <c r="AE360" s="289"/>
      <c r="AF360" s="289"/>
      <c r="AG360" s="289"/>
      <c r="AH360" s="289"/>
      <c r="AI360" s="289"/>
      <c r="AJ360" s="289"/>
      <c r="AK360" s="289"/>
      <c r="AL360" s="289"/>
      <c r="AM360" s="289"/>
      <c r="AN360" s="289"/>
      <c r="AO360" s="289"/>
      <c r="AP360" s="289"/>
      <c r="AQ360" s="289"/>
      <c r="AR360" s="289"/>
      <c r="AS360" s="289"/>
      <c r="AT360" s="289"/>
      <c r="AU360" s="289"/>
      <c r="AV360" s="289"/>
      <c r="AW360" s="289"/>
      <c r="AX360" s="289"/>
      <c r="AY360" s="289"/>
      <c r="AZ360" s="289"/>
      <c r="BA360" s="289"/>
      <c r="BB360" s="289"/>
      <c r="BC360" s="289"/>
      <c r="BD360" s="289"/>
      <c r="BE360" s="289"/>
      <c r="BF360" s="289"/>
      <c r="BG360" s="289"/>
      <c r="BH360" s="289"/>
      <c r="BI360" s="289"/>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5"/>
      <c r="D361" s="365"/>
      <c r="E361" s="85">
        <v>5</v>
      </c>
      <c r="F361" s="290"/>
      <c r="G361" s="294"/>
      <c r="H361" s="294"/>
      <c r="I361" s="294"/>
      <c r="J361" s="294"/>
      <c r="K361" s="294"/>
      <c r="L361" s="293"/>
      <c r="M361" s="291">
        <f>IF(A19taxstdlife="n/a","n/a",IF(M$3&gt;(A19taxstdlife+$E361),(Input!$L$74-Input!$L$123)-SUM($L361:L361),(Input!$L$74-Input!$L$123)/A19taxstdlife))</f>
        <v>0</v>
      </c>
      <c r="N361" s="291">
        <f>IF(A19taxstdlife="n/a","n/a",IF(N$3&gt;(A19taxstdlife+$E361),(Input!$L$74-Input!$L$123)-SUM($L361:M361),(Input!$L$74-Input!$L$123)/A19taxstdlife))</f>
        <v>0</v>
      </c>
      <c r="O361" s="291">
        <f>IF(A19taxstdlife="n/a","n/a",IF(O$3&gt;(A19taxstdlife+$E361),(Input!$L$74-Input!$L$123)-SUM($L361:N361),(Input!$L$74-Input!$L$123)/A19taxstdlife))</f>
        <v>0</v>
      </c>
      <c r="P361" s="291">
        <f>IF(A19taxstdlife="n/a","n/a",IF(P$3&gt;(A19taxstdlife+$E361),(Input!$L$74-Input!$L$123)-SUM($L361:O361),(Input!$L$74-Input!$L$123)/A19taxstdlife))</f>
        <v>0</v>
      </c>
      <c r="Q361" s="291">
        <f>IF(A19taxstdlife="n/a","n/a",IF(Q$3&gt;(A19taxstdlife+$E361),(Input!$L$74-Input!$L$123)-SUM($L361:P361),(Input!$L$74-Input!$L$123)/A19taxstdlife))</f>
        <v>0</v>
      </c>
      <c r="R361" s="291"/>
      <c r="S361" s="288"/>
      <c r="T361" s="288"/>
      <c r="U361" s="288"/>
      <c r="V361" s="288"/>
      <c r="W361" s="288"/>
      <c r="X361" s="288"/>
      <c r="Y361" s="288"/>
      <c r="Z361" s="288"/>
      <c r="AA361" s="289"/>
      <c r="AB361" s="289"/>
      <c r="AC361" s="289"/>
      <c r="AD361" s="289"/>
      <c r="AE361" s="289"/>
      <c r="AF361" s="289"/>
      <c r="AG361" s="289"/>
      <c r="AH361" s="289"/>
      <c r="AI361" s="289"/>
      <c r="AJ361" s="289"/>
      <c r="AK361" s="289"/>
      <c r="AL361" s="289"/>
      <c r="AM361" s="289"/>
      <c r="AN361" s="289"/>
      <c r="AO361" s="289"/>
      <c r="AP361" s="289"/>
      <c r="AQ361" s="289"/>
      <c r="AR361" s="289"/>
      <c r="AS361" s="289"/>
      <c r="AT361" s="289"/>
      <c r="AU361" s="289"/>
      <c r="AV361" s="289"/>
      <c r="AW361" s="289"/>
      <c r="AX361" s="289"/>
      <c r="AY361" s="289"/>
      <c r="AZ361" s="289"/>
      <c r="BA361" s="289"/>
      <c r="BB361" s="289"/>
      <c r="BC361" s="289"/>
      <c r="BD361" s="289"/>
      <c r="BE361" s="289"/>
      <c r="BF361" s="289"/>
      <c r="BG361" s="289"/>
      <c r="BH361" s="289"/>
      <c r="BI361" s="289"/>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5"/>
      <c r="D362" s="365"/>
      <c r="E362" s="85">
        <v>6</v>
      </c>
      <c r="F362" s="290"/>
      <c r="G362" s="294"/>
      <c r="H362" s="294"/>
      <c r="I362" s="294"/>
      <c r="J362" s="294"/>
      <c r="K362" s="294"/>
      <c r="L362" s="294"/>
      <c r="M362" s="293"/>
      <c r="N362" s="291">
        <f>IF(A19taxstdlife="n/a","n/a",IF(N$3&gt;(A19taxstdlife+$E362),(Input!$M$74-Input!$M$123)-SUM($M362:M362),(Input!$M$74-Input!$M$123)/A19taxstdlife))</f>
        <v>0</v>
      </c>
      <c r="O362" s="291">
        <f>IF(A19taxstdlife="n/a","n/a",IF(O$3&gt;(A19taxstdlife+$E362),(Input!$M$74-Input!$M$123)-SUM($M362:N362),(Input!$M$74-Input!$M$123)/A19taxstdlife))</f>
        <v>0</v>
      </c>
      <c r="P362" s="291">
        <f>IF(A19taxstdlife="n/a","n/a",IF(P$3&gt;(A19taxstdlife+$E362),(Input!$M$74-Input!$M$123)-SUM($M362:O362),(Input!$M$74-Input!$M$123)/A19taxstdlife))</f>
        <v>0</v>
      </c>
      <c r="Q362" s="291">
        <f>IF(A19taxstdlife="n/a","n/a",IF(Q$3&gt;(A19taxstdlife+$E362),(Input!$M$74-Input!$M$123)-SUM($M362:P362),(Input!$M$74-Input!$M$123)/A19taxstdlife))</f>
        <v>0</v>
      </c>
      <c r="R362" s="291"/>
      <c r="S362" s="288"/>
      <c r="T362" s="288"/>
      <c r="U362" s="288"/>
      <c r="V362" s="288"/>
      <c r="W362" s="288"/>
      <c r="X362" s="288"/>
      <c r="Y362" s="288"/>
      <c r="Z362" s="288"/>
      <c r="AA362" s="289"/>
      <c r="AB362" s="289"/>
      <c r="AC362" s="289"/>
      <c r="AD362" s="289"/>
      <c r="AE362" s="289"/>
      <c r="AF362" s="289"/>
      <c r="AG362" s="289"/>
      <c r="AH362" s="289"/>
      <c r="AI362" s="289"/>
      <c r="AJ362" s="289"/>
      <c r="AK362" s="289"/>
      <c r="AL362" s="289"/>
      <c r="AM362" s="289"/>
      <c r="AN362" s="289"/>
      <c r="AO362" s="289"/>
      <c r="AP362" s="289"/>
      <c r="AQ362" s="289"/>
      <c r="AR362" s="289"/>
      <c r="AS362" s="289"/>
      <c r="AT362" s="289"/>
      <c r="AU362" s="289"/>
      <c r="AV362" s="289"/>
      <c r="AW362" s="289"/>
      <c r="AX362" s="289"/>
      <c r="AY362" s="289"/>
      <c r="AZ362" s="289"/>
      <c r="BA362" s="289"/>
      <c r="BB362" s="289"/>
      <c r="BC362" s="289"/>
      <c r="BD362" s="289"/>
      <c r="BE362" s="289"/>
      <c r="BF362" s="289"/>
      <c r="BG362" s="289"/>
      <c r="BH362" s="289"/>
      <c r="BI362" s="289"/>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5"/>
      <c r="D363" s="365"/>
      <c r="E363" s="85">
        <v>7</v>
      </c>
      <c r="F363" s="290"/>
      <c r="G363" s="294"/>
      <c r="H363" s="294"/>
      <c r="I363" s="294"/>
      <c r="J363" s="294"/>
      <c r="K363" s="294"/>
      <c r="L363" s="294"/>
      <c r="M363" s="294"/>
      <c r="N363" s="293"/>
      <c r="O363" s="291">
        <f>IF(A19taxstdlife="n/a","n/a",IF(O$3&gt;(A19taxstdlife+$E363),(Input!$N$74-Input!$N$123)-SUM($N363:N363),(Input!$N$74-Input!$N$123)/A19taxstdlife))</f>
        <v>0</v>
      </c>
      <c r="P363" s="291">
        <f>IF(A19taxstdlife="n/a","n/a",IF(P$3&gt;(A19taxstdlife+$E363),(Input!$N$74-Input!$N$123)-SUM($N363:O363),(Input!$N$74-Input!$N$123)/A19taxstdlife))</f>
        <v>0</v>
      </c>
      <c r="Q363" s="291">
        <f>IF(A19taxstdlife="n/a","n/a",IF(Q$3&gt;(A19taxstdlife+$E363),(Input!$N$74-Input!$N$123)-SUM($N363:P363),(Input!$N$74-Input!$N$123)/A19taxstdlife))</f>
        <v>0</v>
      </c>
      <c r="R363" s="291"/>
      <c r="S363" s="288"/>
      <c r="T363" s="288"/>
      <c r="U363" s="288"/>
      <c r="V363" s="288"/>
      <c r="W363" s="288"/>
      <c r="X363" s="288"/>
      <c r="Y363" s="288"/>
      <c r="Z363" s="288"/>
      <c r="AA363" s="289"/>
      <c r="AB363" s="289"/>
      <c r="AC363" s="289"/>
      <c r="AD363" s="289"/>
      <c r="AE363" s="289"/>
      <c r="AF363" s="289"/>
      <c r="AG363" s="289"/>
      <c r="AH363" s="289"/>
      <c r="AI363" s="289"/>
      <c r="AJ363" s="289"/>
      <c r="AK363" s="289"/>
      <c r="AL363" s="289"/>
      <c r="AM363" s="289"/>
      <c r="AN363" s="289"/>
      <c r="AO363" s="289"/>
      <c r="AP363" s="289"/>
      <c r="AQ363" s="289"/>
      <c r="AR363" s="289"/>
      <c r="AS363" s="289"/>
      <c r="AT363" s="289"/>
      <c r="AU363" s="289"/>
      <c r="AV363" s="289"/>
      <c r="AW363" s="289"/>
      <c r="AX363" s="289"/>
      <c r="AY363" s="289"/>
      <c r="AZ363" s="289"/>
      <c r="BA363" s="289"/>
      <c r="BB363" s="289"/>
      <c r="BC363" s="289"/>
      <c r="BD363" s="289"/>
      <c r="BE363" s="289"/>
      <c r="BF363" s="289"/>
      <c r="BG363" s="289"/>
      <c r="BH363" s="289"/>
      <c r="BI363" s="289"/>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5"/>
      <c r="D364" s="365"/>
      <c r="E364" s="85">
        <v>8</v>
      </c>
      <c r="F364" s="290"/>
      <c r="G364" s="294"/>
      <c r="H364" s="294"/>
      <c r="I364" s="294"/>
      <c r="J364" s="294"/>
      <c r="K364" s="294"/>
      <c r="L364" s="294"/>
      <c r="M364" s="294"/>
      <c r="N364" s="294"/>
      <c r="O364" s="293"/>
      <c r="P364" s="291">
        <f>IF(A19taxstdlife="n/a","n/a",IF(P$3&gt;(A19taxstdlife+$E364),(Input!$O$74-Input!$O$123)-SUM($O364:O364),(Input!$O$74-Input!$O$123)/A19taxstdlife))</f>
        <v>0</v>
      </c>
      <c r="Q364" s="291">
        <f>IF(A19taxstdlife="n/a","n/a",IF(Q$3&gt;(A19taxstdlife+$E364),(Input!$O$74-Input!$O$123)-SUM($O364:P364),(Input!$O$74-Input!$O$123)/A19taxstdlife))</f>
        <v>0</v>
      </c>
      <c r="R364" s="291"/>
      <c r="S364" s="288"/>
      <c r="T364" s="288"/>
      <c r="U364" s="288"/>
      <c r="V364" s="288"/>
      <c r="W364" s="288"/>
      <c r="X364" s="288"/>
      <c r="Y364" s="288"/>
      <c r="Z364" s="288"/>
      <c r="AA364" s="289"/>
      <c r="AB364" s="289"/>
      <c r="AC364" s="289"/>
      <c r="AD364" s="289"/>
      <c r="AE364" s="289"/>
      <c r="AF364" s="289"/>
      <c r="AG364" s="289"/>
      <c r="AH364" s="289"/>
      <c r="AI364" s="289"/>
      <c r="AJ364" s="289"/>
      <c r="AK364" s="289"/>
      <c r="AL364" s="289"/>
      <c r="AM364" s="289"/>
      <c r="AN364" s="289"/>
      <c r="AO364" s="289"/>
      <c r="AP364" s="289"/>
      <c r="AQ364" s="289"/>
      <c r="AR364" s="289"/>
      <c r="AS364" s="289"/>
      <c r="AT364" s="289"/>
      <c r="AU364" s="289"/>
      <c r="AV364" s="289"/>
      <c r="AW364" s="289"/>
      <c r="AX364" s="289"/>
      <c r="AY364" s="289"/>
      <c r="AZ364" s="289"/>
      <c r="BA364" s="289"/>
      <c r="BB364" s="289"/>
      <c r="BC364" s="289"/>
      <c r="BD364" s="289"/>
      <c r="BE364" s="289"/>
      <c r="BF364" s="289"/>
      <c r="BG364" s="289"/>
      <c r="BH364" s="289"/>
      <c r="BI364" s="289"/>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25"/>
      <c r="D365" s="365"/>
      <c r="E365" s="85">
        <v>9</v>
      </c>
      <c r="F365" s="290"/>
      <c r="G365" s="294"/>
      <c r="H365" s="294"/>
      <c r="I365" s="294"/>
      <c r="J365" s="294"/>
      <c r="K365" s="294"/>
      <c r="L365" s="294"/>
      <c r="M365" s="294"/>
      <c r="N365" s="294"/>
      <c r="O365" s="294"/>
      <c r="P365" s="293"/>
      <c r="Q365" s="291">
        <f>IF(A19taxstdlife="n/a","n/a",IF(Q$3&gt;(A19taxstdlife+$E365),(Input!$P$74-Input!$P$123)-SUM($P365:P365),(Input!$P$74-Input!$P$123)/A19taxstdlife))</f>
        <v>0</v>
      </c>
      <c r="R365" s="291"/>
      <c r="S365" s="288"/>
      <c r="T365" s="288"/>
      <c r="U365" s="288"/>
      <c r="V365" s="288"/>
      <c r="W365" s="288"/>
      <c r="X365" s="288"/>
      <c r="Y365" s="288"/>
      <c r="Z365" s="288"/>
      <c r="AA365" s="289"/>
      <c r="AB365" s="289"/>
      <c r="AC365" s="289"/>
      <c r="AD365" s="289"/>
      <c r="AE365" s="289"/>
      <c r="AF365" s="289"/>
      <c r="AG365" s="289"/>
      <c r="AH365" s="289"/>
      <c r="AI365" s="289"/>
      <c r="AJ365" s="289"/>
      <c r="AK365" s="289"/>
      <c r="AL365" s="289"/>
      <c r="AM365" s="289"/>
      <c r="AN365" s="289"/>
      <c r="AO365" s="289"/>
      <c r="AP365" s="289"/>
      <c r="AQ365" s="289"/>
      <c r="AR365" s="289"/>
      <c r="AS365" s="289"/>
      <c r="AT365" s="289"/>
      <c r="AU365" s="289"/>
      <c r="AV365" s="289"/>
      <c r="AW365" s="289"/>
      <c r="AX365" s="289"/>
      <c r="AY365" s="289"/>
      <c r="AZ365" s="289"/>
      <c r="BA365" s="289"/>
      <c r="BB365" s="289"/>
      <c r="BC365" s="289"/>
      <c r="BD365" s="289"/>
      <c r="BE365" s="289"/>
      <c r="BF365" s="289"/>
      <c r="BG365" s="289"/>
      <c r="BH365" s="289"/>
      <c r="BI365" s="289"/>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25"/>
      <c r="D366" s="365"/>
      <c r="E366" s="86">
        <v>10</v>
      </c>
      <c r="F366" s="290"/>
      <c r="G366" s="294"/>
      <c r="H366" s="294"/>
      <c r="I366" s="294"/>
      <c r="J366" s="294"/>
      <c r="K366" s="294"/>
      <c r="L366" s="294"/>
      <c r="M366" s="294"/>
      <c r="N366" s="294"/>
      <c r="O366" s="294"/>
      <c r="P366" s="295"/>
      <c r="Q366" s="293"/>
      <c r="R366" s="291"/>
      <c r="S366" s="288"/>
      <c r="T366" s="288"/>
      <c r="U366" s="288"/>
      <c r="V366" s="288"/>
      <c r="W366" s="288"/>
      <c r="X366" s="288"/>
      <c r="Y366" s="288"/>
      <c r="Z366" s="288"/>
      <c r="AA366" s="289"/>
      <c r="AB366" s="289"/>
      <c r="AC366" s="289"/>
      <c r="AD366" s="289"/>
      <c r="AE366" s="289"/>
      <c r="AF366" s="289"/>
      <c r="AG366" s="289"/>
      <c r="AH366" s="289"/>
      <c r="AI366" s="289"/>
      <c r="AJ366" s="289"/>
      <c r="AK366" s="289"/>
      <c r="AL366" s="289"/>
      <c r="AM366" s="289"/>
      <c r="AN366" s="289"/>
      <c r="AO366" s="289"/>
      <c r="AP366" s="289"/>
      <c r="AQ366" s="289"/>
      <c r="AR366" s="289"/>
      <c r="AS366" s="289"/>
      <c r="AT366" s="289"/>
      <c r="AU366" s="289"/>
      <c r="AV366" s="289"/>
      <c r="AW366" s="289"/>
      <c r="AX366" s="289"/>
      <c r="AY366" s="289"/>
      <c r="AZ366" s="289"/>
      <c r="BA366" s="289"/>
      <c r="BB366" s="289"/>
      <c r="BC366" s="289"/>
      <c r="BD366" s="289"/>
      <c r="BE366" s="289"/>
      <c r="BF366" s="289"/>
      <c r="BG366" s="289"/>
      <c r="BH366" s="289"/>
      <c r="BI366" s="289"/>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1">
      <c r="A367" s="9"/>
      <c r="B367" s="9"/>
      <c r="C367" s="25">
        <f>Asset19</f>
        <v>0</v>
      </c>
      <c r="D367" s="9"/>
      <c r="E367" s="9"/>
      <c r="F367" s="281"/>
      <c r="G367" s="296"/>
      <c r="H367" s="296">
        <f>-SUM(H354:H366)</f>
        <v>0</v>
      </c>
      <c r="I367" s="296">
        <f>-SUM(I354:I366)</f>
        <v>0</v>
      </c>
      <c r="J367" s="296">
        <f>-SUM(J354:J366)</f>
        <v>0</v>
      </c>
      <c r="K367" s="296">
        <f>-SUM(K354:K366)</f>
        <v>0</v>
      </c>
      <c r="L367" s="296">
        <f>-SUM(L354:L366)</f>
        <v>0</v>
      </c>
      <c r="M367" s="296">
        <f>IF(Input!M248&gt;0, -SUM(M354:M366), 0)</f>
        <v>0</v>
      </c>
      <c r="N367" s="296">
        <f>IF(Input!N248&gt;0, -SUM(N354:N366), 0)</f>
        <v>0</v>
      </c>
      <c r="O367" s="296">
        <f>IF(Input!O248&gt;0, -SUM(O354:O366), 0)</f>
        <v>0</v>
      </c>
      <c r="P367" s="296">
        <f>IF(Input!P248&gt;0, -SUM(P354:P366), 0)</f>
        <v>0</v>
      </c>
      <c r="Q367" s="296">
        <f>IF(Input!Q248&gt;0, -SUM(Q354:Q366), 0)</f>
        <v>0</v>
      </c>
      <c r="R367" s="297"/>
      <c r="S367" s="298"/>
      <c r="T367" s="298"/>
      <c r="U367" s="298"/>
      <c r="V367" s="298"/>
      <c r="W367" s="298"/>
      <c r="X367" s="298"/>
      <c r="Y367" s="298"/>
      <c r="Z367" s="298"/>
      <c r="AA367" s="299"/>
      <c r="AB367" s="299"/>
      <c r="AC367" s="299"/>
      <c r="AD367" s="299"/>
      <c r="AE367" s="299"/>
      <c r="AF367" s="299"/>
      <c r="AG367" s="299"/>
      <c r="AH367" s="299"/>
      <c r="AI367" s="299"/>
      <c r="AJ367" s="299"/>
      <c r="AK367" s="299"/>
      <c r="AL367" s="299"/>
      <c r="AM367" s="299"/>
      <c r="AN367" s="299"/>
      <c r="AO367" s="299"/>
      <c r="AP367" s="299"/>
      <c r="AQ367" s="299"/>
      <c r="AR367" s="299"/>
      <c r="AS367" s="299"/>
      <c r="AT367" s="299"/>
      <c r="AU367" s="299"/>
      <c r="AV367" s="299"/>
      <c r="AW367" s="299"/>
      <c r="AX367" s="299"/>
      <c r="AY367" s="299"/>
      <c r="AZ367" s="299"/>
      <c r="BA367" s="299"/>
      <c r="BB367" s="299"/>
      <c r="BC367" s="299"/>
      <c r="BD367" s="299"/>
      <c r="BE367" s="299"/>
      <c r="BF367" s="299"/>
      <c r="BG367" s="299"/>
      <c r="BH367" s="299"/>
      <c r="BI367" s="299"/>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188">
        <f>Asset20</f>
        <v>0</v>
      </c>
      <c r="C368" s="32"/>
      <c r="D368" s="33" t="s">
        <v>66</v>
      </c>
      <c r="E368" s="32"/>
      <c r="F368" s="286"/>
      <c r="G368" s="287"/>
      <c r="H368" s="287">
        <f>IF(H$3&gt;A20taxremlife,A20taxvalue-SUM($F368:G368),IF(A20taxremlife="N/A","n/a",A20taxvalue/A20taxremlife))</f>
        <v>0</v>
      </c>
      <c r="I368" s="287">
        <f>IF(I$3&gt;A20taxremlife,A20taxvalue-SUM($F368:H368),IF(A20taxremlife="N/A","n/a",A20taxvalue/A20taxremlife))</f>
        <v>0</v>
      </c>
      <c r="J368" s="287">
        <f>IF(J$3&gt;A20taxremlife,A20taxvalue-SUM($F368:I368),IF(A20taxremlife="N/A","n/a",A20taxvalue/A20taxremlife))</f>
        <v>0</v>
      </c>
      <c r="K368" s="287">
        <f>IF(K$3&gt;A20taxremlife,A20taxvalue-SUM($F368:J368),IF(A20taxremlife="N/A","n/a",A20taxvalue/A20taxremlife))</f>
        <v>0</v>
      </c>
      <c r="L368" s="287">
        <f>IF(L$3&gt;A20taxremlife,A20taxvalue-SUM($F368:K368),IF(A20taxremlife="N/A","n/a",A20taxvalue/A20taxremlife))</f>
        <v>0</v>
      </c>
      <c r="M368" s="287">
        <f>IF(M$3&gt;A20taxremlife,A20taxvalue-SUM($F368:L368),IF(A20taxremlife="N/A","n/a",A20taxvalue/A20taxremlife))</f>
        <v>0</v>
      </c>
      <c r="N368" s="287">
        <f>IF(N$3&gt;A20taxremlife,A20taxvalue-SUM($F368:M368),IF(A20taxremlife="N/A","n/a",A20taxvalue/A20taxremlife))</f>
        <v>0</v>
      </c>
      <c r="O368" s="287">
        <f>IF(O$3&gt;A20taxremlife,A20taxvalue-SUM($F368:N368),IF(A20taxremlife="N/A","n/a",A20taxvalue/A20taxremlife))</f>
        <v>0</v>
      </c>
      <c r="P368" s="287">
        <f>IF(P$3&gt;A20taxremlife,A20taxvalue-SUM($F368:O368),IF(A20taxremlife="N/A","n/a",A20taxvalue/A20taxremlife))</f>
        <v>0</v>
      </c>
      <c r="Q368" s="287">
        <f>IF(Q$3&gt;A20taxremlife,A20taxvalue-SUM($F368:P368),IF(A20taxremlife="N/A","n/a",A20taxvalue/A20taxremlife))</f>
        <v>0</v>
      </c>
      <c r="R368" s="287"/>
      <c r="S368" s="288"/>
      <c r="T368" s="288"/>
      <c r="U368" s="288"/>
      <c r="V368" s="288"/>
      <c r="W368" s="288"/>
      <c r="X368" s="288"/>
      <c r="Y368" s="288"/>
      <c r="Z368" s="288"/>
      <c r="AA368" s="289"/>
      <c r="AB368" s="289"/>
      <c r="AC368" s="289"/>
      <c r="AD368" s="289"/>
      <c r="AE368" s="289"/>
      <c r="AF368" s="289"/>
      <c r="AG368" s="289"/>
      <c r="AH368" s="289"/>
      <c r="AI368" s="289"/>
      <c r="AJ368" s="289"/>
      <c r="AK368" s="289"/>
      <c r="AL368" s="289"/>
      <c r="AM368" s="289"/>
      <c r="AN368" s="289"/>
      <c r="AO368" s="289"/>
      <c r="AP368" s="289"/>
      <c r="AQ368" s="289"/>
      <c r="AR368" s="289"/>
      <c r="AS368" s="289"/>
      <c r="AT368" s="289"/>
      <c r="AU368" s="289"/>
      <c r="AV368" s="289"/>
      <c r="AW368" s="289"/>
      <c r="AX368" s="289"/>
      <c r="AY368" s="289"/>
      <c r="AZ368" s="289"/>
      <c r="BA368" s="289"/>
      <c r="BB368" s="289"/>
      <c r="BC368" s="289"/>
      <c r="BD368" s="289"/>
      <c r="BE368" s="289"/>
      <c r="BF368" s="289"/>
      <c r="BG368" s="289"/>
      <c r="BH368" s="289"/>
      <c r="BI368" s="289"/>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5"/>
      <c r="D369" s="364" t="s">
        <v>83</v>
      </c>
      <c r="E369" s="85">
        <v>-1</v>
      </c>
      <c r="F369" s="290"/>
      <c r="G369" s="291"/>
      <c r="H369" s="291"/>
      <c r="I369" s="291"/>
      <c r="J369" s="291"/>
      <c r="K369" s="291"/>
      <c r="L369" s="291"/>
      <c r="M369" s="291"/>
      <c r="N369" s="291"/>
      <c r="O369" s="291"/>
      <c r="P369" s="291"/>
      <c r="Q369" s="291"/>
      <c r="R369" s="291"/>
      <c r="S369" s="288"/>
      <c r="T369" s="288"/>
      <c r="U369" s="288"/>
      <c r="V369" s="288"/>
      <c r="W369" s="288"/>
      <c r="X369" s="288"/>
      <c r="Y369" s="288"/>
      <c r="Z369" s="288"/>
      <c r="AA369" s="289"/>
      <c r="AB369" s="289"/>
      <c r="AC369" s="289"/>
      <c r="AD369" s="289"/>
      <c r="AE369" s="289"/>
      <c r="AF369" s="289"/>
      <c r="AG369" s="289"/>
      <c r="AH369" s="289"/>
      <c r="AI369" s="289"/>
      <c r="AJ369" s="289"/>
      <c r="AK369" s="289"/>
      <c r="AL369" s="289"/>
      <c r="AM369" s="289"/>
      <c r="AN369" s="289"/>
      <c r="AO369" s="289"/>
      <c r="AP369" s="289"/>
      <c r="AQ369" s="289"/>
      <c r="AR369" s="289"/>
      <c r="AS369" s="289"/>
      <c r="AT369" s="289"/>
      <c r="AU369" s="289"/>
      <c r="AV369" s="289"/>
      <c r="AW369" s="289"/>
      <c r="AX369" s="289"/>
      <c r="AY369" s="289"/>
      <c r="AZ369" s="289"/>
      <c r="BA369" s="289"/>
      <c r="BB369" s="289"/>
      <c r="BC369" s="289"/>
      <c r="BD369" s="289"/>
      <c r="BE369" s="289"/>
      <c r="BF369" s="289"/>
      <c r="BG369" s="289"/>
      <c r="BH369" s="289"/>
      <c r="BI369" s="289"/>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5"/>
      <c r="D370" s="365"/>
      <c r="E370" s="85">
        <v>0</v>
      </c>
      <c r="F370" s="290"/>
      <c r="G370" s="293"/>
      <c r="H370" s="291"/>
      <c r="I370" s="291"/>
      <c r="J370" s="291"/>
      <c r="K370" s="291"/>
      <c r="L370" s="291"/>
      <c r="M370" s="291"/>
      <c r="N370" s="291"/>
      <c r="O370" s="291"/>
      <c r="P370" s="291"/>
      <c r="Q370" s="291"/>
      <c r="R370" s="291"/>
      <c r="S370" s="288"/>
      <c r="T370" s="288"/>
      <c r="U370" s="288"/>
      <c r="V370" s="288"/>
      <c r="W370" s="288"/>
      <c r="X370" s="288"/>
      <c r="Y370" s="288"/>
      <c r="Z370" s="288"/>
      <c r="AA370" s="289"/>
      <c r="AB370" s="289"/>
      <c r="AC370" s="289"/>
      <c r="AD370" s="289"/>
      <c r="AE370" s="289"/>
      <c r="AF370" s="289"/>
      <c r="AG370" s="289"/>
      <c r="AH370" s="289"/>
      <c r="AI370" s="289"/>
      <c r="AJ370" s="289"/>
      <c r="AK370" s="289"/>
      <c r="AL370" s="289"/>
      <c r="AM370" s="289"/>
      <c r="AN370" s="289"/>
      <c r="AO370" s="289"/>
      <c r="AP370" s="289"/>
      <c r="AQ370" s="289"/>
      <c r="AR370" s="289"/>
      <c r="AS370" s="289"/>
      <c r="AT370" s="289"/>
      <c r="AU370" s="289"/>
      <c r="AV370" s="289"/>
      <c r="AW370" s="289"/>
      <c r="AX370" s="289"/>
      <c r="AY370" s="289"/>
      <c r="AZ370" s="289"/>
      <c r="BA370" s="289"/>
      <c r="BB370" s="289"/>
      <c r="BC370" s="289"/>
      <c r="BD370" s="289"/>
      <c r="BE370" s="289"/>
      <c r="BF370" s="289"/>
      <c r="BG370" s="289"/>
      <c r="BH370" s="289"/>
      <c r="BI370" s="289"/>
      <c r="BJ370" s="187"/>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5"/>
      <c r="D371" s="365"/>
      <c r="E371" s="85">
        <v>1</v>
      </c>
      <c r="F371" s="290"/>
      <c r="G371" s="294"/>
      <c r="H371" s="293"/>
      <c r="I371" s="291">
        <f>IF(A20taxstdlife="n/a","n/a",IF(I$3&gt;(A20taxstdlife+$E371),(Input!$H$75-Input!$H$124)-SUM($H371:H371),(Input!$H$75-Input!$H$124)/A20taxstdlife))</f>
        <v>0</v>
      </c>
      <c r="J371" s="291">
        <f>IF(A20taxstdlife="n/a","n/a",IF(J$3&gt;(A20taxstdlife+$E371),(Input!$H$75-Input!$H$124)-SUM($H371:I371),(Input!$H$75-Input!$H$124)/A20taxstdlife))</f>
        <v>0</v>
      </c>
      <c r="K371" s="291">
        <f>IF(A20taxstdlife="n/a","n/a",IF(K$3&gt;(A20taxstdlife+$E371),(Input!$H$75-Input!$H$124)-SUM($H371:J371),(Input!$H$75-Input!$H$124)/A20taxstdlife))</f>
        <v>0</v>
      </c>
      <c r="L371" s="291">
        <f>IF(A20taxstdlife="n/a","n/a",IF(L$3&gt;(A20taxstdlife+$E371),(Input!$H$75-Input!$H$124)-SUM($H371:K371),(Input!$H$75-Input!$H$124)/A20taxstdlife))</f>
        <v>0</v>
      </c>
      <c r="M371" s="291">
        <f>IF(A20taxstdlife="n/a","n/a",IF(M$3&gt;(A20taxstdlife+$E371),(Input!$H$75-Input!$H$124)-SUM($H371:L371),(Input!$H$75-Input!$H$124)/A20taxstdlife))</f>
        <v>0</v>
      </c>
      <c r="N371" s="291">
        <f>IF(A20taxstdlife="n/a","n/a",IF(N$3&gt;(A20taxstdlife+$E371),(Input!$H$75-Input!$H$124)-SUM($H371:M371),(Input!$H$75-Input!$H$124)/A20taxstdlife))</f>
        <v>0</v>
      </c>
      <c r="O371" s="291">
        <f>IF(A20taxstdlife="n/a","n/a",IF(O$3&gt;(A20taxstdlife+$E371),(Input!$H$75-Input!$H$124)-SUM($H371:N371),(Input!$H$75-Input!$H$124)/A20taxstdlife))</f>
        <v>0</v>
      </c>
      <c r="P371" s="291">
        <f>IF(A20taxstdlife="n/a","n/a",IF(P$3&gt;(A20taxstdlife+$E371),(Input!$H$75-Input!$H$124)-SUM($H371:O371),(Input!$H$75-Input!$H$124)/A20taxstdlife))</f>
        <v>0</v>
      </c>
      <c r="Q371" s="291">
        <f>IF(A20taxstdlife="n/a","n/a",IF(Q$3&gt;(A20taxstdlife+$E371),(Input!$H$75-Input!$H$124)-SUM($H371:P371),(Input!$H$75-Input!$H$124)/A20taxstdlife))</f>
        <v>0</v>
      </c>
      <c r="R371" s="291"/>
      <c r="S371" s="288"/>
      <c r="T371" s="288"/>
      <c r="U371" s="288"/>
      <c r="V371" s="288"/>
      <c r="W371" s="288"/>
      <c r="X371" s="288"/>
      <c r="Y371" s="288"/>
      <c r="Z371" s="288"/>
      <c r="AA371" s="289"/>
      <c r="AB371" s="289"/>
      <c r="AC371" s="289"/>
      <c r="AD371" s="289"/>
      <c r="AE371" s="289"/>
      <c r="AF371" s="289"/>
      <c r="AG371" s="289"/>
      <c r="AH371" s="289"/>
      <c r="AI371" s="289"/>
      <c r="AJ371" s="289"/>
      <c r="AK371" s="289"/>
      <c r="AL371" s="289"/>
      <c r="AM371" s="289"/>
      <c r="AN371" s="289"/>
      <c r="AO371" s="289"/>
      <c r="AP371" s="289"/>
      <c r="AQ371" s="289"/>
      <c r="AR371" s="289"/>
      <c r="AS371" s="289"/>
      <c r="AT371" s="289"/>
      <c r="AU371" s="289"/>
      <c r="AV371" s="289"/>
      <c r="AW371" s="289"/>
      <c r="AX371" s="289"/>
      <c r="AY371" s="289"/>
      <c r="AZ371" s="289"/>
      <c r="BA371" s="289"/>
      <c r="BB371" s="289"/>
      <c r="BC371" s="289"/>
      <c r="BD371" s="289"/>
      <c r="BE371" s="289"/>
      <c r="BF371" s="289"/>
      <c r="BG371" s="289"/>
      <c r="BH371" s="289"/>
      <c r="BI371" s="289"/>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5"/>
      <c r="D372" s="365"/>
      <c r="E372" s="85">
        <v>2</v>
      </c>
      <c r="F372" s="290"/>
      <c r="G372" s="294"/>
      <c r="H372" s="294"/>
      <c r="I372" s="293"/>
      <c r="J372" s="291">
        <f>IF(A20taxstdlife="n/a","n/a",IF(J$3&gt;(A20taxstdlife+$E372),(Input!$I$75-Input!$I$124)-SUM($I372:I372),(Input!$I$75-Input!$I$124)/A20taxstdlife))</f>
        <v>0</v>
      </c>
      <c r="K372" s="291">
        <f>IF(A20taxstdlife="n/a","n/a",IF(K$3&gt;(A20taxstdlife+$E372),(Input!$I$75-Input!$I$124)-SUM($I372:J372),(Input!$I$75-Input!$I$124)/A20taxstdlife))</f>
        <v>0</v>
      </c>
      <c r="L372" s="291">
        <f>IF(A20taxstdlife="n/a","n/a",IF(L$3&gt;(A20taxstdlife+$E372),(Input!$I$75-Input!$I$124)-SUM($I372:K372),(Input!$I$75-Input!$I$124)/A20taxstdlife))</f>
        <v>0</v>
      </c>
      <c r="M372" s="291">
        <f>IF(A20taxstdlife="n/a","n/a",IF(M$3&gt;(A20taxstdlife+$E372),(Input!$I$75-Input!$I$124)-SUM($I372:L372),(Input!$I$75-Input!$I$124)/A20taxstdlife))</f>
        <v>0</v>
      </c>
      <c r="N372" s="291">
        <f>IF(A20taxstdlife="n/a","n/a",IF(N$3&gt;(A20taxstdlife+$E372),(Input!$I$75-Input!$I$124)-SUM($I372:M372),(Input!$I$75-Input!$I$124)/A20taxstdlife))</f>
        <v>0</v>
      </c>
      <c r="O372" s="291">
        <f>IF(A20taxstdlife="n/a","n/a",IF(O$3&gt;(A20taxstdlife+$E372),(Input!$I$75-Input!$I$124)-SUM($I372:N372),(Input!$I$75-Input!$I$124)/A20taxstdlife))</f>
        <v>0</v>
      </c>
      <c r="P372" s="291">
        <f>IF(A20taxstdlife="n/a","n/a",IF(P$3&gt;(A20taxstdlife+$E372),(Input!$I$75-Input!$I$124)-SUM($I372:O372),(Input!$I$75-Input!$I$124)/A20taxstdlife))</f>
        <v>0</v>
      </c>
      <c r="Q372" s="291">
        <f>IF(A20taxstdlife="n/a","n/a",IF(Q$3&gt;(A20taxstdlife+$E372),(Input!$I$75-Input!$I$124)-SUM($I372:P372),(Input!$I$75-Input!$I$124)/A20taxstdlife))</f>
        <v>0</v>
      </c>
      <c r="R372" s="291"/>
      <c r="S372" s="288"/>
      <c r="T372" s="288"/>
      <c r="U372" s="288"/>
      <c r="V372" s="288"/>
      <c r="W372" s="288"/>
      <c r="X372" s="288"/>
      <c r="Y372" s="288"/>
      <c r="Z372" s="288"/>
      <c r="AA372" s="289"/>
      <c r="AB372" s="289"/>
      <c r="AC372" s="289"/>
      <c r="AD372" s="289"/>
      <c r="AE372" s="289"/>
      <c r="AF372" s="289"/>
      <c r="AG372" s="289"/>
      <c r="AH372" s="289"/>
      <c r="AI372" s="289"/>
      <c r="AJ372" s="289"/>
      <c r="AK372" s="289"/>
      <c r="AL372" s="289"/>
      <c r="AM372" s="289"/>
      <c r="AN372" s="289"/>
      <c r="AO372" s="289"/>
      <c r="AP372" s="289"/>
      <c r="AQ372" s="289"/>
      <c r="AR372" s="289"/>
      <c r="AS372" s="289"/>
      <c r="AT372" s="289"/>
      <c r="AU372" s="289"/>
      <c r="AV372" s="289"/>
      <c r="AW372" s="289"/>
      <c r="AX372" s="289"/>
      <c r="AY372" s="289"/>
      <c r="AZ372" s="289"/>
      <c r="BA372" s="289"/>
      <c r="BB372" s="289"/>
      <c r="BC372" s="289"/>
      <c r="BD372" s="289"/>
      <c r="BE372" s="289"/>
      <c r="BF372" s="289"/>
      <c r="BG372" s="289"/>
      <c r="BH372" s="289"/>
      <c r="BI372" s="289"/>
      <c r="BJ372" s="300"/>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5"/>
      <c r="D373" s="365"/>
      <c r="E373" s="85">
        <v>3</v>
      </c>
      <c r="F373" s="290"/>
      <c r="G373" s="294"/>
      <c r="H373" s="294"/>
      <c r="I373" s="294"/>
      <c r="J373" s="293"/>
      <c r="K373" s="291">
        <f>IF(A20taxstdlife="n/a","n/a",IF(K$3&gt;(A20taxstdlife+$E373),(Input!$J$75-Input!$J$124)-SUM($J373:J373),(Input!$J$75-Input!$J$124)/A20taxstdlife))</f>
        <v>0</v>
      </c>
      <c r="L373" s="291">
        <f>IF(A20taxstdlife="n/a","n/a",IF(L$3&gt;(A20taxstdlife+$E373),(Input!$J$75-Input!$J$124)-SUM($J373:K373),(Input!$J$75-Input!$J$124)/A20taxstdlife))</f>
        <v>0</v>
      </c>
      <c r="M373" s="291">
        <f>IF(A20taxstdlife="n/a","n/a",IF(M$3&gt;(A20taxstdlife+$E373),(Input!$J$75-Input!$J$124)-SUM($J373:L373),(Input!$J$75-Input!$J$124)/A20taxstdlife))</f>
        <v>0</v>
      </c>
      <c r="N373" s="291">
        <f>IF(A20taxstdlife="n/a","n/a",IF(N$3&gt;(A20taxstdlife+$E373),(Input!$J$75-Input!$J$124)-SUM($J373:M373),(Input!$J$75-Input!$J$124)/A20taxstdlife))</f>
        <v>0</v>
      </c>
      <c r="O373" s="291">
        <f>IF(A20taxstdlife="n/a","n/a",IF(O$3&gt;(A20taxstdlife+$E373),(Input!$J$75-Input!$J$124)-SUM($J373:N373),(Input!$J$75-Input!$J$124)/A20taxstdlife))</f>
        <v>0</v>
      </c>
      <c r="P373" s="291">
        <f>IF(A20taxstdlife="n/a","n/a",IF(P$3&gt;(A20taxstdlife+$E373),(Input!$J$75-Input!$J$124)-SUM($J373:O373),(Input!$J$75-Input!$J$124)/A20taxstdlife))</f>
        <v>0</v>
      </c>
      <c r="Q373" s="291">
        <f>IF(A20taxstdlife="n/a","n/a",IF(Q$3&gt;(A20taxstdlife+$E373),(Input!$J$75-Input!$J$124)-SUM($J373:P373),(Input!$J$75-Input!$J$124)/A20taxstdlife))</f>
        <v>0</v>
      </c>
      <c r="R373" s="291"/>
      <c r="S373" s="288"/>
      <c r="T373" s="288"/>
      <c r="U373" s="288"/>
      <c r="V373" s="288"/>
      <c r="W373" s="288"/>
      <c r="X373" s="288"/>
      <c r="Y373" s="288"/>
      <c r="Z373" s="288"/>
      <c r="AA373" s="289"/>
      <c r="AB373" s="289"/>
      <c r="AC373" s="289"/>
      <c r="AD373" s="289"/>
      <c r="AE373" s="289"/>
      <c r="AF373" s="289"/>
      <c r="AG373" s="289"/>
      <c r="AH373" s="289"/>
      <c r="AI373" s="289"/>
      <c r="AJ373" s="289"/>
      <c r="AK373" s="289"/>
      <c r="AL373" s="289"/>
      <c r="AM373" s="289"/>
      <c r="AN373" s="289"/>
      <c r="AO373" s="289"/>
      <c r="AP373" s="289"/>
      <c r="AQ373" s="289"/>
      <c r="AR373" s="289"/>
      <c r="AS373" s="289"/>
      <c r="AT373" s="289"/>
      <c r="AU373" s="289"/>
      <c r="AV373" s="289"/>
      <c r="AW373" s="289"/>
      <c r="AX373" s="289"/>
      <c r="AY373" s="289"/>
      <c r="AZ373" s="289"/>
      <c r="BA373" s="289"/>
      <c r="BB373" s="289"/>
      <c r="BC373" s="289"/>
      <c r="BD373" s="289"/>
      <c r="BE373" s="289"/>
      <c r="BF373" s="289"/>
      <c r="BG373" s="289"/>
      <c r="BH373" s="289"/>
      <c r="BI373" s="289"/>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5"/>
      <c r="D374" s="365"/>
      <c r="E374" s="85">
        <v>4</v>
      </c>
      <c r="F374" s="290"/>
      <c r="G374" s="294"/>
      <c r="H374" s="294"/>
      <c r="I374" s="294"/>
      <c r="J374" s="294"/>
      <c r="K374" s="293"/>
      <c r="L374" s="291">
        <f>IF(A20taxstdlife="n/a","n/a",IF(L$3&gt;(A20taxstdlife+$E374),(Input!$K$75-Input!$K$124)-SUM($K374:K374),(Input!$K$75-Input!$K$124)/A20taxstdlife))</f>
        <v>0</v>
      </c>
      <c r="M374" s="291">
        <f>IF(A20taxstdlife="n/a","n/a",IF(M$3&gt;(A20taxstdlife+$E374),(Input!$K$75-Input!$K$124)-SUM($K374:L374),(Input!$K$75-Input!$K$124)/A20taxstdlife))</f>
        <v>0</v>
      </c>
      <c r="N374" s="291">
        <f>IF(A20taxstdlife="n/a","n/a",IF(N$3&gt;(A20taxstdlife+$E374),(Input!$K$75-Input!$K$124)-SUM($K374:M374),(Input!$K$75-Input!$K$124)/A20taxstdlife))</f>
        <v>0</v>
      </c>
      <c r="O374" s="291">
        <f>IF(A20taxstdlife="n/a","n/a",IF(O$3&gt;(A20taxstdlife+$E374),(Input!$K$75-Input!$K$124)-SUM($K374:N374),(Input!$K$75-Input!$K$124)/A20taxstdlife))</f>
        <v>0</v>
      </c>
      <c r="P374" s="291">
        <f>IF(A20taxstdlife="n/a","n/a",IF(P$3&gt;(A20taxstdlife+$E374),(Input!$K$75-Input!$K$124)-SUM($K374:O374),(Input!$K$75-Input!$K$124)/A20taxstdlife))</f>
        <v>0</v>
      </c>
      <c r="Q374" s="291">
        <f>IF(A20taxstdlife="n/a","n/a",IF(Q$3&gt;(A20taxstdlife+$E374),(Input!$K$75-Input!$K$124)-SUM($K374:P374),(Input!$K$75-Input!$K$124)/A20taxstdlife))</f>
        <v>0</v>
      </c>
      <c r="R374" s="291"/>
      <c r="S374" s="288"/>
      <c r="T374" s="288"/>
      <c r="U374" s="288"/>
      <c r="V374" s="288"/>
      <c r="W374" s="288"/>
      <c r="X374" s="288"/>
      <c r="Y374" s="288"/>
      <c r="Z374" s="288"/>
      <c r="AA374" s="289"/>
      <c r="AB374" s="289"/>
      <c r="AC374" s="289"/>
      <c r="AD374" s="289"/>
      <c r="AE374" s="289"/>
      <c r="AF374" s="289"/>
      <c r="AG374" s="289"/>
      <c r="AH374" s="289"/>
      <c r="AI374" s="289"/>
      <c r="AJ374" s="289"/>
      <c r="AK374" s="289"/>
      <c r="AL374" s="289"/>
      <c r="AM374" s="289"/>
      <c r="AN374" s="289"/>
      <c r="AO374" s="289"/>
      <c r="AP374" s="289"/>
      <c r="AQ374" s="289"/>
      <c r="AR374" s="289"/>
      <c r="AS374" s="289"/>
      <c r="AT374" s="289"/>
      <c r="AU374" s="289"/>
      <c r="AV374" s="289"/>
      <c r="AW374" s="289"/>
      <c r="AX374" s="289"/>
      <c r="AY374" s="289"/>
      <c r="AZ374" s="289"/>
      <c r="BA374" s="289"/>
      <c r="BB374" s="289"/>
      <c r="BC374" s="289"/>
      <c r="BD374" s="289"/>
      <c r="BE374" s="289"/>
      <c r="BF374" s="289"/>
      <c r="BG374" s="289"/>
      <c r="BH374" s="289"/>
      <c r="BI374" s="289"/>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5"/>
      <c r="D375" s="365"/>
      <c r="E375" s="85">
        <v>5</v>
      </c>
      <c r="F375" s="290"/>
      <c r="G375" s="294"/>
      <c r="H375" s="294"/>
      <c r="I375" s="294"/>
      <c r="J375" s="294"/>
      <c r="K375" s="294"/>
      <c r="L375" s="293"/>
      <c r="M375" s="291">
        <f>IF(A20taxstdlife="n/a","n/a",IF(M$3&gt;(A20taxstdlife+$E375),(Input!$L$75-Input!$L$124)-SUM($L375:L375),(Input!$L$75-Input!$L$124)/A20taxstdlife))</f>
        <v>0</v>
      </c>
      <c r="N375" s="291">
        <f>IF(A20taxstdlife="n/a","n/a",IF(N$3&gt;(A20taxstdlife+$E375),(Input!$L$75-Input!$L$124)-SUM($L375:M375),(Input!$L$75-Input!$L$124)/A20taxstdlife))</f>
        <v>0</v>
      </c>
      <c r="O375" s="291">
        <f>IF(A20taxstdlife="n/a","n/a",IF(O$3&gt;(A20taxstdlife+$E375),(Input!$L$75-Input!$L$124)-SUM($L375:N375),(Input!$L$75-Input!$L$124)/A20taxstdlife))</f>
        <v>0</v>
      </c>
      <c r="P375" s="291">
        <f>IF(A20taxstdlife="n/a","n/a",IF(P$3&gt;(A20taxstdlife+$E375),(Input!$L$75-Input!$L$124)-SUM($L375:O375),(Input!$L$75-Input!$L$124)/A20taxstdlife))</f>
        <v>0</v>
      </c>
      <c r="Q375" s="291">
        <f>IF(A20taxstdlife="n/a","n/a",IF(Q$3&gt;(A20taxstdlife+$E375),(Input!$L$75-Input!$L$124)-SUM($L375:P375),(Input!$L$75-Input!$L$124)/A20taxstdlife))</f>
        <v>0</v>
      </c>
      <c r="R375" s="291"/>
      <c r="S375" s="288"/>
      <c r="T375" s="288"/>
      <c r="U375" s="288"/>
      <c r="V375" s="288"/>
      <c r="W375" s="288"/>
      <c r="X375" s="288"/>
      <c r="Y375" s="288"/>
      <c r="Z375" s="288"/>
      <c r="AA375" s="289"/>
      <c r="AB375" s="289"/>
      <c r="AC375" s="289"/>
      <c r="AD375" s="289"/>
      <c r="AE375" s="289"/>
      <c r="AF375" s="289"/>
      <c r="AG375" s="289"/>
      <c r="AH375" s="289"/>
      <c r="AI375" s="289"/>
      <c r="AJ375" s="289"/>
      <c r="AK375" s="289"/>
      <c r="AL375" s="289"/>
      <c r="AM375" s="289"/>
      <c r="AN375" s="289"/>
      <c r="AO375" s="289"/>
      <c r="AP375" s="289"/>
      <c r="AQ375" s="289"/>
      <c r="AR375" s="289"/>
      <c r="AS375" s="289"/>
      <c r="AT375" s="289"/>
      <c r="AU375" s="289"/>
      <c r="AV375" s="289"/>
      <c r="AW375" s="289"/>
      <c r="AX375" s="289"/>
      <c r="AY375" s="289"/>
      <c r="AZ375" s="289"/>
      <c r="BA375" s="289"/>
      <c r="BB375" s="289"/>
      <c r="BC375" s="289"/>
      <c r="BD375" s="289"/>
      <c r="BE375" s="289"/>
      <c r="BF375" s="289"/>
      <c r="BG375" s="289"/>
      <c r="BH375" s="289"/>
      <c r="BI375" s="289"/>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5"/>
      <c r="D376" s="365"/>
      <c r="E376" s="85">
        <v>6</v>
      </c>
      <c r="F376" s="290"/>
      <c r="G376" s="294"/>
      <c r="H376" s="294"/>
      <c r="I376" s="294"/>
      <c r="J376" s="294"/>
      <c r="K376" s="294"/>
      <c r="L376" s="294"/>
      <c r="M376" s="293"/>
      <c r="N376" s="291">
        <f>IF(A20taxstdlife="n/a","n/a",IF(N$3&gt;(A20taxstdlife+$E376),(Input!$M$75-Input!$M$124)-SUM($M376:M376),(Input!$M$75-Input!$M$124)/A20taxstdlife))</f>
        <v>0</v>
      </c>
      <c r="O376" s="291">
        <f>IF(A20taxstdlife="n/a","n/a",IF(O$3&gt;(A20taxstdlife+$E376),(Input!$M$75-Input!$M$124)-SUM($M376:N376),(Input!$M$75-Input!$M$124)/A20taxstdlife))</f>
        <v>0</v>
      </c>
      <c r="P376" s="291">
        <f>IF(A20taxstdlife="n/a","n/a",IF(P$3&gt;(A20taxstdlife+$E376),(Input!$M$75-Input!$M$124)-SUM($M376:O376),(Input!$M$75-Input!$M$124)/A20taxstdlife))</f>
        <v>0</v>
      </c>
      <c r="Q376" s="291">
        <f>IF(A20taxstdlife="n/a","n/a",IF(Q$3&gt;(A20taxstdlife+$E376),(Input!$M$75-Input!$M$124)-SUM($M376:P376),(Input!$M$75-Input!$M$124)/A20taxstdlife))</f>
        <v>0</v>
      </c>
      <c r="R376" s="291"/>
      <c r="S376" s="288"/>
      <c r="T376" s="288"/>
      <c r="U376" s="288"/>
      <c r="V376" s="288"/>
      <c r="W376" s="288"/>
      <c r="X376" s="288"/>
      <c r="Y376" s="288"/>
      <c r="Z376" s="288"/>
      <c r="AA376" s="289"/>
      <c r="AB376" s="289"/>
      <c r="AC376" s="289"/>
      <c r="AD376" s="289"/>
      <c r="AE376" s="289"/>
      <c r="AF376" s="289"/>
      <c r="AG376" s="289"/>
      <c r="AH376" s="289"/>
      <c r="AI376" s="289"/>
      <c r="AJ376" s="289"/>
      <c r="AK376" s="289"/>
      <c r="AL376" s="289"/>
      <c r="AM376" s="289"/>
      <c r="AN376" s="289"/>
      <c r="AO376" s="289"/>
      <c r="AP376" s="289"/>
      <c r="AQ376" s="289"/>
      <c r="AR376" s="289"/>
      <c r="AS376" s="289"/>
      <c r="AT376" s="289"/>
      <c r="AU376" s="289"/>
      <c r="AV376" s="289"/>
      <c r="AW376" s="289"/>
      <c r="AX376" s="289"/>
      <c r="AY376" s="289"/>
      <c r="AZ376" s="289"/>
      <c r="BA376" s="289"/>
      <c r="BB376" s="289"/>
      <c r="BC376" s="289"/>
      <c r="BD376" s="289"/>
      <c r="BE376" s="289"/>
      <c r="BF376" s="289"/>
      <c r="BG376" s="289"/>
      <c r="BH376" s="289"/>
      <c r="BI376" s="289"/>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5"/>
      <c r="D377" s="365"/>
      <c r="E377" s="85">
        <v>7</v>
      </c>
      <c r="F377" s="290"/>
      <c r="G377" s="294"/>
      <c r="H377" s="294"/>
      <c r="I377" s="294"/>
      <c r="J377" s="294"/>
      <c r="K377" s="294"/>
      <c r="L377" s="294"/>
      <c r="M377" s="294"/>
      <c r="N377" s="293"/>
      <c r="O377" s="291">
        <f>IF(A20taxstdlife="n/a","n/a",IF(O$3&gt;(A20taxstdlife+$E377),(Input!$N$75-Input!$N$124)-SUM($N377:N377),(Input!$N$75-Input!$N$124)/A20taxstdlife))</f>
        <v>0</v>
      </c>
      <c r="P377" s="291">
        <f>IF(A20taxstdlife="n/a","n/a",IF(P$3&gt;(A20taxstdlife+$E377),(Input!$N$75-Input!$N$124)-SUM($N377:O377),(Input!$N$75-Input!$N$124)/A20taxstdlife))</f>
        <v>0</v>
      </c>
      <c r="Q377" s="291">
        <f>IF(A20taxstdlife="n/a","n/a",IF(Q$3&gt;(A20taxstdlife+$E377),(Input!$N$75-Input!$N$124)-SUM($N377:P377),(Input!$N$75-Input!$N$124)/A20taxstdlife))</f>
        <v>0</v>
      </c>
      <c r="R377" s="291"/>
      <c r="S377" s="288"/>
      <c r="T377" s="288"/>
      <c r="U377" s="288"/>
      <c r="V377" s="288"/>
      <c r="W377" s="288"/>
      <c r="X377" s="288"/>
      <c r="Y377" s="288"/>
      <c r="Z377" s="288"/>
      <c r="AA377" s="289"/>
      <c r="AB377" s="289"/>
      <c r="AC377" s="289"/>
      <c r="AD377" s="289"/>
      <c r="AE377" s="289"/>
      <c r="AF377" s="289"/>
      <c r="AG377" s="289"/>
      <c r="AH377" s="289"/>
      <c r="AI377" s="289"/>
      <c r="AJ377" s="289"/>
      <c r="AK377" s="289"/>
      <c r="AL377" s="289"/>
      <c r="AM377" s="289"/>
      <c r="AN377" s="289"/>
      <c r="AO377" s="289"/>
      <c r="AP377" s="289"/>
      <c r="AQ377" s="289"/>
      <c r="AR377" s="289"/>
      <c r="AS377" s="289"/>
      <c r="AT377" s="289"/>
      <c r="AU377" s="289"/>
      <c r="AV377" s="289"/>
      <c r="AW377" s="289"/>
      <c r="AX377" s="289"/>
      <c r="AY377" s="289"/>
      <c r="AZ377" s="289"/>
      <c r="BA377" s="289"/>
      <c r="BB377" s="289"/>
      <c r="BC377" s="289"/>
      <c r="BD377" s="289"/>
      <c r="BE377" s="289"/>
      <c r="BF377" s="289"/>
      <c r="BG377" s="289"/>
      <c r="BH377" s="289"/>
      <c r="BI377" s="289"/>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5"/>
      <c r="D378" s="365"/>
      <c r="E378" s="85">
        <v>8</v>
      </c>
      <c r="F378" s="290"/>
      <c r="G378" s="294"/>
      <c r="H378" s="294"/>
      <c r="I378" s="294"/>
      <c r="J378" s="294"/>
      <c r="K378" s="294"/>
      <c r="L378" s="294"/>
      <c r="M378" s="294"/>
      <c r="N378" s="294"/>
      <c r="O378" s="293"/>
      <c r="P378" s="291">
        <f>IF(A20taxstdlife="n/a","n/a",IF(P$3&gt;(A20taxstdlife+$E378),(Input!$O$75-Input!$O$124)-SUM($O378:O378),(Input!$O$75-Input!$O$124)/A20taxstdlife))</f>
        <v>0</v>
      </c>
      <c r="Q378" s="291">
        <f>IF(A20taxstdlife="n/a","n/a",IF(Q$3&gt;(A20taxstdlife+$E378),(Input!$O$75-Input!$O$124)-SUM($O378:P378),(Input!$O$75-Input!$O$124)/A20taxstdlife))</f>
        <v>0</v>
      </c>
      <c r="R378" s="291"/>
      <c r="S378" s="288"/>
      <c r="T378" s="288"/>
      <c r="U378" s="288"/>
      <c r="V378" s="288"/>
      <c r="W378" s="288"/>
      <c r="X378" s="288"/>
      <c r="Y378" s="288"/>
      <c r="Z378" s="288"/>
      <c r="AA378" s="289"/>
      <c r="AB378" s="289"/>
      <c r="AC378" s="289"/>
      <c r="AD378" s="289"/>
      <c r="AE378" s="289"/>
      <c r="AF378" s="289"/>
      <c r="AG378" s="289"/>
      <c r="AH378" s="289"/>
      <c r="AI378" s="289"/>
      <c r="AJ378" s="289"/>
      <c r="AK378" s="289"/>
      <c r="AL378" s="289"/>
      <c r="AM378" s="289"/>
      <c r="AN378" s="289"/>
      <c r="AO378" s="289"/>
      <c r="AP378" s="289"/>
      <c r="AQ378" s="289"/>
      <c r="AR378" s="289"/>
      <c r="AS378" s="289"/>
      <c r="AT378" s="289"/>
      <c r="AU378" s="289"/>
      <c r="AV378" s="289"/>
      <c r="AW378" s="289"/>
      <c r="AX378" s="289"/>
      <c r="AY378" s="289"/>
      <c r="AZ378" s="289"/>
      <c r="BA378" s="289"/>
      <c r="BB378" s="289"/>
      <c r="BC378" s="289"/>
      <c r="BD378" s="289"/>
      <c r="BE378" s="289"/>
      <c r="BF378" s="289"/>
      <c r="BG378" s="289"/>
      <c r="BH378" s="289"/>
      <c r="BI378" s="289"/>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2.75" hidden="1" customHeight="1" outlineLevel="2">
      <c r="A379" s="9"/>
      <c r="B379" s="9"/>
      <c r="C379" s="25"/>
      <c r="D379" s="365"/>
      <c r="E379" s="85">
        <v>9</v>
      </c>
      <c r="F379" s="290"/>
      <c r="G379" s="294"/>
      <c r="H379" s="294"/>
      <c r="I379" s="294"/>
      <c r="J379" s="294"/>
      <c r="K379" s="294"/>
      <c r="L379" s="294"/>
      <c r="M379" s="294"/>
      <c r="N379" s="294"/>
      <c r="O379" s="294"/>
      <c r="P379" s="293"/>
      <c r="Q379" s="291">
        <f>IF(A20taxstdlife="n/a","n/a",IF(Q$3&gt;(A20taxstdlife+$E379),(Input!$P$75-Input!$P$124)-SUM($P379:P379),(Input!$P$75-Input!$P$124)/A20taxstdlife))</f>
        <v>0</v>
      </c>
      <c r="R379" s="291"/>
      <c r="S379" s="288"/>
      <c r="T379" s="288"/>
      <c r="U379" s="288"/>
      <c r="V379" s="288"/>
      <c r="W379" s="288"/>
      <c r="X379" s="288"/>
      <c r="Y379" s="288"/>
      <c r="Z379" s="288"/>
      <c r="AA379" s="289"/>
      <c r="AB379" s="289"/>
      <c r="AC379" s="289"/>
      <c r="AD379" s="289"/>
      <c r="AE379" s="289"/>
      <c r="AF379" s="289"/>
      <c r="AG379" s="289"/>
      <c r="AH379" s="289"/>
      <c r="AI379" s="289"/>
      <c r="AJ379" s="289"/>
      <c r="AK379" s="289"/>
      <c r="AL379" s="289"/>
      <c r="AM379" s="289"/>
      <c r="AN379" s="289"/>
      <c r="AO379" s="289"/>
      <c r="AP379" s="289"/>
      <c r="AQ379" s="289"/>
      <c r="AR379" s="289"/>
      <c r="AS379" s="289"/>
      <c r="AT379" s="289"/>
      <c r="AU379" s="289"/>
      <c r="AV379" s="289"/>
      <c r="AW379" s="289"/>
      <c r="AX379" s="289"/>
      <c r="AY379" s="289"/>
      <c r="AZ379" s="289"/>
      <c r="BA379" s="289"/>
      <c r="BB379" s="289"/>
      <c r="BC379" s="289"/>
      <c r="BD379" s="289"/>
      <c r="BE379" s="289"/>
      <c r="BF379" s="289"/>
      <c r="BG379" s="289"/>
      <c r="BH379" s="289"/>
      <c r="BI379" s="289"/>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9"/>
      <c r="C380" s="25"/>
      <c r="D380" s="365"/>
      <c r="E380" s="86">
        <v>10</v>
      </c>
      <c r="F380" s="290"/>
      <c r="G380" s="294"/>
      <c r="H380" s="294"/>
      <c r="I380" s="294"/>
      <c r="J380" s="294"/>
      <c r="K380" s="294"/>
      <c r="L380" s="294"/>
      <c r="M380" s="294"/>
      <c r="N380" s="294"/>
      <c r="O380" s="294"/>
      <c r="P380" s="295"/>
      <c r="Q380" s="293"/>
      <c r="R380" s="291"/>
      <c r="S380" s="288"/>
      <c r="T380" s="288"/>
      <c r="U380" s="288"/>
      <c r="V380" s="288"/>
      <c r="W380" s="288"/>
      <c r="X380" s="288"/>
      <c r="Y380" s="288"/>
      <c r="Z380" s="288"/>
      <c r="AA380" s="289"/>
      <c r="AB380" s="289"/>
      <c r="AC380" s="289"/>
      <c r="AD380" s="289"/>
      <c r="AE380" s="289"/>
      <c r="AF380" s="289"/>
      <c r="AG380" s="289"/>
      <c r="AH380" s="289"/>
      <c r="AI380" s="289"/>
      <c r="AJ380" s="289"/>
      <c r="AK380" s="289"/>
      <c r="AL380" s="289"/>
      <c r="AM380" s="289"/>
      <c r="AN380" s="289"/>
      <c r="AO380" s="289"/>
      <c r="AP380" s="289"/>
      <c r="AQ380" s="289"/>
      <c r="AR380" s="289"/>
      <c r="AS380" s="289"/>
      <c r="AT380" s="289"/>
      <c r="AU380" s="289"/>
      <c r="AV380" s="289"/>
      <c r="AW380" s="289"/>
      <c r="AX380" s="289"/>
      <c r="AY380" s="289"/>
      <c r="AZ380" s="289"/>
      <c r="BA380" s="289"/>
      <c r="BB380" s="289"/>
      <c r="BC380" s="289"/>
      <c r="BD380" s="289"/>
      <c r="BE380" s="289"/>
      <c r="BF380" s="289"/>
      <c r="BG380" s="289"/>
      <c r="BH380" s="289"/>
      <c r="BI380" s="289"/>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25">
        <f>Asset20</f>
        <v>0</v>
      </c>
      <c r="D381" s="9"/>
      <c r="E381" s="9"/>
      <c r="F381" s="281"/>
      <c r="G381" s="296"/>
      <c r="H381" s="296">
        <f>-SUM(H368:H380)</f>
        <v>0</v>
      </c>
      <c r="I381" s="296">
        <f>-SUM(I368:I380)</f>
        <v>0</v>
      </c>
      <c r="J381" s="296">
        <f>-SUM(J368:J380)</f>
        <v>0</v>
      </c>
      <c r="K381" s="296">
        <f>-SUM(K368:K380)</f>
        <v>0</v>
      </c>
      <c r="L381" s="296">
        <f>-SUM(L368:L380)</f>
        <v>0</v>
      </c>
      <c r="M381" s="296">
        <f>IF(Input!M248&gt;0, -SUM(M368:M380), 0)</f>
        <v>0</v>
      </c>
      <c r="N381" s="296">
        <f>IF(Input!N248&gt;0, -SUM(N368:N380), 0)</f>
        <v>0</v>
      </c>
      <c r="O381" s="296">
        <f>IF(Input!O248&gt;0, -SUM(O368:O380), 0)</f>
        <v>0</v>
      </c>
      <c r="P381" s="296">
        <f>IF(Input!P248&gt;0, -SUM(P368:P380), 0)</f>
        <v>0</v>
      </c>
      <c r="Q381" s="296">
        <f>IF(Input!Q248&gt;0, -SUM(Q368:Q380), 0)</f>
        <v>0</v>
      </c>
      <c r="R381" s="297"/>
      <c r="S381" s="298"/>
      <c r="T381" s="298"/>
      <c r="U381" s="298"/>
      <c r="V381" s="298"/>
      <c r="W381" s="298"/>
      <c r="X381" s="298"/>
      <c r="Y381" s="298"/>
      <c r="Z381" s="298"/>
      <c r="AA381" s="299"/>
      <c r="AB381" s="299"/>
      <c r="AC381" s="299"/>
      <c r="AD381" s="299"/>
      <c r="AE381" s="299"/>
      <c r="AF381" s="299"/>
      <c r="AG381" s="299"/>
      <c r="AH381" s="299"/>
      <c r="AI381" s="299"/>
      <c r="AJ381" s="299"/>
      <c r="AK381" s="299"/>
      <c r="AL381" s="299"/>
      <c r="AM381" s="299"/>
      <c r="AN381" s="299"/>
      <c r="AO381" s="299"/>
      <c r="AP381" s="299"/>
      <c r="AQ381" s="299"/>
      <c r="AR381" s="299"/>
      <c r="AS381" s="299"/>
      <c r="AT381" s="299"/>
      <c r="AU381" s="299"/>
      <c r="AV381" s="299"/>
      <c r="AW381" s="299"/>
      <c r="AX381" s="299"/>
      <c r="AY381" s="299"/>
      <c r="AZ381" s="299"/>
      <c r="BA381" s="299"/>
      <c r="BB381" s="299"/>
      <c r="BC381" s="299"/>
      <c r="BD381" s="299"/>
      <c r="BE381" s="299"/>
      <c r="BF381" s="299"/>
      <c r="BG381" s="299"/>
      <c r="BH381" s="299"/>
      <c r="BI381" s="299"/>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188">
        <f>Asset21</f>
        <v>0</v>
      </c>
      <c r="C382" s="32"/>
      <c r="D382" s="33" t="s">
        <v>66</v>
      </c>
      <c r="E382" s="32"/>
      <c r="F382" s="286"/>
      <c r="G382" s="287"/>
      <c r="H382" s="287">
        <f>IF(H$3&gt;A21taxremlife,A21taxvalue-SUM($F382:G382),IF(A21taxremlife="N/A","n/a",A21taxvalue/A21taxremlife))</f>
        <v>0</v>
      </c>
      <c r="I382" s="287">
        <f>IF(I$3&gt;A21taxremlife,A21taxvalue-SUM($F382:H382),IF(A21taxremlife="N/A","n/a",A21taxvalue/A21taxremlife))</f>
        <v>0</v>
      </c>
      <c r="J382" s="287">
        <f>IF(J$3&gt;A21taxremlife,A21taxvalue-SUM($F382:I382),IF(A21taxremlife="N/A","n/a",A21taxvalue/A21taxremlife))</f>
        <v>0</v>
      </c>
      <c r="K382" s="287">
        <f>IF(K$3&gt;A21taxremlife,A21taxvalue-SUM($F382:J382),IF(A21taxremlife="N/A","n/a",A21taxvalue/A21taxremlife))</f>
        <v>0</v>
      </c>
      <c r="L382" s="287">
        <f>IF(L$3&gt;A21taxremlife,A21taxvalue-SUM($F382:K382),IF(A21taxremlife="N/A","n/a",A21taxvalue/A21taxremlife))</f>
        <v>0</v>
      </c>
      <c r="M382" s="287">
        <f>IF(M$3&gt;A21taxremlife,A21taxvalue-SUM($F382:L382),IF(A21taxremlife="N/A","n/a",A21taxvalue/A21taxremlife))</f>
        <v>0</v>
      </c>
      <c r="N382" s="287">
        <f>IF(N$3&gt;A21taxremlife,A21taxvalue-SUM($F382:M382),IF(A21taxremlife="N/A","n/a",A21taxvalue/A21taxremlife))</f>
        <v>0</v>
      </c>
      <c r="O382" s="287">
        <f>IF(O$3&gt;A21taxremlife,A21taxvalue-SUM($F382:N382),IF(A21taxremlife="N/A","n/a",A21taxvalue/A21taxremlife))</f>
        <v>0</v>
      </c>
      <c r="P382" s="287">
        <f>IF(P$3&gt;A21taxremlife,A21taxvalue-SUM($F382:O382),IF(A21taxremlife="N/A","n/a",A21taxvalue/A21taxremlife))</f>
        <v>0</v>
      </c>
      <c r="Q382" s="287">
        <f>IF(Q$3&gt;A21taxremlife,A21taxvalue-SUM($F382:P382),IF(A21taxremlife="N/A","n/a",A21taxvalue/A21taxremlife))</f>
        <v>0</v>
      </c>
      <c r="R382" s="287"/>
      <c r="S382" s="288"/>
      <c r="T382" s="288"/>
      <c r="U382" s="288"/>
      <c r="V382" s="288"/>
      <c r="W382" s="288"/>
      <c r="X382" s="288"/>
      <c r="Y382" s="288"/>
      <c r="Z382" s="288"/>
      <c r="AA382" s="289"/>
      <c r="AB382" s="289"/>
      <c r="AC382" s="289"/>
      <c r="AD382" s="289"/>
      <c r="AE382" s="289"/>
      <c r="AF382" s="289"/>
      <c r="AG382" s="289"/>
      <c r="AH382" s="289"/>
      <c r="AI382" s="289"/>
      <c r="AJ382" s="289"/>
      <c r="AK382" s="289"/>
      <c r="AL382" s="289"/>
      <c r="AM382" s="289"/>
      <c r="AN382" s="289"/>
      <c r="AO382" s="289"/>
      <c r="AP382" s="289"/>
      <c r="AQ382" s="289"/>
      <c r="AR382" s="289"/>
      <c r="AS382" s="289"/>
      <c r="AT382" s="289"/>
      <c r="AU382" s="289"/>
      <c r="AV382" s="289"/>
      <c r="AW382" s="289"/>
      <c r="AX382" s="289"/>
      <c r="AY382" s="289"/>
      <c r="AZ382" s="289"/>
      <c r="BA382" s="289"/>
      <c r="BB382" s="289"/>
      <c r="BC382" s="289"/>
      <c r="BD382" s="289"/>
      <c r="BE382" s="289"/>
      <c r="BF382" s="289"/>
      <c r="BG382" s="289"/>
      <c r="BH382" s="289"/>
      <c r="BI382" s="289"/>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5"/>
      <c r="D383" s="364" t="s">
        <v>83</v>
      </c>
      <c r="E383" s="85">
        <v>-1</v>
      </c>
      <c r="F383" s="290"/>
      <c r="G383" s="291"/>
      <c r="H383" s="291"/>
      <c r="I383" s="291"/>
      <c r="J383" s="291"/>
      <c r="K383" s="291"/>
      <c r="L383" s="291"/>
      <c r="M383" s="291"/>
      <c r="N383" s="291"/>
      <c r="O383" s="291"/>
      <c r="P383" s="291"/>
      <c r="Q383" s="291"/>
      <c r="R383" s="291"/>
      <c r="S383" s="288"/>
      <c r="T383" s="288"/>
      <c r="U383" s="288"/>
      <c r="V383" s="288"/>
      <c r="W383" s="288"/>
      <c r="X383" s="288"/>
      <c r="Y383" s="288"/>
      <c r="Z383" s="288"/>
      <c r="AA383" s="289"/>
      <c r="AB383" s="289"/>
      <c r="AC383" s="289"/>
      <c r="AD383" s="289"/>
      <c r="AE383" s="289"/>
      <c r="AF383" s="289"/>
      <c r="AG383" s="289"/>
      <c r="AH383" s="289"/>
      <c r="AI383" s="289"/>
      <c r="AJ383" s="289"/>
      <c r="AK383" s="289"/>
      <c r="AL383" s="289"/>
      <c r="AM383" s="289"/>
      <c r="AN383" s="289"/>
      <c r="AO383" s="289"/>
      <c r="AP383" s="289"/>
      <c r="AQ383" s="289"/>
      <c r="AR383" s="289"/>
      <c r="AS383" s="289"/>
      <c r="AT383" s="289"/>
      <c r="AU383" s="289"/>
      <c r="AV383" s="289"/>
      <c r="AW383" s="289"/>
      <c r="AX383" s="289"/>
      <c r="AY383" s="289"/>
      <c r="AZ383" s="289"/>
      <c r="BA383" s="289"/>
      <c r="BB383" s="289"/>
      <c r="BC383" s="289"/>
      <c r="BD383" s="289"/>
      <c r="BE383" s="289"/>
      <c r="BF383" s="289"/>
      <c r="BG383" s="289"/>
      <c r="BH383" s="289"/>
      <c r="BI383" s="289"/>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5"/>
      <c r="D384" s="365"/>
      <c r="E384" s="85">
        <v>0</v>
      </c>
      <c r="F384" s="290"/>
      <c r="G384" s="293"/>
      <c r="H384" s="291"/>
      <c r="I384" s="291"/>
      <c r="J384" s="291"/>
      <c r="K384" s="291"/>
      <c r="L384" s="291"/>
      <c r="M384" s="291"/>
      <c r="N384" s="291"/>
      <c r="O384" s="291"/>
      <c r="P384" s="291"/>
      <c r="Q384" s="291"/>
      <c r="R384" s="291"/>
      <c r="S384" s="288"/>
      <c r="T384" s="288"/>
      <c r="U384" s="288"/>
      <c r="V384" s="288"/>
      <c r="W384" s="288"/>
      <c r="X384" s="288"/>
      <c r="Y384" s="288"/>
      <c r="Z384" s="288"/>
      <c r="AA384" s="289"/>
      <c r="AB384" s="289"/>
      <c r="AC384" s="289"/>
      <c r="AD384" s="289"/>
      <c r="AE384" s="289"/>
      <c r="AF384" s="289"/>
      <c r="AG384" s="289"/>
      <c r="AH384" s="289"/>
      <c r="AI384" s="289"/>
      <c r="AJ384" s="289"/>
      <c r="AK384" s="289"/>
      <c r="AL384" s="289"/>
      <c r="AM384" s="289"/>
      <c r="AN384" s="289"/>
      <c r="AO384" s="289"/>
      <c r="AP384" s="289"/>
      <c r="AQ384" s="289"/>
      <c r="AR384" s="289"/>
      <c r="AS384" s="289"/>
      <c r="AT384" s="289"/>
      <c r="AU384" s="289"/>
      <c r="AV384" s="289"/>
      <c r="AW384" s="289"/>
      <c r="AX384" s="289"/>
      <c r="AY384" s="289"/>
      <c r="AZ384" s="289"/>
      <c r="BA384" s="289"/>
      <c r="BB384" s="289"/>
      <c r="BC384" s="289"/>
      <c r="BD384" s="289"/>
      <c r="BE384" s="289"/>
      <c r="BF384" s="289"/>
      <c r="BG384" s="289"/>
      <c r="BH384" s="289"/>
      <c r="BI384" s="289"/>
      <c r="BJ384" s="187"/>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5"/>
      <c r="D385" s="365"/>
      <c r="E385" s="85">
        <v>1</v>
      </c>
      <c r="F385" s="290"/>
      <c r="G385" s="294"/>
      <c r="H385" s="293"/>
      <c r="I385" s="291">
        <f>IF(A21taxstdlife="n/a","n/a",IF(I$3&gt;(A21taxstdlife+$E385),(Input!$H$76-Input!$H$125)-SUM($H385:H385),(Input!$H$76-Input!$H$125)/A21taxstdlife))</f>
        <v>0</v>
      </c>
      <c r="J385" s="291">
        <f>IF(A21taxstdlife="n/a","n/a",IF(J$3&gt;(A21taxstdlife+$E385),(Input!$H$76-Input!$H$125)-SUM($H385:I385),(Input!$H$76-Input!$H$125)/A21taxstdlife))</f>
        <v>0</v>
      </c>
      <c r="K385" s="291">
        <f>IF(A21taxstdlife="n/a","n/a",IF(K$3&gt;(A21taxstdlife+$E385),(Input!$H$76-Input!$H$125)-SUM($H385:J385),(Input!$H$76-Input!$H$125)/A21taxstdlife))</f>
        <v>0</v>
      </c>
      <c r="L385" s="291">
        <f>IF(A21taxstdlife="n/a","n/a",IF(L$3&gt;(A21taxstdlife+$E385),(Input!$H$76-Input!$H$125)-SUM($H385:K385),(Input!$H$76-Input!$H$125)/A21taxstdlife))</f>
        <v>0</v>
      </c>
      <c r="M385" s="291">
        <f>IF(A21taxstdlife="n/a","n/a",IF(M$3&gt;(A21taxstdlife+$E385),(Input!$H$76-Input!$H$125)-SUM($H385:L385),(Input!$H$76-Input!$H$125)/A21taxstdlife))</f>
        <v>0</v>
      </c>
      <c r="N385" s="291">
        <f>IF(A21taxstdlife="n/a","n/a",IF(N$3&gt;(A21taxstdlife+$E385),(Input!$H$76-Input!$H$125)-SUM($H385:M385),(Input!$H$76-Input!$H$125)/A21taxstdlife))</f>
        <v>0</v>
      </c>
      <c r="O385" s="291">
        <f>IF(A21taxstdlife="n/a","n/a",IF(O$3&gt;(A21taxstdlife+$E385),(Input!$H$76-Input!$H$125)-SUM($H385:N385),(Input!$H$76-Input!$H$125)/A21taxstdlife))</f>
        <v>0</v>
      </c>
      <c r="P385" s="291">
        <f>IF(A21taxstdlife="n/a","n/a",IF(P$3&gt;(A21taxstdlife+$E385),(Input!$H$76-Input!$H$125)-SUM($H385:O385),(Input!$H$76-Input!$H$125)/A21taxstdlife))</f>
        <v>0</v>
      </c>
      <c r="Q385" s="291">
        <f>IF(A21taxstdlife="n/a","n/a",IF(Q$3&gt;(A21taxstdlife+$E385),(Input!$H$76-Input!$H$125)-SUM($H385:P385),(Input!$H$76-Input!$H$125)/A21taxstdlife))</f>
        <v>0</v>
      </c>
      <c r="R385" s="291"/>
      <c r="S385" s="288"/>
      <c r="T385" s="288"/>
      <c r="U385" s="288"/>
      <c r="V385" s="288"/>
      <c r="W385" s="288"/>
      <c r="X385" s="288"/>
      <c r="Y385" s="288"/>
      <c r="Z385" s="288"/>
      <c r="AA385" s="289"/>
      <c r="AB385" s="289"/>
      <c r="AC385" s="289"/>
      <c r="AD385" s="289"/>
      <c r="AE385" s="289"/>
      <c r="AF385" s="289"/>
      <c r="AG385" s="289"/>
      <c r="AH385" s="289"/>
      <c r="AI385" s="289"/>
      <c r="AJ385" s="289"/>
      <c r="AK385" s="289"/>
      <c r="AL385" s="289"/>
      <c r="AM385" s="289"/>
      <c r="AN385" s="289"/>
      <c r="AO385" s="289"/>
      <c r="AP385" s="289"/>
      <c r="AQ385" s="289"/>
      <c r="AR385" s="289"/>
      <c r="AS385" s="289"/>
      <c r="AT385" s="289"/>
      <c r="AU385" s="289"/>
      <c r="AV385" s="289"/>
      <c r="AW385" s="289"/>
      <c r="AX385" s="289"/>
      <c r="AY385" s="289"/>
      <c r="AZ385" s="289"/>
      <c r="BA385" s="289"/>
      <c r="BB385" s="289"/>
      <c r="BC385" s="289"/>
      <c r="BD385" s="289"/>
      <c r="BE385" s="289"/>
      <c r="BF385" s="289"/>
      <c r="BG385" s="289"/>
      <c r="BH385" s="289"/>
      <c r="BI385" s="289"/>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5"/>
      <c r="D386" s="365"/>
      <c r="E386" s="85">
        <v>2</v>
      </c>
      <c r="F386" s="290"/>
      <c r="G386" s="294"/>
      <c r="H386" s="294"/>
      <c r="I386" s="293"/>
      <c r="J386" s="291">
        <f>IF(A21taxstdlife="n/a","n/a",IF(J$3&gt;(A21taxstdlife+$E386),(Input!$I$76-Input!$I$125)-SUM($I386:I386),(Input!$I$76-Input!$I$125)/A21taxstdlife))</f>
        <v>0</v>
      </c>
      <c r="K386" s="291">
        <f>IF(A21taxstdlife="n/a","n/a",IF(K$3&gt;(A21taxstdlife+$E386),(Input!$I$76-Input!$I$125)-SUM($I386:J386),(Input!$I$76-Input!$I$125)/A21taxstdlife))</f>
        <v>0</v>
      </c>
      <c r="L386" s="291">
        <f>IF(A21taxstdlife="n/a","n/a",IF(L$3&gt;(A21taxstdlife+$E386),(Input!$I$76-Input!$I$125)-SUM($I386:K386),(Input!$I$76-Input!$I$125)/A21taxstdlife))</f>
        <v>0</v>
      </c>
      <c r="M386" s="291">
        <f>IF(A21taxstdlife="n/a","n/a",IF(M$3&gt;(A21taxstdlife+$E386),(Input!$I$76-Input!$I$125)-SUM($I386:L386),(Input!$I$76-Input!$I$125)/A21taxstdlife))</f>
        <v>0</v>
      </c>
      <c r="N386" s="291">
        <f>IF(A21taxstdlife="n/a","n/a",IF(N$3&gt;(A21taxstdlife+$E386),(Input!$I$76-Input!$I$125)-SUM($I386:M386),(Input!$I$76-Input!$I$125)/A21taxstdlife))</f>
        <v>0</v>
      </c>
      <c r="O386" s="291">
        <f>IF(A21taxstdlife="n/a","n/a",IF(O$3&gt;(A21taxstdlife+$E386),(Input!$I$76-Input!$I$125)-SUM($I386:N386),(Input!$I$76-Input!$I$125)/A21taxstdlife))</f>
        <v>0</v>
      </c>
      <c r="P386" s="291">
        <f>IF(A21taxstdlife="n/a","n/a",IF(P$3&gt;(A21taxstdlife+$E386),(Input!$I$76-Input!$I$125)-SUM($I386:O386),(Input!$I$76-Input!$I$125)/A21taxstdlife))</f>
        <v>0</v>
      </c>
      <c r="Q386" s="291">
        <f>IF(A21taxstdlife="n/a","n/a",IF(Q$3&gt;(A21taxstdlife+$E386),(Input!$I$76-Input!$I$125)-SUM($I386:P386),(Input!$I$76-Input!$I$125)/A21taxstdlife))</f>
        <v>0</v>
      </c>
      <c r="R386" s="291"/>
      <c r="S386" s="288"/>
      <c r="T386" s="288"/>
      <c r="U386" s="288"/>
      <c r="V386" s="288"/>
      <c r="W386" s="288"/>
      <c r="X386" s="288"/>
      <c r="Y386" s="288"/>
      <c r="Z386" s="288"/>
      <c r="AA386" s="289"/>
      <c r="AB386" s="289"/>
      <c r="AC386" s="289"/>
      <c r="AD386" s="289"/>
      <c r="AE386" s="289"/>
      <c r="AF386" s="289"/>
      <c r="AG386" s="289"/>
      <c r="AH386" s="289"/>
      <c r="AI386" s="289"/>
      <c r="AJ386" s="289"/>
      <c r="AK386" s="289"/>
      <c r="AL386" s="289"/>
      <c r="AM386" s="289"/>
      <c r="AN386" s="289"/>
      <c r="AO386" s="289"/>
      <c r="AP386" s="289"/>
      <c r="AQ386" s="289"/>
      <c r="AR386" s="289"/>
      <c r="AS386" s="289"/>
      <c r="AT386" s="289"/>
      <c r="AU386" s="289"/>
      <c r="AV386" s="289"/>
      <c r="AW386" s="289"/>
      <c r="AX386" s="289"/>
      <c r="AY386" s="289"/>
      <c r="AZ386" s="289"/>
      <c r="BA386" s="289"/>
      <c r="BB386" s="289"/>
      <c r="BC386" s="289"/>
      <c r="BD386" s="289"/>
      <c r="BE386" s="289"/>
      <c r="BF386" s="289"/>
      <c r="BG386" s="289"/>
      <c r="BH386" s="289"/>
      <c r="BI386" s="289"/>
      <c r="BJ386" s="300"/>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5"/>
      <c r="D387" s="365"/>
      <c r="E387" s="85">
        <v>3</v>
      </c>
      <c r="F387" s="290"/>
      <c r="G387" s="294"/>
      <c r="H387" s="294"/>
      <c r="I387" s="294"/>
      <c r="J387" s="293"/>
      <c r="K387" s="291">
        <f>IF(A21taxstdlife="n/a","n/a",IF(K$3&gt;(A21taxstdlife+$E387),(Input!$J$76-Input!$J$125)-SUM($J387:J387),(Input!$J$76-Input!$J$125)/A21taxstdlife))</f>
        <v>0</v>
      </c>
      <c r="L387" s="291">
        <f>IF(A21taxstdlife="n/a","n/a",IF(L$3&gt;(A21taxstdlife+$E387),(Input!$J$76-Input!$J$125)-SUM($J387:K387),(Input!$J$76-Input!$J$125)/A21taxstdlife))</f>
        <v>0</v>
      </c>
      <c r="M387" s="291">
        <f>IF(A21taxstdlife="n/a","n/a",IF(M$3&gt;(A21taxstdlife+$E387),(Input!$J$76-Input!$J$125)-SUM($J387:L387),(Input!$J$76-Input!$J$125)/A21taxstdlife))</f>
        <v>0</v>
      </c>
      <c r="N387" s="291">
        <f>IF(A21taxstdlife="n/a","n/a",IF(N$3&gt;(A21taxstdlife+$E387),(Input!$J$76-Input!$J$125)-SUM($J387:M387),(Input!$J$76-Input!$J$125)/A21taxstdlife))</f>
        <v>0</v>
      </c>
      <c r="O387" s="291">
        <f>IF(A21taxstdlife="n/a","n/a",IF(O$3&gt;(A21taxstdlife+$E387),(Input!$J$76-Input!$J$125)-SUM($J387:N387),(Input!$J$76-Input!$J$125)/A21taxstdlife))</f>
        <v>0</v>
      </c>
      <c r="P387" s="291">
        <f>IF(A21taxstdlife="n/a","n/a",IF(P$3&gt;(A21taxstdlife+$E387),(Input!$J$76-Input!$J$125)-SUM($J387:O387),(Input!$J$76-Input!$J$125)/A21taxstdlife))</f>
        <v>0</v>
      </c>
      <c r="Q387" s="291">
        <f>IF(A21taxstdlife="n/a","n/a",IF(Q$3&gt;(A21taxstdlife+$E387),(Input!$J$76-Input!$J$125)-SUM($J387:P387),(Input!$J$76-Input!$J$125)/A21taxstdlife))</f>
        <v>0</v>
      </c>
      <c r="R387" s="291"/>
      <c r="S387" s="288"/>
      <c r="T387" s="288"/>
      <c r="U387" s="288"/>
      <c r="V387" s="288"/>
      <c r="W387" s="288"/>
      <c r="X387" s="288"/>
      <c r="Y387" s="288"/>
      <c r="Z387" s="288"/>
      <c r="AA387" s="289"/>
      <c r="AB387" s="289"/>
      <c r="AC387" s="289"/>
      <c r="AD387" s="289"/>
      <c r="AE387" s="289"/>
      <c r="AF387" s="289"/>
      <c r="AG387" s="289"/>
      <c r="AH387" s="289"/>
      <c r="AI387" s="289"/>
      <c r="AJ387" s="289"/>
      <c r="AK387" s="289"/>
      <c r="AL387" s="289"/>
      <c r="AM387" s="289"/>
      <c r="AN387" s="289"/>
      <c r="AO387" s="289"/>
      <c r="AP387" s="289"/>
      <c r="AQ387" s="289"/>
      <c r="AR387" s="289"/>
      <c r="AS387" s="289"/>
      <c r="AT387" s="289"/>
      <c r="AU387" s="289"/>
      <c r="AV387" s="289"/>
      <c r="AW387" s="289"/>
      <c r="AX387" s="289"/>
      <c r="AY387" s="289"/>
      <c r="AZ387" s="289"/>
      <c r="BA387" s="289"/>
      <c r="BB387" s="289"/>
      <c r="BC387" s="289"/>
      <c r="BD387" s="289"/>
      <c r="BE387" s="289"/>
      <c r="BF387" s="289"/>
      <c r="BG387" s="289"/>
      <c r="BH387" s="289"/>
      <c r="BI387" s="289"/>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5"/>
      <c r="D388" s="365"/>
      <c r="E388" s="85">
        <v>4</v>
      </c>
      <c r="F388" s="290"/>
      <c r="G388" s="294"/>
      <c r="H388" s="294"/>
      <c r="I388" s="294"/>
      <c r="J388" s="294"/>
      <c r="K388" s="293"/>
      <c r="L388" s="291">
        <f>IF(A21taxstdlife="n/a","n/a",IF(L$3&gt;(A21taxstdlife+$E388),(Input!$K$76-Input!$K$125)-SUM($K388:K388),(Input!$K$76-Input!$K$125)/A21taxstdlife))</f>
        <v>0</v>
      </c>
      <c r="M388" s="291">
        <f>IF(A21taxstdlife="n/a","n/a",IF(M$3&gt;(A21taxstdlife+$E388),(Input!$K$76-Input!$K$125)-SUM($K388:L388),(Input!$K$76-Input!$K$125)/A21taxstdlife))</f>
        <v>0</v>
      </c>
      <c r="N388" s="291">
        <f>IF(A21taxstdlife="n/a","n/a",IF(N$3&gt;(A21taxstdlife+$E388),(Input!$K$76-Input!$K$125)-SUM($K388:M388),(Input!$K$76-Input!$K$125)/A21taxstdlife))</f>
        <v>0</v>
      </c>
      <c r="O388" s="291">
        <f>IF(A21taxstdlife="n/a","n/a",IF(O$3&gt;(A21taxstdlife+$E388),(Input!$K$76-Input!$K$125)-SUM($K388:N388),(Input!$K$76-Input!$K$125)/A21taxstdlife))</f>
        <v>0</v>
      </c>
      <c r="P388" s="291">
        <f>IF(A21taxstdlife="n/a","n/a",IF(P$3&gt;(A21taxstdlife+$E388),(Input!$K$76-Input!$K$125)-SUM($K388:O388),(Input!$K$76-Input!$K$125)/A21taxstdlife))</f>
        <v>0</v>
      </c>
      <c r="Q388" s="291">
        <f>IF(A21taxstdlife="n/a","n/a",IF(Q$3&gt;(A21taxstdlife+$E388),(Input!$K$76-Input!$K$125)-SUM($K388:P388),(Input!$K$76-Input!$K$125)/A21taxstdlife))</f>
        <v>0</v>
      </c>
      <c r="R388" s="291"/>
      <c r="S388" s="288"/>
      <c r="T388" s="288"/>
      <c r="U388" s="288"/>
      <c r="V388" s="288"/>
      <c r="W388" s="288"/>
      <c r="X388" s="288"/>
      <c r="Y388" s="288"/>
      <c r="Z388" s="288"/>
      <c r="AA388" s="289"/>
      <c r="AB388" s="289"/>
      <c r="AC388" s="289"/>
      <c r="AD388" s="289"/>
      <c r="AE388" s="289"/>
      <c r="AF388" s="289"/>
      <c r="AG388" s="289"/>
      <c r="AH388" s="289"/>
      <c r="AI388" s="289"/>
      <c r="AJ388" s="289"/>
      <c r="AK388" s="289"/>
      <c r="AL388" s="289"/>
      <c r="AM388" s="289"/>
      <c r="AN388" s="289"/>
      <c r="AO388" s="289"/>
      <c r="AP388" s="289"/>
      <c r="AQ388" s="289"/>
      <c r="AR388" s="289"/>
      <c r="AS388" s="289"/>
      <c r="AT388" s="289"/>
      <c r="AU388" s="289"/>
      <c r="AV388" s="289"/>
      <c r="AW388" s="289"/>
      <c r="AX388" s="289"/>
      <c r="AY388" s="289"/>
      <c r="AZ388" s="289"/>
      <c r="BA388" s="289"/>
      <c r="BB388" s="289"/>
      <c r="BC388" s="289"/>
      <c r="BD388" s="289"/>
      <c r="BE388" s="289"/>
      <c r="BF388" s="289"/>
      <c r="BG388" s="289"/>
      <c r="BH388" s="289"/>
      <c r="BI388" s="289"/>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5"/>
      <c r="D389" s="365"/>
      <c r="E389" s="85">
        <v>5</v>
      </c>
      <c r="F389" s="290"/>
      <c r="G389" s="294"/>
      <c r="H389" s="294"/>
      <c r="I389" s="294"/>
      <c r="J389" s="294"/>
      <c r="K389" s="294"/>
      <c r="L389" s="293"/>
      <c r="M389" s="291">
        <f>IF(A21taxstdlife="n/a","n/a",IF(M$3&gt;(A21taxstdlife+$E389),(Input!$L$76-Input!$L$125)-SUM($L389:L389),(Input!$L$76-Input!$L$125)/A21taxstdlife))</f>
        <v>0</v>
      </c>
      <c r="N389" s="291">
        <f>IF(A21taxstdlife="n/a","n/a",IF(N$3&gt;(A21taxstdlife+$E389),(Input!$L$76-Input!$L$125)-SUM($L389:M389),(Input!$L$76-Input!$L$125)/A21taxstdlife))</f>
        <v>0</v>
      </c>
      <c r="O389" s="291">
        <f>IF(A21taxstdlife="n/a","n/a",IF(O$3&gt;(A21taxstdlife+$E389),(Input!$L$76-Input!$L$125)-SUM($L389:N389),(Input!$L$76-Input!$L$125)/A21taxstdlife))</f>
        <v>0</v>
      </c>
      <c r="P389" s="291">
        <f>IF(A21taxstdlife="n/a","n/a",IF(P$3&gt;(A21taxstdlife+$E389),(Input!$L$76-Input!$L$125)-SUM($L389:O389),(Input!$L$76-Input!$L$125)/A21taxstdlife))</f>
        <v>0</v>
      </c>
      <c r="Q389" s="291">
        <f>IF(A21taxstdlife="n/a","n/a",IF(Q$3&gt;(A21taxstdlife+$E389),(Input!$L$76-Input!$L$125)-SUM($L389:P389),(Input!$L$76-Input!$L$125)/A21taxstdlife))</f>
        <v>0</v>
      </c>
      <c r="R389" s="291"/>
      <c r="S389" s="288"/>
      <c r="T389" s="288"/>
      <c r="U389" s="288"/>
      <c r="V389" s="288"/>
      <c r="W389" s="288"/>
      <c r="X389" s="288"/>
      <c r="Y389" s="288"/>
      <c r="Z389" s="288"/>
      <c r="AA389" s="289"/>
      <c r="AB389" s="289"/>
      <c r="AC389" s="289"/>
      <c r="AD389" s="289"/>
      <c r="AE389" s="289"/>
      <c r="AF389" s="289"/>
      <c r="AG389" s="289"/>
      <c r="AH389" s="289"/>
      <c r="AI389" s="289"/>
      <c r="AJ389" s="289"/>
      <c r="AK389" s="289"/>
      <c r="AL389" s="289"/>
      <c r="AM389" s="289"/>
      <c r="AN389" s="289"/>
      <c r="AO389" s="289"/>
      <c r="AP389" s="289"/>
      <c r="AQ389" s="289"/>
      <c r="AR389" s="289"/>
      <c r="AS389" s="289"/>
      <c r="AT389" s="289"/>
      <c r="AU389" s="289"/>
      <c r="AV389" s="289"/>
      <c r="AW389" s="289"/>
      <c r="AX389" s="289"/>
      <c r="AY389" s="289"/>
      <c r="AZ389" s="289"/>
      <c r="BA389" s="289"/>
      <c r="BB389" s="289"/>
      <c r="BC389" s="289"/>
      <c r="BD389" s="289"/>
      <c r="BE389" s="289"/>
      <c r="BF389" s="289"/>
      <c r="BG389" s="289"/>
      <c r="BH389" s="289"/>
      <c r="BI389" s="289"/>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5"/>
      <c r="D390" s="365"/>
      <c r="E390" s="85">
        <v>6</v>
      </c>
      <c r="F390" s="290"/>
      <c r="G390" s="294"/>
      <c r="H390" s="294"/>
      <c r="I390" s="294"/>
      <c r="J390" s="294"/>
      <c r="K390" s="294"/>
      <c r="L390" s="294"/>
      <c r="M390" s="293"/>
      <c r="N390" s="291">
        <f>IF(A21taxstdlife="n/a","n/a",IF(N$3&gt;(A21taxstdlife+$E390),(Input!$M$76-Input!$M$125)-SUM($M390:M390),(Input!$M$76-Input!$M$125)/A21taxstdlife))</f>
        <v>0</v>
      </c>
      <c r="O390" s="291">
        <f>IF(A21taxstdlife="n/a","n/a",IF(O$3&gt;(A21taxstdlife+$E390),(Input!$M$76-Input!$M$125)-SUM($M390:N390),(Input!$M$76-Input!$M$125)/A21taxstdlife))</f>
        <v>0</v>
      </c>
      <c r="P390" s="291">
        <f>IF(A21taxstdlife="n/a","n/a",IF(P$3&gt;(A21taxstdlife+$E390),(Input!$M$76-Input!$M$125)-SUM($M390:O390),(Input!$M$76-Input!$M$125)/A21taxstdlife))</f>
        <v>0</v>
      </c>
      <c r="Q390" s="291">
        <f>IF(A21taxstdlife="n/a","n/a",IF(Q$3&gt;(A21taxstdlife+$E390),(Input!$M$76-Input!$M$125)-SUM($M390:P390),(Input!$M$76-Input!$M$125)/A21taxstdlife))</f>
        <v>0</v>
      </c>
      <c r="R390" s="291"/>
      <c r="S390" s="288"/>
      <c r="T390" s="288"/>
      <c r="U390" s="288"/>
      <c r="V390" s="288"/>
      <c r="W390" s="288"/>
      <c r="X390" s="288"/>
      <c r="Y390" s="288"/>
      <c r="Z390" s="288"/>
      <c r="AA390" s="289"/>
      <c r="AB390" s="289"/>
      <c r="AC390" s="289"/>
      <c r="AD390" s="289"/>
      <c r="AE390" s="289"/>
      <c r="AF390" s="289"/>
      <c r="AG390" s="289"/>
      <c r="AH390" s="289"/>
      <c r="AI390" s="289"/>
      <c r="AJ390" s="289"/>
      <c r="AK390" s="289"/>
      <c r="AL390" s="289"/>
      <c r="AM390" s="289"/>
      <c r="AN390" s="289"/>
      <c r="AO390" s="289"/>
      <c r="AP390" s="289"/>
      <c r="AQ390" s="289"/>
      <c r="AR390" s="289"/>
      <c r="AS390" s="289"/>
      <c r="AT390" s="289"/>
      <c r="AU390" s="289"/>
      <c r="AV390" s="289"/>
      <c r="AW390" s="289"/>
      <c r="AX390" s="289"/>
      <c r="AY390" s="289"/>
      <c r="AZ390" s="289"/>
      <c r="BA390" s="289"/>
      <c r="BB390" s="289"/>
      <c r="BC390" s="289"/>
      <c r="BD390" s="289"/>
      <c r="BE390" s="289"/>
      <c r="BF390" s="289"/>
      <c r="BG390" s="289"/>
      <c r="BH390" s="289"/>
      <c r="BI390" s="289"/>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5"/>
      <c r="D391" s="365"/>
      <c r="E391" s="85">
        <v>7</v>
      </c>
      <c r="F391" s="290"/>
      <c r="G391" s="294"/>
      <c r="H391" s="294"/>
      <c r="I391" s="294"/>
      <c r="J391" s="294"/>
      <c r="K391" s="294"/>
      <c r="L391" s="294"/>
      <c r="M391" s="294"/>
      <c r="N391" s="293"/>
      <c r="O391" s="291">
        <f>IF(A21taxstdlife="n/a","n/a",IF(O$3&gt;(A21taxstdlife+$E391),(Input!$N$76-Input!$N$125)-SUM($N391:N391),(Input!$N$76-Input!$N$125)/A21taxstdlife))</f>
        <v>0</v>
      </c>
      <c r="P391" s="291">
        <f>IF(A21taxstdlife="n/a","n/a",IF(P$3&gt;(A21taxstdlife+$E391),(Input!$N$76-Input!$N$125)-SUM($N391:O391),(Input!$N$76-Input!$N$125)/A21taxstdlife))</f>
        <v>0</v>
      </c>
      <c r="Q391" s="291">
        <f>IF(A21taxstdlife="n/a","n/a",IF(Q$3&gt;(A21taxstdlife+$E391),(Input!$N$76-Input!$N$125)-SUM($N391:P391),(Input!$N$76-Input!$N$125)/A21taxstdlife))</f>
        <v>0</v>
      </c>
      <c r="R391" s="291"/>
      <c r="S391" s="288"/>
      <c r="T391" s="288"/>
      <c r="U391" s="288"/>
      <c r="V391" s="288"/>
      <c r="W391" s="288"/>
      <c r="X391" s="288"/>
      <c r="Y391" s="288"/>
      <c r="Z391" s="288"/>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c r="AX391" s="289"/>
      <c r="AY391" s="289"/>
      <c r="AZ391" s="289"/>
      <c r="BA391" s="289"/>
      <c r="BB391" s="289"/>
      <c r="BC391" s="289"/>
      <c r="BD391" s="289"/>
      <c r="BE391" s="289"/>
      <c r="BF391" s="289"/>
      <c r="BG391" s="289"/>
      <c r="BH391" s="289"/>
      <c r="BI391" s="289"/>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5"/>
      <c r="D392" s="365"/>
      <c r="E392" s="85">
        <v>8</v>
      </c>
      <c r="F392" s="290"/>
      <c r="G392" s="294"/>
      <c r="H392" s="294"/>
      <c r="I392" s="294"/>
      <c r="J392" s="294"/>
      <c r="K392" s="294"/>
      <c r="L392" s="294"/>
      <c r="M392" s="294"/>
      <c r="N392" s="294"/>
      <c r="O392" s="293"/>
      <c r="P392" s="291">
        <f>IF(A21taxstdlife="n/a","n/a",IF(P$3&gt;(A21taxstdlife+$E392),(Input!$O$76-Input!$O$125)-SUM($O392:O392),(Input!$O$76-Input!$O$125)/A21taxstdlife))</f>
        <v>0</v>
      </c>
      <c r="Q392" s="291">
        <f>IF(A21taxstdlife="n/a","n/a",IF(Q$3&gt;(A21taxstdlife+$E392),(Input!$O$76-Input!$O$125)-SUM($O392:P392),(Input!$O$76-Input!$O$125)/A21taxstdlife))</f>
        <v>0</v>
      </c>
      <c r="R392" s="291"/>
      <c r="S392" s="288"/>
      <c r="T392" s="288"/>
      <c r="U392" s="288"/>
      <c r="V392" s="288"/>
      <c r="W392" s="288"/>
      <c r="X392" s="288"/>
      <c r="Y392" s="288"/>
      <c r="Z392" s="288"/>
      <c r="AA392" s="289"/>
      <c r="AB392" s="289"/>
      <c r="AC392" s="289"/>
      <c r="AD392" s="289"/>
      <c r="AE392" s="289"/>
      <c r="AF392" s="289"/>
      <c r="AG392" s="289"/>
      <c r="AH392" s="289"/>
      <c r="AI392" s="289"/>
      <c r="AJ392" s="289"/>
      <c r="AK392" s="289"/>
      <c r="AL392" s="289"/>
      <c r="AM392" s="289"/>
      <c r="AN392" s="289"/>
      <c r="AO392" s="289"/>
      <c r="AP392" s="289"/>
      <c r="AQ392" s="289"/>
      <c r="AR392" s="289"/>
      <c r="AS392" s="289"/>
      <c r="AT392" s="289"/>
      <c r="AU392" s="289"/>
      <c r="AV392" s="289"/>
      <c r="AW392" s="289"/>
      <c r="AX392" s="289"/>
      <c r="AY392" s="289"/>
      <c r="AZ392" s="289"/>
      <c r="BA392" s="289"/>
      <c r="BB392" s="289"/>
      <c r="BC392" s="289"/>
      <c r="BD392" s="289"/>
      <c r="BE392" s="289"/>
      <c r="BF392" s="289"/>
      <c r="BG392" s="289"/>
      <c r="BH392" s="289"/>
      <c r="BI392" s="289"/>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2.75" hidden="1" customHeight="1" outlineLevel="2">
      <c r="A393" s="9"/>
      <c r="B393" s="9"/>
      <c r="C393" s="25"/>
      <c r="D393" s="365"/>
      <c r="E393" s="85">
        <v>9</v>
      </c>
      <c r="F393" s="290"/>
      <c r="G393" s="294"/>
      <c r="H393" s="294"/>
      <c r="I393" s="294"/>
      <c r="J393" s="294"/>
      <c r="K393" s="294"/>
      <c r="L393" s="294"/>
      <c r="M393" s="294"/>
      <c r="N393" s="294"/>
      <c r="O393" s="294"/>
      <c r="P393" s="293"/>
      <c r="Q393" s="291">
        <f>IF(A21taxstdlife="n/a","n/a",IF(Q$3&gt;(A21taxstdlife+$E393),(Input!$P$76-Input!$P$125)-SUM($P393:P393),(Input!$P$76-Input!$P$125)/A21taxstdlife))</f>
        <v>0</v>
      </c>
      <c r="R393" s="291"/>
      <c r="S393" s="288"/>
      <c r="T393" s="288"/>
      <c r="U393" s="288"/>
      <c r="V393" s="288"/>
      <c r="W393" s="288"/>
      <c r="X393" s="288"/>
      <c r="Y393" s="288"/>
      <c r="Z393" s="288"/>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c r="AU393" s="289"/>
      <c r="AV393" s="289"/>
      <c r="AW393" s="289"/>
      <c r="AX393" s="289"/>
      <c r="AY393" s="289"/>
      <c r="AZ393" s="289"/>
      <c r="BA393" s="289"/>
      <c r="BB393" s="289"/>
      <c r="BC393" s="289"/>
      <c r="BD393" s="289"/>
      <c r="BE393" s="289"/>
      <c r="BF393" s="289"/>
      <c r="BG393" s="289"/>
      <c r="BH393" s="289"/>
      <c r="BI393" s="289"/>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9"/>
      <c r="C394" s="25"/>
      <c r="D394" s="365"/>
      <c r="E394" s="86">
        <v>10</v>
      </c>
      <c r="F394" s="290"/>
      <c r="G394" s="294"/>
      <c r="H394" s="294"/>
      <c r="I394" s="294"/>
      <c r="J394" s="294"/>
      <c r="K394" s="294"/>
      <c r="L394" s="294"/>
      <c r="M394" s="294"/>
      <c r="N394" s="294"/>
      <c r="O394" s="294"/>
      <c r="P394" s="295"/>
      <c r="Q394" s="293"/>
      <c r="R394" s="291"/>
      <c r="S394" s="288"/>
      <c r="T394" s="288"/>
      <c r="U394" s="288"/>
      <c r="V394" s="288"/>
      <c r="W394" s="288"/>
      <c r="X394" s="288"/>
      <c r="Y394" s="288"/>
      <c r="Z394" s="288"/>
      <c r="AA394" s="289"/>
      <c r="AB394" s="289"/>
      <c r="AC394" s="289"/>
      <c r="AD394" s="289"/>
      <c r="AE394" s="289"/>
      <c r="AF394" s="289"/>
      <c r="AG394" s="289"/>
      <c r="AH394" s="289"/>
      <c r="AI394" s="289"/>
      <c r="AJ394" s="289"/>
      <c r="AK394" s="289"/>
      <c r="AL394" s="289"/>
      <c r="AM394" s="289"/>
      <c r="AN394" s="289"/>
      <c r="AO394" s="289"/>
      <c r="AP394" s="289"/>
      <c r="AQ394" s="289"/>
      <c r="AR394" s="289"/>
      <c r="AS394" s="289"/>
      <c r="AT394" s="289"/>
      <c r="AU394" s="289"/>
      <c r="AV394" s="289"/>
      <c r="AW394" s="289"/>
      <c r="AX394" s="289"/>
      <c r="AY394" s="289"/>
      <c r="AZ394" s="289"/>
      <c r="BA394" s="289"/>
      <c r="BB394" s="289"/>
      <c r="BC394" s="289"/>
      <c r="BD394" s="289"/>
      <c r="BE394" s="289"/>
      <c r="BF394" s="289"/>
      <c r="BG394" s="289"/>
      <c r="BH394" s="289"/>
      <c r="BI394" s="289"/>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1">
      <c r="A395" s="9"/>
      <c r="B395" s="9"/>
      <c r="C395" s="25">
        <f>Asset21</f>
        <v>0</v>
      </c>
      <c r="D395" s="9"/>
      <c r="E395" s="9"/>
      <c r="F395" s="281"/>
      <c r="G395" s="296"/>
      <c r="H395" s="296">
        <f>-SUM(H382:H394)</f>
        <v>0</v>
      </c>
      <c r="I395" s="296">
        <f>-SUM(I382:I394)</f>
        <v>0</v>
      </c>
      <c r="J395" s="296">
        <f>-SUM(J382:J394)</f>
        <v>0</v>
      </c>
      <c r="K395" s="296">
        <f>-SUM(K382:K394)</f>
        <v>0</v>
      </c>
      <c r="L395" s="296">
        <f>-SUM(L382:L394)</f>
        <v>0</v>
      </c>
      <c r="M395" s="296">
        <f>IF(Input!M248&gt;0, -SUM(M382:M394), 0)</f>
        <v>0</v>
      </c>
      <c r="N395" s="296">
        <f>IF(Input!N248&gt;0, -SUM(N382:N394), 0)</f>
        <v>0</v>
      </c>
      <c r="O395" s="296">
        <f>IF(Input!O248&gt;0, -SUM(O382:O394), 0)</f>
        <v>0</v>
      </c>
      <c r="P395" s="296">
        <f>IF(Input!P248&gt;0, -SUM(P382:P394), 0)</f>
        <v>0</v>
      </c>
      <c r="Q395" s="296">
        <f>IF(Input!Q248&gt;0, -SUM(Q382:Q394), 0)</f>
        <v>0</v>
      </c>
      <c r="R395" s="297"/>
      <c r="S395" s="298"/>
      <c r="T395" s="298"/>
      <c r="U395" s="298"/>
      <c r="V395" s="298"/>
      <c r="W395" s="298"/>
      <c r="X395" s="298"/>
      <c r="Y395" s="298"/>
      <c r="Z395" s="298"/>
      <c r="AA395" s="299"/>
      <c r="AB395" s="299"/>
      <c r="AC395" s="299"/>
      <c r="AD395" s="299"/>
      <c r="AE395" s="299"/>
      <c r="AF395" s="299"/>
      <c r="AG395" s="299"/>
      <c r="AH395" s="299"/>
      <c r="AI395" s="299"/>
      <c r="AJ395" s="299"/>
      <c r="AK395" s="299"/>
      <c r="AL395" s="299"/>
      <c r="AM395" s="299"/>
      <c r="AN395" s="299"/>
      <c r="AO395" s="299"/>
      <c r="AP395" s="299"/>
      <c r="AQ395" s="299"/>
      <c r="AR395" s="299"/>
      <c r="AS395" s="299"/>
      <c r="AT395" s="299"/>
      <c r="AU395" s="299"/>
      <c r="AV395" s="299"/>
      <c r="AW395" s="299"/>
      <c r="AX395" s="299"/>
      <c r="AY395" s="299"/>
      <c r="AZ395" s="299"/>
      <c r="BA395" s="299"/>
      <c r="BB395" s="299"/>
      <c r="BC395" s="299"/>
      <c r="BD395" s="299"/>
      <c r="BE395" s="299"/>
      <c r="BF395" s="299"/>
      <c r="BG395" s="299"/>
      <c r="BH395" s="299"/>
      <c r="BI395" s="299"/>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188">
        <f>Asset22</f>
        <v>0</v>
      </c>
      <c r="C396" s="32"/>
      <c r="D396" s="33" t="s">
        <v>66</v>
      </c>
      <c r="E396" s="32"/>
      <c r="F396" s="286"/>
      <c r="G396" s="287"/>
      <c r="H396" s="287">
        <f>IF(H$3&gt;A22taxremlife,A22taxvalue-SUM($F396:G396),IF(A22taxremlife="N/A","n/a",A22taxvalue/A22taxremlife))</f>
        <v>0</v>
      </c>
      <c r="I396" s="287">
        <f>IF(I$3&gt;A22taxremlife,A22taxvalue-SUM($F396:H396),IF(A22taxremlife="N/A","n/a",A22taxvalue/A22taxremlife))</f>
        <v>0</v>
      </c>
      <c r="J396" s="287">
        <f>IF(J$3&gt;A22taxremlife,A22taxvalue-SUM($F396:I396),IF(A22taxremlife="N/A","n/a",A22taxvalue/A22taxremlife))</f>
        <v>0</v>
      </c>
      <c r="K396" s="287">
        <f>IF(K$3&gt;A22taxremlife,A22taxvalue-SUM($F396:J396),IF(A22taxremlife="N/A","n/a",A22taxvalue/A22taxremlife))</f>
        <v>0</v>
      </c>
      <c r="L396" s="287">
        <f>IF(L$3&gt;A22taxremlife,A22taxvalue-SUM($F396:K396),IF(A22taxremlife="N/A","n/a",A22taxvalue/A22taxremlife))</f>
        <v>0</v>
      </c>
      <c r="M396" s="287">
        <f>IF(M$3&gt;A22taxremlife,A22taxvalue-SUM($F396:L396),IF(A22taxremlife="N/A","n/a",A22taxvalue/A22taxremlife))</f>
        <v>0</v>
      </c>
      <c r="N396" s="287">
        <f>IF(N$3&gt;A22taxremlife,A22taxvalue-SUM($F396:M396),IF(A22taxremlife="N/A","n/a",A22taxvalue/A22taxremlife))</f>
        <v>0</v>
      </c>
      <c r="O396" s="287">
        <f>IF(O$3&gt;A22taxremlife,A22taxvalue-SUM($F396:N396),IF(A22taxremlife="N/A","n/a",A22taxvalue/A22taxremlife))</f>
        <v>0</v>
      </c>
      <c r="P396" s="287">
        <f>IF(P$3&gt;A22taxremlife,A22taxvalue-SUM($F396:O396),IF(A22taxremlife="N/A","n/a",A22taxvalue/A22taxremlife))</f>
        <v>0</v>
      </c>
      <c r="Q396" s="287">
        <f>IF(Q$3&gt;A22taxremlife,A22taxvalue-SUM($F396:P396),IF(A22taxremlife="N/A","n/a",A22taxvalue/A22taxremlife))</f>
        <v>0</v>
      </c>
      <c r="R396" s="287"/>
      <c r="S396" s="288"/>
      <c r="T396" s="288"/>
      <c r="U396" s="288"/>
      <c r="V396" s="288"/>
      <c r="W396" s="288"/>
      <c r="X396" s="288"/>
      <c r="Y396" s="288"/>
      <c r="Z396" s="288"/>
      <c r="AA396" s="289"/>
      <c r="AB396" s="289"/>
      <c r="AC396" s="289"/>
      <c r="AD396" s="289"/>
      <c r="AE396" s="289"/>
      <c r="AF396" s="289"/>
      <c r="AG396" s="289"/>
      <c r="AH396" s="289"/>
      <c r="AI396" s="289"/>
      <c r="AJ396" s="289"/>
      <c r="AK396" s="289"/>
      <c r="AL396" s="289"/>
      <c r="AM396" s="289"/>
      <c r="AN396" s="289"/>
      <c r="AO396" s="289"/>
      <c r="AP396" s="289"/>
      <c r="AQ396" s="289"/>
      <c r="AR396" s="289"/>
      <c r="AS396" s="289"/>
      <c r="AT396" s="289"/>
      <c r="AU396" s="289"/>
      <c r="AV396" s="289"/>
      <c r="AW396" s="289"/>
      <c r="AX396" s="289"/>
      <c r="AY396" s="289"/>
      <c r="AZ396" s="289"/>
      <c r="BA396" s="289"/>
      <c r="BB396" s="289"/>
      <c r="BC396" s="289"/>
      <c r="BD396" s="289"/>
      <c r="BE396" s="289"/>
      <c r="BF396" s="289"/>
      <c r="BG396" s="289"/>
      <c r="BH396" s="289"/>
      <c r="BI396" s="289"/>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5"/>
      <c r="D397" s="364" t="s">
        <v>83</v>
      </c>
      <c r="E397" s="85">
        <v>-1</v>
      </c>
      <c r="F397" s="290"/>
      <c r="G397" s="291"/>
      <c r="H397" s="291"/>
      <c r="I397" s="291"/>
      <c r="J397" s="291"/>
      <c r="K397" s="291"/>
      <c r="L397" s="291"/>
      <c r="M397" s="291"/>
      <c r="N397" s="291"/>
      <c r="O397" s="291"/>
      <c r="P397" s="291"/>
      <c r="Q397" s="291"/>
      <c r="R397" s="291"/>
      <c r="S397" s="288"/>
      <c r="T397" s="288"/>
      <c r="U397" s="288"/>
      <c r="V397" s="288"/>
      <c r="W397" s="288"/>
      <c r="X397" s="288"/>
      <c r="Y397" s="288"/>
      <c r="Z397" s="288"/>
      <c r="AA397" s="289"/>
      <c r="AB397" s="289"/>
      <c r="AC397" s="289"/>
      <c r="AD397" s="289"/>
      <c r="AE397" s="289"/>
      <c r="AF397" s="289"/>
      <c r="AG397" s="289"/>
      <c r="AH397" s="289"/>
      <c r="AI397" s="289"/>
      <c r="AJ397" s="289"/>
      <c r="AK397" s="289"/>
      <c r="AL397" s="289"/>
      <c r="AM397" s="289"/>
      <c r="AN397" s="289"/>
      <c r="AO397" s="289"/>
      <c r="AP397" s="289"/>
      <c r="AQ397" s="289"/>
      <c r="AR397" s="289"/>
      <c r="AS397" s="289"/>
      <c r="AT397" s="289"/>
      <c r="AU397" s="289"/>
      <c r="AV397" s="289"/>
      <c r="AW397" s="289"/>
      <c r="AX397" s="289"/>
      <c r="AY397" s="289"/>
      <c r="AZ397" s="289"/>
      <c r="BA397" s="289"/>
      <c r="BB397" s="289"/>
      <c r="BC397" s="289"/>
      <c r="BD397" s="289"/>
      <c r="BE397" s="289"/>
      <c r="BF397" s="289"/>
      <c r="BG397" s="289"/>
      <c r="BH397" s="289"/>
      <c r="BI397" s="289"/>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5"/>
      <c r="D398" s="365"/>
      <c r="E398" s="85">
        <v>0</v>
      </c>
      <c r="F398" s="290"/>
      <c r="G398" s="293"/>
      <c r="H398" s="291"/>
      <c r="I398" s="291"/>
      <c r="J398" s="291"/>
      <c r="K398" s="291"/>
      <c r="L398" s="291"/>
      <c r="M398" s="291"/>
      <c r="N398" s="291"/>
      <c r="O398" s="291"/>
      <c r="P398" s="291"/>
      <c r="Q398" s="291"/>
      <c r="R398" s="291"/>
      <c r="S398" s="288"/>
      <c r="T398" s="288"/>
      <c r="U398" s="288"/>
      <c r="V398" s="288"/>
      <c r="W398" s="288"/>
      <c r="X398" s="288"/>
      <c r="Y398" s="288"/>
      <c r="Z398" s="288"/>
      <c r="AA398" s="289"/>
      <c r="AB398" s="289"/>
      <c r="AC398" s="289"/>
      <c r="AD398" s="289"/>
      <c r="AE398" s="289"/>
      <c r="AF398" s="289"/>
      <c r="AG398" s="289"/>
      <c r="AH398" s="289"/>
      <c r="AI398" s="289"/>
      <c r="AJ398" s="289"/>
      <c r="AK398" s="289"/>
      <c r="AL398" s="289"/>
      <c r="AM398" s="289"/>
      <c r="AN398" s="289"/>
      <c r="AO398" s="289"/>
      <c r="AP398" s="289"/>
      <c r="AQ398" s="289"/>
      <c r="AR398" s="289"/>
      <c r="AS398" s="289"/>
      <c r="AT398" s="289"/>
      <c r="AU398" s="289"/>
      <c r="AV398" s="289"/>
      <c r="AW398" s="289"/>
      <c r="AX398" s="289"/>
      <c r="AY398" s="289"/>
      <c r="AZ398" s="289"/>
      <c r="BA398" s="289"/>
      <c r="BB398" s="289"/>
      <c r="BC398" s="289"/>
      <c r="BD398" s="289"/>
      <c r="BE398" s="289"/>
      <c r="BF398" s="289"/>
      <c r="BG398" s="289"/>
      <c r="BH398" s="289"/>
      <c r="BI398" s="289"/>
      <c r="BJ398" s="187"/>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5"/>
      <c r="D399" s="365"/>
      <c r="E399" s="85">
        <v>1</v>
      </c>
      <c r="F399" s="290"/>
      <c r="G399" s="294"/>
      <c r="H399" s="293"/>
      <c r="I399" s="291">
        <f>IF(A22taxstdlife="n/a","n/a",IF(I$3&gt;(A22taxstdlife+$E399),(Input!$H$77-Input!$H$126)-SUM($H399:H399),(Input!$H$77-Input!$H$126)/A22taxstdlife))</f>
        <v>0</v>
      </c>
      <c r="J399" s="291">
        <f>IF(A22taxstdlife="n/a","n/a",IF(J$3&gt;(A22taxstdlife+$E399),(Input!$H$77-Input!$H$126)-SUM($H399:I399),(Input!$H$77-Input!$H$126)/A22taxstdlife))</f>
        <v>0</v>
      </c>
      <c r="K399" s="291">
        <f>IF(A22taxstdlife="n/a","n/a",IF(K$3&gt;(A22taxstdlife+$E399),(Input!$H$77-Input!$H$126)-SUM($H399:J399),(Input!$H$77-Input!$H$126)/A22taxstdlife))</f>
        <v>0</v>
      </c>
      <c r="L399" s="291">
        <f>IF(A22taxstdlife="n/a","n/a",IF(L$3&gt;(A22taxstdlife+$E399),(Input!$H$77-Input!$H$126)-SUM($H399:K399),(Input!$H$77-Input!$H$126)/A22taxstdlife))</f>
        <v>0</v>
      </c>
      <c r="M399" s="291">
        <f>IF(A22taxstdlife="n/a","n/a",IF(M$3&gt;(A22taxstdlife+$E399),(Input!$H$77-Input!$H$126)-SUM($H399:L399),(Input!$H$77-Input!$H$126)/A22taxstdlife))</f>
        <v>0</v>
      </c>
      <c r="N399" s="291">
        <f>IF(A22taxstdlife="n/a","n/a",IF(N$3&gt;(A22taxstdlife+$E399),(Input!$H$77-Input!$H$126)-SUM($H399:M399),(Input!$H$77-Input!$H$126)/A22taxstdlife))</f>
        <v>0</v>
      </c>
      <c r="O399" s="291">
        <f>IF(A22taxstdlife="n/a","n/a",IF(O$3&gt;(A22taxstdlife+$E399),(Input!$H$77-Input!$H$126)-SUM($H399:N399),(Input!$H$77-Input!$H$126)/A22taxstdlife))</f>
        <v>0</v>
      </c>
      <c r="P399" s="291">
        <f>IF(A22taxstdlife="n/a","n/a",IF(P$3&gt;(A22taxstdlife+$E399),(Input!$H$77-Input!$H$126)-SUM($H399:O399),(Input!$H$77-Input!$H$126)/A22taxstdlife))</f>
        <v>0</v>
      </c>
      <c r="Q399" s="291">
        <f>IF(A22taxstdlife="n/a","n/a",IF(Q$3&gt;(A22taxstdlife+$E399),(Input!$H$77-Input!$H$126)-SUM($H399:P399),(Input!$H$77-Input!$H$126)/A22taxstdlife))</f>
        <v>0</v>
      </c>
      <c r="R399" s="291"/>
      <c r="S399" s="288"/>
      <c r="T399" s="288"/>
      <c r="U399" s="288"/>
      <c r="V399" s="288"/>
      <c r="W399" s="288"/>
      <c r="X399" s="288"/>
      <c r="Y399" s="288"/>
      <c r="Z399" s="288"/>
      <c r="AA399" s="289"/>
      <c r="AB399" s="289"/>
      <c r="AC399" s="289"/>
      <c r="AD399" s="289"/>
      <c r="AE399" s="289"/>
      <c r="AF399" s="289"/>
      <c r="AG399" s="289"/>
      <c r="AH399" s="289"/>
      <c r="AI399" s="289"/>
      <c r="AJ399" s="289"/>
      <c r="AK399" s="289"/>
      <c r="AL399" s="289"/>
      <c r="AM399" s="289"/>
      <c r="AN399" s="289"/>
      <c r="AO399" s="289"/>
      <c r="AP399" s="289"/>
      <c r="AQ399" s="289"/>
      <c r="AR399" s="289"/>
      <c r="AS399" s="289"/>
      <c r="AT399" s="289"/>
      <c r="AU399" s="289"/>
      <c r="AV399" s="289"/>
      <c r="AW399" s="289"/>
      <c r="AX399" s="289"/>
      <c r="AY399" s="289"/>
      <c r="AZ399" s="289"/>
      <c r="BA399" s="289"/>
      <c r="BB399" s="289"/>
      <c r="BC399" s="289"/>
      <c r="BD399" s="289"/>
      <c r="BE399" s="289"/>
      <c r="BF399" s="289"/>
      <c r="BG399" s="289"/>
      <c r="BH399" s="289"/>
      <c r="BI399" s="289"/>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5"/>
      <c r="D400" s="365"/>
      <c r="E400" s="85">
        <v>2</v>
      </c>
      <c r="F400" s="290"/>
      <c r="G400" s="294"/>
      <c r="H400" s="294"/>
      <c r="I400" s="293"/>
      <c r="J400" s="291">
        <f>IF(A22taxstdlife="n/a","n/a",IF(J$3&gt;(A22taxstdlife+$E400),(Input!$I$77-Input!$I$126)-SUM($I400:I400),(Input!$I$77-Input!$I$126)/A22taxstdlife))</f>
        <v>0</v>
      </c>
      <c r="K400" s="291">
        <f>IF(A22taxstdlife="n/a","n/a",IF(K$3&gt;(A22taxstdlife+$E400),(Input!$I$77-Input!$I$126)-SUM($I400:J400),(Input!$I$77-Input!$I$126)/A22taxstdlife))</f>
        <v>0</v>
      </c>
      <c r="L400" s="291">
        <f>IF(A22taxstdlife="n/a","n/a",IF(L$3&gt;(A22taxstdlife+$E400),(Input!$I$77-Input!$I$126)-SUM($I400:K400),(Input!$I$77-Input!$I$126)/A22taxstdlife))</f>
        <v>0</v>
      </c>
      <c r="M400" s="291">
        <f>IF(A22taxstdlife="n/a","n/a",IF(M$3&gt;(A22taxstdlife+$E400),(Input!$I$77-Input!$I$126)-SUM($I400:L400),(Input!$I$77-Input!$I$126)/A22taxstdlife))</f>
        <v>0</v>
      </c>
      <c r="N400" s="291">
        <f>IF(A22taxstdlife="n/a","n/a",IF(N$3&gt;(A22taxstdlife+$E400),(Input!$I$77-Input!$I$126)-SUM($I400:M400),(Input!$I$77-Input!$I$126)/A22taxstdlife))</f>
        <v>0</v>
      </c>
      <c r="O400" s="291">
        <f>IF(A22taxstdlife="n/a","n/a",IF(O$3&gt;(A22taxstdlife+$E400),(Input!$I$77-Input!$I$126)-SUM($I400:N400),(Input!$I$77-Input!$I$126)/A22taxstdlife))</f>
        <v>0</v>
      </c>
      <c r="P400" s="291">
        <f>IF(A22taxstdlife="n/a","n/a",IF(P$3&gt;(A22taxstdlife+$E400),(Input!$I$77-Input!$I$126)-SUM($I400:O400),(Input!$I$77-Input!$I$126)/A22taxstdlife))</f>
        <v>0</v>
      </c>
      <c r="Q400" s="291">
        <f>IF(A22taxstdlife="n/a","n/a",IF(Q$3&gt;(A22taxstdlife+$E400),(Input!$I$77-Input!$I$126)-SUM($I400:P400),(Input!$I$77-Input!$I$126)/A22taxstdlife))</f>
        <v>0</v>
      </c>
      <c r="R400" s="291"/>
      <c r="S400" s="288"/>
      <c r="T400" s="288"/>
      <c r="U400" s="288"/>
      <c r="V400" s="288"/>
      <c r="W400" s="288"/>
      <c r="X400" s="288"/>
      <c r="Y400" s="288"/>
      <c r="Z400" s="288"/>
      <c r="AA400" s="289"/>
      <c r="AB400" s="289"/>
      <c r="AC400" s="289"/>
      <c r="AD400" s="289"/>
      <c r="AE400" s="289"/>
      <c r="AF400" s="289"/>
      <c r="AG400" s="289"/>
      <c r="AH400" s="289"/>
      <c r="AI400" s="289"/>
      <c r="AJ400" s="289"/>
      <c r="AK400" s="289"/>
      <c r="AL400" s="289"/>
      <c r="AM400" s="289"/>
      <c r="AN400" s="289"/>
      <c r="AO400" s="289"/>
      <c r="AP400" s="289"/>
      <c r="AQ400" s="289"/>
      <c r="AR400" s="289"/>
      <c r="AS400" s="289"/>
      <c r="AT400" s="289"/>
      <c r="AU400" s="289"/>
      <c r="AV400" s="289"/>
      <c r="AW400" s="289"/>
      <c r="AX400" s="289"/>
      <c r="AY400" s="289"/>
      <c r="AZ400" s="289"/>
      <c r="BA400" s="289"/>
      <c r="BB400" s="289"/>
      <c r="BC400" s="289"/>
      <c r="BD400" s="289"/>
      <c r="BE400" s="289"/>
      <c r="BF400" s="289"/>
      <c r="BG400" s="289"/>
      <c r="BH400" s="289"/>
      <c r="BI400" s="289"/>
      <c r="BJ400" s="300"/>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5"/>
      <c r="D401" s="365"/>
      <c r="E401" s="85">
        <v>3</v>
      </c>
      <c r="F401" s="290"/>
      <c r="G401" s="294"/>
      <c r="H401" s="294"/>
      <c r="I401" s="294"/>
      <c r="J401" s="293"/>
      <c r="K401" s="291">
        <f>IF(A22taxstdlife="n/a","n/a",IF(K$3&gt;(A22taxstdlife+$E401),(Input!$J$77-Input!$J$126)-SUM($J401:J401),(Input!$J$77-Input!$J$126)/A22taxstdlife))</f>
        <v>0</v>
      </c>
      <c r="L401" s="291">
        <f>IF(A22taxstdlife="n/a","n/a",IF(L$3&gt;(A22taxstdlife+$E401),(Input!$J$77-Input!$J$126)-SUM($J401:K401),(Input!$J$77-Input!$J$126)/A22taxstdlife))</f>
        <v>0</v>
      </c>
      <c r="M401" s="291">
        <f>IF(A22taxstdlife="n/a","n/a",IF(M$3&gt;(A22taxstdlife+$E401),(Input!$J$77-Input!$J$126)-SUM($J401:L401),(Input!$J$77-Input!$J$126)/A22taxstdlife))</f>
        <v>0</v>
      </c>
      <c r="N401" s="291">
        <f>IF(A22taxstdlife="n/a","n/a",IF(N$3&gt;(A22taxstdlife+$E401),(Input!$J$77-Input!$J$126)-SUM($J401:M401),(Input!$J$77-Input!$J$126)/A22taxstdlife))</f>
        <v>0</v>
      </c>
      <c r="O401" s="291">
        <f>IF(A22taxstdlife="n/a","n/a",IF(O$3&gt;(A22taxstdlife+$E401),(Input!$J$77-Input!$J$126)-SUM($J401:N401),(Input!$J$77-Input!$J$126)/A22taxstdlife))</f>
        <v>0</v>
      </c>
      <c r="P401" s="291">
        <f>IF(A22taxstdlife="n/a","n/a",IF(P$3&gt;(A22taxstdlife+$E401),(Input!$J$77-Input!$J$126)-SUM($J401:O401),(Input!$J$77-Input!$J$126)/A22taxstdlife))</f>
        <v>0</v>
      </c>
      <c r="Q401" s="291">
        <f>IF(A22taxstdlife="n/a","n/a",IF(Q$3&gt;(A22taxstdlife+$E401),(Input!$J$77-Input!$J$126)-SUM($J401:P401),(Input!$J$77-Input!$J$126)/A22taxstdlife))</f>
        <v>0</v>
      </c>
      <c r="R401" s="291"/>
      <c r="S401" s="288"/>
      <c r="T401" s="288"/>
      <c r="U401" s="288"/>
      <c r="V401" s="288"/>
      <c r="W401" s="288"/>
      <c r="X401" s="288"/>
      <c r="Y401" s="288"/>
      <c r="Z401" s="288"/>
      <c r="AA401" s="289"/>
      <c r="AB401" s="289"/>
      <c r="AC401" s="289"/>
      <c r="AD401" s="289"/>
      <c r="AE401" s="289"/>
      <c r="AF401" s="289"/>
      <c r="AG401" s="289"/>
      <c r="AH401" s="289"/>
      <c r="AI401" s="289"/>
      <c r="AJ401" s="289"/>
      <c r="AK401" s="289"/>
      <c r="AL401" s="289"/>
      <c r="AM401" s="289"/>
      <c r="AN401" s="289"/>
      <c r="AO401" s="289"/>
      <c r="AP401" s="289"/>
      <c r="AQ401" s="289"/>
      <c r="AR401" s="289"/>
      <c r="AS401" s="289"/>
      <c r="AT401" s="289"/>
      <c r="AU401" s="289"/>
      <c r="AV401" s="289"/>
      <c r="AW401" s="289"/>
      <c r="AX401" s="289"/>
      <c r="AY401" s="289"/>
      <c r="AZ401" s="289"/>
      <c r="BA401" s="289"/>
      <c r="BB401" s="289"/>
      <c r="BC401" s="289"/>
      <c r="BD401" s="289"/>
      <c r="BE401" s="289"/>
      <c r="BF401" s="289"/>
      <c r="BG401" s="289"/>
      <c r="BH401" s="289"/>
      <c r="BI401" s="289"/>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5"/>
      <c r="D402" s="365"/>
      <c r="E402" s="85">
        <v>4</v>
      </c>
      <c r="F402" s="290"/>
      <c r="G402" s="294"/>
      <c r="H402" s="294"/>
      <c r="I402" s="294"/>
      <c r="J402" s="294"/>
      <c r="K402" s="293"/>
      <c r="L402" s="291">
        <f>IF(A22taxstdlife="n/a","n/a",IF(L$3&gt;(A22taxstdlife+$E402),(Input!$K$77-Input!$K$126)-SUM($K402:K402),(Input!$K$77-Input!$K$126)/A22taxstdlife))</f>
        <v>0</v>
      </c>
      <c r="M402" s="291">
        <f>IF(A22taxstdlife="n/a","n/a",IF(M$3&gt;(A22taxstdlife+$E402),(Input!$K$77-Input!$K$126)-SUM($K402:L402),(Input!$K$77-Input!$K$126)/A22taxstdlife))</f>
        <v>0</v>
      </c>
      <c r="N402" s="291">
        <f>IF(A22taxstdlife="n/a","n/a",IF(N$3&gt;(A22taxstdlife+$E402),(Input!$K$77-Input!$K$126)-SUM($K402:M402),(Input!$K$77-Input!$K$126)/A22taxstdlife))</f>
        <v>0</v>
      </c>
      <c r="O402" s="291">
        <f>IF(A22taxstdlife="n/a","n/a",IF(O$3&gt;(A22taxstdlife+$E402),(Input!$K$77-Input!$K$126)-SUM($K402:N402),(Input!$K$77-Input!$K$126)/A22taxstdlife))</f>
        <v>0</v>
      </c>
      <c r="P402" s="291">
        <f>IF(A22taxstdlife="n/a","n/a",IF(P$3&gt;(A22taxstdlife+$E402),(Input!$K$77-Input!$K$126)-SUM($K402:O402),(Input!$K$77-Input!$K$126)/A22taxstdlife))</f>
        <v>0</v>
      </c>
      <c r="Q402" s="291">
        <f>IF(A22taxstdlife="n/a","n/a",IF(Q$3&gt;(A22taxstdlife+$E402),(Input!$K$77-Input!$K$126)-SUM($K402:P402),(Input!$K$77-Input!$K$126)/A22taxstdlife))</f>
        <v>0</v>
      </c>
      <c r="R402" s="291"/>
      <c r="S402" s="288"/>
      <c r="T402" s="288"/>
      <c r="U402" s="288"/>
      <c r="V402" s="288"/>
      <c r="W402" s="288"/>
      <c r="X402" s="288"/>
      <c r="Y402" s="288"/>
      <c r="Z402" s="288"/>
      <c r="AA402" s="289"/>
      <c r="AB402" s="289"/>
      <c r="AC402" s="289"/>
      <c r="AD402" s="289"/>
      <c r="AE402" s="289"/>
      <c r="AF402" s="289"/>
      <c r="AG402" s="289"/>
      <c r="AH402" s="289"/>
      <c r="AI402" s="289"/>
      <c r="AJ402" s="289"/>
      <c r="AK402" s="289"/>
      <c r="AL402" s="289"/>
      <c r="AM402" s="289"/>
      <c r="AN402" s="289"/>
      <c r="AO402" s="289"/>
      <c r="AP402" s="289"/>
      <c r="AQ402" s="289"/>
      <c r="AR402" s="289"/>
      <c r="AS402" s="289"/>
      <c r="AT402" s="289"/>
      <c r="AU402" s="289"/>
      <c r="AV402" s="289"/>
      <c r="AW402" s="289"/>
      <c r="AX402" s="289"/>
      <c r="AY402" s="289"/>
      <c r="AZ402" s="289"/>
      <c r="BA402" s="289"/>
      <c r="BB402" s="289"/>
      <c r="BC402" s="289"/>
      <c r="BD402" s="289"/>
      <c r="BE402" s="289"/>
      <c r="BF402" s="289"/>
      <c r="BG402" s="289"/>
      <c r="BH402" s="289"/>
      <c r="BI402" s="289"/>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5"/>
      <c r="D403" s="365"/>
      <c r="E403" s="85">
        <v>5</v>
      </c>
      <c r="F403" s="290"/>
      <c r="G403" s="294"/>
      <c r="H403" s="294"/>
      <c r="I403" s="294"/>
      <c r="J403" s="294"/>
      <c r="K403" s="294"/>
      <c r="L403" s="293"/>
      <c r="M403" s="291">
        <f>IF(A22taxstdlife="n/a","n/a",IF(M$3&gt;(A22taxstdlife+$E403),(Input!$L$77-Input!$L$126)-SUM($L403:L403),(Input!$L$77-Input!$L$126)/A22taxstdlife))</f>
        <v>0</v>
      </c>
      <c r="N403" s="291">
        <f>IF(A22taxstdlife="n/a","n/a",IF(N$3&gt;(A22taxstdlife+$E403),(Input!$L$77-Input!$L$126)-SUM($L403:M403),(Input!$L$77-Input!$L$126)/A22taxstdlife))</f>
        <v>0</v>
      </c>
      <c r="O403" s="291">
        <f>IF(A22taxstdlife="n/a","n/a",IF(O$3&gt;(A22taxstdlife+$E403),(Input!$L$77-Input!$L$126)-SUM($L403:N403),(Input!$L$77-Input!$L$126)/A22taxstdlife))</f>
        <v>0</v>
      </c>
      <c r="P403" s="291">
        <f>IF(A22taxstdlife="n/a","n/a",IF(P$3&gt;(A22taxstdlife+$E403),(Input!$L$77-Input!$L$126)-SUM($L403:O403),(Input!$L$77-Input!$L$126)/A22taxstdlife))</f>
        <v>0</v>
      </c>
      <c r="Q403" s="291">
        <f>IF(A22taxstdlife="n/a","n/a",IF(Q$3&gt;(A22taxstdlife+$E403),(Input!$L$77-Input!$L$126)-SUM($L403:P403),(Input!$L$77-Input!$L$126)/A22taxstdlife))</f>
        <v>0</v>
      </c>
      <c r="R403" s="291"/>
      <c r="S403" s="288"/>
      <c r="T403" s="288"/>
      <c r="U403" s="288"/>
      <c r="V403" s="288"/>
      <c r="W403" s="288"/>
      <c r="X403" s="288"/>
      <c r="Y403" s="288"/>
      <c r="Z403" s="288"/>
      <c r="AA403" s="289"/>
      <c r="AB403" s="289"/>
      <c r="AC403" s="289"/>
      <c r="AD403" s="289"/>
      <c r="AE403" s="289"/>
      <c r="AF403" s="289"/>
      <c r="AG403" s="289"/>
      <c r="AH403" s="289"/>
      <c r="AI403" s="289"/>
      <c r="AJ403" s="289"/>
      <c r="AK403" s="289"/>
      <c r="AL403" s="289"/>
      <c r="AM403" s="289"/>
      <c r="AN403" s="289"/>
      <c r="AO403" s="289"/>
      <c r="AP403" s="289"/>
      <c r="AQ403" s="289"/>
      <c r="AR403" s="289"/>
      <c r="AS403" s="289"/>
      <c r="AT403" s="289"/>
      <c r="AU403" s="289"/>
      <c r="AV403" s="289"/>
      <c r="AW403" s="289"/>
      <c r="AX403" s="289"/>
      <c r="AY403" s="289"/>
      <c r="AZ403" s="289"/>
      <c r="BA403" s="289"/>
      <c r="BB403" s="289"/>
      <c r="BC403" s="289"/>
      <c r="BD403" s="289"/>
      <c r="BE403" s="289"/>
      <c r="BF403" s="289"/>
      <c r="BG403" s="289"/>
      <c r="BH403" s="289"/>
      <c r="BI403" s="289"/>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5"/>
      <c r="D404" s="365"/>
      <c r="E404" s="85">
        <v>6</v>
      </c>
      <c r="F404" s="290"/>
      <c r="G404" s="294"/>
      <c r="H404" s="294"/>
      <c r="I404" s="294"/>
      <c r="J404" s="294"/>
      <c r="K404" s="294"/>
      <c r="L404" s="294"/>
      <c r="M404" s="293"/>
      <c r="N404" s="291">
        <f>IF(A22taxstdlife="n/a","n/a",IF(N$3&gt;(A22taxstdlife+$E404),(Input!$M$77-Input!$M$126)-SUM($M404:M404),(Input!$M$77-Input!$M$126)/A22taxstdlife))</f>
        <v>0</v>
      </c>
      <c r="O404" s="291">
        <f>IF(A22taxstdlife="n/a","n/a",IF(O$3&gt;(A22taxstdlife+$E404),(Input!$M$77-Input!$M$126)-SUM($M404:N404),(Input!$M$77-Input!$M$126)/A22taxstdlife))</f>
        <v>0</v>
      </c>
      <c r="P404" s="291">
        <f>IF(A22taxstdlife="n/a","n/a",IF(P$3&gt;(A22taxstdlife+$E404),(Input!$M$77-Input!$M$126)-SUM($M404:O404),(Input!$M$77-Input!$M$126)/A22taxstdlife))</f>
        <v>0</v>
      </c>
      <c r="Q404" s="291">
        <f>IF(A22taxstdlife="n/a","n/a",IF(Q$3&gt;(A22taxstdlife+$E404),(Input!$M$77-Input!$M$126)-SUM($M404:P404),(Input!$M$77-Input!$M$126)/A22taxstdlife))</f>
        <v>0</v>
      </c>
      <c r="R404" s="291"/>
      <c r="S404" s="288"/>
      <c r="T404" s="288"/>
      <c r="U404" s="288"/>
      <c r="V404" s="288"/>
      <c r="W404" s="288"/>
      <c r="X404" s="288"/>
      <c r="Y404" s="288"/>
      <c r="Z404" s="288"/>
      <c r="AA404" s="289"/>
      <c r="AB404" s="289"/>
      <c r="AC404" s="289"/>
      <c r="AD404" s="289"/>
      <c r="AE404" s="289"/>
      <c r="AF404" s="289"/>
      <c r="AG404" s="289"/>
      <c r="AH404" s="289"/>
      <c r="AI404" s="289"/>
      <c r="AJ404" s="289"/>
      <c r="AK404" s="289"/>
      <c r="AL404" s="289"/>
      <c r="AM404" s="289"/>
      <c r="AN404" s="289"/>
      <c r="AO404" s="289"/>
      <c r="AP404" s="289"/>
      <c r="AQ404" s="289"/>
      <c r="AR404" s="289"/>
      <c r="AS404" s="289"/>
      <c r="AT404" s="289"/>
      <c r="AU404" s="289"/>
      <c r="AV404" s="289"/>
      <c r="AW404" s="289"/>
      <c r="AX404" s="289"/>
      <c r="AY404" s="289"/>
      <c r="AZ404" s="289"/>
      <c r="BA404" s="289"/>
      <c r="BB404" s="289"/>
      <c r="BC404" s="289"/>
      <c r="BD404" s="289"/>
      <c r="BE404" s="289"/>
      <c r="BF404" s="289"/>
      <c r="BG404" s="289"/>
      <c r="BH404" s="289"/>
      <c r="BI404" s="289"/>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5"/>
      <c r="D405" s="365"/>
      <c r="E405" s="85">
        <v>7</v>
      </c>
      <c r="F405" s="290"/>
      <c r="G405" s="294"/>
      <c r="H405" s="294"/>
      <c r="I405" s="294"/>
      <c r="J405" s="294"/>
      <c r="K405" s="294"/>
      <c r="L405" s="294"/>
      <c r="M405" s="294"/>
      <c r="N405" s="293"/>
      <c r="O405" s="291">
        <f>IF(A22taxstdlife="n/a","n/a",IF(O$3&gt;(A22taxstdlife+$E405),(Input!$N$77-Input!$N$126)-SUM($N405:N405),(Input!$N$77-Input!$N$126)/A22taxstdlife))</f>
        <v>0</v>
      </c>
      <c r="P405" s="291">
        <f>IF(A22taxstdlife="n/a","n/a",IF(P$3&gt;(A22taxstdlife+$E405),(Input!$N$77-Input!$N$126)-SUM($N405:O405),(Input!$N$77-Input!$N$126)/A22taxstdlife))</f>
        <v>0</v>
      </c>
      <c r="Q405" s="291">
        <f>IF(A22taxstdlife="n/a","n/a",IF(Q$3&gt;(A22taxstdlife+$E405),(Input!$N$77-Input!$N$126)-SUM($N405:P405),(Input!$N$77-Input!$N$126)/A22taxstdlife))</f>
        <v>0</v>
      </c>
      <c r="R405" s="291"/>
      <c r="S405" s="288"/>
      <c r="T405" s="288"/>
      <c r="U405" s="288"/>
      <c r="V405" s="288"/>
      <c r="W405" s="288"/>
      <c r="X405" s="288"/>
      <c r="Y405" s="288"/>
      <c r="Z405" s="288"/>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U405" s="289"/>
      <c r="AV405" s="289"/>
      <c r="AW405" s="289"/>
      <c r="AX405" s="289"/>
      <c r="AY405" s="289"/>
      <c r="AZ405" s="289"/>
      <c r="BA405" s="289"/>
      <c r="BB405" s="289"/>
      <c r="BC405" s="289"/>
      <c r="BD405" s="289"/>
      <c r="BE405" s="289"/>
      <c r="BF405" s="289"/>
      <c r="BG405" s="289"/>
      <c r="BH405" s="289"/>
      <c r="BI405" s="289"/>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5"/>
      <c r="D406" s="365"/>
      <c r="E406" s="85">
        <v>8</v>
      </c>
      <c r="F406" s="290"/>
      <c r="G406" s="294"/>
      <c r="H406" s="294"/>
      <c r="I406" s="294"/>
      <c r="J406" s="294"/>
      <c r="K406" s="294"/>
      <c r="L406" s="294"/>
      <c r="M406" s="294"/>
      <c r="N406" s="294"/>
      <c r="O406" s="293"/>
      <c r="P406" s="291">
        <f>IF(A22taxstdlife="n/a","n/a",IF(P$3&gt;(A22taxstdlife+$E406),(Input!$O$77-Input!$O$126)-SUM($O406:O406),(Input!$O$77-Input!$O$126)/A22taxstdlife))</f>
        <v>0</v>
      </c>
      <c r="Q406" s="291">
        <f>IF(A22taxstdlife="n/a","n/a",IF(Q$3&gt;(A22taxstdlife+$E406),(Input!$O$77-Input!$O$126)-SUM($O406:P406),(Input!$O$77-Input!$O$126)/A22taxstdlife))</f>
        <v>0</v>
      </c>
      <c r="R406" s="291"/>
      <c r="S406" s="288"/>
      <c r="T406" s="288"/>
      <c r="U406" s="288"/>
      <c r="V406" s="288"/>
      <c r="W406" s="288"/>
      <c r="X406" s="288"/>
      <c r="Y406" s="288"/>
      <c r="Z406" s="288"/>
      <c r="AA406" s="289"/>
      <c r="AB406" s="289"/>
      <c r="AC406" s="289"/>
      <c r="AD406" s="289"/>
      <c r="AE406" s="289"/>
      <c r="AF406" s="289"/>
      <c r="AG406" s="289"/>
      <c r="AH406" s="289"/>
      <c r="AI406" s="289"/>
      <c r="AJ406" s="289"/>
      <c r="AK406" s="289"/>
      <c r="AL406" s="289"/>
      <c r="AM406" s="289"/>
      <c r="AN406" s="289"/>
      <c r="AO406" s="289"/>
      <c r="AP406" s="289"/>
      <c r="AQ406" s="289"/>
      <c r="AR406" s="289"/>
      <c r="AS406" s="289"/>
      <c r="AT406" s="289"/>
      <c r="AU406" s="289"/>
      <c r="AV406" s="289"/>
      <c r="AW406" s="289"/>
      <c r="AX406" s="289"/>
      <c r="AY406" s="289"/>
      <c r="AZ406" s="289"/>
      <c r="BA406" s="289"/>
      <c r="BB406" s="289"/>
      <c r="BC406" s="289"/>
      <c r="BD406" s="289"/>
      <c r="BE406" s="289"/>
      <c r="BF406" s="289"/>
      <c r="BG406" s="289"/>
      <c r="BH406" s="289"/>
      <c r="BI406" s="289"/>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2.75" hidden="1" customHeight="1" outlineLevel="2">
      <c r="A407" s="9"/>
      <c r="B407" s="9"/>
      <c r="C407" s="25"/>
      <c r="D407" s="365"/>
      <c r="E407" s="85">
        <v>9</v>
      </c>
      <c r="F407" s="290"/>
      <c r="G407" s="294"/>
      <c r="H407" s="294"/>
      <c r="I407" s="294"/>
      <c r="J407" s="294"/>
      <c r="K407" s="294"/>
      <c r="L407" s="294"/>
      <c r="M407" s="294"/>
      <c r="N407" s="294"/>
      <c r="O407" s="294"/>
      <c r="P407" s="293"/>
      <c r="Q407" s="291">
        <f>IF(A22taxstdlife="n/a","n/a",IF(Q$3&gt;(A22taxstdlife+$E407),(Input!$P$77-Input!$P$126)-SUM($P407:P407),(Input!$P$77-Input!$P$126)/A22taxstdlife))</f>
        <v>0</v>
      </c>
      <c r="R407" s="291"/>
      <c r="S407" s="288"/>
      <c r="T407" s="288"/>
      <c r="U407" s="288"/>
      <c r="V407" s="288"/>
      <c r="W407" s="288"/>
      <c r="X407" s="288"/>
      <c r="Y407" s="288"/>
      <c r="Z407" s="288"/>
      <c r="AA407" s="289"/>
      <c r="AB407" s="289"/>
      <c r="AC407" s="289"/>
      <c r="AD407" s="289"/>
      <c r="AE407" s="289"/>
      <c r="AF407" s="289"/>
      <c r="AG407" s="289"/>
      <c r="AH407" s="289"/>
      <c r="AI407" s="289"/>
      <c r="AJ407" s="289"/>
      <c r="AK407" s="289"/>
      <c r="AL407" s="289"/>
      <c r="AM407" s="289"/>
      <c r="AN407" s="289"/>
      <c r="AO407" s="289"/>
      <c r="AP407" s="289"/>
      <c r="AQ407" s="289"/>
      <c r="AR407" s="289"/>
      <c r="AS407" s="289"/>
      <c r="AT407" s="289"/>
      <c r="AU407" s="289"/>
      <c r="AV407" s="289"/>
      <c r="AW407" s="289"/>
      <c r="AX407" s="289"/>
      <c r="AY407" s="289"/>
      <c r="AZ407" s="289"/>
      <c r="BA407" s="289"/>
      <c r="BB407" s="289"/>
      <c r="BC407" s="289"/>
      <c r="BD407" s="289"/>
      <c r="BE407" s="289"/>
      <c r="BF407" s="289"/>
      <c r="BG407" s="289"/>
      <c r="BH407" s="289"/>
      <c r="BI407" s="289"/>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9"/>
      <c r="C408" s="25"/>
      <c r="D408" s="365"/>
      <c r="E408" s="86">
        <v>10</v>
      </c>
      <c r="F408" s="290"/>
      <c r="G408" s="294"/>
      <c r="H408" s="294"/>
      <c r="I408" s="294"/>
      <c r="J408" s="294"/>
      <c r="K408" s="294"/>
      <c r="L408" s="294"/>
      <c r="M408" s="294"/>
      <c r="N408" s="294"/>
      <c r="O408" s="294"/>
      <c r="P408" s="295"/>
      <c r="Q408" s="293"/>
      <c r="R408" s="291"/>
      <c r="S408" s="288"/>
      <c r="T408" s="288"/>
      <c r="U408" s="288"/>
      <c r="V408" s="288"/>
      <c r="W408" s="288"/>
      <c r="X408" s="288"/>
      <c r="Y408" s="288"/>
      <c r="Z408" s="288"/>
      <c r="AA408" s="289"/>
      <c r="AB408" s="289"/>
      <c r="AC408" s="289"/>
      <c r="AD408" s="289"/>
      <c r="AE408" s="289"/>
      <c r="AF408" s="289"/>
      <c r="AG408" s="289"/>
      <c r="AH408" s="289"/>
      <c r="AI408" s="289"/>
      <c r="AJ408" s="289"/>
      <c r="AK408" s="289"/>
      <c r="AL408" s="289"/>
      <c r="AM408" s="289"/>
      <c r="AN408" s="289"/>
      <c r="AO408" s="289"/>
      <c r="AP408" s="289"/>
      <c r="AQ408" s="289"/>
      <c r="AR408" s="289"/>
      <c r="AS408" s="289"/>
      <c r="AT408" s="289"/>
      <c r="AU408" s="289"/>
      <c r="AV408" s="289"/>
      <c r="AW408" s="289"/>
      <c r="AX408" s="289"/>
      <c r="AY408" s="289"/>
      <c r="AZ408" s="289"/>
      <c r="BA408" s="289"/>
      <c r="BB408" s="289"/>
      <c r="BC408" s="289"/>
      <c r="BD408" s="289"/>
      <c r="BE408" s="289"/>
      <c r="BF408" s="289"/>
      <c r="BG408" s="289"/>
      <c r="BH408" s="289"/>
      <c r="BI408" s="289"/>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 r="A409" s="9"/>
      <c r="B409" s="9"/>
      <c r="C409" s="25">
        <f>Asset22</f>
        <v>0</v>
      </c>
      <c r="D409" s="9"/>
      <c r="E409" s="9"/>
      <c r="F409" s="281"/>
      <c r="G409" s="296"/>
      <c r="H409" s="296">
        <f>-SUM(H396:H408)</f>
        <v>0</v>
      </c>
      <c r="I409" s="296">
        <f>-SUM(I396:I408)</f>
        <v>0</v>
      </c>
      <c r="J409" s="296">
        <f>-SUM(J396:J408)</f>
        <v>0</v>
      </c>
      <c r="K409" s="296">
        <f>-SUM(K396:K408)</f>
        <v>0</v>
      </c>
      <c r="L409" s="296">
        <f>-SUM(L396:L408)</f>
        <v>0</v>
      </c>
      <c r="M409" s="296">
        <f>IF(Input!M248&gt;0, -SUM(M396:M408), 0)</f>
        <v>0</v>
      </c>
      <c r="N409" s="296">
        <f>IF(Input!N248&gt;0, -SUM(N396:N408), 0)</f>
        <v>0</v>
      </c>
      <c r="O409" s="296">
        <f>IF(Input!O248&gt;0, -SUM(O396:O408), 0)</f>
        <v>0</v>
      </c>
      <c r="P409" s="296">
        <f>IF(Input!P248&gt;0, -SUM(P396:P408), 0)</f>
        <v>0</v>
      </c>
      <c r="Q409" s="296">
        <f>IF(Input!Q248&gt;0, -SUM(Q396:Q408), 0)</f>
        <v>0</v>
      </c>
      <c r="R409" s="297"/>
      <c r="S409" s="298"/>
      <c r="T409" s="298"/>
      <c r="U409" s="298"/>
      <c r="V409" s="298"/>
      <c r="W409" s="298"/>
      <c r="X409" s="298"/>
      <c r="Y409" s="298"/>
      <c r="Z409" s="298"/>
      <c r="AA409" s="299"/>
      <c r="AB409" s="299"/>
      <c r="AC409" s="299"/>
      <c r="AD409" s="299"/>
      <c r="AE409" s="299"/>
      <c r="AF409" s="299"/>
      <c r="AG409" s="299"/>
      <c r="AH409" s="299"/>
      <c r="AI409" s="299"/>
      <c r="AJ409" s="299"/>
      <c r="AK409" s="299"/>
      <c r="AL409" s="299"/>
      <c r="AM409" s="299"/>
      <c r="AN409" s="299"/>
      <c r="AO409" s="299"/>
      <c r="AP409" s="299"/>
      <c r="AQ409" s="299"/>
      <c r="AR409" s="299"/>
      <c r="AS409" s="299"/>
      <c r="AT409" s="299"/>
      <c r="AU409" s="299"/>
      <c r="AV409" s="299"/>
      <c r="AW409" s="299"/>
      <c r="AX409" s="299"/>
      <c r="AY409" s="299"/>
      <c r="AZ409" s="299"/>
      <c r="BA409" s="299"/>
      <c r="BB409" s="299"/>
      <c r="BC409" s="299"/>
      <c r="BD409" s="299"/>
      <c r="BE409" s="299"/>
      <c r="BF409" s="299"/>
      <c r="BG409" s="299"/>
      <c r="BH409" s="299"/>
      <c r="BI409" s="299"/>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188">
        <f>Asset23</f>
        <v>0</v>
      </c>
      <c r="C410" s="32"/>
      <c r="D410" s="33" t="s">
        <v>66</v>
      </c>
      <c r="E410" s="32"/>
      <c r="F410" s="286"/>
      <c r="G410" s="287"/>
      <c r="H410" s="287">
        <f>IF(H$3&gt;A23taxremlife,A23taxvalue-SUM($F410:G410),IF(A23taxremlife="N/A","n/a",A23taxvalue/A23taxremlife))</f>
        <v>0</v>
      </c>
      <c r="I410" s="287">
        <f>IF(I$3&gt;A23taxremlife,A23taxvalue-SUM($F410:H410),IF(A23taxremlife="N/A","n/a",A23taxvalue/A23taxremlife))</f>
        <v>0</v>
      </c>
      <c r="J410" s="287">
        <f>IF(J$3&gt;A23taxremlife,A23taxvalue-SUM($F410:I410),IF(A23taxremlife="N/A","n/a",A23taxvalue/A23taxremlife))</f>
        <v>0</v>
      </c>
      <c r="K410" s="287">
        <f>IF(K$3&gt;A23taxremlife,A23taxvalue-SUM($F410:J410),IF(A23taxremlife="N/A","n/a",A23taxvalue/A23taxremlife))</f>
        <v>0</v>
      </c>
      <c r="L410" s="287">
        <f>IF(L$3&gt;A23taxremlife,A23taxvalue-SUM($F410:K410),IF(A23taxremlife="N/A","n/a",A23taxvalue/A23taxremlife))</f>
        <v>0</v>
      </c>
      <c r="M410" s="287">
        <f>IF(M$3&gt;A23taxremlife,A23taxvalue-SUM($F410:L410),IF(A23taxremlife="N/A","n/a",A23taxvalue/A23taxremlife))</f>
        <v>0</v>
      </c>
      <c r="N410" s="287">
        <f>IF(N$3&gt;A23taxremlife,A23taxvalue-SUM($F410:M410),IF(A23taxremlife="N/A","n/a",A23taxvalue/A23taxremlife))</f>
        <v>0</v>
      </c>
      <c r="O410" s="287">
        <f>IF(O$3&gt;A23taxremlife,A23taxvalue-SUM($F410:N410),IF(A23taxremlife="N/A","n/a",A23taxvalue/A23taxremlife))</f>
        <v>0</v>
      </c>
      <c r="P410" s="287">
        <f>IF(P$3&gt;A23taxremlife,A23taxvalue-SUM($F410:O410),IF(A23taxremlife="N/A","n/a",A23taxvalue/A23taxremlife))</f>
        <v>0</v>
      </c>
      <c r="Q410" s="287">
        <f>IF(Q$3&gt;A23taxremlife,A23taxvalue-SUM($F410:P410),IF(A23taxremlife="N/A","n/a",A23taxvalue/A23taxremlife))</f>
        <v>0</v>
      </c>
      <c r="R410" s="287"/>
      <c r="S410" s="288"/>
      <c r="T410" s="288"/>
      <c r="U410" s="288"/>
      <c r="V410" s="288"/>
      <c r="W410" s="288"/>
      <c r="X410" s="288"/>
      <c r="Y410" s="288"/>
      <c r="Z410" s="288"/>
      <c r="AA410" s="289"/>
      <c r="AB410" s="289"/>
      <c r="AC410" s="289"/>
      <c r="AD410" s="289"/>
      <c r="AE410" s="289"/>
      <c r="AF410" s="289"/>
      <c r="AG410" s="289"/>
      <c r="AH410" s="289"/>
      <c r="AI410" s="289"/>
      <c r="AJ410" s="289"/>
      <c r="AK410" s="289"/>
      <c r="AL410" s="289"/>
      <c r="AM410" s="289"/>
      <c r="AN410" s="289"/>
      <c r="AO410" s="289"/>
      <c r="AP410" s="289"/>
      <c r="AQ410" s="289"/>
      <c r="AR410" s="289"/>
      <c r="AS410" s="289"/>
      <c r="AT410" s="289"/>
      <c r="AU410" s="289"/>
      <c r="AV410" s="289"/>
      <c r="AW410" s="289"/>
      <c r="AX410" s="289"/>
      <c r="AY410" s="289"/>
      <c r="AZ410" s="289"/>
      <c r="BA410" s="289"/>
      <c r="BB410" s="289"/>
      <c r="BC410" s="289"/>
      <c r="BD410" s="289"/>
      <c r="BE410" s="289"/>
      <c r="BF410" s="289"/>
      <c r="BG410" s="289"/>
      <c r="BH410" s="289"/>
      <c r="BI410" s="289"/>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5"/>
      <c r="D411" s="364" t="s">
        <v>83</v>
      </c>
      <c r="E411" s="85">
        <v>-1</v>
      </c>
      <c r="F411" s="290"/>
      <c r="G411" s="291"/>
      <c r="H411" s="291"/>
      <c r="I411" s="291"/>
      <c r="J411" s="291"/>
      <c r="K411" s="291"/>
      <c r="L411" s="291"/>
      <c r="M411" s="291"/>
      <c r="N411" s="291"/>
      <c r="O411" s="291"/>
      <c r="P411" s="291"/>
      <c r="Q411" s="291"/>
      <c r="R411" s="291"/>
      <c r="S411" s="288"/>
      <c r="T411" s="288"/>
      <c r="U411" s="288"/>
      <c r="V411" s="288"/>
      <c r="W411" s="288"/>
      <c r="X411" s="288"/>
      <c r="Y411" s="288"/>
      <c r="Z411" s="288"/>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U411" s="289"/>
      <c r="AV411" s="289"/>
      <c r="AW411" s="289"/>
      <c r="AX411" s="289"/>
      <c r="AY411" s="289"/>
      <c r="AZ411" s="289"/>
      <c r="BA411" s="289"/>
      <c r="BB411" s="289"/>
      <c r="BC411" s="289"/>
      <c r="BD411" s="289"/>
      <c r="BE411" s="289"/>
      <c r="BF411" s="289"/>
      <c r="BG411" s="289"/>
      <c r="BH411" s="289"/>
      <c r="BI411" s="289"/>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5"/>
      <c r="D412" s="365"/>
      <c r="E412" s="85">
        <v>0</v>
      </c>
      <c r="F412" s="290"/>
      <c r="G412" s="293"/>
      <c r="H412" s="291"/>
      <c r="I412" s="291"/>
      <c r="J412" s="291"/>
      <c r="K412" s="291"/>
      <c r="L412" s="291"/>
      <c r="M412" s="291"/>
      <c r="N412" s="291"/>
      <c r="O412" s="291"/>
      <c r="P412" s="291"/>
      <c r="Q412" s="291"/>
      <c r="R412" s="291"/>
      <c r="S412" s="288"/>
      <c r="T412" s="288"/>
      <c r="U412" s="288"/>
      <c r="V412" s="288"/>
      <c r="W412" s="288"/>
      <c r="X412" s="288"/>
      <c r="Y412" s="288"/>
      <c r="Z412" s="288"/>
      <c r="AA412" s="289"/>
      <c r="AB412" s="289"/>
      <c r="AC412" s="289"/>
      <c r="AD412" s="289"/>
      <c r="AE412" s="289"/>
      <c r="AF412" s="289"/>
      <c r="AG412" s="289"/>
      <c r="AH412" s="289"/>
      <c r="AI412" s="289"/>
      <c r="AJ412" s="289"/>
      <c r="AK412" s="289"/>
      <c r="AL412" s="289"/>
      <c r="AM412" s="289"/>
      <c r="AN412" s="289"/>
      <c r="AO412" s="289"/>
      <c r="AP412" s="289"/>
      <c r="AQ412" s="289"/>
      <c r="AR412" s="289"/>
      <c r="AS412" s="289"/>
      <c r="AT412" s="289"/>
      <c r="AU412" s="289"/>
      <c r="AV412" s="289"/>
      <c r="AW412" s="289"/>
      <c r="AX412" s="289"/>
      <c r="AY412" s="289"/>
      <c r="AZ412" s="289"/>
      <c r="BA412" s="289"/>
      <c r="BB412" s="289"/>
      <c r="BC412" s="289"/>
      <c r="BD412" s="289"/>
      <c r="BE412" s="289"/>
      <c r="BF412" s="289"/>
      <c r="BG412" s="289"/>
      <c r="BH412" s="289"/>
      <c r="BI412" s="289"/>
      <c r="BJ412" s="187"/>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5"/>
      <c r="D413" s="365"/>
      <c r="E413" s="85">
        <v>1</v>
      </c>
      <c r="F413" s="290"/>
      <c r="G413" s="294"/>
      <c r="H413" s="293"/>
      <c r="I413" s="291">
        <f>IF(A23taxstdlife="n/a","n/a",IF(I$3&gt;(A23taxstdlife+$E413),(Input!$H$78-Input!$H$127)-SUM($H413:H413),(Input!$H$78-Input!$H$127)/A23taxstdlife))</f>
        <v>0</v>
      </c>
      <c r="J413" s="291">
        <f>IF(A23taxstdlife="n/a","n/a",IF(J$3&gt;(A23taxstdlife+$E413),(Input!$H$78-Input!$H$127)-SUM($H413:I413),(Input!$H$78-Input!$H$127)/A23taxstdlife))</f>
        <v>0</v>
      </c>
      <c r="K413" s="291">
        <f>IF(A23taxstdlife="n/a","n/a",IF(K$3&gt;(A23taxstdlife+$E413),(Input!$H$78-Input!$H$127)-SUM($H413:J413),(Input!$H$78-Input!$H$127)/A23taxstdlife))</f>
        <v>0</v>
      </c>
      <c r="L413" s="291">
        <f>IF(A23taxstdlife="n/a","n/a",IF(L$3&gt;(A23taxstdlife+$E413),(Input!$H$78-Input!$H$127)-SUM($H413:K413),(Input!$H$78-Input!$H$127)/A23taxstdlife))</f>
        <v>0</v>
      </c>
      <c r="M413" s="291">
        <f>IF(A23taxstdlife="n/a","n/a",IF(M$3&gt;(A23taxstdlife+$E413),(Input!$H$78-Input!$H$127)-SUM($H413:L413),(Input!$H$78-Input!$H$127)/A23taxstdlife))</f>
        <v>0</v>
      </c>
      <c r="N413" s="291">
        <f>IF(A23taxstdlife="n/a","n/a",IF(N$3&gt;(A23taxstdlife+$E413),(Input!$H$78-Input!$H$127)-SUM($H413:M413),(Input!$H$78-Input!$H$127)/A23taxstdlife))</f>
        <v>0</v>
      </c>
      <c r="O413" s="291">
        <f>IF(A23taxstdlife="n/a","n/a",IF(O$3&gt;(A23taxstdlife+$E413),(Input!$H$78-Input!$H$127)-SUM($H413:N413),(Input!$H$78-Input!$H$127)/A23taxstdlife))</f>
        <v>0</v>
      </c>
      <c r="P413" s="291">
        <f>IF(A23taxstdlife="n/a","n/a",IF(P$3&gt;(A23taxstdlife+$E413),(Input!$H$78-Input!$H$127)-SUM($H413:O413),(Input!$H$78-Input!$H$127)/A23taxstdlife))</f>
        <v>0</v>
      </c>
      <c r="Q413" s="291">
        <f>IF(A23taxstdlife="n/a","n/a",IF(Q$3&gt;(A23taxstdlife+$E413),(Input!$H$78-Input!$H$127)-SUM($H413:P413),(Input!$H$78-Input!$H$127)/A23taxstdlife))</f>
        <v>0</v>
      </c>
      <c r="R413" s="291"/>
      <c r="S413" s="288"/>
      <c r="T413" s="288"/>
      <c r="U413" s="288"/>
      <c r="V413" s="288"/>
      <c r="W413" s="288"/>
      <c r="X413" s="288"/>
      <c r="Y413" s="288"/>
      <c r="Z413" s="288"/>
      <c r="AA413" s="289"/>
      <c r="AB413" s="289"/>
      <c r="AC413" s="289"/>
      <c r="AD413" s="289"/>
      <c r="AE413" s="289"/>
      <c r="AF413" s="289"/>
      <c r="AG413" s="289"/>
      <c r="AH413" s="289"/>
      <c r="AI413" s="289"/>
      <c r="AJ413" s="289"/>
      <c r="AK413" s="289"/>
      <c r="AL413" s="289"/>
      <c r="AM413" s="289"/>
      <c r="AN413" s="289"/>
      <c r="AO413" s="289"/>
      <c r="AP413" s="289"/>
      <c r="AQ413" s="289"/>
      <c r="AR413" s="289"/>
      <c r="AS413" s="289"/>
      <c r="AT413" s="289"/>
      <c r="AU413" s="289"/>
      <c r="AV413" s="289"/>
      <c r="AW413" s="289"/>
      <c r="AX413" s="289"/>
      <c r="AY413" s="289"/>
      <c r="AZ413" s="289"/>
      <c r="BA413" s="289"/>
      <c r="BB413" s="289"/>
      <c r="BC413" s="289"/>
      <c r="BD413" s="289"/>
      <c r="BE413" s="289"/>
      <c r="BF413" s="289"/>
      <c r="BG413" s="289"/>
      <c r="BH413" s="289"/>
      <c r="BI413" s="289"/>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5"/>
      <c r="D414" s="365"/>
      <c r="E414" s="85">
        <v>2</v>
      </c>
      <c r="F414" s="290"/>
      <c r="G414" s="294"/>
      <c r="H414" s="294"/>
      <c r="I414" s="293"/>
      <c r="J414" s="291">
        <f>IF(A23taxstdlife="n/a","n/a",IF(J$3&gt;(A23taxstdlife+$E414),(Input!$I$78-Input!$I$127)-SUM($I414:I414),(Input!$I$78-Input!$I$127)/A23taxstdlife))</f>
        <v>0</v>
      </c>
      <c r="K414" s="291">
        <f>IF(A23taxstdlife="n/a","n/a",IF(K$3&gt;(A23taxstdlife+$E414),(Input!$I$78-Input!$I$127)-SUM($I414:J414),(Input!$I$78-Input!$I$127)/A23taxstdlife))</f>
        <v>0</v>
      </c>
      <c r="L414" s="291">
        <f>IF(A23taxstdlife="n/a","n/a",IF(L$3&gt;(A23taxstdlife+$E414),(Input!$I$78-Input!$I$127)-SUM($I414:K414),(Input!$I$78-Input!$I$127)/A23taxstdlife))</f>
        <v>0</v>
      </c>
      <c r="M414" s="291">
        <f>IF(A23taxstdlife="n/a","n/a",IF(M$3&gt;(A23taxstdlife+$E414),(Input!$I$78-Input!$I$127)-SUM($I414:L414),(Input!$I$78-Input!$I$127)/A23taxstdlife))</f>
        <v>0</v>
      </c>
      <c r="N414" s="291">
        <f>IF(A23taxstdlife="n/a","n/a",IF(N$3&gt;(A23taxstdlife+$E414),(Input!$I$78-Input!$I$127)-SUM($I414:M414),(Input!$I$78-Input!$I$127)/A23taxstdlife))</f>
        <v>0</v>
      </c>
      <c r="O414" s="291">
        <f>IF(A23taxstdlife="n/a","n/a",IF(O$3&gt;(A23taxstdlife+$E414),(Input!$I$78-Input!$I$127)-SUM($I414:N414),(Input!$I$78-Input!$I$127)/A23taxstdlife))</f>
        <v>0</v>
      </c>
      <c r="P414" s="291">
        <f>IF(A23taxstdlife="n/a","n/a",IF(P$3&gt;(A23taxstdlife+$E414),(Input!$I$78-Input!$I$127)-SUM($I414:O414),(Input!$I$78-Input!$I$127)/A23taxstdlife))</f>
        <v>0</v>
      </c>
      <c r="Q414" s="291">
        <f>IF(A23taxstdlife="n/a","n/a",IF(Q$3&gt;(A23taxstdlife+$E414),(Input!$I$78-Input!$I$127)-SUM($I414:P414),(Input!$I$78-Input!$I$127)/A23taxstdlife))</f>
        <v>0</v>
      </c>
      <c r="R414" s="291"/>
      <c r="S414" s="288"/>
      <c r="T414" s="288"/>
      <c r="U414" s="288"/>
      <c r="V414" s="288"/>
      <c r="W414" s="288"/>
      <c r="X414" s="288"/>
      <c r="Y414" s="288"/>
      <c r="Z414" s="288"/>
      <c r="AA414" s="289"/>
      <c r="AB414" s="289"/>
      <c r="AC414" s="289"/>
      <c r="AD414" s="289"/>
      <c r="AE414" s="289"/>
      <c r="AF414" s="289"/>
      <c r="AG414" s="289"/>
      <c r="AH414" s="289"/>
      <c r="AI414" s="289"/>
      <c r="AJ414" s="289"/>
      <c r="AK414" s="289"/>
      <c r="AL414" s="289"/>
      <c r="AM414" s="289"/>
      <c r="AN414" s="289"/>
      <c r="AO414" s="289"/>
      <c r="AP414" s="289"/>
      <c r="AQ414" s="289"/>
      <c r="AR414" s="289"/>
      <c r="AS414" s="289"/>
      <c r="AT414" s="289"/>
      <c r="AU414" s="289"/>
      <c r="AV414" s="289"/>
      <c r="AW414" s="289"/>
      <c r="AX414" s="289"/>
      <c r="AY414" s="289"/>
      <c r="AZ414" s="289"/>
      <c r="BA414" s="289"/>
      <c r="BB414" s="289"/>
      <c r="BC414" s="289"/>
      <c r="BD414" s="289"/>
      <c r="BE414" s="289"/>
      <c r="BF414" s="289"/>
      <c r="BG414" s="289"/>
      <c r="BH414" s="289"/>
      <c r="BI414" s="289"/>
      <c r="BJ414" s="300"/>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5"/>
      <c r="D415" s="365"/>
      <c r="E415" s="85">
        <v>3</v>
      </c>
      <c r="F415" s="290"/>
      <c r="G415" s="294"/>
      <c r="H415" s="294"/>
      <c r="I415" s="294"/>
      <c r="J415" s="293"/>
      <c r="K415" s="291">
        <f>IF(A23taxstdlife="n/a","n/a",IF(K$3&gt;(A23taxstdlife+$E415),(Input!$J$78-Input!$J$127)-SUM($J415:J415),(Input!$J$78-Input!$J$127)/A23taxstdlife))</f>
        <v>0</v>
      </c>
      <c r="L415" s="291">
        <f>IF(A23taxstdlife="n/a","n/a",IF(L$3&gt;(A23taxstdlife+$E415),(Input!$J$78-Input!$J$127)-SUM($J415:K415),(Input!$J$78-Input!$J$127)/A23taxstdlife))</f>
        <v>0</v>
      </c>
      <c r="M415" s="291">
        <f>IF(A23taxstdlife="n/a","n/a",IF(M$3&gt;(A23taxstdlife+$E415),(Input!$J$78-Input!$J$127)-SUM($J415:L415),(Input!$J$78-Input!$J$127)/A23taxstdlife))</f>
        <v>0</v>
      </c>
      <c r="N415" s="291">
        <f>IF(A23taxstdlife="n/a","n/a",IF(N$3&gt;(A23taxstdlife+$E415),(Input!$J$78-Input!$J$127)-SUM($J415:M415),(Input!$J$78-Input!$J$127)/A23taxstdlife))</f>
        <v>0</v>
      </c>
      <c r="O415" s="291">
        <f>IF(A23taxstdlife="n/a","n/a",IF(O$3&gt;(A23taxstdlife+$E415),(Input!$J$78-Input!$J$127)-SUM($J415:N415),(Input!$J$78-Input!$J$127)/A23taxstdlife))</f>
        <v>0</v>
      </c>
      <c r="P415" s="291">
        <f>IF(A23taxstdlife="n/a","n/a",IF(P$3&gt;(A23taxstdlife+$E415),(Input!$J$78-Input!$J$127)-SUM($J415:O415),(Input!$J$78-Input!$J$127)/A23taxstdlife))</f>
        <v>0</v>
      </c>
      <c r="Q415" s="291">
        <f>IF(A23taxstdlife="n/a","n/a",IF(Q$3&gt;(A23taxstdlife+$E415),(Input!$J$78-Input!$J$127)-SUM($J415:P415),(Input!$J$78-Input!$J$127)/A23taxstdlife))</f>
        <v>0</v>
      </c>
      <c r="R415" s="291"/>
      <c r="S415" s="288"/>
      <c r="T415" s="288"/>
      <c r="U415" s="288"/>
      <c r="V415" s="288"/>
      <c r="W415" s="288"/>
      <c r="X415" s="288"/>
      <c r="Y415" s="288"/>
      <c r="Z415" s="288"/>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c r="AX415" s="289"/>
      <c r="AY415" s="289"/>
      <c r="AZ415" s="289"/>
      <c r="BA415" s="289"/>
      <c r="BB415" s="289"/>
      <c r="BC415" s="289"/>
      <c r="BD415" s="289"/>
      <c r="BE415" s="289"/>
      <c r="BF415" s="289"/>
      <c r="BG415" s="289"/>
      <c r="BH415" s="289"/>
      <c r="BI415" s="289"/>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5"/>
      <c r="D416" s="365"/>
      <c r="E416" s="85">
        <v>4</v>
      </c>
      <c r="F416" s="290"/>
      <c r="G416" s="294"/>
      <c r="H416" s="294"/>
      <c r="I416" s="294"/>
      <c r="J416" s="294"/>
      <c r="K416" s="293"/>
      <c r="L416" s="291">
        <f>IF(A23taxstdlife="n/a","n/a",IF(L$3&gt;(A23taxstdlife+$E416),(Input!$K$78-Input!$K$127)-SUM($K416:K416),(Input!$K$78-Input!$K$127)/A23taxstdlife))</f>
        <v>0</v>
      </c>
      <c r="M416" s="291">
        <f>IF(A23taxstdlife="n/a","n/a",IF(M$3&gt;(A23taxstdlife+$E416),(Input!$K$78-Input!$K$127)-SUM($K416:L416),(Input!$K$78-Input!$K$127)/A23taxstdlife))</f>
        <v>0</v>
      </c>
      <c r="N416" s="291">
        <f>IF(A23taxstdlife="n/a","n/a",IF(N$3&gt;(A23taxstdlife+$E416),(Input!$K$78-Input!$K$127)-SUM($K416:M416),(Input!$K$78-Input!$K$127)/A23taxstdlife))</f>
        <v>0</v>
      </c>
      <c r="O416" s="291">
        <f>IF(A23taxstdlife="n/a","n/a",IF(O$3&gt;(A23taxstdlife+$E416),(Input!$K$78-Input!$K$127)-SUM($K416:N416),(Input!$K$78-Input!$K$127)/A23taxstdlife))</f>
        <v>0</v>
      </c>
      <c r="P416" s="291">
        <f>IF(A23taxstdlife="n/a","n/a",IF(P$3&gt;(A23taxstdlife+$E416),(Input!$K$78-Input!$K$127)-SUM($K416:O416),(Input!$K$78-Input!$K$127)/A23taxstdlife))</f>
        <v>0</v>
      </c>
      <c r="Q416" s="291">
        <f>IF(A23taxstdlife="n/a","n/a",IF(Q$3&gt;(A23taxstdlife+$E416),(Input!$K$78-Input!$K$127)-SUM($K416:P416),(Input!$K$78-Input!$K$127)/A23taxstdlife))</f>
        <v>0</v>
      </c>
      <c r="R416" s="291"/>
      <c r="S416" s="288"/>
      <c r="T416" s="288"/>
      <c r="U416" s="288"/>
      <c r="V416" s="288"/>
      <c r="W416" s="288"/>
      <c r="X416" s="288"/>
      <c r="Y416" s="288"/>
      <c r="Z416" s="288"/>
      <c r="AA416" s="289"/>
      <c r="AB416" s="289"/>
      <c r="AC416" s="289"/>
      <c r="AD416" s="289"/>
      <c r="AE416" s="289"/>
      <c r="AF416" s="289"/>
      <c r="AG416" s="289"/>
      <c r="AH416" s="289"/>
      <c r="AI416" s="289"/>
      <c r="AJ416" s="289"/>
      <c r="AK416" s="289"/>
      <c r="AL416" s="289"/>
      <c r="AM416" s="289"/>
      <c r="AN416" s="289"/>
      <c r="AO416" s="289"/>
      <c r="AP416" s="289"/>
      <c r="AQ416" s="289"/>
      <c r="AR416" s="289"/>
      <c r="AS416" s="289"/>
      <c r="AT416" s="289"/>
      <c r="AU416" s="289"/>
      <c r="AV416" s="289"/>
      <c r="AW416" s="289"/>
      <c r="AX416" s="289"/>
      <c r="AY416" s="289"/>
      <c r="AZ416" s="289"/>
      <c r="BA416" s="289"/>
      <c r="BB416" s="289"/>
      <c r="BC416" s="289"/>
      <c r="BD416" s="289"/>
      <c r="BE416" s="289"/>
      <c r="BF416" s="289"/>
      <c r="BG416" s="289"/>
      <c r="BH416" s="289"/>
      <c r="BI416" s="289"/>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5"/>
      <c r="D417" s="365"/>
      <c r="E417" s="85">
        <v>5</v>
      </c>
      <c r="F417" s="290"/>
      <c r="G417" s="294"/>
      <c r="H417" s="294"/>
      <c r="I417" s="294"/>
      <c r="J417" s="294"/>
      <c r="K417" s="294"/>
      <c r="L417" s="293"/>
      <c r="M417" s="291">
        <f>IF(A23taxstdlife="n/a","n/a",IF(M$3&gt;(A23taxstdlife+$E417),(Input!$L$78-Input!$L$127)-SUM($L417:L417),(Input!$L$78-Input!$L$127)/A23taxstdlife))</f>
        <v>0</v>
      </c>
      <c r="N417" s="291">
        <f>IF(A23taxstdlife="n/a","n/a",IF(N$3&gt;(A23taxstdlife+$E417),(Input!$L$78-Input!$L$127)-SUM($L417:M417),(Input!$L$78-Input!$L$127)/A23taxstdlife))</f>
        <v>0</v>
      </c>
      <c r="O417" s="291">
        <f>IF(A23taxstdlife="n/a","n/a",IF(O$3&gt;(A23taxstdlife+$E417),(Input!$L$78-Input!$L$127)-SUM($L417:N417),(Input!$L$78-Input!$L$127)/A23taxstdlife))</f>
        <v>0</v>
      </c>
      <c r="P417" s="291">
        <f>IF(A23taxstdlife="n/a","n/a",IF(P$3&gt;(A23taxstdlife+$E417),(Input!$L$78-Input!$L$127)-SUM($L417:O417),(Input!$L$78-Input!$L$127)/A23taxstdlife))</f>
        <v>0</v>
      </c>
      <c r="Q417" s="291">
        <f>IF(A23taxstdlife="n/a","n/a",IF(Q$3&gt;(A23taxstdlife+$E417),(Input!$L$78-Input!$L$127)-SUM($L417:P417),(Input!$L$78-Input!$L$127)/A23taxstdlife))</f>
        <v>0</v>
      </c>
      <c r="R417" s="291"/>
      <c r="S417" s="288"/>
      <c r="T417" s="288"/>
      <c r="U417" s="288"/>
      <c r="V417" s="288"/>
      <c r="W417" s="288"/>
      <c r="X417" s="288"/>
      <c r="Y417" s="288"/>
      <c r="Z417" s="288"/>
      <c r="AA417" s="289"/>
      <c r="AB417" s="289"/>
      <c r="AC417" s="289"/>
      <c r="AD417" s="289"/>
      <c r="AE417" s="289"/>
      <c r="AF417" s="289"/>
      <c r="AG417" s="289"/>
      <c r="AH417" s="289"/>
      <c r="AI417" s="289"/>
      <c r="AJ417" s="289"/>
      <c r="AK417" s="289"/>
      <c r="AL417" s="289"/>
      <c r="AM417" s="289"/>
      <c r="AN417" s="289"/>
      <c r="AO417" s="289"/>
      <c r="AP417" s="289"/>
      <c r="AQ417" s="289"/>
      <c r="AR417" s="289"/>
      <c r="AS417" s="289"/>
      <c r="AT417" s="289"/>
      <c r="AU417" s="289"/>
      <c r="AV417" s="289"/>
      <c r="AW417" s="289"/>
      <c r="AX417" s="289"/>
      <c r="AY417" s="289"/>
      <c r="AZ417" s="289"/>
      <c r="BA417" s="289"/>
      <c r="BB417" s="289"/>
      <c r="BC417" s="289"/>
      <c r="BD417" s="289"/>
      <c r="BE417" s="289"/>
      <c r="BF417" s="289"/>
      <c r="BG417" s="289"/>
      <c r="BH417" s="289"/>
      <c r="BI417" s="289"/>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5"/>
      <c r="D418" s="365"/>
      <c r="E418" s="85">
        <v>6</v>
      </c>
      <c r="F418" s="290"/>
      <c r="G418" s="294"/>
      <c r="H418" s="294"/>
      <c r="I418" s="294"/>
      <c r="J418" s="294"/>
      <c r="K418" s="294"/>
      <c r="L418" s="294"/>
      <c r="M418" s="293"/>
      <c r="N418" s="291">
        <f>IF(A23taxstdlife="n/a","n/a",IF(N$3&gt;(A23taxstdlife+$E418),(Input!$M$78-Input!$M$127)-SUM($M418:M418),(Input!$M$78-Input!$M$127)/A23taxstdlife))</f>
        <v>0</v>
      </c>
      <c r="O418" s="291">
        <f>IF(A23taxstdlife="n/a","n/a",IF(O$3&gt;(A23taxstdlife+$E418),(Input!$M$78-Input!$M$127)-SUM($M418:N418),(Input!$M$78-Input!$M$127)/A23taxstdlife))</f>
        <v>0</v>
      </c>
      <c r="P418" s="291">
        <f>IF(A23taxstdlife="n/a","n/a",IF(P$3&gt;(A23taxstdlife+$E418),(Input!$M$78-Input!$M$127)-SUM($M418:O418),(Input!$M$78-Input!$M$127)/A23taxstdlife))</f>
        <v>0</v>
      </c>
      <c r="Q418" s="291">
        <f>IF(A23taxstdlife="n/a","n/a",IF(Q$3&gt;(A23taxstdlife+$E418),(Input!$M$78-Input!$M$127)-SUM($M418:P418),(Input!$M$78-Input!$M$127)/A23taxstdlife))</f>
        <v>0</v>
      </c>
      <c r="R418" s="291"/>
      <c r="S418" s="288"/>
      <c r="T418" s="288"/>
      <c r="U418" s="288"/>
      <c r="V418" s="288"/>
      <c r="W418" s="288"/>
      <c r="X418" s="288"/>
      <c r="Y418" s="288"/>
      <c r="Z418" s="288"/>
      <c r="AA418" s="289"/>
      <c r="AB418" s="289"/>
      <c r="AC418" s="289"/>
      <c r="AD418" s="289"/>
      <c r="AE418" s="289"/>
      <c r="AF418" s="289"/>
      <c r="AG418" s="289"/>
      <c r="AH418" s="289"/>
      <c r="AI418" s="289"/>
      <c r="AJ418" s="289"/>
      <c r="AK418" s="289"/>
      <c r="AL418" s="289"/>
      <c r="AM418" s="289"/>
      <c r="AN418" s="289"/>
      <c r="AO418" s="289"/>
      <c r="AP418" s="289"/>
      <c r="AQ418" s="289"/>
      <c r="AR418" s="289"/>
      <c r="AS418" s="289"/>
      <c r="AT418" s="289"/>
      <c r="AU418" s="289"/>
      <c r="AV418" s="289"/>
      <c r="AW418" s="289"/>
      <c r="AX418" s="289"/>
      <c r="AY418" s="289"/>
      <c r="AZ418" s="289"/>
      <c r="BA418" s="289"/>
      <c r="BB418" s="289"/>
      <c r="BC418" s="289"/>
      <c r="BD418" s="289"/>
      <c r="BE418" s="289"/>
      <c r="BF418" s="289"/>
      <c r="BG418" s="289"/>
      <c r="BH418" s="289"/>
      <c r="BI418" s="289"/>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5"/>
      <c r="D419" s="365"/>
      <c r="E419" s="85">
        <v>7</v>
      </c>
      <c r="F419" s="290"/>
      <c r="G419" s="294"/>
      <c r="H419" s="294"/>
      <c r="I419" s="294"/>
      <c r="J419" s="294"/>
      <c r="K419" s="294"/>
      <c r="L419" s="294"/>
      <c r="M419" s="294"/>
      <c r="N419" s="293"/>
      <c r="O419" s="291">
        <f>IF(A23taxstdlife="n/a","n/a",IF(O$3&gt;(A23taxstdlife+$E419),(Input!$N$78-Input!$N$127)-SUM($N419:N419),(Input!$N$78-Input!$N$127)/A23taxstdlife))</f>
        <v>0</v>
      </c>
      <c r="P419" s="291">
        <f>IF(A23taxstdlife="n/a","n/a",IF(P$3&gt;(A23taxstdlife+$E419),(Input!$N$78-Input!$N$127)-SUM($N419:O419),(Input!$N$78-Input!$N$127)/A23taxstdlife))</f>
        <v>0</v>
      </c>
      <c r="Q419" s="291">
        <f>IF(A23taxstdlife="n/a","n/a",IF(Q$3&gt;(A23taxstdlife+$E419),(Input!$N$78-Input!$N$127)-SUM($N419:P419),(Input!$N$78-Input!$N$127)/A23taxstdlife))</f>
        <v>0</v>
      </c>
      <c r="R419" s="291"/>
      <c r="S419" s="288"/>
      <c r="T419" s="288"/>
      <c r="U419" s="288"/>
      <c r="V419" s="288"/>
      <c r="W419" s="288"/>
      <c r="X419" s="288"/>
      <c r="Y419" s="288"/>
      <c r="Z419" s="288"/>
      <c r="AA419" s="289"/>
      <c r="AB419" s="289"/>
      <c r="AC419" s="289"/>
      <c r="AD419" s="289"/>
      <c r="AE419" s="289"/>
      <c r="AF419" s="289"/>
      <c r="AG419" s="289"/>
      <c r="AH419" s="289"/>
      <c r="AI419" s="289"/>
      <c r="AJ419" s="289"/>
      <c r="AK419" s="289"/>
      <c r="AL419" s="289"/>
      <c r="AM419" s="289"/>
      <c r="AN419" s="289"/>
      <c r="AO419" s="289"/>
      <c r="AP419" s="289"/>
      <c r="AQ419" s="289"/>
      <c r="AR419" s="289"/>
      <c r="AS419" s="289"/>
      <c r="AT419" s="289"/>
      <c r="AU419" s="289"/>
      <c r="AV419" s="289"/>
      <c r="AW419" s="289"/>
      <c r="AX419" s="289"/>
      <c r="AY419" s="289"/>
      <c r="AZ419" s="289"/>
      <c r="BA419" s="289"/>
      <c r="BB419" s="289"/>
      <c r="BC419" s="289"/>
      <c r="BD419" s="289"/>
      <c r="BE419" s="289"/>
      <c r="BF419" s="289"/>
      <c r="BG419" s="289"/>
      <c r="BH419" s="289"/>
      <c r="BI419" s="289"/>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5"/>
      <c r="D420" s="365"/>
      <c r="E420" s="85">
        <v>8</v>
      </c>
      <c r="F420" s="290"/>
      <c r="G420" s="294"/>
      <c r="H420" s="294"/>
      <c r="I420" s="294"/>
      <c r="J420" s="294"/>
      <c r="K420" s="294"/>
      <c r="L420" s="294"/>
      <c r="M420" s="294"/>
      <c r="N420" s="294"/>
      <c r="O420" s="293"/>
      <c r="P420" s="291">
        <f>IF(A23taxstdlife="n/a","n/a",IF(P$3&gt;(A23taxstdlife+$E420),(Input!$O$78-Input!$O$127)-SUM($O420:O420),(Input!$O$78-Input!$O$127)/A23taxstdlife))</f>
        <v>0</v>
      </c>
      <c r="Q420" s="291">
        <f>IF(A23taxstdlife="n/a","n/a",IF(Q$3&gt;(A23taxstdlife+$E420),(Input!$O$78-Input!$O$127)-SUM($O420:P420),(Input!$O$78-Input!$O$127)/A23taxstdlife))</f>
        <v>0</v>
      </c>
      <c r="R420" s="291"/>
      <c r="S420" s="288"/>
      <c r="T420" s="288"/>
      <c r="U420" s="288"/>
      <c r="V420" s="288"/>
      <c r="W420" s="288"/>
      <c r="X420" s="288"/>
      <c r="Y420" s="288"/>
      <c r="Z420" s="288"/>
      <c r="AA420" s="289"/>
      <c r="AB420" s="289"/>
      <c r="AC420" s="289"/>
      <c r="AD420" s="289"/>
      <c r="AE420" s="289"/>
      <c r="AF420" s="289"/>
      <c r="AG420" s="289"/>
      <c r="AH420" s="289"/>
      <c r="AI420" s="289"/>
      <c r="AJ420" s="289"/>
      <c r="AK420" s="289"/>
      <c r="AL420" s="289"/>
      <c r="AM420" s="289"/>
      <c r="AN420" s="289"/>
      <c r="AO420" s="289"/>
      <c r="AP420" s="289"/>
      <c r="AQ420" s="289"/>
      <c r="AR420" s="289"/>
      <c r="AS420" s="289"/>
      <c r="AT420" s="289"/>
      <c r="AU420" s="289"/>
      <c r="AV420" s="289"/>
      <c r="AW420" s="289"/>
      <c r="AX420" s="289"/>
      <c r="AY420" s="289"/>
      <c r="AZ420" s="289"/>
      <c r="BA420" s="289"/>
      <c r="BB420" s="289"/>
      <c r="BC420" s="289"/>
      <c r="BD420" s="289"/>
      <c r="BE420" s="289"/>
      <c r="BF420" s="289"/>
      <c r="BG420" s="289"/>
      <c r="BH420" s="289"/>
      <c r="BI420" s="289"/>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2.75" hidden="1" customHeight="1" outlineLevel="2">
      <c r="A421" s="9"/>
      <c r="B421" s="9"/>
      <c r="C421" s="25"/>
      <c r="D421" s="365"/>
      <c r="E421" s="85">
        <v>9</v>
      </c>
      <c r="F421" s="290"/>
      <c r="G421" s="294"/>
      <c r="H421" s="294"/>
      <c r="I421" s="294"/>
      <c r="J421" s="294"/>
      <c r="K421" s="294"/>
      <c r="L421" s="294"/>
      <c r="M421" s="294"/>
      <c r="N421" s="294"/>
      <c r="O421" s="294"/>
      <c r="P421" s="293"/>
      <c r="Q421" s="291">
        <f>IF(A23taxstdlife="n/a","n/a",IF(Q$3&gt;(A23taxstdlife+$E421),(Input!$P$78-Input!$P$127)-SUM($P421:P421),(Input!$P$78-Input!$P$127)/A23taxstdlife))</f>
        <v>0</v>
      </c>
      <c r="R421" s="291"/>
      <c r="S421" s="288"/>
      <c r="T421" s="288"/>
      <c r="U421" s="288"/>
      <c r="V421" s="288"/>
      <c r="W421" s="288"/>
      <c r="X421" s="288"/>
      <c r="Y421" s="288"/>
      <c r="Z421" s="288"/>
      <c r="AA421" s="289"/>
      <c r="AB421" s="289"/>
      <c r="AC421" s="289"/>
      <c r="AD421" s="289"/>
      <c r="AE421" s="289"/>
      <c r="AF421" s="289"/>
      <c r="AG421" s="289"/>
      <c r="AH421" s="289"/>
      <c r="AI421" s="289"/>
      <c r="AJ421" s="289"/>
      <c r="AK421" s="289"/>
      <c r="AL421" s="289"/>
      <c r="AM421" s="289"/>
      <c r="AN421" s="289"/>
      <c r="AO421" s="289"/>
      <c r="AP421" s="289"/>
      <c r="AQ421" s="289"/>
      <c r="AR421" s="289"/>
      <c r="AS421" s="289"/>
      <c r="AT421" s="289"/>
      <c r="AU421" s="289"/>
      <c r="AV421" s="289"/>
      <c r="AW421" s="289"/>
      <c r="AX421" s="289"/>
      <c r="AY421" s="289"/>
      <c r="AZ421" s="289"/>
      <c r="BA421" s="289"/>
      <c r="BB421" s="289"/>
      <c r="BC421" s="289"/>
      <c r="BD421" s="289"/>
      <c r="BE421" s="289"/>
      <c r="BF421" s="289"/>
      <c r="BG421" s="289"/>
      <c r="BH421" s="289"/>
      <c r="BI421" s="289"/>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25"/>
      <c r="D422" s="365"/>
      <c r="E422" s="86">
        <v>10</v>
      </c>
      <c r="F422" s="290"/>
      <c r="G422" s="294"/>
      <c r="H422" s="294"/>
      <c r="I422" s="294"/>
      <c r="J422" s="294"/>
      <c r="K422" s="294"/>
      <c r="L422" s="294"/>
      <c r="M422" s="294"/>
      <c r="N422" s="294"/>
      <c r="O422" s="294"/>
      <c r="P422" s="295"/>
      <c r="Q422" s="293"/>
      <c r="R422" s="291"/>
      <c r="S422" s="288"/>
      <c r="T422" s="288"/>
      <c r="U422" s="288"/>
      <c r="V422" s="288"/>
      <c r="W422" s="288"/>
      <c r="X422" s="288"/>
      <c r="Y422" s="288"/>
      <c r="Z422" s="288"/>
      <c r="AA422" s="289"/>
      <c r="AB422" s="289"/>
      <c r="AC422" s="289"/>
      <c r="AD422" s="289"/>
      <c r="AE422" s="289"/>
      <c r="AF422" s="289"/>
      <c r="AG422" s="289"/>
      <c r="AH422" s="289"/>
      <c r="AI422" s="289"/>
      <c r="AJ422" s="289"/>
      <c r="AK422" s="289"/>
      <c r="AL422" s="289"/>
      <c r="AM422" s="289"/>
      <c r="AN422" s="289"/>
      <c r="AO422" s="289"/>
      <c r="AP422" s="289"/>
      <c r="AQ422" s="289"/>
      <c r="AR422" s="289"/>
      <c r="AS422" s="289"/>
      <c r="AT422" s="289"/>
      <c r="AU422" s="289"/>
      <c r="AV422" s="289"/>
      <c r="AW422" s="289"/>
      <c r="AX422" s="289"/>
      <c r="AY422" s="289"/>
      <c r="AZ422" s="289"/>
      <c r="BA422" s="289"/>
      <c r="BB422" s="289"/>
      <c r="BC422" s="289"/>
      <c r="BD422" s="289"/>
      <c r="BE422" s="289"/>
      <c r="BF422" s="289"/>
      <c r="BG422" s="289"/>
      <c r="BH422" s="289"/>
      <c r="BI422" s="289"/>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1">
      <c r="A423" s="9"/>
      <c r="B423" s="9"/>
      <c r="C423" s="25">
        <f>Asset23</f>
        <v>0</v>
      </c>
      <c r="D423" s="9"/>
      <c r="E423" s="9"/>
      <c r="F423" s="281"/>
      <c r="G423" s="296"/>
      <c r="H423" s="296">
        <f>-SUM(H410:H422)</f>
        <v>0</v>
      </c>
      <c r="I423" s="296">
        <f>-SUM(I410:I422)</f>
        <v>0</v>
      </c>
      <c r="J423" s="296">
        <f>-SUM(J410:J422)</f>
        <v>0</v>
      </c>
      <c r="K423" s="296">
        <f>-SUM(K410:K422)</f>
        <v>0</v>
      </c>
      <c r="L423" s="296">
        <f>-SUM(L410:L422)</f>
        <v>0</v>
      </c>
      <c r="M423" s="296">
        <f>IF(Input!M248&gt;0, -SUM(M410:M422), 0)</f>
        <v>0</v>
      </c>
      <c r="N423" s="296">
        <f>IF(Input!N248&gt;0, -SUM(N410:N422), 0)</f>
        <v>0</v>
      </c>
      <c r="O423" s="296">
        <f>IF(Input!O248&gt;0, -SUM(O410:O422), 0)</f>
        <v>0</v>
      </c>
      <c r="P423" s="296">
        <f>IF(Input!P248&gt;0, -SUM(P410:P422), 0)</f>
        <v>0</v>
      </c>
      <c r="Q423" s="296">
        <f>IF(Input!Q248&gt;0, -SUM(Q410:Q422), 0)</f>
        <v>0</v>
      </c>
      <c r="R423" s="297"/>
      <c r="S423" s="298"/>
      <c r="T423" s="298"/>
      <c r="U423" s="298"/>
      <c r="V423" s="298"/>
      <c r="W423" s="298"/>
      <c r="X423" s="298"/>
      <c r="Y423" s="298"/>
      <c r="Z423" s="298"/>
      <c r="AA423" s="299"/>
      <c r="AB423" s="299"/>
      <c r="AC423" s="299"/>
      <c r="AD423" s="299"/>
      <c r="AE423" s="299"/>
      <c r="AF423" s="299"/>
      <c r="AG423" s="299"/>
      <c r="AH423" s="299"/>
      <c r="AI423" s="299"/>
      <c r="AJ423" s="299"/>
      <c r="AK423" s="299"/>
      <c r="AL423" s="299"/>
      <c r="AM423" s="299"/>
      <c r="AN423" s="299"/>
      <c r="AO423" s="299"/>
      <c r="AP423" s="299"/>
      <c r="AQ423" s="299"/>
      <c r="AR423" s="299"/>
      <c r="AS423" s="299"/>
      <c r="AT423" s="299"/>
      <c r="AU423" s="299"/>
      <c r="AV423" s="299"/>
      <c r="AW423" s="299"/>
      <c r="AX423" s="299"/>
      <c r="AY423" s="299"/>
      <c r="AZ423" s="299"/>
      <c r="BA423" s="299"/>
      <c r="BB423" s="299"/>
      <c r="BC423" s="299"/>
      <c r="BD423" s="299"/>
      <c r="BE423" s="299"/>
      <c r="BF423" s="299"/>
      <c r="BG423" s="299"/>
      <c r="BH423" s="299"/>
      <c r="BI423" s="299"/>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188">
        <f>Asset24</f>
        <v>0</v>
      </c>
      <c r="C424" s="32"/>
      <c r="D424" s="33" t="s">
        <v>66</v>
      </c>
      <c r="E424" s="32"/>
      <c r="F424" s="286"/>
      <c r="G424" s="287"/>
      <c r="H424" s="287">
        <f>IF(H$3&gt;A24taxremlife,A24taxvalue-SUM($F424:G424),IF(A24taxremlife="N/A","n/a",A24taxvalue/A24taxremlife))</f>
        <v>0</v>
      </c>
      <c r="I424" s="287">
        <f>IF(I$3&gt;A24taxremlife,A24taxvalue-SUM($F424:H424),IF(A24taxremlife="N/A","n/a",A24taxvalue/A24taxremlife))</f>
        <v>0</v>
      </c>
      <c r="J424" s="287">
        <f>IF(J$3&gt;A24taxremlife,A24taxvalue-SUM($F424:I424),IF(A24taxremlife="N/A","n/a",A24taxvalue/A24taxremlife))</f>
        <v>0</v>
      </c>
      <c r="K424" s="287">
        <f>IF(K$3&gt;A24taxremlife,A24taxvalue-SUM($F424:J424),IF(A24taxremlife="N/A","n/a",A24taxvalue/A24taxremlife))</f>
        <v>0</v>
      </c>
      <c r="L424" s="287">
        <f>IF(L$3&gt;A24taxremlife,A24taxvalue-SUM($F424:K424),IF(A24taxremlife="N/A","n/a",A24taxvalue/A24taxremlife))</f>
        <v>0</v>
      </c>
      <c r="M424" s="287">
        <f>IF(M$3&gt;A24taxremlife,A24taxvalue-SUM($F424:L424),IF(A24taxremlife="N/A","n/a",A24taxvalue/A24taxremlife))</f>
        <v>0</v>
      </c>
      <c r="N424" s="287">
        <f>IF(N$3&gt;A24taxremlife,A24taxvalue-SUM($F424:M424),IF(A24taxremlife="N/A","n/a",A24taxvalue/A24taxremlife))</f>
        <v>0</v>
      </c>
      <c r="O424" s="287">
        <f>IF(O$3&gt;A24taxremlife,A24taxvalue-SUM($F424:N424),IF(A24taxremlife="N/A","n/a",A24taxvalue/A24taxremlife))</f>
        <v>0</v>
      </c>
      <c r="P424" s="287">
        <f>IF(P$3&gt;A24taxremlife,A24taxvalue-SUM($F424:O424),IF(A24taxremlife="N/A","n/a",A24taxvalue/A24taxremlife))</f>
        <v>0</v>
      </c>
      <c r="Q424" s="287">
        <f>IF(Q$3&gt;A24taxremlife,A24taxvalue-SUM($F424:P424),IF(A24taxremlife="N/A","n/a",A24taxvalue/A24taxremlife))</f>
        <v>0</v>
      </c>
      <c r="R424" s="287"/>
      <c r="S424" s="288"/>
      <c r="T424" s="288"/>
      <c r="U424" s="288"/>
      <c r="V424" s="288"/>
      <c r="W424" s="288"/>
      <c r="X424" s="288"/>
      <c r="Y424" s="288"/>
      <c r="Z424" s="288"/>
      <c r="AA424" s="289"/>
      <c r="AB424" s="289"/>
      <c r="AC424" s="289"/>
      <c r="AD424" s="289"/>
      <c r="AE424" s="289"/>
      <c r="AF424" s="289"/>
      <c r="AG424" s="289"/>
      <c r="AH424" s="289"/>
      <c r="AI424" s="289"/>
      <c r="AJ424" s="289"/>
      <c r="AK424" s="289"/>
      <c r="AL424" s="289"/>
      <c r="AM424" s="289"/>
      <c r="AN424" s="289"/>
      <c r="AO424" s="289"/>
      <c r="AP424" s="289"/>
      <c r="AQ424" s="289"/>
      <c r="AR424" s="289"/>
      <c r="AS424" s="289"/>
      <c r="AT424" s="289"/>
      <c r="AU424" s="289"/>
      <c r="AV424" s="289"/>
      <c r="AW424" s="289"/>
      <c r="AX424" s="289"/>
      <c r="AY424" s="289"/>
      <c r="AZ424" s="289"/>
      <c r="BA424" s="289"/>
      <c r="BB424" s="289"/>
      <c r="BC424" s="289"/>
      <c r="BD424" s="289"/>
      <c r="BE424" s="289"/>
      <c r="BF424" s="289"/>
      <c r="BG424" s="289"/>
      <c r="BH424" s="289"/>
      <c r="BI424" s="289"/>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5"/>
      <c r="D425" s="364" t="s">
        <v>83</v>
      </c>
      <c r="E425" s="85">
        <v>-1</v>
      </c>
      <c r="F425" s="290"/>
      <c r="G425" s="291"/>
      <c r="H425" s="291"/>
      <c r="I425" s="291"/>
      <c r="J425" s="291"/>
      <c r="K425" s="291"/>
      <c r="L425" s="291"/>
      <c r="M425" s="291"/>
      <c r="N425" s="291"/>
      <c r="O425" s="291"/>
      <c r="P425" s="291"/>
      <c r="Q425" s="291"/>
      <c r="R425" s="291"/>
      <c r="S425" s="288"/>
      <c r="T425" s="288"/>
      <c r="U425" s="288"/>
      <c r="V425" s="288"/>
      <c r="W425" s="288"/>
      <c r="X425" s="288"/>
      <c r="Y425" s="288"/>
      <c r="Z425" s="288"/>
      <c r="AA425" s="289"/>
      <c r="AB425" s="289"/>
      <c r="AC425" s="289"/>
      <c r="AD425" s="289"/>
      <c r="AE425" s="289"/>
      <c r="AF425" s="289"/>
      <c r="AG425" s="289"/>
      <c r="AH425" s="289"/>
      <c r="AI425" s="289"/>
      <c r="AJ425" s="289"/>
      <c r="AK425" s="289"/>
      <c r="AL425" s="289"/>
      <c r="AM425" s="289"/>
      <c r="AN425" s="289"/>
      <c r="AO425" s="289"/>
      <c r="AP425" s="289"/>
      <c r="AQ425" s="289"/>
      <c r="AR425" s="289"/>
      <c r="AS425" s="289"/>
      <c r="AT425" s="289"/>
      <c r="AU425" s="289"/>
      <c r="AV425" s="289"/>
      <c r="AW425" s="289"/>
      <c r="AX425" s="289"/>
      <c r="AY425" s="289"/>
      <c r="AZ425" s="289"/>
      <c r="BA425" s="289"/>
      <c r="BB425" s="289"/>
      <c r="BC425" s="289"/>
      <c r="BD425" s="289"/>
      <c r="BE425" s="289"/>
      <c r="BF425" s="289"/>
      <c r="BG425" s="289"/>
      <c r="BH425" s="289"/>
      <c r="BI425" s="289"/>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5"/>
      <c r="D426" s="365"/>
      <c r="E426" s="85">
        <v>0</v>
      </c>
      <c r="F426" s="290"/>
      <c r="G426" s="293"/>
      <c r="H426" s="291"/>
      <c r="I426" s="291"/>
      <c r="J426" s="291"/>
      <c r="K426" s="291"/>
      <c r="L426" s="291"/>
      <c r="M426" s="291"/>
      <c r="N426" s="291"/>
      <c r="O426" s="291"/>
      <c r="P426" s="291"/>
      <c r="Q426" s="291"/>
      <c r="R426" s="291"/>
      <c r="S426" s="288"/>
      <c r="T426" s="288"/>
      <c r="U426" s="288"/>
      <c r="V426" s="288"/>
      <c r="W426" s="288"/>
      <c r="X426" s="288"/>
      <c r="Y426" s="288"/>
      <c r="Z426" s="288"/>
      <c r="AA426" s="289"/>
      <c r="AB426" s="289"/>
      <c r="AC426" s="289"/>
      <c r="AD426" s="289"/>
      <c r="AE426" s="289"/>
      <c r="AF426" s="289"/>
      <c r="AG426" s="289"/>
      <c r="AH426" s="289"/>
      <c r="AI426" s="289"/>
      <c r="AJ426" s="289"/>
      <c r="AK426" s="289"/>
      <c r="AL426" s="289"/>
      <c r="AM426" s="289"/>
      <c r="AN426" s="289"/>
      <c r="AO426" s="289"/>
      <c r="AP426" s="289"/>
      <c r="AQ426" s="289"/>
      <c r="AR426" s="289"/>
      <c r="AS426" s="289"/>
      <c r="AT426" s="289"/>
      <c r="AU426" s="289"/>
      <c r="AV426" s="289"/>
      <c r="AW426" s="289"/>
      <c r="AX426" s="289"/>
      <c r="AY426" s="289"/>
      <c r="AZ426" s="289"/>
      <c r="BA426" s="289"/>
      <c r="BB426" s="289"/>
      <c r="BC426" s="289"/>
      <c r="BD426" s="289"/>
      <c r="BE426" s="289"/>
      <c r="BF426" s="289"/>
      <c r="BG426" s="289"/>
      <c r="BH426" s="289"/>
      <c r="BI426" s="289"/>
      <c r="BJ426" s="187"/>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5"/>
      <c r="D427" s="365"/>
      <c r="E427" s="85">
        <v>1</v>
      </c>
      <c r="F427" s="290"/>
      <c r="G427" s="294"/>
      <c r="H427" s="293"/>
      <c r="I427" s="291">
        <f>IF(A24taxstdlife="n/a","n/a",IF(I$3&gt;(A24taxstdlife+$E427),(Input!$H$79-Input!$H$128)-SUM($H427:H427),(Input!$H$79-Input!$H$128)/A24taxstdlife))</f>
        <v>0</v>
      </c>
      <c r="J427" s="291">
        <f>IF(A24taxstdlife="n/a","n/a",IF(J$3&gt;(A24taxstdlife+$E427),(Input!$H$79-Input!$H$128)-SUM($H427:I427),(Input!$H$79-Input!$H$128)/A24taxstdlife))</f>
        <v>0</v>
      </c>
      <c r="K427" s="291">
        <f>IF(A24taxstdlife="n/a","n/a",IF(K$3&gt;(A24taxstdlife+$E427),(Input!$H$79-Input!$H$128)-SUM($H427:J427),(Input!$H$79-Input!$H$128)/A24taxstdlife))</f>
        <v>0</v>
      </c>
      <c r="L427" s="291">
        <f>IF(A24taxstdlife="n/a","n/a",IF(L$3&gt;(A24taxstdlife+$E427),(Input!$H$79-Input!$H$128)-SUM($H427:K427),(Input!$H$79-Input!$H$128)/A24taxstdlife))</f>
        <v>0</v>
      </c>
      <c r="M427" s="291">
        <f>IF(A24taxstdlife="n/a","n/a",IF(M$3&gt;(A24taxstdlife+$E427),(Input!$H$79-Input!$H$128)-SUM($H427:L427),(Input!$H$79-Input!$H$128)/A24taxstdlife))</f>
        <v>0</v>
      </c>
      <c r="N427" s="291">
        <f>IF(A24taxstdlife="n/a","n/a",IF(N$3&gt;(A24taxstdlife+$E427),(Input!$H$79-Input!$H$128)-SUM($H427:M427),(Input!$H$79-Input!$H$128)/A24taxstdlife))</f>
        <v>0</v>
      </c>
      <c r="O427" s="291">
        <f>IF(A24taxstdlife="n/a","n/a",IF(O$3&gt;(A24taxstdlife+$E427),(Input!$H$79-Input!$H$128)-SUM($H427:N427),(Input!$H$79-Input!$H$128)/A24taxstdlife))</f>
        <v>0</v>
      </c>
      <c r="P427" s="291">
        <f>IF(A24taxstdlife="n/a","n/a",IF(P$3&gt;(A24taxstdlife+$E427),(Input!$H$79-Input!$H$128)-SUM($H427:O427),(Input!$H$79-Input!$H$128)/A24taxstdlife))</f>
        <v>0</v>
      </c>
      <c r="Q427" s="291">
        <f>IF(A24taxstdlife="n/a","n/a",IF(Q$3&gt;(A24taxstdlife+$E427),(Input!$H$79-Input!$H$128)-SUM($H427:P427),(Input!$H$79-Input!$H$128)/A24taxstdlife))</f>
        <v>0</v>
      </c>
      <c r="R427" s="291"/>
      <c r="S427" s="288"/>
      <c r="T427" s="288"/>
      <c r="U427" s="288"/>
      <c r="V427" s="288"/>
      <c r="W427" s="288"/>
      <c r="X427" s="288"/>
      <c r="Y427" s="288"/>
      <c r="Z427" s="288"/>
      <c r="AA427" s="289"/>
      <c r="AB427" s="289"/>
      <c r="AC427" s="289"/>
      <c r="AD427" s="289"/>
      <c r="AE427" s="289"/>
      <c r="AF427" s="289"/>
      <c r="AG427" s="289"/>
      <c r="AH427" s="289"/>
      <c r="AI427" s="289"/>
      <c r="AJ427" s="289"/>
      <c r="AK427" s="289"/>
      <c r="AL427" s="289"/>
      <c r="AM427" s="289"/>
      <c r="AN427" s="289"/>
      <c r="AO427" s="289"/>
      <c r="AP427" s="289"/>
      <c r="AQ427" s="289"/>
      <c r="AR427" s="289"/>
      <c r="AS427" s="289"/>
      <c r="AT427" s="289"/>
      <c r="AU427" s="289"/>
      <c r="AV427" s="289"/>
      <c r="AW427" s="289"/>
      <c r="AX427" s="289"/>
      <c r="AY427" s="289"/>
      <c r="AZ427" s="289"/>
      <c r="BA427" s="289"/>
      <c r="BB427" s="289"/>
      <c r="BC427" s="289"/>
      <c r="BD427" s="289"/>
      <c r="BE427" s="289"/>
      <c r="BF427" s="289"/>
      <c r="BG427" s="289"/>
      <c r="BH427" s="289"/>
      <c r="BI427" s="289"/>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5"/>
      <c r="D428" s="365"/>
      <c r="E428" s="85">
        <v>2</v>
      </c>
      <c r="F428" s="290"/>
      <c r="G428" s="294"/>
      <c r="H428" s="294"/>
      <c r="I428" s="293"/>
      <c r="J428" s="291">
        <f>IF(A24taxstdlife="n/a","n/a",IF(J$3&gt;(A24taxstdlife+$E428),(Input!$I$79-Input!$I$128)-SUM($I428:I428),(Input!$I$79-Input!$I$128)/A24taxstdlife))</f>
        <v>0</v>
      </c>
      <c r="K428" s="291">
        <f>IF(A24taxstdlife="n/a","n/a",IF(K$3&gt;(A24taxstdlife+$E428),(Input!$I$79-Input!$I$128)-SUM($I428:J428),(Input!$I$79-Input!$I$128)/A24taxstdlife))</f>
        <v>0</v>
      </c>
      <c r="L428" s="291">
        <f>IF(A24taxstdlife="n/a","n/a",IF(L$3&gt;(A24taxstdlife+$E428),(Input!$I$79-Input!$I$128)-SUM($I428:K428),(Input!$I$79-Input!$I$128)/A24taxstdlife))</f>
        <v>0</v>
      </c>
      <c r="M428" s="291">
        <f>IF(A24taxstdlife="n/a","n/a",IF(M$3&gt;(A24taxstdlife+$E428),(Input!$I$79-Input!$I$128)-SUM($I428:L428),(Input!$I$79-Input!$I$128)/A24taxstdlife))</f>
        <v>0</v>
      </c>
      <c r="N428" s="291">
        <f>IF(A24taxstdlife="n/a","n/a",IF(N$3&gt;(A24taxstdlife+$E428),(Input!$I$79-Input!$I$128)-SUM($I428:M428),(Input!$I$79-Input!$I$128)/A24taxstdlife))</f>
        <v>0</v>
      </c>
      <c r="O428" s="291">
        <f>IF(A24taxstdlife="n/a","n/a",IF(O$3&gt;(A24taxstdlife+$E428),(Input!$I$79-Input!$I$128)-SUM($I428:N428),(Input!$I$79-Input!$I$128)/A24taxstdlife))</f>
        <v>0</v>
      </c>
      <c r="P428" s="291">
        <f>IF(A24taxstdlife="n/a","n/a",IF(P$3&gt;(A24taxstdlife+$E428),(Input!$I$79-Input!$I$128)-SUM($I428:O428),(Input!$I$79-Input!$I$128)/A24taxstdlife))</f>
        <v>0</v>
      </c>
      <c r="Q428" s="291">
        <f>IF(A24taxstdlife="n/a","n/a",IF(Q$3&gt;(A24taxstdlife+$E428),(Input!$I$79-Input!$I$128)-SUM($I428:P428),(Input!$I$79-Input!$I$128)/A24taxstdlife))</f>
        <v>0</v>
      </c>
      <c r="R428" s="291"/>
      <c r="S428" s="288"/>
      <c r="T428" s="288"/>
      <c r="U428" s="288"/>
      <c r="V428" s="288"/>
      <c r="W428" s="288"/>
      <c r="X428" s="288"/>
      <c r="Y428" s="288"/>
      <c r="Z428" s="288"/>
      <c r="AA428" s="289"/>
      <c r="AB428" s="289"/>
      <c r="AC428" s="289"/>
      <c r="AD428" s="289"/>
      <c r="AE428" s="289"/>
      <c r="AF428" s="289"/>
      <c r="AG428" s="289"/>
      <c r="AH428" s="289"/>
      <c r="AI428" s="289"/>
      <c r="AJ428" s="289"/>
      <c r="AK428" s="289"/>
      <c r="AL428" s="289"/>
      <c r="AM428" s="289"/>
      <c r="AN428" s="289"/>
      <c r="AO428" s="289"/>
      <c r="AP428" s="289"/>
      <c r="AQ428" s="289"/>
      <c r="AR428" s="289"/>
      <c r="AS428" s="289"/>
      <c r="AT428" s="289"/>
      <c r="AU428" s="289"/>
      <c r="AV428" s="289"/>
      <c r="AW428" s="289"/>
      <c r="AX428" s="289"/>
      <c r="AY428" s="289"/>
      <c r="AZ428" s="289"/>
      <c r="BA428" s="289"/>
      <c r="BB428" s="289"/>
      <c r="BC428" s="289"/>
      <c r="BD428" s="289"/>
      <c r="BE428" s="289"/>
      <c r="BF428" s="289"/>
      <c r="BG428" s="289"/>
      <c r="BH428" s="289"/>
      <c r="BI428" s="289"/>
      <c r="BJ428" s="300"/>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5"/>
      <c r="D429" s="365"/>
      <c r="E429" s="85">
        <v>3</v>
      </c>
      <c r="F429" s="290"/>
      <c r="G429" s="294"/>
      <c r="H429" s="294"/>
      <c r="I429" s="294"/>
      <c r="J429" s="293"/>
      <c r="K429" s="291">
        <f>IF(A24taxstdlife="n/a","n/a",IF(K$3&gt;(A24taxstdlife+$E429),(Input!$J$79-Input!$J$128)-SUM($J429:J429),(Input!$J$79-Input!$J$128)/A24taxstdlife))</f>
        <v>0</v>
      </c>
      <c r="L429" s="291">
        <f>IF(A24taxstdlife="n/a","n/a",IF(L$3&gt;(A24taxstdlife+$E429),(Input!$J$79-Input!$J$128)-SUM($J429:K429),(Input!$J$79-Input!$J$128)/A24taxstdlife))</f>
        <v>0</v>
      </c>
      <c r="M429" s="291">
        <f>IF(A24taxstdlife="n/a","n/a",IF(M$3&gt;(A24taxstdlife+$E429),(Input!$J$79-Input!$J$128)-SUM($J429:L429),(Input!$J$79-Input!$J$128)/A24taxstdlife))</f>
        <v>0</v>
      </c>
      <c r="N429" s="291">
        <f>IF(A24taxstdlife="n/a","n/a",IF(N$3&gt;(A24taxstdlife+$E429),(Input!$J$79-Input!$J$128)-SUM($J429:M429),(Input!$J$79-Input!$J$128)/A24taxstdlife))</f>
        <v>0</v>
      </c>
      <c r="O429" s="291">
        <f>IF(A24taxstdlife="n/a","n/a",IF(O$3&gt;(A24taxstdlife+$E429),(Input!$J$79-Input!$J$128)-SUM($J429:N429),(Input!$J$79-Input!$J$128)/A24taxstdlife))</f>
        <v>0</v>
      </c>
      <c r="P429" s="291">
        <f>IF(A24taxstdlife="n/a","n/a",IF(P$3&gt;(A24taxstdlife+$E429),(Input!$J$79-Input!$J$128)-SUM($J429:O429),(Input!$J$79-Input!$J$128)/A24taxstdlife))</f>
        <v>0</v>
      </c>
      <c r="Q429" s="291">
        <f>IF(A24taxstdlife="n/a","n/a",IF(Q$3&gt;(A24taxstdlife+$E429),(Input!$J$79-Input!$J$128)-SUM($J429:P429),(Input!$J$79-Input!$J$128)/A24taxstdlife))</f>
        <v>0</v>
      </c>
      <c r="R429" s="291"/>
      <c r="S429" s="288"/>
      <c r="T429" s="288"/>
      <c r="U429" s="288"/>
      <c r="V429" s="288"/>
      <c r="W429" s="288"/>
      <c r="X429" s="288"/>
      <c r="Y429" s="288"/>
      <c r="Z429" s="288"/>
      <c r="AA429" s="289"/>
      <c r="AB429" s="289"/>
      <c r="AC429" s="289"/>
      <c r="AD429" s="289"/>
      <c r="AE429" s="289"/>
      <c r="AF429" s="289"/>
      <c r="AG429" s="289"/>
      <c r="AH429" s="289"/>
      <c r="AI429" s="289"/>
      <c r="AJ429" s="289"/>
      <c r="AK429" s="289"/>
      <c r="AL429" s="289"/>
      <c r="AM429" s="289"/>
      <c r="AN429" s="289"/>
      <c r="AO429" s="289"/>
      <c r="AP429" s="289"/>
      <c r="AQ429" s="289"/>
      <c r="AR429" s="289"/>
      <c r="AS429" s="289"/>
      <c r="AT429" s="289"/>
      <c r="AU429" s="289"/>
      <c r="AV429" s="289"/>
      <c r="AW429" s="289"/>
      <c r="AX429" s="289"/>
      <c r="AY429" s="289"/>
      <c r="AZ429" s="289"/>
      <c r="BA429" s="289"/>
      <c r="BB429" s="289"/>
      <c r="BC429" s="289"/>
      <c r="BD429" s="289"/>
      <c r="BE429" s="289"/>
      <c r="BF429" s="289"/>
      <c r="BG429" s="289"/>
      <c r="BH429" s="289"/>
      <c r="BI429" s="289"/>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5"/>
      <c r="D430" s="365"/>
      <c r="E430" s="85">
        <v>4</v>
      </c>
      <c r="F430" s="290"/>
      <c r="G430" s="294"/>
      <c r="H430" s="294"/>
      <c r="I430" s="294"/>
      <c r="J430" s="294"/>
      <c r="K430" s="293"/>
      <c r="L430" s="291">
        <f>IF(A24taxstdlife="n/a","n/a",IF(L$3&gt;(A24taxstdlife+$E430),(Input!$K$79-Input!$K$128)-SUM($K430:K430),(Input!$K$79-Input!$K$128)/A24taxstdlife))</f>
        <v>0</v>
      </c>
      <c r="M430" s="291">
        <f>IF(A24taxstdlife="n/a","n/a",IF(M$3&gt;(A24taxstdlife+$E430),(Input!$K$79-Input!$K$128)-SUM($K430:L430),(Input!$K$79-Input!$K$128)/A24taxstdlife))</f>
        <v>0</v>
      </c>
      <c r="N430" s="291">
        <f>IF(A24taxstdlife="n/a","n/a",IF(N$3&gt;(A24taxstdlife+$E430),(Input!$K$79-Input!$K$128)-SUM($K430:M430),(Input!$K$79-Input!$K$128)/A24taxstdlife))</f>
        <v>0</v>
      </c>
      <c r="O430" s="291">
        <f>IF(A24taxstdlife="n/a","n/a",IF(O$3&gt;(A24taxstdlife+$E430),(Input!$K$79-Input!$K$128)-SUM($K430:N430),(Input!$K$79-Input!$K$128)/A24taxstdlife))</f>
        <v>0</v>
      </c>
      <c r="P430" s="291">
        <f>IF(A24taxstdlife="n/a","n/a",IF(P$3&gt;(A24taxstdlife+$E430),(Input!$K$79-Input!$K$128)-SUM($K430:O430),(Input!$K$79-Input!$K$128)/A24taxstdlife))</f>
        <v>0</v>
      </c>
      <c r="Q430" s="291">
        <f>IF(A24taxstdlife="n/a","n/a",IF(Q$3&gt;(A24taxstdlife+$E430),(Input!$K$79-Input!$K$128)-SUM($K430:P430),(Input!$K$79-Input!$K$128)/A24taxstdlife))</f>
        <v>0</v>
      </c>
      <c r="R430" s="291"/>
      <c r="S430" s="288"/>
      <c r="T430" s="288"/>
      <c r="U430" s="288"/>
      <c r="V430" s="288"/>
      <c r="W430" s="288"/>
      <c r="X430" s="288"/>
      <c r="Y430" s="288"/>
      <c r="Z430" s="288"/>
      <c r="AA430" s="289"/>
      <c r="AB430" s="289"/>
      <c r="AC430" s="289"/>
      <c r="AD430" s="289"/>
      <c r="AE430" s="289"/>
      <c r="AF430" s="289"/>
      <c r="AG430" s="289"/>
      <c r="AH430" s="289"/>
      <c r="AI430" s="289"/>
      <c r="AJ430" s="289"/>
      <c r="AK430" s="289"/>
      <c r="AL430" s="289"/>
      <c r="AM430" s="289"/>
      <c r="AN430" s="289"/>
      <c r="AO430" s="289"/>
      <c r="AP430" s="289"/>
      <c r="AQ430" s="289"/>
      <c r="AR430" s="289"/>
      <c r="AS430" s="289"/>
      <c r="AT430" s="289"/>
      <c r="AU430" s="289"/>
      <c r="AV430" s="289"/>
      <c r="AW430" s="289"/>
      <c r="AX430" s="289"/>
      <c r="AY430" s="289"/>
      <c r="AZ430" s="289"/>
      <c r="BA430" s="289"/>
      <c r="BB430" s="289"/>
      <c r="BC430" s="289"/>
      <c r="BD430" s="289"/>
      <c r="BE430" s="289"/>
      <c r="BF430" s="289"/>
      <c r="BG430" s="289"/>
      <c r="BH430" s="289"/>
      <c r="BI430" s="289"/>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5"/>
      <c r="D431" s="365"/>
      <c r="E431" s="85">
        <v>5</v>
      </c>
      <c r="F431" s="290"/>
      <c r="G431" s="294"/>
      <c r="H431" s="294"/>
      <c r="I431" s="294"/>
      <c r="J431" s="294"/>
      <c r="K431" s="294"/>
      <c r="L431" s="293"/>
      <c r="M431" s="291">
        <f>IF(A24taxstdlife="n/a","n/a",IF(M$3&gt;(A24taxstdlife+$E431),(Input!$L$79-Input!$L$128)-SUM($L431:L431),(Input!$L$79-Input!$L$128)/A24taxstdlife))</f>
        <v>0</v>
      </c>
      <c r="N431" s="291">
        <f>IF(A24taxstdlife="n/a","n/a",IF(N$3&gt;(A24taxstdlife+$E431),(Input!$L$79-Input!$L$128)-SUM($L431:M431),(Input!$L$79-Input!$L$128)/A24taxstdlife))</f>
        <v>0</v>
      </c>
      <c r="O431" s="291">
        <f>IF(A24taxstdlife="n/a","n/a",IF(O$3&gt;(A24taxstdlife+$E431),(Input!$L$79-Input!$L$128)-SUM($L431:N431),(Input!$L$79-Input!$L$128)/A24taxstdlife))</f>
        <v>0</v>
      </c>
      <c r="P431" s="291">
        <f>IF(A24taxstdlife="n/a","n/a",IF(P$3&gt;(A24taxstdlife+$E431),(Input!$L$79-Input!$L$128)-SUM($L431:O431),(Input!$L$79-Input!$L$128)/A24taxstdlife))</f>
        <v>0</v>
      </c>
      <c r="Q431" s="291">
        <f>IF(A24taxstdlife="n/a","n/a",IF(Q$3&gt;(A24taxstdlife+$E431),(Input!$L$79-Input!$L$128)-SUM($L431:P431),(Input!$L$79-Input!$L$128)/A24taxstdlife))</f>
        <v>0</v>
      </c>
      <c r="R431" s="291"/>
      <c r="S431" s="288"/>
      <c r="T431" s="288"/>
      <c r="U431" s="288"/>
      <c r="V431" s="288"/>
      <c r="W431" s="288"/>
      <c r="X431" s="288"/>
      <c r="Y431" s="288"/>
      <c r="Z431" s="288"/>
      <c r="AA431" s="289"/>
      <c r="AB431" s="289"/>
      <c r="AC431" s="289"/>
      <c r="AD431" s="289"/>
      <c r="AE431" s="289"/>
      <c r="AF431" s="289"/>
      <c r="AG431" s="289"/>
      <c r="AH431" s="289"/>
      <c r="AI431" s="289"/>
      <c r="AJ431" s="289"/>
      <c r="AK431" s="289"/>
      <c r="AL431" s="289"/>
      <c r="AM431" s="289"/>
      <c r="AN431" s="289"/>
      <c r="AO431" s="289"/>
      <c r="AP431" s="289"/>
      <c r="AQ431" s="289"/>
      <c r="AR431" s="289"/>
      <c r="AS431" s="289"/>
      <c r="AT431" s="289"/>
      <c r="AU431" s="289"/>
      <c r="AV431" s="289"/>
      <c r="AW431" s="289"/>
      <c r="AX431" s="289"/>
      <c r="AY431" s="289"/>
      <c r="AZ431" s="289"/>
      <c r="BA431" s="289"/>
      <c r="BB431" s="289"/>
      <c r="BC431" s="289"/>
      <c r="BD431" s="289"/>
      <c r="BE431" s="289"/>
      <c r="BF431" s="289"/>
      <c r="BG431" s="289"/>
      <c r="BH431" s="289"/>
      <c r="BI431" s="289"/>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5"/>
      <c r="D432" s="365"/>
      <c r="E432" s="85">
        <v>6</v>
      </c>
      <c r="F432" s="290"/>
      <c r="G432" s="294"/>
      <c r="H432" s="294"/>
      <c r="I432" s="294"/>
      <c r="J432" s="294"/>
      <c r="K432" s="294"/>
      <c r="L432" s="294"/>
      <c r="M432" s="293"/>
      <c r="N432" s="291">
        <f>IF(A24taxstdlife="n/a","n/a",IF(N$3&gt;(A24taxstdlife+$E432),(Input!$M$79-Input!$M$128)-SUM($M432:M432),(Input!$M$79-Input!$M$128)/A24taxstdlife))</f>
        <v>0</v>
      </c>
      <c r="O432" s="291">
        <f>IF(A24taxstdlife="n/a","n/a",IF(O$3&gt;(A24taxstdlife+$E432),(Input!$M$79-Input!$M$128)-SUM($M432:N432),(Input!$M$79-Input!$M$128)/A24taxstdlife))</f>
        <v>0</v>
      </c>
      <c r="P432" s="291">
        <f>IF(A24taxstdlife="n/a","n/a",IF(P$3&gt;(A24taxstdlife+$E432),(Input!$M$79-Input!$M$128)-SUM($M432:O432),(Input!$M$79-Input!$M$128)/A24taxstdlife))</f>
        <v>0</v>
      </c>
      <c r="Q432" s="291">
        <f>IF(A24taxstdlife="n/a","n/a",IF(Q$3&gt;(A24taxstdlife+$E432),(Input!$M$79-Input!$M$128)-SUM($M432:P432),(Input!$M$79-Input!$M$128)/A24taxstdlife))</f>
        <v>0</v>
      </c>
      <c r="R432" s="291"/>
      <c r="S432" s="288"/>
      <c r="T432" s="288"/>
      <c r="U432" s="288"/>
      <c r="V432" s="288"/>
      <c r="W432" s="288"/>
      <c r="X432" s="288"/>
      <c r="Y432" s="288"/>
      <c r="Z432" s="288"/>
      <c r="AA432" s="289"/>
      <c r="AB432" s="289"/>
      <c r="AC432" s="289"/>
      <c r="AD432" s="289"/>
      <c r="AE432" s="289"/>
      <c r="AF432" s="289"/>
      <c r="AG432" s="289"/>
      <c r="AH432" s="289"/>
      <c r="AI432" s="289"/>
      <c r="AJ432" s="289"/>
      <c r="AK432" s="289"/>
      <c r="AL432" s="289"/>
      <c r="AM432" s="289"/>
      <c r="AN432" s="289"/>
      <c r="AO432" s="289"/>
      <c r="AP432" s="289"/>
      <c r="AQ432" s="289"/>
      <c r="AR432" s="289"/>
      <c r="AS432" s="289"/>
      <c r="AT432" s="289"/>
      <c r="AU432" s="289"/>
      <c r="AV432" s="289"/>
      <c r="AW432" s="289"/>
      <c r="AX432" s="289"/>
      <c r="AY432" s="289"/>
      <c r="AZ432" s="289"/>
      <c r="BA432" s="289"/>
      <c r="BB432" s="289"/>
      <c r="BC432" s="289"/>
      <c r="BD432" s="289"/>
      <c r="BE432" s="289"/>
      <c r="BF432" s="289"/>
      <c r="BG432" s="289"/>
      <c r="BH432" s="289"/>
      <c r="BI432" s="289"/>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5"/>
      <c r="D433" s="365"/>
      <c r="E433" s="85">
        <v>7</v>
      </c>
      <c r="F433" s="290"/>
      <c r="G433" s="294"/>
      <c r="H433" s="294"/>
      <c r="I433" s="294"/>
      <c r="J433" s="294"/>
      <c r="K433" s="294"/>
      <c r="L433" s="294"/>
      <c r="M433" s="294"/>
      <c r="N433" s="293"/>
      <c r="O433" s="291">
        <f>IF(A24taxstdlife="n/a","n/a",IF(O$3&gt;(A24taxstdlife+$E433),(Input!$N$79-Input!$N$128)-SUM($N433:N433),(Input!$N$79-Input!$N$128)/A24taxstdlife))</f>
        <v>0</v>
      </c>
      <c r="P433" s="291">
        <f>IF(A24taxstdlife="n/a","n/a",IF(P$3&gt;(A24taxstdlife+$E433),(Input!$N$79-Input!$N$128)-SUM($N433:O433),(Input!$N$79-Input!$N$128)/A24taxstdlife))</f>
        <v>0</v>
      </c>
      <c r="Q433" s="291">
        <f>IF(A24taxstdlife="n/a","n/a",IF(Q$3&gt;(A24taxstdlife+$E433),(Input!$N$79-Input!$N$128)-SUM($N433:P433),(Input!$N$79-Input!$N$128)/A24taxstdlife))</f>
        <v>0</v>
      </c>
      <c r="R433" s="291"/>
      <c r="S433" s="288"/>
      <c r="T433" s="288"/>
      <c r="U433" s="288"/>
      <c r="V433" s="288"/>
      <c r="W433" s="288"/>
      <c r="X433" s="288"/>
      <c r="Y433" s="288"/>
      <c r="Z433" s="288"/>
      <c r="AA433" s="289"/>
      <c r="AB433" s="289"/>
      <c r="AC433" s="289"/>
      <c r="AD433" s="289"/>
      <c r="AE433" s="289"/>
      <c r="AF433" s="289"/>
      <c r="AG433" s="289"/>
      <c r="AH433" s="289"/>
      <c r="AI433" s="289"/>
      <c r="AJ433" s="289"/>
      <c r="AK433" s="289"/>
      <c r="AL433" s="289"/>
      <c r="AM433" s="289"/>
      <c r="AN433" s="289"/>
      <c r="AO433" s="289"/>
      <c r="AP433" s="289"/>
      <c r="AQ433" s="289"/>
      <c r="AR433" s="289"/>
      <c r="AS433" s="289"/>
      <c r="AT433" s="289"/>
      <c r="AU433" s="289"/>
      <c r="AV433" s="289"/>
      <c r="AW433" s="289"/>
      <c r="AX433" s="289"/>
      <c r="AY433" s="289"/>
      <c r="AZ433" s="289"/>
      <c r="BA433" s="289"/>
      <c r="BB433" s="289"/>
      <c r="BC433" s="289"/>
      <c r="BD433" s="289"/>
      <c r="BE433" s="289"/>
      <c r="BF433" s="289"/>
      <c r="BG433" s="289"/>
      <c r="BH433" s="289"/>
      <c r="BI433" s="289"/>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5"/>
      <c r="D434" s="365"/>
      <c r="E434" s="85">
        <v>8</v>
      </c>
      <c r="F434" s="290"/>
      <c r="G434" s="294"/>
      <c r="H434" s="294"/>
      <c r="I434" s="294"/>
      <c r="J434" s="294"/>
      <c r="K434" s="294"/>
      <c r="L434" s="294"/>
      <c r="M434" s="294"/>
      <c r="N434" s="294"/>
      <c r="O434" s="293"/>
      <c r="P434" s="291">
        <f>IF(A24taxstdlife="n/a","n/a",IF(P$3&gt;(A24taxstdlife+$E434),(Input!$O$79-Input!$O$128)-SUM($O434:O434),(Input!$O$79-Input!$O$128)/A24taxstdlife))</f>
        <v>0</v>
      </c>
      <c r="Q434" s="291">
        <f>IF(A24taxstdlife="n/a","n/a",IF(Q$3&gt;(A24taxstdlife+$E434),(Input!$O$79-Input!$O$128)-SUM($O434:P434),(Input!$O$79-Input!$O$128)/A24taxstdlife))</f>
        <v>0</v>
      </c>
      <c r="R434" s="291"/>
      <c r="S434" s="288"/>
      <c r="T434" s="288"/>
      <c r="U434" s="288"/>
      <c r="V434" s="288"/>
      <c r="W434" s="288"/>
      <c r="X434" s="288"/>
      <c r="Y434" s="288"/>
      <c r="Z434" s="288"/>
      <c r="AA434" s="289"/>
      <c r="AB434" s="289"/>
      <c r="AC434" s="289"/>
      <c r="AD434" s="289"/>
      <c r="AE434" s="289"/>
      <c r="AF434" s="289"/>
      <c r="AG434" s="289"/>
      <c r="AH434" s="289"/>
      <c r="AI434" s="289"/>
      <c r="AJ434" s="289"/>
      <c r="AK434" s="289"/>
      <c r="AL434" s="289"/>
      <c r="AM434" s="289"/>
      <c r="AN434" s="289"/>
      <c r="AO434" s="289"/>
      <c r="AP434" s="289"/>
      <c r="AQ434" s="289"/>
      <c r="AR434" s="289"/>
      <c r="AS434" s="289"/>
      <c r="AT434" s="289"/>
      <c r="AU434" s="289"/>
      <c r="AV434" s="289"/>
      <c r="AW434" s="289"/>
      <c r="AX434" s="289"/>
      <c r="AY434" s="289"/>
      <c r="AZ434" s="289"/>
      <c r="BA434" s="289"/>
      <c r="BB434" s="289"/>
      <c r="BC434" s="289"/>
      <c r="BD434" s="289"/>
      <c r="BE434" s="289"/>
      <c r="BF434" s="289"/>
      <c r="BG434" s="289"/>
      <c r="BH434" s="289"/>
      <c r="BI434" s="289"/>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t="12.75" hidden="1" customHeight="1" outlineLevel="2">
      <c r="A435" s="9"/>
      <c r="B435" s="9"/>
      <c r="C435" s="25"/>
      <c r="D435" s="365"/>
      <c r="E435" s="85">
        <v>9</v>
      </c>
      <c r="F435" s="290"/>
      <c r="G435" s="294"/>
      <c r="H435" s="294"/>
      <c r="I435" s="294"/>
      <c r="J435" s="294"/>
      <c r="K435" s="294"/>
      <c r="L435" s="294"/>
      <c r="M435" s="294"/>
      <c r="N435" s="294"/>
      <c r="O435" s="294"/>
      <c r="P435" s="293"/>
      <c r="Q435" s="291">
        <f>IF(A24taxstdlife="n/a","n/a",IF(Q$3&gt;(A24taxstdlife+$E435),(Input!$P$79-Input!$P$128)-SUM($P435:P435),(Input!$P$79-Input!$P$128)/A24taxstdlife))</f>
        <v>0</v>
      </c>
      <c r="R435" s="291"/>
      <c r="S435" s="288"/>
      <c r="T435" s="288"/>
      <c r="U435" s="288"/>
      <c r="V435" s="288"/>
      <c r="W435" s="288"/>
      <c r="X435" s="288"/>
      <c r="Y435" s="288"/>
      <c r="Z435" s="288"/>
      <c r="AA435" s="289"/>
      <c r="AB435" s="289"/>
      <c r="AC435" s="289"/>
      <c r="AD435" s="289"/>
      <c r="AE435" s="289"/>
      <c r="AF435" s="289"/>
      <c r="AG435" s="289"/>
      <c r="AH435" s="289"/>
      <c r="AI435" s="289"/>
      <c r="AJ435" s="289"/>
      <c r="AK435" s="289"/>
      <c r="AL435" s="289"/>
      <c r="AM435" s="289"/>
      <c r="AN435" s="289"/>
      <c r="AO435" s="289"/>
      <c r="AP435" s="289"/>
      <c r="AQ435" s="289"/>
      <c r="AR435" s="289"/>
      <c r="AS435" s="289"/>
      <c r="AT435" s="289"/>
      <c r="AU435" s="289"/>
      <c r="AV435" s="289"/>
      <c r="AW435" s="289"/>
      <c r="AX435" s="289"/>
      <c r="AY435" s="289"/>
      <c r="AZ435" s="289"/>
      <c r="BA435" s="289"/>
      <c r="BB435" s="289"/>
      <c r="BC435" s="289"/>
      <c r="BD435" s="289"/>
      <c r="BE435" s="289"/>
      <c r="BF435" s="289"/>
      <c r="BG435" s="289"/>
      <c r="BH435" s="289"/>
      <c r="BI435" s="289"/>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9"/>
      <c r="C436" s="25"/>
      <c r="D436" s="365"/>
      <c r="E436" s="86">
        <v>10</v>
      </c>
      <c r="F436" s="290"/>
      <c r="G436" s="294"/>
      <c r="H436" s="294"/>
      <c r="I436" s="294"/>
      <c r="J436" s="294"/>
      <c r="K436" s="294"/>
      <c r="L436" s="294"/>
      <c r="M436" s="294"/>
      <c r="N436" s="294"/>
      <c r="O436" s="294"/>
      <c r="P436" s="295"/>
      <c r="Q436" s="293"/>
      <c r="R436" s="291"/>
      <c r="S436" s="288"/>
      <c r="T436" s="288"/>
      <c r="U436" s="288"/>
      <c r="V436" s="288"/>
      <c r="W436" s="288"/>
      <c r="X436" s="288"/>
      <c r="Y436" s="288"/>
      <c r="Z436" s="288"/>
      <c r="AA436" s="289"/>
      <c r="AB436" s="289"/>
      <c r="AC436" s="289"/>
      <c r="AD436" s="289"/>
      <c r="AE436" s="289"/>
      <c r="AF436" s="289"/>
      <c r="AG436" s="289"/>
      <c r="AH436" s="289"/>
      <c r="AI436" s="289"/>
      <c r="AJ436" s="289"/>
      <c r="AK436" s="289"/>
      <c r="AL436" s="289"/>
      <c r="AM436" s="289"/>
      <c r="AN436" s="289"/>
      <c r="AO436" s="289"/>
      <c r="AP436" s="289"/>
      <c r="AQ436" s="289"/>
      <c r="AR436" s="289"/>
      <c r="AS436" s="289"/>
      <c r="AT436" s="289"/>
      <c r="AU436" s="289"/>
      <c r="AV436" s="289"/>
      <c r="AW436" s="289"/>
      <c r="AX436" s="289"/>
      <c r="AY436" s="289"/>
      <c r="AZ436" s="289"/>
      <c r="BA436" s="289"/>
      <c r="BB436" s="289"/>
      <c r="BC436" s="289"/>
      <c r="BD436" s="289"/>
      <c r="BE436" s="289"/>
      <c r="BF436" s="289"/>
      <c r="BG436" s="289"/>
      <c r="BH436" s="289"/>
      <c r="BI436" s="289"/>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1">
      <c r="A437" s="9"/>
      <c r="B437" s="9"/>
      <c r="C437" s="25">
        <f>Asset24</f>
        <v>0</v>
      </c>
      <c r="D437" s="9"/>
      <c r="E437" s="9"/>
      <c r="F437" s="281"/>
      <c r="G437" s="296"/>
      <c r="H437" s="296">
        <f>-SUM(H424:H436)</f>
        <v>0</v>
      </c>
      <c r="I437" s="296">
        <f>-SUM(I424:I436)</f>
        <v>0</v>
      </c>
      <c r="J437" s="296">
        <f>-SUM(J424:J436)</f>
        <v>0</v>
      </c>
      <c r="K437" s="296">
        <f>-SUM(K424:K436)</f>
        <v>0</v>
      </c>
      <c r="L437" s="296">
        <f>-SUM(L424:L436)</f>
        <v>0</v>
      </c>
      <c r="M437" s="296">
        <f>IF(Input!M248&gt;0, -SUM(M424:M436), 0)</f>
        <v>0</v>
      </c>
      <c r="N437" s="296">
        <f>IF(Input!N248&gt;0, -SUM(N424:N436), 0)</f>
        <v>0</v>
      </c>
      <c r="O437" s="296">
        <f>IF(Input!O248&gt;0, -SUM(O424:O436), 0)</f>
        <v>0</v>
      </c>
      <c r="P437" s="296">
        <f>IF(Input!P248&gt;0, -SUM(P424:P436), 0)</f>
        <v>0</v>
      </c>
      <c r="Q437" s="296">
        <f>IF(Input!Q248&gt;0, -SUM(Q424:Q436), 0)</f>
        <v>0</v>
      </c>
      <c r="R437" s="297"/>
      <c r="S437" s="298"/>
      <c r="T437" s="298"/>
      <c r="U437" s="298"/>
      <c r="V437" s="298"/>
      <c r="W437" s="298"/>
      <c r="X437" s="298"/>
      <c r="Y437" s="298"/>
      <c r="Z437" s="298"/>
      <c r="AA437" s="299"/>
      <c r="AB437" s="299"/>
      <c r="AC437" s="299"/>
      <c r="AD437" s="299"/>
      <c r="AE437" s="299"/>
      <c r="AF437" s="299"/>
      <c r="AG437" s="299"/>
      <c r="AH437" s="299"/>
      <c r="AI437" s="299"/>
      <c r="AJ437" s="299"/>
      <c r="AK437" s="299"/>
      <c r="AL437" s="299"/>
      <c r="AM437" s="299"/>
      <c r="AN437" s="299"/>
      <c r="AO437" s="299"/>
      <c r="AP437" s="299"/>
      <c r="AQ437" s="299"/>
      <c r="AR437" s="299"/>
      <c r="AS437" s="299"/>
      <c r="AT437" s="299"/>
      <c r="AU437" s="299"/>
      <c r="AV437" s="299"/>
      <c r="AW437" s="299"/>
      <c r="AX437" s="299"/>
      <c r="AY437" s="299"/>
      <c r="AZ437" s="299"/>
      <c r="BA437" s="299"/>
      <c r="BB437" s="299"/>
      <c r="BC437" s="299"/>
      <c r="BD437" s="299"/>
      <c r="BE437" s="299"/>
      <c r="BF437" s="299"/>
      <c r="BG437" s="299"/>
      <c r="BH437" s="299"/>
      <c r="BI437" s="299"/>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188">
        <f>Asset25</f>
        <v>0</v>
      </c>
      <c r="C438" s="32"/>
      <c r="D438" s="33" t="s">
        <v>66</v>
      </c>
      <c r="E438" s="32"/>
      <c r="F438" s="286"/>
      <c r="G438" s="287"/>
      <c r="H438" s="287">
        <f>IF(H$3&gt;A25taxremlife,A25taxvalue-SUM($F438:G438),IF(A25taxremlife="N/A","n/a",A25taxvalue/A25taxremlife))</f>
        <v>0</v>
      </c>
      <c r="I438" s="287">
        <f>IF(I$3&gt;A25taxremlife,A25taxvalue-SUM($F438:H438),IF(A25taxremlife="N/A","n/a",A25taxvalue/A25taxremlife))</f>
        <v>0</v>
      </c>
      <c r="J438" s="287">
        <f>IF(J$3&gt;A25taxremlife,A25taxvalue-SUM($F438:I438),IF(A25taxremlife="N/A","n/a",A25taxvalue/A25taxremlife))</f>
        <v>0</v>
      </c>
      <c r="K438" s="287">
        <f>IF(K$3&gt;A25taxremlife,A25taxvalue-SUM($F438:J438),IF(A25taxremlife="N/A","n/a",A25taxvalue/A25taxremlife))</f>
        <v>0</v>
      </c>
      <c r="L438" s="287">
        <f>IF(L$3&gt;A25taxremlife,A25taxvalue-SUM($F438:K438),IF(A25taxremlife="N/A","n/a",A25taxvalue/A25taxremlife))</f>
        <v>0</v>
      </c>
      <c r="M438" s="287">
        <f>IF(M$3&gt;A25taxremlife,A25taxvalue-SUM($F438:L438),IF(A25taxremlife="N/A","n/a",A25taxvalue/A25taxremlife))</f>
        <v>0</v>
      </c>
      <c r="N438" s="287">
        <f>IF(N$3&gt;A25taxremlife,A25taxvalue-SUM($F438:M438),IF(A25taxremlife="N/A","n/a",A25taxvalue/A25taxremlife))</f>
        <v>0</v>
      </c>
      <c r="O438" s="287">
        <f>IF(O$3&gt;A25taxremlife,A25taxvalue-SUM($F438:N438),IF(A25taxremlife="N/A","n/a",A25taxvalue/A25taxremlife))</f>
        <v>0</v>
      </c>
      <c r="P438" s="287">
        <f>IF(P$3&gt;A25taxremlife,A25taxvalue-SUM($F438:O438),IF(A25taxremlife="N/A","n/a",A25taxvalue/A25taxremlife))</f>
        <v>0</v>
      </c>
      <c r="Q438" s="287">
        <f>IF(Q$3&gt;A25taxremlife,A25taxvalue-SUM($F438:P438),IF(A25taxremlife="N/A","n/a",A25taxvalue/A25taxremlife))</f>
        <v>0</v>
      </c>
      <c r="R438" s="287"/>
      <c r="S438" s="288"/>
      <c r="T438" s="288"/>
      <c r="U438" s="288"/>
      <c r="V438" s="288"/>
      <c r="W438" s="288"/>
      <c r="X438" s="288"/>
      <c r="Y438" s="288"/>
      <c r="Z438" s="288"/>
      <c r="AA438" s="289"/>
      <c r="AB438" s="289"/>
      <c r="AC438" s="289"/>
      <c r="AD438" s="289"/>
      <c r="AE438" s="289"/>
      <c r="AF438" s="289"/>
      <c r="AG438" s="289"/>
      <c r="AH438" s="289"/>
      <c r="AI438" s="289"/>
      <c r="AJ438" s="289"/>
      <c r="AK438" s="289"/>
      <c r="AL438" s="289"/>
      <c r="AM438" s="289"/>
      <c r="AN438" s="289"/>
      <c r="AO438" s="289"/>
      <c r="AP438" s="289"/>
      <c r="AQ438" s="289"/>
      <c r="AR438" s="289"/>
      <c r="AS438" s="289"/>
      <c r="AT438" s="289"/>
      <c r="AU438" s="289"/>
      <c r="AV438" s="289"/>
      <c r="AW438" s="289"/>
      <c r="AX438" s="289"/>
      <c r="AY438" s="289"/>
      <c r="AZ438" s="289"/>
      <c r="BA438" s="289"/>
      <c r="BB438" s="289"/>
      <c r="BC438" s="289"/>
      <c r="BD438" s="289"/>
      <c r="BE438" s="289"/>
      <c r="BF438" s="289"/>
      <c r="BG438" s="289"/>
      <c r="BH438" s="289"/>
      <c r="BI438" s="289"/>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5"/>
      <c r="D439" s="364" t="s">
        <v>83</v>
      </c>
      <c r="E439" s="85">
        <v>-1</v>
      </c>
      <c r="F439" s="290"/>
      <c r="G439" s="291"/>
      <c r="H439" s="291"/>
      <c r="I439" s="291"/>
      <c r="J439" s="291"/>
      <c r="K439" s="291"/>
      <c r="L439" s="291"/>
      <c r="M439" s="291"/>
      <c r="N439" s="291"/>
      <c r="O439" s="291"/>
      <c r="P439" s="291"/>
      <c r="Q439" s="291"/>
      <c r="R439" s="291"/>
      <c r="S439" s="288"/>
      <c r="T439" s="288"/>
      <c r="U439" s="288"/>
      <c r="V439" s="288"/>
      <c r="W439" s="288"/>
      <c r="X439" s="288"/>
      <c r="Y439" s="288"/>
      <c r="Z439" s="288"/>
      <c r="AA439" s="289"/>
      <c r="AB439" s="289"/>
      <c r="AC439" s="289"/>
      <c r="AD439" s="289"/>
      <c r="AE439" s="289"/>
      <c r="AF439" s="289"/>
      <c r="AG439" s="289"/>
      <c r="AH439" s="289"/>
      <c r="AI439" s="289"/>
      <c r="AJ439" s="289"/>
      <c r="AK439" s="289"/>
      <c r="AL439" s="289"/>
      <c r="AM439" s="289"/>
      <c r="AN439" s="289"/>
      <c r="AO439" s="289"/>
      <c r="AP439" s="289"/>
      <c r="AQ439" s="289"/>
      <c r="AR439" s="289"/>
      <c r="AS439" s="289"/>
      <c r="AT439" s="289"/>
      <c r="AU439" s="289"/>
      <c r="AV439" s="289"/>
      <c r="AW439" s="289"/>
      <c r="AX439" s="289"/>
      <c r="AY439" s="289"/>
      <c r="AZ439" s="289"/>
      <c r="BA439" s="289"/>
      <c r="BB439" s="289"/>
      <c r="BC439" s="289"/>
      <c r="BD439" s="289"/>
      <c r="BE439" s="289"/>
      <c r="BF439" s="289"/>
      <c r="BG439" s="289"/>
      <c r="BH439" s="289"/>
      <c r="BI439" s="289"/>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5"/>
      <c r="D440" s="365"/>
      <c r="E440" s="85">
        <v>0</v>
      </c>
      <c r="F440" s="290"/>
      <c r="G440" s="293"/>
      <c r="H440" s="291"/>
      <c r="I440" s="291"/>
      <c r="J440" s="291"/>
      <c r="K440" s="291"/>
      <c r="L440" s="291"/>
      <c r="M440" s="291"/>
      <c r="N440" s="291"/>
      <c r="O440" s="291"/>
      <c r="P440" s="291"/>
      <c r="Q440" s="291"/>
      <c r="R440" s="291"/>
      <c r="S440" s="288"/>
      <c r="T440" s="288"/>
      <c r="U440" s="288"/>
      <c r="V440" s="288"/>
      <c r="W440" s="288"/>
      <c r="X440" s="288"/>
      <c r="Y440" s="288"/>
      <c r="Z440" s="288"/>
      <c r="AA440" s="289"/>
      <c r="AB440" s="289"/>
      <c r="AC440" s="289"/>
      <c r="AD440" s="289"/>
      <c r="AE440" s="289"/>
      <c r="AF440" s="289"/>
      <c r="AG440" s="289"/>
      <c r="AH440" s="289"/>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289"/>
      <c r="BI440" s="289"/>
      <c r="BJ440" s="187"/>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5"/>
      <c r="D441" s="365"/>
      <c r="E441" s="85">
        <v>1</v>
      </c>
      <c r="F441" s="290"/>
      <c r="G441" s="294"/>
      <c r="H441" s="293"/>
      <c r="I441" s="291">
        <f>IF(A25taxstdlife="n/a","n/a",IF(I$3&gt;(A25taxstdlife+$E441),(Input!$H$80-Input!$H$129)-SUM($H441:H441),(Input!$H$80-Input!$H$129)/A25taxstdlife))</f>
        <v>0</v>
      </c>
      <c r="J441" s="291">
        <f>IF(A25taxstdlife="n/a","n/a",IF(J$3&gt;(A25taxstdlife+$E441),(Input!$H$80-Input!$H$129)-SUM($H441:I441),(Input!$H$80-Input!$H$129)/A25taxstdlife))</f>
        <v>0</v>
      </c>
      <c r="K441" s="291">
        <f>IF(A25taxstdlife="n/a","n/a",IF(K$3&gt;(A25taxstdlife+$E441),(Input!$H$80-Input!$H$129)-SUM($H441:J441),(Input!$H$80-Input!$H$129)/A25taxstdlife))</f>
        <v>0</v>
      </c>
      <c r="L441" s="291">
        <f>IF(A25taxstdlife="n/a","n/a",IF(L$3&gt;(A25taxstdlife+$E441),(Input!$H$80-Input!$H$129)-SUM($H441:K441),(Input!$H$80-Input!$H$129)/A25taxstdlife))</f>
        <v>0</v>
      </c>
      <c r="M441" s="291">
        <f>IF(A25taxstdlife="n/a","n/a",IF(M$3&gt;(A25taxstdlife+$E441),(Input!$H$80-Input!$H$129)-SUM($H441:L441),(Input!$H$80-Input!$H$129)/A25taxstdlife))</f>
        <v>0</v>
      </c>
      <c r="N441" s="291">
        <f>IF(A25taxstdlife="n/a","n/a",IF(N$3&gt;(A25taxstdlife+$E441),(Input!$H$80-Input!$H$129)-SUM($H441:M441),(Input!$H$80-Input!$H$129)/A25taxstdlife))</f>
        <v>0</v>
      </c>
      <c r="O441" s="291">
        <f>IF(A25taxstdlife="n/a","n/a",IF(O$3&gt;(A25taxstdlife+$E441),(Input!$H$80-Input!$H$129)-SUM($H441:N441),(Input!$H$80-Input!$H$129)/A25taxstdlife))</f>
        <v>0</v>
      </c>
      <c r="P441" s="291">
        <f>IF(A25taxstdlife="n/a","n/a",IF(P$3&gt;(A25taxstdlife+$E441),(Input!$H$80-Input!$H$129)-SUM($H441:O441),(Input!$H$80-Input!$H$129)/A25taxstdlife))</f>
        <v>0</v>
      </c>
      <c r="Q441" s="291">
        <f>IF(A25taxstdlife="n/a","n/a",IF(Q$3&gt;(A25taxstdlife+$E441),(Input!$H$80-Input!$H$129)-SUM($H441:P441),(Input!$H$80-Input!$H$129)/A25taxstdlife))</f>
        <v>0</v>
      </c>
      <c r="R441" s="291"/>
      <c r="S441" s="288"/>
      <c r="T441" s="288"/>
      <c r="U441" s="288"/>
      <c r="V441" s="288"/>
      <c r="W441" s="288"/>
      <c r="X441" s="288"/>
      <c r="Y441" s="288"/>
      <c r="Z441" s="288"/>
      <c r="AA441" s="289"/>
      <c r="AB441" s="289"/>
      <c r="AC441" s="289"/>
      <c r="AD441" s="289"/>
      <c r="AE441" s="289"/>
      <c r="AF441" s="289"/>
      <c r="AG441" s="289"/>
      <c r="AH441" s="289"/>
      <c r="AI441" s="289"/>
      <c r="AJ441" s="289"/>
      <c r="AK441" s="289"/>
      <c r="AL441" s="289"/>
      <c r="AM441" s="289"/>
      <c r="AN441" s="289"/>
      <c r="AO441" s="289"/>
      <c r="AP441" s="289"/>
      <c r="AQ441" s="289"/>
      <c r="AR441" s="289"/>
      <c r="AS441" s="289"/>
      <c r="AT441" s="289"/>
      <c r="AU441" s="289"/>
      <c r="AV441" s="289"/>
      <c r="AW441" s="289"/>
      <c r="AX441" s="289"/>
      <c r="AY441" s="289"/>
      <c r="AZ441" s="289"/>
      <c r="BA441" s="289"/>
      <c r="BB441" s="289"/>
      <c r="BC441" s="289"/>
      <c r="BD441" s="289"/>
      <c r="BE441" s="289"/>
      <c r="BF441" s="289"/>
      <c r="BG441" s="289"/>
      <c r="BH441" s="289"/>
      <c r="BI441" s="289"/>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5"/>
      <c r="D442" s="365"/>
      <c r="E442" s="85">
        <v>2</v>
      </c>
      <c r="F442" s="290"/>
      <c r="G442" s="294"/>
      <c r="H442" s="294"/>
      <c r="I442" s="293"/>
      <c r="J442" s="291">
        <f>IF(A25taxstdlife="n/a","n/a",IF(J$3&gt;(A25taxstdlife+$E442),(Input!$I$80-Input!$I$129)-SUM($I442:I442),(Input!$I$80-Input!$I$129)/A25taxstdlife))</f>
        <v>0</v>
      </c>
      <c r="K442" s="291">
        <f>IF(A25taxstdlife="n/a","n/a",IF(K$3&gt;(A25taxstdlife+$E442),(Input!$I$80-Input!$I$129)-SUM($I442:J442),(Input!$I$80-Input!$I$129)/A25taxstdlife))</f>
        <v>0</v>
      </c>
      <c r="L442" s="291">
        <f>IF(A25taxstdlife="n/a","n/a",IF(L$3&gt;(A25taxstdlife+$E442),(Input!$I$80-Input!$I$129)-SUM($I442:K442),(Input!$I$80-Input!$I$129)/A25taxstdlife))</f>
        <v>0</v>
      </c>
      <c r="M442" s="291">
        <f>IF(A25taxstdlife="n/a","n/a",IF(M$3&gt;(A25taxstdlife+$E442),(Input!$I$80-Input!$I$129)-SUM($I442:L442),(Input!$I$80-Input!$I$129)/A25taxstdlife))</f>
        <v>0</v>
      </c>
      <c r="N442" s="291">
        <f>IF(A25taxstdlife="n/a","n/a",IF(N$3&gt;(A25taxstdlife+$E442),(Input!$I$80-Input!$I$129)-SUM($I442:M442),(Input!$I$80-Input!$I$129)/A25taxstdlife))</f>
        <v>0</v>
      </c>
      <c r="O442" s="291">
        <f>IF(A25taxstdlife="n/a","n/a",IF(O$3&gt;(A25taxstdlife+$E442),(Input!$I$80-Input!$I$129)-SUM($I442:N442),(Input!$I$80-Input!$I$129)/A25taxstdlife))</f>
        <v>0</v>
      </c>
      <c r="P442" s="291">
        <f>IF(A25taxstdlife="n/a","n/a",IF(P$3&gt;(A25taxstdlife+$E442),(Input!$I$80-Input!$I$129)-SUM($I442:O442),(Input!$I$80-Input!$I$129)/A25taxstdlife))</f>
        <v>0</v>
      </c>
      <c r="Q442" s="291">
        <f>IF(A25taxstdlife="n/a","n/a",IF(Q$3&gt;(A25taxstdlife+$E442),(Input!$I$80-Input!$I$129)-SUM($I442:P442),(Input!$I$80-Input!$I$129)/A25taxstdlife))</f>
        <v>0</v>
      </c>
      <c r="R442" s="291"/>
      <c r="S442" s="288"/>
      <c r="T442" s="288"/>
      <c r="U442" s="288"/>
      <c r="V442" s="288"/>
      <c r="W442" s="288"/>
      <c r="X442" s="288"/>
      <c r="Y442" s="288"/>
      <c r="Z442" s="288"/>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c r="AU442" s="289"/>
      <c r="AV442" s="289"/>
      <c r="AW442" s="289"/>
      <c r="AX442" s="289"/>
      <c r="AY442" s="289"/>
      <c r="AZ442" s="289"/>
      <c r="BA442" s="289"/>
      <c r="BB442" s="289"/>
      <c r="BC442" s="289"/>
      <c r="BD442" s="289"/>
      <c r="BE442" s="289"/>
      <c r="BF442" s="289"/>
      <c r="BG442" s="289"/>
      <c r="BH442" s="289"/>
      <c r="BI442" s="289"/>
      <c r="BJ442" s="300"/>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5"/>
      <c r="D443" s="365"/>
      <c r="E443" s="85">
        <v>3</v>
      </c>
      <c r="F443" s="290"/>
      <c r="G443" s="294"/>
      <c r="H443" s="294"/>
      <c r="I443" s="294"/>
      <c r="J443" s="293"/>
      <c r="K443" s="291">
        <f>IF(A25taxstdlife="n/a","n/a",IF(K$3&gt;(A25taxstdlife+$E443),(Input!$J$80-Input!$J$129)-SUM($J443:J443),(Input!$J$80-Input!$J$129)/A25taxstdlife))</f>
        <v>0</v>
      </c>
      <c r="L443" s="291">
        <f>IF(A25taxstdlife="n/a","n/a",IF(L$3&gt;(A25taxstdlife+$E443),(Input!$J$80-Input!$J$129)-SUM($J443:K443),(Input!$J$80-Input!$J$129)/A25taxstdlife))</f>
        <v>0</v>
      </c>
      <c r="M443" s="291">
        <f>IF(A25taxstdlife="n/a","n/a",IF(M$3&gt;(A25taxstdlife+$E443),(Input!$J$80-Input!$J$129)-SUM($J443:L443),(Input!$J$80-Input!$J$129)/A25taxstdlife))</f>
        <v>0</v>
      </c>
      <c r="N443" s="291">
        <f>IF(A25taxstdlife="n/a","n/a",IF(N$3&gt;(A25taxstdlife+$E443),(Input!$J$80-Input!$J$129)-SUM($J443:M443),(Input!$J$80-Input!$J$129)/A25taxstdlife))</f>
        <v>0</v>
      </c>
      <c r="O443" s="291">
        <f>IF(A25taxstdlife="n/a","n/a",IF(O$3&gt;(A25taxstdlife+$E443),(Input!$J$80-Input!$J$129)-SUM($J443:N443),(Input!$J$80-Input!$J$129)/A25taxstdlife))</f>
        <v>0</v>
      </c>
      <c r="P443" s="291">
        <f>IF(A25taxstdlife="n/a","n/a",IF(P$3&gt;(A25taxstdlife+$E443),(Input!$J$80-Input!$J$129)-SUM($J443:O443),(Input!$J$80-Input!$J$129)/A25taxstdlife))</f>
        <v>0</v>
      </c>
      <c r="Q443" s="291">
        <f>IF(A25taxstdlife="n/a","n/a",IF(Q$3&gt;(A25taxstdlife+$E443),(Input!$J$80-Input!$J$129)-SUM($J443:P443),(Input!$J$80-Input!$J$129)/A25taxstdlife))</f>
        <v>0</v>
      </c>
      <c r="R443" s="291"/>
      <c r="S443" s="288"/>
      <c r="T443" s="288"/>
      <c r="U443" s="288"/>
      <c r="V443" s="288"/>
      <c r="W443" s="288"/>
      <c r="X443" s="288"/>
      <c r="Y443" s="288"/>
      <c r="Z443" s="288"/>
      <c r="AA443" s="289"/>
      <c r="AB443" s="289"/>
      <c r="AC443" s="289"/>
      <c r="AD443" s="289"/>
      <c r="AE443" s="289"/>
      <c r="AF443" s="289"/>
      <c r="AG443" s="289"/>
      <c r="AH443" s="289"/>
      <c r="AI443" s="289"/>
      <c r="AJ443" s="289"/>
      <c r="AK443" s="289"/>
      <c r="AL443" s="289"/>
      <c r="AM443" s="289"/>
      <c r="AN443" s="289"/>
      <c r="AO443" s="289"/>
      <c r="AP443" s="289"/>
      <c r="AQ443" s="289"/>
      <c r="AR443" s="289"/>
      <c r="AS443" s="289"/>
      <c r="AT443" s="289"/>
      <c r="AU443" s="289"/>
      <c r="AV443" s="289"/>
      <c r="AW443" s="289"/>
      <c r="AX443" s="289"/>
      <c r="AY443" s="289"/>
      <c r="AZ443" s="289"/>
      <c r="BA443" s="289"/>
      <c r="BB443" s="289"/>
      <c r="BC443" s="289"/>
      <c r="BD443" s="289"/>
      <c r="BE443" s="289"/>
      <c r="BF443" s="289"/>
      <c r="BG443" s="289"/>
      <c r="BH443" s="289"/>
      <c r="BI443" s="289"/>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5"/>
      <c r="D444" s="365"/>
      <c r="E444" s="85">
        <v>4</v>
      </c>
      <c r="F444" s="290"/>
      <c r="G444" s="294"/>
      <c r="H444" s="294"/>
      <c r="I444" s="294"/>
      <c r="J444" s="294"/>
      <c r="K444" s="293"/>
      <c r="L444" s="291">
        <f>IF(A25taxstdlife="n/a","n/a",IF(L$3&gt;(A25taxstdlife+$E444),(Input!$K$80-Input!$K$129)-SUM($K444:K444),(Input!$K$80-Input!$K$129)/A25taxstdlife))</f>
        <v>0</v>
      </c>
      <c r="M444" s="291">
        <f>IF(A25taxstdlife="n/a","n/a",IF(M$3&gt;(A25taxstdlife+$E444),(Input!$K$80-Input!$K$129)-SUM($K444:L444),(Input!$K$80-Input!$K$129)/A25taxstdlife))</f>
        <v>0</v>
      </c>
      <c r="N444" s="291">
        <f>IF(A25taxstdlife="n/a","n/a",IF(N$3&gt;(A25taxstdlife+$E444),(Input!$K$80-Input!$K$129)-SUM($K444:M444),(Input!$K$80-Input!$K$129)/A25taxstdlife))</f>
        <v>0</v>
      </c>
      <c r="O444" s="291">
        <f>IF(A25taxstdlife="n/a","n/a",IF(O$3&gt;(A25taxstdlife+$E444),(Input!$K$80-Input!$K$129)-SUM($K444:N444),(Input!$K$80-Input!$K$129)/A25taxstdlife))</f>
        <v>0</v>
      </c>
      <c r="P444" s="291">
        <f>IF(A25taxstdlife="n/a","n/a",IF(P$3&gt;(A25taxstdlife+$E444),(Input!$K$80-Input!$K$129)-SUM($K444:O444),(Input!$K$80-Input!$K$129)/A25taxstdlife))</f>
        <v>0</v>
      </c>
      <c r="Q444" s="291">
        <f>IF(A25taxstdlife="n/a","n/a",IF(Q$3&gt;(A25taxstdlife+$E444),(Input!$K$80-Input!$K$129)-SUM($K444:P444),(Input!$K$80-Input!$K$129)/A25taxstdlife))</f>
        <v>0</v>
      </c>
      <c r="R444" s="291"/>
      <c r="S444" s="288"/>
      <c r="T444" s="288"/>
      <c r="U444" s="288"/>
      <c r="V444" s="288"/>
      <c r="W444" s="288"/>
      <c r="X444" s="288"/>
      <c r="Y444" s="288"/>
      <c r="Z444" s="288"/>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c r="AU444" s="289"/>
      <c r="AV444" s="289"/>
      <c r="AW444" s="289"/>
      <c r="AX444" s="289"/>
      <c r="AY444" s="289"/>
      <c r="AZ444" s="289"/>
      <c r="BA444" s="289"/>
      <c r="BB444" s="289"/>
      <c r="BC444" s="289"/>
      <c r="BD444" s="289"/>
      <c r="BE444" s="289"/>
      <c r="BF444" s="289"/>
      <c r="BG444" s="289"/>
      <c r="BH444" s="289"/>
      <c r="BI444" s="289"/>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5"/>
      <c r="D445" s="365"/>
      <c r="E445" s="85">
        <v>5</v>
      </c>
      <c r="F445" s="290"/>
      <c r="G445" s="294"/>
      <c r="H445" s="294"/>
      <c r="I445" s="294"/>
      <c r="J445" s="294"/>
      <c r="K445" s="294"/>
      <c r="L445" s="293"/>
      <c r="M445" s="291">
        <f>IF(A25taxstdlife="n/a","n/a",IF(M$3&gt;(A25taxstdlife+$E445),(Input!$L$80-Input!$L$129)-SUM($L445:L445),(Input!$L$80-Input!$L$129)/A25taxstdlife))</f>
        <v>0</v>
      </c>
      <c r="N445" s="291">
        <f>IF(A25taxstdlife="n/a","n/a",IF(N$3&gt;(A25taxstdlife+$E445),(Input!$L$80-Input!$L$129)-SUM($L445:M445),(Input!$L$80-Input!$L$129)/A25taxstdlife))</f>
        <v>0</v>
      </c>
      <c r="O445" s="291">
        <f>IF(A25taxstdlife="n/a","n/a",IF(O$3&gt;(A25taxstdlife+$E445),(Input!$L$80-Input!$L$129)-SUM($L445:N445),(Input!$L$80-Input!$L$129)/A25taxstdlife))</f>
        <v>0</v>
      </c>
      <c r="P445" s="291">
        <f>IF(A25taxstdlife="n/a","n/a",IF(P$3&gt;(A25taxstdlife+$E445),(Input!$L$80-Input!$L$129)-SUM($L445:O445),(Input!$L$80-Input!$L$129)/A25taxstdlife))</f>
        <v>0</v>
      </c>
      <c r="Q445" s="291">
        <f>IF(A25taxstdlife="n/a","n/a",IF(Q$3&gt;(A25taxstdlife+$E445),(Input!$L$80-Input!$L$129)-SUM($L445:P445),(Input!$L$80-Input!$L$129)/A25taxstdlife))</f>
        <v>0</v>
      </c>
      <c r="R445" s="291"/>
      <c r="S445" s="288"/>
      <c r="T445" s="288"/>
      <c r="U445" s="288"/>
      <c r="V445" s="288"/>
      <c r="W445" s="288"/>
      <c r="X445" s="288"/>
      <c r="Y445" s="288"/>
      <c r="Z445" s="288"/>
      <c r="AA445" s="289"/>
      <c r="AB445" s="289"/>
      <c r="AC445" s="289"/>
      <c r="AD445" s="289"/>
      <c r="AE445" s="289"/>
      <c r="AF445" s="289"/>
      <c r="AG445" s="289"/>
      <c r="AH445" s="289"/>
      <c r="AI445" s="289"/>
      <c r="AJ445" s="289"/>
      <c r="AK445" s="289"/>
      <c r="AL445" s="289"/>
      <c r="AM445" s="289"/>
      <c r="AN445" s="289"/>
      <c r="AO445" s="289"/>
      <c r="AP445" s="289"/>
      <c r="AQ445" s="289"/>
      <c r="AR445" s="289"/>
      <c r="AS445" s="289"/>
      <c r="AT445" s="289"/>
      <c r="AU445" s="289"/>
      <c r="AV445" s="289"/>
      <c r="AW445" s="289"/>
      <c r="AX445" s="289"/>
      <c r="AY445" s="289"/>
      <c r="AZ445" s="289"/>
      <c r="BA445" s="289"/>
      <c r="BB445" s="289"/>
      <c r="BC445" s="289"/>
      <c r="BD445" s="289"/>
      <c r="BE445" s="289"/>
      <c r="BF445" s="289"/>
      <c r="BG445" s="289"/>
      <c r="BH445" s="289"/>
      <c r="BI445" s="289"/>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5"/>
      <c r="D446" s="365"/>
      <c r="E446" s="85">
        <v>6</v>
      </c>
      <c r="F446" s="290"/>
      <c r="G446" s="294"/>
      <c r="H446" s="294"/>
      <c r="I446" s="294"/>
      <c r="J446" s="294"/>
      <c r="K446" s="294"/>
      <c r="L446" s="294"/>
      <c r="M446" s="293"/>
      <c r="N446" s="291">
        <f>IF(A25taxstdlife="n/a","n/a",IF(N$3&gt;(A25taxstdlife+$E446),(Input!$M$80-Input!$M$129)-SUM($M446:M446),(Input!$M$80-Input!$M$129)/A25taxstdlife))</f>
        <v>0</v>
      </c>
      <c r="O446" s="291">
        <f>IF(A25taxstdlife="n/a","n/a",IF(O$3&gt;(A25taxstdlife+$E446),(Input!$M$80-Input!$M$129)-SUM($M446:N446),(Input!$M$80-Input!$M$129)/A25taxstdlife))</f>
        <v>0</v>
      </c>
      <c r="P446" s="291">
        <f>IF(A25taxstdlife="n/a","n/a",IF(P$3&gt;(A25taxstdlife+$E446),(Input!$M$80-Input!$M$129)-SUM($M446:O446),(Input!$M$80-Input!$M$129)/A25taxstdlife))</f>
        <v>0</v>
      </c>
      <c r="Q446" s="291">
        <f>IF(A25taxstdlife="n/a","n/a",IF(Q$3&gt;(A25taxstdlife+$E446),(Input!$M$80-Input!$M$129)-SUM($M446:P446),(Input!$M$80-Input!$M$129)/A25taxstdlife))</f>
        <v>0</v>
      </c>
      <c r="R446" s="291"/>
      <c r="S446" s="288"/>
      <c r="T446" s="288"/>
      <c r="U446" s="288"/>
      <c r="V446" s="288"/>
      <c r="W446" s="288"/>
      <c r="X446" s="288"/>
      <c r="Y446" s="288"/>
      <c r="Z446" s="288"/>
      <c r="AA446" s="289"/>
      <c r="AB446" s="289"/>
      <c r="AC446" s="289"/>
      <c r="AD446" s="289"/>
      <c r="AE446" s="289"/>
      <c r="AF446" s="289"/>
      <c r="AG446" s="289"/>
      <c r="AH446" s="289"/>
      <c r="AI446" s="289"/>
      <c r="AJ446" s="289"/>
      <c r="AK446" s="289"/>
      <c r="AL446" s="289"/>
      <c r="AM446" s="289"/>
      <c r="AN446" s="289"/>
      <c r="AO446" s="289"/>
      <c r="AP446" s="289"/>
      <c r="AQ446" s="289"/>
      <c r="AR446" s="289"/>
      <c r="AS446" s="289"/>
      <c r="AT446" s="289"/>
      <c r="AU446" s="289"/>
      <c r="AV446" s="289"/>
      <c r="AW446" s="289"/>
      <c r="AX446" s="289"/>
      <c r="AY446" s="289"/>
      <c r="AZ446" s="289"/>
      <c r="BA446" s="289"/>
      <c r="BB446" s="289"/>
      <c r="BC446" s="289"/>
      <c r="BD446" s="289"/>
      <c r="BE446" s="289"/>
      <c r="BF446" s="289"/>
      <c r="BG446" s="289"/>
      <c r="BH446" s="289"/>
      <c r="BI446" s="289"/>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5"/>
      <c r="D447" s="365"/>
      <c r="E447" s="85">
        <v>7</v>
      </c>
      <c r="F447" s="290"/>
      <c r="G447" s="294"/>
      <c r="H447" s="294"/>
      <c r="I447" s="294"/>
      <c r="J447" s="294"/>
      <c r="K447" s="294"/>
      <c r="L447" s="294"/>
      <c r="M447" s="294"/>
      <c r="N447" s="293"/>
      <c r="O447" s="291">
        <f>IF(A25taxstdlife="n/a","n/a",IF(O$3&gt;(A25taxstdlife+$E447),(Input!$N$80-Input!$N$129)-SUM($N447:N447),(Input!$N$80-Input!$N$129)/A25taxstdlife))</f>
        <v>0</v>
      </c>
      <c r="P447" s="291">
        <f>IF(A25taxstdlife="n/a","n/a",IF(P$3&gt;(A25taxstdlife+$E447),(Input!$N$80-Input!$N$129)-SUM($N447:O447),(Input!$N$80-Input!$N$129)/A25taxstdlife))</f>
        <v>0</v>
      </c>
      <c r="Q447" s="291">
        <f>IF(A25taxstdlife="n/a","n/a",IF(Q$3&gt;(A25taxstdlife+$E447),(Input!$N$80-Input!$N$129)-SUM($N447:P447),(Input!$N$80-Input!$N$129)/A25taxstdlife))</f>
        <v>0</v>
      </c>
      <c r="R447" s="291"/>
      <c r="S447" s="288"/>
      <c r="T447" s="288"/>
      <c r="U447" s="288"/>
      <c r="V447" s="288"/>
      <c r="W447" s="288"/>
      <c r="X447" s="288"/>
      <c r="Y447" s="288"/>
      <c r="Z447" s="288"/>
      <c r="AA447" s="289"/>
      <c r="AB447" s="289"/>
      <c r="AC447" s="289"/>
      <c r="AD447" s="289"/>
      <c r="AE447" s="289"/>
      <c r="AF447" s="289"/>
      <c r="AG447" s="289"/>
      <c r="AH447" s="289"/>
      <c r="AI447" s="289"/>
      <c r="AJ447" s="289"/>
      <c r="AK447" s="289"/>
      <c r="AL447" s="289"/>
      <c r="AM447" s="289"/>
      <c r="AN447" s="289"/>
      <c r="AO447" s="289"/>
      <c r="AP447" s="289"/>
      <c r="AQ447" s="289"/>
      <c r="AR447" s="289"/>
      <c r="AS447" s="289"/>
      <c r="AT447" s="289"/>
      <c r="AU447" s="289"/>
      <c r="AV447" s="289"/>
      <c r="AW447" s="289"/>
      <c r="AX447" s="289"/>
      <c r="AY447" s="289"/>
      <c r="AZ447" s="289"/>
      <c r="BA447" s="289"/>
      <c r="BB447" s="289"/>
      <c r="BC447" s="289"/>
      <c r="BD447" s="289"/>
      <c r="BE447" s="289"/>
      <c r="BF447" s="289"/>
      <c r="BG447" s="289"/>
      <c r="BH447" s="289"/>
      <c r="BI447" s="289"/>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5"/>
      <c r="D448" s="365"/>
      <c r="E448" s="85">
        <v>8</v>
      </c>
      <c r="F448" s="290"/>
      <c r="G448" s="294"/>
      <c r="H448" s="294"/>
      <c r="I448" s="294"/>
      <c r="J448" s="294"/>
      <c r="K448" s="294"/>
      <c r="L448" s="294"/>
      <c r="M448" s="294"/>
      <c r="N448" s="294"/>
      <c r="O448" s="293"/>
      <c r="P448" s="291">
        <f>IF(A25taxstdlife="n/a","n/a",IF(P$3&gt;(A25taxstdlife+$E448),(Input!$O$80-Input!$O$129)-SUM($O448:O448),(Input!$O$80-Input!$O$129)/A25taxstdlife))</f>
        <v>0</v>
      </c>
      <c r="Q448" s="291">
        <f>IF(A25taxstdlife="n/a","n/a",IF(Q$3&gt;(A25taxstdlife+$E448),(Input!$O$80-Input!$O$129)-SUM($O448:P448),(Input!$O$80-Input!$O$129)/A25taxstdlife))</f>
        <v>0</v>
      </c>
      <c r="R448" s="291"/>
      <c r="S448" s="288"/>
      <c r="T448" s="288"/>
      <c r="U448" s="288"/>
      <c r="V448" s="288"/>
      <c r="W448" s="288"/>
      <c r="X448" s="288"/>
      <c r="Y448" s="288"/>
      <c r="Z448" s="288"/>
      <c r="AA448" s="289"/>
      <c r="AB448" s="289"/>
      <c r="AC448" s="289"/>
      <c r="AD448" s="289"/>
      <c r="AE448" s="289"/>
      <c r="AF448" s="289"/>
      <c r="AG448" s="289"/>
      <c r="AH448" s="289"/>
      <c r="AI448" s="289"/>
      <c r="AJ448" s="289"/>
      <c r="AK448" s="289"/>
      <c r="AL448" s="289"/>
      <c r="AM448" s="289"/>
      <c r="AN448" s="289"/>
      <c r="AO448" s="289"/>
      <c r="AP448" s="289"/>
      <c r="AQ448" s="289"/>
      <c r="AR448" s="289"/>
      <c r="AS448" s="289"/>
      <c r="AT448" s="289"/>
      <c r="AU448" s="289"/>
      <c r="AV448" s="289"/>
      <c r="AW448" s="289"/>
      <c r="AX448" s="289"/>
      <c r="AY448" s="289"/>
      <c r="AZ448" s="289"/>
      <c r="BA448" s="289"/>
      <c r="BB448" s="289"/>
      <c r="BC448" s="289"/>
      <c r="BD448" s="289"/>
      <c r="BE448" s="289"/>
      <c r="BF448" s="289"/>
      <c r="BG448" s="289"/>
      <c r="BH448" s="289"/>
      <c r="BI448" s="289"/>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25"/>
      <c r="D449" s="365"/>
      <c r="E449" s="85">
        <v>9</v>
      </c>
      <c r="F449" s="290"/>
      <c r="G449" s="294"/>
      <c r="H449" s="294"/>
      <c r="I449" s="294"/>
      <c r="J449" s="294"/>
      <c r="K449" s="294"/>
      <c r="L449" s="294"/>
      <c r="M449" s="294"/>
      <c r="N449" s="294"/>
      <c r="O449" s="294"/>
      <c r="P449" s="293"/>
      <c r="Q449" s="291">
        <f>IF(A25taxstdlife="n/a","n/a",IF(Q$3&gt;(A25taxstdlife+$E449),(Input!$P$80-Input!$P$129)-SUM($P449:P449),(Input!$P$80-Input!$P$129)/A25taxstdlife))</f>
        <v>0</v>
      </c>
      <c r="R449" s="291"/>
      <c r="S449" s="288"/>
      <c r="T449" s="288"/>
      <c r="U449" s="288"/>
      <c r="V449" s="288"/>
      <c r="W449" s="288"/>
      <c r="X449" s="288"/>
      <c r="Y449" s="288"/>
      <c r="Z449" s="288"/>
      <c r="AA449" s="289"/>
      <c r="AB449" s="289"/>
      <c r="AC449" s="289"/>
      <c r="AD449" s="289"/>
      <c r="AE449" s="289"/>
      <c r="AF449" s="289"/>
      <c r="AG449" s="289"/>
      <c r="AH449" s="289"/>
      <c r="AI449" s="289"/>
      <c r="AJ449" s="289"/>
      <c r="AK449" s="289"/>
      <c r="AL449" s="289"/>
      <c r="AM449" s="289"/>
      <c r="AN449" s="289"/>
      <c r="AO449" s="289"/>
      <c r="AP449" s="289"/>
      <c r="AQ449" s="289"/>
      <c r="AR449" s="289"/>
      <c r="AS449" s="289"/>
      <c r="AT449" s="289"/>
      <c r="AU449" s="289"/>
      <c r="AV449" s="289"/>
      <c r="AW449" s="289"/>
      <c r="AX449" s="289"/>
      <c r="AY449" s="289"/>
      <c r="AZ449" s="289"/>
      <c r="BA449" s="289"/>
      <c r="BB449" s="289"/>
      <c r="BC449" s="289"/>
      <c r="BD449" s="289"/>
      <c r="BE449" s="289"/>
      <c r="BF449" s="289"/>
      <c r="BG449" s="289"/>
      <c r="BH449" s="289"/>
      <c r="BI449" s="289"/>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25"/>
      <c r="D450" s="365"/>
      <c r="E450" s="86">
        <v>10</v>
      </c>
      <c r="F450" s="290"/>
      <c r="G450" s="294"/>
      <c r="H450" s="294"/>
      <c r="I450" s="294"/>
      <c r="J450" s="294"/>
      <c r="K450" s="294"/>
      <c r="L450" s="294"/>
      <c r="M450" s="294"/>
      <c r="N450" s="294"/>
      <c r="O450" s="294"/>
      <c r="P450" s="295"/>
      <c r="Q450" s="293"/>
      <c r="R450" s="291"/>
      <c r="S450" s="288"/>
      <c r="T450" s="288"/>
      <c r="U450" s="288"/>
      <c r="V450" s="288"/>
      <c r="W450" s="288"/>
      <c r="X450" s="288"/>
      <c r="Y450" s="288"/>
      <c r="Z450" s="288"/>
      <c r="AA450" s="289"/>
      <c r="AB450" s="289"/>
      <c r="AC450" s="289"/>
      <c r="AD450" s="289"/>
      <c r="AE450" s="289"/>
      <c r="AF450" s="289"/>
      <c r="AG450" s="289"/>
      <c r="AH450" s="289"/>
      <c r="AI450" s="289"/>
      <c r="AJ450" s="289"/>
      <c r="AK450" s="289"/>
      <c r="AL450" s="289"/>
      <c r="AM450" s="289"/>
      <c r="AN450" s="289"/>
      <c r="AO450" s="289"/>
      <c r="AP450" s="289"/>
      <c r="AQ450" s="289"/>
      <c r="AR450" s="289"/>
      <c r="AS450" s="289"/>
      <c r="AT450" s="289"/>
      <c r="AU450" s="289"/>
      <c r="AV450" s="289"/>
      <c r="AW450" s="289"/>
      <c r="AX450" s="289"/>
      <c r="AY450" s="289"/>
      <c r="AZ450" s="289"/>
      <c r="BA450" s="289"/>
      <c r="BB450" s="289"/>
      <c r="BC450" s="289"/>
      <c r="BD450" s="289"/>
      <c r="BE450" s="289"/>
      <c r="BF450" s="289"/>
      <c r="BG450" s="289"/>
      <c r="BH450" s="289"/>
      <c r="BI450" s="289"/>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1">
      <c r="A451" s="9"/>
      <c r="B451" s="9"/>
      <c r="C451" s="25">
        <f>Asset25</f>
        <v>0</v>
      </c>
      <c r="D451" s="9"/>
      <c r="E451" s="9"/>
      <c r="F451" s="281"/>
      <c r="G451" s="296"/>
      <c r="H451" s="296">
        <f>-SUM(H438:H450)</f>
        <v>0</v>
      </c>
      <c r="I451" s="296">
        <f>-SUM(I438:I450)</f>
        <v>0</v>
      </c>
      <c r="J451" s="296">
        <f>-SUM(J438:J450)</f>
        <v>0</v>
      </c>
      <c r="K451" s="296">
        <f>-SUM(K438:K450)</f>
        <v>0</v>
      </c>
      <c r="L451" s="296">
        <f>-SUM(L438:L450)</f>
        <v>0</v>
      </c>
      <c r="M451" s="296">
        <f>IF(Input!M248&gt;0, -SUM(M438:M450), 0)</f>
        <v>0</v>
      </c>
      <c r="N451" s="296">
        <f>IF(Input!N248&gt;0, -SUM(N438:N450), 0)</f>
        <v>0</v>
      </c>
      <c r="O451" s="296">
        <f>IF(Input!O248&gt;0, -SUM(O438:O450), 0)</f>
        <v>0</v>
      </c>
      <c r="P451" s="296">
        <f>IF(Input!P248&gt;0, -SUM(P438:P450), 0)</f>
        <v>0</v>
      </c>
      <c r="Q451" s="296">
        <f>IF(Input!Q248&gt;0, -SUM(Q438:Q450), 0)</f>
        <v>0</v>
      </c>
      <c r="R451" s="297"/>
      <c r="S451" s="298"/>
      <c r="T451" s="298"/>
      <c r="U451" s="298"/>
      <c r="V451" s="298"/>
      <c r="W451" s="298"/>
      <c r="X451" s="298"/>
      <c r="Y451" s="298"/>
      <c r="Z451" s="298"/>
      <c r="AA451" s="299"/>
      <c r="AB451" s="299"/>
      <c r="AC451" s="299"/>
      <c r="AD451" s="299"/>
      <c r="AE451" s="299"/>
      <c r="AF451" s="299"/>
      <c r="AG451" s="299"/>
      <c r="AH451" s="299"/>
      <c r="AI451" s="299"/>
      <c r="AJ451" s="299"/>
      <c r="AK451" s="299"/>
      <c r="AL451" s="299"/>
      <c r="AM451" s="299"/>
      <c r="AN451" s="299"/>
      <c r="AO451" s="299"/>
      <c r="AP451" s="299"/>
      <c r="AQ451" s="299"/>
      <c r="AR451" s="299"/>
      <c r="AS451" s="299"/>
      <c r="AT451" s="299"/>
      <c r="AU451" s="299"/>
      <c r="AV451" s="299"/>
      <c r="AW451" s="299"/>
      <c r="AX451" s="299"/>
      <c r="AY451" s="299"/>
      <c r="AZ451" s="299"/>
      <c r="BA451" s="299"/>
      <c r="BB451" s="299"/>
      <c r="BC451" s="299"/>
      <c r="BD451" s="299"/>
      <c r="BE451" s="299"/>
      <c r="BF451" s="299"/>
      <c r="BG451" s="299"/>
      <c r="BH451" s="299"/>
      <c r="BI451" s="299"/>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188">
        <f>Asset26</f>
        <v>0</v>
      </c>
      <c r="C452" s="32"/>
      <c r="D452" s="33" t="s">
        <v>66</v>
      </c>
      <c r="E452" s="32"/>
      <c r="F452" s="286"/>
      <c r="G452" s="287"/>
      <c r="H452" s="287">
        <f>IF(H$3&gt;A26taxremlife,A26taxvalue-SUM($F452:G452),IF(A26taxremlife="N/A","n/a",A26taxvalue/A26taxremlife))</f>
        <v>0</v>
      </c>
      <c r="I452" s="287">
        <f>IF(I$3&gt;A26taxremlife,A26taxvalue-SUM($F452:H452),IF(A26taxremlife="N/A","n/a",A26taxvalue/A26taxremlife))</f>
        <v>0</v>
      </c>
      <c r="J452" s="287">
        <f>IF(J$3&gt;A26taxremlife,A26taxvalue-SUM($F452:I452),IF(A26taxremlife="N/A","n/a",A26taxvalue/A26taxremlife))</f>
        <v>0</v>
      </c>
      <c r="K452" s="287">
        <f>IF(K$3&gt;A26taxremlife,A26taxvalue-SUM($F452:J452),IF(A26taxremlife="N/A","n/a",A26taxvalue/A26taxremlife))</f>
        <v>0</v>
      </c>
      <c r="L452" s="287">
        <f>IF(L$3&gt;A26taxremlife,A26taxvalue-SUM($F452:K452),IF(A26taxremlife="N/A","n/a",A26taxvalue/A26taxremlife))</f>
        <v>0</v>
      </c>
      <c r="M452" s="287">
        <f>IF(M$3&gt;A26taxremlife,A26taxvalue-SUM($F452:L452),IF(A26taxremlife="N/A","n/a",A26taxvalue/A26taxremlife))</f>
        <v>0</v>
      </c>
      <c r="N452" s="287">
        <f>IF(N$3&gt;A26taxremlife,A26taxvalue-SUM($F452:M452),IF(A26taxremlife="N/A","n/a",A26taxvalue/A26taxremlife))</f>
        <v>0</v>
      </c>
      <c r="O452" s="287">
        <f>IF(O$3&gt;A26taxremlife,A26taxvalue-SUM($F452:N452),IF(A26taxremlife="N/A","n/a",A26taxvalue/A26taxremlife))</f>
        <v>0</v>
      </c>
      <c r="P452" s="287">
        <f>IF(P$3&gt;A26taxremlife,A26taxvalue-SUM($F452:O452),IF(A26taxremlife="N/A","n/a",A26taxvalue/A26taxremlife))</f>
        <v>0</v>
      </c>
      <c r="Q452" s="287">
        <f>IF(Q$3&gt;A26taxremlife,A26taxvalue-SUM($F452:P452),IF(A26taxremlife="N/A","n/a",A26taxvalue/A26taxremlife))</f>
        <v>0</v>
      </c>
      <c r="R452" s="287"/>
      <c r="S452" s="288"/>
      <c r="T452" s="288"/>
      <c r="U452" s="288"/>
      <c r="V452" s="288"/>
      <c r="W452" s="288"/>
      <c r="X452" s="288"/>
      <c r="Y452" s="288"/>
      <c r="Z452" s="288"/>
      <c r="AA452" s="289"/>
      <c r="AB452" s="289"/>
      <c r="AC452" s="289"/>
      <c r="AD452" s="289"/>
      <c r="AE452" s="289"/>
      <c r="AF452" s="289"/>
      <c r="AG452" s="289"/>
      <c r="AH452" s="289"/>
      <c r="AI452" s="289"/>
      <c r="AJ452" s="289"/>
      <c r="AK452" s="289"/>
      <c r="AL452" s="289"/>
      <c r="AM452" s="289"/>
      <c r="AN452" s="289"/>
      <c r="AO452" s="289"/>
      <c r="AP452" s="289"/>
      <c r="AQ452" s="289"/>
      <c r="AR452" s="289"/>
      <c r="AS452" s="289"/>
      <c r="AT452" s="289"/>
      <c r="AU452" s="289"/>
      <c r="AV452" s="289"/>
      <c r="AW452" s="289"/>
      <c r="AX452" s="289"/>
      <c r="AY452" s="289"/>
      <c r="AZ452" s="289"/>
      <c r="BA452" s="289"/>
      <c r="BB452" s="289"/>
      <c r="BC452" s="289"/>
      <c r="BD452" s="289"/>
      <c r="BE452" s="289"/>
      <c r="BF452" s="289"/>
      <c r="BG452" s="289"/>
      <c r="BH452" s="289"/>
      <c r="BI452" s="289"/>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5"/>
      <c r="D453" s="364" t="s">
        <v>83</v>
      </c>
      <c r="E453" s="85">
        <v>-1</v>
      </c>
      <c r="F453" s="290"/>
      <c r="G453" s="291"/>
      <c r="H453" s="291"/>
      <c r="I453" s="291"/>
      <c r="J453" s="291"/>
      <c r="K453" s="291"/>
      <c r="L453" s="291"/>
      <c r="M453" s="291"/>
      <c r="N453" s="291"/>
      <c r="O453" s="291"/>
      <c r="P453" s="291"/>
      <c r="Q453" s="291"/>
      <c r="R453" s="291"/>
      <c r="S453" s="288"/>
      <c r="T453" s="288"/>
      <c r="U453" s="288"/>
      <c r="V453" s="288"/>
      <c r="W453" s="288"/>
      <c r="X453" s="288"/>
      <c r="Y453" s="288"/>
      <c r="Z453" s="288"/>
      <c r="AA453" s="289"/>
      <c r="AB453" s="289"/>
      <c r="AC453" s="289"/>
      <c r="AD453" s="289"/>
      <c r="AE453" s="289"/>
      <c r="AF453" s="289"/>
      <c r="AG453" s="289"/>
      <c r="AH453" s="289"/>
      <c r="AI453" s="289"/>
      <c r="AJ453" s="289"/>
      <c r="AK453" s="289"/>
      <c r="AL453" s="289"/>
      <c r="AM453" s="289"/>
      <c r="AN453" s="289"/>
      <c r="AO453" s="289"/>
      <c r="AP453" s="289"/>
      <c r="AQ453" s="289"/>
      <c r="AR453" s="289"/>
      <c r="AS453" s="289"/>
      <c r="AT453" s="289"/>
      <c r="AU453" s="289"/>
      <c r="AV453" s="289"/>
      <c r="AW453" s="289"/>
      <c r="AX453" s="289"/>
      <c r="AY453" s="289"/>
      <c r="AZ453" s="289"/>
      <c r="BA453" s="289"/>
      <c r="BB453" s="289"/>
      <c r="BC453" s="289"/>
      <c r="BD453" s="289"/>
      <c r="BE453" s="289"/>
      <c r="BF453" s="289"/>
      <c r="BG453" s="289"/>
      <c r="BH453" s="289"/>
      <c r="BI453" s="289"/>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5"/>
      <c r="D454" s="365"/>
      <c r="E454" s="85">
        <v>0</v>
      </c>
      <c r="F454" s="290"/>
      <c r="G454" s="293"/>
      <c r="H454" s="291"/>
      <c r="I454" s="291"/>
      <c r="J454" s="291"/>
      <c r="K454" s="291"/>
      <c r="L454" s="291"/>
      <c r="M454" s="291"/>
      <c r="N454" s="291"/>
      <c r="O454" s="291"/>
      <c r="P454" s="291"/>
      <c r="Q454" s="291"/>
      <c r="R454" s="291"/>
      <c r="S454" s="288"/>
      <c r="T454" s="288"/>
      <c r="U454" s="288"/>
      <c r="V454" s="288"/>
      <c r="W454" s="288"/>
      <c r="X454" s="288"/>
      <c r="Y454" s="288"/>
      <c r="Z454" s="288"/>
      <c r="AA454" s="289"/>
      <c r="AB454" s="289"/>
      <c r="AC454" s="289"/>
      <c r="AD454" s="289"/>
      <c r="AE454" s="289"/>
      <c r="AF454" s="289"/>
      <c r="AG454" s="289"/>
      <c r="AH454" s="289"/>
      <c r="AI454" s="289"/>
      <c r="AJ454" s="289"/>
      <c r="AK454" s="289"/>
      <c r="AL454" s="289"/>
      <c r="AM454" s="289"/>
      <c r="AN454" s="289"/>
      <c r="AO454" s="289"/>
      <c r="AP454" s="289"/>
      <c r="AQ454" s="289"/>
      <c r="AR454" s="289"/>
      <c r="AS454" s="289"/>
      <c r="AT454" s="289"/>
      <c r="AU454" s="289"/>
      <c r="AV454" s="289"/>
      <c r="AW454" s="289"/>
      <c r="AX454" s="289"/>
      <c r="AY454" s="289"/>
      <c r="AZ454" s="289"/>
      <c r="BA454" s="289"/>
      <c r="BB454" s="289"/>
      <c r="BC454" s="289"/>
      <c r="BD454" s="289"/>
      <c r="BE454" s="289"/>
      <c r="BF454" s="289"/>
      <c r="BG454" s="289"/>
      <c r="BH454" s="289"/>
      <c r="BI454" s="289"/>
      <c r="BJ454" s="187"/>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5"/>
      <c r="D455" s="365"/>
      <c r="E455" s="85">
        <v>1</v>
      </c>
      <c r="F455" s="290"/>
      <c r="G455" s="294"/>
      <c r="H455" s="293"/>
      <c r="I455" s="291">
        <f>IF(A26taxstdlife="n/a","n/a",IF(I$3&gt;(A26taxstdlife+$E455),(Input!$H$81-Input!$H$130)-SUM($H455:H455),(Input!$H$81-Input!$H$130)/A26taxstdlife))</f>
        <v>0</v>
      </c>
      <c r="J455" s="291">
        <f>IF(A26taxstdlife="n/a","n/a",IF(J$3&gt;(A26taxstdlife+$E455),(Input!$H$81-Input!$H$130)-SUM($H455:I455),(Input!$H$81-Input!$H$130)/A26taxstdlife))</f>
        <v>0</v>
      </c>
      <c r="K455" s="291">
        <f>IF(A26taxstdlife="n/a","n/a",IF(K$3&gt;(A26taxstdlife+$E455),(Input!$H$81-Input!$H$130)-SUM($H455:J455),(Input!$H$81-Input!$H$130)/A26taxstdlife))</f>
        <v>0</v>
      </c>
      <c r="L455" s="291">
        <f>IF(A26taxstdlife="n/a","n/a",IF(L$3&gt;(A26taxstdlife+$E455),(Input!$H$81-Input!$H$130)-SUM($H455:K455),(Input!$H$81-Input!$H$130)/A26taxstdlife))</f>
        <v>0</v>
      </c>
      <c r="M455" s="291">
        <f>IF(A26taxstdlife="n/a","n/a",IF(M$3&gt;(A26taxstdlife+$E455),(Input!$H$81-Input!$H$130)-SUM($H455:L455),(Input!$H$81-Input!$H$130)/A26taxstdlife))</f>
        <v>0</v>
      </c>
      <c r="N455" s="291">
        <f>IF(A26taxstdlife="n/a","n/a",IF(N$3&gt;(A26taxstdlife+$E455),(Input!$H$81-Input!$H$130)-SUM($H455:M455),(Input!$H$81-Input!$H$130)/A26taxstdlife))</f>
        <v>0</v>
      </c>
      <c r="O455" s="291">
        <f>IF(A26taxstdlife="n/a","n/a",IF(O$3&gt;(A26taxstdlife+$E455),(Input!$H$81-Input!$H$130)-SUM($H455:N455),(Input!$H$81-Input!$H$130)/A26taxstdlife))</f>
        <v>0</v>
      </c>
      <c r="P455" s="291">
        <f>IF(A26taxstdlife="n/a","n/a",IF(P$3&gt;(A26taxstdlife+$E455),(Input!$H$81-Input!$H$130)-SUM($H455:O455),(Input!$H$81-Input!$H$130)/A26taxstdlife))</f>
        <v>0</v>
      </c>
      <c r="Q455" s="291">
        <f>IF(A26taxstdlife="n/a","n/a",IF(Q$3&gt;(A26taxstdlife+$E455),(Input!$H$81-Input!$H$130)-SUM($H455:P455),(Input!$H$81-Input!$H$130)/A26taxstdlife))</f>
        <v>0</v>
      </c>
      <c r="R455" s="291"/>
      <c r="S455" s="288"/>
      <c r="T455" s="288"/>
      <c r="U455" s="288"/>
      <c r="V455" s="288"/>
      <c r="W455" s="288"/>
      <c r="X455" s="288"/>
      <c r="Y455" s="288"/>
      <c r="Z455" s="288"/>
      <c r="AA455" s="289"/>
      <c r="AB455" s="289"/>
      <c r="AC455" s="289"/>
      <c r="AD455" s="289"/>
      <c r="AE455" s="289"/>
      <c r="AF455" s="289"/>
      <c r="AG455" s="289"/>
      <c r="AH455" s="289"/>
      <c r="AI455" s="289"/>
      <c r="AJ455" s="289"/>
      <c r="AK455" s="289"/>
      <c r="AL455" s="289"/>
      <c r="AM455" s="289"/>
      <c r="AN455" s="289"/>
      <c r="AO455" s="289"/>
      <c r="AP455" s="289"/>
      <c r="AQ455" s="289"/>
      <c r="AR455" s="289"/>
      <c r="AS455" s="289"/>
      <c r="AT455" s="289"/>
      <c r="AU455" s="289"/>
      <c r="AV455" s="289"/>
      <c r="AW455" s="289"/>
      <c r="AX455" s="289"/>
      <c r="AY455" s="289"/>
      <c r="AZ455" s="289"/>
      <c r="BA455" s="289"/>
      <c r="BB455" s="289"/>
      <c r="BC455" s="289"/>
      <c r="BD455" s="289"/>
      <c r="BE455" s="289"/>
      <c r="BF455" s="289"/>
      <c r="BG455" s="289"/>
      <c r="BH455" s="289"/>
      <c r="BI455" s="289"/>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5"/>
      <c r="D456" s="365"/>
      <c r="E456" s="85">
        <v>2</v>
      </c>
      <c r="F456" s="290"/>
      <c r="G456" s="294"/>
      <c r="H456" s="294"/>
      <c r="I456" s="293"/>
      <c r="J456" s="291">
        <f>IF(A26taxstdlife="n/a","n/a",IF(J$3&gt;(A26taxstdlife+$E456),(Input!$I$81-Input!$I$130)-SUM($I456:I456),(Input!$I$81-Input!$I$130)/A26taxstdlife))</f>
        <v>0</v>
      </c>
      <c r="K456" s="291">
        <f>IF(A26taxstdlife="n/a","n/a",IF(K$3&gt;(A26taxstdlife+$E456),(Input!$I$81-Input!$I$130)-SUM($I456:J456),(Input!$I$81-Input!$I$130)/A26taxstdlife))</f>
        <v>0</v>
      </c>
      <c r="L456" s="291">
        <f>IF(A26taxstdlife="n/a","n/a",IF(L$3&gt;(A26taxstdlife+$E456),(Input!$I$81-Input!$I$130)-SUM($I456:K456),(Input!$I$81-Input!$I$130)/A26taxstdlife))</f>
        <v>0</v>
      </c>
      <c r="M456" s="291">
        <f>IF(A26taxstdlife="n/a","n/a",IF(M$3&gt;(A26taxstdlife+$E456),(Input!$I$81-Input!$I$130)-SUM($I456:L456),(Input!$I$81-Input!$I$130)/A26taxstdlife))</f>
        <v>0</v>
      </c>
      <c r="N456" s="291">
        <f>IF(A26taxstdlife="n/a","n/a",IF(N$3&gt;(A26taxstdlife+$E456),(Input!$I$81-Input!$I$130)-SUM($I456:M456),(Input!$I$81-Input!$I$130)/A26taxstdlife))</f>
        <v>0</v>
      </c>
      <c r="O456" s="291">
        <f>IF(A26taxstdlife="n/a","n/a",IF(O$3&gt;(A26taxstdlife+$E456),(Input!$I$81-Input!$I$130)-SUM($I456:N456),(Input!$I$81-Input!$I$130)/A26taxstdlife))</f>
        <v>0</v>
      </c>
      <c r="P456" s="291">
        <f>IF(A26taxstdlife="n/a","n/a",IF(P$3&gt;(A26taxstdlife+$E456),(Input!$I$81-Input!$I$130)-SUM($I456:O456),(Input!$I$81-Input!$I$130)/A26taxstdlife))</f>
        <v>0</v>
      </c>
      <c r="Q456" s="291">
        <f>IF(A26taxstdlife="n/a","n/a",IF(Q$3&gt;(A26taxstdlife+$E456),(Input!$I$81-Input!$I$130)-SUM($I456:P456),(Input!$I$81-Input!$I$130)/A26taxstdlife))</f>
        <v>0</v>
      </c>
      <c r="R456" s="291"/>
      <c r="S456" s="288"/>
      <c r="T456" s="288"/>
      <c r="U456" s="288"/>
      <c r="V456" s="288"/>
      <c r="W456" s="288"/>
      <c r="X456" s="288"/>
      <c r="Y456" s="288"/>
      <c r="Z456" s="288"/>
      <c r="AA456" s="289"/>
      <c r="AB456" s="289"/>
      <c r="AC456" s="289"/>
      <c r="AD456" s="289"/>
      <c r="AE456" s="289"/>
      <c r="AF456" s="289"/>
      <c r="AG456" s="289"/>
      <c r="AH456" s="289"/>
      <c r="AI456" s="289"/>
      <c r="AJ456" s="289"/>
      <c r="AK456" s="289"/>
      <c r="AL456" s="289"/>
      <c r="AM456" s="289"/>
      <c r="AN456" s="289"/>
      <c r="AO456" s="289"/>
      <c r="AP456" s="289"/>
      <c r="AQ456" s="289"/>
      <c r="AR456" s="289"/>
      <c r="AS456" s="289"/>
      <c r="AT456" s="289"/>
      <c r="AU456" s="289"/>
      <c r="AV456" s="289"/>
      <c r="AW456" s="289"/>
      <c r="AX456" s="289"/>
      <c r="AY456" s="289"/>
      <c r="AZ456" s="289"/>
      <c r="BA456" s="289"/>
      <c r="BB456" s="289"/>
      <c r="BC456" s="289"/>
      <c r="BD456" s="289"/>
      <c r="BE456" s="289"/>
      <c r="BF456" s="289"/>
      <c r="BG456" s="289"/>
      <c r="BH456" s="289"/>
      <c r="BI456" s="289"/>
      <c r="BJ456" s="300"/>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5"/>
      <c r="D457" s="365"/>
      <c r="E457" s="85">
        <v>3</v>
      </c>
      <c r="F457" s="290"/>
      <c r="G457" s="294"/>
      <c r="H457" s="294"/>
      <c r="I457" s="294"/>
      <c r="J457" s="293"/>
      <c r="K457" s="291">
        <f>IF(A26taxstdlife="n/a","n/a",IF(K$3&gt;(A26taxstdlife+$E457),(Input!$J$81-Input!$J$130)-SUM($J457:J457),(Input!$J$81-Input!$J$130)/A26taxstdlife))</f>
        <v>0</v>
      </c>
      <c r="L457" s="291">
        <f>IF(A26taxstdlife="n/a","n/a",IF(L$3&gt;(A26taxstdlife+$E457),(Input!$J$81-Input!$J$130)-SUM($J457:K457),(Input!$J$81-Input!$J$130)/A26taxstdlife))</f>
        <v>0</v>
      </c>
      <c r="M457" s="291">
        <f>IF(A26taxstdlife="n/a","n/a",IF(M$3&gt;(A26taxstdlife+$E457),(Input!$J$81-Input!$J$130)-SUM($J457:L457),(Input!$J$81-Input!$J$130)/A26taxstdlife))</f>
        <v>0</v>
      </c>
      <c r="N457" s="291">
        <f>IF(A26taxstdlife="n/a","n/a",IF(N$3&gt;(A26taxstdlife+$E457),(Input!$J$81-Input!$J$130)-SUM($J457:M457),(Input!$J$81-Input!$J$130)/A26taxstdlife))</f>
        <v>0</v>
      </c>
      <c r="O457" s="291">
        <f>IF(A26taxstdlife="n/a","n/a",IF(O$3&gt;(A26taxstdlife+$E457),(Input!$J$81-Input!$J$130)-SUM($J457:N457),(Input!$J$81-Input!$J$130)/A26taxstdlife))</f>
        <v>0</v>
      </c>
      <c r="P457" s="291">
        <f>IF(A26taxstdlife="n/a","n/a",IF(P$3&gt;(A26taxstdlife+$E457),(Input!$J$81-Input!$J$130)-SUM($J457:O457),(Input!$J$81-Input!$J$130)/A26taxstdlife))</f>
        <v>0</v>
      </c>
      <c r="Q457" s="291">
        <f>IF(A26taxstdlife="n/a","n/a",IF(Q$3&gt;(A26taxstdlife+$E457),(Input!$J$81-Input!$J$130)-SUM($J457:P457),(Input!$J$81-Input!$J$130)/A26taxstdlife))</f>
        <v>0</v>
      </c>
      <c r="R457" s="291"/>
      <c r="S457" s="288"/>
      <c r="T457" s="288"/>
      <c r="U457" s="288"/>
      <c r="V457" s="288"/>
      <c r="W457" s="288"/>
      <c r="X457" s="288"/>
      <c r="Y457" s="288"/>
      <c r="Z457" s="288"/>
      <c r="AA457" s="289"/>
      <c r="AB457" s="289"/>
      <c r="AC457" s="289"/>
      <c r="AD457" s="289"/>
      <c r="AE457" s="289"/>
      <c r="AF457" s="289"/>
      <c r="AG457" s="289"/>
      <c r="AH457" s="289"/>
      <c r="AI457" s="289"/>
      <c r="AJ457" s="289"/>
      <c r="AK457" s="289"/>
      <c r="AL457" s="289"/>
      <c r="AM457" s="289"/>
      <c r="AN457" s="289"/>
      <c r="AO457" s="289"/>
      <c r="AP457" s="289"/>
      <c r="AQ457" s="289"/>
      <c r="AR457" s="289"/>
      <c r="AS457" s="289"/>
      <c r="AT457" s="289"/>
      <c r="AU457" s="289"/>
      <c r="AV457" s="289"/>
      <c r="AW457" s="289"/>
      <c r="AX457" s="289"/>
      <c r="AY457" s="289"/>
      <c r="AZ457" s="289"/>
      <c r="BA457" s="289"/>
      <c r="BB457" s="289"/>
      <c r="BC457" s="289"/>
      <c r="BD457" s="289"/>
      <c r="BE457" s="289"/>
      <c r="BF457" s="289"/>
      <c r="BG457" s="289"/>
      <c r="BH457" s="289"/>
      <c r="BI457" s="289"/>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5"/>
      <c r="D458" s="365"/>
      <c r="E458" s="85">
        <v>4</v>
      </c>
      <c r="F458" s="290"/>
      <c r="G458" s="294"/>
      <c r="H458" s="294"/>
      <c r="I458" s="294"/>
      <c r="J458" s="294"/>
      <c r="K458" s="293"/>
      <c r="L458" s="291">
        <f>IF(A26taxstdlife="n/a","n/a",IF(L$3&gt;(A26taxstdlife+$E458),(Input!$K$81-Input!$K$130)-SUM($K458:K458),(Input!$K$81-Input!$K$130)/A26taxstdlife))</f>
        <v>0</v>
      </c>
      <c r="M458" s="291">
        <f>IF(A26taxstdlife="n/a","n/a",IF(M$3&gt;(A26taxstdlife+$E458),(Input!$K$81-Input!$K$130)-SUM($K458:L458),(Input!$K$81-Input!$K$130)/A26taxstdlife))</f>
        <v>0</v>
      </c>
      <c r="N458" s="291">
        <f>IF(A26taxstdlife="n/a","n/a",IF(N$3&gt;(A26taxstdlife+$E458),(Input!$K$81-Input!$K$130)-SUM($K458:M458),(Input!$K$81-Input!$K$130)/A26taxstdlife))</f>
        <v>0</v>
      </c>
      <c r="O458" s="291">
        <f>IF(A26taxstdlife="n/a","n/a",IF(O$3&gt;(A26taxstdlife+$E458),(Input!$K$81-Input!$K$130)-SUM($K458:N458),(Input!$K$81-Input!$K$130)/A26taxstdlife))</f>
        <v>0</v>
      </c>
      <c r="P458" s="291">
        <f>IF(A26taxstdlife="n/a","n/a",IF(P$3&gt;(A26taxstdlife+$E458),(Input!$K$81-Input!$K$130)-SUM($K458:O458),(Input!$K$81-Input!$K$130)/A26taxstdlife))</f>
        <v>0</v>
      </c>
      <c r="Q458" s="291">
        <f>IF(A26taxstdlife="n/a","n/a",IF(Q$3&gt;(A26taxstdlife+$E458),(Input!$K$81-Input!$K$130)-SUM($K458:P458),(Input!$K$81-Input!$K$130)/A26taxstdlife))</f>
        <v>0</v>
      </c>
      <c r="R458" s="291"/>
      <c r="S458" s="288"/>
      <c r="T458" s="288"/>
      <c r="U458" s="288"/>
      <c r="V458" s="288"/>
      <c r="W458" s="288"/>
      <c r="X458" s="288"/>
      <c r="Y458" s="288"/>
      <c r="Z458" s="288"/>
      <c r="AA458" s="289"/>
      <c r="AB458" s="289"/>
      <c r="AC458" s="289"/>
      <c r="AD458" s="289"/>
      <c r="AE458" s="289"/>
      <c r="AF458" s="289"/>
      <c r="AG458" s="289"/>
      <c r="AH458" s="289"/>
      <c r="AI458" s="289"/>
      <c r="AJ458" s="289"/>
      <c r="AK458" s="289"/>
      <c r="AL458" s="289"/>
      <c r="AM458" s="289"/>
      <c r="AN458" s="289"/>
      <c r="AO458" s="289"/>
      <c r="AP458" s="289"/>
      <c r="AQ458" s="289"/>
      <c r="AR458" s="289"/>
      <c r="AS458" s="289"/>
      <c r="AT458" s="289"/>
      <c r="AU458" s="289"/>
      <c r="AV458" s="289"/>
      <c r="AW458" s="289"/>
      <c r="AX458" s="289"/>
      <c r="AY458" s="289"/>
      <c r="AZ458" s="289"/>
      <c r="BA458" s="289"/>
      <c r="BB458" s="289"/>
      <c r="BC458" s="289"/>
      <c r="BD458" s="289"/>
      <c r="BE458" s="289"/>
      <c r="BF458" s="289"/>
      <c r="BG458" s="289"/>
      <c r="BH458" s="289"/>
      <c r="BI458" s="289"/>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5"/>
      <c r="D459" s="365"/>
      <c r="E459" s="85">
        <v>5</v>
      </c>
      <c r="F459" s="290"/>
      <c r="G459" s="294"/>
      <c r="H459" s="294"/>
      <c r="I459" s="294"/>
      <c r="J459" s="294"/>
      <c r="K459" s="294"/>
      <c r="L459" s="293"/>
      <c r="M459" s="291">
        <f>IF(A26taxstdlife="n/a","n/a",IF(M$3&gt;(A26taxstdlife+$E459),(Input!$L$81-Input!$L$130)-SUM($L459:L459),(Input!$L$81-Input!$L$130)/A26taxstdlife))</f>
        <v>0</v>
      </c>
      <c r="N459" s="291">
        <f>IF(A26taxstdlife="n/a","n/a",IF(N$3&gt;(A26taxstdlife+$E459),(Input!$L$81-Input!$L$130)-SUM($L459:M459),(Input!$L$81-Input!$L$130)/A26taxstdlife))</f>
        <v>0</v>
      </c>
      <c r="O459" s="291">
        <f>IF(A26taxstdlife="n/a","n/a",IF(O$3&gt;(A26taxstdlife+$E459),(Input!$L$81-Input!$L$130)-SUM($L459:N459),(Input!$L$81-Input!$L$130)/A26taxstdlife))</f>
        <v>0</v>
      </c>
      <c r="P459" s="291">
        <f>IF(A26taxstdlife="n/a","n/a",IF(P$3&gt;(A26taxstdlife+$E459),(Input!$L$81-Input!$L$130)-SUM($L459:O459),(Input!$L$81-Input!$L$130)/A26taxstdlife))</f>
        <v>0</v>
      </c>
      <c r="Q459" s="291">
        <f>IF(A26taxstdlife="n/a","n/a",IF(Q$3&gt;(A26taxstdlife+$E459),(Input!$L$81-Input!$L$130)-SUM($L459:P459),(Input!$L$81-Input!$L$130)/A26taxstdlife))</f>
        <v>0</v>
      </c>
      <c r="R459" s="291"/>
      <c r="S459" s="288"/>
      <c r="T459" s="288"/>
      <c r="U459" s="288"/>
      <c r="V459" s="288"/>
      <c r="W459" s="288"/>
      <c r="X459" s="288"/>
      <c r="Y459" s="288"/>
      <c r="Z459" s="288"/>
      <c r="AA459" s="289"/>
      <c r="AB459" s="289"/>
      <c r="AC459" s="289"/>
      <c r="AD459" s="289"/>
      <c r="AE459" s="289"/>
      <c r="AF459" s="289"/>
      <c r="AG459" s="289"/>
      <c r="AH459" s="289"/>
      <c r="AI459" s="289"/>
      <c r="AJ459" s="289"/>
      <c r="AK459" s="289"/>
      <c r="AL459" s="289"/>
      <c r="AM459" s="289"/>
      <c r="AN459" s="289"/>
      <c r="AO459" s="289"/>
      <c r="AP459" s="289"/>
      <c r="AQ459" s="289"/>
      <c r="AR459" s="289"/>
      <c r="AS459" s="289"/>
      <c r="AT459" s="289"/>
      <c r="AU459" s="289"/>
      <c r="AV459" s="289"/>
      <c r="AW459" s="289"/>
      <c r="AX459" s="289"/>
      <c r="AY459" s="289"/>
      <c r="AZ459" s="289"/>
      <c r="BA459" s="289"/>
      <c r="BB459" s="289"/>
      <c r="BC459" s="289"/>
      <c r="BD459" s="289"/>
      <c r="BE459" s="289"/>
      <c r="BF459" s="289"/>
      <c r="BG459" s="289"/>
      <c r="BH459" s="289"/>
      <c r="BI459" s="289"/>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5"/>
      <c r="D460" s="365"/>
      <c r="E460" s="85">
        <v>6</v>
      </c>
      <c r="F460" s="290"/>
      <c r="G460" s="294"/>
      <c r="H460" s="294"/>
      <c r="I460" s="294"/>
      <c r="J460" s="294"/>
      <c r="K460" s="294"/>
      <c r="L460" s="294"/>
      <c r="M460" s="293"/>
      <c r="N460" s="291">
        <f>IF(A26taxstdlife="n/a","n/a",IF(N$3&gt;(A26taxstdlife+$E460),(Input!$M$81-Input!$M$130)-SUM($M460:M460),(Input!$M$81-Input!$M$130)/A26taxstdlife))</f>
        <v>0</v>
      </c>
      <c r="O460" s="291">
        <f>IF(A26taxstdlife="n/a","n/a",IF(O$3&gt;(A26taxstdlife+$E460),(Input!$M$81-Input!$M$130)-SUM($M460:N460),(Input!$M$81-Input!$M$130)/A26taxstdlife))</f>
        <v>0</v>
      </c>
      <c r="P460" s="291">
        <f>IF(A26taxstdlife="n/a","n/a",IF(P$3&gt;(A26taxstdlife+$E460),(Input!$M$81-Input!$M$130)-SUM($M460:O460),(Input!$M$81-Input!$M$130)/A26taxstdlife))</f>
        <v>0</v>
      </c>
      <c r="Q460" s="291">
        <f>IF(A26taxstdlife="n/a","n/a",IF(Q$3&gt;(A26taxstdlife+$E460),(Input!$M$81-Input!$M$130)-SUM($M460:P460),(Input!$M$81-Input!$M$130)/A26taxstdlife))</f>
        <v>0</v>
      </c>
      <c r="R460" s="291"/>
      <c r="S460" s="288"/>
      <c r="T460" s="288"/>
      <c r="U460" s="288"/>
      <c r="V460" s="288"/>
      <c r="W460" s="288"/>
      <c r="X460" s="288"/>
      <c r="Y460" s="288"/>
      <c r="Z460" s="288"/>
      <c r="AA460" s="289"/>
      <c r="AB460" s="289"/>
      <c r="AC460" s="289"/>
      <c r="AD460" s="289"/>
      <c r="AE460" s="289"/>
      <c r="AF460" s="289"/>
      <c r="AG460" s="289"/>
      <c r="AH460" s="289"/>
      <c r="AI460" s="289"/>
      <c r="AJ460" s="289"/>
      <c r="AK460" s="289"/>
      <c r="AL460" s="289"/>
      <c r="AM460" s="289"/>
      <c r="AN460" s="289"/>
      <c r="AO460" s="289"/>
      <c r="AP460" s="289"/>
      <c r="AQ460" s="289"/>
      <c r="AR460" s="289"/>
      <c r="AS460" s="289"/>
      <c r="AT460" s="289"/>
      <c r="AU460" s="289"/>
      <c r="AV460" s="289"/>
      <c r="AW460" s="289"/>
      <c r="AX460" s="289"/>
      <c r="AY460" s="289"/>
      <c r="AZ460" s="289"/>
      <c r="BA460" s="289"/>
      <c r="BB460" s="289"/>
      <c r="BC460" s="289"/>
      <c r="BD460" s="289"/>
      <c r="BE460" s="289"/>
      <c r="BF460" s="289"/>
      <c r="BG460" s="289"/>
      <c r="BH460" s="289"/>
      <c r="BI460" s="289"/>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5"/>
      <c r="D461" s="365"/>
      <c r="E461" s="85">
        <v>7</v>
      </c>
      <c r="F461" s="290"/>
      <c r="G461" s="294"/>
      <c r="H461" s="294"/>
      <c r="I461" s="294"/>
      <c r="J461" s="294"/>
      <c r="K461" s="294"/>
      <c r="L461" s="294"/>
      <c r="M461" s="294"/>
      <c r="N461" s="293"/>
      <c r="O461" s="291">
        <f>IF(A26taxstdlife="n/a","n/a",IF(O$3&gt;(A26taxstdlife+$E461),(Input!$N$81-Input!$N$130)-SUM($N461:N461),(Input!$N$81-Input!$N$130)/A26taxstdlife))</f>
        <v>0</v>
      </c>
      <c r="P461" s="291">
        <f>IF(A26taxstdlife="n/a","n/a",IF(P$3&gt;(A26taxstdlife+$E461),(Input!$N$81-Input!$N$130)-SUM($N461:O461),(Input!$N$81-Input!$N$130)/A26taxstdlife))</f>
        <v>0</v>
      </c>
      <c r="Q461" s="291">
        <f>IF(A26taxstdlife="n/a","n/a",IF(Q$3&gt;(A26taxstdlife+$E461),(Input!$N$81-Input!$N$130)-SUM($N461:P461),(Input!$N$81-Input!$N$130)/A26taxstdlife))</f>
        <v>0</v>
      </c>
      <c r="R461" s="291"/>
      <c r="S461" s="288"/>
      <c r="T461" s="288"/>
      <c r="U461" s="288"/>
      <c r="V461" s="288"/>
      <c r="W461" s="288"/>
      <c r="X461" s="288"/>
      <c r="Y461" s="288"/>
      <c r="Z461" s="288"/>
      <c r="AA461" s="289"/>
      <c r="AB461" s="289"/>
      <c r="AC461" s="289"/>
      <c r="AD461" s="289"/>
      <c r="AE461" s="289"/>
      <c r="AF461" s="289"/>
      <c r="AG461" s="289"/>
      <c r="AH461" s="289"/>
      <c r="AI461" s="289"/>
      <c r="AJ461" s="289"/>
      <c r="AK461" s="289"/>
      <c r="AL461" s="289"/>
      <c r="AM461" s="289"/>
      <c r="AN461" s="289"/>
      <c r="AO461" s="289"/>
      <c r="AP461" s="289"/>
      <c r="AQ461" s="289"/>
      <c r="AR461" s="289"/>
      <c r="AS461" s="289"/>
      <c r="AT461" s="289"/>
      <c r="AU461" s="289"/>
      <c r="AV461" s="289"/>
      <c r="AW461" s="289"/>
      <c r="AX461" s="289"/>
      <c r="AY461" s="289"/>
      <c r="AZ461" s="289"/>
      <c r="BA461" s="289"/>
      <c r="BB461" s="289"/>
      <c r="BC461" s="289"/>
      <c r="BD461" s="289"/>
      <c r="BE461" s="289"/>
      <c r="BF461" s="289"/>
      <c r="BG461" s="289"/>
      <c r="BH461" s="289"/>
      <c r="BI461" s="289"/>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5"/>
      <c r="D462" s="365"/>
      <c r="E462" s="85">
        <v>8</v>
      </c>
      <c r="F462" s="290"/>
      <c r="G462" s="294"/>
      <c r="H462" s="294"/>
      <c r="I462" s="294"/>
      <c r="J462" s="294"/>
      <c r="K462" s="294"/>
      <c r="L462" s="294"/>
      <c r="M462" s="294"/>
      <c r="N462" s="294"/>
      <c r="O462" s="293"/>
      <c r="P462" s="291">
        <f>IF(A26taxstdlife="n/a","n/a",IF(P$3&gt;(A26taxstdlife+$E462),(Input!$O$81-Input!$O$130)-SUM($O462:O462),(Input!$O$81-Input!$O$130)/A26taxstdlife))</f>
        <v>0</v>
      </c>
      <c r="Q462" s="291">
        <f>IF(A26taxstdlife="n/a","n/a",IF(Q$3&gt;(A26taxstdlife+$E462),(Input!$O$81-Input!$O$130)-SUM($O462:P462),(Input!$O$81-Input!$O$130)/A26taxstdlife))</f>
        <v>0</v>
      </c>
      <c r="R462" s="291"/>
      <c r="S462" s="288"/>
      <c r="T462" s="288"/>
      <c r="U462" s="288"/>
      <c r="V462" s="288"/>
      <c r="W462" s="288"/>
      <c r="X462" s="288"/>
      <c r="Y462" s="288"/>
      <c r="Z462" s="288"/>
      <c r="AA462" s="289"/>
      <c r="AB462" s="289"/>
      <c r="AC462" s="289"/>
      <c r="AD462" s="289"/>
      <c r="AE462" s="289"/>
      <c r="AF462" s="289"/>
      <c r="AG462" s="289"/>
      <c r="AH462" s="289"/>
      <c r="AI462" s="289"/>
      <c r="AJ462" s="289"/>
      <c r="AK462" s="289"/>
      <c r="AL462" s="289"/>
      <c r="AM462" s="289"/>
      <c r="AN462" s="289"/>
      <c r="AO462" s="289"/>
      <c r="AP462" s="289"/>
      <c r="AQ462" s="289"/>
      <c r="AR462" s="289"/>
      <c r="AS462" s="289"/>
      <c r="AT462" s="289"/>
      <c r="AU462" s="289"/>
      <c r="AV462" s="289"/>
      <c r="AW462" s="289"/>
      <c r="AX462" s="289"/>
      <c r="AY462" s="289"/>
      <c r="AZ462" s="289"/>
      <c r="BA462" s="289"/>
      <c r="BB462" s="289"/>
      <c r="BC462" s="289"/>
      <c r="BD462" s="289"/>
      <c r="BE462" s="289"/>
      <c r="BF462" s="289"/>
      <c r="BG462" s="289"/>
      <c r="BH462" s="289"/>
      <c r="BI462" s="289"/>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25"/>
      <c r="D463" s="365"/>
      <c r="E463" s="85">
        <v>9</v>
      </c>
      <c r="F463" s="290"/>
      <c r="G463" s="294"/>
      <c r="H463" s="294"/>
      <c r="I463" s="294"/>
      <c r="J463" s="294"/>
      <c r="K463" s="294"/>
      <c r="L463" s="294"/>
      <c r="M463" s="294"/>
      <c r="N463" s="294"/>
      <c r="O463" s="294"/>
      <c r="P463" s="293"/>
      <c r="Q463" s="291">
        <f>IF(A26taxstdlife="n/a","n/a",IF(Q$3&gt;(A26taxstdlife+$E463),(Input!$P$81-Input!$P$130)-SUM($P463:P463),(Input!$P$81-Input!$P$130)/A26taxstdlife))</f>
        <v>0</v>
      </c>
      <c r="R463" s="291"/>
      <c r="S463" s="288"/>
      <c r="T463" s="288"/>
      <c r="U463" s="288"/>
      <c r="V463" s="288"/>
      <c r="W463" s="288"/>
      <c r="X463" s="288"/>
      <c r="Y463" s="288"/>
      <c r="Z463" s="288"/>
      <c r="AA463" s="289"/>
      <c r="AB463" s="289"/>
      <c r="AC463" s="289"/>
      <c r="AD463" s="289"/>
      <c r="AE463" s="289"/>
      <c r="AF463" s="289"/>
      <c r="AG463" s="289"/>
      <c r="AH463" s="289"/>
      <c r="AI463" s="289"/>
      <c r="AJ463" s="289"/>
      <c r="AK463" s="289"/>
      <c r="AL463" s="289"/>
      <c r="AM463" s="289"/>
      <c r="AN463" s="289"/>
      <c r="AO463" s="289"/>
      <c r="AP463" s="289"/>
      <c r="AQ463" s="289"/>
      <c r="AR463" s="289"/>
      <c r="AS463" s="289"/>
      <c r="AT463" s="289"/>
      <c r="AU463" s="289"/>
      <c r="AV463" s="289"/>
      <c r="AW463" s="289"/>
      <c r="AX463" s="289"/>
      <c r="AY463" s="289"/>
      <c r="AZ463" s="289"/>
      <c r="BA463" s="289"/>
      <c r="BB463" s="289"/>
      <c r="BC463" s="289"/>
      <c r="BD463" s="289"/>
      <c r="BE463" s="289"/>
      <c r="BF463" s="289"/>
      <c r="BG463" s="289"/>
      <c r="BH463" s="289"/>
      <c r="BI463" s="289"/>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25"/>
      <c r="D464" s="365"/>
      <c r="E464" s="86">
        <v>10</v>
      </c>
      <c r="F464" s="290"/>
      <c r="G464" s="294"/>
      <c r="H464" s="294"/>
      <c r="I464" s="294"/>
      <c r="J464" s="294"/>
      <c r="K464" s="294"/>
      <c r="L464" s="294"/>
      <c r="M464" s="294"/>
      <c r="N464" s="294"/>
      <c r="O464" s="294"/>
      <c r="P464" s="295"/>
      <c r="Q464" s="293"/>
      <c r="R464" s="291"/>
      <c r="S464" s="288"/>
      <c r="T464" s="288"/>
      <c r="U464" s="288"/>
      <c r="V464" s="288"/>
      <c r="W464" s="288"/>
      <c r="X464" s="288"/>
      <c r="Y464" s="288"/>
      <c r="Z464" s="288"/>
      <c r="AA464" s="289"/>
      <c r="AB464" s="289"/>
      <c r="AC464" s="289"/>
      <c r="AD464" s="289"/>
      <c r="AE464" s="289"/>
      <c r="AF464" s="289"/>
      <c r="AG464" s="289"/>
      <c r="AH464" s="289"/>
      <c r="AI464" s="289"/>
      <c r="AJ464" s="289"/>
      <c r="AK464" s="289"/>
      <c r="AL464" s="289"/>
      <c r="AM464" s="289"/>
      <c r="AN464" s="289"/>
      <c r="AO464" s="289"/>
      <c r="AP464" s="289"/>
      <c r="AQ464" s="289"/>
      <c r="AR464" s="289"/>
      <c r="AS464" s="289"/>
      <c r="AT464" s="289"/>
      <c r="AU464" s="289"/>
      <c r="AV464" s="289"/>
      <c r="AW464" s="289"/>
      <c r="AX464" s="289"/>
      <c r="AY464" s="289"/>
      <c r="AZ464" s="289"/>
      <c r="BA464" s="289"/>
      <c r="BB464" s="289"/>
      <c r="BC464" s="289"/>
      <c r="BD464" s="289"/>
      <c r="BE464" s="289"/>
      <c r="BF464" s="289"/>
      <c r="BG464" s="289"/>
      <c r="BH464" s="289"/>
      <c r="BI464" s="289"/>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9"/>
      <c r="B465" s="9"/>
      <c r="C465" s="25">
        <f>Asset26</f>
        <v>0</v>
      </c>
      <c r="D465" s="9"/>
      <c r="E465" s="9"/>
      <c r="F465" s="281"/>
      <c r="G465" s="296"/>
      <c r="H465" s="296">
        <f>-SUM(H452:H464)</f>
        <v>0</v>
      </c>
      <c r="I465" s="296">
        <f>-SUM(I452:I464)</f>
        <v>0</v>
      </c>
      <c r="J465" s="296">
        <f>-SUM(J452:J464)</f>
        <v>0</v>
      </c>
      <c r="K465" s="296">
        <f>-SUM(K452:K464)</f>
        <v>0</v>
      </c>
      <c r="L465" s="296">
        <f>-SUM(L452:L464)</f>
        <v>0</v>
      </c>
      <c r="M465" s="296">
        <f>IF(Input!M248&gt;0, -SUM(M452:M464), 0)</f>
        <v>0</v>
      </c>
      <c r="N465" s="296">
        <f>IF(Input!N248&gt;0, -SUM(N452:N464), 0)</f>
        <v>0</v>
      </c>
      <c r="O465" s="296">
        <f>IF(Input!O248&gt;0, -SUM(O452:O464), 0)</f>
        <v>0</v>
      </c>
      <c r="P465" s="296">
        <f>IF(Input!P248&gt;0, -SUM(P452:P464), 0)</f>
        <v>0</v>
      </c>
      <c r="Q465" s="296">
        <f>IF(Input!Q248&gt;0, -SUM(Q452:Q464), 0)</f>
        <v>0</v>
      </c>
      <c r="R465" s="297"/>
      <c r="S465" s="298"/>
      <c r="T465" s="298"/>
      <c r="U465" s="298"/>
      <c r="V465" s="298"/>
      <c r="W465" s="298"/>
      <c r="X465" s="298"/>
      <c r="Y465" s="298"/>
      <c r="Z465" s="298"/>
      <c r="AA465" s="299"/>
      <c r="AB465" s="299"/>
      <c r="AC465" s="299"/>
      <c r="AD465" s="299"/>
      <c r="AE465" s="299"/>
      <c r="AF465" s="299"/>
      <c r="AG465" s="299"/>
      <c r="AH465" s="299"/>
      <c r="AI465" s="299"/>
      <c r="AJ465" s="299"/>
      <c r="AK465" s="299"/>
      <c r="AL465" s="299"/>
      <c r="AM465" s="299"/>
      <c r="AN465" s="299"/>
      <c r="AO465" s="299"/>
      <c r="AP465" s="299"/>
      <c r="AQ465" s="299"/>
      <c r="AR465" s="299"/>
      <c r="AS465" s="299"/>
      <c r="AT465" s="299"/>
      <c r="AU465" s="299"/>
      <c r="AV465" s="299"/>
      <c r="AW465" s="299"/>
      <c r="AX465" s="299"/>
      <c r="AY465" s="299"/>
      <c r="AZ465" s="299"/>
      <c r="BA465" s="299"/>
      <c r="BB465" s="299"/>
      <c r="BC465" s="299"/>
      <c r="BD465" s="299"/>
      <c r="BE465" s="299"/>
      <c r="BF465" s="299"/>
      <c r="BG465" s="299"/>
      <c r="BH465" s="299"/>
      <c r="BI465" s="299"/>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188">
        <f>Asset27</f>
        <v>0</v>
      </c>
      <c r="C466" s="32"/>
      <c r="D466" s="33" t="s">
        <v>66</v>
      </c>
      <c r="E466" s="32"/>
      <c r="F466" s="286"/>
      <c r="G466" s="287"/>
      <c r="H466" s="287">
        <f>IF(H$3&gt;A27taxremlife,A27taxvalue-SUM($F466:G466),IF(A27taxremlife="N/A","n/a",A27taxvalue/A27taxremlife))</f>
        <v>0</v>
      </c>
      <c r="I466" s="287">
        <f>IF(I$3&gt;A27taxremlife,A27taxvalue-SUM($F466:H466),IF(A27taxremlife="N/A","n/a",A27taxvalue/A27taxremlife))</f>
        <v>0</v>
      </c>
      <c r="J466" s="287">
        <f>IF(J$3&gt;A27taxremlife,A27taxvalue-SUM($F466:I466),IF(A27taxremlife="N/A","n/a",A27taxvalue/A27taxremlife))</f>
        <v>0</v>
      </c>
      <c r="K466" s="287">
        <f>IF(K$3&gt;A27taxremlife,A27taxvalue-SUM($F466:J466),IF(A27taxremlife="N/A","n/a",A27taxvalue/A27taxremlife))</f>
        <v>0</v>
      </c>
      <c r="L466" s="287">
        <f>IF(L$3&gt;A27taxremlife,A27taxvalue-SUM($F466:K466),IF(A27taxremlife="N/A","n/a",A27taxvalue/A27taxremlife))</f>
        <v>0</v>
      </c>
      <c r="M466" s="287">
        <f>IF(M$3&gt;A27taxremlife,A27taxvalue-SUM($F466:L466),IF(A27taxremlife="N/A","n/a",A27taxvalue/A27taxremlife))</f>
        <v>0</v>
      </c>
      <c r="N466" s="287">
        <f>IF(N$3&gt;A27taxremlife,A27taxvalue-SUM($F466:M466),IF(A27taxremlife="N/A","n/a",A27taxvalue/A27taxremlife))</f>
        <v>0</v>
      </c>
      <c r="O466" s="287">
        <f>IF(O$3&gt;A27taxremlife,A27taxvalue-SUM($F466:N466),IF(A27taxremlife="N/A","n/a",A27taxvalue/A27taxremlife))</f>
        <v>0</v>
      </c>
      <c r="P466" s="287">
        <f>IF(P$3&gt;A27taxremlife,A27taxvalue-SUM($F466:O466),IF(A27taxremlife="N/A","n/a",A27taxvalue/A27taxremlife))</f>
        <v>0</v>
      </c>
      <c r="Q466" s="287">
        <f>IF(Q$3&gt;A27taxremlife,A27taxvalue-SUM($F466:P466),IF(A27taxremlife="N/A","n/a",A27taxvalue/A27taxremlife))</f>
        <v>0</v>
      </c>
      <c r="R466" s="287"/>
      <c r="S466" s="288"/>
      <c r="T466" s="288"/>
      <c r="U466" s="288"/>
      <c r="V466" s="288"/>
      <c r="W466" s="288"/>
      <c r="X466" s="288"/>
      <c r="Y466" s="288"/>
      <c r="Z466" s="288"/>
      <c r="AA466" s="289"/>
      <c r="AB466" s="289"/>
      <c r="AC466" s="289"/>
      <c r="AD466" s="289"/>
      <c r="AE466" s="289"/>
      <c r="AF466" s="289"/>
      <c r="AG466" s="289"/>
      <c r="AH466" s="289"/>
      <c r="AI466" s="289"/>
      <c r="AJ466" s="289"/>
      <c r="AK466" s="289"/>
      <c r="AL466" s="289"/>
      <c r="AM466" s="289"/>
      <c r="AN466" s="289"/>
      <c r="AO466" s="289"/>
      <c r="AP466" s="289"/>
      <c r="AQ466" s="289"/>
      <c r="AR466" s="289"/>
      <c r="AS466" s="289"/>
      <c r="AT466" s="289"/>
      <c r="AU466" s="289"/>
      <c r="AV466" s="289"/>
      <c r="AW466" s="289"/>
      <c r="AX466" s="289"/>
      <c r="AY466" s="289"/>
      <c r="AZ466" s="289"/>
      <c r="BA466" s="289"/>
      <c r="BB466" s="289"/>
      <c r="BC466" s="289"/>
      <c r="BD466" s="289"/>
      <c r="BE466" s="289"/>
      <c r="BF466" s="289"/>
      <c r="BG466" s="289"/>
      <c r="BH466" s="289"/>
      <c r="BI466" s="289"/>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5"/>
      <c r="D467" s="364" t="s">
        <v>83</v>
      </c>
      <c r="E467" s="85">
        <v>-1</v>
      </c>
      <c r="F467" s="290"/>
      <c r="G467" s="291"/>
      <c r="H467" s="291"/>
      <c r="I467" s="291"/>
      <c r="J467" s="291"/>
      <c r="K467" s="291"/>
      <c r="L467" s="291"/>
      <c r="M467" s="291"/>
      <c r="N467" s="291"/>
      <c r="O467" s="291"/>
      <c r="P467" s="291"/>
      <c r="Q467" s="291"/>
      <c r="R467" s="291"/>
      <c r="S467" s="288"/>
      <c r="T467" s="288"/>
      <c r="U467" s="288"/>
      <c r="V467" s="288"/>
      <c r="W467" s="288"/>
      <c r="X467" s="288"/>
      <c r="Y467" s="288"/>
      <c r="Z467" s="288"/>
      <c r="AA467" s="289"/>
      <c r="AB467" s="289"/>
      <c r="AC467" s="289"/>
      <c r="AD467" s="289"/>
      <c r="AE467" s="289"/>
      <c r="AF467" s="289"/>
      <c r="AG467" s="289"/>
      <c r="AH467" s="289"/>
      <c r="AI467" s="289"/>
      <c r="AJ467" s="289"/>
      <c r="AK467" s="289"/>
      <c r="AL467" s="289"/>
      <c r="AM467" s="289"/>
      <c r="AN467" s="289"/>
      <c r="AO467" s="289"/>
      <c r="AP467" s="289"/>
      <c r="AQ467" s="289"/>
      <c r="AR467" s="289"/>
      <c r="AS467" s="289"/>
      <c r="AT467" s="289"/>
      <c r="AU467" s="289"/>
      <c r="AV467" s="289"/>
      <c r="AW467" s="289"/>
      <c r="AX467" s="289"/>
      <c r="AY467" s="289"/>
      <c r="AZ467" s="289"/>
      <c r="BA467" s="289"/>
      <c r="BB467" s="289"/>
      <c r="BC467" s="289"/>
      <c r="BD467" s="289"/>
      <c r="BE467" s="289"/>
      <c r="BF467" s="289"/>
      <c r="BG467" s="289"/>
      <c r="BH467" s="289"/>
      <c r="BI467" s="289"/>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5"/>
      <c r="D468" s="365"/>
      <c r="E468" s="85">
        <v>0</v>
      </c>
      <c r="F468" s="290"/>
      <c r="G468" s="293"/>
      <c r="H468" s="291"/>
      <c r="I468" s="291"/>
      <c r="J468" s="291"/>
      <c r="K468" s="291"/>
      <c r="L468" s="291"/>
      <c r="M468" s="291"/>
      <c r="N468" s="291"/>
      <c r="O468" s="291"/>
      <c r="P468" s="291"/>
      <c r="Q468" s="291"/>
      <c r="R468" s="291"/>
      <c r="S468" s="288"/>
      <c r="T468" s="288"/>
      <c r="U468" s="288"/>
      <c r="V468" s="288"/>
      <c r="W468" s="288"/>
      <c r="X468" s="288"/>
      <c r="Y468" s="288"/>
      <c r="Z468" s="288"/>
      <c r="AA468" s="289"/>
      <c r="AB468" s="289"/>
      <c r="AC468" s="289"/>
      <c r="AD468" s="289"/>
      <c r="AE468" s="289"/>
      <c r="AF468" s="289"/>
      <c r="AG468" s="289"/>
      <c r="AH468" s="289"/>
      <c r="AI468" s="289"/>
      <c r="AJ468" s="289"/>
      <c r="AK468" s="289"/>
      <c r="AL468" s="289"/>
      <c r="AM468" s="289"/>
      <c r="AN468" s="289"/>
      <c r="AO468" s="289"/>
      <c r="AP468" s="289"/>
      <c r="AQ468" s="289"/>
      <c r="AR468" s="289"/>
      <c r="AS468" s="289"/>
      <c r="AT468" s="289"/>
      <c r="AU468" s="289"/>
      <c r="AV468" s="289"/>
      <c r="AW468" s="289"/>
      <c r="AX468" s="289"/>
      <c r="AY468" s="289"/>
      <c r="AZ468" s="289"/>
      <c r="BA468" s="289"/>
      <c r="BB468" s="289"/>
      <c r="BC468" s="289"/>
      <c r="BD468" s="289"/>
      <c r="BE468" s="289"/>
      <c r="BF468" s="289"/>
      <c r="BG468" s="289"/>
      <c r="BH468" s="289"/>
      <c r="BI468" s="289"/>
      <c r="BJ468" s="187"/>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5"/>
      <c r="D469" s="365"/>
      <c r="E469" s="85">
        <v>1</v>
      </c>
      <c r="F469" s="290"/>
      <c r="G469" s="295"/>
      <c r="H469" s="293"/>
      <c r="I469" s="291">
        <f>IF(A27taxstdlife="n/a","n/a",IF(I$3&gt;(A27taxstdlife+$E469),(Input!$H$82-Input!$H$131)-SUM($H469:H469),(Input!$H$82-Input!$H$131)/A27taxstdlife))</f>
        <v>0</v>
      </c>
      <c r="J469" s="291">
        <f>IF(A27taxstdlife="n/a","n/a",IF(J$3&gt;(A27taxstdlife+$E469),(Input!$H$82-Input!$H$131)-SUM($H469:I469),(Input!$H$82-Input!$H$131)/A27taxstdlife))</f>
        <v>0</v>
      </c>
      <c r="K469" s="291">
        <f>IF(A27taxstdlife="n/a","n/a",IF(K$3&gt;(A27taxstdlife+$E469),(Input!$H$82-Input!$H$131)-SUM($H469:J469),(Input!$H$82-Input!$H$131)/A27taxstdlife))</f>
        <v>0</v>
      </c>
      <c r="L469" s="291">
        <f>IF(A27taxstdlife="n/a","n/a",IF(L$3&gt;(A27taxstdlife+$E469),(Input!$H$82-Input!$H$131)-SUM($H469:K469),(Input!$H$82-Input!$H$131)/A27taxstdlife))</f>
        <v>0</v>
      </c>
      <c r="M469" s="291">
        <f>IF(A27taxstdlife="n/a","n/a",IF(M$3&gt;(A27taxstdlife+$E469),(Input!$H$82-Input!$H$131)-SUM($H469:L469),(Input!$H$82-Input!$H$131)/A27taxstdlife))</f>
        <v>0</v>
      </c>
      <c r="N469" s="291">
        <f>IF(A27taxstdlife="n/a","n/a",IF(N$3&gt;(A27taxstdlife+$E469),(Input!$H$82-Input!$H$131)-SUM($H469:M469),(Input!$H$82-Input!$H$131)/A27taxstdlife))</f>
        <v>0</v>
      </c>
      <c r="O469" s="291">
        <f>IF(A27taxstdlife="n/a","n/a",IF(O$3&gt;(A27taxstdlife+$E469),(Input!$H$82-Input!$H$131)-SUM($H469:N469),(Input!$H$82-Input!$H$131)/A27taxstdlife))</f>
        <v>0</v>
      </c>
      <c r="P469" s="291">
        <f>IF(A27taxstdlife="n/a","n/a",IF(P$3&gt;(A27taxstdlife+$E469),(Input!$H$82-Input!$H$131)-SUM($H469:O469),(Input!$H$82-Input!$H$131)/A27taxstdlife))</f>
        <v>0</v>
      </c>
      <c r="Q469" s="291">
        <f>IF(A27taxstdlife="n/a","n/a",IF(Q$3&gt;(A27taxstdlife+$E469),(Input!$H$82-Input!$H$131)-SUM($H469:P469),(Input!$H$82-Input!$H$131)/A27taxstdlife))</f>
        <v>0</v>
      </c>
      <c r="R469" s="291"/>
      <c r="S469" s="288"/>
      <c r="T469" s="288"/>
      <c r="U469" s="288"/>
      <c r="V469" s="288"/>
      <c r="W469" s="288"/>
      <c r="X469" s="288"/>
      <c r="Y469" s="288"/>
      <c r="Z469" s="288"/>
      <c r="AA469" s="289"/>
      <c r="AB469" s="289"/>
      <c r="AC469" s="289"/>
      <c r="AD469" s="289"/>
      <c r="AE469" s="289"/>
      <c r="AF469" s="289"/>
      <c r="AG469" s="289"/>
      <c r="AH469" s="289"/>
      <c r="AI469" s="289"/>
      <c r="AJ469" s="289"/>
      <c r="AK469" s="289"/>
      <c r="AL469" s="289"/>
      <c r="AM469" s="289"/>
      <c r="AN469" s="289"/>
      <c r="AO469" s="289"/>
      <c r="AP469" s="289"/>
      <c r="AQ469" s="289"/>
      <c r="AR469" s="289"/>
      <c r="AS469" s="289"/>
      <c r="AT469" s="289"/>
      <c r="AU469" s="289"/>
      <c r="AV469" s="289"/>
      <c r="AW469" s="289"/>
      <c r="AX469" s="289"/>
      <c r="AY469" s="289"/>
      <c r="AZ469" s="289"/>
      <c r="BA469" s="289"/>
      <c r="BB469" s="289"/>
      <c r="BC469" s="289"/>
      <c r="BD469" s="289"/>
      <c r="BE469" s="289"/>
      <c r="BF469" s="289"/>
      <c r="BG469" s="289"/>
      <c r="BH469" s="289"/>
      <c r="BI469" s="289"/>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5"/>
      <c r="D470" s="365"/>
      <c r="E470" s="85">
        <v>2</v>
      </c>
      <c r="F470" s="290"/>
      <c r="G470" s="295"/>
      <c r="H470" s="294"/>
      <c r="I470" s="293"/>
      <c r="J470" s="291">
        <f>IF(A27taxstdlife="n/a","n/a",IF(J$3&gt;(A27taxstdlife+$E470),(Input!$I$82-Input!$I$131)-SUM($I470:I470),(Input!$I$82-Input!$I$131)/A27taxstdlife))</f>
        <v>0</v>
      </c>
      <c r="K470" s="291">
        <f>IF(A27taxstdlife="n/a","n/a",IF(K$3&gt;(A27taxstdlife+$E470),(Input!$I$82-Input!$I$131)-SUM($I470:J470),(Input!$I$82-Input!$I$131)/A27taxstdlife))</f>
        <v>0</v>
      </c>
      <c r="L470" s="291">
        <f>IF(A27taxstdlife="n/a","n/a",IF(L$3&gt;(A27taxstdlife+$E470),(Input!$I$82-Input!$I$131)-SUM($I470:K470),(Input!$I$82-Input!$I$131)/A27taxstdlife))</f>
        <v>0</v>
      </c>
      <c r="M470" s="291">
        <f>IF(A27taxstdlife="n/a","n/a",IF(M$3&gt;(A27taxstdlife+$E470),(Input!$I$82-Input!$I$131)-SUM($I470:L470),(Input!$I$82-Input!$I$131)/A27taxstdlife))</f>
        <v>0</v>
      </c>
      <c r="N470" s="291">
        <f>IF(A27taxstdlife="n/a","n/a",IF(N$3&gt;(A27taxstdlife+$E470),(Input!$I$82-Input!$I$131)-SUM($I470:M470),(Input!$I$82-Input!$I$131)/A27taxstdlife))</f>
        <v>0</v>
      </c>
      <c r="O470" s="291">
        <f>IF(A27taxstdlife="n/a","n/a",IF(O$3&gt;(A27taxstdlife+$E470),(Input!$I$82-Input!$I$131)-SUM($I470:N470),(Input!$I$82-Input!$I$131)/A27taxstdlife))</f>
        <v>0</v>
      </c>
      <c r="P470" s="291">
        <f>IF(A27taxstdlife="n/a","n/a",IF(P$3&gt;(A27taxstdlife+$E470),(Input!$I$82-Input!$I$131)-SUM($I470:O470),(Input!$I$82-Input!$I$131)/A27taxstdlife))</f>
        <v>0</v>
      </c>
      <c r="Q470" s="291">
        <f>IF(A27taxstdlife="n/a","n/a",IF(Q$3&gt;(A27taxstdlife+$E470),(Input!$I$82-Input!$I$131)-SUM($I470:P470),(Input!$I$82-Input!$I$131)/A27taxstdlife))</f>
        <v>0</v>
      </c>
      <c r="R470" s="291"/>
      <c r="S470" s="288"/>
      <c r="T470" s="288"/>
      <c r="U470" s="288"/>
      <c r="V470" s="288"/>
      <c r="W470" s="288"/>
      <c r="X470" s="288"/>
      <c r="Y470" s="288"/>
      <c r="Z470" s="288"/>
      <c r="AA470" s="289"/>
      <c r="AB470" s="289"/>
      <c r="AC470" s="289"/>
      <c r="AD470" s="289"/>
      <c r="AE470" s="289"/>
      <c r="AF470" s="289"/>
      <c r="AG470" s="289"/>
      <c r="AH470" s="289"/>
      <c r="AI470" s="289"/>
      <c r="AJ470" s="289"/>
      <c r="AK470" s="289"/>
      <c r="AL470" s="289"/>
      <c r="AM470" s="289"/>
      <c r="AN470" s="289"/>
      <c r="AO470" s="289"/>
      <c r="AP470" s="289"/>
      <c r="AQ470" s="289"/>
      <c r="AR470" s="289"/>
      <c r="AS470" s="289"/>
      <c r="AT470" s="289"/>
      <c r="AU470" s="289"/>
      <c r="AV470" s="289"/>
      <c r="AW470" s="289"/>
      <c r="AX470" s="289"/>
      <c r="AY470" s="289"/>
      <c r="AZ470" s="289"/>
      <c r="BA470" s="289"/>
      <c r="BB470" s="289"/>
      <c r="BC470" s="289"/>
      <c r="BD470" s="289"/>
      <c r="BE470" s="289"/>
      <c r="BF470" s="289"/>
      <c r="BG470" s="289"/>
      <c r="BH470" s="289"/>
      <c r="BI470" s="289"/>
      <c r="BJ470" s="300"/>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5"/>
      <c r="D471" s="365"/>
      <c r="E471" s="85">
        <v>3</v>
      </c>
      <c r="F471" s="290"/>
      <c r="G471" s="295"/>
      <c r="H471" s="294"/>
      <c r="I471" s="294"/>
      <c r="J471" s="293"/>
      <c r="K471" s="291">
        <f>IF(A27taxstdlife="n/a","n/a",IF(K$3&gt;(A27taxstdlife+$E471),(Input!$J$82-Input!$J$131)-SUM($J471:J471),(Input!$J$82-Input!$J$131)/A27taxstdlife))</f>
        <v>0</v>
      </c>
      <c r="L471" s="291">
        <f>IF(A27taxstdlife="n/a","n/a",IF(L$3&gt;(A27taxstdlife+$E471),(Input!$J$82-Input!$J$131)-SUM($J471:K471),(Input!$J$82-Input!$J$131)/A27taxstdlife))</f>
        <v>0</v>
      </c>
      <c r="M471" s="291">
        <f>IF(A27taxstdlife="n/a","n/a",IF(M$3&gt;(A27taxstdlife+$E471),(Input!$J$82-Input!$J$131)-SUM($J471:L471),(Input!$J$82-Input!$J$131)/A27taxstdlife))</f>
        <v>0</v>
      </c>
      <c r="N471" s="291">
        <f>IF(A27taxstdlife="n/a","n/a",IF(N$3&gt;(A27taxstdlife+$E471),(Input!$J$82-Input!$J$131)-SUM($J471:M471),(Input!$J$82-Input!$J$131)/A27taxstdlife))</f>
        <v>0</v>
      </c>
      <c r="O471" s="291">
        <f>IF(A27taxstdlife="n/a","n/a",IF(O$3&gt;(A27taxstdlife+$E471),(Input!$J$82-Input!$J$131)-SUM($J471:N471),(Input!$J$82-Input!$J$131)/A27taxstdlife))</f>
        <v>0</v>
      </c>
      <c r="P471" s="291">
        <f>IF(A27taxstdlife="n/a","n/a",IF(P$3&gt;(A27taxstdlife+$E471),(Input!$J$82-Input!$J$131)-SUM($J471:O471),(Input!$J$82-Input!$J$131)/A27taxstdlife))</f>
        <v>0</v>
      </c>
      <c r="Q471" s="291">
        <f>IF(A27taxstdlife="n/a","n/a",IF(Q$3&gt;(A27taxstdlife+$E471),(Input!$J$82-Input!$J$131)-SUM($J471:P471),(Input!$J$82-Input!$J$131)/A27taxstdlife))</f>
        <v>0</v>
      </c>
      <c r="R471" s="291"/>
      <c r="S471" s="288"/>
      <c r="T471" s="288"/>
      <c r="U471" s="288"/>
      <c r="V471" s="288"/>
      <c r="W471" s="288"/>
      <c r="X471" s="288"/>
      <c r="Y471" s="288"/>
      <c r="Z471" s="288"/>
      <c r="AA471" s="289"/>
      <c r="AB471" s="289"/>
      <c r="AC471" s="289"/>
      <c r="AD471" s="289"/>
      <c r="AE471" s="289"/>
      <c r="AF471" s="289"/>
      <c r="AG471" s="289"/>
      <c r="AH471" s="289"/>
      <c r="AI471" s="289"/>
      <c r="AJ471" s="289"/>
      <c r="AK471" s="289"/>
      <c r="AL471" s="289"/>
      <c r="AM471" s="289"/>
      <c r="AN471" s="289"/>
      <c r="AO471" s="289"/>
      <c r="AP471" s="289"/>
      <c r="AQ471" s="289"/>
      <c r="AR471" s="289"/>
      <c r="AS471" s="289"/>
      <c r="AT471" s="289"/>
      <c r="AU471" s="289"/>
      <c r="AV471" s="289"/>
      <c r="AW471" s="289"/>
      <c r="AX471" s="289"/>
      <c r="AY471" s="289"/>
      <c r="AZ471" s="289"/>
      <c r="BA471" s="289"/>
      <c r="BB471" s="289"/>
      <c r="BC471" s="289"/>
      <c r="BD471" s="289"/>
      <c r="BE471" s="289"/>
      <c r="BF471" s="289"/>
      <c r="BG471" s="289"/>
      <c r="BH471" s="289"/>
      <c r="BI471" s="289"/>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5"/>
      <c r="D472" s="365"/>
      <c r="E472" s="85">
        <v>4</v>
      </c>
      <c r="F472" s="290"/>
      <c r="G472" s="295"/>
      <c r="H472" s="294"/>
      <c r="I472" s="294"/>
      <c r="J472" s="294"/>
      <c r="K472" s="293"/>
      <c r="L472" s="291">
        <f>IF(A27taxstdlife="n/a","n/a",IF(L$3&gt;(A27taxstdlife+$E472),(Input!$K$82-Input!$K$131)-SUM($K472:K472),(Input!$K$82-Input!$K$131)/A27taxstdlife))</f>
        <v>0</v>
      </c>
      <c r="M472" s="291">
        <f>IF(A27taxstdlife="n/a","n/a",IF(M$3&gt;(A27taxstdlife+$E472),(Input!$K$82-Input!$K$131)-SUM($K472:L472),(Input!$K$82-Input!$K$131)/A27taxstdlife))</f>
        <v>0</v>
      </c>
      <c r="N472" s="291">
        <f>IF(A27taxstdlife="n/a","n/a",IF(N$3&gt;(A27taxstdlife+$E472),(Input!$K$82-Input!$K$131)-SUM($K472:M472),(Input!$K$82-Input!$K$131)/A27taxstdlife))</f>
        <v>0</v>
      </c>
      <c r="O472" s="291">
        <f>IF(A27taxstdlife="n/a","n/a",IF(O$3&gt;(A27taxstdlife+$E472),(Input!$K$82-Input!$K$131)-SUM($K472:N472),(Input!$K$82-Input!$K$131)/A27taxstdlife))</f>
        <v>0</v>
      </c>
      <c r="P472" s="291">
        <f>IF(A27taxstdlife="n/a","n/a",IF(P$3&gt;(A27taxstdlife+$E472),(Input!$K$82-Input!$K$131)-SUM($K472:O472),(Input!$K$82-Input!$K$131)/A27taxstdlife))</f>
        <v>0</v>
      </c>
      <c r="Q472" s="291">
        <f>IF(A27taxstdlife="n/a","n/a",IF(Q$3&gt;(A27taxstdlife+$E472),(Input!$K$82-Input!$K$131)-SUM($K472:P472),(Input!$K$82-Input!$K$131)/A27taxstdlife))</f>
        <v>0</v>
      </c>
      <c r="R472" s="291"/>
      <c r="S472" s="288"/>
      <c r="T472" s="288"/>
      <c r="U472" s="288"/>
      <c r="V472" s="288"/>
      <c r="W472" s="288"/>
      <c r="X472" s="288"/>
      <c r="Y472" s="288"/>
      <c r="Z472" s="288"/>
      <c r="AA472" s="289"/>
      <c r="AB472" s="289"/>
      <c r="AC472" s="289"/>
      <c r="AD472" s="289"/>
      <c r="AE472" s="289"/>
      <c r="AF472" s="289"/>
      <c r="AG472" s="289"/>
      <c r="AH472" s="289"/>
      <c r="AI472" s="289"/>
      <c r="AJ472" s="289"/>
      <c r="AK472" s="289"/>
      <c r="AL472" s="289"/>
      <c r="AM472" s="289"/>
      <c r="AN472" s="289"/>
      <c r="AO472" s="289"/>
      <c r="AP472" s="289"/>
      <c r="AQ472" s="289"/>
      <c r="AR472" s="289"/>
      <c r="AS472" s="289"/>
      <c r="AT472" s="289"/>
      <c r="AU472" s="289"/>
      <c r="AV472" s="289"/>
      <c r="AW472" s="289"/>
      <c r="AX472" s="289"/>
      <c r="AY472" s="289"/>
      <c r="AZ472" s="289"/>
      <c r="BA472" s="289"/>
      <c r="BB472" s="289"/>
      <c r="BC472" s="289"/>
      <c r="BD472" s="289"/>
      <c r="BE472" s="289"/>
      <c r="BF472" s="289"/>
      <c r="BG472" s="289"/>
      <c r="BH472" s="289"/>
      <c r="BI472" s="289"/>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5"/>
      <c r="D473" s="365"/>
      <c r="E473" s="85">
        <v>5</v>
      </c>
      <c r="F473" s="290"/>
      <c r="G473" s="295"/>
      <c r="H473" s="294"/>
      <c r="I473" s="294"/>
      <c r="J473" s="294"/>
      <c r="K473" s="294"/>
      <c r="L473" s="293"/>
      <c r="M473" s="291">
        <f>IF(A27taxstdlife="n/a","n/a",IF(M$3&gt;(A27taxstdlife+$E473),(Input!$L$82-Input!$L$131)-SUM($L473:L473),(Input!$L$82-Input!$L$131)/A27taxstdlife))</f>
        <v>0</v>
      </c>
      <c r="N473" s="291">
        <f>IF(A27taxstdlife="n/a","n/a",IF(N$3&gt;(A27taxstdlife+$E473),(Input!$L$82-Input!$L$131)-SUM($L473:M473),(Input!$L$82-Input!$L$131)/A27taxstdlife))</f>
        <v>0</v>
      </c>
      <c r="O473" s="291">
        <f>IF(A27taxstdlife="n/a","n/a",IF(O$3&gt;(A27taxstdlife+$E473),(Input!$L$82-Input!$L$131)-SUM($L473:N473),(Input!$L$82-Input!$L$131)/A27taxstdlife))</f>
        <v>0</v>
      </c>
      <c r="P473" s="291">
        <f>IF(A27taxstdlife="n/a","n/a",IF(P$3&gt;(A27taxstdlife+$E473),(Input!$L$82-Input!$L$131)-SUM($L473:O473),(Input!$L$82-Input!$L$131)/A27taxstdlife))</f>
        <v>0</v>
      </c>
      <c r="Q473" s="291">
        <f>IF(A27taxstdlife="n/a","n/a",IF(Q$3&gt;(A27taxstdlife+$E473),(Input!$L$82-Input!$L$131)-SUM($L473:P473),(Input!$L$82-Input!$L$131)/A27taxstdlife))</f>
        <v>0</v>
      </c>
      <c r="R473" s="291"/>
      <c r="S473" s="288"/>
      <c r="T473" s="288"/>
      <c r="U473" s="288"/>
      <c r="V473" s="288"/>
      <c r="W473" s="288"/>
      <c r="X473" s="288"/>
      <c r="Y473" s="288"/>
      <c r="Z473" s="288"/>
      <c r="AA473" s="289"/>
      <c r="AB473" s="289"/>
      <c r="AC473" s="289"/>
      <c r="AD473" s="289"/>
      <c r="AE473" s="289"/>
      <c r="AF473" s="289"/>
      <c r="AG473" s="289"/>
      <c r="AH473" s="289"/>
      <c r="AI473" s="289"/>
      <c r="AJ473" s="289"/>
      <c r="AK473" s="289"/>
      <c r="AL473" s="289"/>
      <c r="AM473" s="289"/>
      <c r="AN473" s="289"/>
      <c r="AO473" s="289"/>
      <c r="AP473" s="289"/>
      <c r="AQ473" s="289"/>
      <c r="AR473" s="289"/>
      <c r="AS473" s="289"/>
      <c r="AT473" s="289"/>
      <c r="AU473" s="289"/>
      <c r="AV473" s="289"/>
      <c r="AW473" s="289"/>
      <c r="AX473" s="289"/>
      <c r="AY473" s="289"/>
      <c r="AZ473" s="289"/>
      <c r="BA473" s="289"/>
      <c r="BB473" s="289"/>
      <c r="BC473" s="289"/>
      <c r="BD473" s="289"/>
      <c r="BE473" s="289"/>
      <c r="BF473" s="289"/>
      <c r="BG473" s="289"/>
      <c r="BH473" s="289"/>
      <c r="BI473" s="289"/>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5"/>
      <c r="D474" s="365"/>
      <c r="E474" s="85">
        <v>6</v>
      </c>
      <c r="F474" s="290"/>
      <c r="G474" s="295"/>
      <c r="H474" s="294"/>
      <c r="I474" s="294"/>
      <c r="J474" s="294"/>
      <c r="K474" s="294"/>
      <c r="L474" s="294"/>
      <c r="M474" s="293"/>
      <c r="N474" s="291">
        <f>IF(A27taxstdlife="n/a","n/a",IF(N$3&gt;(A27taxstdlife+$E474),(Input!$M$82-Input!$M$131)-SUM($M474:M474),(Input!$M$82-Input!$M$131)/A27taxstdlife))</f>
        <v>0</v>
      </c>
      <c r="O474" s="291">
        <f>IF(A27taxstdlife="n/a","n/a",IF(O$3&gt;(A27taxstdlife+$E474),(Input!$M$82-Input!$M$131)-SUM($M474:N474),(Input!$M$82-Input!$M$131)/A27taxstdlife))</f>
        <v>0</v>
      </c>
      <c r="P474" s="291">
        <f>IF(A27taxstdlife="n/a","n/a",IF(P$3&gt;(A27taxstdlife+$E474),(Input!$M$82-Input!$M$131)-SUM($M474:O474),(Input!$M$82-Input!$M$131)/A27taxstdlife))</f>
        <v>0</v>
      </c>
      <c r="Q474" s="291">
        <f>IF(A27taxstdlife="n/a","n/a",IF(Q$3&gt;(A27taxstdlife+$E474),(Input!$M$82-Input!$M$131)-SUM($M474:P474),(Input!$M$82-Input!$M$131)/A27taxstdlife))</f>
        <v>0</v>
      </c>
      <c r="R474" s="291"/>
      <c r="S474" s="288"/>
      <c r="T474" s="288"/>
      <c r="U474" s="288"/>
      <c r="V474" s="288"/>
      <c r="W474" s="288"/>
      <c r="X474" s="288"/>
      <c r="Y474" s="288"/>
      <c r="Z474" s="288"/>
      <c r="AA474" s="289"/>
      <c r="AB474" s="289"/>
      <c r="AC474" s="289"/>
      <c r="AD474" s="289"/>
      <c r="AE474" s="289"/>
      <c r="AF474" s="289"/>
      <c r="AG474" s="289"/>
      <c r="AH474" s="289"/>
      <c r="AI474" s="289"/>
      <c r="AJ474" s="289"/>
      <c r="AK474" s="289"/>
      <c r="AL474" s="289"/>
      <c r="AM474" s="289"/>
      <c r="AN474" s="289"/>
      <c r="AO474" s="289"/>
      <c r="AP474" s="289"/>
      <c r="AQ474" s="289"/>
      <c r="AR474" s="289"/>
      <c r="AS474" s="289"/>
      <c r="AT474" s="289"/>
      <c r="AU474" s="289"/>
      <c r="AV474" s="289"/>
      <c r="AW474" s="289"/>
      <c r="AX474" s="289"/>
      <c r="AY474" s="289"/>
      <c r="AZ474" s="289"/>
      <c r="BA474" s="289"/>
      <c r="BB474" s="289"/>
      <c r="BC474" s="289"/>
      <c r="BD474" s="289"/>
      <c r="BE474" s="289"/>
      <c r="BF474" s="289"/>
      <c r="BG474" s="289"/>
      <c r="BH474" s="289"/>
      <c r="BI474" s="289"/>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5"/>
      <c r="D475" s="365"/>
      <c r="E475" s="85">
        <v>7</v>
      </c>
      <c r="F475" s="290"/>
      <c r="G475" s="295"/>
      <c r="H475" s="294"/>
      <c r="I475" s="294"/>
      <c r="J475" s="294"/>
      <c r="K475" s="294"/>
      <c r="L475" s="294"/>
      <c r="M475" s="294"/>
      <c r="N475" s="293"/>
      <c r="O475" s="291">
        <f>IF(A27taxstdlife="n/a","n/a",IF(O$3&gt;(A27taxstdlife+$E475),(Input!$N$82-Input!$N$131)-SUM($N475:N475),(Input!$N$82-Input!$N$131)/A27taxstdlife))</f>
        <v>0</v>
      </c>
      <c r="P475" s="291">
        <f>IF(A27taxstdlife="n/a","n/a",IF(P$3&gt;(A27taxstdlife+$E475),(Input!$N$82-Input!$N$131)-SUM($N475:O475),(Input!$N$82-Input!$N$131)/A27taxstdlife))</f>
        <v>0</v>
      </c>
      <c r="Q475" s="291">
        <f>IF(A27taxstdlife="n/a","n/a",IF(Q$3&gt;(A27taxstdlife+$E475),(Input!$N$82-Input!$N$131)-SUM($N475:P475),(Input!$N$82-Input!$N$131)/A27taxstdlife))</f>
        <v>0</v>
      </c>
      <c r="R475" s="291"/>
      <c r="S475" s="288"/>
      <c r="T475" s="288"/>
      <c r="U475" s="288"/>
      <c r="V475" s="288"/>
      <c r="W475" s="288"/>
      <c r="X475" s="288"/>
      <c r="Y475" s="288"/>
      <c r="Z475" s="288"/>
      <c r="AA475" s="289"/>
      <c r="AB475" s="289"/>
      <c r="AC475" s="289"/>
      <c r="AD475" s="289"/>
      <c r="AE475" s="289"/>
      <c r="AF475" s="289"/>
      <c r="AG475" s="289"/>
      <c r="AH475" s="289"/>
      <c r="AI475" s="289"/>
      <c r="AJ475" s="289"/>
      <c r="AK475" s="289"/>
      <c r="AL475" s="289"/>
      <c r="AM475" s="289"/>
      <c r="AN475" s="289"/>
      <c r="AO475" s="289"/>
      <c r="AP475" s="289"/>
      <c r="AQ475" s="289"/>
      <c r="AR475" s="289"/>
      <c r="AS475" s="289"/>
      <c r="AT475" s="289"/>
      <c r="AU475" s="289"/>
      <c r="AV475" s="289"/>
      <c r="AW475" s="289"/>
      <c r="AX475" s="289"/>
      <c r="AY475" s="289"/>
      <c r="AZ475" s="289"/>
      <c r="BA475" s="289"/>
      <c r="BB475" s="289"/>
      <c r="BC475" s="289"/>
      <c r="BD475" s="289"/>
      <c r="BE475" s="289"/>
      <c r="BF475" s="289"/>
      <c r="BG475" s="289"/>
      <c r="BH475" s="289"/>
      <c r="BI475" s="289"/>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5"/>
      <c r="D476" s="365"/>
      <c r="E476" s="85">
        <v>8</v>
      </c>
      <c r="F476" s="290"/>
      <c r="G476" s="295"/>
      <c r="H476" s="294"/>
      <c r="I476" s="294"/>
      <c r="J476" s="294"/>
      <c r="K476" s="294"/>
      <c r="L476" s="294"/>
      <c r="M476" s="294"/>
      <c r="N476" s="294"/>
      <c r="O476" s="293"/>
      <c r="P476" s="291">
        <f>IF(A27taxstdlife="n/a","n/a",IF(P$3&gt;(A27taxstdlife+$E476),(Input!$O$82-Input!$O$131)-SUM($O476:O476),(Input!$O$82-Input!$O$131)/A27taxstdlife))</f>
        <v>0</v>
      </c>
      <c r="Q476" s="291">
        <f>IF(A27taxstdlife="n/a","n/a",IF(Q$3&gt;(A27taxstdlife+$E476),(Input!$O$82-Input!$O$131)-SUM($O476:P476),(Input!$O$82-Input!$O$131)/A27taxstdlife))</f>
        <v>0</v>
      </c>
      <c r="R476" s="291"/>
      <c r="S476" s="288"/>
      <c r="T476" s="288"/>
      <c r="U476" s="288"/>
      <c r="V476" s="288"/>
      <c r="W476" s="288"/>
      <c r="X476" s="288"/>
      <c r="Y476" s="288"/>
      <c r="Z476" s="288"/>
      <c r="AA476" s="289"/>
      <c r="AB476" s="289"/>
      <c r="AC476" s="289"/>
      <c r="AD476" s="289"/>
      <c r="AE476" s="289"/>
      <c r="AF476" s="289"/>
      <c r="AG476" s="289"/>
      <c r="AH476" s="289"/>
      <c r="AI476" s="289"/>
      <c r="AJ476" s="289"/>
      <c r="AK476" s="289"/>
      <c r="AL476" s="289"/>
      <c r="AM476" s="289"/>
      <c r="AN476" s="289"/>
      <c r="AO476" s="289"/>
      <c r="AP476" s="289"/>
      <c r="AQ476" s="289"/>
      <c r="AR476" s="289"/>
      <c r="AS476" s="289"/>
      <c r="AT476" s="289"/>
      <c r="AU476" s="289"/>
      <c r="AV476" s="289"/>
      <c r="AW476" s="289"/>
      <c r="AX476" s="289"/>
      <c r="AY476" s="289"/>
      <c r="AZ476" s="289"/>
      <c r="BA476" s="289"/>
      <c r="BB476" s="289"/>
      <c r="BC476" s="289"/>
      <c r="BD476" s="289"/>
      <c r="BE476" s="289"/>
      <c r="BF476" s="289"/>
      <c r="BG476" s="289"/>
      <c r="BH476" s="289"/>
      <c r="BI476" s="289"/>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t="12.75" hidden="1" customHeight="1" outlineLevel="2">
      <c r="A477" s="9"/>
      <c r="B477" s="9"/>
      <c r="C477" s="25"/>
      <c r="D477" s="365"/>
      <c r="E477" s="85">
        <v>9</v>
      </c>
      <c r="F477" s="290"/>
      <c r="G477" s="295"/>
      <c r="H477" s="294"/>
      <c r="I477" s="294"/>
      <c r="J477" s="294"/>
      <c r="K477" s="294"/>
      <c r="L477" s="294"/>
      <c r="M477" s="294"/>
      <c r="N477" s="294"/>
      <c r="O477" s="294"/>
      <c r="P477" s="293"/>
      <c r="Q477" s="291">
        <f>IF(A27taxstdlife="n/a","n/a",IF(Q$3&gt;(A27taxstdlife+$E477),(Input!$P$82-Input!$P$131)-SUM($P477:P477),(Input!$P$82-Input!$P$131)/A27taxstdlife))</f>
        <v>0</v>
      </c>
      <c r="R477" s="291"/>
      <c r="S477" s="288"/>
      <c r="T477" s="288"/>
      <c r="U477" s="288"/>
      <c r="V477" s="288"/>
      <c r="W477" s="288"/>
      <c r="X477" s="288"/>
      <c r="Y477" s="288"/>
      <c r="Z477" s="288"/>
      <c r="AA477" s="289"/>
      <c r="AB477" s="289"/>
      <c r="AC477" s="289"/>
      <c r="AD477" s="289"/>
      <c r="AE477" s="289"/>
      <c r="AF477" s="289"/>
      <c r="AG477" s="289"/>
      <c r="AH477" s="289"/>
      <c r="AI477" s="289"/>
      <c r="AJ477" s="289"/>
      <c r="AK477" s="289"/>
      <c r="AL477" s="289"/>
      <c r="AM477" s="289"/>
      <c r="AN477" s="289"/>
      <c r="AO477" s="289"/>
      <c r="AP477" s="289"/>
      <c r="AQ477" s="289"/>
      <c r="AR477" s="289"/>
      <c r="AS477" s="289"/>
      <c r="AT477" s="289"/>
      <c r="AU477" s="289"/>
      <c r="AV477" s="289"/>
      <c r="AW477" s="289"/>
      <c r="AX477" s="289"/>
      <c r="AY477" s="289"/>
      <c r="AZ477" s="289"/>
      <c r="BA477" s="289"/>
      <c r="BB477" s="289"/>
      <c r="BC477" s="289"/>
      <c r="BD477" s="289"/>
      <c r="BE477" s="289"/>
      <c r="BF477" s="289"/>
      <c r="BG477" s="289"/>
      <c r="BH477" s="289"/>
      <c r="BI477" s="289"/>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9"/>
      <c r="C478" s="25"/>
      <c r="D478" s="365"/>
      <c r="E478" s="86">
        <v>10</v>
      </c>
      <c r="F478" s="290"/>
      <c r="G478" s="295"/>
      <c r="H478" s="294"/>
      <c r="I478" s="294"/>
      <c r="J478" s="294"/>
      <c r="K478" s="294"/>
      <c r="L478" s="294"/>
      <c r="M478" s="294"/>
      <c r="N478" s="294"/>
      <c r="O478" s="294"/>
      <c r="P478" s="295"/>
      <c r="Q478" s="293"/>
      <c r="R478" s="291"/>
      <c r="S478" s="288"/>
      <c r="T478" s="288"/>
      <c r="U478" s="288"/>
      <c r="V478" s="288"/>
      <c r="W478" s="288"/>
      <c r="X478" s="288"/>
      <c r="Y478" s="288"/>
      <c r="Z478" s="288"/>
      <c r="AA478" s="289"/>
      <c r="AB478" s="289"/>
      <c r="AC478" s="289"/>
      <c r="AD478" s="289"/>
      <c r="AE478" s="289"/>
      <c r="AF478" s="289"/>
      <c r="AG478" s="289"/>
      <c r="AH478" s="289"/>
      <c r="AI478" s="289"/>
      <c r="AJ478" s="289"/>
      <c r="AK478" s="289"/>
      <c r="AL478" s="289"/>
      <c r="AM478" s="289"/>
      <c r="AN478" s="289"/>
      <c r="AO478" s="289"/>
      <c r="AP478" s="289"/>
      <c r="AQ478" s="289"/>
      <c r="AR478" s="289"/>
      <c r="AS478" s="289"/>
      <c r="AT478" s="289"/>
      <c r="AU478" s="289"/>
      <c r="AV478" s="289"/>
      <c r="AW478" s="289"/>
      <c r="AX478" s="289"/>
      <c r="AY478" s="289"/>
      <c r="AZ478" s="289"/>
      <c r="BA478" s="289"/>
      <c r="BB478" s="289"/>
      <c r="BC478" s="289"/>
      <c r="BD478" s="289"/>
      <c r="BE478" s="289"/>
      <c r="BF478" s="289"/>
      <c r="BG478" s="289"/>
      <c r="BH478" s="289"/>
      <c r="BI478" s="289"/>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1">
      <c r="A479" s="9"/>
      <c r="B479" s="9"/>
      <c r="C479" s="25">
        <f>Asset27</f>
        <v>0</v>
      </c>
      <c r="D479" s="9"/>
      <c r="E479" s="9"/>
      <c r="F479" s="281"/>
      <c r="G479" s="296"/>
      <c r="H479" s="296">
        <f>-SUM(H466:H478)</f>
        <v>0</v>
      </c>
      <c r="I479" s="296">
        <f>-SUM(I466:I478)</f>
        <v>0</v>
      </c>
      <c r="J479" s="296">
        <f>-SUM(J466:J478)</f>
        <v>0</v>
      </c>
      <c r="K479" s="296">
        <f>-SUM(K466:K478)</f>
        <v>0</v>
      </c>
      <c r="L479" s="296">
        <f>-SUM(L466:L478)</f>
        <v>0</v>
      </c>
      <c r="M479" s="296">
        <f>IF(Input!M248&gt;0, -SUM(M466:M478), 0)</f>
        <v>0</v>
      </c>
      <c r="N479" s="296">
        <f>IF(Input!N248&gt;0, -SUM(N466:N478), 0)</f>
        <v>0</v>
      </c>
      <c r="O479" s="296">
        <f>IF(Input!O248&gt;0, -SUM(O466:O478), 0)</f>
        <v>0</v>
      </c>
      <c r="P479" s="296">
        <f>IF(Input!P248&gt;0, -SUM(P466:P478), 0)</f>
        <v>0</v>
      </c>
      <c r="Q479" s="296">
        <f>IF(Input!Q248&gt;0, -SUM(Q466:Q478), 0)</f>
        <v>0</v>
      </c>
      <c r="R479" s="297"/>
      <c r="S479" s="298"/>
      <c r="T479" s="298"/>
      <c r="U479" s="298"/>
      <c r="V479" s="298"/>
      <c r="W479" s="298"/>
      <c r="X479" s="298"/>
      <c r="Y479" s="298"/>
      <c r="Z479" s="298"/>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188">
        <f>Asset28</f>
        <v>0</v>
      </c>
      <c r="C480" s="32"/>
      <c r="D480" s="33" t="s">
        <v>66</v>
      </c>
      <c r="E480" s="32"/>
      <c r="F480" s="286"/>
      <c r="G480" s="287"/>
      <c r="H480" s="287">
        <f>IF(H$3&gt;A28taxremlife,A28taxvalue-SUM($F480:G480),IF(A28taxremlife="N/A","n/a",A28taxvalue/A28taxremlife))</f>
        <v>0</v>
      </c>
      <c r="I480" s="287">
        <f>IF(I$3&gt;A28taxremlife,A28taxvalue-SUM($F480:H480),IF(A28taxremlife="N/A","n/a",A28taxvalue/A28taxremlife))</f>
        <v>0</v>
      </c>
      <c r="J480" s="287">
        <f>IF(J$3&gt;A28taxremlife,A28taxvalue-SUM($F480:I480),IF(A28taxremlife="N/A","n/a",A28taxvalue/A28taxremlife))</f>
        <v>0</v>
      </c>
      <c r="K480" s="287">
        <f>IF(K$3&gt;A28taxremlife,A28taxvalue-SUM($F480:J480),IF(A28taxremlife="N/A","n/a",A28taxvalue/A28taxremlife))</f>
        <v>0</v>
      </c>
      <c r="L480" s="287">
        <f>IF(L$3&gt;A28taxremlife,A28taxvalue-SUM($F480:K480),IF(A28taxremlife="N/A","n/a",A28taxvalue/A28taxremlife))</f>
        <v>0</v>
      </c>
      <c r="M480" s="287">
        <f>IF(M$3&gt;A28taxremlife,A28taxvalue-SUM($F480:L480),IF(A28taxremlife="N/A","n/a",A28taxvalue/A28taxremlife))</f>
        <v>0</v>
      </c>
      <c r="N480" s="287">
        <f>IF(N$3&gt;A28taxremlife,A28taxvalue-SUM($F480:M480),IF(A28taxremlife="N/A","n/a",A28taxvalue/A28taxremlife))</f>
        <v>0</v>
      </c>
      <c r="O480" s="287">
        <f>IF(O$3&gt;A28taxremlife,A28taxvalue-SUM($F480:N480),IF(A28taxremlife="N/A","n/a",A28taxvalue/A28taxremlife))</f>
        <v>0</v>
      </c>
      <c r="P480" s="287">
        <f>IF(P$3&gt;A28taxremlife,A28taxvalue-SUM($F480:O480),IF(A28taxremlife="N/A","n/a",A28taxvalue/A28taxremlife))</f>
        <v>0</v>
      </c>
      <c r="Q480" s="287">
        <f>IF(Q$3&gt;A28taxremlife,A28taxvalue-SUM($F480:P480),IF(A28taxremlife="N/A","n/a",A28taxvalue/A28taxremlife))</f>
        <v>0</v>
      </c>
      <c r="R480" s="287"/>
      <c r="S480" s="288"/>
      <c r="T480" s="288"/>
      <c r="U480" s="288"/>
      <c r="V480" s="288"/>
      <c r="W480" s="288"/>
      <c r="X480" s="288"/>
      <c r="Y480" s="288"/>
      <c r="Z480" s="288"/>
      <c r="AA480" s="289"/>
      <c r="AB480" s="289"/>
      <c r="AC480" s="289"/>
      <c r="AD480" s="289"/>
      <c r="AE480" s="289"/>
      <c r="AF480" s="289"/>
      <c r="AG480" s="289"/>
      <c r="AH480" s="289"/>
      <c r="AI480" s="289"/>
      <c r="AJ480" s="289"/>
      <c r="AK480" s="289"/>
      <c r="AL480" s="289"/>
      <c r="AM480" s="289"/>
      <c r="AN480" s="289"/>
      <c r="AO480" s="289"/>
      <c r="AP480" s="289"/>
      <c r="AQ480" s="289"/>
      <c r="AR480" s="289"/>
      <c r="AS480" s="289"/>
      <c r="AT480" s="289"/>
      <c r="AU480" s="289"/>
      <c r="AV480" s="289"/>
      <c r="AW480" s="289"/>
      <c r="AX480" s="289"/>
      <c r="AY480" s="289"/>
      <c r="AZ480" s="289"/>
      <c r="BA480" s="289"/>
      <c r="BB480" s="289"/>
      <c r="BC480" s="289"/>
      <c r="BD480" s="289"/>
      <c r="BE480" s="289"/>
      <c r="BF480" s="289"/>
      <c r="BG480" s="289"/>
      <c r="BH480" s="289"/>
      <c r="BI480" s="289"/>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5"/>
      <c r="D481" s="364" t="s">
        <v>83</v>
      </c>
      <c r="E481" s="85">
        <v>-1</v>
      </c>
      <c r="F481" s="290"/>
      <c r="G481" s="291"/>
      <c r="H481" s="291"/>
      <c r="I481" s="291"/>
      <c r="J481" s="291"/>
      <c r="K481" s="291"/>
      <c r="L481" s="291"/>
      <c r="M481" s="291"/>
      <c r="N481" s="291"/>
      <c r="O481" s="291"/>
      <c r="P481" s="291"/>
      <c r="Q481" s="291"/>
      <c r="R481" s="291"/>
      <c r="S481" s="288"/>
      <c r="T481" s="288"/>
      <c r="U481" s="288"/>
      <c r="V481" s="288"/>
      <c r="W481" s="288"/>
      <c r="X481" s="288"/>
      <c r="Y481" s="288"/>
      <c r="Z481" s="288"/>
      <c r="AA481" s="289"/>
      <c r="AB481" s="289"/>
      <c r="AC481" s="289"/>
      <c r="AD481" s="289"/>
      <c r="AE481" s="289"/>
      <c r="AF481" s="289"/>
      <c r="AG481" s="289"/>
      <c r="AH481" s="289"/>
      <c r="AI481" s="289"/>
      <c r="AJ481" s="289"/>
      <c r="AK481" s="289"/>
      <c r="AL481" s="289"/>
      <c r="AM481" s="289"/>
      <c r="AN481" s="289"/>
      <c r="AO481" s="289"/>
      <c r="AP481" s="289"/>
      <c r="AQ481" s="289"/>
      <c r="AR481" s="289"/>
      <c r="AS481" s="289"/>
      <c r="AT481" s="289"/>
      <c r="AU481" s="289"/>
      <c r="AV481" s="289"/>
      <c r="AW481" s="289"/>
      <c r="AX481" s="289"/>
      <c r="AY481" s="289"/>
      <c r="AZ481" s="289"/>
      <c r="BA481" s="289"/>
      <c r="BB481" s="289"/>
      <c r="BC481" s="289"/>
      <c r="BD481" s="289"/>
      <c r="BE481" s="289"/>
      <c r="BF481" s="289"/>
      <c r="BG481" s="289"/>
      <c r="BH481" s="289"/>
      <c r="BI481" s="289"/>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5"/>
      <c r="D482" s="365"/>
      <c r="E482" s="85">
        <v>0</v>
      </c>
      <c r="F482" s="290"/>
      <c r="G482" s="293"/>
      <c r="H482" s="291"/>
      <c r="I482" s="291"/>
      <c r="J482" s="291"/>
      <c r="K482" s="291"/>
      <c r="L482" s="291"/>
      <c r="M482" s="291"/>
      <c r="N482" s="291"/>
      <c r="O482" s="291"/>
      <c r="P482" s="291"/>
      <c r="Q482" s="291"/>
      <c r="R482" s="291"/>
      <c r="S482" s="288"/>
      <c r="T482" s="288"/>
      <c r="U482" s="288"/>
      <c r="V482" s="288"/>
      <c r="W482" s="288"/>
      <c r="X482" s="288"/>
      <c r="Y482" s="288"/>
      <c r="Z482" s="288"/>
      <c r="AA482" s="289"/>
      <c r="AB482" s="289"/>
      <c r="AC482" s="289"/>
      <c r="AD482" s="289"/>
      <c r="AE482" s="289"/>
      <c r="AF482" s="289"/>
      <c r="AG482" s="289"/>
      <c r="AH482" s="289"/>
      <c r="AI482" s="289"/>
      <c r="AJ482" s="289"/>
      <c r="AK482" s="289"/>
      <c r="AL482" s="289"/>
      <c r="AM482" s="289"/>
      <c r="AN482" s="289"/>
      <c r="AO482" s="289"/>
      <c r="AP482" s="289"/>
      <c r="AQ482" s="289"/>
      <c r="AR482" s="289"/>
      <c r="AS482" s="289"/>
      <c r="AT482" s="289"/>
      <c r="AU482" s="289"/>
      <c r="AV482" s="289"/>
      <c r="AW482" s="289"/>
      <c r="AX482" s="289"/>
      <c r="AY482" s="289"/>
      <c r="AZ482" s="289"/>
      <c r="BA482" s="289"/>
      <c r="BB482" s="289"/>
      <c r="BC482" s="289"/>
      <c r="BD482" s="289"/>
      <c r="BE482" s="289"/>
      <c r="BF482" s="289"/>
      <c r="BG482" s="289"/>
      <c r="BH482" s="289"/>
      <c r="BI482" s="289"/>
      <c r="BJ482" s="187"/>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5"/>
      <c r="D483" s="365"/>
      <c r="E483" s="85">
        <v>1</v>
      </c>
      <c r="F483" s="290"/>
      <c r="G483" s="294"/>
      <c r="H483" s="293"/>
      <c r="I483" s="291">
        <f>IF(A28taxstdlife="n/a","n/a",IF(I$3&gt;(A28taxstdlife+$E483),(Input!$H$83-Input!$H$132)-SUM($H483:H483),(Input!$H$83-Input!$H$132)/A28taxstdlife))</f>
        <v>0</v>
      </c>
      <c r="J483" s="291">
        <f>IF(A28taxstdlife="n/a","n/a",IF(J$3&gt;(A28taxstdlife+$E483),(Input!$H$83-Input!$H$132)-SUM($H483:I483),(Input!$H$83-Input!$H$132)/A28taxstdlife))</f>
        <v>0</v>
      </c>
      <c r="K483" s="291">
        <f>IF(A28taxstdlife="n/a","n/a",IF(K$3&gt;(A28taxstdlife+$E483),(Input!$H$83-Input!$H$132)-SUM($H483:J483),(Input!$H$83-Input!$H$132)/A28taxstdlife))</f>
        <v>0</v>
      </c>
      <c r="L483" s="291">
        <f>IF(A28taxstdlife="n/a","n/a",IF(L$3&gt;(A28taxstdlife+$E483),(Input!$H$83-Input!$H$132)-SUM($H483:K483),(Input!$H$83-Input!$H$132)/A28taxstdlife))</f>
        <v>0</v>
      </c>
      <c r="M483" s="291">
        <f>IF(A28taxstdlife="n/a","n/a",IF(M$3&gt;(A28taxstdlife+$E483),(Input!$H$83-Input!$H$132)-SUM($H483:L483),(Input!$H$83-Input!$H$132)/A28taxstdlife))</f>
        <v>0</v>
      </c>
      <c r="N483" s="291">
        <f>IF(A28taxstdlife="n/a","n/a",IF(N$3&gt;(A28taxstdlife+$E483),(Input!$H$83-Input!$H$132)-SUM($H483:M483),(Input!$H$83-Input!$H$132)/A28taxstdlife))</f>
        <v>0</v>
      </c>
      <c r="O483" s="291">
        <f>IF(A28taxstdlife="n/a","n/a",IF(O$3&gt;(A28taxstdlife+$E483),(Input!$H$83-Input!$H$132)-SUM($H483:N483),(Input!$H$83-Input!$H$132)/A28taxstdlife))</f>
        <v>0</v>
      </c>
      <c r="P483" s="291">
        <f>IF(A28taxstdlife="n/a","n/a",IF(P$3&gt;(A28taxstdlife+$E483),(Input!$H$83-Input!$H$132)-SUM($H483:O483),(Input!$H$83-Input!$H$132)/A28taxstdlife))</f>
        <v>0</v>
      </c>
      <c r="Q483" s="291">
        <f>IF(A28taxstdlife="n/a","n/a",IF(Q$3&gt;(A28taxstdlife+$E483),(Input!$H$83-Input!$H$132)-SUM($H483:P483),(Input!$H$83-Input!$H$132)/A28taxstdlife))</f>
        <v>0</v>
      </c>
      <c r="R483" s="291"/>
      <c r="S483" s="288"/>
      <c r="T483" s="288"/>
      <c r="U483" s="288"/>
      <c r="V483" s="288"/>
      <c r="W483" s="288"/>
      <c r="X483" s="288"/>
      <c r="Y483" s="288"/>
      <c r="Z483" s="288"/>
      <c r="AA483" s="289"/>
      <c r="AB483" s="289"/>
      <c r="AC483" s="289"/>
      <c r="AD483" s="289"/>
      <c r="AE483" s="289"/>
      <c r="AF483" s="289"/>
      <c r="AG483" s="289"/>
      <c r="AH483" s="289"/>
      <c r="AI483" s="289"/>
      <c r="AJ483" s="289"/>
      <c r="AK483" s="289"/>
      <c r="AL483" s="289"/>
      <c r="AM483" s="289"/>
      <c r="AN483" s="289"/>
      <c r="AO483" s="289"/>
      <c r="AP483" s="289"/>
      <c r="AQ483" s="289"/>
      <c r="AR483" s="289"/>
      <c r="AS483" s="289"/>
      <c r="AT483" s="289"/>
      <c r="AU483" s="289"/>
      <c r="AV483" s="289"/>
      <c r="AW483" s="289"/>
      <c r="AX483" s="289"/>
      <c r="AY483" s="289"/>
      <c r="AZ483" s="289"/>
      <c r="BA483" s="289"/>
      <c r="BB483" s="289"/>
      <c r="BC483" s="289"/>
      <c r="BD483" s="289"/>
      <c r="BE483" s="289"/>
      <c r="BF483" s="289"/>
      <c r="BG483" s="289"/>
      <c r="BH483" s="289"/>
      <c r="BI483" s="289"/>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5"/>
      <c r="D484" s="365"/>
      <c r="E484" s="85">
        <v>2</v>
      </c>
      <c r="F484" s="290"/>
      <c r="G484" s="294"/>
      <c r="H484" s="294"/>
      <c r="I484" s="293"/>
      <c r="J484" s="291">
        <f>IF(A28taxstdlife="n/a","n/a",IF(J$3&gt;(A28taxstdlife+$E484),(Input!$I$83-Input!$I$132)-SUM($I484:I484),(Input!$I$83-Input!$I$132)/A28taxstdlife))</f>
        <v>0</v>
      </c>
      <c r="K484" s="291">
        <f>IF(A28taxstdlife="n/a","n/a",IF(K$3&gt;(A28taxstdlife+$E484),(Input!$I$83-Input!$I$132)-SUM($I484:J484),(Input!$I$83-Input!$I$132)/A28taxstdlife))</f>
        <v>0</v>
      </c>
      <c r="L484" s="291">
        <f>IF(A28taxstdlife="n/a","n/a",IF(L$3&gt;(A28taxstdlife+$E484),(Input!$I$83-Input!$I$132)-SUM($I484:K484),(Input!$I$83-Input!$I$132)/A28taxstdlife))</f>
        <v>0</v>
      </c>
      <c r="M484" s="291">
        <f>IF(A28taxstdlife="n/a","n/a",IF(M$3&gt;(A28taxstdlife+$E484),(Input!$I$83-Input!$I$132)-SUM($I484:L484),(Input!$I$83-Input!$I$132)/A28taxstdlife))</f>
        <v>0</v>
      </c>
      <c r="N484" s="291">
        <f>IF(A28taxstdlife="n/a","n/a",IF(N$3&gt;(A28taxstdlife+$E484),(Input!$I$83-Input!$I$132)-SUM($I484:M484),(Input!$I$83-Input!$I$132)/A28taxstdlife))</f>
        <v>0</v>
      </c>
      <c r="O484" s="291">
        <f>IF(A28taxstdlife="n/a","n/a",IF(O$3&gt;(A28taxstdlife+$E484),(Input!$I$83-Input!$I$132)-SUM($I484:N484),(Input!$I$83-Input!$I$132)/A28taxstdlife))</f>
        <v>0</v>
      </c>
      <c r="P484" s="291">
        <f>IF(A28taxstdlife="n/a","n/a",IF(P$3&gt;(A28taxstdlife+$E484),(Input!$I$83-Input!$I$132)-SUM($I484:O484),(Input!$I$83-Input!$I$132)/A28taxstdlife))</f>
        <v>0</v>
      </c>
      <c r="Q484" s="291">
        <f>IF(A28taxstdlife="n/a","n/a",IF(Q$3&gt;(A28taxstdlife+$E484),(Input!$I$83-Input!$I$132)-SUM($I484:P484),(Input!$I$83-Input!$I$132)/A28taxstdlife))</f>
        <v>0</v>
      </c>
      <c r="R484" s="291"/>
      <c r="S484" s="288"/>
      <c r="T484" s="288"/>
      <c r="U484" s="288"/>
      <c r="V484" s="288"/>
      <c r="W484" s="288"/>
      <c r="X484" s="288"/>
      <c r="Y484" s="288"/>
      <c r="Z484" s="288"/>
      <c r="AA484" s="289"/>
      <c r="AB484" s="289"/>
      <c r="AC484" s="289"/>
      <c r="AD484" s="289"/>
      <c r="AE484" s="289"/>
      <c r="AF484" s="289"/>
      <c r="AG484" s="289"/>
      <c r="AH484" s="289"/>
      <c r="AI484" s="289"/>
      <c r="AJ484" s="289"/>
      <c r="AK484" s="289"/>
      <c r="AL484" s="289"/>
      <c r="AM484" s="289"/>
      <c r="AN484" s="289"/>
      <c r="AO484" s="289"/>
      <c r="AP484" s="289"/>
      <c r="AQ484" s="289"/>
      <c r="AR484" s="289"/>
      <c r="AS484" s="289"/>
      <c r="AT484" s="289"/>
      <c r="AU484" s="289"/>
      <c r="AV484" s="289"/>
      <c r="AW484" s="289"/>
      <c r="AX484" s="289"/>
      <c r="AY484" s="289"/>
      <c r="AZ484" s="289"/>
      <c r="BA484" s="289"/>
      <c r="BB484" s="289"/>
      <c r="BC484" s="289"/>
      <c r="BD484" s="289"/>
      <c r="BE484" s="289"/>
      <c r="BF484" s="289"/>
      <c r="BG484" s="289"/>
      <c r="BH484" s="289"/>
      <c r="BI484" s="289"/>
      <c r="BJ484" s="300"/>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5"/>
      <c r="D485" s="365"/>
      <c r="E485" s="85">
        <v>3</v>
      </c>
      <c r="F485" s="290"/>
      <c r="G485" s="294"/>
      <c r="H485" s="294"/>
      <c r="I485" s="294"/>
      <c r="J485" s="293"/>
      <c r="K485" s="291">
        <f>IF(A28taxstdlife="n/a","n/a",IF(K$3&gt;(A28taxstdlife+$E485),(Input!$J$83-Input!$J$132)-SUM($J485:J485),(Input!$J$83-Input!$J$132)/A28taxstdlife))</f>
        <v>0</v>
      </c>
      <c r="L485" s="291">
        <f>IF(A28taxstdlife="n/a","n/a",IF(L$3&gt;(A28taxstdlife+$E485),(Input!$J$83-Input!$J$132)-SUM($J485:K485),(Input!$J$83-Input!$J$132)/A28taxstdlife))</f>
        <v>0</v>
      </c>
      <c r="M485" s="291">
        <f>IF(A28taxstdlife="n/a","n/a",IF(M$3&gt;(A28taxstdlife+$E485),(Input!$J$83-Input!$J$132)-SUM($J485:L485),(Input!$J$83-Input!$J$132)/A28taxstdlife))</f>
        <v>0</v>
      </c>
      <c r="N485" s="291">
        <f>IF(A28taxstdlife="n/a","n/a",IF(N$3&gt;(A28taxstdlife+$E485),(Input!$J$83-Input!$J$132)-SUM($J485:M485),(Input!$J$83-Input!$J$132)/A28taxstdlife))</f>
        <v>0</v>
      </c>
      <c r="O485" s="291">
        <f>IF(A28taxstdlife="n/a","n/a",IF(O$3&gt;(A28taxstdlife+$E485),(Input!$J$83-Input!$J$132)-SUM($J485:N485),(Input!$J$83-Input!$J$132)/A28taxstdlife))</f>
        <v>0</v>
      </c>
      <c r="P485" s="291">
        <f>IF(A28taxstdlife="n/a","n/a",IF(P$3&gt;(A28taxstdlife+$E485),(Input!$J$83-Input!$J$132)-SUM($J485:O485),(Input!$J$83-Input!$J$132)/A28taxstdlife))</f>
        <v>0</v>
      </c>
      <c r="Q485" s="291">
        <f>IF(A28taxstdlife="n/a","n/a",IF(Q$3&gt;(A28taxstdlife+$E485),(Input!$J$83-Input!$J$132)-SUM($J485:P485),(Input!$J$83-Input!$J$132)/A28taxstdlife))</f>
        <v>0</v>
      </c>
      <c r="R485" s="291"/>
      <c r="S485" s="288"/>
      <c r="T485" s="288"/>
      <c r="U485" s="288"/>
      <c r="V485" s="288"/>
      <c r="W485" s="288"/>
      <c r="X485" s="288"/>
      <c r="Y485" s="288"/>
      <c r="Z485" s="288"/>
      <c r="AA485" s="289"/>
      <c r="AB485" s="289"/>
      <c r="AC485" s="289"/>
      <c r="AD485" s="289"/>
      <c r="AE485" s="289"/>
      <c r="AF485" s="289"/>
      <c r="AG485" s="289"/>
      <c r="AH485" s="289"/>
      <c r="AI485" s="289"/>
      <c r="AJ485" s="289"/>
      <c r="AK485" s="289"/>
      <c r="AL485" s="289"/>
      <c r="AM485" s="289"/>
      <c r="AN485" s="289"/>
      <c r="AO485" s="289"/>
      <c r="AP485" s="289"/>
      <c r="AQ485" s="289"/>
      <c r="AR485" s="289"/>
      <c r="AS485" s="289"/>
      <c r="AT485" s="289"/>
      <c r="AU485" s="289"/>
      <c r="AV485" s="289"/>
      <c r="AW485" s="289"/>
      <c r="AX485" s="289"/>
      <c r="AY485" s="289"/>
      <c r="AZ485" s="289"/>
      <c r="BA485" s="289"/>
      <c r="BB485" s="289"/>
      <c r="BC485" s="289"/>
      <c r="BD485" s="289"/>
      <c r="BE485" s="289"/>
      <c r="BF485" s="289"/>
      <c r="BG485" s="289"/>
      <c r="BH485" s="289"/>
      <c r="BI485" s="289"/>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5"/>
      <c r="D486" s="365"/>
      <c r="E486" s="85">
        <v>4</v>
      </c>
      <c r="F486" s="290"/>
      <c r="G486" s="294"/>
      <c r="H486" s="294"/>
      <c r="I486" s="294"/>
      <c r="J486" s="294"/>
      <c r="K486" s="293"/>
      <c r="L486" s="291">
        <f>IF(A28taxstdlife="n/a","n/a",IF(L$3&gt;(A28taxstdlife+$E486),(Input!$K$83-Input!$K$132)-SUM($K486:K486),(Input!$K$83-Input!$K$132)/A28taxstdlife))</f>
        <v>0</v>
      </c>
      <c r="M486" s="291">
        <f>IF(A28taxstdlife="n/a","n/a",IF(M$3&gt;(A28taxstdlife+$E486),(Input!$K$83-Input!$K$132)-SUM($K486:L486),(Input!$K$83-Input!$K$132)/A28taxstdlife))</f>
        <v>0</v>
      </c>
      <c r="N486" s="291">
        <f>IF(A28taxstdlife="n/a","n/a",IF(N$3&gt;(A28taxstdlife+$E486),(Input!$K$83-Input!$K$132)-SUM($K486:M486),(Input!$K$83-Input!$K$132)/A28taxstdlife))</f>
        <v>0</v>
      </c>
      <c r="O486" s="291">
        <f>IF(A28taxstdlife="n/a","n/a",IF(O$3&gt;(A28taxstdlife+$E486),(Input!$K$83-Input!$K$132)-SUM($K486:N486),(Input!$K$83-Input!$K$132)/A28taxstdlife))</f>
        <v>0</v>
      </c>
      <c r="P486" s="291">
        <f>IF(A28taxstdlife="n/a","n/a",IF(P$3&gt;(A28taxstdlife+$E486),(Input!$K$83-Input!$K$132)-SUM($K486:O486),(Input!$K$83-Input!$K$132)/A28taxstdlife))</f>
        <v>0</v>
      </c>
      <c r="Q486" s="291">
        <f>IF(A28taxstdlife="n/a","n/a",IF(Q$3&gt;(A28taxstdlife+$E486),(Input!$K$83-Input!$K$132)-SUM($K486:P486),(Input!$K$83-Input!$K$132)/A28taxstdlife))</f>
        <v>0</v>
      </c>
      <c r="R486" s="291"/>
      <c r="S486" s="288"/>
      <c r="T486" s="288"/>
      <c r="U486" s="288"/>
      <c r="V486" s="288"/>
      <c r="W486" s="288"/>
      <c r="X486" s="288"/>
      <c r="Y486" s="288"/>
      <c r="Z486" s="288"/>
      <c r="AA486" s="289"/>
      <c r="AB486" s="289"/>
      <c r="AC486" s="289"/>
      <c r="AD486" s="289"/>
      <c r="AE486" s="289"/>
      <c r="AF486" s="289"/>
      <c r="AG486" s="289"/>
      <c r="AH486" s="289"/>
      <c r="AI486" s="289"/>
      <c r="AJ486" s="289"/>
      <c r="AK486" s="289"/>
      <c r="AL486" s="289"/>
      <c r="AM486" s="289"/>
      <c r="AN486" s="289"/>
      <c r="AO486" s="289"/>
      <c r="AP486" s="289"/>
      <c r="AQ486" s="289"/>
      <c r="AR486" s="289"/>
      <c r="AS486" s="289"/>
      <c r="AT486" s="289"/>
      <c r="AU486" s="289"/>
      <c r="AV486" s="289"/>
      <c r="AW486" s="289"/>
      <c r="AX486" s="289"/>
      <c r="AY486" s="289"/>
      <c r="AZ486" s="289"/>
      <c r="BA486" s="289"/>
      <c r="BB486" s="289"/>
      <c r="BC486" s="289"/>
      <c r="BD486" s="289"/>
      <c r="BE486" s="289"/>
      <c r="BF486" s="289"/>
      <c r="BG486" s="289"/>
      <c r="BH486" s="289"/>
      <c r="BI486" s="289"/>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5"/>
      <c r="D487" s="365"/>
      <c r="E487" s="85">
        <v>5</v>
      </c>
      <c r="F487" s="290"/>
      <c r="G487" s="294"/>
      <c r="H487" s="294"/>
      <c r="I487" s="294"/>
      <c r="J487" s="294"/>
      <c r="K487" s="294"/>
      <c r="L487" s="293"/>
      <c r="M487" s="291">
        <f>IF(A28taxstdlife="n/a","n/a",IF(M$3&gt;(A28taxstdlife+$E487),(Input!$L$83-Input!$L$132)-SUM($L487:L487),(Input!$L$83-Input!$L$132)/A28taxstdlife))</f>
        <v>0</v>
      </c>
      <c r="N487" s="291">
        <f>IF(A28taxstdlife="n/a","n/a",IF(N$3&gt;(A28taxstdlife+$E487),(Input!$L$83-Input!$L$132)-SUM($L487:M487),(Input!$L$83-Input!$L$132)/A28taxstdlife))</f>
        <v>0</v>
      </c>
      <c r="O487" s="291">
        <f>IF(A28taxstdlife="n/a","n/a",IF(O$3&gt;(A28taxstdlife+$E487),(Input!$L$83-Input!$L$132)-SUM($L487:N487),(Input!$L$83-Input!$L$132)/A28taxstdlife))</f>
        <v>0</v>
      </c>
      <c r="P487" s="291">
        <f>IF(A28taxstdlife="n/a","n/a",IF(P$3&gt;(A28taxstdlife+$E487),(Input!$L$83-Input!$L$132)-SUM($L487:O487),(Input!$L$83-Input!$L$132)/A28taxstdlife))</f>
        <v>0</v>
      </c>
      <c r="Q487" s="291">
        <f>IF(A28taxstdlife="n/a","n/a",IF(Q$3&gt;(A28taxstdlife+$E487),(Input!$L$83-Input!$L$132)-SUM($L487:P487),(Input!$L$83-Input!$L$132)/A28taxstdlife))</f>
        <v>0</v>
      </c>
      <c r="R487" s="291"/>
      <c r="S487" s="288"/>
      <c r="T487" s="288"/>
      <c r="U487" s="288"/>
      <c r="V487" s="288"/>
      <c r="W487" s="288"/>
      <c r="X487" s="288"/>
      <c r="Y487" s="288"/>
      <c r="Z487" s="288"/>
      <c r="AA487" s="289"/>
      <c r="AB487" s="289"/>
      <c r="AC487" s="289"/>
      <c r="AD487" s="289"/>
      <c r="AE487" s="289"/>
      <c r="AF487" s="289"/>
      <c r="AG487" s="289"/>
      <c r="AH487" s="289"/>
      <c r="AI487" s="289"/>
      <c r="AJ487" s="289"/>
      <c r="AK487" s="289"/>
      <c r="AL487" s="289"/>
      <c r="AM487" s="289"/>
      <c r="AN487" s="289"/>
      <c r="AO487" s="289"/>
      <c r="AP487" s="289"/>
      <c r="AQ487" s="289"/>
      <c r="AR487" s="289"/>
      <c r="AS487" s="289"/>
      <c r="AT487" s="289"/>
      <c r="AU487" s="289"/>
      <c r="AV487" s="289"/>
      <c r="AW487" s="289"/>
      <c r="AX487" s="289"/>
      <c r="AY487" s="289"/>
      <c r="AZ487" s="289"/>
      <c r="BA487" s="289"/>
      <c r="BB487" s="289"/>
      <c r="BC487" s="289"/>
      <c r="BD487" s="289"/>
      <c r="BE487" s="289"/>
      <c r="BF487" s="289"/>
      <c r="BG487" s="289"/>
      <c r="BH487" s="289"/>
      <c r="BI487" s="289"/>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5"/>
      <c r="D488" s="365"/>
      <c r="E488" s="85">
        <v>6</v>
      </c>
      <c r="F488" s="290"/>
      <c r="G488" s="294"/>
      <c r="H488" s="294"/>
      <c r="I488" s="294"/>
      <c r="J488" s="294"/>
      <c r="K488" s="294"/>
      <c r="L488" s="294"/>
      <c r="M488" s="293"/>
      <c r="N488" s="291">
        <f>IF(A28taxstdlife="n/a","n/a",IF(N$3&gt;(A28taxstdlife+$E488),(Input!$M$83-Input!$M$132)-SUM($M488:M488),(Input!$M$83-Input!$M$132)/A28taxstdlife))</f>
        <v>0</v>
      </c>
      <c r="O488" s="291">
        <f>IF(A28taxstdlife="n/a","n/a",IF(O$3&gt;(A28taxstdlife+$E488),(Input!$M$83-Input!$M$132)-SUM($M488:N488),(Input!$M$83-Input!$M$132)/A28taxstdlife))</f>
        <v>0</v>
      </c>
      <c r="P488" s="291">
        <f>IF(A28taxstdlife="n/a","n/a",IF(P$3&gt;(A28taxstdlife+$E488),(Input!$M$83-Input!$M$132)-SUM($M488:O488),(Input!$M$83-Input!$M$132)/A28taxstdlife))</f>
        <v>0</v>
      </c>
      <c r="Q488" s="291">
        <f>IF(A28taxstdlife="n/a","n/a",IF(Q$3&gt;(A28taxstdlife+$E488),(Input!$M$83-Input!$M$132)-SUM($M488:P488),(Input!$M$83-Input!$M$132)/A28taxstdlife))</f>
        <v>0</v>
      </c>
      <c r="R488" s="291"/>
      <c r="S488" s="288"/>
      <c r="T488" s="288"/>
      <c r="U488" s="288"/>
      <c r="V488" s="288"/>
      <c r="W488" s="288"/>
      <c r="X488" s="288"/>
      <c r="Y488" s="288"/>
      <c r="Z488" s="288"/>
      <c r="AA488" s="289"/>
      <c r="AB488" s="289"/>
      <c r="AC488" s="289"/>
      <c r="AD488" s="289"/>
      <c r="AE488" s="289"/>
      <c r="AF488" s="289"/>
      <c r="AG488" s="289"/>
      <c r="AH488" s="289"/>
      <c r="AI488" s="289"/>
      <c r="AJ488" s="289"/>
      <c r="AK488" s="289"/>
      <c r="AL488" s="289"/>
      <c r="AM488" s="289"/>
      <c r="AN488" s="289"/>
      <c r="AO488" s="289"/>
      <c r="AP488" s="289"/>
      <c r="AQ488" s="289"/>
      <c r="AR488" s="289"/>
      <c r="AS488" s="289"/>
      <c r="AT488" s="289"/>
      <c r="AU488" s="289"/>
      <c r="AV488" s="289"/>
      <c r="AW488" s="289"/>
      <c r="AX488" s="289"/>
      <c r="AY488" s="289"/>
      <c r="AZ488" s="289"/>
      <c r="BA488" s="289"/>
      <c r="BB488" s="289"/>
      <c r="BC488" s="289"/>
      <c r="BD488" s="289"/>
      <c r="BE488" s="289"/>
      <c r="BF488" s="289"/>
      <c r="BG488" s="289"/>
      <c r="BH488" s="289"/>
      <c r="BI488" s="289"/>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5"/>
      <c r="D489" s="365"/>
      <c r="E489" s="85">
        <v>7</v>
      </c>
      <c r="F489" s="290"/>
      <c r="G489" s="294"/>
      <c r="H489" s="294"/>
      <c r="I489" s="294"/>
      <c r="J489" s="294"/>
      <c r="K489" s="294"/>
      <c r="L489" s="294"/>
      <c r="M489" s="294"/>
      <c r="N489" s="293"/>
      <c r="O489" s="291">
        <f>IF(A28taxstdlife="n/a","n/a",IF(O$3&gt;(A28taxstdlife+$E489),(Input!$N$83-Input!$N$132)-SUM($N489:N489),(Input!$N$83-Input!$N$132)/A28taxstdlife))</f>
        <v>0</v>
      </c>
      <c r="P489" s="291">
        <f>IF(A28taxstdlife="n/a","n/a",IF(P$3&gt;(A28taxstdlife+$E489),(Input!$N$83-Input!$N$132)-SUM($N489:O489),(Input!$N$83-Input!$N$132)/A28taxstdlife))</f>
        <v>0</v>
      </c>
      <c r="Q489" s="291">
        <f>IF(A28taxstdlife="n/a","n/a",IF(Q$3&gt;(A28taxstdlife+$E489),(Input!$N$83-Input!$N$132)-SUM($N489:P489),(Input!$N$83-Input!$N$132)/A28taxstdlife))</f>
        <v>0</v>
      </c>
      <c r="R489" s="291"/>
      <c r="S489" s="288"/>
      <c r="T489" s="288"/>
      <c r="U489" s="288"/>
      <c r="V489" s="288"/>
      <c r="W489" s="288"/>
      <c r="X489" s="288"/>
      <c r="Y489" s="288"/>
      <c r="Z489" s="288"/>
      <c r="AA489" s="289"/>
      <c r="AB489" s="289"/>
      <c r="AC489" s="289"/>
      <c r="AD489" s="289"/>
      <c r="AE489" s="289"/>
      <c r="AF489" s="289"/>
      <c r="AG489" s="289"/>
      <c r="AH489" s="289"/>
      <c r="AI489" s="289"/>
      <c r="AJ489" s="289"/>
      <c r="AK489" s="289"/>
      <c r="AL489" s="289"/>
      <c r="AM489" s="289"/>
      <c r="AN489" s="289"/>
      <c r="AO489" s="289"/>
      <c r="AP489" s="289"/>
      <c r="AQ489" s="289"/>
      <c r="AR489" s="289"/>
      <c r="AS489" s="289"/>
      <c r="AT489" s="289"/>
      <c r="AU489" s="289"/>
      <c r="AV489" s="289"/>
      <c r="AW489" s="289"/>
      <c r="AX489" s="289"/>
      <c r="AY489" s="289"/>
      <c r="AZ489" s="289"/>
      <c r="BA489" s="289"/>
      <c r="BB489" s="289"/>
      <c r="BC489" s="289"/>
      <c r="BD489" s="289"/>
      <c r="BE489" s="289"/>
      <c r="BF489" s="289"/>
      <c r="BG489" s="289"/>
      <c r="BH489" s="289"/>
      <c r="BI489" s="289"/>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5"/>
      <c r="D490" s="365"/>
      <c r="E490" s="85">
        <v>8</v>
      </c>
      <c r="F490" s="290"/>
      <c r="G490" s="294"/>
      <c r="H490" s="294"/>
      <c r="I490" s="294"/>
      <c r="J490" s="294"/>
      <c r="K490" s="294"/>
      <c r="L490" s="294"/>
      <c r="M490" s="294"/>
      <c r="N490" s="294"/>
      <c r="O490" s="293"/>
      <c r="P490" s="291">
        <f>IF(A28taxstdlife="n/a","n/a",IF(P$3&gt;(A28taxstdlife+$E490),(Input!$O$83-Input!$O$132)-SUM($O490:O490),(Input!$O$83-Input!$O$132)/A28taxstdlife))</f>
        <v>0</v>
      </c>
      <c r="Q490" s="291">
        <f>IF(A28taxstdlife="n/a","n/a",IF(Q$3&gt;(A28taxstdlife+$E490),(Input!$O$83-Input!$O$132)-SUM($O490:P490),(Input!$O$83-Input!$O$132)/A28taxstdlife))</f>
        <v>0</v>
      </c>
      <c r="R490" s="291"/>
      <c r="S490" s="288"/>
      <c r="T490" s="288"/>
      <c r="U490" s="288"/>
      <c r="V490" s="288"/>
      <c r="W490" s="288"/>
      <c r="X490" s="288"/>
      <c r="Y490" s="288"/>
      <c r="Z490" s="288"/>
      <c r="AA490" s="289"/>
      <c r="AB490" s="289"/>
      <c r="AC490" s="289"/>
      <c r="AD490" s="289"/>
      <c r="AE490" s="289"/>
      <c r="AF490" s="289"/>
      <c r="AG490" s="289"/>
      <c r="AH490" s="289"/>
      <c r="AI490" s="289"/>
      <c r="AJ490" s="289"/>
      <c r="AK490" s="289"/>
      <c r="AL490" s="289"/>
      <c r="AM490" s="289"/>
      <c r="AN490" s="289"/>
      <c r="AO490" s="289"/>
      <c r="AP490" s="289"/>
      <c r="AQ490" s="289"/>
      <c r="AR490" s="289"/>
      <c r="AS490" s="289"/>
      <c r="AT490" s="289"/>
      <c r="AU490" s="289"/>
      <c r="AV490" s="289"/>
      <c r="AW490" s="289"/>
      <c r="AX490" s="289"/>
      <c r="AY490" s="289"/>
      <c r="AZ490" s="289"/>
      <c r="BA490" s="289"/>
      <c r="BB490" s="289"/>
      <c r="BC490" s="289"/>
      <c r="BD490" s="289"/>
      <c r="BE490" s="289"/>
      <c r="BF490" s="289"/>
      <c r="BG490" s="289"/>
      <c r="BH490" s="289"/>
      <c r="BI490" s="289"/>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t="12.75" hidden="1" customHeight="1" outlineLevel="2">
      <c r="A491" s="9"/>
      <c r="B491" s="9"/>
      <c r="C491" s="25"/>
      <c r="D491" s="365"/>
      <c r="E491" s="85">
        <v>9</v>
      </c>
      <c r="F491" s="290"/>
      <c r="G491" s="294"/>
      <c r="H491" s="294"/>
      <c r="I491" s="294"/>
      <c r="J491" s="294"/>
      <c r="K491" s="294"/>
      <c r="L491" s="294"/>
      <c r="M491" s="294"/>
      <c r="N491" s="294"/>
      <c r="O491" s="294"/>
      <c r="P491" s="293"/>
      <c r="Q491" s="291">
        <f>IF(A28taxstdlife="n/a","n/a",IF(Q$3&gt;(A28taxstdlife+$E491),(Input!$P$83-Input!$P$132)-SUM($P491:P491),(Input!$P$83-Input!$P$132)/A28taxstdlife))</f>
        <v>0</v>
      </c>
      <c r="R491" s="291"/>
      <c r="S491" s="288"/>
      <c r="T491" s="288"/>
      <c r="U491" s="288"/>
      <c r="V491" s="288"/>
      <c r="W491" s="288"/>
      <c r="X491" s="288"/>
      <c r="Y491" s="288"/>
      <c r="Z491" s="288"/>
      <c r="AA491" s="289"/>
      <c r="AB491" s="289"/>
      <c r="AC491" s="289"/>
      <c r="AD491" s="289"/>
      <c r="AE491" s="289"/>
      <c r="AF491" s="289"/>
      <c r="AG491" s="289"/>
      <c r="AH491" s="289"/>
      <c r="AI491" s="289"/>
      <c r="AJ491" s="289"/>
      <c r="AK491" s="289"/>
      <c r="AL491" s="289"/>
      <c r="AM491" s="289"/>
      <c r="AN491" s="289"/>
      <c r="AO491" s="289"/>
      <c r="AP491" s="289"/>
      <c r="AQ491" s="289"/>
      <c r="AR491" s="289"/>
      <c r="AS491" s="289"/>
      <c r="AT491" s="289"/>
      <c r="AU491" s="289"/>
      <c r="AV491" s="289"/>
      <c r="AW491" s="289"/>
      <c r="AX491" s="289"/>
      <c r="AY491" s="289"/>
      <c r="AZ491" s="289"/>
      <c r="BA491" s="289"/>
      <c r="BB491" s="289"/>
      <c r="BC491" s="289"/>
      <c r="BD491" s="289"/>
      <c r="BE491" s="289"/>
      <c r="BF491" s="289"/>
      <c r="BG491" s="289"/>
      <c r="BH491" s="289"/>
      <c r="BI491" s="289"/>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t="12.75" hidden="1" customHeight="1" outlineLevel="2">
      <c r="A492" s="9"/>
      <c r="B492" s="9"/>
      <c r="C492" s="25"/>
      <c r="D492" s="365"/>
      <c r="E492" s="86">
        <v>10</v>
      </c>
      <c r="F492" s="290"/>
      <c r="G492" s="294"/>
      <c r="H492" s="294"/>
      <c r="I492" s="294"/>
      <c r="J492" s="294"/>
      <c r="K492" s="294"/>
      <c r="L492" s="294"/>
      <c r="M492" s="294"/>
      <c r="N492" s="294"/>
      <c r="O492" s="294"/>
      <c r="P492" s="295"/>
      <c r="Q492" s="293"/>
      <c r="R492" s="291"/>
      <c r="S492" s="288"/>
      <c r="T492" s="288"/>
      <c r="U492" s="288"/>
      <c r="V492" s="288"/>
      <c r="W492" s="288"/>
      <c r="X492" s="288"/>
      <c r="Y492" s="288"/>
      <c r="Z492" s="288"/>
      <c r="AA492" s="289"/>
      <c r="AB492" s="289"/>
      <c r="AC492" s="289"/>
      <c r="AD492" s="289"/>
      <c r="AE492" s="289"/>
      <c r="AF492" s="289"/>
      <c r="AG492" s="289"/>
      <c r="AH492" s="289"/>
      <c r="AI492" s="289"/>
      <c r="AJ492" s="289"/>
      <c r="AK492" s="289"/>
      <c r="AL492" s="289"/>
      <c r="AM492" s="289"/>
      <c r="AN492" s="289"/>
      <c r="AO492" s="289"/>
      <c r="AP492" s="289"/>
      <c r="AQ492" s="289"/>
      <c r="AR492" s="289"/>
      <c r="AS492" s="289"/>
      <c r="AT492" s="289"/>
      <c r="AU492" s="289"/>
      <c r="AV492" s="289"/>
      <c r="AW492" s="289"/>
      <c r="AX492" s="289"/>
      <c r="AY492" s="289"/>
      <c r="AZ492" s="289"/>
      <c r="BA492" s="289"/>
      <c r="BB492" s="289"/>
      <c r="BC492" s="289"/>
      <c r="BD492" s="289"/>
      <c r="BE492" s="289"/>
      <c r="BF492" s="289"/>
      <c r="BG492" s="289"/>
      <c r="BH492" s="289"/>
      <c r="BI492" s="289"/>
      <c r="BJ492" s="187"/>
      <c r="BK492" s="187"/>
      <c r="BL492" s="187"/>
      <c r="BM492" s="187"/>
      <c r="BN492" s="187"/>
      <c r="BO492" s="187"/>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1">
      <c r="A493" s="9"/>
      <c r="B493" s="9"/>
      <c r="C493" s="25">
        <f>Asset28</f>
        <v>0</v>
      </c>
      <c r="D493" s="9"/>
      <c r="E493" s="9"/>
      <c r="F493" s="281"/>
      <c r="G493" s="296"/>
      <c r="H493" s="296">
        <f>-SUM(H480:H492)</f>
        <v>0</v>
      </c>
      <c r="I493" s="296">
        <f>-SUM(I480:I492)</f>
        <v>0</v>
      </c>
      <c r="J493" s="296">
        <f>-SUM(J480:J492)</f>
        <v>0</v>
      </c>
      <c r="K493" s="296">
        <f>-SUM(K480:K492)</f>
        <v>0</v>
      </c>
      <c r="L493" s="296">
        <f>-SUM(L480:L492)</f>
        <v>0</v>
      </c>
      <c r="M493" s="296">
        <f>IF(Input!M248&gt;0, -SUM(M480:M492), 0)</f>
        <v>0</v>
      </c>
      <c r="N493" s="296">
        <f>IF(Input!N248&gt;0, -SUM(N480:N492), 0)</f>
        <v>0</v>
      </c>
      <c r="O493" s="296">
        <f>IF(Input!O248&gt;0, -SUM(O480:O492), 0)</f>
        <v>0</v>
      </c>
      <c r="P493" s="296">
        <f>IF(Input!P248&gt;0, -SUM(P480:P492), 0)</f>
        <v>0</v>
      </c>
      <c r="Q493" s="296">
        <f>IF(Input!Q248&gt;0, -SUM(Q480:Q492), 0)</f>
        <v>0</v>
      </c>
      <c r="R493" s="297"/>
      <c r="S493" s="298"/>
      <c r="T493" s="298"/>
      <c r="U493" s="298"/>
      <c r="V493" s="298"/>
      <c r="W493" s="298"/>
      <c r="X493" s="298"/>
      <c r="Y493" s="298"/>
      <c r="Z493" s="298"/>
      <c r="AA493" s="299"/>
      <c r="AB493" s="299"/>
      <c r="AC493" s="299"/>
      <c r="AD493" s="299"/>
      <c r="AE493" s="299"/>
      <c r="AF493" s="299"/>
      <c r="AG493" s="299"/>
      <c r="AH493" s="299"/>
      <c r="AI493" s="299"/>
      <c r="AJ493" s="299"/>
      <c r="AK493" s="299"/>
      <c r="AL493" s="299"/>
      <c r="AM493" s="299"/>
      <c r="AN493" s="299"/>
      <c r="AO493" s="299"/>
      <c r="AP493" s="299"/>
      <c r="AQ493" s="299"/>
      <c r="AR493" s="299"/>
      <c r="AS493" s="299"/>
      <c r="AT493" s="299"/>
      <c r="AU493" s="299"/>
      <c r="AV493" s="299"/>
      <c r="AW493" s="299"/>
      <c r="AX493" s="299"/>
      <c r="AY493" s="299"/>
      <c r="AZ493" s="299"/>
      <c r="BA493" s="299"/>
      <c r="BB493" s="299"/>
      <c r="BC493" s="299"/>
      <c r="BD493" s="299"/>
      <c r="BE493" s="299"/>
      <c r="BF493" s="299"/>
      <c r="BG493" s="299"/>
      <c r="BH493" s="299"/>
      <c r="BI493" s="299"/>
      <c r="BJ493" s="187"/>
      <c r="BK493" s="187"/>
      <c r="BL493" s="187"/>
      <c r="BM493" s="187"/>
      <c r="BN493" s="187"/>
      <c r="BO493" s="187"/>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t="12.75" hidden="1" customHeight="1" outlineLevel="2">
      <c r="A494" s="9"/>
      <c r="B494" s="188">
        <f>Asset29</f>
        <v>0</v>
      </c>
      <c r="C494" s="32"/>
      <c r="D494" s="33" t="s">
        <v>66</v>
      </c>
      <c r="E494" s="32"/>
      <c r="F494" s="286"/>
      <c r="G494" s="287"/>
      <c r="H494" s="287">
        <f>IF(H$3&gt;A29taxremlife,A29taxvalue-SUM($F494:G494),IF(A29taxremlife="N/A","n/a",A29taxvalue/A29taxremlife))</f>
        <v>0</v>
      </c>
      <c r="I494" s="287">
        <f>IF(I$3&gt;A29taxremlife,A29taxvalue-SUM($F494:H494),IF(A29taxremlife="N/A","n/a",A29taxvalue/A29taxremlife))</f>
        <v>0</v>
      </c>
      <c r="J494" s="287">
        <f>IF(J$3&gt;A29taxremlife,A29taxvalue-SUM($F494:I494),IF(A29taxremlife="N/A","n/a",A29taxvalue/A29taxremlife))</f>
        <v>0</v>
      </c>
      <c r="K494" s="287">
        <f>IF(K$3&gt;A29taxremlife,A29taxvalue-SUM($F494:J494),IF(A29taxremlife="N/A","n/a",A29taxvalue/A29taxremlife))</f>
        <v>0</v>
      </c>
      <c r="L494" s="287">
        <f>IF(L$3&gt;A29taxremlife,A29taxvalue-SUM($F494:K494),IF(A29taxremlife="N/A","n/a",A29taxvalue/A29taxremlife))</f>
        <v>0</v>
      </c>
      <c r="M494" s="287">
        <f>IF(M$3&gt;A29taxremlife,A29taxvalue-SUM($F494:L494),IF(A29taxremlife="N/A","n/a",A29taxvalue/A29taxremlife))</f>
        <v>0</v>
      </c>
      <c r="N494" s="287">
        <f>IF(N$3&gt;A29taxremlife,A29taxvalue-SUM($F494:M494),IF(A29taxremlife="N/A","n/a",A29taxvalue/A29taxremlife))</f>
        <v>0</v>
      </c>
      <c r="O494" s="287">
        <f>IF(O$3&gt;A29taxremlife,A29taxvalue-SUM($F494:N494),IF(A29taxremlife="N/A","n/a",A29taxvalue/A29taxremlife))</f>
        <v>0</v>
      </c>
      <c r="P494" s="287">
        <f>IF(P$3&gt;A29taxremlife,A29taxvalue-SUM($F494:O494),IF(A29taxremlife="N/A","n/a",A29taxvalue/A29taxremlife))</f>
        <v>0</v>
      </c>
      <c r="Q494" s="287">
        <f>IF(Q$3&gt;A29taxremlife,A29taxvalue-SUM($F494:P494),IF(A29taxremlife="N/A","n/a",A29taxvalue/A29taxremlife))</f>
        <v>0</v>
      </c>
      <c r="R494" s="287"/>
      <c r="S494" s="288"/>
      <c r="T494" s="288"/>
      <c r="U494" s="288"/>
      <c r="V494" s="288"/>
      <c r="W494" s="288"/>
      <c r="X494" s="288"/>
      <c r="Y494" s="288"/>
      <c r="Z494" s="288"/>
      <c r="AA494" s="289"/>
      <c r="AB494" s="289"/>
      <c r="AC494" s="289"/>
      <c r="AD494" s="289"/>
      <c r="AE494" s="289"/>
      <c r="AF494" s="289"/>
      <c r="AG494" s="289"/>
      <c r="AH494" s="289"/>
      <c r="AI494" s="289"/>
      <c r="AJ494" s="289"/>
      <c r="AK494" s="289"/>
      <c r="AL494" s="289"/>
      <c r="AM494" s="289"/>
      <c r="AN494" s="289"/>
      <c r="AO494" s="289"/>
      <c r="AP494" s="289"/>
      <c r="AQ494" s="289"/>
      <c r="AR494" s="289"/>
      <c r="AS494" s="289"/>
      <c r="AT494" s="289"/>
      <c r="AU494" s="289"/>
      <c r="AV494" s="289"/>
      <c r="AW494" s="289"/>
      <c r="AX494" s="289"/>
      <c r="AY494" s="289"/>
      <c r="AZ494" s="289"/>
      <c r="BA494" s="289"/>
      <c r="BB494" s="289"/>
      <c r="BC494" s="289"/>
      <c r="BD494" s="289"/>
      <c r="BE494" s="289"/>
      <c r="BF494" s="289"/>
      <c r="BG494" s="289"/>
      <c r="BH494" s="289"/>
      <c r="BI494" s="289"/>
      <c r="BJ494" s="187"/>
      <c r="BK494" s="187"/>
      <c r="BL494" s="187"/>
      <c r="BM494" s="187"/>
      <c r="BN494" s="187"/>
      <c r="BO494" s="187"/>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t="12.75" hidden="1" customHeight="1" outlineLevel="2">
      <c r="A495" s="9"/>
      <c r="B495" s="9"/>
      <c r="C495" s="25"/>
      <c r="D495" s="364" t="s">
        <v>83</v>
      </c>
      <c r="E495" s="85">
        <v>-1</v>
      </c>
      <c r="F495" s="290"/>
      <c r="G495" s="291"/>
      <c r="H495" s="291"/>
      <c r="I495" s="291"/>
      <c r="J495" s="291"/>
      <c r="K495" s="291"/>
      <c r="L495" s="291"/>
      <c r="M495" s="291"/>
      <c r="N495" s="291"/>
      <c r="O495" s="291"/>
      <c r="P495" s="291"/>
      <c r="Q495" s="291"/>
      <c r="R495" s="291"/>
      <c r="S495" s="288"/>
      <c r="T495" s="288"/>
      <c r="U495" s="288"/>
      <c r="V495" s="288"/>
      <c r="W495" s="288"/>
      <c r="X495" s="288"/>
      <c r="Y495" s="288"/>
      <c r="Z495" s="288"/>
      <c r="AA495" s="289"/>
      <c r="AB495" s="289"/>
      <c r="AC495" s="289"/>
      <c r="AD495" s="289"/>
      <c r="AE495" s="289"/>
      <c r="AF495" s="289"/>
      <c r="AG495" s="289"/>
      <c r="AH495" s="289"/>
      <c r="AI495" s="289"/>
      <c r="AJ495" s="289"/>
      <c r="AK495" s="289"/>
      <c r="AL495" s="289"/>
      <c r="AM495" s="289"/>
      <c r="AN495" s="289"/>
      <c r="AO495" s="289"/>
      <c r="AP495" s="289"/>
      <c r="AQ495" s="289"/>
      <c r="AR495" s="289"/>
      <c r="AS495" s="289"/>
      <c r="AT495" s="289"/>
      <c r="AU495" s="289"/>
      <c r="AV495" s="289"/>
      <c r="AW495" s="289"/>
      <c r="AX495" s="289"/>
      <c r="AY495" s="289"/>
      <c r="AZ495" s="289"/>
      <c r="BA495" s="289"/>
      <c r="BB495" s="289"/>
      <c r="BC495" s="289"/>
      <c r="BD495" s="289"/>
      <c r="BE495" s="289"/>
      <c r="BF495" s="289"/>
      <c r="BG495" s="289"/>
      <c r="BH495" s="289"/>
      <c r="BI495" s="289"/>
      <c r="BJ495" s="187"/>
      <c r="BK495" s="187"/>
      <c r="BL495" s="187"/>
      <c r="BM495" s="187"/>
      <c r="BN495" s="187"/>
      <c r="BO495" s="187"/>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t="12.75" hidden="1" customHeight="1" outlineLevel="2">
      <c r="A496" s="9"/>
      <c r="B496" s="9"/>
      <c r="C496" s="25"/>
      <c r="D496" s="365"/>
      <c r="E496" s="85">
        <v>0</v>
      </c>
      <c r="F496" s="290"/>
      <c r="G496" s="293"/>
      <c r="H496" s="291"/>
      <c r="I496" s="291"/>
      <c r="J496" s="291"/>
      <c r="K496" s="291"/>
      <c r="L496" s="291"/>
      <c r="M496" s="291"/>
      <c r="N496" s="291"/>
      <c r="O496" s="291"/>
      <c r="P496" s="291"/>
      <c r="Q496" s="291"/>
      <c r="R496" s="291"/>
      <c r="S496" s="288"/>
      <c r="T496" s="288"/>
      <c r="U496" s="288"/>
      <c r="V496" s="288"/>
      <c r="W496" s="288"/>
      <c r="X496" s="288"/>
      <c r="Y496" s="288"/>
      <c r="Z496" s="288"/>
      <c r="AA496" s="289"/>
      <c r="AB496" s="289"/>
      <c r="AC496" s="289"/>
      <c r="AD496" s="289"/>
      <c r="AE496" s="289"/>
      <c r="AF496" s="289"/>
      <c r="AG496" s="289"/>
      <c r="AH496" s="289"/>
      <c r="AI496" s="289"/>
      <c r="AJ496" s="289"/>
      <c r="AK496" s="289"/>
      <c r="AL496" s="289"/>
      <c r="AM496" s="289"/>
      <c r="AN496" s="289"/>
      <c r="AO496" s="289"/>
      <c r="AP496" s="289"/>
      <c r="AQ496" s="289"/>
      <c r="AR496" s="289"/>
      <c r="AS496" s="289"/>
      <c r="AT496" s="289"/>
      <c r="AU496" s="289"/>
      <c r="AV496" s="289"/>
      <c r="AW496" s="289"/>
      <c r="AX496" s="289"/>
      <c r="AY496" s="289"/>
      <c r="AZ496" s="289"/>
      <c r="BA496" s="289"/>
      <c r="BB496" s="289"/>
      <c r="BC496" s="289"/>
      <c r="BD496" s="289"/>
      <c r="BE496" s="289"/>
      <c r="BF496" s="289"/>
      <c r="BG496" s="289"/>
      <c r="BH496" s="289"/>
      <c r="BI496" s="289"/>
      <c r="BJ496" s="187"/>
      <c r="BK496" s="187"/>
      <c r="BL496" s="187"/>
      <c r="BM496" s="187"/>
      <c r="BN496" s="187"/>
      <c r="BO496" s="187"/>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t="12.75" hidden="1" customHeight="1" outlineLevel="2">
      <c r="A497" s="9"/>
      <c r="B497" s="9"/>
      <c r="C497" s="25"/>
      <c r="D497" s="365"/>
      <c r="E497" s="85">
        <v>1</v>
      </c>
      <c r="F497" s="290"/>
      <c r="G497" s="294"/>
      <c r="H497" s="293"/>
      <c r="I497" s="291">
        <f>IF(A29taxstdlife="n/a","n/a",IF(I$3&gt;(A29taxstdlife+$E497),(Input!$H$84-Input!$H$133)-SUM($H497:H497),(Input!$H$84-Input!$H$133)/A29taxstdlife))</f>
        <v>0</v>
      </c>
      <c r="J497" s="291">
        <f>IF(A29taxstdlife="n/a","n/a",IF(J$3&gt;(A29taxstdlife+$E497),(Input!$H$84-Input!$H$133)-SUM($H497:I497),(Input!$H$84-Input!$H$133)/A29taxstdlife))</f>
        <v>0</v>
      </c>
      <c r="K497" s="291">
        <f>IF(A29taxstdlife="n/a","n/a",IF(K$3&gt;(A29taxstdlife+$E497),(Input!$H$84-Input!$H$133)-SUM($H497:J497),(Input!$H$84-Input!$H$133)/A29taxstdlife))</f>
        <v>0</v>
      </c>
      <c r="L497" s="291">
        <f>IF(A29taxstdlife="n/a","n/a",IF(L$3&gt;(A29taxstdlife+$E497),(Input!$H$84-Input!$H$133)-SUM($H497:K497),(Input!$H$84-Input!$H$133)/A29taxstdlife))</f>
        <v>0</v>
      </c>
      <c r="M497" s="291">
        <f>IF(A29taxstdlife="n/a","n/a",IF(M$3&gt;(A29taxstdlife+$E497),(Input!$H$84-Input!$H$133)-SUM($H497:L497),(Input!$H$84-Input!$H$133)/A29taxstdlife))</f>
        <v>0</v>
      </c>
      <c r="N497" s="291">
        <f>IF(A29taxstdlife="n/a","n/a",IF(N$3&gt;(A29taxstdlife+$E497),(Input!$H$84-Input!$H$133)-SUM($H497:M497),(Input!$H$84-Input!$H$133)/A29taxstdlife))</f>
        <v>0</v>
      </c>
      <c r="O497" s="291">
        <f>IF(A29taxstdlife="n/a","n/a",IF(O$3&gt;(A29taxstdlife+$E497),(Input!$H$84-Input!$H$133)-SUM($H497:N497),(Input!$H$84-Input!$H$133)/A29taxstdlife))</f>
        <v>0</v>
      </c>
      <c r="P497" s="291">
        <f>IF(A29taxstdlife="n/a","n/a",IF(P$3&gt;(A29taxstdlife+$E497),(Input!$H$84-Input!$H$133)-SUM($H497:O497),(Input!$H$84-Input!$H$133)/A29taxstdlife))</f>
        <v>0</v>
      </c>
      <c r="Q497" s="291">
        <f>IF(A29taxstdlife="n/a","n/a",IF(Q$3&gt;(A29taxstdlife+$E497),(Input!$H$84-Input!$H$133)-SUM($H497:P497),(Input!$H$84-Input!$H$133)/A29taxstdlife))</f>
        <v>0</v>
      </c>
      <c r="R497" s="291"/>
      <c r="S497" s="288"/>
      <c r="T497" s="288"/>
      <c r="U497" s="288"/>
      <c r="V497" s="288"/>
      <c r="W497" s="288"/>
      <c r="X497" s="288"/>
      <c r="Y497" s="288"/>
      <c r="Z497" s="288"/>
      <c r="AA497" s="289"/>
      <c r="AB497" s="289"/>
      <c r="AC497" s="289"/>
      <c r="AD497" s="289"/>
      <c r="AE497" s="289"/>
      <c r="AF497" s="289"/>
      <c r="AG497" s="289"/>
      <c r="AH497" s="289"/>
      <c r="AI497" s="289"/>
      <c r="AJ497" s="289"/>
      <c r="AK497" s="289"/>
      <c r="AL497" s="289"/>
      <c r="AM497" s="289"/>
      <c r="AN497" s="289"/>
      <c r="AO497" s="289"/>
      <c r="AP497" s="289"/>
      <c r="AQ497" s="289"/>
      <c r="AR497" s="289"/>
      <c r="AS497" s="289"/>
      <c r="AT497" s="289"/>
      <c r="AU497" s="289"/>
      <c r="AV497" s="289"/>
      <c r="AW497" s="289"/>
      <c r="AX497" s="289"/>
      <c r="AY497" s="289"/>
      <c r="AZ497" s="289"/>
      <c r="BA497" s="289"/>
      <c r="BB497" s="289"/>
      <c r="BC497" s="289"/>
      <c r="BD497" s="289"/>
      <c r="BE497" s="289"/>
      <c r="BF497" s="289"/>
      <c r="BG497" s="289"/>
      <c r="BH497" s="289"/>
      <c r="BI497" s="289"/>
      <c r="BJ497" s="187"/>
      <c r="BK497" s="187"/>
      <c r="BL497" s="187"/>
      <c r="BM497" s="187"/>
      <c r="BN497" s="187"/>
      <c r="BO497" s="18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t="12.75" hidden="1" customHeight="1" outlineLevel="2">
      <c r="A498" s="9"/>
      <c r="B498" s="9"/>
      <c r="C498" s="25"/>
      <c r="D498" s="365"/>
      <c r="E498" s="85">
        <v>2</v>
      </c>
      <c r="F498" s="290"/>
      <c r="G498" s="294"/>
      <c r="H498" s="294"/>
      <c r="I498" s="293"/>
      <c r="J498" s="291">
        <f>IF(A29taxstdlife="n/a","n/a",IF(J$3&gt;(A29taxstdlife+$E498),(Input!$I$84-Input!$I$133)-SUM($I498:I498),(Input!$I$84-Input!$I$133)/A29taxstdlife))</f>
        <v>0</v>
      </c>
      <c r="K498" s="291">
        <f>IF(A29taxstdlife="n/a","n/a",IF(K$3&gt;(A29taxstdlife+$E498),(Input!$I$84-Input!$I$133)-SUM($I498:J498),(Input!$I$84-Input!$I$133)/A29taxstdlife))</f>
        <v>0</v>
      </c>
      <c r="L498" s="291">
        <f>IF(A29taxstdlife="n/a","n/a",IF(L$3&gt;(A29taxstdlife+$E498),(Input!$I$84-Input!$I$133)-SUM($I498:K498),(Input!$I$84-Input!$I$133)/A29taxstdlife))</f>
        <v>0</v>
      </c>
      <c r="M498" s="291">
        <f>IF(A29taxstdlife="n/a","n/a",IF(M$3&gt;(A29taxstdlife+$E498),(Input!$I$84-Input!$I$133)-SUM($I498:L498),(Input!$I$84-Input!$I$133)/A29taxstdlife))</f>
        <v>0</v>
      </c>
      <c r="N498" s="291">
        <f>IF(A29taxstdlife="n/a","n/a",IF(N$3&gt;(A29taxstdlife+$E498),(Input!$I$84-Input!$I$133)-SUM($I498:M498),(Input!$I$84-Input!$I$133)/A29taxstdlife))</f>
        <v>0</v>
      </c>
      <c r="O498" s="291">
        <f>IF(A29taxstdlife="n/a","n/a",IF(O$3&gt;(A29taxstdlife+$E498),(Input!$I$84-Input!$I$133)-SUM($I498:N498),(Input!$I$84-Input!$I$133)/A29taxstdlife))</f>
        <v>0</v>
      </c>
      <c r="P498" s="291">
        <f>IF(A29taxstdlife="n/a","n/a",IF(P$3&gt;(A29taxstdlife+$E498),(Input!$I$84-Input!$I$133)-SUM($I498:O498),(Input!$I$84-Input!$I$133)/A29taxstdlife))</f>
        <v>0</v>
      </c>
      <c r="Q498" s="291">
        <f>IF(A29taxstdlife="n/a","n/a",IF(Q$3&gt;(A29taxstdlife+$E498),(Input!$I$84-Input!$I$133)-SUM($I498:P498),(Input!$I$84-Input!$I$133)/A29taxstdlife))</f>
        <v>0</v>
      </c>
      <c r="R498" s="291"/>
      <c r="S498" s="288"/>
      <c r="T498" s="288"/>
      <c r="U498" s="288"/>
      <c r="V498" s="288"/>
      <c r="W498" s="288"/>
      <c r="X498" s="288"/>
      <c r="Y498" s="288"/>
      <c r="Z498" s="288"/>
      <c r="AA498" s="289"/>
      <c r="AB498" s="289"/>
      <c r="AC498" s="289"/>
      <c r="AD498" s="289"/>
      <c r="AE498" s="289"/>
      <c r="AF498" s="289"/>
      <c r="AG498" s="289"/>
      <c r="AH498" s="289"/>
      <c r="AI498" s="289"/>
      <c r="AJ498" s="289"/>
      <c r="AK498" s="289"/>
      <c r="AL498" s="289"/>
      <c r="AM498" s="289"/>
      <c r="AN498" s="289"/>
      <c r="AO498" s="289"/>
      <c r="AP498" s="289"/>
      <c r="AQ498" s="289"/>
      <c r="AR498" s="289"/>
      <c r="AS498" s="289"/>
      <c r="AT498" s="289"/>
      <c r="AU498" s="289"/>
      <c r="AV498" s="289"/>
      <c r="AW498" s="289"/>
      <c r="AX498" s="289"/>
      <c r="AY498" s="289"/>
      <c r="AZ498" s="289"/>
      <c r="BA498" s="289"/>
      <c r="BB498" s="289"/>
      <c r="BC498" s="289"/>
      <c r="BD498" s="289"/>
      <c r="BE498" s="289"/>
      <c r="BF498" s="289"/>
      <c r="BG498" s="289"/>
      <c r="BH498" s="289"/>
      <c r="BI498" s="289"/>
      <c r="BJ498" s="300"/>
      <c r="BK498" s="187"/>
      <c r="BL498" s="187"/>
      <c r="BM498" s="187"/>
      <c r="BN498" s="187"/>
      <c r="BO498" s="187"/>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t="12.75" hidden="1" customHeight="1" outlineLevel="2">
      <c r="A499" s="9"/>
      <c r="B499" s="9"/>
      <c r="C499" s="25"/>
      <c r="D499" s="365"/>
      <c r="E499" s="85">
        <v>3</v>
      </c>
      <c r="F499" s="290"/>
      <c r="G499" s="294"/>
      <c r="H499" s="294"/>
      <c r="I499" s="294"/>
      <c r="J499" s="293"/>
      <c r="K499" s="291">
        <f>IF(A29taxstdlife="n/a","n/a",IF(K$3&gt;(A29taxstdlife+$E499),(Input!$J$84-Input!$J$133)-SUM($J499:J499),(Input!$J$84-Input!$J$133)/A29taxstdlife))</f>
        <v>0</v>
      </c>
      <c r="L499" s="291">
        <f>IF(A29taxstdlife="n/a","n/a",IF(L$3&gt;(A29taxstdlife+$E499),(Input!$J$84-Input!$J$133)-SUM($J499:K499),(Input!$J$84-Input!$J$133)/A29taxstdlife))</f>
        <v>0</v>
      </c>
      <c r="M499" s="291">
        <f>IF(A29taxstdlife="n/a","n/a",IF(M$3&gt;(A29taxstdlife+$E499),(Input!$J$84-Input!$J$133)-SUM($J499:L499),(Input!$J$84-Input!$J$133)/A29taxstdlife))</f>
        <v>0</v>
      </c>
      <c r="N499" s="291">
        <f>IF(A29taxstdlife="n/a","n/a",IF(N$3&gt;(A29taxstdlife+$E499),(Input!$J$84-Input!$J$133)-SUM($J499:M499),(Input!$J$84-Input!$J$133)/A29taxstdlife))</f>
        <v>0</v>
      </c>
      <c r="O499" s="291">
        <f>IF(A29taxstdlife="n/a","n/a",IF(O$3&gt;(A29taxstdlife+$E499),(Input!$J$84-Input!$J$133)-SUM($J499:N499),(Input!$J$84-Input!$J$133)/A29taxstdlife))</f>
        <v>0</v>
      </c>
      <c r="P499" s="291">
        <f>IF(A29taxstdlife="n/a","n/a",IF(P$3&gt;(A29taxstdlife+$E499),(Input!$J$84-Input!$J$133)-SUM($J499:O499),(Input!$J$84-Input!$J$133)/A29taxstdlife))</f>
        <v>0</v>
      </c>
      <c r="Q499" s="291">
        <f>IF(A29taxstdlife="n/a","n/a",IF(Q$3&gt;(A29taxstdlife+$E499),(Input!$J$84-Input!$J$133)-SUM($J499:P499),(Input!$J$84-Input!$J$133)/A29taxstdlife))</f>
        <v>0</v>
      </c>
      <c r="R499" s="291"/>
      <c r="S499" s="288"/>
      <c r="T499" s="288"/>
      <c r="U499" s="288"/>
      <c r="V499" s="288"/>
      <c r="W499" s="288"/>
      <c r="X499" s="288"/>
      <c r="Y499" s="288"/>
      <c r="Z499" s="288"/>
      <c r="AA499" s="289"/>
      <c r="AB499" s="289"/>
      <c r="AC499" s="289"/>
      <c r="AD499" s="289"/>
      <c r="AE499" s="289"/>
      <c r="AF499" s="289"/>
      <c r="AG499" s="289"/>
      <c r="AH499" s="289"/>
      <c r="AI499" s="289"/>
      <c r="AJ499" s="289"/>
      <c r="AK499" s="289"/>
      <c r="AL499" s="289"/>
      <c r="AM499" s="289"/>
      <c r="AN499" s="289"/>
      <c r="AO499" s="289"/>
      <c r="AP499" s="289"/>
      <c r="AQ499" s="289"/>
      <c r="AR499" s="289"/>
      <c r="AS499" s="289"/>
      <c r="AT499" s="289"/>
      <c r="AU499" s="289"/>
      <c r="AV499" s="289"/>
      <c r="AW499" s="289"/>
      <c r="AX499" s="289"/>
      <c r="AY499" s="289"/>
      <c r="AZ499" s="289"/>
      <c r="BA499" s="289"/>
      <c r="BB499" s="289"/>
      <c r="BC499" s="289"/>
      <c r="BD499" s="289"/>
      <c r="BE499" s="289"/>
      <c r="BF499" s="289"/>
      <c r="BG499" s="289"/>
      <c r="BH499" s="289"/>
      <c r="BI499" s="289"/>
      <c r="BJ499" s="187"/>
      <c r="BK499" s="187"/>
      <c r="BL499" s="187"/>
      <c r="BM499" s="187"/>
      <c r="BN499" s="187"/>
      <c r="BO499" s="187"/>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t="12.75" hidden="1" customHeight="1" outlineLevel="2">
      <c r="A500" s="9"/>
      <c r="B500" s="9"/>
      <c r="C500" s="25"/>
      <c r="D500" s="365"/>
      <c r="E500" s="85">
        <v>4</v>
      </c>
      <c r="F500" s="290"/>
      <c r="G500" s="294"/>
      <c r="H500" s="294"/>
      <c r="I500" s="294"/>
      <c r="J500" s="294"/>
      <c r="K500" s="293"/>
      <c r="L500" s="291">
        <f>IF(A29taxstdlife="n/a","n/a",IF(L$3&gt;(A29taxstdlife+$E500),(Input!$K$84-Input!$K$133)-SUM($K500:K500),(Input!$K$84-Input!$K$133)/A29taxstdlife))</f>
        <v>0</v>
      </c>
      <c r="M500" s="291">
        <f>IF(A29taxstdlife="n/a","n/a",IF(M$3&gt;(A29taxstdlife+$E500),(Input!$K$84-Input!$K$133)-SUM($K500:L500),(Input!$K$84-Input!$K$133)/A29taxstdlife))</f>
        <v>0</v>
      </c>
      <c r="N500" s="291">
        <f>IF(A29taxstdlife="n/a","n/a",IF(N$3&gt;(A29taxstdlife+$E500),(Input!$K$84-Input!$K$133)-SUM($K500:M500),(Input!$K$84-Input!$K$133)/A29taxstdlife))</f>
        <v>0</v>
      </c>
      <c r="O500" s="291">
        <f>IF(A29taxstdlife="n/a","n/a",IF(O$3&gt;(A29taxstdlife+$E500),(Input!$K$84-Input!$K$133)-SUM($K500:N500),(Input!$K$84-Input!$K$133)/A29taxstdlife))</f>
        <v>0</v>
      </c>
      <c r="P500" s="291">
        <f>IF(A29taxstdlife="n/a","n/a",IF(P$3&gt;(A29taxstdlife+$E500),(Input!$K$84-Input!$K$133)-SUM($K500:O500),(Input!$K$84-Input!$K$133)/A29taxstdlife))</f>
        <v>0</v>
      </c>
      <c r="Q500" s="291">
        <f>IF(A29taxstdlife="n/a","n/a",IF(Q$3&gt;(A29taxstdlife+$E500),(Input!$K$84-Input!$K$133)-SUM($K500:P500),(Input!$K$84-Input!$K$133)/A29taxstdlife))</f>
        <v>0</v>
      </c>
      <c r="R500" s="291"/>
      <c r="S500" s="288"/>
      <c r="T500" s="288"/>
      <c r="U500" s="288"/>
      <c r="V500" s="288"/>
      <c r="W500" s="288"/>
      <c r="X500" s="288"/>
      <c r="Y500" s="288"/>
      <c r="Z500" s="288"/>
      <c r="AA500" s="289"/>
      <c r="AB500" s="289"/>
      <c r="AC500" s="289"/>
      <c r="AD500" s="289"/>
      <c r="AE500" s="289"/>
      <c r="AF500" s="289"/>
      <c r="AG500" s="289"/>
      <c r="AH500" s="289"/>
      <c r="AI500" s="289"/>
      <c r="AJ500" s="289"/>
      <c r="AK500" s="289"/>
      <c r="AL500" s="289"/>
      <c r="AM500" s="289"/>
      <c r="AN500" s="289"/>
      <c r="AO500" s="289"/>
      <c r="AP500" s="289"/>
      <c r="AQ500" s="289"/>
      <c r="AR500" s="289"/>
      <c r="AS500" s="289"/>
      <c r="AT500" s="289"/>
      <c r="AU500" s="289"/>
      <c r="AV500" s="289"/>
      <c r="AW500" s="289"/>
      <c r="AX500" s="289"/>
      <c r="AY500" s="289"/>
      <c r="AZ500" s="289"/>
      <c r="BA500" s="289"/>
      <c r="BB500" s="289"/>
      <c r="BC500" s="289"/>
      <c r="BD500" s="289"/>
      <c r="BE500" s="289"/>
      <c r="BF500" s="289"/>
      <c r="BG500" s="289"/>
      <c r="BH500" s="289"/>
      <c r="BI500" s="289"/>
      <c r="BJ500" s="187"/>
      <c r="BK500" s="187"/>
      <c r="BL500" s="187"/>
      <c r="BM500" s="187"/>
      <c r="BN500" s="187"/>
      <c r="BO500" s="187"/>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t="12.75" hidden="1" customHeight="1" outlineLevel="2">
      <c r="A501" s="9"/>
      <c r="B501" s="9"/>
      <c r="C501" s="25"/>
      <c r="D501" s="365"/>
      <c r="E501" s="85">
        <v>5</v>
      </c>
      <c r="F501" s="290"/>
      <c r="G501" s="294"/>
      <c r="H501" s="294"/>
      <c r="I501" s="294"/>
      <c r="J501" s="294"/>
      <c r="K501" s="294"/>
      <c r="L501" s="293"/>
      <c r="M501" s="291">
        <f>IF(A29taxstdlife="n/a","n/a",IF(M$3&gt;(A29taxstdlife+$E501),(Input!$L$84-Input!$L$133)-SUM($L501:L501),(Input!$L$84-Input!$L$133)/A29taxstdlife))</f>
        <v>0</v>
      </c>
      <c r="N501" s="291">
        <f>IF(A29taxstdlife="n/a","n/a",IF(N$3&gt;(A29taxstdlife+$E501),(Input!$L$84-Input!$L$133)-SUM($L501:M501),(Input!$L$84-Input!$L$133)/A29taxstdlife))</f>
        <v>0</v>
      </c>
      <c r="O501" s="291">
        <f>IF(A29taxstdlife="n/a","n/a",IF(O$3&gt;(A29taxstdlife+$E501),(Input!$L$84-Input!$L$133)-SUM($L501:N501),(Input!$L$84-Input!$L$133)/A29taxstdlife))</f>
        <v>0</v>
      </c>
      <c r="P501" s="291">
        <f>IF(A29taxstdlife="n/a","n/a",IF(P$3&gt;(A29taxstdlife+$E501),(Input!$L$84-Input!$L$133)-SUM($L501:O501),(Input!$L$84-Input!$L$133)/A29taxstdlife))</f>
        <v>0</v>
      </c>
      <c r="Q501" s="291">
        <f>IF(A29taxstdlife="n/a","n/a",IF(Q$3&gt;(A29taxstdlife+$E501),(Input!$L$84-Input!$L$133)-SUM($L501:P501),(Input!$L$84-Input!$L$133)/A29taxstdlife))</f>
        <v>0</v>
      </c>
      <c r="R501" s="291"/>
      <c r="S501" s="288"/>
      <c r="T501" s="288"/>
      <c r="U501" s="288"/>
      <c r="V501" s="288"/>
      <c r="W501" s="288"/>
      <c r="X501" s="288"/>
      <c r="Y501" s="288"/>
      <c r="Z501" s="288"/>
      <c r="AA501" s="289"/>
      <c r="AB501" s="289"/>
      <c r="AC501" s="289"/>
      <c r="AD501" s="289"/>
      <c r="AE501" s="289"/>
      <c r="AF501" s="289"/>
      <c r="AG501" s="289"/>
      <c r="AH501" s="289"/>
      <c r="AI501" s="289"/>
      <c r="AJ501" s="289"/>
      <c r="AK501" s="289"/>
      <c r="AL501" s="289"/>
      <c r="AM501" s="289"/>
      <c r="AN501" s="289"/>
      <c r="AO501" s="289"/>
      <c r="AP501" s="289"/>
      <c r="AQ501" s="289"/>
      <c r="AR501" s="289"/>
      <c r="AS501" s="289"/>
      <c r="AT501" s="289"/>
      <c r="AU501" s="289"/>
      <c r="AV501" s="289"/>
      <c r="AW501" s="289"/>
      <c r="AX501" s="289"/>
      <c r="AY501" s="289"/>
      <c r="AZ501" s="289"/>
      <c r="BA501" s="289"/>
      <c r="BB501" s="289"/>
      <c r="BC501" s="289"/>
      <c r="BD501" s="289"/>
      <c r="BE501" s="289"/>
      <c r="BF501" s="289"/>
      <c r="BG501" s="289"/>
      <c r="BH501" s="289"/>
      <c r="BI501" s="289"/>
      <c r="BJ501" s="187"/>
      <c r="BK501" s="187"/>
      <c r="BL501" s="187"/>
      <c r="BM501" s="187"/>
      <c r="BN501" s="187"/>
      <c r="BO501" s="187"/>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25"/>
      <c r="D502" s="365"/>
      <c r="E502" s="85">
        <v>6</v>
      </c>
      <c r="F502" s="290"/>
      <c r="G502" s="294"/>
      <c r="H502" s="294"/>
      <c r="I502" s="294"/>
      <c r="J502" s="294"/>
      <c r="K502" s="294"/>
      <c r="L502" s="294"/>
      <c r="M502" s="293"/>
      <c r="N502" s="291">
        <f>IF(A29taxstdlife="n/a","n/a",IF(N$3&gt;(A29taxstdlife+$E502),(Input!$M$84-Input!$M$133)-SUM($M502:M502),(Input!$M$84-Input!$M$133)/A29taxstdlife))</f>
        <v>0</v>
      </c>
      <c r="O502" s="291">
        <f>IF(A29taxstdlife="n/a","n/a",IF(O$3&gt;(A29taxstdlife+$E502),(Input!$M$84-Input!$M$133)-SUM($M502:N502),(Input!$M$84-Input!$M$133)/A29taxstdlife))</f>
        <v>0</v>
      </c>
      <c r="P502" s="291">
        <f>IF(A29taxstdlife="n/a","n/a",IF(P$3&gt;(A29taxstdlife+$E502),(Input!$M$84-Input!$M$133)-SUM($M502:O502),(Input!$M$84-Input!$M$133)/A29taxstdlife))</f>
        <v>0</v>
      </c>
      <c r="Q502" s="291">
        <f>IF(A29taxstdlife="n/a","n/a",IF(Q$3&gt;(A29taxstdlife+$E502),(Input!$M$84-Input!$M$133)-SUM($M502:P502),(Input!$M$84-Input!$M$133)/A29taxstdlife))</f>
        <v>0</v>
      </c>
      <c r="R502" s="291"/>
      <c r="S502" s="288"/>
      <c r="T502" s="288"/>
      <c r="U502" s="288"/>
      <c r="V502" s="288"/>
      <c r="W502" s="288"/>
      <c r="X502" s="288"/>
      <c r="Y502" s="288"/>
      <c r="Z502" s="288"/>
      <c r="AA502" s="289"/>
      <c r="AB502" s="289"/>
      <c r="AC502" s="289"/>
      <c r="AD502" s="289"/>
      <c r="AE502" s="289"/>
      <c r="AF502" s="289"/>
      <c r="AG502" s="289"/>
      <c r="AH502" s="289"/>
      <c r="AI502" s="289"/>
      <c r="AJ502" s="289"/>
      <c r="AK502" s="289"/>
      <c r="AL502" s="289"/>
      <c r="AM502" s="289"/>
      <c r="AN502" s="289"/>
      <c r="AO502" s="289"/>
      <c r="AP502" s="289"/>
      <c r="AQ502" s="289"/>
      <c r="AR502" s="289"/>
      <c r="AS502" s="289"/>
      <c r="AT502" s="289"/>
      <c r="AU502" s="289"/>
      <c r="AV502" s="289"/>
      <c r="AW502" s="289"/>
      <c r="AX502" s="289"/>
      <c r="AY502" s="289"/>
      <c r="AZ502" s="289"/>
      <c r="BA502" s="289"/>
      <c r="BB502" s="289"/>
      <c r="BC502" s="289"/>
      <c r="BD502" s="289"/>
      <c r="BE502" s="289"/>
      <c r="BF502" s="289"/>
      <c r="BG502" s="289"/>
      <c r="BH502" s="289"/>
      <c r="BI502" s="289"/>
      <c r="BJ502" s="187"/>
      <c r="BK502" s="187"/>
      <c r="BL502" s="187"/>
      <c r="BM502" s="187"/>
      <c r="BN502" s="187"/>
      <c r="BO502" s="187"/>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t="12.75" hidden="1" customHeight="1" outlineLevel="2">
      <c r="A503" s="9"/>
      <c r="B503" s="9"/>
      <c r="C503" s="25"/>
      <c r="D503" s="365"/>
      <c r="E503" s="85">
        <v>7</v>
      </c>
      <c r="F503" s="290"/>
      <c r="G503" s="294"/>
      <c r="H503" s="294"/>
      <c r="I503" s="294"/>
      <c r="J503" s="294"/>
      <c r="K503" s="294"/>
      <c r="L503" s="294"/>
      <c r="M503" s="294"/>
      <c r="N503" s="293"/>
      <c r="O503" s="291">
        <f>IF(A29taxstdlife="n/a","n/a",IF(O$3&gt;(A29taxstdlife+$E503),(Input!$N$84-Input!$N$133)-SUM($N503:N503),(Input!$N$84-Input!$N$133)/A29taxstdlife))</f>
        <v>0</v>
      </c>
      <c r="P503" s="291">
        <f>IF(A29taxstdlife="n/a","n/a",IF(P$3&gt;(A29taxstdlife+$E503),(Input!$N$84-Input!$N$133)-SUM($N503:O503),(Input!$N$84-Input!$N$133)/A29taxstdlife))</f>
        <v>0</v>
      </c>
      <c r="Q503" s="291">
        <f>IF(A29taxstdlife="n/a","n/a",IF(Q$3&gt;(A29taxstdlife+$E503),(Input!$N$84-Input!$N$133)-SUM($N503:P503),(Input!$N$84-Input!$N$133)/A29taxstdlife))</f>
        <v>0</v>
      </c>
      <c r="R503" s="291"/>
      <c r="S503" s="288"/>
      <c r="T503" s="288"/>
      <c r="U503" s="288"/>
      <c r="V503" s="288"/>
      <c r="W503" s="288"/>
      <c r="X503" s="288"/>
      <c r="Y503" s="288"/>
      <c r="Z503" s="288"/>
      <c r="AA503" s="289"/>
      <c r="AB503" s="289"/>
      <c r="AC503" s="289"/>
      <c r="AD503" s="289"/>
      <c r="AE503" s="289"/>
      <c r="AF503" s="289"/>
      <c r="AG503" s="289"/>
      <c r="AH503" s="289"/>
      <c r="AI503" s="289"/>
      <c r="AJ503" s="289"/>
      <c r="AK503" s="289"/>
      <c r="AL503" s="289"/>
      <c r="AM503" s="289"/>
      <c r="AN503" s="289"/>
      <c r="AO503" s="289"/>
      <c r="AP503" s="289"/>
      <c r="AQ503" s="289"/>
      <c r="AR503" s="289"/>
      <c r="AS503" s="289"/>
      <c r="AT503" s="289"/>
      <c r="AU503" s="289"/>
      <c r="AV503" s="289"/>
      <c r="AW503" s="289"/>
      <c r="AX503" s="289"/>
      <c r="AY503" s="289"/>
      <c r="AZ503" s="289"/>
      <c r="BA503" s="289"/>
      <c r="BB503" s="289"/>
      <c r="BC503" s="289"/>
      <c r="BD503" s="289"/>
      <c r="BE503" s="289"/>
      <c r="BF503" s="289"/>
      <c r="BG503" s="289"/>
      <c r="BH503" s="289"/>
      <c r="BI503" s="289"/>
      <c r="BJ503" s="187"/>
      <c r="BK503" s="187"/>
      <c r="BL503" s="187"/>
      <c r="BM503" s="187"/>
      <c r="BN503" s="187"/>
      <c r="BO503" s="187"/>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t="12.75" hidden="1" customHeight="1" outlineLevel="2">
      <c r="A504" s="9"/>
      <c r="B504" s="9"/>
      <c r="C504" s="25"/>
      <c r="D504" s="365"/>
      <c r="E504" s="85">
        <v>8</v>
      </c>
      <c r="F504" s="290"/>
      <c r="G504" s="294"/>
      <c r="H504" s="294"/>
      <c r="I504" s="294"/>
      <c r="J504" s="294"/>
      <c r="K504" s="294"/>
      <c r="L504" s="294"/>
      <c r="M504" s="294"/>
      <c r="N504" s="294"/>
      <c r="O504" s="293"/>
      <c r="P504" s="291">
        <f>IF(A29taxstdlife="n/a","n/a",IF(P$3&gt;(A29taxstdlife+$E504),(Input!$O$84-Input!$O$133)-SUM($O504:O504),(Input!$O$84-Input!$O$133)/A29taxstdlife))</f>
        <v>0</v>
      </c>
      <c r="Q504" s="291">
        <f>IF(A29taxstdlife="n/a","n/a",IF(Q$3&gt;(A29taxstdlife+$E504),(Input!$O$84-Input!$O$133)-SUM($O504:P504),(Input!$O$84-Input!$O$133)/A29taxstdlife))</f>
        <v>0</v>
      </c>
      <c r="R504" s="291"/>
      <c r="S504" s="288"/>
      <c r="T504" s="288"/>
      <c r="U504" s="288"/>
      <c r="V504" s="288"/>
      <c r="W504" s="288"/>
      <c r="X504" s="288"/>
      <c r="Y504" s="288"/>
      <c r="Z504" s="288"/>
      <c r="AA504" s="289"/>
      <c r="AB504" s="289"/>
      <c r="AC504" s="289"/>
      <c r="AD504" s="289"/>
      <c r="AE504" s="289"/>
      <c r="AF504" s="289"/>
      <c r="AG504" s="289"/>
      <c r="AH504" s="289"/>
      <c r="AI504" s="289"/>
      <c r="AJ504" s="289"/>
      <c r="AK504" s="289"/>
      <c r="AL504" s="289"/>
      <c r="AM504" s="289"/>
      <c r="AN504" s="289"/>
      <c r="AO504" s="289"/>
      <c r="AP504" s="289"/>
      <c r="AQ504" s="289"/>
      <c r="AR504" s="289"/>
      <c r="AS504" s="289"/>
      <c r="AT504" s="289"/>
      <c r="AU504" s="289"/>
      <c r="AV504" s="289"/>
      <c r="AW504" s="289"/>
      <c r="AX504" s="289"/>
      <c r="AY504" s="289"/>
      <c r="AZ504" s="289"/>
      <c r="BA504" s="289"/>
      <c r="BB504" s="289"/>
      <c r="BC504" s="289"/>
      <c r="BD504" s="289"/>
      <c r="BE504" s="289"/>
      <c r="BF504" s="289"/>
      <c r="BG504" s="289"/>
      <c r="BH504" s="289"/>
      <c r="BI504" s="289"/>
      <c r="BJ504" s="187"/>
      <c r="BK504" s="187"/>
      <c r="BL504" s="187"/>
      <c r="BM504" s="187"/>
      <c r="BN504" s="187"/>
      <c r="BO504" s="187"/>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t="12.75" hidden="1" customHeight="1" outlineLevel="2">
      <c r="A505" s="9"/>
      <c r="B505" s="9"/>
      <c r="C505" s="25"/>
      <c r="D505" s="365"/>
      <c r="E505" s="85">
        <v>9</v>
      </c>
      <c r="F505" s="290"/>
      <c r="G505" s="294"/>
      <c r="H505" s="294"/>
      <c r="I505" s="294"/>
      <c r="J505" s="294"/>
      <c r="K505" s="294"/>
      <c r="L505" s="294"/>
      <c r="M505" s="294"/>
      <c r="N505" s="294"/>
      <c r="O505" s="294"/>
      <c r="P505" s="293"/>
      <c r="Q505" s="291">
        <f>IF(A29taxstdlife="n/a","n/a",IF(Q$3&gt;(A29taxstdlife+$E505),(Input!$P$84-Input!$P$133)-SUM($P505:P505),(Input!$P$84-Input!$P$133)/A29taxstdlife))</f>
        <v>0</v>
      </c>
      <c r="R505" s="291"/>
      <c r="S505" s="288"/>
      <c r="T505" s="288"/>
      <c r="U505" s="288"/>
      <c r="V505" s="288"/>
      <c r="W505" s="288"/>
      <c r="X505" s="288"/>
      <c r="Y505" s="288"/>
      <c r="Z505" s="288"/>
      <c r="AA505" s="289"/>
      <c r="AB505" s="289"/>
      <c r="AC505" s="289"/>
      <c r="AD505" s="289"/>
      <c r="AE505" s="289"/>
      <c r="AF505" s="289"/>
      <c r="AG505" s="289"/>
      <c r="AH505" s="289"/>
      <c r="AI505" s="289"/>
      <c r="AJ505" s="289"/>
      <c r="AK505" s="289"/>
      <c r="AL505" s="289"/>
      <c r="AM505" s="289"/>
      <c r="AN505" s="289"/>
      <c r="AO505" s="289"/>
      <c r="AP505" s="289"/>
      <c r="AQ505" s="289"/>
      <c r="AR505" s="289"/>
      <c r="AS505" s="289"/>
      <c r="AT505" s="289"/>
      <c r="AU505" s="289"/>
      <c r="AV505" s="289"/>
      <c r="AW505" s="289"/>
      <c r="AX505" s="289"/>
      <c r="AY505" s="289"/>
      <c r="AZ505" s="289"/>
      <c r="BA505" s="289"/>
      <c r="BB505" s="289"/>
      <c r="BC505" s="289"/>
      <c r="BD505" s="289"/>
      <c r="BE505" s="289"/>
      <c r="BF505" s="289"/>
      <c r="BG505" s="289"/>
      <c r="BH505" s="289"/>
      <c r="BI505" s="289"/>
      <c r="BJ505" s="187"/>
      <c r="BK505" s="187"/>
      <c r="BL505" s="187"/>
      <c r="BM505" s="187"/>
      <c r="BN505" s="187"/>
      <c r="BO505" s="187"/>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t="12.75" hidden="1" customHeight="1" outlineLevel="2">
      <c r="A506" s="9"/>
      <c r="B506" s="9"/>
      <c r="C506" s="25"/>
      <c r="D506" s="365"/>
      <c r="E506" s="86">
        <v>10</v>
      </c>
      <c r="F506" s="290"/>
      <c r="G506" s="294"/>
      <c r="H506" s="294"/>
      <c r="I506" s="294"/>
      <c r="J506" s="294"/>
      <c r="K506" s="294"/>
      <c r="L506" s="294"/>
      <c r="M506" s="294"/>
      <c r="N506" s="294"/>
      <c r="O506" s="294"/>
      <c r="P506" s="295"/>
      <c r="Q506" s="293"/>
      <c r="R506" s="291"/>
      <c r="S506" s="288"/>
      <c r="T506" s="288"/>
      <c r="U506" s="288"/>
      <c r="V506" s="288"/>
      <c r="W506" s="288"/>
      <c r="X506" s="288"/>
      <c r="Y506" s="288"/>
      <c r="Z506" s="288"/>
      <c r="AA506" s="289"/>
      <c r="AB506" s="289"/>
      <c r="AC506" s="289"/>
      <c r="AD506" s="289"/>
      <c r="AE506" s="289"/>
      <c r="AF506" s="289"/>
      <c r="AG506" s="289"/>
      <c r="AH506" s="289"/>
      <c r="AI506" s="289"/>
      <c r="AJ506" s="289"/>
      <c r="AK506" s="289"/>
      <c r="AL506" s="289"/>
      <c r="AM506" s="289"/>
      <c r="AN506" s="289"/>
      <c r="AO506" s="289"/>
      <c r="AP506" s="289"/>
      <c r="AQ506" s="289"/>
      <c r="AR506" s="289"/>
      <c r="AS506" s="289"/>
      <c r="AT506" s="289"/>
      <c r="AU506" s="289"/>
      <c r="AV506" s="289"/>
      <c r="AW506" s="289"/>
      <c r="AX506" s="289"/>
      <c r="AY506" s="289"/>
      <c r="AZ506" s="289"/>
      <c r="BA506" s="289"/>
      <c r="BB506" s="289"/>
      <c r="BC506" s="289"/>
      <c r="BD506" s="289"/>
      <c r="BE506" s="289"/>
      <c r="BF506" s="289"/>
      <c r="BG506" s="289"/>
      <c r="BH506" s="289"/>
      <c r="BI506" s="289"/>
      <c r="BJ506" s="187"/>
      <c r="BK506" s="187"/>
      <c r="BL506" s="187"/>
      <c r="BM506" s="187"/>
      <c r="BN506" s="187"/>
      <c r="BO506" s="187"/>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1">
      <c r="A507" s="9"/>
      <c r="B507" s="9"/>
      <c r="C507" s="25">
        <f>Asset29</f>
        <v>0</v>
      </c>
      <c r="D507" s="9"/>
      <c r="E507" s="9"/>
      <c r="F507" s="281"/>
      <c r="G507" s="296"/>
      <c r="H507" s="296">
        <f>-SUM(H494:H506)</f>
        <v>0</v>
      </c>
      <c r="I507" s="296">
        <f>-SUM(I494:I506)</f>
        <v>0</v>
      </c>
      <c r="J507" s="296">
        <f>-SUM(J494:J506)</f>
        <v>0</v>
      </c>
      <c r="K507" s="296">
        <f>-SUM(K494:K506)</f>
        <v>0</v>
      </c>
      <c r="L507" s="296">
        <f>-SUM(L494:L506)</f>
        <v>0</v>
      </c>
      <c r="M507" s="296">
        <f>IF(Input!M248&gt;0, -SUM(M494:M506), 0)</f>
        <v>0</v>
      </c>
      <c r="N507" s="296">
        <f>IF(Input!N248&gt;0, -SUM(N494:N506), 0)</f>
        <v>0</v>
      </c>
      <c r="O507" s="296">
        <f>IF(Input!O248&gt;0, -SUM(O494:O506), 0)</f>
        <v>0</v>
      </c>
      <c r="P507" s="296">
        <f>IF(Input!P248&gt;0, -SUM(P494:P506), 0)</f>
        <v>0</v>
      </c>
      <c r="Q507" s="296">
        <f>IF(Input!Q248&gt;0, -SUM(Q494:Q506), 0)</f>
        <v>0</v>
      </c>
      <c r="R507" s="297"/>
      <c r="S507" s="298"/>
      <c r="T507" s="298"/>
      <c r="U507" s="298"/>
      <c r="V507" s="298"/>
      <c r="W507" s="298"/>
      <c r="X507" s="298"/>
      <c r="Y507" s="298"/>
      <c r="Z507" s="298"/>
      <c r="AA507" s="299"/>
      <c r="AB507" s="299"/>
      <c r="AC507" s="299"/>
      <c r="AD507" s="299"/>
      <c r="AE507" s="299"/>
      <c r="AF507" s="299"/>
      <c r="AG507" s="299"/>
      <c r="AH507" s="299"/>
      <c r="AI507" s="299"/>
      <c r="AJ507" s="299"/>
      <c r="AK507" s="299"/>
      <c r="AL507" s="299"/>
      <c r="AM507" s="299"/>
      <c r="AN507" s="299"/>
      <c r="AO507" s="299"/>
      <c r="AP507" s="299"/>
      <c r="AQ507" s="299"/>
      <c r="AR507" s="299"/>
      <c r="AS507" s="299"/>
      <c r="AT507" s="299"/>
      <c r="AU507" s="299"/>
      <c r="AV507" s="299"/>
      <c r="AW507" s="299"/>
      <c r="AX507" s="299"/>
      <c r="AY507" s="299"/>
      <c r="AZ507" s="299"/>
      <c r="BA507" s="299"/>
      <c r="BB507" s="299"/>
      <c r="BC507" s="299"/>
      <c r="BD507" s="299"/>
      <c r="BE507" s="299"/>
      <c r="BF507" s="299"/>
      <c r="BG507" s="299"/>
      <c r="BH507" s="299"/>
      <c r="BI507" s="299"/>
      <c r="BJ507" s="187"/>
      <c r="BK507" s="187"/>
      <c r="BL507" s="187"/>
      <c r="BM507" s="187"/>
      <c r="BN507" s="187"/>
      <c r="BO507" s="18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t="12.75" hidden="1" customHeight="1" outlineLevel="2">
      <c r="A508" s="9"/>
      <c r="B508" s="188">
        <f>Asset30</f>
        <v>0</v>
      </c>
      <c r="C508" s="32"/>
      <c r="D508" s="33" t="s">
        <v>66</v>
      </c>
      <c r="E508" s="32"/>
      <c r="F508" s="286"/>
      <c r="G508" s="287"/>
      <c r="H508" s="287">
        <f>IF(H$3&gt;A30taxremlife,A30taxvalue-SUM($F508:G508),IF(A30taxremlife="N/A","n/a",A30taxvalue/A30taxremlife))</f>
        <v>0</v>
      </c>
      <c r="I508" s="287">
        <f>IF(I$3&gt;A30taxremlife,A30taxvalue-SUM($F508:H508),IF(A30taxremlife="N/A","n/a",A30taxvalue/A30taxremlife))</f>
        <v>0</v>
      </c>
      <c r="J508" s="287">
        <f>IF(J$3&gt;A30taxremlife,A30taxvalue-SUM($F508:I508),IF(A30taxremlife="N/A","n/a",A30taxvalue/A30taxremlife))</f>
        <v>0</v>
      </c>
      <c r="K508" s="287">
        <f>IF(K$3&gt;A30taxremlife,A30taxvalue-SUM($F508:J508),IF(A30taxremlife="N/A","n/a",A30taxvalue/A30taxremlife))</f>
        <v>0</v>
      </c>
      <c r="L508" s="287">
        <f>IF(L$3&gt;A30taxremlife,A30taxvalue-SUM($F508:K508),IF(A30taxremlife="N/A","n/a",A30taxvalue/A30taxremlife))</f>
        <v>0</v>
      </c>
      <c r="M508" s="287">
        <f>IF(M$3&gt;A30taxremlife,A30taxvalue-SUM($F508:L508),IF(A30taxremlife="N/A","n/a",A30taxvalue/A30taxremlife))</f>
        <v>0</v>
      </c>
      <c r="N508" s="287">
        <f>IF(N$3&gt;A30taxremlife,A30taxvalue-SUM($F508:M508),IF(A30taxremlife="N/A","n/a",A30taxvalue/A30taxremlife))</f>
        <v>0</v>
      </c>
      <c r="O508" s="287">
        <f>IF(O$3&gt;A30taxremlife,A30taxvalue-SUM($F508:N508),IF(A30taxremlife="N/A","n/a",A30taxvalue/A30taxremlife))</f>
        <v>0</v>
      </c>
      <c r="P508" s="287">
        <f>IF(P$3&gt;A30taxremlife,A30taxvalue-SUM($F508:O508),IF(A30taxremlife="N/A","n/a",A30taxvalue/A30taxremlife))</f>
        <v>0</v>
      </c>
      <c r="Q508" s="287">
        <f>IF(Q$3&gt;A30taxremlife,A30taxvalue-SUM($F508:P508),IF(A30taxremlife="N/A","n/a",A30taxvalue/A30taxremlife))</f>
        <v>0</v>
      </c>
      <c r="R508" s="287"/>
      <c r="S508" s="288"/>
      <c r="T508" s="288"/>
      <c r="U508" s="288"/>
      <c r="V508" s="288"/>
      <c r="W508" s="288"/>
      <c r="X508" s="288"/>
      <c r="Y508" s="288"/>
      <c r="Z508" s="288"/>
      <c r="AA508" s="289"/>
      <c r="AB508" s="289"/>
      <c r="AC508" s="289"/>
      <c r="AD508" s="289"/>
      <c r="AE508" s="289"/>
      <c r="AF508" s="289"/>
      <c r="AG508" s="289"/>
      <c r="AH508" s="289"/>
      <c r="AI508" s="289"/>
      <c r="AJ508" s="289"/>
      <c r="AK508" s="289"/>
      <c r="AL508" s="289"/>
      <c r="AM508" s="289"/>
      <c r="AN508" s="289"/>
      <c r="AO508" s="289"/>
      <c r="AP508" s="289"/>
      <c r="AQ508" s="289"/>
      <c r="AR508" s="289"/>
      <c r="AS508" s="289"/>
      <c r="AT508" s="289"/>
      <c r="AU508" s="289"/>
      <c r="AV508" s="289"/>
      <c r="AW508" s="289"/>
      <c r="AX508" s="289"/>
      <c r="AY508" s="289"/>
      <c r="AZ508" s="289"/>
      <c r="BA508" s="289"/>
      <c r="BB508" s="289"/>
      <c r="BC508" s="289"/>
      <c r="BD508" s="289"/>
      <c r="BE508" s="289"/>
      <c r="BF508" s="289"/>
      <c r="BG508" s="289"/>
      <c r="BH508" s="289"/>
      <c r="BI508" s="289"/>
      <c r="BJ508" s="187"/>
      <c r="BK508" s="187"/>
      <c r="BL508" s="187"/>
      <c r="BM508" s="187"/>
      <c r="BN508" s="187"/>
      <c r="BO508" s="187"/>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t="12.75" hidden="1" customHeight="1" outlineLevel="2">
      <c r="A509" s="9"/>
      <c r="B509" s="9"/>
      <c r="C509" s="25"/>
      <c r="D509" s="364" t="s">
        <v>83</v>
      </c>
      <c r="E509" s="85">
        <v>-1</v>
      </c>
      <c r="F509" s="290"/>
      <c r="G509" s="291"/>
      <c r="H509" s="291"/>
      <c r="I509" s="291"/>
      <c r="J509" s="291"/>
      <c r="K509" s="291"/>
      <c r="L509" s="291"/>
      <c r="M509" s="291"/>
      <c r="N509" s="291"/>
      <c r="O509" s="291"/>
      <c r="P509" s="291"/>
      <c r="Q509" s="291"/>
      <c r="R509" s="291"/>
      <c r="S509" s="288"/>
      <c r="T509" s="288"/>
      <c r="U509" s="288"/>
      <c r="V509" s="288"/>
      <c r="W509" s="288"/>
      <c r="X509" s="288"/>
      <c r="Y509" s="288"/>
      <c r="Z509" s="288"/>
      <c r="AA509" s="289"/>
      <c r="AB509" s="289"/>
      <c r="AC509" s="289"/>
      <c r="AD509" s="289"/>
      <c r="AE509" s="289"/>
      <c r="AF509" s="289"/>
      <c r="AG509" s="289"/>
      <c r="AH509" s="289"/>
      <c r="AI509" s="289"/>
      <c r="AJ509" s="289"/>
      <c r="AK509" s="289"/>
      <c r="AL509" s="289"/>
      <c r="AM509" s="289"/>
      <c r="AN509" s="289"/>
      <c r="AO509" s="289"/>
      <c r="AP509" s="289"/>
      <c r="AQ509" s="289"/>
      <c r="AR509" s="289"/>
      <c r="AS509" s="289"/>
      <c r="AT509" s="289"/>
      <c r="AU509" s="289"/>
      <c r="AV509" s="289"/>
      <c r="AW509" s="289"/>
      <c r="AX509" s="289"/>
      <c r="AY509" s="289"/>
      <c r="AZ509" s="289"/>
      <c r="BA509" s="289"/>
      <c r="BB509" s="289"/>
      <c r="BC509" s="289"/>
      <c r="BD509" s="289"/>
      <c r="BE509" s="289"/>
      <c r="BF509" s="289"/>
      <c r="BG509" s="289"/>
      <c r="BH509" s="289"/>
      <c r="BI509" s="289"/>
      <c r="BJ509" s="187"/>
      <c r="BK509" s="187"/>
      <c r="BL509" s="187"/>
      <c r="BM509" s="187"/>
      <c r="BN509" s="187"/>
      <c r="BO509" s="187"/>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t="12.75" hidden="1" customHeight="1" outlineLevel="2">
      <c r="A510" s="9"/>
      <c r="B510" s="9"/>
      <c r="C510" s="25"/>
      <c r="D510" s="365"/>
      <c r="E510" s="85">
        <v>0</v>
      </c>
      <c r="F510" s="290"/>
      <c r="G510" s="293"/>
      <c r="H510" s="291"/>
      <c r="I510" s="291"/>
      <c r="J510" s="291"/>
      <c r="K510" s="291"/>
      <c r="L510" s="291"/>
      <c r="M510" s="291"/>
      <c r="N510" s="291"/>
      <c r="O510" s="291"/>
      <c r="P510" s="291"/>
      <c r="Q510" s="291"/>
      <c r="R510" s="291"/>
      <c r="S510" s="288"/>
      <c r="T510" s="288"/>
      <c r="U510" s="288"/>
      <c r="V510" s="288"/>
      <c r="W510" s="288"/>
      <c r="X510" s="288"/>
      <c r="Y510" s="288"/>
      <c r="Z510" s="288"/>
      <c r="AA510" s="289"/>
      <c r="AB510" s="289"/>
      <c r="AC510" s="289"/>
      <c r="AD510" s="289"/>
      <c r="AE510" s="289"/>
      <c r="AF510" s="289"/>
      <c r="AG510" s="289"/>
      <c r="AH510" s="289"/>
      <c r="AI510" s="289"/>
      <c r="AJ510" s="289"/>
      <c r="AK510" s="289"/>
      <c r="AL510" s="289"/>
      <c r="AM510" s="289"/>
      <c r="AN510" s="289"/>
      <c r="AO510" s="289"/>
      <c r="AP510" s="289"/>
      <c r="AQ510" s="289"/>
      <c r="AR510" s="289"/>
      <c r="AS510" s="289"/>
      <c r="AT510" s="289"/>
      <c r="AU510" s="289"/>
      <c r="AV510" s="289"/>
      <c r="AW510" s="289"/>
      <c r="AX510" s="289"/>
      <c r="AY510" s="289"/>
      <c r="AZ510" s="289"/>
      <c r="BA510" s="289"/>
      <c r="BB510" s="289"/>
      <c r="BC510" s="289"/>
      <c r="BD510" s="289"/>
      <c r="BE510" s="289"/>
      <c r="BF510" s="289"/>
      <c r="BG510" s="289"/>
      <c r="BH510" s="289"/>
      <c r="BI510" s="289"/>
      <c r="BJ510" s="187"/>
      <c r="BK510" s="187"/>
      <c r="BL510" s="187"/>
      <c r="BM510" s="187"/>
      <c r="BN510" s="187"/>
      <c r="BO510" s="187"/>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t="12.75" hidden="1" customHeight="1" outlineLevel="2">
      <c r="A511" s="9"/>
      <c r="B511" s="9"/>
      <c r="C511" s="25"/>
      <c r="D511" s="365"/>
      <c r="E511" s="85">
        <v>1</v>
      </c>
      <c r="F511" s="290"/>
      <c r="G511" s="294"/>
      <c r="H511" s="293"/>
      <c r="I511" s="291">
        <f>IF(A30taxstdlife="n/a","n/a",IF(I$3&gt;(A30taxstdlife+$E511),(Input!$H$85-Input!$H$134)-SUM($H511:H511),(Input!$H$85-Input!$H$134)/A30taxstdlife))</f>
        <v>0</v>
      </c>
      <c r="J511" s="291">
        <f>IF(A30taxstdlife="n/a","n/a",IF(J$3&gt;(A30taxstdlife+$E511),(Input!$H$85-Input!$H$134)-SUM($H511:I511),(Input!$H$85-Input!$H$134)/A30taxstdlife))</f>
        <v>0</v>
      </c>
      <c r="K511" s="291">
        <f>IF(A30taxstdlife="n/a","n/a",IF(K$3&gt;(A30taxstdlife+$E511),(Input!$H$85-Input!$H$134)-SUM($H511:J511),(Input!$H$85-Input!$H$134)/A30taxstdlife))</f>
        <v>0</v>
      </c>
      <c r="L511" s="291">
        <f>IF(A30taxstdlife="n/a","n/a",IF(L$3&gt;(A30taxstdlife+$E511),(Input!$H$85-Input!$H$134)-SUM($H511:K511),(Input!$H$85-Input!$H$134)/A30taxstdlife))</f>
        <v>0</v>
      </c>
      <c r="M511" s="291">
        <f>IF(A30taxstdlife="n/a","n/a",IF(M$3&gt;(A30taxstdlife+$E511),(Input!$H$85-Input!$H$134)-SUM($H511:L511),(Input!$H$85-Input!$H$134)/A30taxstdlife))</f>
        <v>0</v>
      </c>
      <c r="N511" s="291">
        <f>IF(A30taxstdlife="n/a","n/a",IF(N$3&gt;(A30taxstdlife+$E511),(Input!$H$85-Input!$H$134)-SUM($H511:M511),(Input!$H$85-Input!$H$134)/A30taxstdlife))</f>
        <v>0</v>
      </c>
      <c r="O511" s="291">
        <f>IF(A30taxstdlife="n/a","n/a",IF(O$3&gt;(A30taxstdlife+$E511),(Input!$H$85-Input!$H$134)-SUM($H511:N511),(Input!$H$85-Input!$H$134)/A30taxstdlife))</f>
        <v>0</v>
      </c>
      <c r="P511" s="291">
        <f>IF(A30taxstdlife="n/a","n/a",IF(P$3&gt;(A30taxstdlife+$E511),(Input!$H$85-Input!$H$134)-SUM($H511:O511),(Input!$H$85-Input!$H$134)/A30taxstdlife))</f>
        <v>0</v>
      </c>
      <c r="Q511" s="291">
        <f>IF(A30taxstdlife="n/a","n/a",IF(Q$3&gt;(A30taxstdlife+$E511),(Input!$H$85-Input!$H$134)-SUM($H511:P511),(Input!$H$85-Input!$H$134)/A30taxstdlife))</f>
        <v>0</v>
      </c>
      <c r="R511" s="291"/>
      <c r="S511" s="288"/>
      <c r="T511" s="288"/>
      <c r="U511" s="288"/>
      <c r="V511" s="288"/>
      <c r="W511" s="288"/>
      <c r="X511" s="288"/>
      <c r="Y511" s="288"/>
      <c r="Z511" s="288"/>
      <c r="AA511" s="289"/>
      <c r="AB511" s="289"/>
      <c r="AC511" s="289"/>
      <c r="AD511" s="289"/>
      <c r="AE511" s="289"/>
      <c r="AF511" s="289"/>
      <c r="AG511" s="289"/>
      <c r="AH511" s="289"/>
      <c r="AI511" s="289"/>
      <c r="AJ511" s="289"/>
      <c r="AK511" s="289"/>
      <c r="AL511" s="289"/>
      <c r="AM511" s="289"/>
      <c r="AN511" s="289"/>
      <c r="AO511" s="289"/>
      <c r="AP511" s="289"/>
      <c r="AQ511" s="289"/>
      <c r="AR511" s="289"/>
      <c r="AS511" s="289"/>
      <c r="AT511" s="289"/>
      <c r="AU511" s="289"/>
      <c r="AV511" s="289"/>
      <c r="AW511" s="289"/>
      <c r="AX511" s="289"/>
      <c r="AY511" s="289"/>
      <c r="AZ511" s="289"/>
      <c r="BA511" s="289"/>
      <c r="BB511" s="289"/>
      <c r="BC511" s="289"/>
      <c r="BD511" s="289"/>
      <c r="BE511" s="289"/>
      <c r="BF511" s="289"/>
      <c r="BG511" s="289"/>
      <c r="BH511" s="289"/>
      <c r="BI511" s="289"/>
      <c r="BJ511" s="187"/>
      <c r="BK511" s="187"/>
      <c r="BL511" s="187"/>
      <c r="BM511" s="187"/>
      <c r="BN511" s="187"/>
      <c r="BO511" s="187"/>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t="12.75" hidden="1" customHeight="1" outlineLevel="2">
      <c r="A512" s="9"/>
      <c r="B512" s="9"/>
      <c r="C512" s="25"/>
      <c r="D512" s="365"/>
      <c r="E512" s="85">
        <v>2</v>
      </c>
      <c r="F512" s="290"/>
      <c r="G512" s="294"/>
      <c r="H512" s="294"/>
      <c r="I512" s="293"/>
      <c r="J512" s="291">
        <f>IF(A30taxstdlife="n/a","n/a",IF(J$3&gt;(A30taxstdlife+$E512),(Input!$I$85-Input!$I$134)-SUM($I512:I512),(Input!$I$85-Input!$I$134)/A30taxstdlife))</f>
        <v>0</v>
      </c>
      <c r="K512" s="291">
        <f>IF(A30taxstdlife="n/a","n/a",IF(K$3&gt;(A30taxstdlife+$E512),(Input!$I$85-Input!$I$134)-SUM($I512:J512),(Input!$I$85-Input!$I$134)/A30taxstdlife))</f>
        <v>0</v>
      </c>
      <c r="L512" s="291">
        <f>IF(A30taxstdlife="n/a","n/a",IF(L$3&gt;(A30taxstdlife+$E512),(Input!$I$85-Input!$I$134)-SUM($I512:K512),(Input!$I$85-Input!$I$134)/A30taxstdlife))</f>
        <v>0</v>
      </c>
      <c r="M512" s="291">
        <f>IF(A30taxstdlife="n/a","n/a",IF(M$3&gt;(A30taxstdlife+$E512),(Input!$I$85-Input!$I$134)-SUM($I512:L512),(Input!$I$85-Input!$I$134)/A30taxstdlife))</f>
        <v>0</v>
      </c>
      <c r="N512" s="291">
        <f>IF(A30taxstdlife="n/a","n/a",IF(N$3&gt;(A30taxstdlife+$E512),(Input!$I$85-Input!$I$134)-SUM($I512:M512),(Input!$I$85-Input!$I$134)/A30taxstdlife))</f>
        <v>0</v>
      </c>
      <c r="O512" s="291">
        <f>IF(A30taxstdlife="n/a","n/a",IF(O$3&gt;(A30taxstdlife+$E512),(Input!$I$85-Input!$I$134)-SUM($I512:N512),(Input!$I$85-Input!$I$134)/A30taxstdlife))</f>
        <v>0</v>
      </c>
      <c r="P512" s="291">
        <f>IF(A30taxstdlife="n/a","n/a",IF(P$3&gt;(A30taxstdlife+$E512),(Input!$I$85-Input!$I$134)-SUM($I512:O512),(Input!$I$85-Input!$I$134)/A30taxstdlife))</f>
        <v>0</v>
      </c>
      <c r="Q512" s="291">
        <f>IF(A30taxstdlife="n/a","n/a",IF(Q$3&gt;(A30taxstdlife+$E512),(Input!$I$85-Input!$I$134)-SUM($I512:P512),(Input!$I$85-Input!$I$134)/A30taxstdlife))</f>
        <v>0</v>
      </c>
      <c r="R512" s="291"/>
      <c r="S512" s="288"/>
      <c r="T512" s="288"/>
      <c r="U512" s="288"/>
      <c r="V512" s="288"/>
      <c r="W512" s="288"/>
      <c r="X512" s="288"/>
      <c r="Y512" s="288"/>
      <c r="Z512" s="288"/>
      <c r="AA512" s="289"/>
      <c r="AB512" s="289"/>
      <c r="AC512" s="289"/>
      <c r="AD512" s="289"/>
      <c r="AE512" s="289"/>
      <c r="AF512" s="289"/>
      <c r="AG512" s="289"/>
      <c r="AH512" s="289"/>
      <c r="AI512" s="289"/>
      <c r="AJ512" s="289"/>
      <c r="AK512" s="289"/>
      <c r="AL512" s="289"/>
      <c r="AM512" s="289"/>
      <c r="AN512" s="289"/>
      <c r="AO512" s="289"/>
      <c r="AP512" s="289"/>
      <c r="AQ512" s="289"/>
      <c r="AR512" s="289"/>
      <c r="AS512" s="289"/>
      <c r="AT512" s="289"/>
      <c r="AU512" s="289"/>
      <c r="AV512" s="289"/>
      <c r="AW512" s="289"/>
      <c r="AX512" s="289"/>
      <c r="AY512" s="289"/>
      <c r="AZ512" s="289"/>
      <c r="BA512" s="289"/>
      <c r="BB512" s="289"/>
      <c r="BC512" s="289"/>
      <c r="BD512" s="289"/>
      <c r="BE512" s="289"/>
      <c r="BF512" s="289"/>
      <c r="BG512" s="289"/>
      <c r="BH512" s="289"/>
      <c r="BI512" s="289"/>
      <c r="BJ512" s="300"/>
      <c r="BK512" s="187"/>
      <c r="BL512" s="187"/>
      <c r="BM512" s="187"/>
      <c r="BN512" s="187"/>
      <c r="BO512" s="187"/>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t="12.75" hidden="1" customHeight="1" outlineLevel="2">
      <c r="A513" s="9"/>
      <c r="B513" s="9"/>
      <c r="C513" s="25"/>
      <c r="D513" s="365"/>
      <c r="E513" s="85">
        <v>3</v>
      </c>
      <c r="F513" s="290"/>
      <c r="G513" s="294"/>
      <c r="H513" s="294"/>
      <c r="I513" s="294"/>
      <c r="J513" s="293"/>
      <c r="K513" s="291">
        <f>IF(A30taxstdlife="n/a","n/a",IF(K$3&gt;(A30taxstdlife+$E513),(Input!$J$85-Input!$J$134)-SUM($J513:J513),(Input!$J$85-Input!$J$134)/A30taxstdlife))</f>
        <v>0</v>
      </c>
      <c r="L513" s="291">
        <f>IF(A30taxstdlife="n/a","n/a",IF(L$3&gt;(A30taxstdlife+$E513),(Input!$J$85-Input!$J$134)-SUM($J513:K513),(Input!$J$85-Input!$J$134)/A30taxstdlife))</f>
        <v>0</v>
      </c>
      <c r="M513" s="291">
        <f>IF(A30taxstdlife="n/a","n/a",IF(M$3&gt;(A30taxstdlife+$E513),(Input!$J$85-Input!$J$134)-SUM($J513:L513),(Input!$J$85-Input!$J$134)/A30taxstdlife))</f>
        <v>0</v>
      </c>
      <c r="N513" s="291">
        <f>IF(A30taxstdlife="n/a","n/a",IF(N$3&gt;(A30taxstdlife+$E513),(Input!$J$85-Input!$J$134)-SUM($J513:M513),(Input!$J$85-Input!$J$134)/A30taxstdlife))</f>
        <v>0</v>
      </c>
      <c r="O513" s="291">
        <f>IF(A30taxstdlife="n/a","n/a",IF(O$3&gt;(A30taxstdlife+$E513),(Input!$J$85-Input!$J$134)-SUM($J513:N513),(Input!$J$85-Input!$J$134)/A30taxstdlife))</f>
        <v>0</v>
      </c>
      <c r="P513" s="291">
        <f>IF(A30taxstdlife="n/a","n/a",IF(P$3&gt;(A30taxstdlife+$E513),(Input!$J$85-Input!$J$134)-SUM($J513:O513),(Input!$J$85-Input!$J$134)/A30taxstdlife))</f>
        <v>0</v>
      </c>
      <c r="Q513" s="291">
        <f>IF(A30taxstdlife="n/a","n/a",IF(Q$3&gt;(A30taxstdlife+$E513),(Input!$J$85-Input!$J$134)-SUM($J513:P513),(Input!$J$85-Input!$J$134)/A30taxstdlife))</f>
        <v>0</v>
      </c>
      <c r="R513" s="291"/>
      <c r="S513" s="288"/>
      <c r="T513" s="288"/>
      <c r="U513" s="288"/>
      <c r="V513" s="288"/>
      <c r="W513" s="288"/>
      <c r="X513" s="288"/>
      <c r="Y513" s="288"/>
      <c r="Z513" s="288"/>
      <c r="AA513" s="289"/>
      <c r="AB513" s="289"/>
      <c r="AC513" s="289"/>
      <c r="AD513" s="289"/>
      <c r="AE513" s="289"/>
      <c r="AF513" s="289"/>
      <c r="AG513" s="289"/>
      <c r="AH513" s="289"/>
      <c r="AI513" s="289"/>
      <c r="AJ513" s="289"/>
      <c r="AK513" s="289"/>
      <c r="AL513" s="289"/>
      <c r="AM513" s="289"/>
      <c r="AN513" s="289"/>
      <c r="AO513" s="289"/>
      <c r="AP513" s="289"/>
      <c r="AQ513" s="289"/>
      <c r="AR513" s="289"/>
      <c r="AS513" s="289"/>
      <c r="AT513" s="289"/>
      <c r="AU513" s="289"/>
      <c r="AV513" s="289"/>
      <c r="AW513" s="289"/>
      <c r="AX513" s="289"/>
      <c r="AY513" s="289"/>
      <c r="AZ513" s="289"/>
      <c r="BA513" s="289"/>
      <c r="BB513" s="289"/>
      <c r="BC513" s="289"/>
      <c r="BD513" s="289"/>
      <c r="BE513" s="289"/>
      <c r="BF513" s="289"/>
      <c r="BG513" s="289"/>
      <c r="BH513" s="289"/>
      <c r="BI513" s="289"/>
      <c r="BJ513" s="187"/>
      <c r="BK513" s="187"/>
      <c r="BL513" s="187"/>
      <c r="BM513" s="187"/>
      <c r="BN513" s="187"/>
      <c r="BO513" s="187"/>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t="12.75" hidden="1" customHeight="1" outlineLevel="2">
      <c r="A514" s="9"/>
      <c r="B514" s="9"/>
      <c r="C514" s="25"/>
      <c r="D514" s="365"/>
      <c r="E514" s="85">
        <v>4</v>
      </c>
      <c r="F514" s="290"/>
      <c r="G514" s="294"/>
      <c r="H514" s="294"/>
      <c r="I514" s="294"/>
      <c r="J514" s="294"/>
      <c r="K514" s="293"/>
      <c r="L514" s="291">
        <f>IF(A30taxstdlife="n/a","n/a",IF(L$3&gt;(A30taxstdlife+$E514),(Input!$K$85-Input!$K$134)-SUM($K514:K514),(Input!$K$85-Input!$K$134)/A30taxstdlife))</f>
        <v>0</v>
      </c>
      <c r="M514" s="291">
        <f>IF(A30taxstdlife="n/a","n/a",IF(M$3&gt;(A30taxstdlife+$E514),(Input!$K$85-Input!$K$134)-SUM($K514:L514),(Input!$K$85-Input!$K$134)/A30taxstdlife))</f>
        <v>0</v>
      </c>
      <c r="N514" s="291">
        <f>IF(A30taxstdlife="n/a","n/a",IF(N$3&gt;(A30taxstdlife+$E514),(Input!$K$85-Input!$K$134)-SUM($K514:M514),(Input!$K$85-Input!$K$134)/A30taxstdlife))</f>
        <v>0</v>
      </c>
      <c r="O514" s="291">
        <f>IF(A30taxstdlife="n/a","n/a",IF(O$3&gt;(A30taxstdlife+$E514),(Input!$K$85-Input!$K$134)-SUM($K514:N514),(Input!$K$85-Input!$K$134)/A30taxstdlife))</f>
        <v>0</v>
      </c>
      <c r="P514" s="291">
        <f>IF(A30taxstdlife="n/a","n/a",IF(P$3&gt;(A30taxstdlife+$E514),(Input!$K$85-Input!$K$134)-SUM($K514:O514),(Input!$K$85-Input!$K$134)/A30taxstdlife))</f>
        <v>0</v>
      </c>
      <c r="Q514" s="291">
        <f>IF(A30taxstdlife="n/a","n/a",IF(Q$3&gt;(A30taxstdlife+$E514),(Input!$K$85-Input!$K$134)-SUM($K514:P514),(Input!$K$85-Input!$K$134)/A30taxstdlife))</f>
        <v>0</v>
      </c>
      <c r="R514" s="291"/>
      <c r="S514" s="288"/>
      <c r="T514" s="288"/>
      <c r="U514" s="288"/>
      <c r="V514" s="288"/>
      <c r="W514" s="288"/>
      <c r="X514" s="288"/>
      <c r="Y514" s="288"/>
      <c r="Z514" s="288"/>
      <c r="AA514" s="289"/>
      <c r="AB514" s="289"/>
      <c r="AC514" s="289"/>
      <c r="AD514" s="289"/>
      <c r="AE514" s="289"/>
      <c r="AF514" s="289"/>
      <c r="AG514" s="289"/>
      <c r="AH514" s="289"/>
      <c r="AI514" s="289"/>
      <c r="AJ514" s="289"/>
      <c r="AK514" s="289"/>
      <c r="AL514" s="289"/>
      <c r="AM514" s="289"/>
      <c r="AN514" s="289"/>
      <c r="AO514" s="289"/>
      <c r="AP514" s="289"/>
      <c r="AQ514" s="289"/>
      <c r="AR514" s="289"/>
      <c r="AS514" s="289"/>
      <c r="AT514" s="289"/>
      <c r="AU514" s="289"/>
      <c r="AV514" s="289"/>
      <c r="AW514" s="289"/>
      <c r="AX514" s="289"/>
      <c r="AY514" s="289"/>
      <c r="AZ514" s="289"/>
      <c r="BA514" s="289"/>
      <c r="BB514" s="289"/>
      <c r="BC514" s="289"/>
      <c r="BD514" s="289"/>
      <c r="BE514" s="289"/>
      <c r="BF514" s="289"/>
      <c r="BG514" s="289"/>
      <c r="BH514" s="289"/>
      <c r="BI514" s="289"/>
      <c r="BJ514" s="187"/>
      <c r="BK514" s="187"/>
      <c r="BL514" s="187"/>
      <c r="BM514" s="187"/>
      <c r="BN514" s="187"/>
      <c r="BO514" s="187"/>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25"/>
      <c r="D515" s="365"/>
      <c r="E515" s="85">
        <v>5</v>
      </c>
      <c r="F515" s="290"/>
      <c r="G515" s="294"/>
      <c r="H515" s="294"/>
      <c r="I515" s="294"/>
      <c r="J515" s="294"/>
      <c r="K515" s="294"/>
      <c r="L515" s="293"/>
      <c r="M515" s="291">
        <f>IF(A30taxstdlife="n/a","n/a",IF(M$3&gt;(A30taxstdlife+$E515),(Input!$L$85-Input!$L$134)-SUM($L515:L515),(Input!$L$85-Input!$L$134)/A30taxstdlife))</f>
        <v>0</v>
      </c>
      <c r="N515" s="291">
        <f>IF(A30taxstdlife="n/a","n/a",IF(N$3&gt;(A30taxstdlife+$E515),(Input!$L$85-Input!$L$134)-SUM($L515:M515),(Input!$L$85-Input!$L$134)/A30taxstdlife))</f>
        <v>0</v>
      </c>
      <c r="O515" s="291">
        <f>IF(A30taxstdlife="n/a","n/a",IF(O$3&gt;(A30taxstdlife+$E515),(Input!$L$85-Input!$L$134)-SUM($L515:N515),(Input!$L$85-Input!$L$134)/A30taxstdlife))</f>
        <v>0</v>
      </c>
      <c r="P515" s="291">
        <f>IF(A30taxstdlife="n/a","n/a",IF(P$3&gt;(A30taxstdlife+$E515),(Input!$L$85-Input!$L$134)-SUM($L515:O515),(Input!$L$85-Input!$L$134)/A30taxstdlife))</f>
        <v>0</v>
      </c>
      <c r="Q515" s="291">
        <f>IF(A30taxstdlife="n/a","n/a",IF(Q$3&gt;(A30taxstdlife+$E515),(Input!$L$85-Input!$L$134)-SUM($L515:P515),(Input!$L$85-Input!$L$134)/A30taxstdlife))</f>
        <v>0</v>
      </c>
      <c r="R515" s="291"/>
      <c r="S515" s="288"/>
      <c r="T515" s="288"/>
      <c r="U515" s="288"/>
      <c r="V515" s="288"/>
      <c r="W515" s="288"/>
      <c r="X515" s="288"/>
      <c r="Y515" s="288"/>
      <c r="Z515" s="288"/>
      <c r="AA515" s="289"/>
      <c r="AB515" s="289"/>
      <c r="AC515" s="289"/>
      <c r="AD515" s="289"/>
      <c r="AE515" s="289"/>
      <c r="AF515" s="289"/>
      <c r="AG515" s="289"/>
      <c r="AH515" s="289"/>
      <c r="AI515" s="289"/>
      <c r="AJ515" s="289"/>
      <c r="AK515" s="289"/>
      <c r="AL515" s="289"/>
      <c r="AM515" s="289"/>
      <c r="AN515" s="289"/>
      <c r="AO515" s="289"/>
      <c r="AP515" s="289"/>
      <c r="AQ515" s="289"/>
      <c r="AR515" s="289"/>
      <c r="AS515" s="289"/>
      <c r="AT515" s="289"/>
      <c r="AU515" s="289"/>
      <c r="AV515" s="289"/>
      <c r="AW515" s="289"/>
      <c r="AX515" s="289"/>
      <c r="AY515" s="289"/>
      <c r="AZ515" s="289"/>
      <c r="BA515" s="289"/>
      <c r="BB515" s="289"/>
      <c r="BC515" s="289"/>
      <c r="BD515" s="289"/>
      <c r="BE515" s="289"/>
      <c r="BF515" s="289"/>
      <c r="BG515" s="289"/>
      <c r="BH515" s="289"/>
      <c r="BI515" s="289"/>
      <c r="BJ515" s="187"/>
      <c r="BK515" s="187"/>
      <c r="BL515" s="187"/>
      <c r="BM515" s="187"/>
      <c r="BN515" s="187"/>
      <c r="BO515" s="187"/>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t="12.75" hidden="1" customHeight="1" outlineLevel="2">
      <c r="A516" s="9"/>
      <c r="B516" s="9"/>
      <c r="C516" s="25"/>
      <c r="D516" s="365"/>
      <c r="E516" s="85">
        <v>6</v>
      </c>
      <c r="F516" s="290"/>
      <c r="G516" s="294"/>
      <c r="H516" s="294"/>
      <c r="I516" s="294"/>
      <c r="J516" s="294"/>
      <c r="K516" s="294"/>
      <c r="L516" s="294"/>
      <c r="M516" s="293"/>
      <c r="N516" s="291">
        <f>IF(A30taxstdlife="n/a","n/a",IF(N$3&gt;(A30taxstdlife+$E516),(Input!$M$85-Input!$M$134)-SUM($M516:M516),(Input!$M$85-Input!$M$134)/A30taxstdlife))</f>
        <v>0</v>
      </c>
      <c r="O516" s="291">
        <f>IF(A30taxstdlife="n/a","n/a",IF(O$3&gt;(A30taxstdlife+$E516),(Input!$M$85-Input!$M$134)-SUM($M516:N516),(Input!$M$85-Input!$M$134)/A30taxstdlife))</f>
        <v>0</v>
      </c>
      <c r="P516" s="291">
        <f>IF(A30taxstdlife="n/a","n/a",IF(P$3&gt;(A30taxstdlife+$E516),(Input!$M$85-Input!$M$134)-SUM($M516:O516),(Input!$M$85-Input!$M$134)/A30taxstdlife))</f>
        <v>0</v>
      </c>
      <c r="Q516" s="291">
        <f>IF(A30taxstdlife="n/a","n/a",IF(Q$3&gt;(A30taxstdlife+$E516),(Input!$M$85-Input!$M$134)-SUM($M516:P516),(Input!$M$85-Input!$M$134)/A30taxstdlife))</f>
        <v>0</v>
      </c>
      <c r="R516" s="291"/>
      <c r="S516" s="288"/>
      <c r="T516" s="288"/>
      <c r="U516" s="288"/>
      <c r="V516" s="288"/>
      <c r="W516" s="288"/>
      <c r="X516" s="288"/>
      <c r="Y516" s="288"/>
      <c r="Z516" s="288"/>
      <c r="AA516" s="289"/>
      <c r="AB516" s="289"/>
      <c r="AC516" s="289"/>
      <c r="AD516" s="289"/>
      <c r="AE516" s="289"/>
      <c r="AF516" s="289"/>
      <c r="AG516" s="289"/>
      <c r="AH516" s="289"/>
      <c r="AI516" s="289"/>
      <c r="AJ516" s="289"/>
      <c r="AK516" s="289"/>
      <c r="AL516" s="289"/>
      <c r="AM516" s="289"/>
      <c r="AN516" s="289"/>
      <c r="AO516" s="289"/>
      <c r="AP516" s="289"/>
      <c r="AQ516" s="289"/>
      <c r="AR516" s="289"/>
      <c r="AS516" s="289"/>
      <c r="AT516" s="289"/>
      <c r="AU516" s="289"/>
      <c r="AV516" s="289"/>
      <c r="AW516" s="289"/>
      <c r="AX516" s="289"/>
      <c r="AY516" s="289"/>
      <c r="AZ516" s="289"/>
      <c r="BA516" s="289"/>
      <c r="BB516" s="289"/>
      <c r="BC516" s="289"/>
      <c r="BD516" s="289"/>
      <c r="BE516" s="289"/>
      <c r="BF516" s="289"/>
      <c r="BG516" s="289"/>
      <c r="BH516" s="289"/>
      <c r="BI516" s="289"/>
      <c r="BJ516" s="187"/>
      <c r="BK516" s="187"/>
      <c r="BL516" s="187"/>
      <c r="BM516" s="187"/>
      <c r="BN516" s="187"/>
      <c r="BO516" s="187"/>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t="12.75" hidden="1" customHeight="1" outlineLevel="2">
      <c r="A517" s="9"/>
      <c r="B517" s="9"/>
      <c r="C517" s="25"/>
      <c r="D517" s="365"/>
      <c r="E517" s="85">
        <v>7</v>
      </c>
      <c r="F517" s="290"/>
      <c r="G517" s="294"/>
      <c r="H517" s="294"/>
      <c r="I517" s="294"/>
      <c r="J517" s="294"/>
      <c r="K517" s="294"/>
      <c r="L517" s="294"/>
      <c r="M517" s="294"/>
      <c r="N517" s="293"/>
      <c r="O517" s="291">
        <f>IF(A30taxstdlife="n/a","n/a",IF(O$3&gt;(A30taxstdlife+$E517),(Input!$N$85-Input!$N$134)-SUM($N517:N517),(Input!$N$85-Input!$N$134)/A30taxstdlife))</f>
        <v>0</v>
      </c>
      <c r="P517" s="291">
        <f>IF(A30taxstdlife="n/a","n/a",IF(P$3&gt;(A30taxstdlife+$E517),(Input!$N$85-Input!$N$134)-SUM($N517:O517),(Input!$N$85-Input!$N$134)/A30taxstdlife))</f>
        <v>0</v>
      </c>
      <c r="Q517" s="291">
        <f>IF(A30taxstdlife="n/a","n/a",IF(Q$3&gt;(A30taxstdlife+$E517),(Input!$N$85-Input!$N$134)-SUM($N517:P517),(Input!$N$85-Input!$N$134)/A30taxstdlife))</f>
        <v>0</v>
      </c>
      <c r="R517" s="291"/>
      <c r="S517" s="288"/>
      <c r="T517" s="288"/>
      <c r="U517" s="288"/>
      <c r="V517" s="288"/>
      <c r="W517" s="288"/>
      <c r="X517" s="288"/>
      <c r="Y517" s="288"/>
      <c r="Z517" s="288"/>
      <c r="AA517" s="289"/>
      <c r="AB517" s="289"/>
      <c r="AC517" s="289"/>
      <c r="AD517" s="289"/>
      <c r="AE517" s="289"/>
      <c r="AF517" s="289"/>
      <c r="AG517" s="289"/>
      <c r="AH517" s="289"/>
      <c r="AI517" s="289"/>
      <c r="AJ517" s="289"/>
      <c r="AK517" s="289"/>
      <c r="AL517" s="289"/>
      <c r="AM517" s="289"/>
      <c r="AN517" s="289"/>
      <c r="AO517" s="289"/>
      <c r="AP517" s="289"/>
      <c r="AQ517" s="289"/>
      <c r="AR517" s="289"/>
      <c r="AS517" s="289"/>
      <c r="AT517" s="289"/>
      <c r="AU517" s="289"/>
      <c r="AV517" s="289"/>
      <c r="AW517" s="289"/>
      <c r="AX517" s="289"/>
      <c r="AY517" s="289"/>
      <c r="AZ517" s="289"/>
      <c r="BA517" s="289"/>
      <c r="BB517" s="289"/>
      <c r="BC517" s="289"/>
      <c r="BD517" s="289"/>
      <c r="BE517" s="289"/>
      <c r="BF517" s="289"/>
      <c r="BG517" s="289"/>
      <c r="BH517" s="289"/>
      <c r="BI517" s="289"/>
      <c r="BJ517" s="187"/>
      <c r="BK517" s="187"/>
      <c r="BL517" s="187"/>
      <c r="BM517" s="187"/>
      <c r="BN517" s="187"/>
      <c r="BO517" s="18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t="12.75" hidden="1" customHeight="1" outlineLevel="2">
      <c r="A518" s="9"/>
      <c r="B518" s="9"/>
      <c r="C518" s="25"/>
      <c r="D518" s="365"/>
      <c r="E518" s="85">
        <v>8</v>
      </c>
      <c r="F518" s="290"/>
      <c r="G518" s="294"/>
      <c r="H518" s="294"/>
      <c r="I518" s="294"/>
      <c r="J518" s="294"/>
      <c r="K518" s="294"/>
      <c r="L518" s="294"/>
      <c r="M518" s="294"/>
      <c r="N518" s="294"/>
      <c r="O518" s="293"/>
      <c r="P518" s="291">
        <f>IF(A30taxstdlife="n/a","n/a",IF(P$3&gt;(A30taxstdlife+$E518),(Input!$O$85-Input!$O$134)-SUM($O518:O518),(Input!$O$85-Input!$O$134)/A30taxstdlife))</f>
        <v>0</v>
      </c>
      <c r="Q518" s="291">
        <f>IF(A30taxstdlife="n/a","n/a",IF(Q$3&gt;(A30taxstdlife+$E518),(Input!$O$85-Input!$O$134)-SUM($O518:P518),(Input!$O$85-Input!$O$134)/A30taxstdlife))</f>
        <v>0</v>
      </c>
      <c r="R518" s="291"/>
      <c r="S518" s="288"/>
      <c r="T518" s="288"/>
      <c r="U518" s="288"/>
      <c r="V518" s="288"/>
      <c r="W518" s="288"/>
      <c r="X518" s="288"/>
      <c r="Y518" s="288"/>
      <c r="Z518" s="288"/>
      <c r="AA518" s="289"/>
      <c r="AB518" s="289"/>
      <c r="AC518" s="289"/>
      <c r="AD518" s="289"/>
      <c r="AE518" s="289"/>
      <c r="AF518" s="289"/>
      <c r="AG518" s="289"/>
      <c r="AH518" s="289"/>
      <c r="AI518" s="289"/>
      <c r="AJ518" s="289"/>
      <c r="AK518" s="289"/>
      <c r="AL518" s="289"/>
      <c r="AM518" s="289"/>
      <c r="AN518" s="289"/>
      <c r="AO518" s="289"/>
      <c r="AP518" s="289"/>
      <c r="AQ518" s="289"/>
      <c r="AR518" s="289"/>
      <c r="AS518" s="289"/>
      <c r="AT518" s="289"/>
      <c r="AU518" s="289"/>
      <c r="AV518" s="289"/>
      <c r="AW518" s="289"/>
      <c r="AX518" s="289"/>
      <c r="AY518" s="289"/>
      <c r="AZ518" s="289"/>
      <c r="BA518" s="289"/>
      <c r="BB518" s="289"/>
      <c r="BC518" s="289"/>
      <c r="BD518" s="289"/>
      <c r="BE518" s="289"/>
      <c r="BF518" s="289"/>
      <c r="BG518" s="289"/>
      <c r="BH518" s="289"/>
      <c r="BI518" s="289"/>
      <c r="BJ518" s="187"/>
      <c r="BK518" s="187"/>
      <c r="BL518" s="187"/>
      <c r="BM518" s="187"/>
      <c r="BN518" s="187"/>
      <c r="BO518" s="187"/>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t="12.75" hidden="1" customHeight="1" outlineLevel="2">
      <c r="A519" s="9"/>
      <c r="B519" s="9"/>
      <c r="C519" s="25"/>
      <c r="D519" s="365"/>
      <c r="E519" s="85">
        <v>9</v>
      </c>
      <c r="F519" s="290"/>
      <c r="G519" s="294"/>
      <c r="H519" s="294"/>
      <c r="I519" s="294"/>
      <c r="J519" s="294"/>
      <c r="K519" s="294"/>
      <c r="L519" s="294"/>
      <c r="M519" s="294"/>
      <c r="N519" s="294"/>
      <c r="O519" s="294"/>
      <c r="P519" s="293"/>
      <c r="Q519" s="291">
        <f>IF(A30taxstdlife="n/a","n/a",IF(Q$3&gt;(A30taxstdlife+$E519),(Input!$P$85-Input!$P$134)-SUM($P519:P519),(Input!$P$85-Input!$P$134)/A30taxstdlife))</f>
        <v>0</v>
      </c>
      <c r="R519" s="291"/>
      <c r="S519" s="288"/>
      <c r="T519" s="288"/>
      <c r="U519" s="288"/>
      <c r="V519" s="288"/>
      <c r="W519" s="288"/>
      <c r="X519" s="288"/>
      <c r="Y519" s="288"/>
      <c r="Z519" s="288"/>
      <c r="AA519" s="289"/>
      <c r="AB519" s="289"/>
      <c r="AC519" s="289"/>
      <c r="AD519" s="289"/>
      <c r="AE519" s="289"/>
      <c r="AF519" s="289"/>
      <c r="AG519" s="289"/>
      <c r="AH519" s="289"/>
      <c r="AI519" s="289"/>
      <c r="AJ519" s="289"/>
      <c r="AK519" s="289"/>
      <c r="AL519" s="289"/>
      <c r="AM519" s="289"/>
      <c r="AN519" s="289"/>
      <c r="AO519" s="289"/>
      <c r="AP519" s="289"/>
      <c r="AQ519" s="289"/>
      <c r="AR519" s="289"/>
      <c r="AS519" s="289"/>
      <c r="AT519" s="289"/>
      <c r="AU519" s="289"/>
      <c r="AV519" s="289"/>
      <c r="AW519" s="289"/>
      <c r="AX519" s="289"/>
      <c r="AY519" s="289"/>
      <c r="AZ519" s="289"/>
      <c r="BA519" s="289"/>
      <c r="BB519" s="289"/>
      <c r="BC519" s="289"/>
      <c r="BD519" s="289"/>
      <c r="BE519" s="289"/>
      <c r="BF519" s="289"/>
      <c r="BG519" s="289"/>
      <c r="BH519" s="289"/>
      <c r="BI519" s="289"/>
      <c r="BJ519" s="187"/>
      <c r="BK519" s="187"/>
      <c r="BL519" s="187"/>
      <c r="BM519" s="187"/>
      <c r="BN519" s="187"/>
      <c r="BO519" s="187"/>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t="12.75" hidden="1" customHeight="1" outlineLevel="2">
      <c r="A520" s="9"/>
      <c r="B520" s="9"/>
      <c r="C520" s="25"/>
      <c r="D520" s="365"/>
      <c r="E520" s="86">
        <v>10</v>
      </c>
      <c r="F520" s="290"/>
      <c r="G520" s="294"/>
      <c r="H520" s="294"/>
      <c r="I520" s="294"/>
      <c r="J520" s="294"/>
      <c r="K520" s="294"/>
      <c r="L520" s="294"/>
      <c r="M520" s="294"/>
      <c r="N520" s="294"/>
      <c r="O520" s="294"/>
      <c r="P520" s="295"/>
      <c r="Q520" s="293"/>
      <c r="R520" s="291"/>
      <c r="S520" s="288"/>
      <c r="T520" s="288"/>
      <c r="U520" s="288"/>
      <c r="V520" s="288"/>
      <c r="W520" s="288"/>
      <c r="X520" s="288"/>
      <c r="Y520" s="288"/>
      <c r="Z520" s="288"/>
      <c r="AA520" s="289"/>
      <c r="AB520" s="289"/>
      <c r="AC520" s="289"/>
      <c r="AD520" s="289"/>
      <c r="AE520" s="289"/>
      <c r="AF520" s="289"/>
      <c r="AG520" s="289"/>
      <c r="AH520" s="289"/>
      <c r="AI520" s="289"/>
      <c r="AJ520" s="289"/>
      <c r="AK520" s="289"/>
      <c r="AL520" s="289"/>
      <c r="AM520" s="289"/>
      <c r="AN520" s="289"/>
      <c r="AO520" s="289"/>
      <c r="AP520" s="289"/>
      <c r="AQ520" s="289"/>
      <c r="AR520" s="289"/>
      <c r="AS520" s="289"/>
      <c r="AT520" s="289"/>
      <c r="AU520" s="289"/>
      <c r="AV520" s="289"/>
      <c r="AW520" s="289"/>
      <c r="AX520" s="289"/>
      <c r="AY520" s="289"/>
      <c r="AZ520" s="289"/>
      <c r="BA520" s="289"/>
      <c r="BB520" s="289"/>
      <c r="BC520" s="289"/>
      <c r="BD520" s="289"/>
      <c r="BE520" s="289"/>
      <c r="BF520" s="289"/>
      <c r="BG520" s="289"/>
      <c r="BH520" s="289"/>
      <c r="BI520" s="289"/>
      <c r="BJ520" s="187"/>
      <c r="BK520" s="187"/>
      <c r="BL520" s="187"/>
      <c r="BM520" s="187"/>
      <c r="BN520" s="187"/>
      <c r="BO520" s="187"/>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1">
      <c r="A521" s="9"/>
      <c r="B521" s="9"/>
      <c r="C521" s="25">
        <f>Asset30</f>
        <v>0</v>
      </c>
      <c r="D521" s="9"/>
      <c r="E521" s="9"/>
      <c r="F521" s="281"/>
      <c r="G521" s="296"/>
      <c r="H521" s="296">
        <f>-SUM(H508:H520)</f>
        <v>0</v>
      </c>
      <c r="I521" s="296">
        <f>-SUM(I508:I520)</f>
        <v>0</v>
      </c>
      <c r="J521" s="296">
        <f>-SUM(J508:J520)</f>
        <v>0</v>
      </c>
      <c r="K521" s="296">
        <f>-SUM(K508:K520)</f>
        <v>0</v>
      </c>
      <c r="L521" s="296">
        <f>-SUM(L508:L520)</f>
        <v>0</v>
      </c>
      <c r="M521" s="296">
        <f>IF(Input!M248&gt;0, -SUM(M508:M520), 0)</f>
        <v>0</v>
      </c>
      <c r="N521" s="296">
        <f>IF(Input!N248&gt;0, -SUM(N508:N520), 0)</f>
        <v>0</v>
      </c>
      <c r="O521" s="296">
        <f>IF(Input!O248&gt;0, -SUM(O508:O520), 0)</f>
        <v>0</v>
      </c>
      <c r="P521" s="296">
        <f>IF(Input!P248&gt;0, -SUM(P508:P520), 0)</f>
        <v>0</v>
      </c>
      <c r="Q521" s="296">
        <f>IF(Input!Q248&gt;0, -SUM(Q508:Q520), 0)</f>
        <v>0</v>
      </c>
      <c r="R521" s="297"/>
      <c r="S521" s="298"/>
      <c r="T521" s="298"/>
      <c r="U521" s="298"/>
      <c r="V521" s="298"/>
      <c r="W521" s="298"/>
      <c r="X521" s="298"/>
      <c r="Y521" s="298"/>
      <c r="Z521" s="298"/>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187"/>
      <c r="BK521" s="187"/>
      <c r="BL521" s="187"/>
      <c r="BM521" s="187"/>
      <c r="BN521" s="187"/>
      <c r="BO521" s="187"/>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t="12.75" hidden="1" customHeight="1" outlineLevel="2">
      <c r="A522" s="9"/>
      <c r="B522" s="188">
        <f>Asset31</f>
        <v>0</v>
      </c>
      <c r="C522" s="32"/>
      <c r="D522" s="33" t="s">
        <v>66</v>
      </c>
      <c r="E522" s="32"/>
      <c r="F522" s="286"/>
      <c r="G522" s="287"/>
      <c r="H522" s="287">
        <f>IF(H$3&gt;A31taxremlife,A31taxvalue-SUM($F522:G522),IF(A31taxremlife="N/A","n/a",A31taxvalue/A31taxremlife))</f>
        <v>0</v>
      </c>
      <c r="I522" s="287">
        <f>IF(I$3&gt;A31taxremlife,A31taxvalue-SUM($F522:H522),IF(A31taxremlife="N/A","n/a",A31taxvalue/A31taxremlife))</f>
        <v>0</v>
      </c>
      <c r="J522" s="287">
        <f>IF(J$3&gt;A31taxremlife,A31taxvalue-SUM($F522:I522),IF(A31taxremlife="N/A","n/a",A31taxvalue/A31taxremlife))</f>
        <v>0</v>
      </c>
      <c r="K522" s="287">
        <f>IF(K$3&gt;A31taxremlife,A31taxvalue-SUM($F522:J522),IF(A31taxremlife="N/A","n/a",A31taxvalue/A31taxremlife))</f>
        <v>0</v>
      </c>
      <c r="L522" s="287">
        <f>IF(L$3&gt;A31taxremlife,A31taxvalue-SUM($F522:K522),IF(A31taxremlife="N/A","n/a",A31taxvalue/A31taxremlife))</f>
        <v>0</v>
      </c>
      <c r="M522" s="287">
        <f>IF(M$3&gt;A31taxremlife,A31taxvalue-SUM($F522:L522),IF(A31taxremlife="N/A","n/a",A31taxvalue/A31taxremlife))</f>
        <v>0</v>
      </c>
      <c r="N522" s="287">
        <f>IF(N$3&gt;A31taxremlife,A31taxvalue-SUM($F522:M522),IF(A31taxremlife="N/A","n/a",A31taxvalue/A31taxremlife))</f>
        <v>0</v>
      </c>
      <c r="O522" s="287">
        <f>IF(O$3&gt;A31taxremlife,A31taxvalue-SUM($F522:N522),IF(A31taxremlife="N/A","n/a",A31taxvalue/A31taxremlife))</f>
        <v>0</v>
      </c>
      <c r="P522" s="287">
        <f>IF(P$3&gt;A31taxremlife,A31taxvalue-SUM($F522:O522),IF(A31taxremlife="N/A","n/a",A31taxvalue/A31taxremlife))</f>
        <v>0</v>
      </c>
      <c r="Q522" s="287">
        <f>IF(Q$3&gt;A31taxremlife,A31taxvalue-SUM($F522:P522),IF(A31taxremlife="N/A","n/a",A31taxvalue/A31taxremlife))</f>
        <v>0</v>
      </c>
      <c r="R522" s="287"/>
      <c r="S522" s="288"/>
      <c r="T522" s="288"/>
      <c r="U522" s="288"/>
      <c r="V522" s="288"/>
      <c r="W522" s="288"/>
      <c r="X522" s="288"/>
      <c r="Y522" s="288"/>
      <c r="Z522" s="288"/>
      <c r="AA522" s="289"/>
      <c r="AB522" s="289"/>
      <c r="AC522" s="289"/>
      <c r="AD522" s="289"/>
      <c r="AE522" s="289"/>
      <c r="AF522" s="289"/>
      <c r="AG522" s="289"/>
      <c r="AH522" s="289"/>
      <c r="AI522" s="289"/>
      <c r="AJ522" s="289"/>
      <c r="AK522" s="289"/>
      <c r="AL522" s="289"/>
      <c r="AM522" s="289"/>
      <c r="AN522" s="289"/>
      <c r="AO522" s="289"/>
      <c r="AP522" s="289"/>
      <c r="AQ522" s="289"/>
      <c r="AR522" s="289"/>
      <c r="AS522" s="289"/>
      <c r="AT522" s="289"/>
      <c r="AU522" s="289"/>
      <c r="AV522" s="289"/>
      <c r="AW522" s="289"/>
      <c r="AX522" s="289"/>
      <c r="AY522" s="289"/>
      <c r="AZ522" s="289"/>
      <c r="BA522" s="289"/>
      <c r="BB522" s="289"/>
      <c r="BC522" s="289"/>
      <c r="BD522" s="289"/>
      <c r="BE522" s="289"/>
      <c r="BF522" s="289"/>
      <c r="BG522" s="289"/>
      <c r="BH522" s="289"/>
      <c r="BI522" s="289"/>
      <c r="BJ522" s="187"/>
      <c r="BK522" s="187"/>
      <c r="BL522" s="187"/>
      <c r="BM522" s="187"/>
      <c r="BN522" s="187"/>
      <c r="BO522" s="187"/>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t="12.75" hidden="1" customHeight="1" outlineLevel="2">
      <c r="A523" s="9"/>
      <c r="B523" s="9"/>
      <c r="C523" s="25"/>
      <c r="D523" s="364" t="s">
        <v>83</v>
      </c>
      <c r="E523" s="85">
        <v>-1</v>
      </c>
      <c r="F523" s="290"/>
      <c r="G523" s="291"/>
      <c r="H523" s="291"/>
      <c r="I523" s="291"/>
      <c r="J523" s="291"/>
      <c r="K523" s="291"/>
      <c r="L523" s="291"/>
      <c r="M523" s="291"/>
      <c r="N523" s="291"/>
      <c r="O523" s="291"/>
      <c r="P523" s="291"/>
      <c r="Q523" s="291"/>
      <c r="R523" s="291"/>
      <c r="S523" s="288"/>
      <c r="T523" s="288"/>
      <c r="U523" s="288"/>
      <c r="V523" s="288"/>
      <c r="W523" s="288"/>
      <c r="X523" s="288"/>
      <c r="Y523" s="288"/>
      <c r="Z523" s="288"/>
      <c r="AA523" s="289"/>
      <c r="AB523" s="289"/>
      <c r="AC523" s="289"/>
      <c r="AD523" s="289"/>
      <c r="AE523" s="289"/>
      <c r="AF523" s="289"/>
      <c r="AG523" s="289"/>
      <c r="AH523" s="289"/>
      <c r="AI523" s="289"/>
      <c r="AJ523" s="289"/>
      <c r="AK523" s="289"/>
      <c r="AL523" s="289"/>
      <c r="AM523" s="289"/>
      <c r="AN523" s="289"/>
      <c r="AO523" s="289"/>
      <c r="AP523" s="289"/>
      <c r="AQ523" s="289"/>
      <c r="AR523" s="289"/>
      <c r="AS523" s="289"/>
      <c r="AT523" s="289"/>
      <c r="AU523" s="289"/>
      <c r="AV523" s="289"/>
      <c r="AW523" s="289"/>
      <c r="AX523" s="289"/>
      <c r="AY523" s="289"/>
      <c r="AZ523" s="289"/>
      <c r="BA523" s="289"/>
      <c r="BB523" s="289"/>
      <c r="BC523" s="289"/>
      <c r="BD523" s="289"/>
      <c r="BE523" s="289"/>
      <c r="BF523" s="289"/>
      <c r="BG523" s="289"/>
      <c r="BH523" s="289"/>
      <c r="BI523" s="289"/>
      <c r="BJ523" s="187"/>
      <c r="BK523" s="187"/>
      <c r="BL523" s="187"/>
      <c r="BM523" s="187"/>
      <c r="BN523" s="187"/>
      <c r="BO523" s="187"/>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t="12.75" hidden="1" customHeight="1" outlineLevel="2">
      <c r="A524" s="9"/>
      <c r="B524" s="9"/>
      <c r="C524" s="25"/>
      <c r="D524" s="365"/>
      <c r="E524" s="85">
        <v>0</v>
      </c>
      <c r="F524" s="290"/>
      <c r="G524" s="293"/>
      <c r="H524" s="291"/>
      <c r="I524" s="291"/>
      <c r="J524" s="291"/>
      <c r="K524" s="291"/>
      <c r="L524" s="291"/>
      <c r="M524" s="291"/>
      <c r="N524" s="291"/>
      <c r="O524" s="291"/>
      <c r="P524" s="291"/>
      <c r="Q524" s="291"/>
      <c r="R524" s="291"/>
      <c r="S524" s="288"/>
      <c r="T524" s="288"/>
      <c r="U524" s="288"/>
      <c r="V524" s="288"/>
      <c r="W524" s="288"/>
      <c r="X524" s="288"/>
      <c r="Y524" s="288"/>
      <c r="Z524" s="288"/>
      <c r="AA524" s="289"/>
      <c r="AB524" s="289"/>
      <c r="AC524" s="289"/>
      <c r="AD524" s="289"/>
      <c r="AE524" s="289"/>
      <c r="AF524" s="289"/>
      <c r="AG524" s="289"/>
      <c r="AH524" s="289"/>
      <c r="AI524" s="289"/>
      <c r="AJ524" s="289"/>
      <c r="AK524" s="289"/>
      <c r="AL524" s="289"/>
      <c r="AM524" s="289"/>
      <c r="AN524" s="289"/>
      <c r="AO524" s="289"/>
      <c r="AP524" s="289"/>
      <c r="AQ524" s="289"/>
      <c r="AR524" s="289"/>
      <c r="AS524" s="289"/>
      <c r="AT524" s="289"/>
      <c r="AU524" s="289"/>
      <c r="AV524" s="289"/>
      <c r="AW524" s="289"/>
      <c r="AX524" s="289"/>
      <c r="AY524" s="289"/>
      <c r="AZ524" s="289"/>
      <c r="BA524" s="289"/>
      <c r="BB524" s="289"/>
      <c r="BC524" s="289"/>
      <c r="BD524" s="289"/>
      <c r="BE524" s="289"/>
      <c r="BF524" s="289"/>
      <c r="BG524" s="289"/>
      <c r="BH524" s="289"/>
      <c r="BI524" s="289"/>
      <c r="BJ524" s="187"/>
      <c r="BK524" s="187"/>
      <c r="BL524" s="187"/>
      <c r="BM524" s="187"/>
      <c r="BN524" s="187"/>
      <c r="BO524" s="187"/>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t="12.75" hidden="1" customHeight="1" outlineLevel="2">
      <c r="A525" s="9"/>
      <c r="B525" s="9"/>
      <c r="C525" s="25"/>
      <c r="D525" s="365"/>
      <c r="E525" s="85">
        <v>1</v>
      </c>
      <c r="F525" s="290"/>
      <c r="G525" s="294"/>
      <c r="H525" s="293"/>
      <c r="I525" s="291">
        <f>IF(A31taxstdlife="n/a","n/a",IF(I$3&gt;(A31taxstdlife+$E525),(Input!$H$86-Input!$H$135)-SUM($H525:H525),(Input!$H$86-Input!$H$135)/A31taxstdlife))</f>
        <v>0</v>
      </c>
      <c r="J525" s="291">
        <f>IF(A31taxstdlife="n/a","n/a",IF(J$3&gt;(A31taxstdlife+$E525),(Input!$H$86-Input!$H$135)-SUM($H525:I525),(Input!$H$86-Input!$H$135)/A31taxstdlife))</f>
        <v>0</v>
      </c>
      <c r="K525" s="291">
        <f>IF(A31taxstdlife="n/a","n/a",IF(K$3&gt;(A31taxstdlife+$E525),(Input!$H$86-Input!$H$135)-SUM($H525:J525),(Input!$H$86-Input!$H$135)/A31taxstdlife))</f>
        <v>0</v>
      </c>
      <c r="L525" s="291">
        <f>IF(A31taxstdlife="n/a","n/a",IF(L$3&gt;(A31taxstdlife+$E525),(Input!$H$86-Input!$H$135)-SUM($H525:K525),(Input!$H$86-Input!$H$135)/A31taxstdlife))</f>
        <v>0</v>
      </c>
      <c r="M525" s="291">
        <f>IF(A31taxstdlife="n/a","n/a",IF(M$3&gt;(A31taxstdlife+$E525),(Input!$H$86-Input!$H$135)-SUM($H525:L525),(Input!$H$86-Input!$H$135)/A31taxstdlife))</f>
        <v>0</v>
      </c>
      <c r="N525" s="291">
        <f>IF(A31taxstdlife="n/a","n/a",IF(N$3&gt;(A31taxstdlife+$E525),(Input!$H$86-Input!$H$135)-SUM($H525:M525),(Input!$H$86-Input!$H$135)/A31taxstdlife))</f>
        <v>0</v>
      </c>
      <c r="O525" s="291">
        <f>IF(A31taxstdlife="n/a","n/a",IF(O$3&gt;(A31taxstdlife+$E525),(Input!$H$86-Input!$H$135)-SUM($H525:N525),(Input!$H$86-Input!$H$135)/A31taxstdlife))</f>
        <v>0</v>
      </c>
      <c r="P525" s="291">
        <f>IF(A31taxstdlife="n/a","n/a",IF(P$3&gt;(A31taxstdlife+$E525),(Input!$H$86-Input!$H$135)-SUM($H525:O525),(Input!$H$86-Input!$H$135)/A31taxstdlife))</f>
        <v>0</v>
      </c>
      <c r="Q525" s="291">
        <f>IF(A31taxstdlife="n/a","n/a",IF(Q$3&gt;(A31taxstdlife+$E525),(Input!$H$86-Input!$H$135)-SUM($H525:P525),(Input!$H$86-Input!$H$135)/A31taxstdlife))</f>
        <v>0</v>
      </c>
      <c r="R525" s="291"/>
      <c r="S525" s="288"/>
      <c r="T525" s="288"/>
      <c r="U525" s="288"/>
      <c r="V525" s="288"/>
      <c r="W525" s="288"/>
      <c r="X525" s="288"/>
      <c r="Y525" s="288"/>
      <c r="Z525" s="288"/>
      <c r="AA525" s="289"/>
      <c r="AB525" s="289"/>
      <c r="AC525" s="289"/>
      <c r="AD525" s="289"/>
      <c r="AE525" s="289"/>
      <c r="AF525" s="289"/>
      <c r="AG525" s="289"/>
      <c r="AH525" s="289"/>
      <c r="AI525" s="289"/>
      <c r="AJ525" s="289"/>
      <c r="AK525" s="289"/>
      <c r="AL525" s="289"/>
      <c r="AM525" s="289"/>
      <c r="AN525" s="289"/>
      <c r="AO525" s="289"/>
      <c r="AP525" s="289"/>
      <c r="AQ525" s="289"/>
      <c r="AR525" s="289"/>
      <c r="AS525" s="289"/>
      <c r="AT525" s="289"/>
      <c r="AU525" s="289"/>
      <c r="AV525" s="289"/>
      <c r="AW525" s="289"/>
      <c r="AX525" s="289"/>
      <c r="AY525" s="289"/>
      <c r="AZ525" s="289"/>
      <c r="BA525" s="289"/>
      <c r="BB525" s="289"/>
      <c r="BC525" s="289"/>
      <c r="BD525" s="289"/>
      <c r="BE525" s="289"/>
      <c r="BF525" s="289"/>
      <c r="BG525" s="289"/>
      <c r="BH525" s="289"/>
      <c r="BI525" s="289"/>
      <c r="BJ525" s="187"/>
      <c r="BK525" s="187"/>
      <c r="BL525" s="187"/>
      <c r="BM525" s="187"/>
      <c r="BN525" s="187"/>
      <c r="BO525" s="187"/>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t="12.75" hidden="1" customHeight="1" outlineLevel="2">
      <c r="A526" s="9"/>
      <c r="B526" s="9"/>
      <c r="C526" s="25"/>
      <c r="D526" s="365"/>
      <c r="E526" s="85">
        <v>2</v>
      </c>
      <c r="F526" s="290"/>
      <c r="G526" s="294"/>
      <c r="H526" s="294"/>
      <c r="I526" s="293"/>
      <c r="J526" s="291">
        <f>IF(A31taxstdlife="n/a","n/a",IF(J$3&gt;(A31taxstdlife+$E526),(Input!$I$86-Input!$I$135)-SUM($I526:I526),(Input!$I$86-Input!$I$135)/A31taxstdlife))</f>
        <v>0</v>
      </c>
      <c r="K526" s="291">
        <f>IF(A31taxstdlife="n/a","n/a",IF(K$3&gt;(A31taxstdlife+$E526),(Input!$I$86-Input!$I$135)-SUM($I526:J526),(Input!$I$86-Input!$I$135)/A31taxstdlife))</f>
        <v>0</v>
      </c>
      <c r="L526" s="291">
        <f>IF(A31taxstdlife="n/a","n/a",IF(L$3&gt;(A31taxstdlife+$E526),(Input!$I$86-Input!$I$135)-SUM($I526:K526),(Input!$I$86-Input!$I$135)/A31taxstdlife))</f>
        <v>0</v>
      </c>
      <c r="M526" s="291">
        <f>IF(A31taxstdlife="n/a","n/a",IF(M$3&gt;(A31taxstdlife+$E526),(Input!$I$86-Input!$I$135)-SUM($I526:L526),(Input!$I$86-Input!$I$135)/A31taxstdlife))</f>
        <v>0</v>
      </c>
      <c r="N526" s="291">
        <f>IF(A31taxstdlife="n/a","n/a",IF(N$3&gt;(A31taxstdlife+$E526),(Input!$I$86-Input!$I$135)-SUM($I526:M526),(Input!$I$86-Input!$I$135)/A31taxstdlife))</f>
        <v>0</v>
      </c>
      <c r="O526" s="291">
        <f>IF(A31taxstdlife="n/a","n/a",IF(O$3&gt;(A31taxstdlife+$E526),(Input!$I$86-Input!$I$135)-SUM($I526:N526),(Input!$I$86-Input!$I$135)/A31taxstdlife))</f>
        <v>0</v>
      </c>
      <c r="P526" s="291">
        <f>IF(A31taxstdlife="n/a","n/a",IF(P$3&gt;(A31taxstdlife+$E526),(Input!$I$86-Input!$I$135)-SUM($I526:O526),(Input!$I$86-Input!$I$135)/A31taxstdlife))</f>
        <v>0</v>
      </c>
      <c r="Q526" s="291">
        <f>IF(A31taxstdlife="n/a","n/a",IF(Q$3&gt;(A31taxstdlife+$E526),(Input!$I$86-Input!$I$135)-SUM($I526:P526),(Input!$I$86-Input!$I$135)/A31taxstdlife))</f>
        <v>0</v>
      </c>
      <c r="R526" s="291"/>
      <c r="S526" s="288"/>
      <c r="T526" s="288"/>
      <c r="U526" s="288"/>
      <c r="V526" s="288"/>
      <c r="W526" s="288"/>
      <c r="X526" s="288"/>
      <c r="Y526" s="288"/>
      <c r="Z526" s="288"/>
      <c r="AA526" s="289"/>
      <c r="AB526" s="289"/>
      <c r="AC526" s="289"/>
      <c r="AD526" s="289"/>
      <c r="AE526" s="289"/>
      <c r="AF526" s="289"/>
      <c r="AG526" s="289"/>
      <c r="AH526" s="289"/>
      <c r="AI526" s="289"/>
      <c r="AJ526" s="289"/>
      <c r="AK526" s="289"/>
      <c r="AL526" s="289"/>
      <c r="AM526" s="289"/>
      <c r="AN526" s="289"/>
      <c r="AO526" s="289"/>
      <c r="AP526" s="289"/>
      <c r="AQ526" s="289"/>
      <c r="AR526" s="289"/>
      <c r="AS526" s="289"/>
      <c r="AT526" s="289"/>
      <c r="AU526" s="289"/>
      <c r="AV526" s="289"/>
      <c r="AW526" s="289"/>
      <c r="AX526" s="289"/>
      <c r="AY526" s="289"/>
      <c r="AZ526" s="289"/>
      <c r="BA526" s="289"/>
      <c r="BB526" s="289"/>
      <c r="BC526" s="289"/>
      <c r="BD526" s="289"/>
      <c r="BE526" s="289"/>
      <c r="BF526" s="289"/>
      <c r="BG526" s="289"/>
      <c r="BH526" s="289"/>
      <c r="BI526" s="289"/>
      <c r="BJ526" s="300"/>
      <c r="BK526" s="187"/>
      <c r="BL526" s="187"/>
      <c r="BM526" s="187"/>
      <c r="BN526" s="187"/>
      <c r="BO526" s="187"/>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t="12.75" hidden="1" customHeight="1" outlineLevel="2">
      <c r="A527" s="9"/>
      <c r="B527" s="9"/>
      <c r="C527" s="25"/>
      <c r="D527" s="365"/>
      <c r="E527" s="85">
        <v>3</v>
      </c>
      <c r="F527" s="290"/>
      <c r="G527" s="294"/>
      <c r="H527" s="294"/>
      <c r="I527" s="294"/>
      <c r="J527" s="293"/>
      <c r="K527" s="291">
        <f>IF(A31taxstdlife="n/a","n/a",IF(K$3&gt;(A31taxstdlife+$E527),(Input!$J$86-Input!$J$135)-SUM($J527:J527),(Input!$J$86-Input!$J$135)/A31taxstdlife))</f>
        <v>0</v>
      </c>
      <c r="L527" s="291">
        <f>IF(A31taxstdlife="n/a","n/a",IF(L$3&gt;(A31taxstdlife+$E527),(Input!$J$86-Input!$J$135)-SUM($J527:K527),(Input!$J$86-Input!$J$135)/A31taxstdlife))</f>
        <v>0</v>
      </c>
      <c r="M527" s="291">
        <f>IF(A31taxstdlife="n/a","n/a",IF(M$3&gt;(A31taxstdlife+$E527),(Input!$J$86-Input!$J$135)-SUM($J527:L527),(Input!$J$86-Input!$J$135)/A31taxstdlife))</f>
        <v>0</v>
      </c>
      <c r="N527" s="291">
        <f>IF(A31taxstdlife="n/a","n/a",IF(N$3&gt;(A31taxstdlife+$E527),(Input!$J$86-Input!$J$135)-SUM($J527:M527),(Input!$J$86-Input!$J$135)/A31taxstdlife))</f>
        <v>0</v>
      </c>
      <c r="O527" s="291">
        <f>IF(A31taxstdlife="n/a","n/a",IF(O$3&gt;(A31taxstdlife+$E527),(Input!$J$86-Input!$J$135)-SUM($J527:N527),(Input!$J$86-Input!$J$135)/A31taxstdlife))</f>
        <v>0</v>
      </c>
      <c r="P527" s="291">
        <f>IF(A31taxstdlife="n/a","n/a",IF(P$3&gt;(A31taxstdlife+$E527),(Input!$J$86-Input!$J$135)-SUM($J527:O527),(Input!$J$86-Input!$J$135)/A31taxstdlife))</f>
        <v>0</v>
      </c>
      <c r="Q527" s="291">
        <f>IF(A31taxstdlife="n/a","n/a",IF(Q$3&gt;(A31taxstdlife+$E527),(Input!$J$86-Input!$J$135)-SUM($J527:P527),(Input!$J$86-Input!$J$135)/A31taxstdlife))</f>
        <v>0</v>
      </c>
      <c r="R527" s="291"/>
      <c r="S527" s="288"/>
      <c r="T527" s="288"/>
      <c r="U527" s="288"/>
      <c r="V527" s="288"/>
      <c r="W527" s="288"/>
      <c r="X527" s="288"/>
      <c r="Y527" s="288"/>
      <c r="Z527" s="288"/>
      <c r="AA527" s="289"/>
      <c r="AB527" s="289"/>
      <c r="AC527" s="289"/>
      <c r="AD527" s="289"/>
      <c r="AE527" s="289"/>
      <c r="AF527" s="289"/>
      <c r="AG527" s="289"/>
      <c r="AH527" s="289"/>
      <c r="AI527" s="289"/>
      <c r="AJ527" s="289"/>
      <c r="AK527" s="289"/>
      <c r="AL527" s="289"/>
      <c r="AM527" s="289"/>
      <c r="AN527" s="289"/>
      <c r="AO527" s="289"/>
      <c r="AP527" s="289"/>
      <c r="AQ527" s="289"/>
      <c r="AR527" s="289"/>
      <c r="AS527" s="289"/>
      <c r="AT527" s="289"/>
      <c r="AU527" s="289"/>
      <c r="AV527" s="289"/>
      <c r="AW527" s="289"/>
      <c r="AX527" s="289"/>
      <c r="AY527" s="289"/>
      <c r="AZ527" s="289"/>
      <c r="BA527" s="289"/>
      <c r="BB527" s="289"/>
      <c r="BC527" s="289"/>
      <c r="BD527" s="289"/>
      <c r="BE527" s="289"/>
      <c r="BF527" s="289"/>
      <c r="BG527" s="289"/>
      <c r="BH527" s="289"/>
      <c r="BI527" s="289"/>
      <c r="BJ527" s="187"/>
      <c r="BK527" s="187"/>
      <c r="BL527" s="187"/>
      <c r="BM527" s="187"/>
      <c r="BN527" s="187"/>
      <c r="BO527" s="18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25"/>
      <c r="D528" s="365"/>
      <c r="E528" s="85">
        <v>4</v>
      </c>
      <c r="F528" s="290"/>
      <c r="G528" s="294"/>
      <c r="H528" s="294"/>
      <c r="I528" s="294"/>
      <c r="J528" s="294"/>
      <c r="K528" s="293"/>
      <c r="L528" s="291">
        <f>IF(A31taxstdlife="n/a","n/a",IF(L$3&gt;(A31taxstdlife+$E528),(Input!$K$86-Input!$K$135)-SUM($K528:K528),(Input!$K$86-Input!$K$135)/A31taxstdlife))</f>
        <v>0</v>
      </c>
      <c r="M528" s="291">
        <f>IF(A31taxstdlife="n/a","n/a",IF(M$3&gt;(A31taxstdlife+$E528),(Input!$K$86-Input!$K$135)-SUM($K528:L528),(Input!$K$86-Input!$K$135)/A31taxstdlife))</f>
        <v>0</v>
      </c>
      <c r="N528" s="291">
        <f>IF(A31taxstdlife="n/a","n/a",IF(N$3&gt;(A31taxstdlife+$E528),(Input!$K$86-Input!$K$135)-SUM($K528:M528),(Input!$K$86-Input!$K$135)/A31taxstdlife))</f>
        <v>0</v>
      </c>
      <c r="O528" s="291">
        <f>IF(A31taxstdlife="n/a","n/a",IF(O$3&gt;(A31taxstdlife+$E528),(Input!$K$86-Input!$K$135)-SUM($K528:N528),(Input!$K$86-Input!$K$135)/A31taxstdlife))</f>
        <v>0</v>
      </c>
      <c r="P528" s="291">
        <f>IF(A31taxstdlife="n/a","n/a",IF(P$3&gt;(A31taxstdlife+$E528),(Input!$K$86-Input!$K$135)-SUM($K528:O528),(Input!$K$86-Input!$K$135)/A31taxstdlife))</f>
        <v>0</v>
      </c>
      <c r="Q528" s="291">
        <f>IF(A31taxstdlife="n/a","n/a",IF(Q$3&gt;(A31taxstdlife+$E528),(Input!$K$86-Input!$K$135)-SUM($K528:P528),(Input!$K$86-Input!$K$135)/A31taxstdlife))</f>
        <v>0</v>
      </c>
      <c r="R528" s="291"/>
      <c r="S528" s="288"/>
      <c r="T528" s="288"/>
      <c r="U528" s="288"/>
      <c r="V528" s="288"/>
      <c r="W528" s="288"/>
      <c r="X528" s="288"/>
      <c r="Y528" s="288"/>
      <c r="Z528" s="288"/>
      <c r="AA528" s="289"/>
      <c r="AB528" s="289"/>
      <c r="AC528" s="289"/>
      <c r="AD528" s="289"/>
      <c r="AE528" s="289"/>
      <c r="AF528" s="289"/>
      <c r="AG528" s="289"/>
      <c r="AH528" s="289"/>
      <c r="AI528" s="289"/>
      <c r="AJ528" s="289"/>
      <c r="AK528" s="289"/>
      <c r="AL528" s="289"/>
      <c r="AM528" s="289"/>
      <c r="AN528" s="289"/>
      <c r="AO528" s="289"/>
      <c r="AP528" s="289"/>
      <c r="AQ528" s="289"/>
      <c r="AR528" s="289"/>
      <c r="AS528" s="289"/>
      <c r="AT528" s="289"/>
      <c r="AU528" s="289"/>
      <c r="AV528" s="289"/>
      <c r="AW528" s="289"/>
      <c r="AX528" s="289"/>
      <c r="AY528" s="289"/>
      <c r="AZ528" s="289"/>
      <c r="BA528" s="289"/>
      <c r="BB528" s="289"/>
      <c r="BC528" s="289"/>
      <c r="BD528" s="289"/>
      <c r="BE528" s="289"/>
      <c r="BF528" s="289"/>
      <c r="BG528" s="289"/>
      <c r="BH528" s="289"/>
      <c r="BI528" s="289"/>
      <c r="BJ528" s="187"/>
      <c r="BK528" s="187"/>
      <c r="BL528" s="187"/>
      <c r="BM528" s="187"/>
      <c r="BN528" s="187"/>
      <c r="BO528" s="187"/>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t="12.75" hidden="1" customHeight="1" outlineLevel="2">
      <c r="A529" s="9"/>
      <c r="B529" s="9"/>
      <c r="C529" s="25"/>
      <c r="D529" s="365"/>
      <c r="E529" s="85">
        <v>5</v>
      </c>
      <c r="F529" s="290"/>
      <c r="G529" s="294"/>
      <c r="H529" s="294"/>
      <c r="I529" s="294"/>
      <c r="J529" s="294"/>
      <c r="K529" s="294"/>
      <c r="L529" s="293"/>
      <c r="M529" s="291">
        <f>IF(A31taxstdlife="n/a","n/a",IF(M$3&gt;(A31taxstdlife+$E529),(Input!$L$86-Input!$L$135)-SUM($L529:L529),(Input!$L$86-Input!$L$135)/A31taxstdlife))</f>
        <v>0</v>
      </c>
      <c r="N529" s="291">
        <f>IF(A31taxstdlife="n/a","n/a",IF(N$3&gt;(A31taxstdlife+$E529),(Input!$L$86-Input!$L$135)-SUM($L529:M529),(Input!$L$86-Input!$L$135)/A31taxstdlife))</f>
        <v>0</v>
      </c>
      <c r="O529" s="291">
        <f>IF(A31taxstdlife="n/a","n/a",IF(O$3&gt;(A31taxstdlife+$E529),(Input!$L$86-Input!$L$135)-SUM($L529:N529),(Input!$L$86-Input!$L$135)/A31taxstdlife))</f>
        <v>0</v>
      </c>
      <c r="P529" s="291">
        <f>IF(A31taxstdlife="n/a","n/a",IF(P$3&gt;(A31taxstdlife+$E529),(Input!$L$86-Input!$L$135)-SUM($L529:O529),(Input!$L$86-Input!$L$135)/A31taxstdlife))</f>
        <v>0</v>
      </c>
      <c r="Q529" s="291">
        <f>IF(A31taxstdlife="n/a","n/a",IF(Q$3&gt;(A31taxstdlife+$E529),(Input!$L$86-Input!$L$135)-SUM($L529:P529),(Input!$L$86-Input!$L$135)/A31taxstdlife))</f>
        <v>0</v>
      </c>
      <c r="R529" s="291"/>
      <c r="S529" s="288"/>
      <c r="T529" s="288"/>
      <c r="U529" s="288"/>
      <c r="V529" s="288"/>
      <c r="W529" s="288"/>
      <c r="X529" s="288"/>
      <c r="Y529" s="288"/>
      <c r="Z529" s="288"/>
      <c r="AA529" s="289"/>
      <c r="AB529" s="289"/>
      <c r="AC529" s="289"/>
      <c r="AD529" s="289"/>
      <c r="AE529" s="289"/>
      <c r="AF529" s="289"/>
      <c r="AG529" s="289"/>
      <c r="AH529" s="289"/>
      <c r="AI529" s="289"/>
      <c r="AJ529" s="289"/>
      <c r="AK529" s="289"/>
      <c r="AL529" s="289"/>
      <c r="AM529" s="289"/>
      <c r="AN529" s="289"/>
      <c r="AO529" s="289"/>
      <c r="AP529" s="289"/>
      <c r="AQ529" s="289"/>
      <c r="AR529" s="289"/>
      <c r="AS529" s="289"/>
      <c r="AT529" s="289"/>
      <c r="AU529" s="289"/>
      <c r="AV529" s="289"/>
      <c r="AW529" s="289"/>
      <c r="AX529" s="289"/>
      <c r="AY529" s="289"/>
      <c r="AZ529" s="289"/>
      <c r="BA529" s="289"/>
      <c r="BB529" s="289"/>
      <c r="BC529" s="289"/>
      <c r="BD529" s="289"/>
      <c r="BE529" s="289"/>
      <c r="BF529" s="289"/>
      <c r="BG529" s="289"/>
      <c r="BH529" s="289"/>
      <c r="BI529" s="289"/>
      <c r="BJ529" s="187"/>
      <c r="BK529" s="187"/>
      <c r="BL529" s="187"/>
      <c r="BM529" s="187"/>
      <c r="BN529" s="187"/>
      <c r="BO529" s="187"/>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t="12.75" hidden="1" customHeight="1" outlineLevel="2">
      <c r="A530" s="9"/>
      <c r="B530" s="9"/>
      <c r="C530" s="25"/>
      <c r="D530" s="365"/>
      <c r="E530" s="85">
        <v>6</v>
      </c>
      <c r="F530" s="290"/>
      <c r="G530" s="294"/>
      <c r="H530" s="294"/>
      <c r="I530" s="294"/>
      <c r="J530" s="294"/>
      <c r="K530" s="294"/>
      <c r="L530" s="294"/>
      <c r="M530" s="293"/>
      <c r="N530" s="291">
        <f>IF(A31taxstdlife="n/a","n/a",IF(N$3&gt;(A31taxstdlife+$E530),(Input!$M$86-Input!$M$135)-SUM($M530:M530),(Input!$M$86-Input!$M$135)/A31taxstdlife))</f>
        <v>0</v>
      </c>
      <c r="O530" s="291">
        <f>IF(A31taxstdlife="n/a","n/a",IF(O$3&gt;(A31taxstdlife+$E530),(Input!$M$86-Input!$M$135)-SUM($M530:N530),(Input!$M$86-Input!$M$135)/A31taxstdlife))</f>
        <v>0</v>
      </c>
      <c r="P530" s="291">
        <f>IF(A31taxstdlife="n/a","n/a",IF(P$3&gt;(A31taxstdlife+$E530),(Input!$M$86-Input!$M$135)-SUM($M530:O530),(Input!$M$86-Input!$M$135)/A31taxstdlife))</f>
        <v>0</v>
      </c>
      <c r="Q530" s="291">
        <f>IF(A31taxstdlife="n/a","n/a",IF(Q$3&gt;(A31taxstdlife+$E530),(Input!$M$86-Input!$M$135)-SUM($M530:P530),(Input!$M$86-Input!$M$135)/A31taxstdlife))</f>
        <v>0</v>
      </c>
      <c r="R530" s="291"/>
      <c r="S530" s="288"/>
      <c r="T530" s="288"/>
      <c r="U530" s="288"/>
      <c r="V530" s="288"/>
      <c r="W530" s="288"/>
      <c r="X530" s="288"/>
      <c r="Y530" s="288"/>
      <c r="Z530" s="288"/>
      <c r="AA530" s="289"/>
      <c r="AB530" s="289"/>
      <c r="AC530" s="289"/>
      <c r="AD530" s="289"/>
      <c r="AE530" s="289"/>
      <c r="AF530" s="289"/>
      <c r="AG530" s="289"/>
      <c r="AH530" s="289"/>
      <c r="AI530" s="289"/>
      <c r="AJ530" s="289"/>
      <c r="AK530" s="289"/>
      <c r="AL530" s="289"/>
      <c r="AM530" s="289"/>
      <c r="AN530" s="289"/>
      <c r="AO530" s="289"/>
      <c r="AP530" s="289"/>
      <c r="AQ530" s="289"/>
      <c r="AR530" s="289"/>
      <c r="AS530" s="289"/>
      <c r="AT530" s="289"/>
      <c r="AU530" s="289"/>
      <c r="AV530" s="289"/>
      <c r="AW530" s="289"/>
      <c r="AX530" s="289"/>
      <c r="AY530" s="289"/>
      <c r="AZ530" s="289"/>
      <c r="BA530" s="289"/>
      <c r="BB530" s="289"/>
      <c r="BC530" s="289"/>
      <c r="BD530" s="289"/>
      <c r="BE530" s="289"/>
      <c r="BF530" s="289"/>
      <c r="BG530" s="289"/>
      <c r="BH530" s="289"/>
      <c r="BI530" s="289"/>
      <c r="BJ530" s="187"/>
      <c r="BK530" s="187"/>
      <c r="BL530" s="187"/>
      <c r="BM530" s="187"/>
      <c r="BN530" s="187"/>
      <c r="BO530" s="187"/>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t="12.75" hidden="1" customHeight="1" outlineLevel="2">
      <c r="A531" s="9"/>
      <c r="B531" s="9"/>
      <c r="C531" s="25"/>
      <c r="D531" s="365"/>
      <c r="E531" s="85">
        <v>7</v>
      </c>
      <c r="F531" s="290"/>
      <c r="G531" s="294"/>
      <c r="H531" s="294"/>
      <c r="I531" s="294"/>
      <c r="J531" s="294"/>
      <c r="K531" s="294"/>
      <c r="L531" s="294"/>
      <c r="M531" s="294"/>
      <c r="N531" s="293"/>
      <c r="O531" s="291">
        <f>IF(A31taxstdlife="n/a","n/a",IF(O$3&gt;(A31taxstdlife+$E531),(Input!$N$86-Input!$N$135)-SUM($N531:N531),(Input!$N$86-Input!$N$135)/A31taxstdlife))</f>
        <v>0</v>
      </c>
      <c r="P531" s="291">
        <f>IF(A31taxstdlife="n/a","n/a",IF(P$3&gt;(A31taxstdlife+$E531),(Input!$N$86-Input!$N$135)-SUM($N531:O531),(Input!$N$86-Input!$N$135)/A31taxstdlife))</f>
        <v>0</v>
      </c>
      <c r="Q531" s="291">
        <f>IF(A31taxstdlife="n/a","n/a",IF(Q$3&gt;(A31taxstdlife+$E531),(Input!$N$86-Input!$N$135)-SUM($N531:P531),(Input!$N$86-Input!$N$135)/A31taxstdlife))</f>
        <v>0</v>
      </c>
      <c r="R531" s="291"/>
      <c r="S531" s="288"/>
      <c r="T531" s="288"/>
      <c r="U531" s="288"/>
      <c r="V531" s="288"/>
      <c r="W531" s="288"/>
      <c r="X531" s="288"/>
      <c r="Y531" s="288"/>
      <c r="Z531" s="288"/>
      <c r="AA531" s="289"/>
      <c r="AB531" s="289"/>
      <c r="AC531" s="289"/>
      <c r="AD531" s="289"/>
      <c r="AE531" s="289"/>
      <c r="AF531" s="289"/>
      <c r="AG531" s="289"/>
      <c r="AH531" s="289"/>
      <c r="AI531" s="289"/>
      <c r="AJ531" s="289"/>
      <c r="AK531" s="289"/>
      <c r="AL531" s="289"/>
      <c r="AM531" s="289"/>
      <c r="AN531" s="289"/>
      <c r="AO531" s="289"/>
      <c r="AP531" s="289"/>
      <c r="AQ531" s="289"/>
      <c r="AR531" s="289"/>
      <c r="AS531" s="289"/>
      <c r="AT531" s="289"/>
      <c r="AU531" s="289"/>
      <c r="AV531" s="289"/>
      <c r="AW531" s="289"/>
      <c r="AX531" s="289"/>
      <c r="AY531" s="289"/>
      <c r="AZ531" s="289"/>
      <c r="BA531" s="289"/>
      <c r="BB531" s="289"/>
      <c r="BC531" s="289"/>
      <c r="BD531" s="289"/>
      <c r="BE531" s="289"/>
      <c r="BF531" s="289"/>
      <c r="BG531" s="289"/>
      <c r="BH531" s="289"/>
      <c r="BI531" s="289"/>
      <c r="BJ531" s="187"/>
      <c r="BK531" s="187"/>
      <c r="BL531" s="187"/>
      <c r="BM531" s="187"/>
      <c r="BN531" s="187"/>
      <c r="BO531" s="187"/>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t="12.75" hidden="1" customHeight="1" outlineLevel="2">
      <c r="A532" s="9"/>
      <c r="B532" s="9"/>
      <c r="C532" s="25"/>
      <c r="D532" s="365"/>
      <c r="E532" s="85">
        <v>8</v>
      </c>
      <c r="F532" s="290"/>
      <c r="G532" s="294"/>
      <c r="H532" s="294"/>
      <c r="I532" s="294"/>
      <c r="J532" s="294"/>
      <c r="K532" s="294"/>
      <c r="L532" s="294"/>
      <c r="M532" s="294"/>
      <c r="N532" s="294"/>
      <c r="O532" s="293"/>
      <c r="P532" s="291">
        <f>IF(A31taxstdlife="n/a","n/a",IF(P$3&gt;(A31taxstdlife+$E532),(Input!$O$86-Input!$O$135)-SUM($O532:O532),(Input!$O$86-Input!$O$135)/A31taxstdlife))</f>
        <v>0</v>
      </c>
      <c r="Q532" s="291">
        <f>IF(A31taxstdlife="n/a","n/a",IF(Q$3&gt;(A31taxstdlife+$E532),(Input!$O$86-Input!$O$135)-SUM($O532:P532),(Input!$O$86-Input!$O$135)/A31taxstdlife))</f>
        <v>0</v>
      </c>
      <c r="R532" s="291"/>
      <c r="S532" s="288"/>
      <c r="T532" s="288"/>
      <c r="U532" s="288"/>
      <c r="V532" s="288"/>
      <c r="W532" s="288"/>
      <c r="X532" s="288"/>
      <c r="Y532" s="288"/>
      <c r="Z532" s="288"/>
      <c r="AA532" s="289"/>
      <c r="AB532" s="289"/>
      <c r="AC532" s="289"/>
      <c r="AD532" s="289"/>
      <c r="AE532" s="289"/>
      <c r="AF532" s="289"/>
      <c r="AG532" s="289"/>
      <c r="AH532" s="289"/>
      <c r="AI532" s="289"/>
      <c r="AJ532" s="289"/>
      <c r="AK532" s="289"/>
      <c r="AL532" s="289"/>
      <c r="AM532" s="289"/>
      <c r="AN532" s="289"/>
      <c r="AO532" s="289"/>
      <c r="AP532" s="289"/>
      <c r="AQ532" s="289"/>
      <c r="AR532" s="289"/>
      <c r="AS532" s="289"/>
      <c r="AT532" s="289"/>
      <c r="AU532" s="289"/>
      <c r="AV532" s="289"/>
      <c r="AW532" s="289"/>
      <c r="AX532" s="289"/>
      <c r="AY532" s="289"/>
      <c r="AZ532" s="289"/>
      <c r="BA532" s="289"/>
      <c r="BB532" s="289"/>
      <c r="BC532" s="289"/>
      <c r="BD532" s="289"/>
      <c r="BE532" s="289"/>
      <c r="BF532" s="289"/>
      <c r="BG532" s="289"/>
      <c r="BH532" s="289"/>
      <c r="BI532" s="289"/>
      <c r="BJ532" s="187"/>
      <c r="BK532" s="187"/>
      <c r="BL532" s="187"/>
      <c r="BM532" s="187"/>
      <c r="BN532" s="187"/>
      <c r="BO532" s="187"/>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t="12.75" hidden="1" customHeight="1" outlineLevel="2">
      <c r="A533" s="9"/>
      <c r="B533" s="9"/>
      <c r="C533" s="25"/>
      <c r="D533" s="365"/>
      <c r="E533" s="85">
        <v>9</v>
      </c>
      <c r="F533" s="290"/>
      <c r="G533" s="294"/>
      <c r="H533" s="294"/>
      <c r="I533" s="294"/>
      <c r="J533" s="294"/>
      <c r="K533" s="294"/>
      <c r="L533" s="294"/>
      <c r="M533" s="294"/>
      <c r="N533" s="294"/>
      <c r="O533" s="294"/>
      <c r="P533" s="293"/>
      <c r="Q533" s="291">
        <f>IF(A31taxstdlife="n/a","n/a",IF(Q$3&gt;(A31taxstdlife+$E533),(Input!$P$86-Input!$P$135)-SUM($P533:P533),(Input!$P$86-Input!$P$135)/A31taxstdlife))</f>
        <v>0</v>
      </c>
      <c r="R533" s="291"/>
      <c r="S533" s="288"/>
      <c r="T533" s="288"/>
      <c r="U533" s="288"/>
      <c r="V533" s="288"/>
      <c r="W533" s="288"/>
      <c r="X533" s="288"/>
      <c r="Y533" s="288"/>
      <c r="Z533" s="288"/>
      <c r="AA533" s="289"/>
      <c r="AB533" s="289"/>
      <c r="AC533" s="289"/>
      <c r="AD533" s="289"/>
      <c r="AE533" s="289"/>
      <c r="AF533" s="289"/>
      <c r="AG533" s="289"/>
      <c r="AH533" s="289"/>
      <c r="AI533" s="289"/>
      <c r="AJ533" s="289"/>
      <c r="AK533" s="289"/>
      <c r="AL533" s="289"/>
      <c r="AM533" s="289"/>
      <c r="AN533" s="289"/>
      <c r="AO533" s="289"/>
      <c r="AP533" s="289"/>
      <c r="AQ533" s="289"/>
      <c r="AR533" s="289"/>
      <c r="AS533" s="289"/>
      <c r="AT533" s="289"/>
      <c r="AU533" s="289"/>
      <c r="AV533" s="289"/>
      <c r="AW533" s="289"/>
      <c r="AX533" s="289"/>
      <c r="AY533" s="289"/>
      <c r="AZ533" s="289"/>
      <c r="BA533" s="289"/>
      <c r="BB533" s="289"/>
      <c r="BC533" s="289"/>
      <c r="BD533" s="289"/>
      <c r="BE533" s="289"/>
      <c r="BF533" s="289"/>
      <c r="BG533" s="289"/>
      <c r="BH533" s="289"/>
      <c r="BI533" s="289"/>
      <c r="BJ533" s="187"/>
      <c r="BK533" s="187"/>
      <c r="BL533" s="187"/>
      <c r="BM533" s="187"/>
      <c r="BN533" s="187"/>
      <c r="BO533" s="187"/>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t="12.75" hidden="1" customHeight="1" outlineLevel="2">
      <c r="A534" s="9"/>
      <c r="B534" s="9"/>
      <c r="C534" s="25"/>
      <c r="D534" s="365"/>
      <c r="E534" s="86">
        <v>10</v>
      </c>
      <c r="F534" s="290"/>
      <c r="G534" s="294"/>
      <c r="H534" s="294"/>
      <c r="I534" s="294"/>
      <c r="J534" s="294"/>
      <c r="K534" s="294"/>
      <c r="L534" s="294"/>
      <c r="M534" s="294"/>
      <c r="N534" s="294"/>
      <c r="O534" s="294"/>
      <c r="P534" s="295"/>
      <c r="Q534" s="293"/>
      <c r="R534" s="291"/>
      <c r="S534" s="288"/>
      <c r="T534" s="288"/>
      <c r="U534" s="288"/>
      <c r="V534" s="288"/>
      <c r="W534" s="288"/>
      <c r="X534" s="288"/>
      <c r="Y534" s="288"/>
      <c r="Z534" s="288"/>
      <c r="AA534" s="289"/>
      <c r="AB534" s="289"/>
      <c r="AC534" s="289"/>
      <c r="AD534" s="289"/>
      <c r="AE534" s="289"/>
      <c r="AF534" s="289"/>
      <c r="AG534" s="289"/>
      <c r="AH534" s="289"/>
      <c r="AI534" s="289"/>
      <c r="AJ534" s="289"/>
      <c r="AK534" s="289"/>
      <c r="AL534" s="289"/>
      <c r="AM534" s="289"/>
      <c r="AN534" s="289"/>
      <c r="AO534" s="289"/>
      <c r="AP534" s="289"/>
      <c r="AQ534" s="289"/>
      <c r="AR534" s="289"/>
      <c r="AS534" s="289"/>
      <c r="AT534" s="289"/>
      <c r="AU534" s="289"/>
      <c r="AV534" s="289"/>
      <c r="AW534" s="289"/>
      <c r="AX534" s="289"/>
      <c r="AY534" s="289"/>
      <c r="AZ534" s="289"/>
      <c r="BA534" s="289"/>
      <c r="BB534" s="289"/>
      <c r="BC534" s="289"/>
      <c r="BD534" s="289"/>
      <c r="BE534" s="289"/>
      <c r="BF534" s="289"/>
      <c r="BG534" s="289"/>
      <c r="BH534" s="289"/>
      <c r="BI534" s="289"/>
      <c r="BJ534" s="187"/>
      <c r="BK534" s="187"/>
      <c r="BL534" s="187"/>
      <c r="BM534" s="187"/>
      <c r="BN534" s="187"/>
      <c r="BO534" s="187"/>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1">
      <c r="A535" s="9"/>
      <c r="B535" s="9"/>
      <c r="C535" s="25">
        <f>Asset31</f>
        <v>0</v>
      </c>
      <c r="D535" s="9"/>
      <c r="E535" s="9"/>
      <c r="F535" s="281"/>
      <c r="G535" s="296"/>
      <c r="H535" s="296">
        <f>-SUM(H522:H534)</f>
        <v>0</v>
      </c>
      <c r="I535" s="296">
        <f>-SUM(I522:I534)</f>
        <v>0</v>
      </c>
      <c r="J535" s="296">
        <f>-SUM(J522:J534)</f>
        <v>0</v>
      </c>
      <c r="K535" s="296">
        <f>-SUM(K522:K534)</f>
        <v>0</v>
      </c>
      <c r="L535" s="296">
        <f>-SUM(L522:L534)</f>
        <v>0</v>
      </c>
      <c r="M535" s="296">
        <f>IF(Input!M262&gt;0, -SUM(M522:M534), 0)</f>
        <v>0</v>
      </c>
      <c r="N535" s="296">
        <f>IF(Input!N262&gt;0, -SUM(N522:N534), 0)</f>
        <v>0</v>
      </c>
      <c r="O535" s="296">
        <f>IF(Input!O262&gt;0, -SUM(O522:O534), 0)</f>
        <v>0</v>
      </c>
      <c r="P535" s="296">
        <f>IF(Input!P262&gt;0, -SUM(P522:P534), 0)</f>
        <v>0</v>
      </c>
      <c r="Q535" s="296">
        <f>IF(Input!Q262&gt;0, -SUM(Q522:Q534), 0)</f>
        <v>0</v>
      </c>
      <c r="R535" s="297"/>
      <c r="S535" s="298"/>
      <c r="T535" s="298"/>
      <c r="U535" s="298"/>
      <c r="V535" s="298"/>
      <c r="W535" s="298"/>
      <c r="X535" s="298"/>
      <c r="Y535" s="298"/>
      <c r="Z535" s="298"/>
      <c r="AA535" s="299"/>
      <c r="AB535" s="299"/>
      <c r="AC535" s="299"/>
      <c r="AD535" s="299"/>
      <c r="AE535" s="299"/>
      <c r="AF535" s="299"/>
      <c r="AG535" s="299"/>
      <c r="AH535" s="299"/>
      <c r="AI535" s="299"/>
      <c r="AJ535" s="299"/>
      <c r="AK535" s="299"/>
      <c r="AL535" s="299"/>
      <c r="AM535" s="299"/>
      <c r="AN535" s="299"/>
      <c r="AO535" s="299"/>
      <c r="AP535" s="299"/>
      <c r="AQ535" s="299"/>
      <c r="AR535" s="299"/>
      <c r="AS535" s="299"/>
      <c r="AT535" s="299"/>
      <c r="AU535" s="299"/>
      <c r="AV535" s="299"/>
      <c r="AW535" s="299"/>
      <c r="AX535" s="299"/>
      <c r="AY535" s="299"/>
      <c r="AZ535" s="299"/>
      <c r="BA535" s="299"/>
      <c r="BB535" s="299"/>
      <c r="BC535" s="299"/>
      <c r="BD535" s="299"/>
      <c r="BE535" s="299"/>
      <c r="BF535" s="299"/>
      <c r="BG535" s="299"/>
      <c r="BH535" s="299"/>
      <c r="BI535" s="299"/>
      <c r="BJ535" s="187"/>
      <c r="BK535" s="187"/>
      <c r="BL535" s="187"/>
      <c r="BM535" s="187"/>
      <c r="BN535" s="187"/>
      <c r="BO535" s="187"/>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t="12.75" hidden="1" customHeight="1" outlineLevel="2">
      <c r="A536" s="9"/>
      <c r="B536" s="188">
        <f>Asset32</f>
        <v>0</v>
      </c>
      <c r="C536" s="32"/>
      <c r="D536" s="33" t="s">
        <v>66</v>
      </c>
      <c r="E536" s="32"/>
      <c r="F536" s="286"/>
      <c r="G536" s="287"/>
      <c r="H536" s="287">
        <f>IF(H$3&gt;A32taxremlife,A32taxvalue-SUM($F536:G536),IF(A32taxremlife="N/A","n/a",A32taxvalue/A32taxremlife))</f>
        <v>0</v>
      </c>
      <c r="I536" s="287">
        <f>IF(I$3&gt;A32taxremlife,A32taxvalue-SUM($F536:H536),IF(A32taxremlife="N/A","n/a",A32taxvalue/A32taxremlife))</f>
        <v>0</v>
      </c>
      <c r="J536" s="287">
        <f>IF(J$3&gt;A32taxremlife,A32taxvalue-SUM($F536:I536),IF(A32taxremlife="N/A","n/a",A32taxvalue/A32taxremlife))</f>
        <v>0</v>
      </c>
      <c r="K536" s="287">
        <f>IF(K$3&gt;A32taxremlife,A32taxvalue-SUM($F536:J536),IF(A32taxremlife="N/A","n/a",A32taxvalue/A32taxremlife))</f>
        <v>0</v>
      </c>
      <c r="L536" s="287">
        <f>IF(L$3&gt;A32taxremlife,A32taxvalue-SUM($F536:K536),IF(A32taxremlife="N/A","n/a",A32taxvalue/A32taxremlife))</f>
        <v>0</v>
      </c>
      <c r="M536" s="287">
        <f>IF(M$3&gt;A32taxremlife,A32taxvalue-SUM($F536:L536),IF(A32taxremlife="N/A","n/a",A32taxvalue/A32taxremlife))</f>
        <v>0</v>
      </c>
      <c r="N536" s="287">
        <f>IF(N$3&gt;A32taxremlife,A32taxvalue-SUM($F536:M536),IF(A32taxremlife="N/A","n/a",A32taxvalue/A32taxremlife))</f>
        <v>0</v>
      </c>
      <c r="O536" s="287">
        <f>IF(O$3&gt;A32taxremlife,A32taxvalue-SUM($F536:N536),IF(A32taxremlife="N/A","n/a",A32taxvalue/A32taxremlife))</f>
        <v>0</v>
      </c>
      <c r="P536" s="287">
        <f>IF(P$3&gt;A32taxremlife,A32taxvalue-SUM($F536:O536),IF(A32taxremlife="N/A","n/a",A32taxvalue/A32taxremlife))</f>
        <v>0</v>
      </c>
      <c r="Q536" s="287">
        <f>IF(Q$3&gt;A32taxremlife,A32taxvalue-SUM($F536:P536),IF(A32taxremlife="N/A","n/a",A32taxvalue/A32taxremlife))</f>
        <v>0</v>
      </c>
      <c r="R536" s="287"/>
      <c r="S536" s="288"/>
      <c r="T536" s="288"/>
      <c r="U536" s="288"/>
      <c r="V536" s="288"/>
      <c r="W536" s="288"/>
      <c r="X536" s="288"/>
      <c r="Y536" s="288"/>
      <c r="Z536" s="288"/>
      <c r="AA536" s="289"/>
      <c r="AB536" s="289"/>
      <c r="AC536" s="289"/>
      <c r="AD536" s="289"/>
      <c r="AE536" s="289"/>
      <c r="AF536" s="289"/>
      <c r="AG536" s="289"/>
      <c r="AH536" s="289"/>
      <c r="AI536" s="289"/>
      <c r="AJ536" s="289"/>
      <c r="AK536" s="289"/>
      <c r="AL536" s="289"/>
      <c r="AM536" s="289"/>
      <c r="AN536" s="289"/>
      <c r="AO536" s="289"/>
      <c r="AP536" s="289"/>
      <c r="AQ536" s="289"/>
      <c r="AR536" s="289"/>
      <c r="AS536" s="289"/>
      <c r="AT536" s="289"/>
      <c r="AU536" s="289"/>
      <c r="AV536" s="289"/>
      <c r="AW536" s="289"/>
      <c r="AX536" s="289"/>
      <c r="AY536" s="289"/>
      <c r="AZ536" s="289"/>
      <c r="BA536" s="289"/>
      <c r="BB536" s="289"/>
      <c r="BC536" s="289"/>
      <c r="BD536" s="289"/>
      <c r="BE536" s="289"/>
      <c r="BF536" s="289"/>
      <c r="BG536" s="289"/>
      <c r="BH536" s="289"/>
      <c r="BI536" s="289"/>
      <c r="BJ536" s="187"/>
      <c r="BK536" s="187"/>
      <c r="BL536" s="187"/>
      <c r="BM536" s="187"/>
      <c r="BN536" s="187"/>
      <c r="BO536" s="187"/>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t="12.75" hidden="1" customHeight="1" outlineLevel="2">
      <c r="A537" s="9"/>
      <c r="B537" s="9"/>
      <c r="C537" s="25"/>
      <c r="D537" s="364" t="s">
        <v>83</v>
      </c>
      <c r="E537" s="85">
        <v>-1</v>
      </c>
      <c r="F537" s="290"/>
      <c r="G537" s="291"/>
      <c r="H537" s="291"/>
      <c r="I537" s="291"/>
      <c r="J537" s="291"/>
      <c r="K537" s="291"/>
      <c r="L537" s="291"/>
      <c r="M537" s="291"/>
      <c r="N537" s="291"/>
      <c r="O537" s="291"/>
      <c r="P537" s="291"/>
      <c r="Q537" s="291"/>
      <c r="R537" s="291"/>
      <c r="S537" s="288"/>
      <c r="T537" s="288"/>
      <c r="U537" s="288"/>
      <c r="V537" s="288"/>
      <c r="W537" s="288"/>
      <c r="X537" s="288"/>
      <c r="Y537" s="288"/>
      <c r="Z537" s="288"/>
      <c r="AA537" s="289"/>
      <c r="AB537" s="289"/>
      <c r="AC537" s="289"/>
      <c r="AD537" s="289"/>
      <c r="AE537" s="289"/>
      <c r="AF537" s="289"/>
      <c r="AG537" s="289"/>
      <c r="AH537" s="289"/>
      <c r="AI537" s="289"/>
      <c r="AJ537" s="289"/>
      <c r="AK537" s="289"/>
      <c r="AL537" s="289"/>
      <c r="AM537" s="289"/>
      <c r="AN537" s="289"/>
      <c r="AO537" s="289"/>
      <c r="AP537" s="289"/>
      <c r="AQ537" s="289"/>
      <c r="AR537" s="289"/>
      <c r="AS537" s="289"/>
      <c r="AT537" s="289"/>
      <c r="AU537" s="289"/>
      <c r="AV537" s="289"/>
      <c r="AW537" s="289"/>
      <c r="AX537" s="289"/>
      <c r="AY537" s="289"/>
      <c r="AZ537" s="289"/>
      <c r="BA537" s="289"/>
      <c r="BB537" s="289"/>
      <c r="BC537" s="289"/>
      <c r="BD537" s="289"/>
      <c r="BE537" s="289"/>
      <c r="BF537" s="289"/>
      <c r="BG537" s="289"/>
      <c r="BH537" s="289"/>
      <c r="BI537" s="289"/>
      <c r="BJ537" s="187"/>
      <c r="BK537" s="187"/>
      <c r="BL537" s="187"/>
      <c r="BM537" s="187"/>
      <c r="BN537" s="187"/>
      <c r="BO537" s="18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t="12.75" hidden="1" customHeight="1" outlineLevel="2">
      <c r="A538" s="9"/>
      <c r="B538" s="9"/>
      <c r="C538" s="25"/>
      <c r="D538" s="365"/>
      <c r="E538" s="85">
        <v>0</v>
      </c>
      <c r="F538" s="290"/>
      <c r="G538" s="293"/>
      <c r="H538" s="291"/>
      <c r="I538" s="291"/>
      <c r="J538" s="291"/>
      <c r="K538" s="291"/>
      <c r="L538" s="291"/>
      <c r="M538" s="291"/>
      <c r="N538" s="291"/>
      <c r="O538" s="291"/>
      <c r="P538" s="291"/>
      <c r="Q538" s="291"/>
      <c r="R538" s="291"/>
      <c r="S538" s="288"/>
      <c r="T538" s="288"/>
      <c r="U538" s="288"/>
      <c r="V538" s="288"/>
      <c r="W538" s="288"/>
      <c r="X538" s="288"/>
      <c r="Y538" s="288"/>
      <c r="Z538" s="288"/>
      <c r="AA538" s="289"/>
      <c r="AB538" s="289"/>
      <c r="AC538" s="289"/>
      <c r="AD538" s="289"/>
      <c r="AE538" s="289"/>
      <c r="AF538" s="289"/>
      <c r="AG538" s="289"/>
      <c r="AH538" s="289"/>
      <c r="AI538" s="289"/>
      <c r="AJ538" s="289"/>
      <c r="AK538" s="289"/>
      <c r="AL538" s="289"/>
      <c r="AM538" s="289"/>
      <c r="AN538" s="289"/>
      <c r="AO538" s="289"/>
      <c r="AP538" s="289"/>
      <c r="AQ538" s="289"/>
      <c r="AR538" s="289"/>
      <c r="AS538" s="289"/>
      <c r="AT538" s="289"/>
      <c r="AU538" s="289"/>
      <c r="AV538" s="289"/>
      <c r="AW538" s="289"/>
      <c r="AX538" s="289"/>
      <c r="AY538" s="289"/>
      <c r="AZ538" s="289"/>
      <c r="BA538" s="289"/>
      <c r="BB538" s="289"/>
      <c r="BC538" s="289"/>
      <c r="BD538" s="289"/>
      <c r="BE538" s="289"/>
      <c r="BF538" s="289"/>
      <c r="BG538" s="289"/>
      <c r="BH538" s="289"/>
      <c r="BI538" s="289"/>
      <c r="BJ538" s="187"/>
      <c r="BK538" s="187"/>
      <c r="BL538" s="187"/>
      <c r="BM538" s="187"/>
      <c r="BN538" s="187"/>
      <c r="BO538" s="187"/>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t="12.75" hidden="1" customHeight="1" outlineLevel="2">
      <c r="A539" s="9"/>
      <c r="B539" s="9"/>
      <c r="C539" s="25"/>
      <c r="D539" s="365"/>
      <c r="E539" s="85">
        <v>1</v>
      </c>
      <c r="F539" s="290"/>
      <c r="G539" s="294"/>
      <c r="H539" s="293"/>
      <c r="I539" s="291">
        <f>IF(A32taxstdlife="n/a","n/a",IF(I$3&gt;(A32taxstdlife+$E539),(Input!$H$87-Input!$H$136)-SUM($H539:H539),(Input!$H$87-Input!$H$136)/A32taxstdlife))</f>
        <v>0</v>
      </c>
      <c r="J539" s="291">
        <f>IF(A32taxstdlife="n/a","n/a",IF(J$3&gt;(A32taxstdlife+$E539),(Input!$H$87-Input!$H$136)-SUM($H539:I539),(Input!$H$87-Input!$H$136)/A32taxstdlife))</f>
        <v>0</v>
      </c>
      <c r="K539" s="291">
        <f>IF(A32taxstdlife="n/a","n/a",IF(K$3&gt;(A32taxstdlife+$E539),(Input!$H$87-Input!$H$136)-SUM($H539:J539),(Input!$H$87-Input!$H$136)/A32taxstdlife))</f>
        <v>0</v>
      </c>
      <c r="L539" s="291">
        <f>IF(A32taxstdlife="n/a","n/a",IF(L$3&gt;(A32taxstdlife+$E539),(Input!$H$87-Input!$H$136)-SUM($H539:K539),(Input!$H$87-Input!$H$136)/A32taxstdlife))</f>
        <v>0</v>
      </c>
      <c r="M539" s="291">
        <f>IF(A32taxstdlife="n/a","n/a",IF(M$3&gt;(A32taxstdlife+$E539),(Input!$H$87-Input!$H$136)-SUM($H539:L539),(Input!$H$87-Input!$H$136)/A32taxstdlife))</f>
        <v>0</v>
      </c>
      <c r="N539" s="291">
        <f>IF(A32taxstdlife="n/a","n/a",IF(N$3&gt;(A32taxstdlife+$E539),(Input!$H$87-Input!$H$136)-SUM($H539:M539),(Input!$H$87-Input!$H$136)/A32taxstdlife))</f>
        <v>0</v>
      </c>
      <c r="O539" s="291">
        <f>IF(A32taxstdlife="n/a","n/a",IF(O$3&gt;(A32taxstdlife+$E539),(Input!$H$87-Input!$H$136)-SUM($H539:N539),(Input!$H$87-Input!$H$136)/A32taxstdlife))</f>
        <v>0</v>
      </c>
      <c r="P539" s="291">
        <f>IF(A32taxstdlife="n/a","n/a",IF(P$3&gt;(A32taxstdlife+$E539),(Input!$H$87-Input!$H$136)-SUM($H539:O539),(Input!$H$87-Input!$H$136)/A32taxstdlife))</f>
        <v>0</v>
      </c>
      <c r="Q539" s="291">
        <f>IF(A32taxstdlife="n/a","n/a",IF(Q$3&gt;(A32taxstdlife+$E539),(Input!$H$87-Input!$H$136)-SUM($H539:P539),(Input!$H$87-Input!$H$136)/A32taxstdlife))</f>
        <v>0</v>
      </c>
      <c r="R539" s="291"/>
      <c r="S539" s="288"/>
      <c r="T539" s="288"/>
      <c r="U539" s="288"/>
      <c r="V539" s="288"/>
      <c r="W539" s="288"/>
      <c r="X539" s="288"/>
      <c r="Y539" s="288"/>
      <c r="Z539" s="288"/>
      <c r="AA539" s="289"/>
      <c r="AB539" s="289"/>
      <c r="AC539" s="289"/>
      <c r="AD539" s="289"/>
      <c r="AE539" s="289"/>
      <c r="AF539" s="289"/>
      <c r="AG539" s="289"/>
      <c r="AH539" s="289"/>
      <c r="AI539" s="289"/>
      <c r="AJ539" s="289"/>
      <c r="AK539" s="289"/>
      <c r="AL539" s="289"/>
      <c r="AM539" s="289"/>
      <c r="AN539" s="289"/>
      <c r="AO539" s="289"/>
      <c r="AP539" s="289"/>
      <c r="AQ539" s="289"/>
      <c r="AR539" s="289"/>
      <c r="AS539" s="289"/>
      <c r="AT539" s="289"/>
      <c r="AU539" s="289"/>
      <c r="AV539" s="289"/>
      <c r="AW539" s="289"/>
      <c r="AX539" s="289"/>
      <c r="AY539" s="289"/>
      <c r="AZ539" s="289"/>
      <c r="BA539" s="289"/>
      <c r="BB539" s="289"/>
      <c r="BC539" s="289"/>
      <c r="BD539" s="289"/>
      <c r="BE539" s="289"/>
      <c r="BF539" s="289"/>
      <c r="BG539" s="289"/>
      <c r="BH539" s="289"/>
      <c r="BI539" s="289"/>
      <c r="BJ539" s="187"/>
      <c r="BK539" s="187"/>
      <c r="BL539" s="187"/>
      <c r="BM539" s="187"/>
      <c r="BN539" s="187"/>
      <c r="BO539" s="187"/>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t="12.75" hidden="1" customHeight="1" outlineLevel="2">
      <c r="A540" s="9"/>
      <c r="B540" s="9"/>
      <c r="C540" s="25"/>
      <c r="D540" s="365"/>
      <c r="E540" s="85">
        <v>2</v>
      </c>
      <c r="F540" s="290"/>
      <c r="G540" s="294"/>
      <c r="H540" s="294"/>
      <c r="I540" s="293"/>
      <c r="J540" s="291">
        <f>IF(A32taxstdlife="n/a","n/a",IF(J$3&gt;(A32taxstdlife+$E540),(Input!$I$87-Input!$I$136)-SUM($I540:I540),(Input!$I$87-Input!$I$136)/A32taxstdlife))</f>
        <v>0</v>
      </c>
      <c r="K540" s="291">
        <f>IF(A32taxstdlife="n/a","n/a",IF(K$3&gt;(A32taxstdlife+$E540),(Input!$I$87-Input!$I$136)-SUM($I540:J540),(Input!$I$87-Input!$I$136)/A32taxstdlife))</f>
        <v>0</v>
      </c>
      <c r="L540" s="291">
        <f>IF(A32taxstdlife="n/a","n/a",IF(L$3&gt;(A32taxstdlife+$E540),(Input!$I$87-Input!$I$136)-SUM($I540:K540),(Input!$I$87-Input!$I$136)/A32taxstdlife))</f>
        <v>0</v>
      </c>
      <c r="M540" s="291">
        <f>IF(A32taxstdlife="n/a","n/a",IF(M$3&gt;(A32taxstdlife+$E540),(Input!$I$87-Input!$I$136)-SUM($I540:L540),(Input!$I$87-Input!$I$136)/A32taxstdlife))</f>
        <v>0</v>
      </c>
      <c r="N540" s="291">
        <f>IF(A32taxstdlife="n/a","n/a",IF(N$3&gt;(A32taxstdlife+$E540),(Input!$I$87-Input!$I$136)-SUM($I540:M540),(Input!$I$87-Input!$I$136)/A32taxstdlife))</f>
        <v>0</v>
      </c>
      <c r="O540" s="291">
        <f>IF(A32taxstdlife="n/a","n/a",IF(O$3&gt;(A32taxstdlife+$E540),(Input!$I$87-Input!$I$136)-SUM($I540:N540),(Input!$I$87-Input!$I$136)/A32taxstdlife))</f>
        <v>0</v>
      </c>
      <c r="P540" s="291">
        <f>IF(A32taxstdlife="n/a","n/a",IF(P$3&gt;(A32taxstdlife+$E540),(Input!$I$87-Input!$I$136)-SUM($I540:O540),(Input!$I$87-Input!$I$136)/A32taxstdlife))</f>
        <v>0</v>
      </c>
      <c r="Q540" s="291">
        <f>IF(A32taxstdlife="n/a","n/a",IF(Q$3&gt;(A32taxstdlife+$E540),(Input!$I$87-Input!$I$136)-SUM($I540:P540),(Input!$I$87-Input!$I$136)/A32taxstdlife))</f>
        <v>0</v>
      </c>
      <c r="R540" s="291"/>
      <c r="S540" s="288"/>
      <c r="T540" s="288"/>
      <c r="U540" s="288"/>
      <c r="V540" s="288"/>
      <c r="W540" s="288"/>
      <c r="X540" s="288"/>
      <c r="Y540" s="288"/>
      <c r="Z540" s="288"/>
      <c r="AA540" s="289"/>
      <c r="AB540" s="289"/>
      <c r="AC540" s="289"/>
      <c r="AD540" s="289"/>
      <c r="AE540" s="289"/>
      <c r="AF540" s="289"/>
      <c r="AG540" s="289"/>
      <c r="AH540" s="289"/>
      <c r="AI540" s="289"/>
      <c r="AJ540" s="289"/>
      <c r="AK540" s="289"/>
      <c r="AL540" s="289"/>
      <c r="AM540" s="289"/>
      <c r="AN540" s="289"/>
      <c r="AO540" s="289"/>
      <c r="AP540" s="289"/>
      <c r="AQ540" s="289"/>
      <c r="AR540" s="289"/>
      <c r="AS540" s="289"/>
      <c r="AT540" s="289"/>
      <c r="AU540" s="289"/>
      <c r="AV540" s="289"/>
      <c r="AW540" s="289"/>
      <c r="AX540" s="289"/>
      <c r="AY540" s="289"/>
      <c r="AZ540" s="289"/>
      <c r="BA540" s="289"/>
      <c r="BB540" s="289"/>
      <c r="BC540" s="289"/>
      <c r="BD540" s="289"/>
      <c r="BE540" s="289"/>
      <c r="BF540" s="289"/>
      <c r="BG540" s="289"/>
      <c r="BH540" s="289"/>
      <c r="BI540" s="289"/>
      <c r="BJ540" s="300"/>
      <c r="BK540" s="187"/>
      <c r="BL540" s="187"/>
      <c r="BM540" s="187"/>
      <c r="BN540" s="187"/>
      <c r="BO540" s="187"/>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25"/>
      <c r="D541" s="365"/>
      <c r="E541" s="85">
        <v>3</v>
      </c>
      <c r="F541" s="290"/>
      <c r="G541" s="294"/>
      <c r="H541" s="294"/>
      <c r="I541" s="294"/>
      <c r="J541" s="293"/>
      <c r="K541" s="291">
        <f>IF(A32taxstdlife="n/a","n/a",IF(K$3&gt;(A32taxstdlife+$E541),(Input!$J$87-Input!$J$136)-SUM($J541:J541),(Input!$J$87-Input!$J$136)/A32taxstdlife))</f>
        <v>0</v>
      </c>
      <c r="L541" s="291">
        <f>IF(A32taxstdlife="n/a","n/a",IF(L$3&gt;(A32taxstdlife+$E541),(Input!$J$87-Input!$J$136)-SUM($J541:K541),(Input!$J$87-Input!$J$136)/A32taxstdlife))</f>
        <v>0</v>
      </c>
      <c r="M541" s="291">
        <f>IF(A32taxstdlife="n/a","n/a",IF(M$3&gt;(A32taxstdlife+$E541),(Input!$J$87-Input!$J$136)-SUM($J541:L541),(Input!$J$87-Input!$J$136)/A32taxstdlife))</f>
        <v>0</v>
      </c>
      <c r="N541" s="291">
        <f>IF(A32taxstdlife="n/a","n/a",IF(N$3&gt;(A32taxstdlife+$E541),(Input!$J$87-Input!$J$136)-SUM($J541:M541),(Input!$J$87-Input!$J$136)/A32taxstdlife))</f>
        <v>0</v>
      </c>
      <c r="O541" s="291">
        <f>IF(A32taxstdlife="n/a","n/a",IF(O$3&gt;(A32taxstdlife+$E541),(Input!$J$87-Input!$J$136)-SUM($J541:N541),(Input!$J$87-Input!$J$136)/A32taxstdlife))</f>
        <v>0</v>
      </c>
      <c r="P541" s="291">
        <f>IF(A32taxstdlife="n/a","n/a",IF(P$3&gt;(A32taxstdlife+$E541),(Input!$J$87-Input!$J$136)-SUM($J541:O541),(Input!$J$87-Input!$J$136)/A32taxstdlife))</f>
        <v>0</v>
      </c>
      <c r="Q541" s="291">
        <f>IF(A32taxstdlife="n/a","n/a",IF(Q$3&gt;(A32taxstdlife+$E541),(Input!$J$87-Input!$J$136)-SUM($J541:P541),(Input!$J$87-Input!$J$136)/A32taxstdlife))</f>
        <v>0</v>
      </c>
      <c r="R541" s="291"/>
      <c r="S541" s="288"/>
      <c r="T541" s="288"/>
      <c r="U541" s="288"/>
      <c r="V541" s="288"/>
      <c r="W541" s="288"/>
      <c r="X541" s="288"/>
      <c r="Y541" s="288"/>
      <c r="Z541" s="288"/>
      <c r="AA541" s="289"/>
      <c r="AB541" s="289"/>
      <c r="AC541" s="289"/>
      <c r="AD541" s="289"/>
      <c r="AE541" s="289"/>
      <c r="AF541" s="289"/>
      <c r="AG541" s="289"/>
      <c r="AH541" s="289"/>
      <c r="AI541" s="289"/>
      <c r="AJ541" s="289"/>
      <c r="AK541" s="289"/>
      <c r="AL541" s="289"/>
      <c r="AM541" s="289"/>
      <c r="AN541" s="289"/>
      <c r="AO541" s="289"/>
      <c r="AP541" s="289"/>
      <c r="AQ541" s="289"/>
      <c r="AR541" s="289"/>
      <c r="AS541" s="289"/>
      <c r="AT541" s="289"/>
      <c r="AU541" s="289"/>
      <c r="AV541" s="289"/>
      <c r="AW541" s="289"/>
      <c r="AX541" s="289"/>
      <c r="AY541" s="289"/>
      <c r="AZ541" s="289"/>
      <c r="BA541" s="289"/>
      <c r="BB541" s="289"/>
      <c r="BC541" s="289"/>
      <c r="BD541" s="289"/>
      <c r="BE541" s="289"/>
      <c r="BF541" s="289"/>
      <c r="BG541" s="289"/>
      <c r="BH541" s="289"/>
      <c r="BI541" s="289"/>
      <c r="BJ541" s="187"/>
      <c r="BK541" s="187"/>
      <c r="BL541" s="187"/>
      <c r="BM541" s="187"/>
      <c r="BN541" s="187"/>
      <c r="BO541" s="187"/>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t="12.75" hidden="1" customHeight="1" outlineLevel="2">
      <c r="A542" s="9"/>
      <c r="B542" s="9"/>
      <c r="C542" s="25"/>
      <c r="D542" s="365"/>
      <c r="E542" s="85">
        <v>4</v>
      </c>
      <c r="F542" s="290"/>
      <c r="G542" s="294"/>
      <c r="H542" s="294"/>
      <c r="I542" s="294"/>
      <c r="J542" s="294"/>
      <c r="K542" s="293"/>
      <c r="L542" s="291">
        <f>IF(A32taxstdlife="n/a","n/a",IF(L$3&gt;(A32taxstdlife+$E542),(Input!$K$87-Input!$K$136)-SUM($K542:K542),(Input!$K$87-Input!$K$136)/A32taxstdlife))</f>
        <v>0</v>
      </c>
      <c r="M542" s="291">
        <f>IF(A32taxstdlife="n/a","n/a",IF(M$3&gt;(A32taxstdlife+$E542),(Input!$K$87-Input!$K$136)-SUM($K542:L542),(Input!$K$87-Input!$K$136)/A32taxstdlife))</f>
        <v>0</v>
      </c>
      <c r="N542" s="291">
        <f>IF(A32taxstdlife="n/a","n/a",IF(N$3&gt;(A32taxstdlife+$E542),(Input!$K$87-Input!$K$136)-SUM($K542:M542),(Input!$K$87-Input!$K$136)/A32taxstdlife))</f>
        <v>0</v>
      </c>
      <c r="O542" s="291">
        <f>IF(A32taxstdlife="n/a","n/a",IF(O$3&gt;(A32taxstdlife+$E542),(Input!$K$87-Input!$K$136)-SUM($K542:N542),(Input!$K$87-Input!$K$136)/A32taxstdlife))</f>
        <v>0</v>
      </c>
      <c r="P542" s="291">
        <f>IF(A32taxstdlife="n/a","n/a",IF(P$3&gt;(A32taxstdlife+$E542),(Input!$K$87-Input!$K$136)-SUM($K542:O542),(Input!$K$87-Input!$K$136)/A32taxstdlife))</f>
        <v>0</v>
      </c>
      <c r="Q542" s="291">
        <f>IF(A32taxstdlife="n/a","n/a",IF(Q$3&gt;(A32taxstdlife+$E542),(Input!$K$87-Input!$K$136)-SUM($K542:P542),(Input!$K$87-Input!$K$136)/A32taxstdlife))</f>
        <v>0</v>
      </c>
      <c r="R542" s="291"/>
      <c r="S542" s="288"/>
      <c r="T542" s="288"/>
      <c r="U542" s="288"/>
      <c r="V542" s="288"/>
      <c r="W542" s="288"/>
      <c r="X542" s="288"/>
      <c r="Y542" s="288"/>
      <c r="Z542" s="288"/>
      <c r="AA542" s="289"/>
      <c r="AB542" s="289"/>
      <c r="AC542" s="289"/>
      <c r="AD542" s="289"/>
      <c r="AE542" s="289"/>
      <c r="AF542" s="289"/>
      <c r="AG542" s="289"/>
      <c r="AH542" s="289"/>
      <c r="AI542" s="289"/>
      <c r="AJ542" s="289"/>
      <c r="AK542" s="289"/>
      <c r="AL542" s="289"/>
      <c r="AM542" s="289"/>
      <c r="AN542" s="289"/>
      <c r="AO542" s="289"/>
      <c r="AP542" s="289"/>
      <c r="AQ542" s="289"/>
      <c r="AR542" s="289"/>
      <c r="AS542" s="289"/>
      <c r="AT542" s="289"/>
      <c r="AU542" s="289"/>
      <c r="AV542" s="289"/>
      <c r="AW542" s="289"/>
      <c r="AX542" s="289"/>
      <c r="AY542" s="289"/>
      <c r="AZ542" s="289"/>
      <c r="BA542" s="289"/>
      <c r="BB542" s="289"/>
      <c r="BC542" s="289"/>
      <c r="BD542" s="289"/>
      <c r="BE542" s="289"/>
      <c r="BF542" s="289"/>
      <c r="BG542" s="289"/>
      <c r="BH542" s="289"/>
      <c r="BI542" s="289"/>
      <c r="BJ542" s="187"/>
      <c r="BK542" s="187"/>
      <c r="BL542" s="187"/>
      <c r="BM542" s="187"/>
      <c r="BN542" s="187"/>
      <c r="BO542" s="187"/>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t="12.75" hidden="1" customHeight="1" outlineLevel="2">
      <c r="A543" s="9"/>
      <c r="B543" s="9"/>
      <c r="C543" s="25"/>
      <c r="D543" s="365"/>
      <c r="E543" s="85">
        <v>5</v>
      </c>
      <c r="F543" s="290"/>
      <c r="G543" s="294"/>
      <c r="H543" s="294"/>
      <c r="I543" s="294"/>
      <c r="J543" s="294"/>
      <c r="K543" s="294"/>
      <c r="L543" s="293"/>
      <c r="M543" s="291">
        <f>IF(A32taxstdlife="n/a","n/a",IF(M$3&gt;(A32taxstdlife+$E543),(Input!$L$87-Input!$L$136)-SUM($L543:L543),(Input!$L$87-Input!$L$136)/A32taxstdlife))</f>
        <v>0</v>
      </c>
      <c r="N543" s="291">
        <f>IF(A32taxstdlife="n/a","n/a",IF(N$3&gt;(A32taxstdlife+$E543),(Input!$L$87-Input!$L$136)-SUM($L543:M543),(Input!$L$87-Input!$L$136)/A32taxstdlife))</f>
        <v>0</v>
      </c>
      <c r="O543" s="291">
        <f>IF(A32taxstdlife="n/a","n/a",IF(O$3&gt;(A32taxstdlife+$E543),(Input!$L$87-Input!$L$136)-SUM($L543:N543),(Input!$L$87-Input!$L$136)/A32taxstdlife))</f>
        <v>0</v>
      </c>
      <c r="P543" s="291">
        <f>IF(A32taxstdlife="n/a","n/a",IF(P$3&gt;(A32taxstdlife+$E543),(Input!$L$87-Input!$L$136)-SUM($L543:O543),(Input!$L$87-Input!$L$136)/A32taxstdlife))</f>
        <v>0</v>
      </c>
      <c r="Q543" s="291">
        <f>IF(A32taxstdlife="n/a","n/a",IF(Q$3&gt;(A32taxstdlife+$E543),(Input!$L$87-Input!$L$136)-SUM($L543:P543),(Input!$L$87-Input!$L$136)/A32taxstdlife))</f>
        <v>0</v>
      </c>
      <c r="R543" s="291"/>
      <c r="S543" s="288"/>
      <c r="T543" s="288"/>
      <c r="U543" s="288"/>
      <c r="V543" s="288"/>
      <c r="W543" s="288"/>
      <c r="X543" s="288"/>
      <c r="Y543" s="288"/>
      <c r="Z543" s="288"/>
      <c r="AA543" s="289"/>
      <c r="AB543" s="289"/>
      <c r="AC543" s="289"/>
      <c r="AD543" s="289"/>
      <c r="AE543" s="289"/>
      <c r="AF543" s="289"/>
      <c r="AG543" s="289"/>
      <c r="AH543" s="289"/>
      <c r="AI543" s="289"/>
      <c r="AJ543" s="289"/>
      <c r="AK543" s="289"/>
      <c r="AL543" s="289"/>
      <c r="AM543" s="289"/>
      <c r="AN543" s="289"/>
      <c r="AO543" s="289"/>
      <c r="AP543" s="289"/>
      <c r="AQ543" s="289"/>
      <c r="AR543" s="289"/>
      <c r="AS543" s="289"/>
      <c r="AT543" s="289"/>
      <c r="AU543" s="289"/>
      <c r="AV543" s="289"/>
      <c r="AW543" s="289"/>
      <c r="AX543" s="289"/>
      <c r="AY543" s="289"/>
      <c r="AZ543" s="289"/>
      <c r="BA543" s="289"/>
      <c r="BB543" s="289"/>
      <c r="BC543" s="289"/>
      <c r="BD543" s="289"/>
      <c r="BE543" s="289"/>
      <c r="BF543" s="289"/>
      <c r="BG543" s="289"/>
      <c r="BH543" s="289"/>
      <c r="BI543" s="289"/>
      <c r="BJ543" s="187"/>
      <c r="BK543" s="187"/>
      <c r="BL543" s="187"/>
      <c r="BM543" s="187"/>
      <c r="BN543" s="187"/>
      <c r="BO543" s="187"/>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t="12.75" hidden="1" customHeight="1" outlineLevel="2">
      <c r="A544" s="9"/>
      <c r="B544" s="9"/>
      <c r="C544" s="25"/>
      <c r="D544" s="365"/>
      <c r="E544" s="85">
        <v>6</v>
      </c>
      <c r="F544" s="290"/>
      <c r="G544" s="294"/>
      <c r="H544" s="294"/>
      <c r="I544" s="294"/>
      <c r="J544" s="294"/>
      <c r="K544" s="294"/>
      <c r="L544" s="294"/>
      <c r="M544" s="293"/>
      <c r="N544" s="291">
        <f>IF(A32taxstdlife="n/a","n/a",IF(N$3&gt;(A32taxstdlife+$E544),(Input!$M$87-Input!$M$136)-SUM($M544:M544),(Input!$M$87-Input!$M$136)/A32taxstdlife))</f>
        <v>0</v>
      </c>
      <c r="O544" s="291">
        <f>IF(A32taxstdlife="n/a","n/a",IF(O$3&gt;(A32taxstdlife+$E544),(Input!$M$87-Input!$M$136)-SUM($M544:N544),(Input!$M$87-Input!$M$136)/A32taxstdlife))</f>
        <v>0</v>
      </c>
      <c r="P544" s="291">
        <f>IF(A32taxstdlife="n/a","n/a",IF(P$3&gt;(A32taxstdlife+$E544),(Input!$M$87-Input!$M$136)-SUM($M544:O544),(Input!$M$87-Input!$M$136)/A32taxstdlife))</f>
        <v>0</v>
      </c>
      <c r="Q544" s="291">
        <f>IF(A32taxstdlife="n/a","n/a",IF(Q$3&gt;(A32taxstdlife+$E544),(Input!$M$87-Input!$M$136)-SUM($M544:P544),(Input!$M$87-Input!$M$136)/A32taxstdlife))</f>
        <v>0</v>
      </c>
      <c r="R544" s="291"/>
      <c r="S544" s="288"/>
      <c r="T544" s="288"/>
      <c r="U544" s="288"/>
      <c r="V544" s="288"/>
      <c r="W544" s="288"/>
      <c r="X544" s="288"/>
      <c r="Y544" s="288"/>
      <c r="Z544" s="288"/>
      <c r="AA544" s="289"/>
      <c r="AB544" s="289"/>
      <c r="AC544" s="289"/>
      <c r="AD544" s="289"/>
      <c r="AE544" s="289"/>
      <c r="AF544" s="289"/>
      <c r="AG544" s="289"/>
      <c r="AH544" s="289"/>
      <c r="AI544" s="289"/>
      <c r="AJ544" s="289"/>
      <c r="AK544" s="289"/>
      <c r="AL544" s="289"/>
      <c r="AM544" s="289"/>
      <c r="AN544" s="289"/>
      <c r="AO544" s="289"/>
      <c r="AP544" s="289"/>
      <c r="AQ544" s="289"/>
      <c r="AR544" s="289"/>
      <c r="AS544" s="289"/>
      <c r="AT544" s="289"/>
      <c r="AU544" s="289"/>
      <c r="AV544" s="289"/>
      <c r="AW544" s="289"/>
      <c r="AX544" s="289"/>
      <c r="AY544" s="289"/>
      <c r="AZ544" s="289"/>
      <c r="BA544" s="289"/>
      <c r="BB544" s="289"/>
      <c r="BC544" s="289"/>
      <c r="BD544" s="289"/>
      <c r="BE544" s="289"/>
      <c r="BF544" s="289"/>
      <c r="BG544" s="289"/>
      <c r="BH544" s="289"/>
      <c r="BI544" s="289"/>
      <c r="BJ544" s="187"/>
      <c r="BK544" s="187"/>
      <c r="BL544" s="187"/>
      <c r="BM544" s="187"/>
      <c r="BN544" s="187"/>
      <c r="BO544" s="187"/>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t="12.75" hidden="1" customHeight="1" outlineLevel="2">
      <c r="A545" s="9"/>
      <c r="B545" s="9"/>
      <c r="C545" s="25"/>
      <c r="D545" s="365"/>
      <c r="E545" s="85">
        <v>7</v>
      </c>
      <c r="F545" s="290"/>
      <c r="G545" s="294"/>
      <c r="H545" s="294"/>
      <c r="I545" s="294"/>
      <c r="J545" s="294"/>
      <c r="K545" s="294"/>
      <c r="L545" s="294"/>
      <c r="M545" s="294"/>
      <c r="N545" s="293"/>
      <c r="O545" s="291">
        <f>IF(A32taxstdlife="n/a","n/a",IF(O$3&gt;(A32taxstdlife+$E545),(Input!$N$87-Input!$N$136)-SUM($N545:N545),(Input!$N$87-Input!$N$136)/A32taxstdlife))</f>
        <v>0</v>
      </c>
      <c r="P545" s="291">
        <f>IF(A32taxstdlife="n/a","n/a",IF(P$3&gt;(A32taxstdlife+$E545),(Input!$N$87-Input!$N$136)-SUM($N545:O545),(Input!$N$87-Input!$N$136)/A32taxstdlife))</f>
        <v>0</v>
      </c>
      <c r="Q545" s="291">
        <f>IF(A32taxstdlife="n/a","n/a",IF(Q$3&gt;(A32taxstdlife+$E545),(Input!$N$87-Input!$N$136)-SUM($N545:P545),(Input!$N$87-Input!$N$136)/A32taxstdlife))</f>
        <v>0</v>
      </c>
      <c r="R545" s="291"/>
      <c r="S545" s="288"/>
      <c r="T545" s="288"/>
      <c r="U545" s="288"/>
      <c r="V545" s="288"/>
      <c r="W545" s="288"/>
      <c r="X545" s="288"/>
      <c r="Y545" s="288"/>
      <c r="Z545" s="288"/>
      <c r="AA545" s="289"/>
      <c r="AB545" s="289"/>
      <c r="AC545" s="289"/>
      <c r="AD545" s="289"/>
      <c r="AE545" s="289"/>
      <c r="AF545" s="289"/>
      <c r="AG545" s="289"/>
      <c r="AH545" s="289"/>
      <c r="AI545" s="289"/>
      <c r="AJ545" s="289"/>
      <c r="AK545" s="289"/>
      <c r="AL545" s="289"/>
      <c r="AM545" s="289"/>
      <c r="AN545" s="289"/>
      <c r="AO545" s="289"/>
      <c r="AP545" s="289"/>
      <c r="AQ545" s="289"/>
      <c r="AR545" s="289"/>
      <c r="AS545" s="289"/>
      <c r="AT545" s="289"/>
      <c r="AU545" s="289"/>
      <c r="AV545" s="289"/>
      <c r="AW545" s="289"/>
      <c r="AX545" s="289"/>
      <c r="AY545" s="289"/>
      <c r="AZ545" s="289"/>
      <c r="BA545" s="289"/>
      <c r="BB545" s="289"/>
      <c r="BC545" s="289"/>
      <c r="BD545" s="289"/>
      <c r="BE545" s="289"/>
      <c r="BF545" s="289"/>
      <c r="BG545" s="289"/>
      <c r="BH545" s="289"/>
      <c r="BI545" s="289"/>
      <c r="BJ545" s="187"/>
      <c r="BK545" s="187"/>
      <c r="BL545" s="187"/>
      <c r="BM545" s="187"/>
      <c r="BN545" s="187"/>
      <c r="BO545" s="187"/>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t="12.75" hidden="1" customHeight="1" outlineLevel="2">
      <c r="A546" s="9"/>
      <c r="B546" s="9"/>
      <c r="C546" s="25"/>
      <c r="D546" s="365"/>
      <c r="E546" s="85">
        <v>8</v>
      </c>
      <c r="F546" s="290"/>
      <c r="G546" s="294"/>
      <c r="H546" s="294"/>
      <c r="I546" s="294"/>
      <c r="J546" s="294"/>
      <c r="K546" s="294"/>
      <c r="L546" s="294"/>
      <c r="M546" s="294"/>
      <c r="N546" s="294"/>
      <c r="O546" s="293"/>
      <c r="P546" s="291">
        <f>IF(A32taxstdlife="n/a","n/a",IF(P$3&gt;(A32taxstdlife+$E546),(Input!$O$87-Input!$O$136)-SUM($O546:O546),(Input!$O$87-Input!$O$136)/A32taxstdlife))</f>
        <v>0</v>
      </c>
      <c r="Q546" s="291">
        <f>IF(A32taxstdlife="n/a","n/a",IF(Q$3&gt;(A32taxstdlife+$E546),(Input!$O$87-Input!$O$136)-SUM($O546:P546),(Input!$O$87-Input!$O$136)/A32taxstdlife))</f>
        <v>0</v>
      </c>
      <c r="R546" s="291"/>
      <c r="S546" s="288"/>
      <c r="T546" s="288"/>
      <c r="U546" s="288"/>
      <c r="V546" s="288"/>
      <c r="W546" s="288"/>
      <c r="X546" s="288"/>
      <c r="Y546" s="288"/>
      <c r="Z546" s="288"/>
      <c r="AA546" s="289"/>
      <c r="AB546" s="289"/>
      <c r="AC546" s="289"/>
      <c r="AD546" s="289"/>
      <c r="AE546" s="289"/>
      <c r="AF546" s="289"/>
      <c r="AG546" s="289"/>
      <c r="AH546" s="289"/>
      <c r="AI546" s="289"/>
      <c r="AJ546" s="289"/>
      <c r="AK546" s="289"/>
      <c r="AL546" s="289"/>
      <c r="AM546" s="289"/>
      <c r="AN546" s="289"/>
      <c r="AO546" s="289"/>
      <c r="AP546" s="289"/>
      <c r="AQ546" s="289"/>
      <c r="AR546" s="289"/>
      <c r="AS546" s="289"/>
      <c r="AT546" s="289"/>
      <c r="AU546" s="289"/>
      <c r="AV546" s="289"/>
      <c r="AW546" s="289"/>
      <c r="AX546" s="289"/>
      <c r="AY546" s="289"/>
      <c r="AZ546" s="289"/>
      <c r="BA546" s="289"/>
      <c r="BB546" s="289"/>
      <c r="BC546" s="289"/>
      <c r="BD546" s="289"/>
      <c r="BE546" s="289"/>
      <c r="BF546" s="289"/>
      <c r="BG546" s="289"/>
      <c r="BH546" s="289"/>
      <c r="BI546" s="289"/>
      <c r="BJ546" s="187"/>
      <c r="BK546" s="187"/>
      <c r="BL546" s="187"/>
      <c r="BM546" s="187"/>
      <c r="BN546" s="187"/>
      <c r="BO546" s="187"/>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t="12.75" hidden="1" customHeight="1" outlineLevel="2">
      <c r="A547" s="9"/>
      <c r="B547" s="9"/>
      <c r="C547" s="25"/>
      <c r="D547" s="365"/>
      <c r="E547" s="85">
        <v>9</v>
      </c>
      <c r="F547" s="290"/>
      <c r="G547" s="294"/>
      <c r="H547" s="294"/>
      <c r="I547" s="294"/>
      <c r="J547" s="294"/>
      <c r="K547" s="294"/>
      <c r="L547" s="294"/>
      <c r="M547" s="294"/>
      <c r="N547" s="294"/>
      <c r="O547" s="294"/>
      <c r="P547" s="293"/>
      <c r="Q547" s="291">
        <f>IF(A32taxstdlife="n/a","n/a",IF(Q$3&gt;(A32taxstdlife+$E547),(Input!$P$87-Input!$P$136)-SUM($P547:P547),(Input!$P$87-Input!$P$136)/A32taxstdlife))</f>
        <v>0</v>
      </c>
      <c r="R547" s="291"/>
      <c r="S547" s="288"/>
      <c r="T547" s="288"/>
      <c r="U547" s="288"/>
      <c r="V547" s="288"/>
      <c r="W547" s="288"/>
      <c r="X547" s="288"/>
      <c r="Y547" s="288"/>
      <c r="Z547" s="288"/>
      <c r="AA547" s="289"/>
      <c r="AB547" s="289"/>
      <c r="AC547" s="289"/>
      <c r="AD547" s="289"/>
      <c r="AE547" s="289"/>
      <c r="AF547" s="289"/>
      <c r="AG547" s="289"/>
      <c r="AH547" s="289"/>
      <c r="AI547" s="289"/>
      <c r="AJ547" s="289"/>
      <c r="AK547" s="289"/>
      <c r="AL547" s="289"/>
      <c r="AM547" s="289"/>
      <c r="AN547" s="289"/>
      <c r="AO547" s="289"/>
      <c r="AP547" s="289"/>
      <c r="AQ547" s="289"/>
      <c r="AR547" s="289"/>
      <c r="AS547" s="289"/>
      <c r="AT547" s="289"/>
      <c r="AU547" s="289"/>
      <c r="AV547" s="289"/>
      <c r="AW547" s="289"/>
      <c r="AX547" s="289"/>
      <c r="AY547" s="289"/>
      <c r="AZ547" s="289"/>
      <c r="BA547" s="289"/>
      <c r="BB547" s="289"/>
      <c r="BC547" s="289"/>
      <c r="BD547" s="289"/>
      <c r="BE547" s="289"/>
      <c r="BF547" s="289"/>
      <c r="BG547" s="289"/>
      <c r="BH547" s="289"/>
      <c r="BI547" s="289"/>
      <c r="BJ547" s="187"/>
      <c r="BK547" s="187"/>
      <c r="BL547" s="187"/>
      <c r="BM547" s="187"/>
      <c r="BN547" s="187"/>
      <c r="BO547" s="18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t="12.75" hidden="1" customHeight="1" outlineLevel="2">
      <c r="A548" s="9"/>
      <c r="B548" s="9"/>
      <c r="C548" s="25"/>
      <c r="D548" s="365"/>
      <c r="E548" s="86">
        <v>10</v>
      </c>
      <c r="F548" s="290"/>
      <c r="G548" s="294"/>
      <c r="H548" s="294"/>
      <c r="I548" s="294"/>
      <c r="J548" s="294"/>
      <c r="K548" s="294"/>
      <c r="L548" s="294"/>
      <c r="M548" s="294"/>
      <c r="N548" s="294"/>
      <c r="O548" s="294"/>
      <c r="P548" s="295"/>
      <c r="Q548" s="293"/>
      <c r="R548" s="291"/>
      <c r="S548" s="288"/>
      <c r="T548" s="288"/>
      <c r="U548" s="288"/>
      <c r="V548" s="288"/>
      <c r="W548" s="288"/>
      <c r="X548" s="288"/>
      <c r="Y548" s="288"/>
      <c r="Z548" s="288"/>
      <c r="AA548" s="289"/>
      <c r="AB548" s="289"/>
      <c r="AC548" s="289"/>
      <c r="AD548" s="289"/>
      <c r="AE548" s="289"/>
      <c r="AF548" s="289"/>
      <c r="AG548" s="289"/>
      <c r="AH548" s="289"/>
      <c r="AI548" s="289"/>
      <c r="AJ548" s="289"/>
      <c r="AK548" s="289"/>
      <c r="AL548" s="289"/>
      <c r="AM548" s="289"/>
      <c r="AN548" s="289"/>
      <c r="AO548" s="289"/>
      <c r="AP548" s="289"/>
      <c r="AQ548" s="289"/>
      <c r="AR548" s="289"/>
      <c r="AS548" s="289"/>
      <c r="AT548" s="289"/>
      <c r="AU548" s="289"/>
      <c r="AV548" s="289"/>
      <c r="AW548" s="289"/>
      <c r="AX548" s="289"/>
      <c r="AY548" s="289"/>
      <c r="AZ548" s="289"/>
      <c r="BA548" s="289"/>
      <c r="BB548" s="289"/>
      <c r="BC548" s="289"/>
      <c r="BD548" s="289"/>
      <c r="BE548" s="289"/>
      <c r="BF548" s="289"/>
      <c r="BG548" s="289"/>
      <c r="BH548" s="289"/>
      <c r="BI548" s="289"/>
      <c r="BJ548" s="187"/>
      <c r="BK548" s="187"/>
      <c r="BL548" s="187"/>
      <c r="BM548" s="187"/>
      <c r="BN548" s="187"/>
      <c r="BO548" s="187"/>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1">
      <c r="A549" s="9"/>
      <c r="B549" s="9"/>
      <c r="C549" s="25">
        <f>Asset32</f>
        <v>0</v>
      </c>
      <c r="D549" s="9"/>
      <c r="E549" s="9"/>
      <c r="F549" s="281"/>
      <c r="G549" s="296"/>
      <c r="H549" s="296">
        <f>-SUM(H536:H548)</f>
        <v>0</v>
      </c>
      <c r="I549" s="296">
        <f>-SUM(I536:I548)</f>
        <v>0</v>
      </c>
      <c r="J549" s="296">
        <f>-SUM(J536:J548)</f>
        <v>0</v>
      </c>
      <c r="K549" s="296">
        <f>-SUM(K536:K548)</f>
        <v>0</v>
      </c>
      <c r="L549" s="296">
        <f>-SUM(L536:L548)</f>
        <v>0</v>
      </c>
      <c r="M549" s="296">
        <f>IF(Input!M276&gt;0, -SUM(M536:M548), 0)</f>
        <v>0</v>
      </c>
      <c r="N549" s="296">
        <f>IF(Input!N276&gt;0, -SUM(N536:N548), 0)</f>
        <v>0</v>
      </c>
      <c r="O549" s="296">
        <f>IF(Input!O276&gt;0, -SUM(O536:O548), 0)</f>
        <v>0</v>
      </c>
      <c r="P549" s="296">
        <f>IF(Input!P276&gt;0, -SUM(P536:P548), 0)</f>
        <v>0</v>
      </c>
      <c r="Q549" s="296">
        <f>IF(Input!Q276&gt;0, -SUM(Q536:Q548), 0)</f>
        <v>0</v>
      </c>
      <c r="R549" s="297"/>
      <c r="S549" s="298"/>
      <c r="T549" s="298"/>
      <c r="U549" s="298"/>
      <c r="V549" s="298"/>
      <c r="W549" s="298"/>
      <c r="X549" s="298"/>
      <c r="Y549" s="298"/>
      <c r="Z549" s="298"/>
      <c r="AA549" s="299"/>
      <c r="AB549" s="299"/>
      <c r="AC549" s="299"/>
      <c r="AD549" s="299"/>
      <c r="AE549" s="299"/>
      <c r="AF549" s="299"/>
      <c r="AG549" s="299"/>
      <c r="AH549" s="299"/>
      <c r="AI549" s="299"/>
      <c r="AJ549" s="299"/>
      <c r="AK549" s="299"/>
      <c r="AL549" s="299"/>
      <c r="AM549" s="299"/>
      <c r="AN549" s="299"/>
      <c r="AO549" s="299"/>
      <c r="AP549" s="299"/>
      <c r="AQ549" s="299"/>
      <c r="AR549" s="299"/>
      <c r="AS549" s="299"/>
      <c r="AT549" s="299"/>
      <c r="AU549" s="299"/>
      <c r="AV549" s="299"/>
      <c r="AW549" s="299"/>
      <c r="AX549" s="299"/>
      <c r="AY549" s="299"/>
      <c r="AZ549" s="299"/>
      <c r="BA549" s="299"/>
      <c r="BB549" s="299"/>
      <c r="BC549" s="299"/>
      <c r="BD549" s="299"/>
      <c r="BE549" s="299"/>
      <c r="BF549" s="299"/>
      <c r="BG549" s="299"/>
      <c r="BH549" s="299"/>
      <c r="BI549" s="299"/>
      <c r="BJ549" s="187"/>
      <c r="BK549" s="187"/>
      <c r="BL549" s="187"/>
      <c r="BM549" s="187"/>
      <c r="BN549" s="187"/>
      <c r="BO549" s="187"/>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t="12.75" hidden="1" customHeight="1" outlineLevel="2">
      <c r="A550" s="9"/>
      <c r="B550" s="188">
        <f>Asset33</f>
        <v>0</v>
      </c>
      <c r="C550" s="32"/>
      <c r="D550" s="33" t="s">
        <v>66</v>
      </c>
      <c r="E550" s="32"/>
      <c r="F550" s="286"/>
      <c r="G550" s="287"/>
      <c r="H550" s="287">
        <f>IF(H$3&gt;A33taxremlife,A33taxvalue-SUM($F550:G550),IF(A33taxremlife="N/A","n/a",A33taxvalue/A33taxremlife))</f>
        <v>0</v>
      </c>
      <c r="I550" s="287">
        <f>IF(I$3&gt;A33taxremlife,A33taxvalue-SUM($F550:H550),IF(A33taxremlife="N/A","n/a",A33taxvalue/A33taxremlife))</f>
        <v>0</v>
      </c>
      <c r="J550" s="287">
        <f>IF(J$3&gt;A33taxremlife,A33taxvalue-SUM($F550:I550),IF(A33taxremlife="N/A","n/a",A33taxvalue/A33taxremlife))</f>
        <v>0</v>
      </c>
      <c r="K550" s="287">
        <f>IF(K$3&gt;A33taxremlife,A33taxvalue-SUM($F550:J550),IF(A33taxremlife="N/A","n/a",A33taxvalue/A33taxremlife))</f>
        <v>0</v>
      </c>
      <c r="L550" s="287">
        <f>IF(L$3&gt;A33taxremlife,A33taxvalue-SUM($F550:K550),IF(A33taxremlife="N/A","n/a",A33taxvalue/A33taxremlife))</f>
        <v>0</v>
      </c>
      <c r="M550" s="287">
        <f>IF(M$3&gt;A33taxremlife,A33taxvalue-SUM($F550:L550),IF(A33taxremlife="N/A","n/a",A33taxvalue/A33taxremlife))</f>
        <v>0</v>
      </c>
      <c r="N550" s="287">
        <f>IF(N$3&gt;A33taxremlife,A33taxvalue-SUM($F550:M550),IF(A33taxremlife="N/A","n/a",A33taxvalue/A33taxremlife))</f>
        <v>0</v>
      </c>
      <c r="O550" s="287">
        <f>IF(O$3&gt;A33taxremlife,A33taxvalue-SUM($F550:N550),IF(A33taxremlife="N/A","n/a",A33taxvalue/A33taxremlife))</f>
        <v>0</v>
      </c>
      <c r="P550" s="287">
        <f>IF(P$3&gt;A33taxremlife,A33taxvalue-SUM($F550:O550),IF(A33taxremlife="N/A","n/a",A33taxvalue/A33taxremlife))</f>
        <v>0</v>
      </c>
      <c r="Q550" s="287">
        <f>IF(Q$3&gt;A33taxremlife,A33taxvalue-SUM($F550:P550),IF(A33taxremlife="N/A","n/a",A33taxvalue/A33taxremlife))</f>
        <v>0</v>
      </c>
      <c r="R550" s="287"/>
      <c r="S550" s="288"/>
      <c r="T550" s="288"/>
      <c r="U550" s="288"/>
      <c r="V550" s="288"/>
      <c r="W550" s="288"/>
      <c r="X550" s="288"/>
      <c r="Y550" s="288"/>
      <c r="Z550" s="288"/>
      <c r="AA550" s="289"/>
      <c r="AB550" s="289"/>
      <c r="AC550" s="289"/>
      <c r="AD550" s="289"/>
      <c r="AE550" s="289"/>
      <c r="AF550" s="289"/>
      <c r="AG550" s="289"/>
      <c r="AH550" s="289"/>
      <c r="AI550" s="289"/>
      <c r="AJ550" s="289"/>
      <c r="AK550" s="289"/>
      <c r="AL550" s="289"/>
      <c r="AM550" s="289"/>
      <c r="AN550" s="289"/>
      <c r="AO550" s="289"/>
      <c r="AP550" s="289"/>
      <c r="AQ550" s="289"/>
      <c r="AR550" s="289"/>
      <c r="AS550" s="289"/>
      <c r="AT550" s="289"/>
      <c r="AU550" s="289"/>
      <c r="AV550" s="289"/>
      <c r="AW550" s="289"/>
      <c r="AX550" s="289"/>
      <c r="AY550" s="289"/>
      <c r="AZ550" s="289"/>
      <c r="BA550" s="289"/>
      <c r="BB550" s="289"/>
      <c r="BC550" s="289"/>
      <c r="BD550" s="289"/>
      <c r="BE550" s="289"/>
      <c r="BF550" s="289"/>
      <c r="BG550" s="289"/>
      <c r="BH550" s="289"/>
      <c r="BI550" s="289"/>
      <c r="BJ550" s="187"/>
      <c r="BK550" s="187"/>
      <c r="BL550" s="187"/>
      <c r="BM550" s="187"/>
      <c r="BN550" s="187"/>
      <c r="BO550" s="187"/>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t="12.75" hidden="1" customHeight="1" outlineLevel="2">
      <c r="A551" s="9"/>
      <c r="B551" s="9"/>
      <c r="C551" s="25"/>
      <c r="D551" s="364" t="s">
        <v>83</v>
      </c>
      <c r="E551" s="85">
        <v>-1</v>
      </c>
      <c r="F551" s="290"/>
      <c r="G551" s="291"/>
      <c r="H551" s="291"/>
      <c r="I551" s="291"/>
      <c r="J551" s="291"/>
      <c r="K551" s="291"/>
      <c r="L551" s="291"/>
      <c r="M551" s="291"/>
      <c r="N551" s="291"/>
      <c r="O551" s="291"/>
      <c r="P551" s="291"/>
      <c r="Q551" s="291"/>
      <c r="R551" s="291"/>
      <c r="S551" s="288"/>
      <c r="T551" s="288"/>
      <c r="U551" s="288"/>
      <c r="V551" s="288"/>
      <c r="W551" s="288"/>
      <c r="X551" s="288"/>
      <c r="Y551" s="288"/>
      <c r="Z551" s="288"/>
      <c r="AA551" s="289"/>
      <c r="AB551" s="289"/>
      <c r="AC551" s="289"/>
      <c r="AD551" s="289"/>
      <c r="AE551" s="289"/>
      <c r="AF551" s="289"/>
      <c r="AG551" s="289"/>
      <c r="AH551" s="289"/>
      <c r="AI551" s="289"/>
      <c r="AJ551" s="289"/>
      <c r="AK551" s="289"/>
      <c r="AL551" s="289"/>
      <c r="AM551" s="289"/>
      <c r="AN551" s="289"/>
      <c r="AO551" s="289"/>
      <c r="AP551" s="289"/>
      <c r="AQ551" s="289"/>
      <c r="AR551" s="289"/>
      <c r="AS551" s="289"/>
      <c r="AT551" s="289"/>
      <c r="AU551" s="289"/>
      <c r="AV551" s="289"/>
      <c r="AW551" s="289"/>
      <c r="AX551" s="289"/>
      <c r="AY551" s="289"/>
      <c r="AZ551" s="289"/>
      <c r="BA551" s="289"/>
      <c r="BB551" s="289"/>
      <c r="BC551" s="289"/>
      <c r="BD551" s="289"/>
      <c r="BE551" s="289"/>
      <c r="BF551" s="289"/>
      <c r="BG551" s="289"/>
      <c r="BH551" s="289"/>
      <c r="BI551" s="289"/>
      <c r="BJ551" s="187"/>
      <c r="BK551" s="187"/>
      <c r="BL551" s="187"/>
      <c r="BM551" s="187"/>
      <c r="BN551" s="187"/>
      <c r="BO551" s="187"/>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t="12.75" hidden="1" customHeight="1" outlineLevel="2">
      <c r="A552" s="9"/>
      <c r="B552" s="9"/>
      <c r="C552" s="25"/>
      <c r="D552" s="365"/>
      <c r="E552" s="85">
        <v>0</v>
      </c>
      <c r="F552" s="290"/>
      <c r="G552" s="293"/>
      <c r="H552" s="291"/>
      <c r="I552" s="291"/>
      <c r="J552" s="291"/>
      <c r="K552" s="291"/>
      <c r="L552" s="291"/>
      <c r="M552" s="291"/>
      <c r="N552" s="291"/>
      <c r="O552" s="291"/>
      <c r="P552" s="291"/>
      <c r="Q552" s="291"/>
      <c r="R552" s="291"/>
      <c r="S552" s="288"/>
      <c r="T552" s="288"/>
      <c r="U552" s="288"/>
      <c r="V552" s="288"/>
      <c r="W552" s="288"/>
      <c r="X552" s="288"/>
      <c r="Y552" s="288"/>
      <c r="Z552" s="288"/>
      <c r="AA552" s="289"/>
      <c r="AB552" s="289"/>
      <c r="AC552" s="289"/>
      <c r="AD552" s="289"/>
      <c r="AE552" s="289"/>
      <c r="AF552" s="289"/>
      <c r="AG552" s="289"/>
      <c r="AH552" s="289"/>
      <c r="AI552" s="289"/>
      <c r="AJ552" s="289"/>
      <c r="AK552" s="289"/>
      <c r="AL552" s="289"/>
      <c r="AM552" s="289"/>
      <c r="AN552" s="289"/>
      <c r="AO552" s="289"/>
      <c r="AP552" s="289"/>
      <c r="AQ552" s="289"/>
      <c r="AR552" s="289"/>
      <c r="AS552" s="289"/>
      <c r="AT552" s="289"/>
      <c r="AU552" s="289"/>
      <c r="AV552" s="289"/>
      <c r="AW552" s="289"/>
      <c r="AX552" s="289"/>
      <c r="AY552" s="289"/>
      <c r="AZ552" s="289"/>
      <c r="BA552" s="289"/>
      <c r="BB552" s="289"/>
      <c r="BC552" s="289"/>
      <c r="BD552" s="289"/>
      <c r="BE552" s="289"/>
      <c r="BF552" s="289"/>
      <c r="BG552" s="289"/>
      <c r="BH552" s="289"/>
      <c r="BI552" s="289"/>
      <c r="BJ552" s="187"/>
      <c r="BK552" s="187"/>
      <c r="BL552" s="187"/>
      <c r="BM552" s="187"/>
      <c r="BN552" s="187"/>
      <c r="BO552" s="187"/>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t="12.75" hidden="1" customHeight="1" outlineLevel="2">
      <c r="A553" s="9"/>
      <c r="B553" s="9"/>
      <c r="C553" s="25"/>
      <c r="D553" s="365"/>
      <c r="E553" s="85">
        <v>1</v>
      </c>
      <c r="F553" s="290"/>
      <c r="G553" s="294"/>
      <c r="H553" s="293"/>
      <c r="I553" s="291">
        <f>IF(A33taxstdlife="n/a","n/a",IF(I$3&gt;(A33taxstdlife+$E553),(Input!$H$88-Input!$H$137)-SUM($H553:H553),(Input!$H$88-Input!$H$137)/A33taxstdlife))</f>
        <v>0</v>
      </c>
      <c r="J553" s="291">
        <f>IF(A33taxstdlife="n/a","n/a",IF(J$3&gt;(A33taxstdlife+$E553),(Input!$H$88-Input!$H$137)-SUM($H553:I553),(Input!$H$88-Input!$H$137)/A33taxstdlife))</f>
        <v>0</v>
      </c>
      <c r="K553" s="291">
        <f>IF(A33taxstdlife="n/a","n/a",IF(K$3&gt;(A33taxstdlife+$E553),(Input!$H$88-Input!$H$137)-SUM($H553:J553),(Input!$H$88-Input!$H$137)/A33taxstdlife))</f>
        <v>0</v>
      </c>
      <c r="L553" s="291">
        <f>IF(A33taxstdlife="n/a","n/a",IF(L$3&gt;(A33taxstdlife+$E553),(Input!$H$88-Input!$H$137)-SUM($H553:K553),(Input!$H$88-Input!$H$137)/A33taxstdlife))</f>
        <v>0</v>
      </c>
      <c r="M553" s="291">
        <f>IF(A33taxstdlife="n/a","n/a",IF(M$3&gt;(A33taxstdlife+$E553),(Input!$H$88-Input!$H$137)-SUM($H553:L553),(Input!$H$88-Input!$H$137)/A33taxstdlife))</f>
        <v>0</v>
      </c>
      <c r="N553" s="291">
        <f>IF(A33taxstdlife="n/a","n/a",IF(N$3&gt;(A33taxstdlife+$E553),(Input!$H$88-Input!$H$137)-SUM($H553:M553),(Input!$H$88-Input!$H$137)/A33taxstdlife))</f>
        <v>0</v>
      </c>
      <c r="O553" s="291">
        <f>IF(A33taxstdlife="n/a","n/a",IF(O$3&gt;(A33taxstdlife+$E553),(Input!$H$88-Input!$H$137)-SUM($H553:N553),(Input!$H$88-Input!$H$137)/A33taxstdlife))</f>
        <v>0</v>
      </c>
      <c r="P553" s="291">
        <f>IF(A33taxstdlife="n/a","n/a",IF(P$3&gt;(A33taxstdlife+$E553),(Input!$H$88-Input!$H$137)-SUM($H553:O553),(Input!$H$88-Input!$H$137)/A33taxstdlife))</f>
        <v>0</v>
      </c>
      <c r="Q553" s="291">
        <f>IF(A33taxstdlife="n/a","n/a",IF(Q$3&gt;(A33taxstdlife+$E553),(Input!$H$88-Input!$H$137)-SUM($H553:P553),(Input!$H$88-Input!$H$137)/A33taxstdlife))</f>
        <v>0</v>
      </c>
      <c r="R553" s="291"/>
      <c r="S553" s="288"/>
      <c r="T553" s="288"/>
      <c r="U553" s="288"/>
      <c r="V553" s="288"/>
      <c r="W553" s="288"/>
      <c r="X553" s="288"/>
      <c r="Y553" s="288"/>
      <c r="Z553" s="288"/>
      <c r="AA553" s="289"/>
      <c r="AB553" s="289"/>
      <c r="AC553" s="289"/>
      <c r="AD553" s="289"/>
      <c r="AE553" s="289"/>
      <c r="AF553" s="289"/>
      <c r="AG553" s="289"/>
      <c r="AH553" s="289"/>
      <c r="AI553" s="289"/>
      <c r="AJ553" s="289"/>
      <c r="AK553" s="289"/>
      <c r="AL553" s="289"/>
      <c r="AM553" s="289"/>
      <c r="AN553" s="289"/>
      <c r="AO553" s="289"/>
      <c r="AP553" s="289"/>
      <c r="AQ553" s="289"/>
      <c r="AR553" s="289"/>
      <c r="AS553" s="289"/>
      <c r="AT553" s="289"/>
      <c r="AU553" s="289"/>
      <c r="AV553" s="289"/>
      <c r="AW553" s="289"/>
      <c r="AX553" s="289"/>
      <c r="AY553" s="289"/>
      <c r="AZ553" s="289"/>
      <c r="BA553" s="289"/>
      <c r="BB553" s="289"/>
      <c r="BC553" s="289"/>
      <c r="BD553" s="289"/>
      <c r="BE553" s="289"/>
      <c r="BF553" s="289"/>
      <c r="BG553" s="289"/>
      <c r="BH553" s="289"/>
      <c r="BI553" s="289"/>
      <c r="BJ553" s="187"/>
      <c r="BK553" s="187"/>
      <c r="BL553" s="187"/>
      <c r="BM553" s="187"/>
      <c r="BN553" s="187"/>
      <c r="BO553" s="187"/>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25"/>
      <c r="D554" s="365"/>
      <c r="E554" s="85">
        <v>2</v>
      </c>
      <c r="F554" s="290"/>
      <c r="G554" s="294"/>
      <c r="H554" s="294"/>
      <c r="I554" s="293"/>
      <c r="J554" s="291">
        <f>IF(A33taxstdlife="n/a","n/a",IF(J$3&gt;(A33taxstdlife+$E554),(Input!$I$88-Input!$I$137)-SUM($I554:I554),(Input!$I$88-Input!$I$137)/A33taxstdlife))</f>
        <v>0</v>
      </c>
      <c r="K554" s="291">
        <f>IF(A33taxstdlife="n/a","n/a",IF(K$3&gt;(A33taxstdlife+$E554),(Input!$I$88-Input!$I$137)-SUM($I554:J554),(Input!$I$88-Input!$I$137)/A33taxstdlife))</f>
        <v>0</v>
      </c>
      <c r="L554" s="291">
        <f>IF(A33taxstdlife="n/a","n/a",IF(L$3&gt;(A33taxstdlife+$E554),(Input!$I$88-Input!$I$137)-SUM($I554:K554),(Input!$I$88-Input!$I$137)/A33taxstdlife))</f>
        <v>0</v>
      </c>
      <c r="M554" s="291">
        <f>IF(A33taxstdlife="n/a","n/a",IF(M$3&gt;(A33taxstdlife+$E554),(Input!$I$88-Input!$I$137)-SUM($I554:L554),(Input!$I$88-Input!$I$137)/A33taxstdlife))</f>
        <v>0</v>
      </c>
      <c r="N554" s="291">
        <f>IF(A33taxstdlife="n/a","n/a",IF(N$3&gt;(A33taxstdlife+$E554),(Input!$I$88-Input!$I$137)-SUM($I554:M554),(Input!$I$88-Input!$I$137)/A33taxstdlife))</f>
        <v>0</v>
      </c>
      <c r="O554" s="291">
        <f>IF(A33taxstdlife="n/a","n/a",IF(O$3&gt;(A33taxstdlife+$E554),(Input!$I$88-Input!$I$137)-SUM($I554:N554),(Input!$I$88-Input!$I$137)/A33taxstdlife))</f>
        <v>0</v>
      </c>
      <c r="P554" s="291">
        <f>IF(A33taxstdlife="n/a","n/a",IF(P$3&gt;(A33taxstdlife+$E554),(Input!$I$88-Input!$I$137)-SUM($I554:O554),(Input!$I$88-Input!$I$137)/A33taxstdlife))</f>
        <v>0</v>
      </c>
      <c r="Q554" s="291">
        <f>IF(A33taxstdlife="n/a","n/a",IF(Q$3&gt;(A33taxstdlife+$E554),(Input!$I$88-Input!$I$137)-SUM($I554:P554),(Input!$I$88-Input!$I$137)/A33taxstdlife))</f>
        <v>0</v>
      </c>
      <c r="R554" s="291"/>
      <c r="S554" s="288"/>
      <c r="T554" s="288"/>
      <c r="U554" s="288"/>
      <c r="V554" s="288"/>
      <c r="W554" s="288"/>
      <c r="X554" s="288"/>
      <c r="Y554" s="288"/>
      <c r="Z554" s="288"/>
      <c r="AA554" s="289"/>
      <c r="AB554" s="289"/>
      <c r="AC554" s="289"/>
      <c r="AD554" s="289"/>
      <c r="AE554" s="289"/>
      <c r="AF554" s="289"/>
      <c r="AG554" s="289"/>
      <c r="AH554" s="289"/>
      <c r="AI554" s="289"/>
      <c r="AJ554" s="289"/>
      <c r="AK554" s="289"/>
      <c r="AL554" s="289"/>
      <c r="AM554" s="289"/>
      <c r="AN554" s="289"/>
      <c r="AO554" s="289"/>
      <c r="AP554" s="289"/>
      <c r="AQ554" s="289"/>
      <c r="AR554" s="289"/>
      <c r="AS554" s="289"/>
      <c r="AT554" s="289"/>
      <c r="AU554" s="289"/>
      <c r="AV554" s="289"/>
      <c r="AW554" s="289"/>
      <c r="AX554" s="289"/>
      <c r="AY554" s="289"/>
      <c r="AZ554" s="289"/>
      <c r="BA554" s="289"/>
      <c r="BB554" s="289"/>
      <c r="BC554" s="289"/>
      <c r="BD554" s="289"/>
      <c r="BE554" s="289"/>
      <c r="BF554" s="289"/>
      <c r="BG554" s="289"/>
      <c r="BH554" s="289"/>
      <c r="BI554" s="289"/>
      <c r="BJ554" s="300"/>
      <c r="BK554" s="187"/>
      <c r="BL554" s="187"/>
      <c r="BM554" s="187"/>
      <c r="BN554" s="187"/>
      <c r="BO554" s="187"/>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t="12.75" hidden="1" customHeight="1" outlineLevel="2">
      <c r="A555" s="9"/>
      <c r="B555" s="9"/>
      <c r="C555" s="25"/>
      <c r="D555" s="365"/>
      <c r="E555" s="85">
        <v>3</v>
      </c>
      <c r="F555" s="290"/>
      <c r="G555" s="294"/>
      <c r="H555" s="294"/>
      <c r="I555" s="294"/>
      <c r="J555" s="293"/>
      <c r="K555" s="291">
        <f>IF(A33taxstdlife="n/a","n/a",IF(K$3&gt;(A33taxstdlife+$E555),(Input!$J$88-Input!$J$137)-SUM($J555:J555),(Input!$J$88-Input!$J$137)/A33taxstdlife))</f>
        <v>0</v>
      </c>
      <c r="L555" s="291">
        <f>IF(A33taxstdlife="n/a","n/a",IF(L$3&gt;(A33taxstdlife+$E555),(Input!$J$88-Input!$J$137)-SUM($J555:K555),(Input!$J$88-Input!$J$137)/A33taxstdlife))</f>
        <v>0</v>
      </c>
      <c r="M555" s="291">
        <f>IF(A33taxstdlife="n/a","n/a",IF(M$3&gt;(A33taxstdlife+$E555),(Input!$J$88-Input!$J$137)-SUM($J555:L555),(Input!$J$88-Input!$J$137)/A33taxstdlife))</f>
        <v>0</v>
      </c>
      <c r="N555" s="291">
        <f>IF(A33taxstdlife="n/a","n/a",IF(N$3&gt;(A33taxstdlife+$E555),(Input!$J$88-Input!$J$137)-SUM($J555:M555),(Input!$J$88-Input!$J$137)/A33taxstdlife))</f>
        <v>0</v>
      </c>
      <c r="O555" s="291">
        <f>IF(A33taxstdlife="n/a","n/a",IF(O$3&gt;(A33taxstdlife+$E555),(Input!$J$88-Input!$J$137)-SUM($J555:N555),(Input!$J$88-Input!$J$137)/A33taxstdlife))</f>
        <v>0</v>
      </c>
      <c r="P555" s="291">
        <f>IF(A33taxstdlife="n/a","n/a",IF(P$3&gt;(A33taxstdlife+$E555),(Input!$J$88-Input!$J$137)-SUM($J555:O555),(Input!$J$88-Input!$J$137)/A33taxstdlife))</f>
        <v>0</v>
      </c>
      <c r="Q555" s="291">
        <f>IF(A33taxstdlife="n/a","n/a",IF(Q$3&gt;(A33taxstdlife+$E555),(Input!$J$88-Input!$J$137)-SUM($J555:P555),(Input!$J$88-Input!$J$137)/A33taxstdlife))</f>
        <v>0</v>
      </c>
      <c r="R555" s="291"/>
      <c r="S555" s="288"/>
      <c r="T555" s="288"/>
      <c r="U555" s="288"/>
      <c r="V555" s="288"/>
      <c r="W555" s="288"/>
      <c r="X555" s="288"/>
      <c r="Y555" s="288"/>
      <c r="Z555" s="288"/>
      <c r="AA555" s="289"/>
      <c r="AB555" s="289"/>
      <c r="AC555" s="289"/>
      <c r="AD555" s="289"/>
      <c r="AE555" s="289"/>
      <c r="AF555" s="289"/>
      <c r="AG555" s="289"/>
      <c r="AH555" s="289"/>
      <c r="AI555" s="289"/>
      <c r="AJ555" s="289"/>
      <c r="AK555" s="289"/>
      <c r="AL555" s="289"/>
      <c r="AM555" s="289"/>
      <c r="AN555" s="289"/>
      <c r="AO555" s="289"/>
      <c r="AP555" s="289"/>
      <c r="AQ555" s="289"/>
      <c r="AR555" s="289"/>
      <c r="AS555" s="289"/>
      <c r="AT555" s="289"/>
      <c r="AU555" s="289"/>
      <c r="AV555" s="289"/>
      <c r="AW555" s="289"/>
      <c r="AX555" s="289"/>
      <c r="AY555" s="289"/>
      <c r="AZ555" s="289"/>
      <c r="BA555" s="289"/>
      <c r="BB555" s="289"/>
      <c r="BC555" s="289"/>
      <c r="BD555" s="289"/>
      <c r="BE555" s="289"/>
      <c r="BF555" s="289"/>
      <c r="BG555" s="289"/>
      <c r="BH555" s="289"/>
      <c r="BI555" s="289"/>
      <c r="BJ555" s="187"/>
      <c r="BK555" s="187"/>
      <c r="BL555" s="187"/>
      <c r="BM555" s="187"/>
      <c r="BN555" s="187"/>
      <c r="BO555" s="187"/>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t="12.75" hidden="1" customHeight="1" outlineLevel="2">
      <c r="A556" s="9"/>
      <c r="B556" s="9"/>
      <c r="C556" s="25"/>
      <c r="D556" s="365"/>
      <c r="E556" s="85">
        <v>4</v>
      </c>
      <c r="F556" s="290"/>
      <c r="G556" s="294"/>
      <c r="H556" s="294"/>
      <c r="I556" s="294"/>
      <c r="J556" s="294"/>
      <c r="K556" s="293"/>
      <c r="L556" s="291">
        <f>IF(A33taxstdlife="n/a","n/a",IF(L$3&gt;(A33taxstdlife+$E556),(Input!$K$88-Input!$K$137)-SUM($K556:K556),(Input!$K$88-Input!$K$137)/A33taxstdlife))</f>
        <v>0</v>
      </c>
      <c r="M556" s="291">
        <f>IF(A33taxstdlife="n/a","n/a",IF(M$3&gt;(A33taxstdlife+$E556),(Input!$K$88-Input!$K$137)-SUM($K556:L556),(Input!$K$88-Input!$K$137)/A33taxstdlife))</f>
        <v>0</v>
      </c>
      <c r="N556" s="291">
        <f>IF(A33taxstdlife="n/a","n/a",IF(N$3&gt;(A33taxstdlife+$E556),(Input!$K$88-Input!$K$137)-SUM($K556:M556),(Input!$K$88-Input!$K$137)/A33taxstdlife))</f>
        <v>0</v>
      </c>
      <c r="O556" s="291">
        <f>IF(A33taxstdlife="n/a","n/a",IF(O$3&gt;(A33taxstdlife+$E556),(Input!$K$88-Input!$K$137)-SUM($K556:N556),(Input!$K$88-Input!$K$137)/A33taxstdlife))</f>
        <v>0</v>
      </c>
      <c r="P556" s="291">
        <f>IF(A33taxstdlife="n/a","n/a",IF(P$3&gt;(A33taxstdlife+$E556),(Input!$K$88-Input!$K$137)-SUM($K556:O556),(Input!$K$88-Input!$K$137)/A33taxstdlife))</f>
        <v>0</v>
      </c>
      <c r="Q556" s="291">
        <f>IF(A33taxstdlife="n/a","n/a",IF(Q$3&gt;(A33taxstdlife+$E556),(Input!$K$88-Input!$K$137)-SUM($K556:P556),(Input!$K$88-Input!$K$137)/A33taxstdlife))</f>
        <v>0</v>
      </c>
      <c r="R556" s="291"/>
      <c r="S556" s="288"/>
      <c r="T556" s="288"/>
      <c r="U556" s="288"/>
      <c r="V556" s="288"/>
      <c r="W556" s="288"/>
      <c r="X556" s="288"/>
      <c r="Y556" s="288"/>
      <c r="Z556" s="288"/>
      <c r="AA556" s="289"/>
      <c r="AB556" s="289"/>
      <c r="AC556" s="289"/>
      <c r="AD556" s="289"/>
      <c r="AE556" s="289"/>
      <c r="AF556" s="289"/>
      <c r="AG556" s="289"/>
      <c r="AH556" s="289"/>
      <c r="AI556" s="289"/>
      <c r="AJ556" s="289"/>
      <c r="AK556" s="289"/>
      <c r="AL556" s="289"/>
      <c r="AM556" s="289"/>
      <c r="AN556" s="289"/>
      <c r="AO556" s="289"/>
      <c r="AP556" s="289"/>
      <c r="AQ556" s="289"/>
      <c r="AR556" s="289"/>
      <c r="AS556" s="289"/>
      <c r="AT556" s="289"/>
      <c r="AU556" s="289"/>
      <c r="AV556" s="289"/>
      <c r="AW556" s="289"/>
      <c r="AX556" s="289"/>
      <c r="AY556" s="289"/>
      <c r="AZ556" s="289"/>
      <c r="BA556" s="289"/>
      <c r="BB556" s="289"/>
      <c r="BC556" s="289"/>
      <c r="BD556" s="289"/>
      <c r="BE556" s="289"/>
      <c r="BF556" s="289"/>
      <c r="BG556" s="289"/>
      <c r="BH556" s="289"/>
      <c r="BI556" s="289"/>
      <c r="BJ556" s="187"/>
      <c r="BK556" s="187"/>
      <c r="BL556" s="187"/>
      <c r="BM556" s="187"/>
      <c r="BN556" s="187"/>
      <c r="BO556" s="187"/>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t="12.75" hidden="1" customHeight="1" outlineLevel="2">
      <c r="A557" s="9"/>
      <c r="B557" s="9"/>
      <c r="C557" s="25"/>
      <c r="D557" s="365"/>
      <c r="E557" s="85">
        <v>5</v>
      </c>
      <c r="F557" s="290"/>
      <c r="G557" s="294"/>
      <c r="H557" s="294"/>
      <c r="I557" s="294"/>
      <c r="J557" s="294"/>
      <c r="K557" s="294"/>
      <c r="L557" s="293"/>
      <c r="M557" s="291">
        <f>IF(A33taxstdlife="n/a","n/a",IF(M$3&gt;(A33taxstdlife+$E557),(Input!$L$88-Input!$L$137)-SUM($L557:L557),(Input!$L$88-Input!$L$137)/A33taxstdlife))</f>
        <v>0</v>
      </c>
      <c r="N557" s="291">
        <f>IF(A33taxstdlife="n/a","n/a",IF(N$3&gt;(A33taxstdlife+$E557),(Input!$L$88-Input!$L$137)-SUM($L557:M557),(Input!$L$88-Input!$L$137)/A33taxstdlife))</f>
        <v>0</v>
      </c>
      <c r="O557" s="291">
        <f>IF(A33taxstdlife="n/a","n/a",IF(O$3&gt;(A33taxstdlife+$E557),(Input!$L$88-Input!$L$137)-SUM($L557:N557),(Input!$L$88-Input!$L$137)/A33taxstdlife))</f>
        <v>0</v>
      </c>
      <c r="P557" s="291">
        <f>IF(A33taxstdlife="n/a","n/a",IF(P$3&gt;(A33taxstdlife+$E557),(Input!$L$88-Input!$L$137)-SUM($L557:O557),(Input!$L$88-Input!$L$137)/A33taxstdlife))</f>
        <v>0</v>
      </c>
      <c r="Q557" s="291">
        <f>IF(A33taxstdlife="n/a","n/a",IF(Q$3&gt;(A33taxstdlife+$E557),(Input!$L$88-Input!$L$137)-SUM($L557:P557),(Input!$L$88-Input!$L$137)/A33taxstdlife))</f>
        <v>0</v>
      </c>
      <c r="R557" s="291"/>
      <c r="S557" s="288"/>
      <c r="T557" s="288"/>
      <c r="U557" s="288"/>
      <c r="V557" s="288"/>
      <c r="W557" s="288"/>
      <c r="X557" s="288"/>
      <c r="Y557" s="288"/>
      <c r="Z557" s="288"/>
      <c r="AA557" s="289"/>
      <c r="AB557" s="289"/>
      <c r="AC557" s="289"/>
      <c r="AD557" s="289"/>
      <c r="AE557" s="289"/>
      <c r="AF557" s="289"/>
      <c r="AG557" s="289"/>
      <c r="AH557" s="289"/>
      <c r="AI557" s="289"/>
      <c r="AJ557" s="289"/>
      <c r="AK557" s="289"/>
      <c r="AL557" s="289"/>
      <c r="AM557" s="289"/>
      <c r="AN557" s="289"/>
      <c r="AO557" s="289"/>
      <c r="AP557" s="289"/>
      <c r="AQ557" s="289"/>
      <c r="AR557" s="289"/>
      <c r="AS557" s="289"/>
      <c r="AT557" s="289"/>
      <c r="AU557" s="289"/>
      <c r="AV557" s="289"/>
      <c r="AW557" s="289"/>
      <c r="AX557" s="289"/>
      <c r="AY557" s="289"/>
      <c r="AZ557" s="289"/>
      <c r="BA557" s="289"/>
      <c r="BB557" s="289"/>
      <c r="BC557" s="289"/>
      <c r="BD557" s="289"/>
      <c r="BE557" s="289"/>
      <c r="BF557" s="289"/>
      <c r="BG557" s="289"/>
      <c r="BH557" s="289"/>
      <c r="BI557" s="289"/>
      <c r="BJ557" s="187"/>
      <c r="BK557" s="187"/>
      <c r="BL557" s="187"/>
      <c r="BM557" s="187"/>
      <c r="BN557" s="187"/>
      <c r="BO557" s="18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t="12.75" hidden="1" customHeight="1" outlineLevel="2">
      <c r="A558" s="9"/>
      <c r="B558" s="9"/>
      <c r="C558" s="25"/>
      <c r="D558" s="365"/>
      <c r="E558" s="85">
        <v>6</v>
      </c>
      <c r="F558" s="290"/>
      <c r="G558" s="294"/>
      <c r="H558" s="294"/>
      <c r="I558" s="294"/>
      <c r="J558" s="294"/>
      <c r="K558" s="294"/>
      <c r="L558" s="294"/>
      <c r="M558" s="293"/>
      <c r="N558" s="291">
        <f>IF(A33taxstdlife="n/a","n/a",IF(N$3&gt;(A33taxstdlife+$E558),(Input!$M$88-Input!$M$137)-SUM($M558:M558),(Input!$M$88-Input!$M$137)/A33taxstdlife))</f>
        <v>0</v>
      </c>
      <c r="O558" s="291">
        <f>IF(A33taxstdlife="n/a","n/a",IF(O$3&gt;(A33taxstdlife+$E558),(Input!$M$88-Input!$M$137)-SUM($M558:N558),(Input!$M$88-Input!$M$137)/A33taxstdlife))</f>
        <v>0</v>
      </c>
      <c r="P558" s="291">
        <f>IF(A33taxstdlife="n/a","n/a",IF(P$3&gt;(A33taxstdlife+$E558),(Input!$M$88-Input!$M$137)-SUM($M558:O558),(Input!$M$88-Input!$M$137)/A33taxstdlife))</f>
        <v>0</v>
      </c>
      <c r="Q558" s="291">
        <f>IF(A33taxstdlife="n/a","n/a",IF(Q$3&gt;(A33taxstdlife+$E558),(Input!$M$88-Input!$M$137)-SUM($M558:P558),(Input!$M$88-Input!$M$137)/A33taxstdlife))</f>
        <v>0</v>
      </c>
      <c r="R558" s="291"/>
      <c r="S558" s="288"/>
      <c r="T558" s="288"/>
      <c r="U558" s="288"/>
      <c r="V558" s="288"/>
      <c r="W558" s="288"/>
      <c r="X558" s="288"/>
      <c r="Y558" s="288"/>
      <c r="Z558" s="288"/>
      <c r="AA558" s="289"/>
      <c r="AB558" s="289"/>
      <c r="AC558" s="289"/>
      <c r="AD558" s="289"/>
      <c r="AE558" s="289"/>
      <c r="AF558" s="289"/>
      <c r="AG558" s="289"/>
      <c r="AH558" s="289"/>
      <c r="AI558" s="289"/>
      <c r="AJ558" s="289"/>
      <c r="AK558" s="289"/>
      <c r="AL558" s="289"/>
      <c r="AM558" s="289"/>
      <c r="AN558" s="289"/>
      <c r="AO558" s="289"/>
      <c r="AP558" s="289"/>
      <c r="AQ558" s="289"/>
      <c r="AR558" s="289"/>
      <c r="AS558" s="289"/>
      <c r="AT558" s="289"/>
      <c r="AU558" s="289"/>
      <c r="AV558" s="289"/>
      <c r="AW558" s="289"/>
      <c r="AX558" s="289"/>
      <c r="AY558" s="289"/>
      <c r="AZ558" s="289"/>
      <c r="BA558" s="289"/>
      <c r="BB558" s="289"/>
      <c r="BC558" s="289"/>
      <c r="BD558" s="289"/>
      <c r="BE558" s="289"/>
      <c r="BF558" s="289"/>
      <c r="BG558" s="289"/>
      <c r="BH558" s="289"/>
      <c r="BI558" s="289"/>
      <c r="BJ558" s="187"/>
      <c r="BK558" s="187"/>
      <c r="BL558" s="187"/>
      <c r="BM558" s="187"/>
      <c r="BN558" s="187"/>
      <c r="BO558" s="187"/>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t="12.75" hidden="1" customHeight="1" outlineLevel="2">
      <c r="A559" s="9"/>
      <c r="B559" s="9"/>
      <c r="C559" s="25"/>
      <c r="D559" s="365"/>
      <c r="E559" s="85">
        <v>7</v>
      </c>
      <c r="F559" s="290"/>
      <c r="G559" s="294"/>
      <c r="H559" s="294"/>
      <c r="I559" s="294"/>
      <c r="J559" s="294"/>
      <c r="K559" s="294"/>
      <c r="L559" s="294"/>
      <c r="M559" s="294"/>
      <c r="N559" s="293"/>
      <c r="O559" s="291">
        <f>IF(A33taxstdlife="n/a","n/a",IF(O$3&gt;(A33taxstdlife+$E559),(Input!$N$88-Input!$N$137)-SUM($N559:N559),(Input!$N$88-Input!$N$137)/A33taxstdlife))</f>
        <v>0</v>
      </c>
      <c r="P559" s="291">
        <f>IF(A33taxstdlife="n/a","n/a",IF(P$3&gt;(A33taxstdlife+$E559),(Input!$N$88-Input!$N$137)-SUM($N559:O559),(Input!$N$88-Input!$N$137)/A33taxstdlife))</f>
        <v>0</v>
      </c>
      <c r="Q559" s="291">
        <f>IF(A33taxstdlife="n/a","n/a",IF(Q$3&gt;(A33taxstdlife+$E559),(Input!$N$88-Input!$N$137)-SUM($N559:P559),(Input!$N$88-Input!$N$137)/A33taxstdlife))</f>
        <v>0</v>
      </c>
      <c r="R559" s="291"/>
      <c r="S559" s="288"/>
      <c r="T559" s="288"/>
      <c r="U559" s="288"/>
      <c r="V559" s="288"/>
      <c r="W559" s="288"/>
      <c r="X559" s="288"/>
      <c r="Y559" s="288"/>
      <c r="Z559" s="288"/>
      <c r="AA559" s="289"/>
      <c r="AB559" s="289"/>
      <c r="AC559" s="289"/>
      <c r="AD559" s="289"/>
      <c r="AE559" s="289"/>
      <c r="AF559" s="289"/>
      <c r="AG559" s="289"/>
      <c r="AH559" s="289"/>
      <c r="AI559" s="289"/>
      <c r="AJ559" s="289"/>
      <c r="AK559" s="289"/>
      <c r="AL559" s="289"/>
      <c r="AM559" s="289"/>
      <c r="AN559" s="289"/>
      <c r="AO559" s="289"/>
      <c r="AP559" s="289"/>
      <c r="AQ559" s="289"/>
      <c r="AR559" s="289"/>
      <c r="AS559" s="289"/>
      <c r="AT559" s="289"/>
      <c r="AU559" s="289"/>
      <c r="AV559" s="289"/>
      <c r="AW559" s="289"/>
      <c r="AX559" s="289"/>
      <c r="AY559" s="289"/>
      <c r="AZ559" s="289"/>
      <c r="BA559" s="289"/>
      <c r="BB559" s="289"/>
      <c r="BC559" s="289"/>
      <c r="BD559" s="289"/>
      <c r="BE559" s="289"/>
      <c r="BF559" s="289"/>
      <c r="BG559" s="289"/>
      <c r="BH559" s="289"/>
      <c r="BI559" s="289"/>
      <c r="BJ559" s="187"/>
      <c r="BK559" s="187"/>
      <c r="BL559" s="187"/>
      <c r="BM559" s="187"/>
      <c r="BN559" s="187"/>
      <c r="BO559" s="187"/>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t="12.75" hidden="1" customHeight="1" outlineLevel="2">
      <c r="A560" s="9"/>
      <c r="B560" s="9"/>
      <c r="C560" s="25"/>
      <c r="D560" s="365"/>
      <c r="E560" s="85">
        <v>8</v>
      </c>
      <c r="F560" s="290"/>
      <c r="G560" s="294"/>
      <c r="H560" s="294"/>
      <c r="I560" s="294"/>
      <c r="J560" s="294"/>
      <c r="K560" s="294"/>
      <c r="L560" s="294"/>
      <c r="M560" s="294"/>
      <c r="N560" s="294"/>
      <c r="O560" s="293"/>
      <c r="P560" s="291">
        <f>IF(A33taxstdlife="n/a","n/a",IF(P$3&gt;(A33taxstdlife+$E560),(Input!$O$88-Input!$O$137)-SUM($O560:O560),(Input!$O$88-Input!$O$137)/A33taxstdlife))</f>
        <v>0</v>
      </c>
      <c r="Q560" s="291">
        <f>IF(A33taxstdlife="n/a","n/a",IF(Q$3&gt;(A33taxstdlife+$E560),(Input!$O$88-Input!$O$137)-SUM($O560:P560),(Input!$O$88-Input!$O$137)/A33taxstdlife))</f>
        <v>0</v>
      </c>
      <c r="R560" s="291"/>
      <c r="S560" s="288"/>
      <c r="T560" s="288"/>
      <c r="U560" s="288"/>
      <c r="V560" s="288"/>
      <c r="W560" s="288"/>
      <c r="X560" s="288"/>
      <c r="Y560" s="288"/>
      <c r="Z560" s="288"/>
      <c r="AA560" s="289"/>
      <c r="AB560" s="289"/>
      <c r="AC560" s="289"/>
      <c r="AD560" s="289"/>
      <c r="AE560" s="289"/>
      <c r="AF560" s="289"/>
      <c r="AG560" s="289"/>
      <c r="AH560" s="289"/>
      <c r="AI560" s="289"/>
      <c r="AJ560" s="289"/>
      <c r="AK560" s="289"/>
      <c r="AL560" s="289"/>
      <c r="AM560" s="289"/>
      <c r="AN560" s="289"/>
      <c r="AO560" s="289"/>
      <c r="AP560" s="289"/>
      <c r="AQ560" s="289"/>
      <c r="AR560" s="289"/>
      <c r="AS560" s="289"/>
      <c r="AT560" s="289"/>
      <c r="AU560" s="289"/>
      <c r="AV560" s="289"/>
      <c r="AW560" s="289"/>
      <c r="AX560" s="289"/>
      <c r="AY560" s="289"/>
      <c r="AZ560" s="289"/>
      <c r="BA560" s="289"/>
      <c r="BB560" s="289"/>
      <c r="BC560" s="289"/>
      <c r="BD560" s="289"/>
      <c r="BE560" s="289"/>
      <c r="BF560" s="289"/>
      <c r="BG560" s="289"/>
      <c r="BH560" s="289"/>
      <c r="BI560" s="289"/>
      <c r="BJ560" s="187"/>
      <c r="BK560" s="187"/>
      <c r="BL560" s="187"/>
      <c r="BM560" s="187"/>
      <c r="BN560" s="187"/>
      <c r="BO560" s="187"/>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t="12.75" hidden="1" customHeight="1" outlineLevel="2">
      <c r="A561" s="9"/>
      <c r="B561" s="9"/>
      <c r="C561" s="25"/>
      <c r="D561" s="365"/>
      <c r="E561" s="85">
        <v>9</v>
      </c>
      <c r="F561" s="290"/>
      <c r="G561" s="294"/>
      <c r="H561" s="294"/>
      <c r="I561" s="294"/>
      <c r="J561" s="294"/>
      <c r="K561" s="294"/>
      <c r="L561" s="294"/>
      <c r="M561" s="294"/>
      <c r="N561" s="294"/>
      <c r="O561" s="294"/>
      <c r="P561" s="293"/>
      <c r="Q561" s="291">
        <f>IF(A33taxstdlife="n/a","n/a",IF(Q$3&gt;(A33taxstdlife+$E561),(Input!$P$88-Input!$P$137)-SUM($P561:P561),(Input!$P$88-Input!$P$137)/A33taxstdlife))</f>
        <v>0</v>
      </c>
      <c r="R561" s="291"/>
      <c r="S561" s="288"/>
      <c r="T561" s="288"/>
      <c r="U561" s="288"/>
      <c r="V561" s="288"/>
      <c r="W561" s="288"/>
      <c r="X561" s="288"/>
      <c r="Y561" s="288"/>
      <c r="Z561" s="288"/>
      <c r="AA561" s="289"/>
      <c r="AB561" s="289"/>
      <c r="AC561" s="289"/>
      <c r="AD561" s="289"/>
      <c r="AE561" s="289"/>
      <c r="AF561" s="289"/>
      <c r="AG561" s="289"/>
      <c r="AH561" s="289"/>
      <c r="AI561" s="289"/>
      <c r="AJ561" s="289"/>
      <c r="AK561" s="289"/>
      <c r="AL561" s="289"/>
      <c r="AM561" s="289"/>
      <c r="AN561" s="289"/>
      <c r="AO561" s="289"/>
      <c r="AP561" s="289"/>
      <c r="AQ561" s="289"/>
      <c r="AR561" s="289"/>
      <c r="AS561" s="289"/>
      <c r="AT561" s="289"/>
      <c r="AU561" s="289"/>
      <c r="AV561" s="289"/>
      <c r="AW561" s="289"/>
      <c r="AX561" s="289"/>
      <c r="AY561" s="289"/>
      <c r="AZ561" s="289"/>
      <c r="BA561" s="289"/>
      <c r="BB561" s="289"/>
      <c r="BC561" s="289"/>
      <c r="BD561" s="289"/>
      <c r="BE561" s="289"/>
      <c r="BF561" s="289"/>
      <c r="BG561" s="289"/>
      <c r="BH561" s="289"/>
      <c r="BI561" s="289"/>
      <c r="BJ561" s="187"/>
      <c r="BK561" s="187"/>
      <c r="BL561" s="187"/>
      <c r="BM561" s="187"/>
      <c r="BN561" s="187"/>
      <c r="BO561" s="187"/>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t="12.75" hidden="1" customHeight="1" outlineLevel="2">
      <c r="A562" s="9"/>
      <c r="B562" s="9"/>
      <c r="C562" s="25"/>
      <c r="D562" s="365"/>
      <c r="E562" s="86">
        <v>10</v>
      </c>
      <c r="F562" s="290"/>
      <c r="G562" s="294"/>
      <c r="H562" s="294"/>
      <c r="I562" s="294"/>
      <c r="J562" s="294"/>
      <c r="K562" s="294"/>
      <c r="L562" s="294"/>
      <c r="M562" s="294"/>
      <c r="N562" s="294"/>
      <c r="O562" s="294"/>
      <c r="P562" s="295"/>
      <c r="Q562" s="293"/>
      <c r="R562" s="291"/>
      <c r="S562" s="288"/>
      <c r="T562" s="288"/>
      <c r="U562" s="288"/>
      <c r="V562" s="288"/>
      <c r="W562" s="288"/>
      <c r="X562" s="288"/>
      <c r="Y562" s="288"/>
      <c r="Z562" s="288"/>
      <c r="AA562" s="289"/>
      <c r="AB562" s="289"/>
      <c r="AC562" s="289"/>
      <c r="AD562" s="289"/>
      <c r="AE562" s="289"/>
      <c r="AF562" s="289"/>
      <c r="AG562" s="289"/>
      <c r="AH562" s="289"/>
      <c r="AI562" s="289"/>
      <c r="AJ562" s="289"/>
      <c r="AK562" s="289"/>
      <c r="AL562" s="289"/>
      <c r="AM562" s="289"/>
      <c r="AN562" s="289"/>
      <c r="AO562" s="289"/>
      <c r="AP562" s="289"/>
      <c r="AQ562" s="289"/>
      <c r="AR562" s="289"/>
      <c r="AS562" s="289"/>
      <c r="AT562" s="289"/>
      <c r="AU562" s="289"/>
      <c r="AV562" s="289"/>
      <c r="AW562" s="289"/>
      <c r="AX562" s="289"/>
      <c r="AY562" s="289"/>
      <c r="AZ562" s="289"/>
      <c r="BA562" s="289"/>
      <c r="BB562" s="289"/>
      <c r="BC562" s="289"/>
      <c r="BD562" s="289"/>
      <c r="BE562" s="289"/>
      <c r="BF562" s="289"/>
      <c r="BG562" s="289"/>
      <c r="BH562" s="289"/>
      <c r="BI562" s="289"/>
      <c r="BJ562" s="187"/>
      <c r="BK562" s="187"/>
      <c r="BL562" s="187"/>
      <c r="BM562" s="187"/>
      <c r="BN562" s="187"/>
      <c r="BO562" s="187"/>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1">
      <c r="A563" s="9"/>
      <c r="B563" s="9"/>
      <c r="C563" s="25">
        <f>Asset33</f>
        <v>0</v>
      </c>
      <c r="D563" s="9"/>
      <c r="E563" s="9"/>
      <c r="F563" s="281"/>
      <c r="G563" s="296"/>
      <c r="H563" s="296">
        <f>-SUM(H550:H562)</f>
        <v>0</v>
      </c>
      <c r="I563" s="296">
        <f>-SUM(I550:I562)</f>
        <v>0</v>
      </c>
      <c r="J563" s="296">
        <f>-SUM(J550:J562)</f>
        <v>0</v>
      </c>
      <c r="K563" s="296">
        <f>-SUM(K550:K562)</f>
        <v>0</v>
      </c>
      <c r="L563" s="296">
        <f>-SUM(L550:L562)</f>
        <v>0</v>
      </c>
      <c r="M563" s="296">
        <f>IF(Input!M290&gt;0, -SUM(M550:M562), 0)</f>
        <v>0</v>
      </c>
      <c r="N563" s="296">
        <f>IF(Input!N290&gt;0, -SUM(N550:N562), 0)</f>
        <v>0</v>
      </c>
      <c r="O563" s="296">
        <f>IF(Input!O290&gt;0, -SUM(O550:O562), 0)</f>
        <v>0</v>
      </c>
      <c r="P563" s="296">
        <f>IF(Input!P290&gt;0, -SUM(P550:P562), 0)</f>
        <v>0</v>
      </c>
      <c r="Q563" s="296">
        <f>IF(Input!Q290&gt;0, -SUM(Q550:Q562), 0)</f>
        <v>0</v>
      </c>
      <c r="R563" s="297"/>
      <c r="S563" s="298"/>
      <c r="T563" s="298"/>
      <c r="U563" s="298"/>
      <c r="V563" s="298"/>
      <c r="W563" s="298"/>
      <c r="X563" s="298"/>
      <c r="Y563" s="298"/>
      <c r="Z563" s="298"/>
      <c r="AA563" s="299"/>
      <c r="AB563" s="299"/>
      <c r="AC563" s="299"/>
      <c r="AD563" s="299"/>
      <c r="AE563" s="299"/>
      <c r="AF563" s="299"/>
      <c r="AG563" s="299"/>
      <c r="AH563" s="299"/>
      <c r="AI563" s="299"/>
      <c r="AJ563" s="299"/>
      <c r="AK563" s="299"/>
      <c r="AL563" s="299"/>
      <c r="AM563" s="299"/>
      <c r="AN563" s="299"/>
      <c r="AO563" s="299"/>
      <c r="AP563" s="299"/>
      <c r="AQ563" s="299"/>
      <c r="AR563" s="299"/>
      <c r="AS563" s="299"/>
      <c r="AT563" s="299"/>
      <c r="AU563" s="299"/>
      <c r="AV563" s="299"/>
      <c r="AW563" s="299"/>
      <c r="AX563" s="299"/>
      <c r="AY563" s="299"/>
      <c r="AZ563" s="299"/>
      <c r="BA563" s="299"/>
      <c r="BB563" s="299"/>
      <c r="BC563" s="299"/>
      <c r="BD563" s="299"/>
      <c r="BE563" s="299"/>
      <c r="BF563" s="299"/>
      <c r="BG563" s="299"/>
      <c r="BH563" s="299"/>
      <c r="BI563" s="299"/>
      <c r="BJ563" s="187"/>
      <c r="BK563" s="187"/>
      <c r="BL563" s="187"/>
      <c r="BM563" s="187"/>
      <c r="BN563" s="187"/>
      <c r="BO563" s="187"/>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t="12.75" hidden="1" customHeight="1" outlineLevel="2">
      <c r="A564" s="9"/>
      <c r="B564" s="188">
        <f>Asset34</f>
        <v>0</v>
      </c>
      <c r="C564" s="32"/>
      <c r="D564" s="33" t="s">
        <v>66</v>
      </c>
      <c r="E564" s="32"/>
      <c r="F564" s="286"/>
      <c r="G564" s="287"/>
      <c r="H564" s="287">
        <f>IF(H$3&gt;A34taxremlife,A34taxvalue-SUM($F564:G564),IF(A34taxremlife="N/A","n/a",A34taxvalue/A34taxremlife))</f>
        <v>0</v>
      </c>
      <c r="I564" s="287">
        <f>IF(I$3&gt;A34taxremlife,A34taxvalue-SUM($F564:H564),IF(A34taxremlife="N/A","n/a",A34taxvalue/A34taxremlife))</f>
        <v>0</v>
      </c>
      <c r="J564" s="287">
        <f>IF(J$3&gt;A34taxremlife,A34taxvalue-SUM($F564:I564),IF(A34taxremlife="N/A","n/a",A34taxvalue/A34taxremlife))</f>
        <v>0</v>
      </c>
      <c r="K564" s="287">
        <f>IF(K$3&gt;A34taxremlife,A34taxvalue-SUM($F564:J564),IF(A34taxremlife="N/A","n/a",A34taxvalue/A34taxremlife))</f>
        <v>0</v>
      </c>
      <c r="L564" s="287">
        <f>IF(L$3&gt;A34taxremlife,A34taxvalue-SUM($F564:K564),IF(A34taxremlife="N/A","n/a",A34taxvalue/A34taxremlife))</f>
        <v>0</v>
      </c>
      <c r="M564" s="287">
        <f>IF(M$3&gt;A34taxremlife,A34taxvalue-SUM($F564:L564),IF(A34taxremlife="N/A","n/a",A34taxvalue/A34taxremlife))</f>
        <v>0</v>
      </c>
      <c r="N564" s="287">
        <f>IF(N$3&gt;A34taxremlife,A34taxvalue-SUM($F564:M564),IF(A34taxremlife="N/A","n/a",A34taxvalue/A34taxremlife))</f>
        <v>0</v>
      </c>
      <c r="O564" s="287">
        <f>IF(O$3&gt;A34taxremlife,A34taxvalue-SUM($F564:N564),IF(A34taxremlife="N/A","n/a",A34taxvalue/A34taxremlife))</f>
        <v>0</v>
      </c>
      <c r="P564" s="287">
        <f>IF(P$3&gt;A34taxremlife,A34taxvalue-SUM($F564:O564),IF(A34taxremlife="N/A","n/a",A34taxvalue/A34taxremlife))</f>
        <v>0</v>
      </c>
      <c r="Q564" s="287">
        <f>IF(Q$3&gt;A34taxremlife,A34taxvalue-SUM($F564:P564),IF(A34taxremlife="N/A","n/a",A34taxvalue/A34taxremlife))</f>
        <v>0</v>
      </c>
      <c r="R564" s="287"/>
      <c r="S564" s="288"/>
      <c r="T564" s="288"/>
      <c r="U564" s="288"/>
      <c r="V564" s="288"/>
      <c r="W564" s="288"/>
      <c r="X564" s="288"/>
      <c r="Y564" s="288"/>
      <c r="Z564" s="288"/>
      <c r="AA564" s="289"/>
      <c r="AB564" s="289"/>
      <c r="AC564" s="289"/>
      <c r="AD564" s="289"/>
      <c r="AE564" s="289"/>
      <c r="AF564" s="289"/>
      <c r="AG564" s="289"/>
      <c r="AH564" s="289"/>
      <c r="AI564" s="289"/>
      <c r="AJ564" s="289"/>
      <c r="AK564" s="289"/>
      <c r="AL564" s="289"/>
      <c r="AM564" s="289"/>
      <c r="AN564" s="289"/>
      <c r="AO564" s="289"/>
      <c r="AP564" s="289"/>
      <c r="AQ564" s="289"/>
      <c r="AR564" s="289"/>
      <c r="AS564" s="289"/>
      <c r="AT564" s="289"/>
      <c r="AU564" s="289"/>
      <c r="AV564" s="289"/>
      <c r="AW564" s="289"/>
      <c r="AX564" s="289"/>
      <c r="AY564" s="289"/>
      <c r="AZ564" s="289"/>
      <c r="BA564" s="289"/>
      <c r="BB564" s="289"/>
      <c r="BC564" s="289"/>
      <c r="BD564" s="289"/>
      <c r="BE564" s="289"/>
      <c r="BF564" s="289"/>
      <c r="BG564" s="289"/>
      <c r="BH564" s="289"/>
      <c r="BI564" s="289"/>
      <c r="BJ564" s="187"/>
      <c r="BK564" s="187"/>
      <c r="BL564" s="187"/>
      <c r="BM564" s="187"/>
      <c r="BN564" s="187"/>
      <c r="BO564" s="187"/>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t="12.75" hidden="1" customHeight="1" outlineLevel="2">
      <c r="A565" s="9"/>
      <c r="B565" s="9"/>
      <c r="C565" s="25"/>
      <c r="D565" s="364" t="s">
        <v>83</v>
      </c>
      <c r="E565" s="85">
        <v>-1</v>
      </c>
      <c r="F565" s="290"/>
      <c r="G565" s="291"/>
      <c r="H565" s="291"/>
      <c r="I565" s="291"/>
      <c r="J565" s="291"/>
      <c r="K565" s="291"/>
      <c r="L565" s="291"/>
      <c r="M565" s="291"/>
      <c r="N565" s="291"/>
      <c r="O565" s="291"/>
      <c r="P565" s="291"/>
      <c r="Q565" s="291"/>
      <c r="R565" s="291"/>
      <c r="S565" s="288"/>
      <c r="T565" s="288"/>
      <c r="U565" s="288"/>
      <c r="V565" s="288"/>
      <c r="W565" s="288"/>
      <c r="X565" s="288"/>
      <c r="Y565" s="288"/>
      <c r="Z565" s="288"/>
      <c r="AA565" s="289"/>
      <c r="AB565" s="289"/>
      <c r="AC565" s="289"/>
      <c r="AD565" s="289"/>
      <c r="AE565" s="289"/>
      <c r="AF565" s="289"/>
      <c r="AG565" s="289"/>
      <c r="AH565" s="289"/>
      <c r="AI565" s="289"/>
      <c r="AJ565" s="289"/>
      <c r="AK565" s="289"/>
      <c r="AL565" s="289"/>
      <c r="AM565" s="289"/>
      <c r="AN565" s="289"/>
      <c r="AO565" s="289"/>
      <c r="AP565" s="289"/>
      <c r="AQ565" s="289"/>
      <c r="AR565" s="289"/>
      <c r="AS565" s="289"/>
      <c r="AT565" s="289"/>
      <c r="AU565" s="289"/>
      <c r="AV565" s="289"/>
      <c r="AW565" s="289"/>
      <c r="AX565" s="289"/>
      <c r="AY565" s="289"/>
      <c r="AZ565" s="289"/>
      <c r="BA565" s="289"/>
      <c r="BB565" s="289"/>
      <c r="BC565" s="289"/>
      <c r="BD565" s="289"/>
      <c r="BE565" s="289"/>
      <c r="BF565" s="289"/>
      <c r="BG565" s="289"/>
      <c r="BH565" s="289"/>
      <c r="BI565" s="289"/>
      <c r="BJ565" s="187"/>
      <c r="BK565" s="187"/>
      <c r="BL565" s="187"/>
      <c r="BM565" s="187"/>
      <c r="BN565" s="187"/>
      <c r="BO565" s="187"/>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t="12.75" hidden="1" customHeight="1" outlineLevel="2">
      <c r="A566" s="9"/>
      <c r="B566" s="9"/>
      <c r="C566" s="25"/>
      <c r="D566" s="365"/>
      <c r="E566" s="85">
        <v>0</v>
      </c>
      <c r="F566" s="290"/>
      <c r="G566" s="293"/>
      <c r="H566" s="291"/>
      <c r="I566" s="291"/>
      <c r="J566" s="291"/>
      <c r="K566" s="291"/>
      <c r="L566" s="291"/>
      <c r="M566" s="291"/>
      <c r="N566" s="291"/>
      <c r="O566" s="291"/>
      <c r="P566" s="291"/>
      <c r="Q566" s="291"/>
      <c r="R566" s="291"/>
      <c r="S566" s="288"/>
      <c r="T566" s="288"/>
      <c r="U566" s="288"/>
      <c r="V566" s="288"/>
      <c r="W566" s="288"/>
      <c r="X566" s="288"/>
      <c r="Y566" s="288"/>
      <c r="Z566" s="288"/>
      <c r="AA566" s="289"/>
      <c r="AB566" s="289"/>
      <c r="AC566" s="289"/>
      <c r="AD566" s="289"/>
      <c r="AE566" s="289"/>
      <c r="AF566" s="289"/>
      <c r="AG566" s="289"/>
      <c r="AH566" s="289"/>
      <c r="AI566" s="289"/>
      <c r="AJ566" s="289"/>
      <c r="AK566" s="289"/>
      <c r="AL566" s="289"/>
      <c r="AM566" s="289"/>
      <c r="AN566" s="289"/>
      <c r="AO566" s="289"/>
      <c r="AP566" s="289"/>
      <c r="AQ566" s="289"/>
      <c r="AR566" s="289"/>
      <c r="AS566" s="289"/>
      <c r="AT566" s="289"/>
      <c r="AU566" s="289"/>
      <c r="AV566" s="289"/>
      <c r="AW566" s="289"/>
      <c r="AX566" s="289"/>
      <c r="AY566" s="289"/>
      <c r="AZ566" s="289"/>
      <c r="BA566" s="289"/>
      <c r="BB566" s="289"/>
      <c r="BC566" s="289"/>
      <c r="BD566" s="289"/>
      <c r="BE566" s="289"/>
      <c r="BF566" s="289"/>
      <c r="BG566" s="289"/>
      <c r="BH566" s="289"/>
      <c r="BI566" s="289"/>
      <c r="BJ566" s="187"/>
      <c r="BK566" s="187"/>
      <c r="BL566" s="187"/>
      <c r="BM566" s="187"/>
      <c r="BN566" s="187"/>
      <c r="BO566" s="187"/>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25"/>
      <c r="D567" s="365"/>
      <c r="E567" s="85">
        <v>1</v>
      </c>
      <c r="F567" s="290"/>
      <c r="G567" s="294"/>
      <c r="H567" s="293"/>
      <c r="I567" s="291">
        <f>IF(A34taxstdlife="n/a","n/a",IF(I$3&gt;(A34taxstdlife+$E567),(Input!$H$89-Input!$H$138)-SUM($H567:H567),(Input!$H$89-Input!$H$138)/A34taxstdlife))</f>
        <v>0</v>
      </c>
      <c r="J567" s="291">
        <f>IF(A34taxstdlife="n/a","n/a",IF(J$3&gt;(A34taxstdlife+$E567),(Input!$H$89-Input!$H$138)-SUM($H567:I567),(Input!$H$89-Input!$H$138)/A34taxstdlife))</f>
        <v>0</v>
      </c>
      <c r="K567" s="291">
        <f>IF(A34taxstdlife="n/a","n/a",IF(K$3&gt;(A34taxstdlife+$E567),(Input!$H$89-Input!$H$138)-SUM($H567:J567),(Input!$H$89-Input!$H$138)/A34taxstdlife))</f>
        <v>0</v>
      </c>
      <c r="L567" s="291">
        <f>IF(A34taxstdlife="n/a","n/a",IF(L$3&gt;(A34taxstdlife+$E567),(Input!$H$89-Input!$H$138)-SUM($H567:K567),(Input!$H$89-Input!$H$138)/A34taxstdlife))</f>
        <v>0</v>
      </c>
      <c r="M567" s="291">
        <f>IF(A34taxstdlife="n/a","n/a",IF(M$3&gt;(A34taxstdlife+$E567),(Input!$H$89-Input!$H$138)-SUM($H567:L567),(Input!$H$89-Input!$H$138)/A34taxstdlife))</f>
        <v>0</v>
      </c>
      <c r="N567" s="291">
        <f>IF(A34taxstdlife="n/a","n/a",IF(N$3&gt;(A34taxstdlife+$E567),(Input!$H$89-Input!$H$138)-SUM($H567:M567),(Input!$H$89-Input!$H$138)/A34taxstdlife))</f>
        <v>0</v>
      </c>
      <c r="O567" s="291">
        <f>IF(A34taxstdlife="n/a","n/a",IF(O$3&gt;(A34taxstdlife+$E567),(Input!$H$89-Input!$H$138)-SUM($H567:N567),(Input!$H$89-Input!$H$138)/A34taxstdlife))</f>
        <v>0</v>
      </c>
      <c r="P567" s="291">
        <f>IF(A34taxstdlife="n/a","n/a",IF(P$3&gt;(A34taxstdlife+$E567),(Input!$H$89-Input!$H$138)-SUM($H567:O567),(Input!$H$89-Input!$H$138)/A34taxstdlife))</f>
        <v>0</v>
      </c>
      <c r="Q567" s="291">
        <f>IF(A34taxstdlife="n/a","n/a",IF(Q$3&gt;(A34taxstdlife+$E567),(Input!$H$89-Input!$H$138)-SUM($H567:P567),(Input!$H$89-Input!$H$138)/A34taxstdlife))</f>
        <v>0</v>
      </c>
      <c r="R567" s="291"/>
      <c r="S567" s="288"/>
      <c r="T567" s="288"/>
      <c r="U567" s="288"/>
      <c r="V567" s="288"/>
      <c r="W567" s="288"/>
      <c r="X567" s="288"/>
      <c r="Y567" s="288"/>
      <c r="Z567" s="288"/>
      <c r="AA567" s="289"/>
      <c r="AB567" s="289"/>
      <c r="AC567" s="289"/>
      <c r="AD567" s="289"/>
      <c r="AE567" s="289"/>
      <c r="AF567" s="289"/>
      <c r="AG567" s="289"/>
      <c r="AH567" s="289"/>
      <c r="AI567" s="289"/>
      <c r="AJ567" s="289"/>
      <c r="AK567" s="289"/>
      <c r="AL567" s="289"/>
      <c r="AM567" s="289"/>
      <c r="AN567" s="289"/>
      <c r="AO567" s="289"/>
      <c r="AP567" s="289"/>
      <c r="AQ567" s="289"/>
      <c r="AR567" s="289"/>
      <c r="AS567" s="289"/>
      <c r="AT567" s="289"/>
      <c r="AU567" s="289"/>
      <c r="AV567" s="289"/>
      <c r="AW567" s="289"/>
      <c r="AX567" s="289"/>
      <c r="AY567" s="289"/>
      <c r="AZ567" s="289"/>
      <c r="BA567" s="289"/>
      <c r="BB567" s="289"/>
      <c r="BC567" s="289"/>
      <c r="BD567" s="289"/>
      <c r="BE567" s="289"/>
      <c r="BF567" s="289"/>
      <c r="BG567" s="289"/>
      <c r="BH567" s="289"/>
      <c r="BI567" s="289"/>
      <c r="BJ567" s="187"/>
      <c r="BK567" s="187"/>
      <c r="BL567" s="187"/>
      <c r="BM567" s="187"/>
      <c r="BN567" s="187"/>
      <c r="BO567" s="18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t="12.75" hidden="1" customHeight="1" outlineLevel="2">
      <c r="A568" s="9"/>
      <c r="B568" s="9"/>
      <c r="C568" s="25"/>
      <c r="D568" s="365"/>
      <c r="E568" s="85">
        <v>2</v>
      </c>
      <c r="F568" s="290"/>
      <c r="G568" s="294"/>
      <c r="H568" s="294"/>
      <c r="I568" s="293"/>
      <c r="J568" s="291">
        <f>IF(A34taxstdlife="n/a","n/a",IF(J$3&gt;(A34taxstdlife+$E568),(Input!$I$89-Input!$I$138)-SUM($I568:I568),(Input!$I$89-Input!$I$138)/A34taxstdlife))</f>
        <v>0</v>
      </c>
      <c r="K568" s="291">
        <f>IF(A34taxstdlife="n/a","n/a",IF(K$3&gt;(A34taxstdlife+$E568),(Input!$I$89-Input!$I$138)-SUM($I568:J568),(Input!$I$89-Input!$I$138)/A34taxstdlife))</f>
        <v>0</v>
      </c>
      <c r="L568" s="291">
        <f>IF(A34taxstdlife="n/a","n/a",IF(L$3&gt;(A34taxstdlife+$E568),(Input!$I$89-Input!$I$138)-SUM($I568:K568),(Input!$I$89-Input!$I$138)/A34taxstdlife))</f>
        <v>0</v>
      </c>
      <c r="M568" s="291">
        <f>IF(A34taxstdlife="n/a","n/a",IF(M$3&gt;(A34taxstdlife+$E568),(Input!$I$89-Input!$I$138)-SUM($I568:L568),(Input!$I$89-Input!$I$138)/A34taxstdlife))</f>
        <v>0</v>
      </c>
      <c r="N568" s="291">
        <f>IF(A34taxstdlife="n/a","n/a",IF(N$3&gt;(A34taxstdlife+$E568),(Input!$I$89-Input!$I$138)-SUM($I568:M568),(Input!$I$89-Input!$I$138)/A34taxstdlife))</f>
        <v>0</v>
      </c>
      <c r="O568" s="291">
        <f>IF(A34taxstdlife="n/a","n/a",IF(O$3&gt;(A34taxstdlife+$E568),(Input!$I$89-Input!$I$138)-SUM($I568:N568),(Input!$I$89-Input!$I$138)/A34taxstdlife))</f>
        <v>0</v>
      </c>
      <c r="P568" s="291">
        <f>IF(A34taxstdlife="n/a","n/a",IF(P$3&gt;(A34taxstdlife+$E568),(Input!$I$89-Input!$I$138)-SUM($I568:O568),(Input!$I$89-Input!$I$138)/A34taxstdlife))</f>
        <v>0</v>
      </c>
      <c r="Q568" s="291">
        <f>IF(A34taxstdlife="n/a","n/a",IF(Q$3&gt;(A34taxstdlife+$E568),(Input!$I$89-Input!$I$138)-SUM($I568:P568),(Input!$I$89-Input!$I$138)/A34taxstdlife))</f>
        <v>0</v>
      </c>
      <c r="R568" s="291"/>
      <c r="S568" s="288"/>
      <c r="T568" s="288"/>
      <c r="U568" s="288"/>
      <c r="V568" s="288"/>
      <c r="W568" s="288"/>
      <c r="X568" s="288"/>
      <c r="Y568" s="288"/>
      <c r="Z568" s="288"/>
      <c r="AA568" s="289"/>
      <c r="AB568" s="289"/>
      <c r="AC568" s="289"/>
      <c r="AD568" s="289"/>
      <c r="AE568" s="289"/>
      <c r="AF568" s="289"/>
      <c r="AG568" s="289"/>
      <c r="AH568" s="289"/>
      <c r="AI568" s="289"/>
      <c r="AJ568" s="289"/>
      <c r="AK568" s="289"/>
      <c r="AL568" s="289"/>
      <c r="AM568" s="289"/>
      <c r="AN568" s="289"/>
      <c r="AO568" s="289"/>
      <c r="AP568" s="289"/>
      <c r="AQ568" s="289"/>
      <c r="AR568" s="289"/>
      <c r="AS568" s="289"/>
      <c r="AT568" s="289"/>
      <c r="AU568" s="289"/>
      <c r="AV568" s="289"/>
      <c r="AW568" s="289"/>
      <c r="AX568" s="289"/>
      <c r="AY568" s="289"/>
      <c r="AZ568" s="289"/>
      <c r="BA568" s="289"/>
      <c r="BB568" s="289"/>
      <c r="BC568" s="289"/>
      <c r="BD568" s="289"/>
      <c r="BE568" s="289"/>
      <c r="BF568" s="289"/>
      <c r="BG568" s="289"/>
      <c r="BH568" s="289"/>
      <c r="BI568" s="289"/>
      <c r="BJ568" s="300"/>
      <c r="BK568" s="187"/>
      <c r="BL568" s="187"/>
      <c r="BM568" s="187"/>
      <c r="BN568" s="187"/>
      <c r="BO568" s="187"/>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t="12.75" hidden="1" customHeight="1" outlineLevel="2">
      <c r="A569" s="9"/>
      <c r="B569" s="9"/>
      <c r="C569" s="25"/>
      <c r="D569" s="365"/>
      <c r="E569" s="85">
        <v>3</v>
      </c>
      <c r="F569" s="290"/>
      <c r="G569" s="294"/>
      <c r="H569" s="294"/>
      <c r="I569" s="294"/>
      <c r="J569" s="293"/>
      <c r="K569" s="291">
        <f>IF(A34taxstdlife="n/a","n/a",IF(K$3&gt;(A34taxstdlife+$E569),(Input!$J$89-Input!$J$138)-SUM($J569:J569),(Input!$J$89-Input!$J$138)/A34taxstdlife))</f>
        <v>0</v>
      </c>
      <c r="L569" s="291">
        <f>IF(A34taxstdlife="n/a","n/a",IF(L$3&gt;(A34taxstdlife+$E569),(Input!$J$89-Input!$J$138)-SUM($J569:K569),(Input!$J$89-Input!$J$138)/A34taxstdlife))</f>
        <v>0</v>
      </c>
      <c r="M569" s="291">
        <f>IF(A34taxstdlife="n/a","n/a",IF(M$3&gt;(A34taxstdlife+$E569),(Input!$J$89-Input!$J$138)-SUM($J569:L569),(Input!$J$89-Input!$J$138)/A34taxstdlife))</f>
        <v>0</v>
      </c>
      <c r="N569" s="291">
        <f>IF(A34taxstdlife="n/a","n/a",IF(N$3&gt;(A34taxstdlife+$E569),(Input!$J$89-Input!$J$138)-SUM($J569:M569),(Input!$J$89-Input!$J$138)/A34taxstdlife))</f>
        <v>0</v>
      </c>
      <c r="O569" s="291">
        <f>IF(A34taxstdlife="n/a","n/a",IF(O$3&gt;(A34taxstdlife+$E569),(Input!$J$89-Input!$J$138)-SUM($J569:N569),(Input!$J$89-Input!$J$138)/A34taxstdlife))</f>
        <v>0</v>
      </c>
      <c r="P569" s="291">
        <f>IF(A34taxstdlife="n/a","n/a",IF(P$3&gt;(A34taxstdlife+$E569),(Input!$J$89-Input!$J$138)-SUM($J569:O569),(Input!$J$89-Input!$J$138)/A34taxstdlife))</f>
        <v>0</v>
      </c>
      <c r="Q569" s="291">
        <f>IF(A34taxstdlife="n/a","n/a",IF(Q$3&gt;(A34taxstdlife+$E569),(Input!$J$89-Input!$J$138)-SUM($J569:P569),(Input!$J$89-Input!$J$138)/A34taxstdlife))</f>
        <v>0</v>
      </c>
      <c r="R569" s="291"/>
      <c r="S569" s="288"/>
      <c r="T569" s="288"/>
      <c r="U569" s="288"/>
      <c r="V569" s="288"/>
      <c r="W569" s="288"/>
      <c r="X569" s="288"/>
      <c r="Y569" s="288"/>
      <c r="Z569" s="288"/>
      <c r="AA569" s="289"/>
      <c r="AB569" s="289"/>
      <c r="AC569" s="289"/>
      <c r="AD569" s="289"/>
      <c r="AE569" s="289"/>
      <c r="AF569" s="289"/>
      <c r="AG569" s="289"/>
      <c r="AH569" s="289"/>
      <c r="AI569" s="289"/>
      <c r="AJ569" s="289"/>
      <c r="AK569" s="289"/>
      <c r="AL569" s="289"/>
      <c r="AM569" s="289"/>
      <c r="AN569" s="289"/>
      <c r="AO569" s="289"/>
      <c r="AP569" s="289"/>
      <c r="AQ569" s="289"/>
      <c r="AR569" s="289"/>
      <c r="AS569" s="289"/>
      <c r="AT569" s="289"/>
      <c r="AU569" s="289"/>
      <c r="AV569" s="289"/>
      <c r="AW569" s="289"/>
      <c r="AX569" s="289"/>
      <c r="AY569" s="289"/>
      <c r="AZ569" s="289"/>
      <c r="BA569" s="289"/>
      <c r="BB569" s="289"/>
      <c r="BC569" s="289"/>
      <c r="BD569" s="289"/>
      <c r="BE569" s="289"/>
      <c r="BF569" s="289"/>
      <c r="BG569" s="289"/>
      <c r="BH569" s="289"/>
      <c r="BI569" s="289"/>
      <c r="BJ569" s="187"/>
      <c r="BK569" s="187"/>
      <c r="BL569" s="187"/>
      <c r="BM569" s="187"/>
      <c r="BN569" s="187"/>
      <c r="BO569" s="187"/>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t="12.75" hidden="1" customHeight="1" outlineLevel="2">
      <c r="A570" s="9"/>
      <c r="B570" s="9"/>
      <c r="C570" s="25"/>
      <c r="D570" s="365"/>
      <c r="E570" s="85">
        <v>4</v>
      </c>
      <c r="F570" s="290"/>
      <c r="G570" s="294"/>
      <c r="H570" s="294"/>
      <c r="I570" s="294"/>
      <c r="J570" s="294"/>
      <c r="K570" s="293"/>
      <c r="L570" s="291">
        <f>IF(A34taxstdlife="n/a","n/a",IF(L$3&gt;(A34taxstdlife+$E570),(Input!$K$89-Input!$K$138)-SUM($K570:K570),(Input!$K$89-Input!$K$138)/A34taxstdlife))</f>
        <v>0</v>
      </c>
      <c r="M570" s="291">
        <f>IF(A34taxstdlife="n/a","n/a",IF(M$3&gt;(A34taxstdlife+$E570),(Input!$K$89-Input!$K$138)-SUM($K570:L570),(Input!$K$89-Input!$K$138)/A34taxstdlife))</f>
        <v>0</v>
      </c>
      <c r="N570" s="291">
        <f>IF(A34taxstdlife="n/a","n/a",IF(N$3&gt;(A34taxstdlife+$E570),(Input!$K$89-Input!$K$138)-SUM($K570:M570),(Input!$K$89-Input!$K$138)/A34taxstdlife))</f>
        <v>0</v>
      </c>
      <c r="O570" s="291">
        <f>IF(A34taxstdlife="n/a","n/a",IF(O$3&gt;(A34taxstdlife+$E570),(Input!$K$89-Input!$K$138)-SUM($K570:N570),(Input!$K$89-Input!$K$138)/A34taxstdlife))</f>
        <v>0</v>
      </c>
      <c r="P570" s="291">
        <f>IF(A34taxstdlife="n/a","n/a",IF(P$3&gt;(A34taxstdlife+$E570),(Input!$K$89-Input!$K$138)-SUM($K570:O570),(Input!$K$89-Input!$K$138)/A34taxstdlife))</f>
        <v>0</v>
      </c>
      <c r="Q570" s="291">
        <f>IF(A34taxstdlife="n/a","n/a",IF(Q$3&gt;(A34taxstdlife+$E570),(Input!$K$89-Input!$K$138)-SUM($K570:P570),(Input!$K$89-Input!$K$138)/A34taxstdlife))</f>
        <v>0</v>
      </c>
      <c r="R570" s="291"/>
      <c r="S570" s="288"/>
      <c r="T570" s="288"/>
      <c r="U570" s="288"/>
      <c r="V570" s="288"/>
      <c r="W570" s="288"/>
      <c r="X570" s="288"/>
      <c r="Y570" s="288"/>
      <c r="Z570" s="288"/>
      <c r="AA570" s="289"/>
      <c r="AB570" s="289"/>
      <c r="AC570" s="289"/>
      <c r="AD570" s="289"/>
      <c r="AE570" s="289"/>
      <c r="AF570" s="289"/>
      <c r="AG570" s="289"/>
      <c r="AH570" s="289"/>
      <c r="AI570" s="289"/>
      <c r="AJ570" s="289"/>
      <c r="AK570" s="289"/>
      <c r="AL570" s="289"/>
      <c r="AM570" s="289"/>
      <c r="AN570" s="289"/>
      <c r="AO570" s="289"/>
      <c r="AP570" s="289"/>
      <c r="AQ570" s="289"/>
      <c r="AR570" s="289"/>
      <c r="AS570" s="289"/>
      <c r="AT570" s="289"/>
      <c r="AU570" s="289"/>
      <c r="AV570" s="289"/>
      <c r="AW570" s="289"/>
      <c r="AX570" s="289"/>
      <c r="AY570" s="289"/>
      <c r="AZ570" s="289"/>
      <c r="BA570" s="289"/>
      <c r="BB570" s="289"/>
      <c r="BC570" s="289"/>
      <c r="BD570" s="289"/>
      <c r="BE570" s="289"/>
      <c r="BF570" s="289"/>
      <c r="BG570" s="289"/>
      <c r="BH570" s="289"/>
      <c r="BI570" s="289"/>
      <c r="BJ570" s="187"/>
      <c r="BK570" s="187"/>
      <c r="BL570" s="187"/>
      <c r="BM570" s="187"/>
      <c r="BN570" s="187"/>
      <c r="BO570" s="187"/>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t="12.75" hidden="1" customHeight="1" outlineLevel="2">
      <c r="A571" s="9"/>
      <c r="B571" s="9"/>
      <c r="C571" s="25"/>
      <c r="D571" s="365"/>
      <c r="E571" s="85">
        <v>5</v>
      </c>
      <c r="F571" s="290"/>
      <c r="G571" s="294"/>
      <c r="H571" s="294"/>
      <c r="I571" s="294"/>
      <c r="J571" s="294"/>
      <c r="K571" s="294"/>
      <c r="L571" s="293"/>
      <c r="M571" s="291">
        <f>IF(A34taxstdlife="n/a","n/a",IF(M$3&gt;(A34taxstdlife+$E571),(Input!$L$89-Input!$L$138)-SUM($L571:L571),(Input!$L$89-Input!$L$138)/A34taxstdlife))</f>
        <v>0</v>
      </c>
      <c r="N571" s="291">
        <f>IF(A34taxstdlife="n/a","n/a",IF(N$3&gt;(A34taxstdlife+$E571),(Input!$L$89-Input!$L$138)-SUM($L571:M571),(Input!$L$89-Input!$L$138)/A34taxstdlife))</f>
        <v>0</v>
      </c>
      <c r="O571" s="291">
        <f>IF(A34taxstdlife="n/a","n/a",IF(O$3&gt;(A34taxstdlife+$E571),(Input!$L$89-Input!$L$138)-SUM($L571:N571),(Input!$L$89-Input!$L$138)/A34taxstdlife))</f>
        <v>0</v>
      </c>
      <c r="P571" s="291">
        <f>IF(A34taxstdlife="n/a","n/a",IF(P$3&gt;(A34taxstdlife+$E571),(Input!$L$89-Input!$L$138)-SUM($L571:O571),(Input!$L$89-Input!$L$138)/A34taxstdlife))</f>
        <v>0</v>
      </c>
      <c r="Q571" s="291">
        <f>IF(A34taxstdlife="n/a","n/a",IF(Q$3&gt;(A34taxstdlife+$E571),(Input!$L$89-Input!$L$138)-SUM($L571:P571),(Input!$L$89-Input!$L$138)/A34taxstdlife))</f>
        <v>0</v>
      </c>
      <c r="R571" s="291"/>
      <c r="S571" s="288"/>
      <c r="T571" s="288"/>
      <c r="U571" s="288"/>
      <c r="V571" s="288"/>
      <c r="W571" s="288"/>
      <c r="X571" s="288"/>
      <c r="Y571" s="288"/>
      <c r="Z571" s="288"/>
      <c r="AA571" s="289"/>
      <c r="AB571" s="289"/>
      <c r="AC571" s="289"/>
      <c r="AD571" s="289"/>
      <c r="AE571" s="289"/>
      <c r="AF571" s="289"/>
      <c r="AG571" s="289"/>
      <c r="AH571" s="289"/>
      <c r="AI571" s="289"/>
      <c r="AJ571" s="289"/>
      <c r="AK571" s="289"/>
      <c r="AL571" s="289"/>
      <c r="AM571" s="289"/>
      <c r="AN571" s="289"/>
      <c r="AO571" s="289"/>
      <c r="AP571" s="289"/>
      <c r="AQ571" s="289"/>
      <c r="AR571" s="289"/>
      <c r="AS571" s="289"/>
      <c r="AT571" s="289"/>
      <c r="AU571" s="289"/>
      <c r="AV571" s="289"/>
      <c r="AW571" s="289"/>
      <c r="AX571" s="289"/>
      <c r="AY571" s="289"/>
      <c r="AZ571" s="289"/>
      <c r="BA571" s="289"/>
      <c r="BB571" s="289"/>
      <c r="BC571" s="289"/>
      <c r="BD571" s="289"/>
      <c r="BE571" s="289"/>
      <c r="BF571" s="289"/>
      <c r="BG571" s="289"/>
      <c r="BH571" s="289"/>
      <c r="BI571" s="289"/>
      <c r="BJ571" s="187"/>
      <c r="BK571" s="187"/>
      <c r="BL571" s="187"/>
      <c r="BM571" s="187"/>
      <c r="BN571" s="187"/>
      <c r="BO571" s="187"/>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t="12.75" hidden="1" customHeight="1" outlineLevel="2">
      <c r="A572" s="9"/>
      <c r="B572" s="9"/>
      <c r="C572" s="25"/>
      <c r="D572" s="365"/>
      <c r="E572" s="85">
        <v>6</v>
      </c>
      <c r="F572" s="290"/>
      <c r="G572" s="294"/>
      <c r="H572" s="294"/>
      <c r="I572" s="294"/>
      <c r="J572" s="294"/>
      <c r="K572" s="294"/>
      <c r="L572" s="294"/>
      <c r="M572" s="293"/>
      <c r="N572" s="291">
        <f>IF(A34taxstdlife="n/a","n/a",IF(N$3&gt;(A34taxstdlife+$E572),(Input!$M$89-Input!$M$138)-SUM($M572:M572),(Input!$M$89-Input!$M$138)/A34taxstdlife))</f>
        <v>0</v>
      </c>
      <c r="O572" s="291">
        <f>IF(A34taxstdlife="n/a","n/a",IF(O$3&gt;(A34taxstdlife+$E572),(Input!$M$89-Input!$M$138)-SUM($M572:N572),(Input!$M$89-Input!$M$138)/A34taxstdlife))</f>
        <v>0</v>
      </c>
      <c r="P572" s="291">
        <f>IF(A34taxstdlife="n/a","n/a",IF(P$3&gt;(A34taxstdlife+$E572),(Input!$M$89-Input!$M$138)-SUM($M572:O572),(Input!$M$89-Input!$M$138)/A34taxstdlife))</f>
        <v>0</v>
      </c>
      <c r="Q572" s="291">
        <f>IF(A34taxstdlife="n/a","n/a",IF(Q$3&gt;(A34taxstdlife+$E572),(Input!$M$89-Input!$M$138)-SUM($M572:P572),(Input!$M$89-Input!$M$138)/A34taxstdlife))</f>
        <v>0</v>
      </c>
      <c r="R572" s="291"/>
      <c r="S572" s="288"/>
      <c r="T572" s="288"/>
      <c r="U572" s="288"/>
      <c r="V572" s="288"/>
      <c r="W572" s="288"/>
      <c r="X572" s="288"/>
      <c r="Y572" s="288"/>
      <c r="Z572" s="288"/>
      <c r="AA572" s="289"/>
      <c r="AB572" s="289"/>
      <c r="AC572" s="289"/>
      <c r="AD572" s="289"/>
      <c r="AE572" s="289"/>
      <c r="AF572" s="289"/>
      <c r="AG572" s="289"/>
      <c r="AH572" s="289"/>
      <c r="AI572" s="289"/>
      <c r="AJ572" s="289"/>
      <c r="AK572" s="289"/>
      <c r="AL572" s="289"/>
      <c r="AM572" s="289"/>
      <c r="AN572" s="289"/>
      <c r="AO572" s="289"/>
      <c r="AP572" s="289"/>
      <c r="AQ572" s="289"/>
      <c r="AR572" s="289"/>
      <c r="AS572" s="289"/>
      <c r="AT572" s="289"/>
      <c r="AU572" s="289"/>
      <c r="AV572" s="289"/>
      <c r="AW572" s="289"/>
      <c r="AX572" s="289"/>
      <c r="AY572" s="289"/>
      <c r="AZ572" s="289"/>
      <c r="BA572" s="289"/>
      <c r="BB572" s="289"/>
      <c r="BC572" s="289"/>
      <c r="BD572" s="289"/>
      <c r="BE572" s="289"/>
      <c r="BF572" s="289"/>
      <c r="BG572" s="289"/>
      <c r="BH572" s="289"/>
      <c r="BI572" s="289"/>
      <c r="BJ572" s="187"/>
      <c r="BK572" s="187"/>
      <c r="BL572" s="187"/>
      <c r="BM572" s="187"/>
      <c r="BN572" s="187"/>
      <c r="BO572" s="187"/>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t="12.75" hidden="1" customHeight="1" outlineLevel="2">
      <c r="A573" s="9"/>
      <c r="B573" s="9"/>
      <c r="C573" s="25"/>
      <c r="D573" s="365"/>
      <c r="E573" s="85">
        <v>7</v>
      </c>
      <c r="F573" s="290"/>
      <c r="G573" s="294"/>
      <c r="H573" s="294"/>
      <c r="I573" s="294"/>
      <c r="J573" s="294"/>
      <c r="K573" s="294"/>
      <c r="L573" s="294"/>
      <c r="M573" s="294"/>
      <c r="N573" s="293"/>
      <c r="O573" s="291">
        <f>IF(A34taxstdlife="n/a","n/a",IF(O$3&gt;(A34taxstdlife+$E573),(Input!$N$89-Input!$N$138)-SUM($N573:N573),(Input!$N$89-Input!$N$138)/A34taxstdlife))</f>
        <v>0</v>
      </c>
      <c r="P573" s="291">
        <f>IF(A34taxstdlife="n/a","n/a",IF(P$3&gt;(A34taxstdlife+$E573),(Input!$N$89-Input!$N$138)-SUM($N573:O573),(Input!$N$89-Input!$N$138)/A34taxstdlife))</f>
        <v>0</v>
      </c>
      <c r="Q573" s="291">
        <f>IF(A34taxstdlife="n/a","n/a",IF(Q$3&gt;(A34taxstdlife+$E573),(Input!$N$89-Input!$N$138)-SUM($N573:P573),(Input!$N$89-Input!$N$138)/A34taxstdlife))</f>
        <v>0</v>
      </c>
      <c r="R573" s="291"/>
      <c r="S573" s="288"/>
      <c r="T573" s="288"/>
      <c r="U573" s="288"/>
      <c r="V573" s="288"/>
      <c r="W573" s="288"/>
      <c r="X573" s="288"/>
      <c r="Y573" s="288"/>
      <c r="Z573" s="288"/>
      <c r="AA573" s="289"/>
      <c r="AB573" s="289"/>
      <c r="AC573" s="289"/>
      <c r="AD573" s="289"/>
      <c r="AE573" s="289"/>
      <c r="AF573" s="289"/>
      <c r="AG573" s="289"/>
      <c r="AH573" s="289"/>
      <c r="AI573" s="289"/>
      <c r="AJ573" s="289"/>
      <c r="AK573" s="289"/>
      <c r="AL573" s="289"/>
      <c r="AM573" s="289"/>
      <c r="AN573" s="289"/>
      <c r="AO573" s="289"/>
      <c r="AP573" s="289"/>
      <c r="AQ573" s="289"/>
      <c r="AR573" s="289"/>
      <c r="AS573" s="289"/>
      <c r="AT573" s="289"/>
      <c r="AU573" s="289"/>
      <c r="AV573" s="289"/>
      <c r="AW573" s="289"/>
      <c r="AX573" s="289"/>
      <c r="AY573" s="289"/>
      <c r="AZ573" s="289"/>
      <c r="BA573" s="289"/>
      <c r="BB573" s="289"/>
      <c r="BC573" s="289"/>
      <c r="BD573" s="289"/>
      <c r="BE573" s="289"/>
      <c r="BF573" s="289"/>
      <c r="BG573" s="289"/>
      <c r="BH573" s="289"/>
      <c r="BI573" s="289"/>
      <c r="BJ573" s="187"/>
      <c r="BK573" s="187"/>
      <c r="BL573" s="187"/>
      <c r="BM573" s="187"/>
      <c r="BN573" s="187"/>
      <c r="BO573" s="187"/>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t="12.75" hidden="1" customHeight="1" outlineLevel="2">
      <c r="A574" s="9"/>
      <c r="B574" s="9"/>
      <c r="C574" s="25"/>
      <c r="D574" s="365"/>
      <c r="E574" s="85">
        <v>8</v>
      </c>
      <c r="F574" s="290"/>
      <c r="G574" s="294"/>
      <c r="H574" s="294"/>
      <c r="I574" s="294"/>
      <c r="J574" s="294"/>
      <c r="K574" s="294"/>
      <c r="L574" s="294"/>
      <c r="M574" s="294"/>
      <c r="N574" s="294"/>
      <c r="O574" s="293"/>
      <c r="P574" s="291">
        <f>IF(A34taxstdlife="n/a","n/a",IF(P$3&gt;(A34taxstdlife+$E574),(Input!$O$89-Input!$O$138)-SUM($O574:O574),(Input!$O$89-Input!$O$138)/A34taxstdlife))</f>
        <v>0</v>
      </c>
      <c r="Q574" s="291">
        <f>IF(A34taxstdlife="n/a","n/a",IF(Q$3&gt;(A34taxstdlife+$E574),(Input!$O$89-Input!$O$138)-SUM($O574:P574),(Input!$O$89-Input!$O$138)/A34taxstdlife))</f>
        <v>0</v>
      </c>
      <c r="R574" s="291"/>
      <c r="S574" s="288"/>
      <c r="T574" s="288"/>
      <c r="U574" s="288"/>
      <c r="V574" s="288"/>
      <c r="W574" s="288"/>
      <c r="X574" s="288"/>
      <c r="Y574" s="288"/>
      <c r="Z574" s="288"/>
      <c r="AA574" s="289"/>
      <c r="AB574" s="289"/>
      <c r="AC574" s="289"/>
      <c r="AD574" s="289"/>
      <c r="AE574" s="289"/>
      <c r="AF574" s="289"/>
      <c r="AG574" s="289"/>
      <c r="AH574" s="289"/>
      <c r="AI574" s="289"/>
      <c r="AJ574" s="289"/>
      <c r="AK574" s="289"/>
      <c r="AL574" s="289"/>
      <c r="AM574" s="289"/>
      <c r="AN574" s="289"/>
      <c r="AO574" s="289"/>
      <c r="AP574" s="289"/>
      <c r="AQ574" s="289"/>
      <c r="AR574" s="289"/>
      <c r="AS574" s="289"/>
      <c r="AT574" s="289"/>
      <c r="AU574" s="289"/>
      <c r="AV574" s="289"/>
      <c r="AW574" s="289"/>
      <c r="AX574" s="289"/>
      <c r="AY574" s="289"/>
      <c r="AZ574" s="289"/>
      <c r="BA574" s="289"/>
      <c r="BB574" s="289"/>
      <c r="BC574" s="289"/>
      <c r="BD574" s="289"/>
      <c r="BE574" s="289"/>
      <c r="BF574" s="289"/>
      <c r="BG574" s="289"/>
      <c r="BH574" s="289"/>
      <c r="BI574" s="289"/>
      <c r="BJ574" s="187"/>
      <c r="BK574" s="187"/>
      <c r="BL574" s="187"/>
      <c r="BM574" s="187"/>
      <c r="BN574" s="187"/>
      <c r="BO574" s="187"/>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t="12.75" hidden="1" customHeight="1" outlineLevel="2">
      <c r="A575" s="9"/>
      <c r="B575" s="9"/>
      <c r="C575" s="25"/>
      <c r="D575" s="365"/>
      <c r="E575" s="85">
        <v>9</v>
      </c>
      <c r="F575" s="290"/>
      <c r="G575" s="294"/>
      <c r="H575" s="294"/>
      <c r="I575" s="294"/>
      <c r="J575" s="294"/>
      <c r="K575" s="294"/>
      <c r="L575" s="294"/>
      <c r="M575" s="294"/>
      <c r="N575" s="294"/>
      <c r="O575" s="294"/>
      <c r="P575" s="293"/>
      <c r="Q575" s="291">
        <f>IF(A34taxstdlife="n/a","n/a",IF(Q$3&gt;(A34taxstdlife+$E575),(Input!$P$89-Input!$P$138)-SUM($P575:P575),(Input!$P$89-Input!$P$138)/A34taxstdlife))</f>
        <v>0</v>
      </c>
      <c r="R575" s="291"/>
      <c r="S575" s="288"/>
      <c r="T575" s="288"/>
      <c r="U575" s="288"/>
      <c r="V575" s="288"/>
      <c r="W575" s="288"/>
      <c r="X575" s="288"/>
      <c r="Y575" s="288"/>
      <c r="Z575" s="288"/>
      <c r="AA575" s="289"/>
      <c r="AB575" s="289"/>
      <c r="AC575" s="289"/>
      <c r="AD575" s="289"/>
      <c r="AE575" s="289"/>
      <c r="AF575" s="289"/>
      <c r="AG575" s="289"/>
      <c r="AH575" s="289"/>
      <c r="AI575" s="289"/>
      <c r="AJ575" s="289"/>
      <c r="AK575" s="289"/>
      <c r="AL575" s="289"/>
      <c r="AM575" s="289"/>
      <c r="AN575" s="289"/>
      <c r="AO575" s="289"/>
      <c r="AP575" s="289"/>
      <c r="AQ575" s="289"/>
      <c r="AR575" s="289"/>
      <c r="AS575" s="289"/>
      <c r="AT575" s="289"/>
      <c r="AU575" s="289"/>
      <c r="AV575" s="289"/>
      <c r="AW575" s="289"/>
      <c r="AX575" s="289"/>
      <c r="AY575" s="289"/>
      <c r="AZ575" s="289"/>
      <c r="BA575" s="289"/>
      <c r="BB575" s="289"/>
      <c r="BC575" s="289"/>
      <c r="BD575" s="289"/>
      <c r="BE575" s="289"/>
      <c r="BF575" s="289"/>
      <c r="BG575" s="289"/>
      <c r="BH575" s="289"/>
      <c r="BI575" s="289"/>
      <c r="BJ575" s="187"/>
      <c r="BK575" s="187"/>
      <c r="BL575" s="187"/>
      <c r="BM575" s="187"/>
      <c r="BN575" s="187"/>
      <c r="BO575" s="187"/>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t="12.75" hidden="1" customHeight="1" outlineLevel="2">
      <c r="A576" s="9"/>
      <c r="B576" s="9"/>
      <c r="C576" s="25"/>
      <c r="D576" s="365"/>
      <c r="E576" s="86">
        <v>10</v>
      </c>
      <c r="F576" s="290"/>
      <c r="G576" s="294"/>
      <c r="H576" s="294"/>
      <c r="I576" s="294"/>
      <c r="J576" s="294"/>
      <c r="K576" s="294"/>
      <c r="L576" s="294"/>
      <c r="M576" s="294"/>
      <c r="N576" s="294"/>
      <c r="O576" s="294"/>
      <c r="P576" s="295"/>
      <c r="Q576" s="293"/>
      <c r="R576" s="291"/>
      <c r="S576" s="288"/>
      <c r="T576" s="288"/>
      <c r="U576" s="288"/>
      <c r="V576" s="288"/>
      <c r="W576" s="288"/>
      <c r="X576" s="288"/>
      <c r="Y576" s="288"/>
      <c r="Z576" s="288"/>
      <c r="AA576" s="289"/>
      <c r="AB576" s="289"/>
      <c r="AC576" s="289"/>
      <c r="AD576" s="289"/>
      <c r="AE576" s="289"/>
      <c r="AF576" s="289"/>
      <c r="AG576" s="289"/>
      <c r="AH576" s="289"/>
      <c r="AI576" s="289"/>
      <c r="AJ576" s="289"/>
      <c r="AK576" s="289"/>
      <c r="AL576" s="289"/>
      <c r="AM576" s="289"/>
      <c r="AN576" s="289"/>
      <c r="AO576" s="289"/>
      <c r="AP576" s="289"/>
      <c r="AQ576" s="289"/>
      <c r="AR576" s="289"/>
      <c r="AS576" s="289"/>
      <c r="AT576" s="289"/>
      <c r="AU576" s="289"/>
      <c r="AV576" s="289"/>
      <c r="AW576" s="289"/>
      <c r="AX576" s="289"/>
      <c r="AY576" s="289"/>
      <c r="AZ576" s="289"/>
      <c r="BA576" s="289"/>
      <c r="BB576" s="289"/>
      <c r="BC576" s="289"/>
      <c r="BD576" s="289"/>
      <c r="BE576" s="289"/>
      <c r="BF576" s="289"/>
      <c r="BG576" s="289"/>
      <c r="BH576" s="289"/>
      <c r="BI576" s="289"/>
      <c r="BJ576" s="187"/>
      <c r="BK576" s="187"/>
      <c r="BL576" s="187"/>
      <c r="BM576" s="187"/>
      <c r="BN576" s="187"/>
      <c r="BO576" s="187"/>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1">
      <c r="A577" s="9"/>
      <c r="B577" s="9"/>
      <c r="C577" s="25">
        <f>Asset34</f>
        <v>0</v>
      </c>
      <c r="D577" s="9"/>
      <c r="E577" s="9"/>
      <c r="F577" s="281"/>
      <c r="G577" s="296"/>
      <c r="H577" s="296">
        <f>-SUM(H564:H576)</f>
        <v>0</v>
      </c>
      <c r="I577" s="296">
        <f>-SUM(I564:I576)</f>
        <v>0</v>
      </c>
      <c r="J577" s="296">
        <f>-SUM(J564:J576)</f>
        <v>0</v>
      </c>
      <c r="K577" s="296">
        <f>-SUM(K564:K576)</f>
        <v>0</v>
      </c>
      <c r="L577" s="296">
        <f>-SUM(L564:L576)</f>
        <v>0</v>
      </c>
      <c r="M577" s="296">
        <f>IF(Input!M304&gt;0, -SUM(M564:M576), 0)</f>
        <v>0</v>
      </c>
      <c r="N577" s="296">
        <f>IF(Input!N304&gt;0, -SUM(N564:N576), 0)</f>
        <v>0</v>
      </c>
      <c r="O577" s="296">
        <f>IF(Input!O304&gt;0, -SUM(O564:O576), 0)</f>
        <v>0</v>
      </c>
      <c r="P577" s="296">
        <f>IF(Input!P304&gt;0, -SUM(P564:P576), 0)</f>
        <v>0</v>
      </c>
      <c r="Q577" s="296">
        <f>IF(Input!Q304&gt;0, -SUM(Q564:Q576), 0)</f>
        <v>0</v>
      </c>
      <c r="R577" s="297"/>
      <c r="S577" s="298"/>
      <c r="T577" s="298"/>
      <c r="U577" s="298"/>
      <c r="V577" s="298"/>
      <c r="W577" s="298"/>
      <c r="X577" s="298"/>
      <c r="Y577" s="298"/>
      <c r="Z577" s="298"/>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187"/>
      <c r="BK577" s="187"/>
      <c r="BL577" s="187"/>
      <c r="BM577" s="187"/>
      <c r="BN577" s="187"/>
      <c r="BO577" s="18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t="12.75" hidden="1" customHeight="1" outlineLevel="2">
      <c r="A578" s="9"/>
      <c r="B578" s="188">
        <f>Asset35</f>
        <v>0</v>
      </c>
      <c r="C578" s="32"/>
      <c r="D578" s="33" t="s">
        <v>66</v>
      </c>
      <c r="E578" s="32"/>
      <c r="F578" s="286"/>
      <c r="G578" s="287"/>
      <c r="H578" s="287">
        <f>IF(H$3&gt;A35taxremlife,A35taxvalue-SUM($F578:G578),IF(A35taxremlife="N/A","n/a",A35taxvalue/A35taxremlife))</f>
        <v>0</v>
      </c>
      <c r="I578" s="287">
        <f>IF(I$3&gt;A35taxremlife,A35taxvalue-SUM($F578:H578),IF(A35taxremlife="N/A","n/a",A35taxvalue/A35taxremlife))</f>
        <v>0</v>
      </c>
      <c r="J578" s="287">
        <f>IF(J$3&gt;A35taxremlife,A35taxvalue-SUM($F578:I578),IF(A35taxremlife="N/A","n/a",A35taxvalue/A35taxremlife))</f>
        <v>0</v>
      </c>
      <c r="K578" s="287">
        <f>IF(K$3&gt;A35taxremlife,A35taxvalue-SUM($F578:J578),IF(A35taxremlife="N/A","n/a",A35taxvalue/A35taxremlife))</f>
        <v>0</v>
      </c>
      <c r="L578" s="287">
        <f>IF(L$3&gt;A35taxremlife,A35taxvalue-SUM($F578:K578),IF(A35taxremlife="N/A","n/a",A35taxvalue/A35taxremlife))</f>
        <v>0</v>
      </c>
      <c r="M578" s="287">
        <f>IF(M$3&gt;A35taxremlife,A35taxvalue-SUM($F578:L578),IF(A35taxremlife="N/A","n/a",A35taxvalue/A35taxremlife))</f>
        <v>0</v>
      </c>
      <c r="N578" s="287">
        <f>IF(N$3&gt;A35taxremlife,A35taxvalue-SUM($F578:M578),IF(A35taxremlife="N/A","n/a",A35taxvalue/A35taxremlife))</f>
        <v>0</v>
      </c>
      <c r="O578" s="287">
        <f>IF(O$3&gt;A35taxremlife,A35taxvalue-SUM($F578:N578),IF(A35taxremlife="N/A","n/a",A35taxvalue/A35taxremlife))</f>
        <v>0</v>
      </c>
      <c r="P578" s="287">
        <f>IF(P$3&gt;A35taxremlife,A35taxvalue-SUM($F578:O578),IF(A35taxremlife="N/A","n/a",A35taxvalue/A35taxremlife))</f>
        <v>0</v>
      </c>
      <c r="Q578" s="287">
        <f>IF(Q$3&gt;A35taxremlife,A35taxvalue-SUM($F578:P578),IF(A35taxremlife="N/A","n/a",A35taxvalue/A35taxremlife))</f>
        <v>0</v>
      </c>
      <c r="R578" s="287"/>
      <c r="S578" s="288"/>
      <c r="T578" s="288"/>
      <c r="U578" s="288"/>
      <c r="V578" s="288"/>
      <c r="W578" s="288"/>
      <c r="X578" s="288"/>
      <c r="Y578" s="288"/>
      <c r="Z578" s="288"/>
      <c r="AA578" s="289"/>
      <c r="AB578" s="289"/>
      <c r="AC578" s="289"/>
      <c r="AD578" s="289"/>
      <c r="AE578" s="289"/>
      <c r="AF578" s="289"/>
      <c r="AG578" s="289"/>
      <c r="AH578" s="289"/>
      <c r="AI578" s="289"/>
      <c r="AJ578" s="289"/>
      <c r="AK578" s="289"/>
      <c r="AL578" s="289"/>
      <c r="AM578" s="289"/>
      <c r="AN578" s="289"/>
      <c r="AO578" s="289"/>
      <c r="AP578" s="289"/>
      <c r="AQ578" s="289"/>
      <c r="AR578" s="289"/>
      <c r="AS578" s="289"/>
      <c r="AT578" s="289"/>
      <c r="AU578" s="289"/>
      <c r="AV578" s="289"/>
      <c r="AW578" s="289"/>
      <c r="AX578" s="289"/>
      <c r="AY578" s="289"/>
      <c r="AZ578" s="289"/>
      <c r="BA578" s="289"/>
      <c r="BB578" s="289"/>
      <c r="BC578" s="289"/>
      <c r="BD578" s="289"/>
      <c r="BE578" s="289"/>
      <c r="BF578" s="289"/>
      <c r="BG578" s="289"/>
      <c r="BH578" s="289"/>
      <c r="BI578" s="289"/>
      <c r="BJ578" s="187"/>
      <c r="BK578" s="187"/>
      <c r="BL578" s="187"/>
      <c r="BM578" s="187"/>
      <c r="BN578" s="187"/>
      <c r="BO578" s="187"/>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t="12.75" hidden="1" customHeight="1" outlineLevel="2">
      <c r="A579" s="9"/>
      <c r="B579" s="9"/>
      <c r="C579" s="25"/>
      <c r="D579" s="364" t="s">
        <v>83</v>
      </c>
      <c r="E579" s="85">
        <v>-1</v>
      </c>
      <c r="F579" s="290"/>
      <c r="G579" s="291"/>
      <c r="H579" s="291"/>
      <c r="I579" s="291"/>
      <c r="J579" s="291"/>
      <c r="K579" s="291"/>
      <c r="L579" s="291"/>
      <c r="M579" s="291"/>
      <c r="N579" s="291"/>
      <c r="O579" s="291"/>
      <c r="P579" s="291"/>
      <c r="Q579" s="291"/>
      <c r="R579" s="291"/>
      <c r="S579" s="288"/>
      <c r="T579" s="288"/>
      <c r="U579" s="288"/>
      <c r="V579" s="288"/>
      <c r="W579" s="288"/>
      <c r="X579" s="288"/>
      <c r="Y579" s="288"/>
      <c r="Z579" s="288"/>
      <c r="AA579" s="289"/>
      <c r="AB579" s="289"/>
      <c r="AC579" s="289"/>
      <c r="AD579" s="289"/>
      <c r="AE579" s="289"/>
      <c r="AF579" s="289"/>
      <c r="AG579" s="289"/>
      <c r="AH579" s="289"/>
      <c r="AI579" s="289"/>
      <c r="AJ579" s="289"/>
      <c r="AK579" s="289"/>
      <c r="AL579" s="289"/>
      <c r="AM579" s="289"/>
      <c r="AN579" s="289"/>
      <c r="AO579" s="289"/>
      <c r="AP579" s="289"/>
      <c r="AQ579" s="289"/>
      <c r="AR579" s="289"/>
      <c r="AS579" s="289"/>
      <c r="AT579" s="289"/>
      <c r="AU579" s="289"/>
      <c r="AV579" s="289"/>
      <c r="AW579" s="289"/>
      <c r="AX579" s="289"/>
      <c r="AY579" s="289"/>
      <c r="AZ579" s="289"/>
      <c r="BA579" s="289"/>
      <c r="BB579" s="289"/>
      <c r="BC579" s="289"/>
      <c r="BD579" s="289"/>
      <c r="BE579" s="289"/>
      <c r="BF579" s="289"/>
      <c r="BG579" s="289"/>
      <c r="BH579" s="289"/>
      <c r="BI579" s="289"/>
      <c r="BJ579" s="187"/>
      <c r="BK579" s="187"/>
      <c r="BL579" s="187"/>
      <c r="BM579" s="187"/>
      <c r="BN579" s="187"/>
      <c r="BO579" s="187"/>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25"/>
      <c r="D580" s="365"/>
      <c r="E580" s="85">
        <v>0</v>
      </c>
      <c r="F580" s="290"/>
      <c r="G580" s="293"/>
      <c r="H580" s="291"/>
      <c r="I580" s="291"/>
      <c r="J580" s="291"/>
      <c r="K580" s="291"/>
      <c r="L580" s="291"/>
      <c r="M580" s="291"/>
      <c r="N580" s="291"/>
      <c r="O580" s="291"/>
      <c r="P580" s="291"/>
      <c r="Q580" s="291"/>
      <c r="R580" s="291"/>
      <c r="S580" s="288"/>
      <c r="T580" s="288"/>
      <c r="U580" s="288"/>
      <c r="V580" s="288"/>
      <c r="W580" s="288"/>
      <c r="X580" s="288"/>
      <c r="Y580" s="288"/>
      <c r="Z580" s="288"/>
      <c r="AA580" s="289"/>
      <c r="AB580" s="289"/>
      <c r="AC580" s="289"/>
      <c r="AD580" s="289"/>
      <c r="AE580" s="289"/>
      <c r="AF580" s="289"/>
      <c r="AG580" s="289"/>
      <c r="AH580" s="289"/>
      <c r="AI580" s="289"/>
      <c r="AJ580" s="289"/>
      <c r="AK580" s="289"/>
      <c r="AL580" s="289"/>
      <c r="AM580" s="289"/>
      <c r="AN580" s="289"/>
      <c r="AO580" s="289"/>
      <c r="AP580" s="289"/>
      <c r="AQ580" s="289"/>
      <c r="AR580" s="289"/>
      <c r="AS580" s="289"/>
      <c r="AT580" s="289"/>
      <c r="AU580" s="289"/>
      <c r="AV580" s="289"/>
      <c r="AW580" s="289"/>
      <c r="AX580" s="289"/>
      <c r="AY580" s="289"/>
      <c r="AZ580" s="289"/>
      <c r="BA580" s="289"/>
      <c r="BB580" s="289"/>
      <c r="BC580" s="289"/>
      <c r="BD580" s="289"/>
      <c r="BE580" s="289"/>
      <c r="BF580" s="289"/>
      <c r="BG580" s="289"/>
      <c r="BH580" s="289"/>
      <c r="BI580" s="289"/>
      <c r="BJ580" s="187"/>
      <c r="BK580" s="187"/>
      <c r="BL580" s="187"/>
      <c r="BM580" s="187"/>
      <c r="BN580" s="187"/>
      <c r="BO580" s="187"/>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t="12.75" hidden="1" customHeight="1" outlineLevel="2">
      <c r="A581" s="9"/>
      <c r="B581" s="9"/>
      <c r="C581" s="25"/>
      <c r="D581" s="365"/>
      <c r="E581" s="85">
        <v>1</v>
      </c>
      <c r="F581" s="290"/>
      <c r="G581" s="294"/>
      <c r="H581" s="293"/>
      <c r="I581" s="291">
        <f>IF(A35taxstdlife="n/a","n/a",IF(I$3&gt;(A35taxstdlife+$E581),(Input!$H$90-Input!$H$139)-SUM($H581:H581),(Input!$H$90-Input!$H$139)/A35taxstdlife))</f>
        <v>0</v>
      </c>
      <c r="J581" s="291">
        <f>IF(A35taxstdlife="n/a","n/a",IF(J$3&gt;(A35taxstdlife+$E581),(Input!$H$90-Input!$H$139)-SUM($H581:I581),(Input!$H$90-Input!$H$139)/A35taxstdlife))</f>
        <v>0</v>
      </c>
      <c r="K581" s="291">
        <f>IF(A35taxstdlife="n/a","n/a",IF(K$3&gt;(A35taxstdlife+$E581),(Input!$H$90-Input!$H$139)-SUM($H581:J581),(Input!$H$90-Input!$H$139)/A35taxstdlife))</f>
        <v>0</v>
      </c>
      <c r="L581" s="291">
        <f>IF(A35taxstdlife="n/a","n/a",IF(L$3&gt;(A35taxstdlife+$E581),(Input!$H$90-Input!$H$139)-SUM($H581:K581),(Input!$H$90-Input!$H$139)/A35taxstdlife))</f>
        <v>0</v>
      </c>
      <c r="M581" s="291">
        <f>IF(A35taxstdlife="n/a","n/a",IF(M$3&gt;(A35taxstdlife+$E581),(Input!$H$90-Input!$H$139)-SUM($H581:L581),(Input!$H$90-Input!$H$139)/A35taxstdlife))</f>
        <v>0</v>
      </c>
      <c r="N581" s="291">
        <f>IF(A35taxstdlife="n/a","n/a",IF(N$3&gt;(A35taxstdlife+$E581),(Input!$H$90-Input!$H$139)-SUM($H581:M581),(Input!$H$90-Input!$H$139)/A35taxstdlife))</f>
        <v>0</v>
      </c>
      <c r="O581" s="291">
        <f>IF(A35taxstdlife="n/a","n/a",IF(O$3&gt;(A35taxstdlife+$E581),(Input!$H$90-Input!$H$139)-SUM($H581:N581),(Input!$H$90-Input!$H$139)/A35taxstdlife))</f>
        <v>0</v>
      </c>
      <c r="P581" s="291">
        <f>IF(A35taxstdlife="n/a","n/a",IF(P$3&gt;(A35taxstdlife+$E581),(Input!$H$90-Input!$H$139)-SUM($H581:O581),(Input!$H$90-Input!$H$139)/A35taxstdlife))</f>
        <v>0</v>
      </c>
      <c r="Q581" s="291">
        <f>IF(A35taxstdlife="n/a","n/a",IF(Q$3&gt;(A35taxstdlife+$E581),(Input!$H$90-Input!$H$139)-SUM($H581:P581),(Input!$H$90-Input!$H$139)/A35taxstdlife))</f>
        <v>0</v>
      </c>
      <c r="R581" s="291"/>
      <c r="S581" s="288"/>
      <c r="T581" s="288"/>
      <c r="U581" s="288"/>
      <c r="V581" s="288"/>
      <c r="W581" s="288"/>
      <c r="X581" s="288"/>
      <c r="Y581" s="288"/>
      <c r="Z581" s="288"/>
      <c r="AA581" s="289"/>
      <c r="AB581" s="289"/>
      <c r="AC581" s="289"/>
      <c r="AD581" s="289"/>
      <c r="AE581" s="289"/>
      <c r="AF581" s="289"/>
      <c r="AG581" s="289"/>
      <c r="AH581" s="289"/>
      <c r="AI581" s="289"/>
      <c r="AJ581" s="289"/>
      <c r="AK581" s="289"/>
      <c r="AL581" s="289"/>
      <c r="AM581" s="289"/>
      <c r="AN581" s="289"/>
      <c r="AO581" s="289"/>
      <c r="AP581" s="289"/>
      <c r="AQ581" s="289"/>
      <c r="AR581" s="289"/>
      <c r="AS581" s="289"/>
      <c r="AT581" s="289"/>
      <c r="AU581" s="289"/>
      <c r="AV581" s="289"/>
      <c r="AW581" s="289"/>
      <c r="AX581" s="289"/>
      <c r="AY581" s="289"/>
      <c r="AZ581" s="289"/>
      <c r="BA581" s="289"/>
      <c r="BB581" s="289"/>
      <c r="BC581" s="289"/>
      <c r="BD581" s="289"/>
      <c r="BE581" s="289"/>
      <c r="BF581" s="289"/>
      <c r="BG581" s="289"/>
      <c r="BH581" s="289"/>
      <c r="BI581" s="289"/>
      <c r="BJ581" s="187"/>
      <c r="BK581" s="187"/>
      <c r="BL581" s="187"/>
      <c r="BM581" s="187"/>
      <c r="BN581" s="187"/>
      <c r="BO581" s="187"/>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t="12.75" hidden="1" customHeight="1" outlineLevel="2">
      <c r="A582" s="9"/>
      <c r="B582" s="9"/>
      <c r="C582" s="25"/>
      <c r="D582" s="365"/>
      <c r="E582" s="85">
        <v>2</v>
      </c>
      <c r="F582" s="290"/>
      <c r="G582" s="294"/>
      <c r="H582" s="294"/>
      <c r="I582" s="293"/>
      <c r="J582" s="291">
        <f>IF(A35taxstdlife="n/a","n/a",IF(J$3&gt;(A35taxstdlife+$E582),(Input!$I$90-Input!$I$139)-SUM($I582:I582),(Input!$I$90-Input!$I$139)/A35taxstdlife))</f>
        <v>0</v>
      </c>
      <c r="K582" s="291">
        <f>IF(A35taxstdlife="n/a","n/a",IF(K$3&gt;(A35taxstdlife+$E582),(Input!$I$90-Input!$I$139)-SUM($I582:J582),(Input!$I$90-Input!$I$139)/A35taxstdlife))</f>
        <v>0</v>
      </c>
      <c r="L582" s="291">
        <f>IF(A35taxstdlife="n/a","n/a",IF(L$3&gt;(A35taxstdlife+$E582),(Input!$I$90-Input!$I$139)-SUM($I582:K582),(Input!$I$90-Input!$I$139)/A35taxstdlife))</f>
        <v>0</v>
      </c>
      <c r="M582" s="291">
        <f>IF(A35taxstdlife="n/a","n/a",IF(M$3&gt;(A35taxstdlife+$E582),(Input!$I$90-Input!$I$139)-SUM($I582:L582),(Input!$I$90-Input!$I$139)/A35taxstdlife))</f>
        <v>0</v>
      </c>
      <c r="N582" s="291">
        <f>IF(A35taxstdlife="n/a","n/a",IF(N$3&gt;(A35taxstdlife+$E582),(Input!$I$90-Input!$I$139)-SUM($I582:M582),(Input!$I$90-Input!$I$139)/A35taxstdlife))</f>
        <v>0</v>
      </c>
      <c r="O582" s="291">
        <f>IF(A35taxstdlife="n/a","n/a",IF(O$3&gt;(A35taxstdlife+$E582),(Input!$I$90-Input!$I$139)-SUM($I582:N582),(Input!$I$90-Input!$I$139)/A35taxstdlife))</f>
        <v>0</v>
      </c>
      <c r="P582" s="291">
        <f>IF(A35taxstdlife="n/a","n/a",IF(P$3&gt;(A35taxstdlife+$E582),(Input!$I$90-Input!$I$139)-SUM($I582:O582),(Input!$I$90-Input!$I$139)/A35taxstdlife))</f>
        <v>0</v>
      </c>
      <c r="Q582" s="291">
        <f>IF(A35taxstdlife="n/a","n/a",IF(Q$3&gt;(A35taxstdlife+$E582),(Input!$I$90-Input!$I$139)-SUM($I582:P582),(Input!$I$90-Input!$I$139)/A35taxstdlife))</f>
        <v>0</v>
      </c>
      <c r="R582" s="291"/>
      <c r="S582" s="288"/>
      <c r="T582" s="288"/>
      <c r="U582" s="288"/>
      <c r="V582" s="288"/>
      <c r="W582" s="288"/>
      <c r="X582" s="288"/>
      <c r="Y582" s="288"/>
      <c r="Z582" s="288"/>
      <c r="AA582" s="289"/>
      <c r="AB582" s="289"/>
      <c r="AC582" s="289"/>
      <c r="AD582" s="289"/>
      <c r="AE582" s="289"/>
      <c r="AF582" s="289"/>
      <c r="AG582" s="289"/>
      <c r="AH582" s="289"/>
      <c r="AI582" s="289"/>
      <c r="AJ582" s="289"/>
      <c r="AK582" s="289"/>
      <c r="AL582" s="289"/>
      <c r="AM582" s="289"/>
      <c r="AN582" s="289"/>
      <c r="AO582" s="289"/>
      <c r="AP582" s="289"/>
      <c r="AQ582" s="289"/>
      <c r="AR582" s="289"/>
      <c r="AS582" s="289"/>
      <c r="AT582" s="289"/>
      <c r="AU582" s="289"/>
      <c r="AV582" s="289"/>
      <c r="AW582" s="289"/>
      <c r="AX582" s="289"/>
      <c r="AY582" s="289"/>
      <c r="AZ582" s="289"/>
      <c r="BA582" s="289"/>
      <c r="BB582" s="289"/>
      <c r="BC582" s="289"/>
      <c r="BD582" s="289"/>
      <c r="BE582" s="289"/>
      <c r="BF582" s="289"/>
      <c r="BG582" s="289"/>
      <c r="BH582" s="289"/>
      <c r="BI582" s="289"/>
      <c r="BJ582" s="300"/>
      <c r="BK582" s="187"/>
      <c r="BL582" s="187"/>
      <c r="BM582" s="187"/>
      <c r="BN582" s="187"/>
      <c r="BO582" s="187"/>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t="12.75" hidden="1" customHeight="1" outlineLevel="2">
      <c r="A583" s="9"/>
      <c r="B583" s="9"/>
      <c r="C583" s="25"/>
      <c r="D583" s="365"/>
      <c r="E583" s="85">
        <v>3</v>
      </c>
      <c r="F583" s="290"/>
      <c r="G583" s="294"/>
      <c r="H583" s="294"/>
      <c r="I583" s="294"/>
      <c r="J583" s="293"/>
      <c r="K583" s="291">
        <f>IF(A35taxstdlife="n/a","n/a",IF(K$3&gt;(A35taxstdlife+$E583),(Input!$J$90-Input!$J$139)-SUM($J583:J583),(Input!$J$90-Input!$J$139)/A35taxstdlife))</f>
        <v>0</v>
      </c>
      <c r="L583" s="291">
        <f>IF(A35taxstdlife="n/a","n/a",IF(L$3&gt;(A35taxstdlife+$E583),(Input!$J$90-Input!$J$139)-SUM($J583:K583),(Input!$J$90-Input!$J$139)/A35taxstdlife))</f>
        <v>0</v>
      </c>
      <c r="M583" s="291">
        <f>IF(A35taxstdlife="n/a","n/a",IF(M$3&gt;(A35taxstdlife+$E583),(Input!$J$90-Input!$J$139)-SUM($J583:L583),(Input!$J$90-Input!$J$139)/A35taxstdlife))</f>
        <v>0</v>
      </c>
      <c r="N583" s="291">
        <f>IF(A35taxstdlife="n/a","n/a",IF(N$3&gt;(A35taxstdlife+$E583),(Input!$J$90-Input!$J$139)-SUM($J583:M583),(Input!$J$90-Input!$J$139)/A35taxstdlife))</f>
        <v>0</v>
      </c>
      <c r="O583" s="291">
        <f>IF(A35taxstdlife="n/a","n/a",IF(O$3&gt;(A35taxstdlife+$E583),(Input!$J$90-Input!$J$139)-SUM($J583:N583),(Input!$J$90-Input!$J$139)/A35taxstdlife))</f>
        <v>0</v>
      </c>
      <c r="P583" s="291">
        <f>IF(A35taxstdlife="n/a","n/a",IF(P$3&gt;(A35taxstdlife+$E583),(Input!$J$90-Input!$J$139)-SUM($J583:O583),(Input!$J$90-Input!$J$139)/A35taxstdlife))</f>
        <v>0</v>
      </c>
      <c r="Q583" s="291">
        <f>IF(A35taxstdlife="n/a","n/a",IF(Q$3&gt;(A35taxstdlife+$E583),(Input!$J$90-Input!$J$139)-SUM($J583:P583),(Input!$J$90-Input!$J$139)/A35taxstdlife))</f>
        <v>0</v>
      </c>
      <c r="R583" s="291"/>
      <c r="S583" s="288"/>
      <c r="T583" s="288"/>
      <c r="U583" s="288"/>
      <c r="V583" s="288"/>
      <c r="W583" s="288"/>
      <c r="X583" s="288"/>
      <c r="Y583" s="288"/>
      <c r="Z583" s="288"/>
      <c r="AA583" s="289"/>
      <c r="AB583" s="289"/>
      <c r="AC583" s="289"/>
      <c r="AD583" s="289"/>
      <c r="AE583" s="289"/>
      <c r="AF583" s="289"/>
      <c r="AG583" s="289"/>
      <c r="AH583" s="289"/>
      <c r="AI583" s="289"/>
      <c r="AJ583" s="289"/>
      <c r="AK583" s="289"/>
      <c r="AL583" s="289"/>
      <c r="AM583" s="289"/>
      <c r="AN583" s="289"/>
      <c r="AO583" s="289"/>
      <c r="AP583" s="289"/>
      <c r="AQ583" s="289"/>
      <c r="AR583" s="289"/>
      <c r="AS583" s="289"/>
      <c r="AT583" s="289"/>
      <c r="AU583" s="289"/>
      <c r="AV583" s="289"/>
      <c r="AW583" s="289"/>
      <c r="AX583" s="289"/>
      <c r="AY583" s="289"/>
      <c r="AZ583" s="289"/>
      <c r="BA583" s="289"/>
      <c r="BB583" s="289"/>
      <c r="BC583" s="289"/>
      <c r="BD583" s="289"/>
      <c r="BE583" s="289"/>
      <c r="BF583" s="289"/>
      <c r="BG583" s="289"/>
      <c r="BH583" s="289"/>
      <c r="BI583" s="289"/>
      <c r="BJ583" s="187"/>
      <c r="BK583" s="187"/>
      <c r="BL583" s="187"/>
      <c r="BM583" s="187"/>
      <c r="BN583" s="187"/>
      <c r="BO583" s="187"/>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t="12.75" hidden="1" customHeight="1" outlineLevel="2">
      <c r="A584" s="9"/>
      <c r="B584" s="9"/>
      <c r="C584" s="25"/>
      <c r="D584" s="365"/>
      <c r="E584" s="85">
        <v>4</v>
      </c>
      <c r="F584" s="290"/>
      <c r="G584" s="294"/>
      <c r="H584" s="294"/>
      <c r="I584" s="294"/>
      <c r="J584" s="294"/>
      <c r="K584" s="293"/>
      <c r="L584" s="291">
        <f>IF(A35taxstdlife="n/a","n/a",IF(L$3&gt;(A35taxstdlife+$E584),(Input!$K$90-Input!$K$139)-SUM($K584:K584),(Input!$K$90-Input!$K$139)/A35taxstdlife))</f>
        <v>0</v>
      </c>
      <c r="M584" s="291">
        <f>IF(A35taxstdlife="n/a","n/a",IF(M$3&gt;(A35taxstdlife+$E584),(Input!$K$90-Input!$K$139)-SUM($K584:L584),(Input!$K$90-Input!$K$139)/A35taxstdlife))</f>
        <v>0</v>
      </c>
      <c r="N584" s="291">
        <f>IF(A35taxstdlife="n/a","n/a",IF(N$3&gt;(A35taxstdlife+$E584),(Input!$K$90-Input!$K$139)-SUM($K584:M584),(Input!$K$90-Input!$K$139)/A35taxstdlife))</f>
        <v>0</v>
      </c>
      <c r="O584" s="291">
        <f>IF(A35taxstdlife="n/a","n/a",IF(O$3&gt;(A35taxstdlife+$E584),(Input!$K$90-Input!$K$139)-SUM($K584:N584),(Input!$K$90-Input!$K$139)/A35taxstdlife))</f>
        <v>0</v>
      </c>
      <c r="P584" s="291">
        <f>IF(A35taxstdlife="n/a","n/a",IF(P$3&gt;(A35taxstdlife+$E584),(Input!$K$90-Input!$K$139)-SUM($K584:O584),(Input!$K$90-Input!$K$139)/A35taxstdlife))</f>
        <v>0</v>
      </c>
      <c r="Q584" s="291">
        <f>IF(A35taxstdlife="n/a","n/a",IF(Q$3&gt;(A35taxstdlife+$E584),(Input!$K$90-Input!$K$139)-SUM($K584:P584),(Input!$K$90-Input!$K$139)/A35taxstdlife))</f>
        <v>0</v>
      </c>
      <c r="R584" s="291"/>
      <c r="S584" s="288"/>
      <c r="T584" s="288"/>
      <c r="U584" s="288"/>
      <c r="V584" s="288"/>
      <c r="W584" s="288"/>
      <c r="X584" s="288"/>
      <c r="Y584" s="288"/>
      <c r="Z584" s="288"/>
      <c r="AA584" s="289"/>
      <c r="AB584" s="289"/>
      <c r="AC584" s="289"/>
      <c r="AD584" s="289"/>
      <c r="AE584" s="289"/>
      <c r="AF584" s="289"/>
      <c r="AG584" s="289"/>
      <c r="AH584" s="289"/>
      <c r="AI584" s="289"/>
      <c r="AJ584" s="289"/>
      <c r="AK584" s="289"/>
      <c r="AL584" s="289"/>
      <c r="AM584" s="289"/>
      <c r="AN584" s="289"/>
      <c r="AO584" s="289"/>
      <c r="AP584" s="289"/>
      <c r="AQ584" s="289"/>
      <c r="AR584" s="289"/>
      <c r="AS584" s="289"/>
      <c r="AT584" s="289"/>
      <c r="AU584" s="289"/>
      <c r="AV584" s="289"/>
      <c r="AW584" s="289"/>
      <c r="AX584" s="289"/>
      <c r="AY584" s="289"/>
      <c r="AZ584" s="289"/>
      <c r="BA584" s="289"/>
      <c r="BB584" s="289"/>
      <c r="BC584" s="289"/>
      <c r="BD584" s="289"/>
      <c r="BE584" s="289"/>
      <c r="BF584" s="289"/>
      <c r="BG584" s="289"/>
      <c r="BH584" s="289"/>
      <c r="BI584" s="289"/>
      <c r="BJ584" s="187"/>
      <c r="BK584" s="187"/>
      <c r="BL584" s="187"/>
      <c r="BM584" s="187"/>
      <c r="BN584" s="187"/>
      <c r="BO584" s="187"/>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t="12.75" hidden="1" customHeight="1" outlineLevel="2">
      <c r="A585" s="9"/>
      <c r="B585" s="9"/>
      <c r="C585" s="25"/>
      <c r="D585" s="365"/>
      <c r="E585" s="85">
        <v>5</v>
      </c>
      <c r="F585" s="290"/>
      <c r="G585" s="294"/>
      <c r="H585" s="294"/>
      <c r="I585" s="294"/>
      <c r="J585" s="294"/>
      <c r="K585" s="294"/>
      <c r="L585" s="293"/>
      <c r="M585" s="291">
        <f>IF(A35taxstdlife="n/a","n/a",IF(M$3&gt;(A35taxstdlife+$E585),(Input!$L$90-Input!$L$139)-SUM($L585:L585),(Input!$L$90-Input!$L$139)/A35taxstdlife))</f>
        <v>0</v>
      </c>
      <c r="N585" s="291">
        <f>IF(A35taxstdlife="n/a","n/a",IF(N$3&gt;(A35taxstdlife+$E585),(Input!$L$90-Input!$L$139)-SUM($L585:M585),(Input!$L$90-Input!$L$139)/A35taxstdlife))</f>
        <v>0</v>
      </c>
      <c r="O585" s="291">
        <f>IF(A35taxstdlife="n/a","n/a",IF(O$3&gt;(A35taxstdlife+$E585),(Input!$L$90-Input!$L$139)-SUM($L585:N585),(Input!$L$90-Input!$L$139)/A35taxstdlife))</f>
        <v>0</v>
      </c>
      <c r="P585" s="291">
        <f>IF(A35taxstdlife="n/a","n/a",IF(P$3&gt;(A35taxstdlife+$E585),(Input!$L$90-Input!$L$139)-SUM($L585:O585),(Input!$L$90-Input!$L$139)/A35taxstdlife))</f>
        <v>0</v>
      </c>
      <c r="Q585" s="291">
        <f>IF(A35taxstdlife="n/a","n/a",IF(Q$3&gt;(A35taxstdlife+$E585),(Input!$L$90-Input!$L$139)-SUM($L585:P585),(Input!$L$90-Input!$L$139)/A35taxstdlife))</f>
        <v>0</v>
      </c>
      <c r="R585" s="291"/>
      <c r="S585" s="288"/>
      <c r="T585" s="288"/>
      <c r="U585" s="288"/>
      <c r="V585" s="288"/>
      <c r="W585" s="288"/>
      <c r="X585" s="288"/>
      <c r="Y585" s="288"/>
      <c r="Z585" s="288"/>
      <c r="AA585" s="289"/>
      <c r="AB585" s="289"/>
      <c r="AC585" s="289"/>
      <c r="AD585" s="289"/>
      <c r="AE585" s="289"/>
      <c r="AF585" s="289"/>
      <c r="AG585" s="289"/>
      <c r="AH585" s="289"/>
      <c r="AI585" s="289"/>
      <c r="AJ585" s="289"/>
      <c r="AK585" s="289"/>
      <c r="AL585" s="289"/>
      <c r="AM585" s="289"/>
      <c r="AN585" s="289"/>
      <c r="AO585" s="289"/>
      <c r="AP585" s="289"/>
      <c r="AQ585" s="289"/>
      <c r="AR585" s="289"/>
      <c r="AS585" s="289"/>
      <c r="AT585" s="289"/>
      <c r="AU585" s="289"/>
      <c r="AV585" s="289"/>
      <c r="AW585" s="289"/>
      <c r="AX585" s="289"/>
      <c r="AY585" s="289"/>
      <c r="AZ585" s="289"/>
      <c r="BA585" s="289"/>
      <c r="BB585" s="289"/>
      <c r="BC585" s="289"/>
      <c r="BD585" s="289"/>
      <c r="BE585" s="289"/>
      <c r="BF585" s="289"/>
      <c r="BG585" s="289"/>
      <c r="BH585" s="289"/>
      <c r="BI585" s="289"/>
      <c r="BJ585" s="187"/>
      <c r="BK585" s="187"/>
      <c r="BL585" s="187"/>
      <c r="BM585" s="187"/>
      <c r="BN585" s="187"/>
      <c r="BO585" s="187"/>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t="12.75" hidden="1" customHeight="1" outlineLevel="2">
      <c r="A586" s="9"/>
      <c r="B586" s="9"/>
      <c r="C586" s="25"/>
      <c r="D586" s="365"/>
      <c r="E586" s="85">
        <v>6</v>
      </c>
      <c r="F586" s="290"/>
      <c r="G586" s="294"/>
      <c r="H586" s="294"/>
      <c r="I586" s="294"/>
      <c r="J586" s="294"/>
      <c r="K586" s="294"/>
      <c r="L586" s="294"/>
      <c r="M586" s="293"/>
      <c r="N586" s="291">
        <f>IF(A35taxstdlife="n/a","n/a",IF(N$3&gt;(A35taxstdlife+$E586),(Input!$M$90-Input!$M$139)-SUM($M586:M586),(Input!$M$90-Input!$M$139)/A35taxstdlife))</f>
        <v>0</v>
      </c>
      <c r="O586" s="291">
        <f>IF(A35taxstdlife="n/a","n/a",IF(O$3&gt;(A35taxstdlife+$E586),(Input!$M$90-Input!$M$139)-SUM($M586:N586),(Input!$M$90-Input!$M$139)/A35taxstdlife))</f>
        <v>0</v>
      </c>
      <c r="P586" s="291">
        <f>IF(A35taxstdlife="n/a","n/a",IF(P$3&gt;(A35taxstdlife+$E586),(Input!$M$90-Input!$M$139)-SUM($M586:O586),(Input!$M$90-Input!$M$139)/A35taxstdlife))</f>
        <v>0</v>
      </c>
      <c r="Q586" s="291">
        <f>IF(A35taxstdlife="n/a","n/a",IF(Q$3&gt;(A35taxstdlife+$E586),(Input!$M$90-Input!$M$139)-SUM($M586:P586),(Input!$M$90-Input!$M$139)/A35taxstdlife))</f>
        <v>0</v>
      </c>
      <c r="R586" s="291"/>
      <c r="S586" s="288"/>
      <c r="T586" s="288"/>
      <c r="U586" s="288"/>
      <c r="V586" s="288"/>
      <c r="W586" s="288"/>
      <c r="X586" s="288"/>
      <c r="Y586" s="288"/>
      <c r="Z586" s="288"/>
      <c r="AA586" s="289"/>
      <c r="AB586" s="289"/>
      <c r="AC586" s="289"/>
      <c r="AD586" s="289"/>
      <c r="AE586" s="289"/>
      <c r="AF586" s="289"/>
      <c r="AG586" s="289"/>
      <c r="AH586" s="289"/>
      <c r="AI586" s="289"/>
      <c r="AJ586" s="289"/>
      <c r="AK586" s="289"/>
      <c r="AL586" s="289"/>
      <c r="AM586" s="289"/>
      <c r="AN586" s="289"/>
      <c r="AO586" s="289"/>
      <c r="AP586" s="289"/>
      <c r="AQ586" s="289"/>
      <c r="AR586" s="289"/>
      <c r="AS586" s="289"/>
      <c r="AT586" s="289"/>
      <c r="AU586" s="289"/>
      <c r="AV586" s="289"/>
      <c r="AW586" s="289"/>
      <c r="AX586" s="289"/>
      <c r="AY586" s="289"/>
      <c r="AZ586" s="289"/>
      <c r="BA586" s="289"/>
      <c r="BB586" s="289"/>
      <c r="BC586" s="289"/>
      <c r="BD586" s="289"/>
      <c r="BE586" s="289"/>
      <c r="BF586" s="289"/>
      <c r="BG586" s="289"/>
      <c r="BH586" s="289"/>
      <c r="BI586" s="289"/>
      <c r="BJ586" s="187"/>
      <c r="BK586" s="187"/>
      <c r="BL586" s="187"/>
      <c r="BM586" s="187"/>
      <c r="BN586" s="187"/>
      <c r="BO586" s="187"/>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t="12.75" hidden="1" customHeight="1" outlineLevel="2">
      <c r="A587" s="9"/>
      <c r="B587" s="9"/>
      <c r="C587" s="25"/>
      <c r="D587" s="365"/>
      <c r="E587" s="85">
        <v>7</v>
      </c>
      <c r="F587" s="290"/>
      <c r="G587" s="294"/>
      <c r="H587" s="294"/>
      <c r="I587" s="294"/>
      <c r="J587" s="294"/>
      <c r="K587" s="294"/>
      <c r="L587" s="294"/>
      <c r="M587" s="294"/>
      <c r="N587" s="293"/>
      <c r="O587" s="291">
        <f>IF(A35taxstdlife="n/a","n/a",IF(O$3&gt;(A35taxstdlife+$E587),(Input!$N$90-Input!$N$139)-SUM($N587:N587),(Input!$N$90-Input!$N$139)/A35taxstdlife))</f>
        <v>0</v>
      </c>
      <c r="P587" s="291">
        <f>IF(A35taxstdlife="n/a","n/a",IF(P$3&gt;(A35taxstdlife+$E587),(Input!$N$90-Input!$N$139)-SUM($N587:O587),(Input!$N$90-Input!$N$139)/A35taxstdlife))</f>
        <v>0</v>
      </c>
      <c r="Q587" s="291">
        <f>IF(A35taxstdlife="n/a","n/a",IF(Q$3&gt;(A35taxstdlife+$E587),(Input!$N$90-Input!$N$139)-SUM($N587:P587),(Input!$N$90-Input!$N$139)/A35taxstdlife))</f>
        <v>0</v>
      </c>
      <c r="R587" s="291"/>
      <c r="S587" s="288"/>
      <c r="T587" s="288"/>
      <c r="U587" s="288"/>
      <c r="V587" s="288"/>
      <c r="W587" s="288"/>
      <c r="X587" s="288"/>
      <c r="Y587" s="288"/>
      <c r="Z587" s="288"/>
      <c r="AA587" s="289"/>
      <c r="AB587" s="289"/>
      <c r="AC587" s="289"/>
      <c r="AD587" s="289"/>
      <c r="AE587" s="289"/>
      <c r="AF587" s="289"/>
      <c r="AG587" s="289"/>
      <c r="AH587" s="289"/>
      <c r="AI587" s="289"/>
      <c r="AJ587" s="289"/>
      <c r="AK587" s="289"/>
      <c r="AL587" s="289"/>
      <c r="AM587" s="289"/>
      <c r="AN587" s="289"/>
      <c r="AO587" s="289"/>
      <c r="AP587" s="289"/>
      <c r="AQ587" s="289"/>
      <c r="AR587" s="289"/>
      <c r="AS587" s="289"/>
      <c r="AT587" s="289"/>
      <c r="AU587" s="289"/>
      <c r="AV587" s="289"/>
      <c r="AW587" s="289"/>
      <c r="AX587" s="289"/>
      <c r="AY587" s="289"/>
      <c r="AZ587" s="289"/>
      <c r="BA587" s="289"/>
      <c r="BB587" s="289"/>
      <c r="BC587" s="289"/>
      <c r="BD587" s="289"/>
      <c r="BE587" s="289"/>
      <c r="BF587" s="289"/>
      <c r="BG587" s="289"/>
      <c r="BH587" s="289"/>
      <c r="BI587" s="289"/>
      <c r="BJ587" s="187"/>
      <c r="BK587" s="187"/>
      <c r="BL587" s="187"/>
      <c r="BM587" s="187"/>
      <c r="BN587" s="187"/>
      <c r="BO587" s="1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t="12.75" hidden="1" customHeight="1" outlineLevel="2">
      <c r="A588" s="9"/>
      <c r="B588" s="9"/>
      <c r="C588" s="25"/>
      <c r="D588" s="365"/>
      <c r="E588" s="85">
        <v>8</v>
      </c>
      <c r="F588" s="290"/>
      <c r="G588" s="294"/>
      <c r="H588" s="294"/>
      <c r="I588" s="294"/>
      <c r="J588" s="294"/>
      <c r="K588" s="294"/>
      <c r="L588" s="294"/>
      <c r="M588" s="294"/>
      <c r="N588" s="294"/>
      <c r="O588" s="293"/>
      <c r="P588" s="291">
        <f>IF(A35taxstdlife="n/a","n/a",IF(P$3&gt;(A35taxstdlife+$E588),(Input!$O$90-Input!$O$139)-SUM($O588:O588),(Input!$O$90-Input!$O$139)/A35taxstdlife))</f>
        <v>0</v>
      </c>
      <c r="Q588" s="291">
        <f>IF(A35taxstdlife="n/a","n/a",IF(Q$3&gt;(A35taxstdlife+$E588),(Input!$O$90-Input!$O$139)-SUM($O588:P588),(Input!$O$90-Input!$O$139)/A35taxstdlife))</f>
        <v>0</v>
      </c>
      <c r="R588" s="291"/>
      <c r="S588" s="288"/>
      <c r="T588" s="288"/>
      <c r="U588" s="288"/>
      <c r="V588" s="288"/>
      <c r="W588" s="288"/>
      <c r="X588" s="288"/>
      <c r="Y588" s="288"/>
      <c r="Z588" s="288"/>
      <c r="AA588" s="289"/>
      <c r="AB588" s="289"/>
      <c r="AC588" s="289"/>
      <c r="AD588" s="289"/>
      <c r="AE588" s="289"/>
      <c r="AF588" s="289"/>
      <c r="AG588" s="289"/>
      <c r="AH588" s="289"/>
      <c r="AI588" s="289"/>
      <c r="AJ588" s="289"/>
      <c r="AK588" s="289"/>
      <c r="AL588" s="289"/>
      <c r="AM588" s="289"/>
      <c r="AN588" s="289"/>
      <c r="AO588" s="289"/>
      <c r="AP588" s="289"/>
      <c r="AQ588" s="289"/>
      <c r="AR588" s="289"/>
      <c r="AS588" s="289"/>
      <c r="AT588" s="289"/>
      <c r="AU588" s="289"/>
      <c r="AV588" s="289"/>
      <c r="AW588" s="289"/>
      <c r="AX588" s="289"/>
      <c r="AY588" s="289"/>
      <c r="AZ588" s="289"/>
      <c r="BA588" s="289"/>
      <c r="BB588" s="289"/>
      <c r="BC588" s="289"/>
      <c r="BD588" s="289"/>
      <c r="BE588" s="289"/>
      <c r="BF588" s="289"/>
      <c r="BG588" s="289"/>
      <c r="BH588" s="289"/>
      <c r="BI588" s="289"/>
      <c r="BJ588" s="187"/>
      <c r="BK588" s="187"/>
      <c r="BL588" s="187"/>
      <c r="BM588" s="187"/>
      <c r="BN588" s="187"/>
      <c r="BO588" s="187"/>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t="12.75" hidden="1" customHeight="1" outlineLevel="2">
      <c r="A589" s="9"/>
      <c r="B589" s="9"/>
      <c r="C589" s="25"/>
      <c r="D589" s="365"/>
      <c r="E589" s="85">
        <v>9</v>
      </c>
      <c r="F589" s="290"/>
      <c r="G589" s="294"/>
      <c r="H589" s="294"/>
      <c r="I589" s="294"/>
      <c r="J589" s="294"/>
      <c r="K589" s="294"/>
      <c r="L589" s="294"/>
      <c r="M589" s="294"/>
      <c r="N589" s="294"/>
      <c r="O589" s="294"/>
      <c r="P589" s="293"/>
      <c r="Q589" s="291">
        <f>IF(A35taxstdlife="n/a","n/a",IF(Q$3&gt;(A35taxstdlife+$E589),(Input!$P$90-Input!$P$139)-SUM($P589:P589),(Input!$P$90-Input!$P$139)/A35taxstdlife))</f>
        <v>0</v>
      </c>
      <c r="R589" s="291"/>
      <c r="S589" s="288"/>
      <c r="T589" s="288"/>
      <c r="U589" s="288"/>
      <c r="V589" s="288"/>
      <c r="W589" s="288"/>
      <c r="X589" s="288"/>
      <c r="Y589" s="288"/>
      <c r="Z589" s="288"/>
      <c r="AA589" s="289"/>
      <c r="AB589" s="289"/>
      <c r="AC589" s="289"/>
      <c r="AD589" s="289"/>
      <c r="AE589" s="289"/>
      <c r="AF589" s="289"/>
      <c r="AG589" s="289"/>
      <c r="AH589" s="289"/>
      <c r="AI589" s="289"/>
      <c r="AJ589" s="289"/>
      <c r="AK589" s="289"/>
      <c r="AL589" s="289"/>
      <c r="AM589" s="289"/>
      <c r="AN589" s="289"/>
      <c r="AO589" s="289"/>
      <c r="AP589" s="289"/>
      <c r="AQ589" s="289"/>
      <c r="AR589" s="289"/>
      <c r="AS589" s="289"/>
      <c r="AT589" s="289"/>
      <c r="AU589" s="289"/>
      <c r="AV589" s="289"/>
      <c r="AW589" s="289"/>
      <c r="AX589" s="289"/>
      <c r="AY589" s="289"/>
      <c r="AZ589" s="289"/>
      <c r="BA589" s="289"/>
      <c r="BB589" s="289"/>
      <c r="BC589" s="289"/>
      <c r="BD589" s="289"/>
      <c r="BE589" s="289"/>
      <c r="BF589" s="289"/>
      <c r="BG589" s="289"/>
      <c r="BH589" s="289"/>
      <c r="BI589" s="289"/>
      <c r="BJ589" s="187"/>
      <c r="BK589" s="187"/>
      <c r="BL589" s="187"/>
      <c r="BM589" s="187"/>
      <c r="BN589" s="187"/>
      <c r="BO589" s="187"/>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t="12.75" hidden="1" customHeight="1" outlineLevel="2">
      <c r="A590" s="9"/>
      <c r="B590" s="9"/>
      <c r="C590" s="25"/>
      <c r="D590" s="365"/>
      <c r="E590" s="86">
        <v>10</v>
      </c>
      <c r="F590" s="290"/>
      <c r="G590" s="294"/>
      <c r="H590" s="294"/>
      <c r="I590" s="294"/>
      <c r="J590" s="294"/>
      <c r="K590" s="294"/>
      <c r="L590" s="294"/>
      <c r="M590" s="294"/>
      <c r="N590" s="294"/>
      <c r="O590" s="294"/>
      <c r="P590" s="295"/>
      <c r="Q590" s="293"/>
      <c r="R590" s="291"/>
      <c r="S590" s="288"/>
      <c r="T590" s="288"/>
      <c r="U590" s="288"/>
      <c r="V590" s="288"/>
      <c r="W590" s="288"/>
      <c r="X590" s="288"/>
      <c r="Y590" s="288"/>
      <c r="Z590" s="288"/>
      <c r="AA590" s="289"/>
      <c r="AB590" s="289"/>
      <c r="AC590" s="289"/>
      <c r="AD590" s="289"/>
      <c r="AE590" s="289"/>
      <c r="AF590" s="289"/>
      <c r="AG590" s="289"/>
      <c r="AH590" s="289"/>
      <c r="AI590" s="289"/>
      <c r="AJ590" s="289"/>
      <c r="AK590" s="289"/>
      <c r="AL590" s="289"/>
      <c r="AM590" s="289"/>
      <c r="AN590" s="289"/>
      <c r="AO590" s="289"/>
      <c r="AP590" s="289"/>
      <c r="AQ590" s="289"/>
      <c r="AR590" s="289"/>
      <c r="AS590" s="289"/>
      <c r="AT590" s="289"/>
      <c r="AU590" s="289"/>
      <c r="AV590" s="289"/>
      <c r="AW590" s="289"/>
      <c r="AX590" s="289"/>
      <c r="AY590" s="289"/>
      <c r="AZ590" s="289"/>
      <c r="BA590" s="289"/>
      <c r="BB590" s="289"/>
      <c r="BC590" s="289"/>
      <c r="BD590" s="289"/>
      <c r="BE590" s="289"/>
      <c r="BF590" s="289"/>
      <c r="BG590" s="289"/>
      <c r="BH590" s="289"/>
      <c r="BI590" s="289"/>
      <c r="BJ590" s="187"/>
      <c r="BK590" s="187"/>
      <c r="BL590" s="187"/>
      <c r="BM590" s="187"/>
      <c r="BN590" s="187"/>
      <c r="BO590" s="187"/>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 r="A591" s="9"/>
      <c r="B591" s="9"/>
      <c r="C591" s="25">
        <f>Asset35</f>
        <v>0</v>
      </c>
      <c r="D591" s="9"/>
      <c r="E591" s="9"/>
      <c r="F591" s="281"/>
      <c r="G591" s="296"/>
      <c r="H591" s="296">
        <f>-SUM(H578:H590)</f>
        <v>0</v>
      </c>
      <c r="I591" s="296">
        <f>-SUM(I578:I590)</f>
        <v>0</v>
      </c>
      <c r="J591" s="296">
        <f>-SUM(J578:J590)</f>
        <v>0</v>
      </c>
      <c r="K591" s="296">
        <f>-SUM(K578:K590)</f>
        <v>0</v>
      </c>
      <c r="L591" s="296">
        <f>-SUM(L578:L590)</f>
        <v>0</v>
      </c>
      <c r="M591" s="296">
        <f>IF(Input!M318&gt;0, -SUM(M578:M590), 0)</f>
        <v>0</v>
      </c>
      <c r="N591" s="296">
        <f>IF(Input!N318&gt;0, -SUM(N578:N590), 0)</f>
        <v>0</v>
      </c>
      <c r="O591" s="296">
        <f>IF(Input!O318&gt;0, -SUM(O578:O590), 0)</f>
        <v>0</v>
      </c>
      <c r="P591" s="296">
        <f>IF(Input!P318&gt;0, -SUM(P578:P590), 0)</f>
        <v>0</v>
      </c>
      <c r="Q591" s="296">
        <f>IF(Input!Q318&gt;0, -SUM(Q578:Q590), 0)</f>
        <v>0</v>
      </c>
      <c r="R591" s="297"/>
      <c r="S591" s="298"/>
      <c r="T591" s="298"/>
      <c r="U591" s="298"/>
      <c r="V591" s="298"/>
      <c r="W591" s="298"/>
      <c r="X591" s="298"/>
      <c r="Y591" s="298"/>
      <c r="Z591" s="298"/>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187"/>
      <c r="BK591" s="187"/>
      <c r="BL591" s="187"/>
      <c r="BM591" s="187"/>
      <c r="BN591" s="187"/>
      <c r="BO591" s="187"/>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t="12.75" hidden="1" customHeight="1" outlineLevel="2">
      <c r="A592" s="9"/>
      <c r="B592" s="188">
        <f>Asset36</f>
        <v>0</v>
      </c>
      <c r="C592" s="32"/>
      <c r="D592" s="33" t="s">
        <v>66</v>
      </c>
      <c r="E592" s="32"/>
      <c r="F592" s="286"/>
      <c r="G592" s="287"/>
      <c r="H592" s="287">
        <f>IF(H$3&gt;A36taxremlife,A36taxvalue-SUM($F592:G592),IF(A36taxremlife="N/A","n/a",A36taxvalue/A36taxremlife))</f>
        <v>0</v>
      </c>
      <c r="I592" s="287">
        <f>IF(I$3&gt;A36taxremlife,A36taxvalue-SUM($F592:H592),IF(A36taxremlife="N/A","n/a",A36taxvalue/A36taxremlife))</f>
        <v>0</v>
      </c>
      <c r="J592" s="287">
        <f>IF(J$3&gt;A36taxremlife,A36taxvalue-SUM($F592:I592),IF(A36taxremlife="N/A","n/a",A36taxvalue/A36taxremlife))</f>
        <v>0</v>
      </c>
      <c r="K592" s="287">
        <f>IF(K$3&gt;A36taxremlife,A36taxvalue-SUM($F592:J592),IF(A36taxremlife="N/A","n/a",A36taxvalue/A36taxremlife))</f>
        <v>0</v>
      </c>
      <c r="L592" s="287">
        <f>IF(L$3&gt;A36taxremlife,A36taxvalue-SUM($F592:K592),IF(A36taxremlife="N/A","n/a",A36taxvalue/A36taxremlife))</f>
        <v>0</v>
      </c>
      <c r="M592" s="287">
        <f>IF(M$3&gt;A36taxremlife,A36taxvalue-SUM($F592:L592),IF(A36taxremlife="N/A","n/a",A36taxvalue/A36taxremlife))</f>
        <v>0</v>
      </c>
      <c r="N592" s="287">
        <f>IF(N$3&gt;A36taxremlife,A36taxvalue-SUM($F592:M592),IF(A36taxremlife="N/A","n/a",A36taxvalue/A36taxremlife))</f>
        <v>0</v>
      </c>
      <c r="O592" s="287">
        <f>IF(O$3&gt;A36taxremlife,A36taxvalue-SUM($F592:N592),IF(A36taxremlife="N/A","n/a",A36taxvalue/A36taxremlife))</f>
        <v>0</v>
      </c>
      <c r="P592" s="287">
        <f>IF(P$3&gt;A36taxremlife,A36taxvalue-SUM($F592:O592),IF(A36taxremlife="N/A","n/a",A36taxvalue/A36taxremlife))</f>
        <v>0</v>
      </c>
      <c r="Q592" s="287">
        <f>IF(Q$3&gt;A36taxremlife,A36taxvalue-SUM($F592:P592),IF(A36taxremlife="N/A","n/a",A36taxvalue/A36taxremlife))</f>
        <v>0</v>
      </c>
      <c r="R592" s="287"/>
      <c r="S592" s="288"/>
      <c r="T592" s="288"/>
      <c r="U592" s="288"/>
      <c r="V592" s="288"/>
      <c r="W592" s="288"/>
      <c r="X592" s="288"/>
      <c r="Y592" s="288"/>
      <c r="Z592" s="288"/>
      <c r="AA592" s="289"/>
      <c r="AB592" s="289"/>
      <c r="AC592" s="289"/>
      <c r="AD592" s="289"/>
      <c r="AE592" s="289"/>
      <c r="AF592" s="289"/>
      <c r="AG592" s="289"/>
      <c r="AH592" s="289"/>
      <c r="AI592" s="289"/>
      <c r="AJ592" s="289"/>
      <c r="AK592" s="289"/>
      <c r="AL592" s="289"/>
      <c r="AM592" s="289"/>
      <c r="AN592" s="289"/>
      <c r="AO592" s="289"/>
      <c r="AP592" s="289"/>
      <c r="AQ592" s="289"/>
      <c r="AR592" s="289"/>
      <c r="AS592" s="289"/>
      <c r="AT592" s="289"/>
      <c r="AU592" s="289"/>
      <c r="AV592" s="289"/>
      <c r="AW592" s="289"/>
      <c r="AX592" s="289"/>
      <c r="AY592" s="289"/>
      <c r="AZ592" s="289"/>
      <c r="BA592" s="289"/>
      <c r="BB592" s="289"/>
      <c r="BC592" s="289"/>
      <c r="BD592" s="289"/>
      <c r="BE592" s="289"/>
      <c r="BF592" s="289"/>
      <c r="BG592" s="289"/>
      <c r="BH592" s="289"/>
      <c r="BI592" s="289"/>
      <c r="BJ592" s="187"/>
      <c r="BK592" s="187"/>
      <c r="BL592" s="187"/>
      <c r="BM592" s="187"/>
      <c r="BN592" s="187"/>
      <c r="BO592" s="187"/>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25"/>
      <c r="D593" s="364" t="s">
        <v>83</v>
      </c>
      <c r="E593" s="85">
        <v>-1</v>
      </c>
      <c r="F593" s="290"/>
      <c r="G593" s="291"/>
      <c r="H593" s="291"/>
      <c r="I593" s="291"/>
      <c r="J593" s="291"/>
      <c r="K593" s="291"/>
      <c r="L593" s="291"/>
      <c r="M593" s="291"/>
      <c r="N593" s="291"/>
      <c r="O593" s="291"/>
      <c r="P593" s="291"/>
      <c r="Q593" s="291"/>
      <c r="R593" s="291"/>
      <c r="S593" s="288"/>
      <c r="T593" s="288"/>
      <c r="U593" s="288"/>
      <c r="V593" s="288"/>
      <c r="W593" s="288"/>
      <c r="X593" s="288"/>
      <c r="Y593" s="288"/>
      <c r="Z593" s="288"/>
      <c r="AA593" s="289"/>
      <c r="AB593" s="289"/>
      <c r="AC593" s="289"/>
      <c r="AD593" s="289"/>
      <c r="AE593" s="289"/>
      <c r="AF593" s="289"/>
      <c r="AG593" s="289"/>
      <c r="AH593" s="289"/>
      <c r="AI593" s="289"/>
      <c r="AJ593" s="289"/>
      <c r="AK593" s="289"/>
      <c r="AL593" s="289"/>
      <c r="AM593" s="289"/>
      <c r="AN593" s="289"/>
      <c r="AO593" s="289"/>
      <c r="AP593" s="289"/>
      <c r="AQ593" s="289"/>
      <c r="AR593" s="289"/>
      <c r="AS593" s="289"/>
      <c r="AT593" s="289"/>
      <c r="AU593" s="289"/>
      <c r="AV593" s="289"/>
      <c r="AW593" s="289"/>
      <c r="AX593" s="289"/>
      <c r="AY593" s="289"/>
      <c r="AZ593" s="289"/>
      <c r="BA593" s="289"/>
      <c r="BB593" s="289"/>
      <c r="BC593" s="289"/>
      <c r="BD593" s="289"/>
      <c r="BE593" s="289"/>
      <c r="BF593" s="289"/>
      <c r="BG593" s="289"/>
      <c r="BH593" s="289"/>
      <c r="BI593" s="289"/>
      <c r="BJ593" s="187"/>
      <c r="BK593" s="187"/>
      <c r="BL593" s="187"/>
      <c r="BM593" s="187"/>
      <c r="BN593" s="187"/>
      <c r="BO593" s="187"/>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t="12.75" hidden="1" customHeight="1" outlineLevel="2">
      <c r="A594" s="9"/>
      <c r="B594" s="9"/>
      <c r="C594" s="25"/>
      <c r="D594" s="365"/>
      <c r="E594" s="85">
        <v>0</v>
      </c>
      <c r="F594" s="290"/>
      <c r="G594" s="293"/>
      <c r="H594" s="291"/>
      <c r="I594" s="291"/>
      <c r="J594" s="291"/>
      <c r="K594" s="291"/>
      <c r="L594" s="291"/>
      <c r="M594" s="291"/>
      <c r="N594" s="291"/>
      <c r="O594" s="291"/>
      <c r="P594" s="291"/>
      <c r="Q594" s="291"/>
      <c r="R594" s="291"/>
      <c r="S594" s="288"/>
      <c r="T594" s="288"/>
      <c r="U594" s="288"/>
      <c r="V594" s="288"/>
      <c r="W594" s="288"/>
      <c r="X594" s="288"/>
      <c r="Y594" s="288"/>
      <c r="Z594" s="288"/>
      <c r="AA594" s="289"/>
      <c r="AB594" s="289"/>
      <c r="AC594" s="289"/>
      <c r="AD594" s="289"/>
      <c r="AE594" s="289"/>
      <c r="AF594" s="289"/>
      <c r="AG594" s="289"/>
      <c r="AH594" s="289"/>
      <c r="AI594" s="289"/>
      <c r="AJ594" s="289"/>
      <c r="AK594" s="289"/>
      <c r="AL594" s="289"/>
      <c r="AM594" s="289"/>
      <c r="AN594" s="289"/>
      <c r="AO594" s="289"/>
      <c r="AP594" s="289"/>
      <c r="AQ594" s="289"/>
      <c r="AR594" s="289"/>
      <c r="AS594" s="289"/>
      <c r="AT594" s="289"/>
      <c r="AU594" s="289"/>
      <c r="AV594" s="289"/>
      <c r="AW594" s="289"/>
      <c r="AX594" s="289"/>
      <c r="AY594" s="289"/>
      <c r="AZ594" s="289"/>
      <c r="BA594" s="289"/>
      <c r="BB594" s="289"/>
      <c r="BC594" s="289"/>
      <c r="BD594" s="289"/>
      <c r="BE594" s="289"/>
      <c r="BF594" s="289"/>
      <c r="BG594" s="289"/>
      <c r="BH594" s="289"/>
      <c r="BI594" s="289"/>
      <c r="BJ594" s="187"/>
      <c r="BK594" s="187"/>
      <c r="BL594" s="187"/>
      <c r="BM594" s="187"/>
      <c r="BN594" s="187"/>
      <c r="BO594" s="187"/>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t="12.75" hidden="1" customHeight="1" outlineLevel="2">
      <c r="A595" s="9"/>
      <c r="B595" s="9"/>
      <c r="C595" s="25"/>
      <c r="D595" s="365"/>
      <c r="E595" s="85">
        <v>1</v>
      </c>
      <c r="F595" s="290"/>
      <c r="G595" s="294"/>
      <c r="H595" s="293"/>
      <c r="I595" s="291">
        <f>IF(A36taxstdlife="n/a","n/a",IF(I$3&gt;(A36taxstdlife+$E595),(Input!$H$91-Input!$H$140)-SUM($H595:H595),(Input!$H$91-Input!$H$140)/A36taxstdlife))</f>
        <v>0</v>
      </c>
      <c r="J595" s="291">
        <f>IF(A36taxstdlife="n/a","n/a",IF(J$3&gt;(A36taxstdlife+$E595),(Input!$H$91-Input!$H$140)-SUM($H595:I595),(Input!$H$91-Input!$H$140)/A36taxstdlife))</f>
        <v>0</v>
      </c>
      <c r="K595" s="291">
        <f>IF(A36taxstdlife="n/a","n/a",IF(K$3&gt;(A36taxstdlife+$E595),(Input!$H$91-Input!$H$140)-SUM($H595:J595),(Input!$H$91-Input!$H$140)/A36taxstdlife))</f>
        <v>0</v>
      </c>
      <c r="L595" s="291">
        <f>IF(A36taxstdlife="n/a","n/a",IF(L$3&gt;(A36taxstdlife+$E595),(Input!$H$91-Input!$H$140)-SUM($H595:K595),(Input!$H$91-Input!$H$140)/A36taxstdlife))</f>
        <v>0</v>
      </c>
      <c r="M595" s="291">
        <f>IF(A36taxstdlife="n/a","n/a",IF(M$3&gt;(A36taxstdlife+$E595),(Input!$H$91-Input!$H$140)-SUM($H595:L595),(Input!$H$91-Input!$H$140)/A36taxstdlife))</f>
        <v>0</v>
      </c>
      <c r="N595" s="291">
        <f>IF(A36taxstdlife="n/a","n/a",IF(N$3&gt;(A36taxstdlife+$E595),(Input!$H$91-Input!$H$140)-SUM($H595:M595),(Input!$H$91-Input!$H$140)/A36taxstdlife))</f>
        <v>0</v>
      </c>
      <c r="O595" s="291">
        <f>IF(A36taxstdlife="n/a","n/a",IF(O$3&gt;(A36taxstdlife+$E595),(Input!$H$91-Input!$H$140)-SUM($H595:N595),(Input!$H$91-Input!$H$140)/A36taxstdlife))</f>
        <v>0</v>
      </c>
      <c r="P595" s="291">
        <f>IF(A36taxstdlife="n/a","n/a",IF(P$3&gt;(A36taxstdlife+$E595),(Input!$H$91-Input!$H$140)-SUM($H595:O595),(Input!$H$91-Input!$H$140)/A36taxstdlife))</f>
        <v>0</v>
      </c>
      <c r="Q595" s="291">
        <f>IF(A36taxstdlife="n/a","n/a",IF(Q$3&gt;(A36taxstdlife+$E595),(Input!$H$91-Input!$H$140)-SUM($H595:P595),(Input!$H$91-Input!$H$140)/A36taxstdlife))</f>
        <v>0</v>
      </c>
      <c r="R595" s="291"/>
      <c r="S595" s="288"/>
      <c r="T595" s="288"/>
      <c r="U595" s="288"/>
      <c r="V595" s="288"/>
      <c r="W595" s="288"/>
      <c r="X595" s="288"/>
      <c r="Y595" s="288"/>
      <c r="Z595" s="288"/>
      <c r="AA595" s="289"/>
      <c r="AB595" s="289"/>
      <c r="AC595" s="289"/>
      <c r="AD595" s="289"/>
      <c r="AE595" s="289"/>
      <c r="AF595" s="289"/>
      <c r="AG595" s="289"/>
      <c r="AH595" s="289"/>
      <c r="AI595" s="289"/>
      <c r="AJ595" s="289"/>
      <c r="AK595" s="289"/>
      <c r="AL595" s="289"/>
      <c r="AM595" s="289"/>
      <c r="AN595" s="289"/>
      <c r="AO595" s="289"/>
      <c r="AP595" s="289"/>
      <c r="AQ595" s="289"/>
      <c r="AR595" s="289"/>
      <c r="AS595" s="289"/>
      <c r="AT595" s="289"/>
      <c r="AU595" s="289"/>
      <c r="AV595" s="289"/>
      <c r="AW595" s="289"/>
      <c r="AX595" s="289"/>
      <c r="AY595" s="289"/>
      <c r="AZ595" s="289"/>
      <c r="BA595" s="289"/>
      <c r="BB595" s="289"/>
      <c r="BC595" s="289"/>
      <c r="BD595" s="289"/>
      <c r="BE595" s="289"/>
      <c r="BF595" s="289"/>
      <c r="BG595" s="289"/>
      <c r="BH595" s="289"/>
      <c r="BI595" s="289"/>
      <c r="BJ595" s="187"/>
      <c r="BK595" s="187"/>
      <c r="BL595" s="187"/>
      <c r="BM595" s="187"/>
      <c r="BN595" s="187"/>
      <c r="BO595" s="187"/>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t="12.75" hidden="1" customHeight="1" outlineLevel="2">
      <c r="A596" s="9"/>
      <c r="B596" s="9"/>
      <c r="C596" s="25"/>
      <c r="D596" s="365"/>
      <c r="E596" s="85">
        <v>2</v>
      </c>
      <c r="F596" s="290"/>
      <c r="G596" s="294"/>
      <c r="H596" s="294"/>
      <c r="I596" s="293"/>
      <c r="J596" s="291">
        <f>IF(A36taxstdlife="n/a","n/a",IF(J$3&gt;(A36taxstdlife+$E596),(Input!$I$91-Input!$I$140)-SUM($I596:I596),(Input!$I$91-Input!$I$140)/A36taxstdlife))</f>
        <v>0</v>
      </c>
      <c r="K596" s="291">
        <f>IF(A36taxstdlife="n/a","n/a",IF(K$3&gt;(A36taxstdlife+$E596),(Input!$I$91-Input!$I$140)-SUM($I596:J596),(Input!$I$91-Input!$I$140)/A36taxstdlife))</f>
        <v>0</v>
      </c>
      <c r="L596" s="291">
        <f>IF(A36taxstdlife="n/a","n/a",IF(L$3&gt;(A36taxstdlife+$E596),(Input!$I$91-Input!$I$140)-SUM($I596:K596),(Input!$I$91-Input!$I$140)/A36taxstdlife))</f>
        <v>0</v>
      </c>
      <c r="M596" s="291">
        <f>IF(A36taxstdlife="n/a","n/a",IF(M$3&gt;(A36taxstdlife+$E596),(Input!$I$91-Input!$I$140)-SUM($I596:L596),(Input!$I$91-Input!$I$140)/A36taxstdlife))</f>
        <v>0</v>
      </c>
      <c r="N596" s="291">
        <f>IF(A36taxstdlife="n/a","n/a",IF(N$3&gt;(A36taxstdlife+$E596),(Input!$I$91-Input!$I$140)-SUM($I596:M596),(Input!$I$91-Input!$I$140)/A36taxstdlife))</f>
        <v>0</v>
      </c>
      <c r="O596" s="291">
        <f>IF(A36taxstdlife="n/a","n/a",IF(O$3&gt;(A36taxstdlife+$E596),(Input!$I$91-Input!$I$140)-SUM($I596:N596),(Input!$I$91-Input!$I$140)/A36taxstdlife))</f>
        <v>0</v>
      </c>
      <c r="P596" s="291">
        <f>IF(A36taxstdlife="n/a","n/a",IF(P$3&gt;(A36taxstdlife+$E596),(Input!$I$91-Input!$I$140)-SUM($I596:O596),(Input!$I$91-Input!$I$140)/A36taxstdlife))</f>
        <v>0</v>
      </c>
      <c r="Q596" s="291">
        <f>IF(A36taxstdlife="n/a","n/a",IF(Q$3&gt;(A36taxstdlife+$E596),(Input!$I$91-Input!$I$140)-SUM($I596:P596),(Input!$I$91-Input!$I$140)/A36taxstdlife))</f>
        <v>0</v>
      </c>
      <c r="R596" s="291"/>
      <c r="S596" s="288"/>
      <c r="T596" s="288"/>
      <c r="U596" s="288"/>
      <c r="V596" s="288"/>
      <c r="W596" s="288"/>
      <c r="X596" s="288"/>
      <c r="Y596" s="288"/>
      <c r="Z596" s="288"/>
      <c r="AA596" s="289"/>
      <c r="AB596" s="289"/>
      <c r="AC596" s="289"/>
      <c r="AD596" s="289"/>
      <c r="AE596" s="289"/>
      <c r="AF596" s="289"/>
      <c r="AG596" s="289"/>
      <c r="AH596" s="289"/>
      <c r="AI596" s="289"/>
      <c r="AJ596" s="289"/>
      <c r="AK596" s="289"/>
      <c r="AL596" s="289"/>
      <c r="AM596" s="289"/>
      <c r="AN596" s="289"/>
      <c r="AO596" s="289"/>
      <c r="AP596" s="289"/>
      <c r="AQ596" s="289"/>
      <c r="AR596" s="289"/>
      <c r="AS596" s="289"/>
      <c r="AT596" s="289"/>
      <c r="AU596" s="289"/>
      <c r="AV596" s="289"/>
      <c r="AW596" s="289"/>
      <c r="AX596" s="289"/>
      <c r="AY596" s="289"/>
      <c r="AZ596" s="289"/>
      <c r="BA596" s="289"/>
      <c r="BB596" s="289"/>
      <c r="BC596" s="289"/>
      <c r="BD596" s="289"/>
      <c r="BE596" s="289"/>
      <c r="BF596" s="289"/>
      <c r="BG596" s="289"/>
      <c r="BH596" s="289"/>
      <c r="BI596" s="289"/>
      <c r="BJ596" s="300"/>
      <c r="BK596" s="187"/>
      <c r="BL596" s="187"/>
      <c r="BM596" s="187"/>
      <c r="BN596" s="187"/>
      <c r="BO596" s="187"/>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t="12.75" hidden="1" customHeight="1" outlineLevel="2">
      <c r="A597" s="9"/>
      <c r="B597" s="9"/>
      <c r="C597" s="25"/>
      <c r="D597" s="365"/>
      <c r="E597" s="85">
        <v>3</v>
      </c>
      <c r="F597" s="290"/>
      <c r="G597" s="294"/>
      <c r="H597" s="294"/>
      <c r="I597" s="294"/>
      <c r="J597" s="293"/>
      <c r="K597" s="291">
        <f>IF(A36taxstdlife="n/a","n/a",IF(K$3&gt;(A36taxstdlife+$E597),(Input!$J$91-Input!$J$140)-SUM($J597:J597),(Input!$J$91-Input!$J$140)/A36taxstdlife))</f>
        <v>0</v>
      </c>
      <c r="L597" s="291">
        <f>IF(A36taxstdlife="n/a","n/a",IF(L$3&gt;(A36taxstdlife+$E597),(Input!$J$91-Input!$J$140)-SUM($J597:K597),(Input!$J$91-Input!$J$140)/A36taxstdlife))</f>
        <v>0</v>
      </c>
      <c r="M597" s="291">
        <f>IF(A36taxstdlife="n/a","n/a",IF(M$3&gt;(A36taxstdlife+$E597),(Input!$J$91-Input!$J$140)-SUM($J597:L597),(Input!$J$91-Input!$J$140)/A36taxstdlife))</f>
        <v>0</v>
      </c>
      <c r="N597" s="291">
        <f>IF(A36taxstdlife="n/a","n/a",IF(N$3&gt;(A36taxstdlife+$E597),(Input!$J$91-Input!$J$140)-SUM($J597:M597),(Input!$J$91-Input!$J$140)/A36taxstdlife))</f>
        <v>0</v>
      </c>
      <c r="O597" s="291">
        <f>IF(A36taxstdlife="n/a","n/a",IF(O$3&gt;(A36taxstdlife+$E597),(Input!$J$91-Input!$J$140)-SUM($J597:N597),(Input!$J$91-Input!$J$140)/A36taxstdlife))</f>
        <v>0</v>
      </c>
      <c r="P597" s="291">
        <f>IF(A36taxstdlife="n/a","n/a",IF(P$3&gt;(A36taxstdlife+$E597),(Input!$J$91-Input!$J$140)-SUM($J597:O597),(Input!$J$91-Input!$J$140)/A36taxstdlife))</f>
        <v>0</v>
      </c>
      <c r="Q597" s="291">
        <f>IF(A36taxstdlife="n/a","n/a",IF(Q$3&gt;(A36taxstdlife+$E597),(Input!$J$91-Input!$J$140)-SUM($J597:P597),(Input!$J$91-Input!$J$140)/A36taxstdlife))</f>
        <v>0</v>
      </c>
      <c r="R597" s="291"/>
      <c r="S597" s="288"/>
      <c r="T597" s="288"/>
      <c r="U597" s="288"/>
      <c r="V597" s="288"/>
      <c r="W597" s="288"/>
      <c r="X597" s="288"/>
      <c r="Y597" s="288"/>
      <c r="Z597" s="288"/>
      <c r="AA597" s="289"/>
      <c r="AB597" s="289"/>
      <c r="AC597" s="289"/>
      <c r="AD597" s="289"/>
      <c r="AE597" s="289"/>
      <c r="AF597" s="289"/>
      <c r="AG597" s="289"/>
      <c r="AH597" s="289"/>
      <c r="AI597" s="289"/>
      <c r="AJ597" s="289"/>
      <c r="AK597" s="289"/>
      <c r="AL597" s="289"/>
      <c r="AM597" s="289"/>
      <c r="AN597" s="289"/>
      <c r="AO597" s="289"/>
      <c r="AP597" s="289"/>
      <c r="AQ597" s="289"/>
      <c r="AR597" s="289"/>
      <c r="AS597" s="289"/>
      <c r="AT597" s="289"/>
      <c r="AU597" s="289"/>
      <c r="AV597" s="289"/>
      <c r="AW597" s="289"/>
      <c r="AX597" s="289"/>
      <c r="AY597" s="289"/>
      <c r="AZ597" s="289"/>
      <c r="BA597" s="289"/>
      <c r="BB597" s="289"/>
      <c r="BC597" s="289"/>
      <c r="BD597" s="289"/>
      <c r="BE597" s="289"/>
      <c r="BF597" s="289"/>
      <c r="BG597" s="289"/>
      <c r="BH597" s="289"/>
      <c r="BI597" s="289"/>
      <c r="BJ597" s="187"/>
      <c r="BK597" s="187"/>
      <c r="BL597" s="187"/>
      <c r="BM597" s="187"/>
      <c r="BN597" s="187"/>
      <c r="BO597" s="18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t="12.75" hidden="1" customHeight="1" outlineLevel="2">
      <c r="A598" s="9"/>
      <c r="B598" s="9"/>
      <c r="C598" s="25"/>
      <c r="D598" s="365"/>
      <c r="E598" s="85">
        <v>4</v>
      </c>
      <c r="F598" s="290"/>
      <c r="G598" s="294"/>
      <c r="H598" s="294"/>
      <c r="I598" s="294"/>
      <c r="J598" s="294"/>
      <c r="K598" s="293"/>
      <c r="L598" s="291">
        <f>IF(A36taxstdlife="n/a","n/a",IF(L$3&gt;(A36taxstdlife+$E598),(Input!$K$91-Input!$K$140)-SUM($K598:K598),(Input!$K$91-Input!$K$140)/A36taxstdlife))</f>
        <v>0</v>
      </c>
      <c r="M598" s="291">
        <f>IF(A36taxstdlife="n/a","n/a",IF(M$3&gt;(A36taxstdlife+$E598),(Input!$K$91-Input!$K$140)-SUM($K598:L598),(Input!$K$91-Input!$K$140)/A36taxstdlife))</f>
        <v>0</v>
      </c>
      <c r="N598" s="291">
        <f>IF(A36taxstdlife="n/a","n/a",IF(N$3&gt;(A36taxstdlife+$E598),(Input!$K$91-Input!$K$140)-SUM($K598:M598),(Input!$K$91-Input!$K$140)/A36taxstdlife))</f>
        <v>0</v>
      </c>
      <c r="O598" s="291">
        <f>IF(A36taxstdlife="n/a","n/a",IF(O$3&gt;(A36taxstdlife+$E598),(Input!$K$91-Input!$K$140)-SUM($K598:N598),(Input!$K$91-Input!$K$140)/A36taxstdlife))</f>
        <v>0</v>
      </c>
      <c r="P598" s="291">
        <f>IF(A36taxstdlife="n/a","n/a",IF(P$3&gt;(A36taxstdlife+$E598),(Input!$K$91-Input!$K$140)-SUM($K598:O598),(Input!$K$91-Input!$K$140)/A36taxstdlife))</f>
        <v>0</v>
      </c>
      <c r="Q598" s="291">
        <f>IF(A36taxstdlife="n/a","n/a",IF(Q$3&gt;(A36taxstdlife+$E598),(Input!$K$91-Input!$K$140)-SUM($K598:P598),(Input!$K$91-Input!$K$140)/A36taxstdlife))</f>
        <v>0</v>
      </c>
      <c r="R598" s="291"/>
      <c r="S598" s="288"/>
      <c r="T598" s="288"/>
      <c r="U598" s="288"/>
      <c r="V598" s="288"/>
      <c r="W598" s="288"/>
      <c r="X598" s="288"/>
      <c r="Y598" s="288"/>
      <c r="Z598" s="288"/>
      <c r="AA598" s="289"/>
      <c r="AB598" s="289"/>
      <c r="AC598" s="289"/>
      <c r="AD598" s="289"/>
      <c r="AE598" s="289"/>
      <c r="AF598" s="289"/>
      <c r="AG598" s="289"/>
      <c r="AH598" s="289"/>
      <c r="AI598" s="289"/>
      <c r="AJ598" s="289"/>
      <c r="AK598" s="289"/>
      <c r="AL598" s="289"/>
      <c r="AM598" s="289"/>
      <c r="AN598" s="289"/>
      <c r="AO598" s="289"/>
      <c r="AP598" s="289"/>
      <c r="AQ598" s="289"/>
      <c r="AR598" s="289"/>
      <c r="AS598" s="289"/>
      <c r="AT598" s="289"/>
      <c r="AU598" s="289"/>
      <c r="AV598" s="289"/>
      <c r="AW598" s="289"/>
      <c r="AX598" s="289"/>
      <c r="AY598" s="289"/>
      <c r="AZ598" s="289"/>
      <c r="BA598" s="289"/>
      <c r="BB598" s="289"/>
      <c r="BC598" s="289"/>
      <c r="BD598" s="289"/>
      <c r="BE598" s="289"/>
      <c r="BF598" s="289"/>
      <c r="BG598" s="289"/>
      <c r="BH598" s="289"/>
      <c r="BI598" s="289"/>
      <c r="BJ598" s="187"/>
      <c r="BK598" s="187"/>
      <c r="BL598" s="187"/>
      <c r="BM598" s="187"/>
      <c r="BN598" s="187"/>
      <c r="BO598" s="187"/>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t="12.75" hidden="1" customHeight="1" outlineLevel="2">
      <c r="A599" s="9"/>
      <c r="B599" s="9"/>
      <c r="C599" s="25"/>
      <c r="D599" s="365"/>
      <c r="E599" s="85">
        <v>5</v>
      </c>
      <c r="F599" s="290"/>
      <c r="G599" s="294"/>
      <c r="H599" s="294"/>
      <c r="I599" s="294"/>
      <c r="J599" s="294"/>
      <c r="K599" s="294"/>
      <c r="L599" s="293"/>
      <c r="M599" s="291">
        <f>IF(A36taxstdlife="n/a","n/a",IF(M$3&gt;(A36taxstdlife+$E599),(Input!$L$91-Input!$L$140)-SUM($L599:L599),(Input!$L$91-Input!$L$140)/A36taxstdlife))</f>
        <v>0</v>
      </c>
      <c r="N599" s="291">
        <f>IF(A36taxstdlife="n/a","n/a",IF(N$3&gt;(A36taxstdlife+$E599),(Input!$L$91-Input!$L$140)-SUM($L599:M599),(Input!$L$91-Input!$L$140)/A36taxstdlife))</f>
        <v>0</v>
      </c>
      <c r="O599" s="291">
        <f>IF(A36taxstdlife="n/a","n/a",IF(O$3&gt;(A36taxstdlife+$E599),(Input!$L$91-Input!$L$140)-SUM($L599:N599),(Input!$L$91-Input!$L$140)/A36taxstdlife))</f>
        <v>0</v>
      </c>
      <c r="P599" s="291">
        <f>IF(A36taxstdlife="n/a","n/a",IF(P$3&gt;(A36taxstdlife+$E599),(Input!$L$91-Input!$L$140)-SUM($L599:O599),(Input!$L$91-Input!$L$140)/A36taxstdlife))</f>
        <v>0</v>
      </c>
      <c r="Q599" s="291">
        <f>IF(A36taxstdlife="n/a","n/a",IF(Q$3&gt;(A36taxstdlife+$E599),(Input!$L$91-Input!$L$140)-SUM($L599:P599),(Input!$L$91-Input!$L$140)/A36taxstdlife))</f>
        <v>0</v>
      </c>
      <c r="R599" s="291"/>
      <c r="S599" s="288"/>
      <c r="T599" s="288"/>
      <c r="U599" s="288"/>
      <c r="V599" s="288"/>
      <c r="W599" s="288"/>
      <c r="X599" s="288"/>
      <c r="Y599" s="288"/>
      <c r="Z599" s="288"/>
      <c r="AA599" s="289"/>
      <c r="AB599" s="289"/>
      <c r="AC599" s="289"/>
      <c r="AD599" s="289"/>
      <c r="AE599" s="289"/>
      <c r="AF599" s="289"/>
      <c r="AG599" s="289"/>
      <c r="AH599" s="289"/>
      <c r="AI599" s="289"/>
      <c r="AJ599" s="289"/>
      <c r="AK599" s="289"/>
      <c r="AL599" s="289"/>
      <c r="AM599" s="289"/>
      <c r="AN599" s="289"/>
      <c r="AO599" s="289"/>
      <c r="AP599" s="289"/>
      <c r="AQ599" s="289"/>
      <c r="AR599" s="289"/>
      <c r="AS599" s="289"/>
      <c r="AT599" s="289"/>
      <c r="AU599" s="289"/>
      <c r="AV599" s="289"/>
      <c r="AW599" s="289"/>
      <c r="AX599" s="289"/>
      <c r="AY599" s="289"/>
      <c r="AZ599" s="289"/>
      <c r="BA599" s="289"/>
      <c r="BB599" s="289"/>
      <c r="BC599" s="289"/>
      <c r="BD599" s="289"/>
      <c r="BE599" s="289"/>
      <c r="BF599" s="289"/>
      <c r="BG599" s="289"/>
      <c r="BH599" s="289"/>
      <c r="BI599" s="289"/>
      <c r="BJ599" s="187"/>
      <c r="BK599" s="187"/>
      <c r="BL599" s="187"/>
      <c r="BM599" s="187"/>
      <c r="BN599" s="187"/>
      <c r="BO599" s="187"/>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t="12.75" hidden="1" customHeight="1" outlineLevel="2">
      <c r="A600" s="9"/>
      <c r="B600" s="9"/>
      <c r="C600" s="25"/>
      <c r="D600" s="365"/>
      <c r="E600" s="85">
        <v>6</v>
      </c>
      <c r="F600" s="290"/>
      <c r="G600" s="294"/>
      <c r="H600" s="294"/>
      <c r="I600" s="294"/>
      <c r="J600" s="294"/>
      <c r="K600" s="294"/>
      <c r="L600" s="294"/>
      <c r="M600" s="293"/>
      <c r="N600" s="291">
        <f>IF(A36taxstdlife="n/a","n/a",IF(N$3&gt;(A36taxstdlife+$E600),(Input!$M$91-Input!$M$140)-SUM($M600:M600),(Input!$M$91-Input!$M$140)/A36taxstdlife))</f>
        <v>0</v>
      </c>
      <c r="O600" s="291">
        <f>IF(A36taxstdlife="n/a","n/a",IF(O$3&gt;(A36taxstdlife+$E600),(Input!$M$91-Input!$M$140)-SUM($M600:N600),(Input!$M$91-Input!$M$140)/A36taxstdlife))</f>
        <v>0</v>
      </c>
      <c r="P600" s="291">
        <f>IF(A36taxstdlife="n/a","n/a",IF(P$3&gt;(A36taxstdlife+$E600),(Input!$M$91-Input!$M$140)-SUM($M600:O600),(Input!$M$91-Input!$M$140)/A36taxstdlife))</f>
        <v>0</v>
      </c>
      <c r="Q600" s="291">
        <f>IF(A36taxstdlife="n/a","n/a",IF(Q$3&gt;(A36taxstdlife+$E600),(Input!$M$91-Input!$M$140)-SUM($M600:P600),(Input!$M$91-Input!$M$140)/A36taxstdlife))</f>
        <v>0</v>
      </c>
      <c r="R600" s="291"/>
      <c r="S600" s="288"/>
      <c r="T600" s="288"/>
      <c r="U600" s="288"/>
      <c r="V600" s="288"/>
      <c r="W600" s="288"/>
      <c r="X600" s="288"/>
      <c r="Y600" s="288"/>
      <c r="Z600" s="288"/>
      <c r="AA600" s="289"/>
      <c r="AB600" s="289"/>
      <c r="AC600" s="289"/>
      <c r="AD600" s="289"/>
      <c r="AE600" s="289"/>
      <c r="AF600" s="289"/>
      <c r="AG600" s="289"/>
      <c r="AH600" s="289"/>
      <c r="AI600" s="289"/>
      <c r="AJ600" s="289"/>
      <c r="AK600" s="289"/>
      <c r="AL600" s="289"/>
      <c r="AM600" s="289"/>
      <c r="AN600" s="289"/>
      <c r="AO600" s="289"/>
      <c r="AP600" s="289"/>
      <c r="AQ600" s="289"/>
      <c r="AR600" s="289"/>
      <c r="AS600" s="289"/>
      <c r="AT600" s="289"/>
      <c r="AU600" s="289"/>
      <c r="AV600" s="289"/>
      <c r="AW600" s="289"/>
      <c r="AX600" s="289"/>
      <c r="AY600" s="289"/>
      <c r="AZ600" s="289"/>
      <c r="BA600" s="289"/>
      <c r="BB600" s="289"/>
      <c r="BC600" s="289"/>
      <c r="BD600" s="289"/>
      <c r="BE600" s="289"/>
      <c r="BF600" s="289"/>
      <c r="BG600" s="289"/>
      <c r="BH600" s="289"/>
      <c r="BI600" s="289"/>
      <c r="BJ600" s="187"/>
      <c r="BK600" s="187"/>
      <c r="BL600" s="187"/>
      <c r="BM600" s="187"/>
      <c r="BN600" s="187"/>
      <c r="BO600" s="187"/>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t="12.75" hidden="1" customHeight="1" outlineLevel="2">
      <c r="A601" s="9"/>
      <c r="B601" s="9"/>
      <c r="C601" s="25"/>
      <c r="D601" s="365"/>
      <c r="E601" s="85">
        <v>7</v>
      </c>
      <c r="F601" s="290"/>
      <c r="G601" s="294"/>
      <c r="H601" s="294"/>
      <c r="I601" s="294"/>
      <c r="J601" s="294"/>
      <c r="K601" s="294"/>
      <c r="L601" s="294"/>
      <c r="M601" s="294"/>
      <c r="N601" s="293"/>
      <c r="O601" s="291">
        <f>IF(A36taxstdlife="n/a","n/a",IF(O$3&gt;(A36taxstdlife+$E601),(Input!$N$91-Input!$N$140)-SUM($N601:N601),(Input!$N$91-Input!$N$140)/A36taxstdlife))</f>
        <v>0</v>
      </c>
      <c r="P601" s="291">
        <f>IF(A36taxstdlife="n/a","n/a",IF(P$3&gt;(A36taxstdlife+$E601),(Input!$N$91-Input!$N$140)-SUM($N601:O601),(Input!$N$91-Input!$N$140)/A36taxstdlife))</f>
        <v>0</v>
      </c>
      <c r="Q601" s="291">
        <f>IF(A36taxstdlife="n/a","n/a",IF(Q$3&gt;(A36taxstdlife+$E601),(Input!$N$91-Input!$N$140)-SUM($N601:P601),(Input!$N$91-Input!$N$140)/A36taxstdlife))</f>
        <v>0</v>
      </c>
      <c r="R601" s="291"/>
      <c r="S601" s="288"/>
      <c r="T601" s="288"/>
      <c r="U601" s="288"/>
      <c r="V601" s="288"/>
      <c r="W601" s="288"/>
      <c r="X601" s="288"/>
      <c r="Y601" s="288"/>
      <c r="Z601" s="288"/>
      <c r="AA601" s="289"/>
      <c r="AB601" s="289"/>
      <c r="AC601" s="289"/>
      <c r="AD601" s="289"/>
      <c r="AE601" s="289"/>
      <c r="AF601" s="289"/>
      <c r="AG601" s="289"/>
      <c r="AH601" s="289"/>
      <c r="AI601" s="289"/>
      <c r="AJ601" s="289"/>
      <c r="AK601" s="289"/>
      <c r="AL601" s="289"/>
      <c r="AM601" s="289"/>
      <c r="AN601" s="289"/>
      <c r="AO601" s="289"/>
      <c r="AP601" s="289"/>
      <c r="AQ601" s="289"/>
      <c r="AR601" s="289"/>
      <c r="AS601" s="289"/>
      <c r="AT601" s="289"/>
      <c r="AU601" s="289"/>
      <c r="AV601" s="289"/>
      <c r="AW601" s="289"/>
      <c r="AX601" s="289"/>
      <c r="AY601" s="289"/>
      <c r="AZ601" s="289"/>
      <c r="BA601" s="289"/>
      <c r="BB601" s="289"/>
      <c r="BC601" s="289"/>
      <c r="BD601" s="289"/>
      <c r="BE601" s="289"/>
      <c r="BF601" s="289"/>
      <c r="BG601" s="289"/>
      <c r="BH601" s="289"/>
      <c r="BI601" s="289"/>
      <c r="BJ601" s="187"/>
      <c r="BK601" s="187"/>
      <c r="BL601" s="187"/>
      <c r="BM601" s="187"/>
      <c r="BN601" s="187"/>
      <c r="BO601" s="187"/>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t="12.75" hidden="1" customHeight="1" outlineLevel="2">
      <c r="A602" s="9"/>
      <c r="B602" s="9"/>
      <c r="C602" s="25"/>
      <c r="D602" s="365"/>
      <c r="E602" s="85">
        <v>8</v>
      </c>
      <c r="F602" s="290"/>
      <c r="G602" s="294"/>
      <c r="H602" s="294"/>
      <c r="I602" s="294"/>
      <c r="J602" s="294"/>
      <c r="K602" s="294"/>
      <c r="L602" s="294"/>
      <c r="M602" s="294"/>
      <c r="N602" s="294"/>
      <c r="O602" s="293"/>
      <c r="P602" s="291">
        <f>IF(A36taxstdlife="n/a","n/a",IF(P$3&gt;(A36taxstdlife+$E602),(Input!$O$91-Input!$O$140)-SUM($O602:O602),(Input!$O$91-Input!$O$140)/A36taxstdlife))</f>
        <v>0</v>
      </c>
      <c r="Q602" s="291">
        <f>IF(A36taxstdlife="n/a","n/a",IF(Q$3&gt;(A36taxstdlife+$E602),(Input!$O$91-Input!$O$140)-SUM($O602:P602),(Input!$O$91-Input!$O$140)/A36taxstdlife))</f>
        <v>0</v>
      </c>
      <c r="R602" s="291"/>
      <c r="S602" s="288"/>
      <c r="T602" s="288"/>
      <c r="U602" s="288"/>
      <c r="V602" s="288"/>
      <c r="W602" s="288"/>
      <c r="X602" s="288"/>
      <c r="Y602" s="288"/>
      <c r="Z602" s="288"/>
      <c r="AA602" s="289"/>
      <c r="AB602" s="289"/>
      <c r="AC602" s="289"/>
      <c r="AD602" s="289"/>
      <c r="AE602" s="289"/>
      <c r="AF602" s="289"/>
      <c r="AG602" s="289"/>
      <c r="AH602" s="289"/>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89"/>
      <c r="BF602" s="289"/>
      <c r="BG602" s="289"/>
      <c r="BH602" s="289"/>
      <c r="BI602" s="289"/>
      <c r="BJ602" s="187"/>
      <c r="BK602" s="187"/>
      <c r="BL602" s="187"/>
      <c r="BM602" s="187"/>
      <c r="BN602" s="187"/>
      <c r="BO602" s="187"/>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t="12.75" hidden="1" customHeight="1" outlineLevel="2">
      <c r="A603" s="9"/>
      <c r="B603" s="9"/>
      <c r="C603" s="25"/>
      <c r="D603" s="365"/>
      <c r="E603" s="85">
        <v>9</v>
      </c>
      <c r="F603" s="290"/>
      <c r="G603" s="294"/>
      <c r="H603" s="294"/>
      <c r="I603" s="294"/>
      <c r="J603" s="294"/>
      <c r="K603" s="294"/>
      <c r="L603" s="294"/>
      <c r="M603" s="294"/>
      <c r="N603" s="294"/>
      <c r="O603" s="294"/>
      <c r="P603" s="293"/>
      <c r="Q603" s="291">
        <f>IF(A36taxstdlife="n/a","n/a",IF(Q$3&gt;(A36taxstdlife+$E603),(Input!$P$91-Input!$P$140)-SUM($P603:P603),(Input!$P$91-Input!$P$140)/A36taxstdlife))</f>
        <v>0</v>
      </c>
      <c r="R603" s="291"/>
      <c r="S603" s="288"/>
      <c r="T603" s="288"/>
      <c r="U603" s="288"/>
      <c r="V603" s="288"/>
      <c r="W603" s="288"/>
      <c r="X603" s="288"/>
      <c r="Y603" s="288"/>
      <c r="Z603" s="288"/>
      <c r="AA603" s="289"/>
      <c r="AB603" s="289"/>
      <c r="AC603" s="289"/>
      <c r="AD603" s="289"/>
      <c r="AE603" s="289"/>
      <c r="AF603" s="289"/>
      <c r="AG603" s="289"/>
      <c r="AH603" s="289"/>
      <c r="AI603" s="289"/>
      <c r="AJ603" s="289"/>
      <c r="AK603" s="289"/>
      <c r="AL603" s="289"/>
      <c r="AM603" s="289"/>
      <c r="AN603" s="289"/>
      <c r="AO603" s="289"/>
      <c r="AP603" s="289"/>
      <c r="AQ603" s="289"/>
      <c r="AR603" s="289"/>
      <c r="AS603" s="289"/>
      <c r="AT603" s="289"/>
      <c r="AU603" s="289"/>
      <c r="AV603" s="289"/>
      <c r="AW603" s="289"/>
      <c r="AX603" s="289"/>
      <c r="AY603" s="289"/>
      <c r="AZ603" s="289"/>
      <c r="BA603" s="289"/>
      <c r="BB603" s="289"/>
      <c r="BC603" s="289"/>
      <c r="BD603" s="289"/>
      <c r="BE603" s="289"/>
      <c r="BF603" s="289"/>
      <c r="BG603" s="289"/>
      <c r="BH603" s="289"/>
      <c r="BI603" s="289"/>
      <c r="BJ603" s="187"/>
      <c r="BK603" s="187"/>
      <c r="BL603" s="187"/>
      <c r="BM603" s="187"/>
      <c r="BN603" s="187"/>
      <c r="BO603" s="187"/>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t="12.75" hidden="1" customHeight="1" outlineLevel="2">
      <c r="A604" s="9"/>
      <c r="B604" s="9"/>
      <c r="C604" s="25"/>
      <c r="D604" s="365"/>
      <c r="E604" s="86">
        <v>10</v>
      </c>
      <c r="F604" s="290"/>
      <c r="G604" s="294"/>
      <c r="H604" s="294"/>
      <c r="I604" s="294"/>
      <c r="J604" s="294"/>
      <c r="K604" s="294"/>
      <c r="L604" s="294"/>
      <c r="M604" s="294"/>
      <c r="N604" s="294"/>
      <c r="O604" s="294"/>
      <c r="P604" s="295"/>
      <c r="Q604" s="293"/>
      <c r="R604" s="291"/>
      <c r="S604" s="288"/>
      <c r="T604" s="288"/>
      <c r="U604" s="288"/>
      <c r="V604" s="288"/>
      <c r="W604" s="288"/>
      <c r="X604" s="288"/>
      <c r="Y604" s="288"/>
      <c r="Z604" s="288"/>
      <c r="AA604" s="289"/>
      <c r="AB604" s="289"/>
      <c r="AC604" s="289"/>
      <c r="AD604" s="289"/>
      <c r="AE604" s="289"/>
      <c r="AF604" s="289"/>
      <c r="AG604" s="289"/>
      <c r="AH604" s="289"/>
      <c r="AI604" s="289"/>
      <c r="AJ604" s="289"/>
      <c r="AK604" s="289"/>
      <c r="AL604" s="289"/>
      <c r="AM604" s="289"/>
      <c r="AN604" s="289"/>
      <c r="AO604" s="289"/>
      <c r="AP604" s="289"/>
      <c r="AQ604" s="289"/>
      <c r="AR604" s="289"/>
      <c r="AS604" s="289"/>
      <c r="AT604" s="289"/>
      <c r="AU604" s="289"/>
      <c r="AV604" s="289"/>
      <c r="AW604" s="289"/>
      <c r="AX604" s="289"/>
      <c r="AY604" s="289"/>
      <c r="AZ604" s="289"/>
      <c r="BA604" s="289"/>
      <c r="BB604" s="289"/>
      <c r="BC604" s="289"/>
      <c r="BD604" s="289"/>
      <c r="BE604" s="289"/>
      <c r="BF604" s="289"/>
      <c r="BG604" s="289"/>
      <c r="BH604" s="289"/>
      <c r="BI604" s="289"/>
      <c r="BJ604" s="187"/>
      <c r="BK604" s="187"/>
      <c r="BL604" s="187"/>
      <c r="BM604" s="187"/>
      <c r="BN604" s="187"/>
      <c r="BO604" s="187"/>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1">
      <c r="A605" s="9"/>
      <c r="B605" s="9"/>
      <c r="C605" s="25">
        <f>Asset36</f>
        <v>0</v>
      </c>
      <c r="D605" s="9"/>
      <c r="E605" s="9"/>
      <c r="F605" s="281"/>
      <c r="G605" s="296"/>
      <c r="H605" s="296">
        <f>-SUM(H592:H604)</f>
        <v>0</v>
      </c>
      <c r="I605" s="296">
        <f>-SUM(I592:I604)</f>
        <v>0</v>
      </c>
      <c r="J605" s="296">
        <f>-SUM(J592:J604)</f>
        <v>0</v>
      </c>
      <c r="K605" s="296">
        <f>-SUM(K592:K604)</f>
        <v>0</v>
      </c>
      <c r="L605" s="296">
        <f>-SUM(L592:L604)</f>
        <v>0</v>
      </c>
      <c r="M605" s="296">
        <f>IF(Input!M332&gt;0, -SUM(M592:M604), 0)</f>
        <v>0</v>
      </c>
      <c r="N605" s="296">
        <f>IF(Input!N332&gt;0, -SUM(N592:N604), 0)</f>
        <v>0</v>
      </c>
      <c r="O605" s="296">
        <f>IF(Input!O332&gt;0, -SUM(O592:O604), 0)</f>
        <v>0</v>
      </c>
      <c r="P605" s="296">
        <f>IF(Input!P332&gt;0, -SUM(P592:P604), 0)</f>
        <v>0</v>
      </c>
      <c r="Q605" s="296">
        <f>IF(Input!Q332&gt;0, -SUM(Q592:Q604), 0)</f>
        <v>0</v>
      </c>
      <c r="R605" s="297"/>
      <c r="S605" s="298"/>
      <c r="T605" s="298"/>
      <c r="U605" s="298"/>
      <c r="V605" s="298"/>
      <c r="W605" s="298"/>
      <c r="X605" s="298"/>
      <c r="Y605" s="298"/>
      <c r="Z605" s="298"/>
      <c r="AA605" s="299"/>
      <c r="AB605" s="299"/>
      <c r="AC605" s="299"/>
      <c r="AD605" s="299"/>
      <c r="AE605" s="299"/>
      <c r="AF605" s="299"/>
      <c r="AG605" s="299"/>
      <c r="AH605" s="299"/>
      <c r="AI605" s="299"/>
      <c r="AJ605" s="299"/>
      <c r="AK605" s="299"/>
      <c r="AL605" s="299"/>
      <c r="AM605" s="299"/>
      <c r="AN605" s="299"/>
      <c r="AO605" s="299"/>
      <c r="AP605" s="299"/>
      <c r="AQ605" s="299"/>
      <c r="AR605" s="299"/>
      <c r="AS605" s="299"/>
      <c r="AT605" s="299"/>
      <c r="AU605" s="299"/>
      <c r="AV605" s="299"/>
      <c r="AW605" s="299"/>
      <c r="AX605" s="299"/>
      <c r="AY605" s="299"/>
      <c r="AZ605" s="299"/>
      <c r="BA605" s="299"/>
      <c r="BB605" s="299"/>
      <c r="BC605" s="299"/>
      <c r="BD605" s="299"/>
      <c r="BE605" s="299"/>
      <c r="BF605" s="299"/>
      <c r="BG605" s="299"/>
      <c r="BH605" s="299"/>
      <c r="BI605" s="299"/>
      <c r="BJ605" s="187"/>
      <c r="BK605" s="187"/>
      <c r="BL605" s="187"/>
      <c r="BM605" s="187"/>
      <c r="BN605" s="187"/>
      <c r="BO605" s="187"/>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188">
        <f>Asset37</f>
        <v>0</v>
      </c>
      <c r="C606" s="32"/>
      <c r="D606" s="33" t="s">
        <v>66</v>
      </c>
      <c r="E606" s="32"/>
      <c r="F606" s="286"/>
      <c r="G606" s="287"/>
      <c r="H606" s="287">
        <f>IF(H$3&gt;A37taxremlife,A37taxvalue-SUM($F606:G606),IF(A37taxremlife="N/A","n/a",A37taxvalue/A37taxremlife))</f>
        <v>0</v>
      </c>
      <c r="I606" s="287">
        <f>IF(I$3&gt;A37taxremlife,A37taxvalue-SUM($F606:H606),IF(A37taxremlife="N/A","n/a",A37taxvalue/A37taxremlife))</f>
        <v>0</v>
      </c>
      <c r="J606" s="287">
        <f>IF(J$3&gt;A37taxremlife,A37taxvalue-SUM($F606:I606),IF(A37taxremlife="N/A","n/a",A37taxvalue/A37taxremlife))</f>
        <v>0</v>
      </c>
      <c r="K606" s="287">
        <f>IF(K$3&gt;A37taxremlife,A37taxvalue-SUM($F606:J606),IF(A37taxremlife="N/A","n/a",A37taxvalue/A37taxremlife))</f>
        <v>0</v>
      </c>
      <c r="L606" s="287">
        <f>IF(L$3&gt;A37taxremlife,A37taxvalue-SUM($F606:K606),IF(A37taxremlife="N/A","n/a",A37taxvalue/A37taxremlife))</f>
        <v>0</v>
      </c>
      <c r="M606" s="287">
        <f>IF(M$3&gt;A37taxremlife,A37taxvalue-SUM($F606:L606),IF(A37taxremlife="N/A","n/a",A37taxvalue/A37taxremlife))</f>
        <v>0</v>
      </c>
      <c r="N606" s="287">
        <f>IF(N$3&gt;A37taxremlife,A37taxvalue-SUM($F606:M606),IF(A37taxremlife="N/A","n/a",A37taxvalue/A37taxremlife))</f>
        <v>0</v>
      </c>
      <c r="O606" s="287">
        <f>IF(O$3&gt;A37taxremlife,A37taxvalue-SUM($F606:N606),IF(A37taxremlife="N/A","n/a",A37taxvalue/A37taxremlife))</f>
        <v>0</v>
      </c>
      <c r="P606" s="287">
        <f>IF(P$3&gt;A37taxremlife,A37taxvalue-SUM($F606:O606),IF(A37taxremlife="N/A","n/a",A37taxvalue/A37taxremlife))</f>
        <v>0</v>
      </c>
      <c r="Q606" s="287">
        <f>IF(Q$3&gt;A37taxremlife,A37taxvalue-SUM($F606:P606),IF(A37taxremlife="N/A","n/a",A37taxvalue/A37taxremlife))</f>
        <v>0</v>
      </c>
      <c r="R606" s="287"/>
      <c r="S606" s="288"/>
      <c r="T606" s="288"/>
      <c r="U606" s="288"/>
      <c r="V606" s="288"/>
      <c r="W606" s="288"/>
      <c r="X606" s="288"/>
      <c r="Y606" s="288"/>
      <c r="Z606" s="288"/>
      <c r="AA606" s="289"/>
      <c r="AB606" s="289"/>
      <c r="AC606" s="289"/>
      <c r="AD606" s="289"/>
      <c r="AE606" s="289"/>
      <c r="AF606" s="289"/>
      <c r="AG606" s="289"/>
      <c r="AH606" s="289"/>
      <c r="AI606" s="289"/>
      <c r="AJ606" s="289"/>
      <c r="AK606" s="289"/>
      <c r="AL606" s="289"/>
      <c r="AM606" s="289"/>
      <c r="AN606" s="289"/>
      <c r="AO606" s="289"/>
      <c r="AP606" s="289"/>
      <c r="AQ606" s="289"/>
      <c r="AR606" s="289"/>
      <c r="AS606" s="289"/>
      <c r="AT606" s="289"/>
      <c r="AU606" s="289"/>
      <c r="AV606" s="289"/>
      <c r="AW606" s="289"/>
      <c r="AX606" s="289"/>
      <c r="AY606" s="289"/>
      <c r="AZ606" s="289"/>
      <c r="BA606" s="289"/>
      <c r="BB606" s="289"/>
      <c r="BC606" s="289"/>
      <c r="BD606" s="289"/>
      <c r="BE606" s="289"/>
      <c r="BF606" s="289"/>
      <c r="BG606" s="289"/>
      <c r="BH606" s="289"/>
      <c r="BI606" s="289"/>
      <c r="BJ606" s="187"/>
      <c r="BK606" s="187"/>
      <c r="BL606" s="187"/>
      <c r="BM606" s="187"/>
      <c r="BN606" s="187"/>
      <c r="BO606" s="187"/>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t="12.75" hidden="1" customHeight="1" outlineLevel="2">
      <c r="A607" s="9"/>
      <c r="B607" s="9"/>
      <c r="C607" s="25"/>
      <c r="D607" s="364" t="s">
        <v>83</v>
      </c>
      <c r="E607" s="85">
        <v>-1</v>
      </c>
      <c r="F607" s="290"/>
      <c r="G607" s="291"/>
      <c r="H607" s="291"/>
      <c r="I607" s="291"/>
      <c r="J607" s="291"/>
      <c r="K607" s="291"/>
      <c r="L607" s="291"/>
      <c r="M607" s="291"/>
      <c r="N607" s="291"/>
      <c r="O607" s="291"/>
      <c r="P607" s="291"/>
      <c r="Q607" s="291"/>
      <c r="R607" s="291"/>
      <c r="S607" s="288"/>
      <c r="T607" s="288"/>
      <c r="U607" s="288"/>
      <c r="V607" s="288"/>
      <c r="W607" s="288"/>
      <c r="X607" s="288"/>
      <c r="Y607" s="288"/>
      <c r="Z607" s="288"/>
      <c r="AA607" s="289"/>
      <c r="AB607" s="289"/>
      <c r="AC607" s="289"/>
      <c r="AD607" s="289"/>
      <c r="AE607" s="289"/>
      <c r="AF607" s="289"/>
      <c r="AG607" s="289"/>
      <c r="AH607" s="289"/>
      <c r="AI607" s="289"/>
      <c r="AJ607" s="289"/>
      <c r="AK607" s="289"/>
      <c r="AL607" s="289"/>
      <c r="AM607" s="289"/>
      <c r="AN607" s="289"/>
      <c r="AO607" s="289"/>
      <c r="AP607" s="289"/>
      <c r="AQ607" s="289"/>
      <c r="AR607" s="289"/>
      <c r="AS607" s="289"/>
      <c r="AT607" s="289"/>
      <c r="AU607" s="289"/>
      <c r="AV607" s="289"/>
      <c r="AW607" s="289"/>
      <c r="AX607" s="289"/>
      <c r="AY607" s="289"/>
      <c r="AZ607" s="289"/>
      <c r="BA607" s="289"/>
      <c r="BB607" s="289"/>
      <c r="BC607" s="289"/>
      <c r="BD607" s="289"/>
      <c r="BE607" s="289"/>
      <c r="BF607" s="289"/>
      <c r="BG607" s="289"/>
      <c r="BH607" s="289"/>
      <c r="BI607" s="289"/>
      <c r="BJ607" s="187"/>
      <c r="BK607" s="187"/>
      <c r="BL607" s="187"/>
      <c r="BM607" s="187"/>
      <c r="BN607" s="187"/>
      <c r="BO607" s="18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t="12.75" hidden="1" customHeight="1" outlineLevel="2">
      <c r="A608" s="9"/>
      <c r="B608" s="9"/>
      <c r="C608" s="25"/>
      <c r="D608" s="365"/>
      <c r="E608" s="85">
        <v>0</v>
      </c>
      <c r="F608" s="290"/>
      <c r="G608" s="293"/>
      <c r="H608" s="291"/>
      <c r="I608" s="291"/>
      <c r="J608" s="291"/>
      <c r="K608" s="291"/>
      <c r="L608" s="291"/>
      <c r="M608" s="291"/>
      <c r="N608" s="291"/>
      <c r="O608" s="291"/>
      <c r="P608" s="291"/>
      <c r="Q608" s="291"/>
      <c r="R608" s="291"/>
      <c r="S608" s="288"/>
      <c r="T608" s="288"/>
      <c r="U608" s="288"/>
      <c r="V608" s="288"/>
      <c r="W608" s="288"/>
      <c r="X608" s="288"/>
      <c r="Y608" s="288"/>
      <c r="Z608" s="288"/>
      <c r="AA608" s="289"/>
      <c r="AB608" s="289"/>
      <c r="AC608" s="289"/>
      <c r="AD608" s="289"/>
      <c r="AE608" s="289"/>
      <c r="AF608" s="289"/>
      <c r="AG608" s="289"/>
      <c r="AH608" s="289"/>
      <c r="AI608" s="289"/>
      <c r="AJ608" s="289"/>
      <c r="AK608" s="289"/>
      <c r="AL608" s="289"/>
      <c r="AM608" s="289"/>
      <c r="AN608" s="289"/>
      <c r="AO608" s="289"/>
      <c r="AP608" s="289"/>
      <c r="AQ608" s="289"/>
      <c r="AR608" s="289"/>
      <c r="AS608" s="289"/>
      <c r="AT608" s="289"/>
      <c r="AU608" s="289"/>
      <c r="AV608" s="289"/>
      <c r="AW608" s="289"/>
      <c r="AX608" s="289"/>
      <c r="AY608" s="289"/>
      <c r="AZ608" s="289"/>
      <c r="BA608" s="289"/>
      <c r="BB608" s="289"/>
      <c r="BC608" s="289"/>
      <c r="BD608" s="289"/>
      <c r="BE608" s="289"/>
      <c r="BF608" s="289"/>
      <c r="BG608" s="289"/>
      <c r="BH608" s="289"/>
      <c r="BI608" s="289"/>
      <c r="BJ608" s="187"/>
      <c r="BK608" s="187"/>
      <c r="BL608" s="187"/>
      <c r="BM608" s="187"/>
      <c r="BN608" s="187"/>
      <c r="BO608" s="187"/>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t="12.75" hidden="1" customHeight="1" outlineLevel="2">
      <c r="A609" s="9"/>
      <c r="B609" s="9"/>
      <c r="C609" s="25"/>
      <c r="D609" s="365"/>
      <c r="E609" s="85">
        <v>1</v>
      </c>
      <c r="F609" s="290"/>
      <c r="G609" s="294"/>
      <c r="H609" s="293"/>
      <c r="I609" s="291">
        <f>IF(A37taxstdlife="n/a","n/a",IF(I$3&gt;(A37taxstdlife+$E609),(Input!$H$92-Input!$H$141)-SUM($H609:H609),(Input!$H$92-Input!$H$141)/A37taxstdlife))</f>
        <v>0</v>
      </c>
      <c r="J609" s="291">
        <f>IF(A37taxstdlife="n/a","n/a",IF(J$3&gt;(A37taxstdlife+$E609),(Input!$H$92-Input!$H$141)-SUM($H609:I609),(Input!$H$92-Input!$H$141)/A37taxstdlife))</f>
        <v>0</v>
      </c>
      <c r="K609" s="291">
        <f>IF(A37taxstdlife="n/a","n/a",IF(K$3&gt;(A37taxstdlife+$E609),(Input!$H$92-Input!$H$141)-SUM($H609:J609),(Input!$H$92-Input!$H$141)/A37taxstdlife))</f>
        <v>0</v>
      </c>
      <c r="L609" s="291">
        <f>IF(A37taxstdlife="n/a","n/a",IF(L$3&gt;(A37taxstdlife+$E609),(Input!$H$92-Input!$H$141)-SUM($H609:K609),(Input!$H$92-Input!$H$141)/A37taxstdlife))</f>
        <v>0</v>
      </c>
      <c r="M609" s="291">
        <f>IF(A37taxstdlife="n/a","n/a",IF(M$3&gt;(A37taxstdlife+$E609),(Input!$H$92-Input!$H$141)-SUM($H609:L609),(Input!$H$92-Input!$H$141)/A37taxstdlife))</f>
        <v>0</v>
      </c>
      <c r="N609" s="291">
        <f>IF(A37taxstdlife="n/a","n/a",IF(N$3&gt;(A37taxstdlife+$E609),(Input!$H$92-Input!$H$141)-SUM($H609:M609),(Input!$H$92-Input!$H$141)/A37taxstdlife))</f>
        <v>0</v>
      </c>
      <c r="O609" s="291">
        <f>IF(A37taxstdlife="n/a","n/a",IF(O$3&gt;(A37taxstdlife+$E609),(Input!$H$92-Input!$H$141)-SUM($H609:N609),(Input!$H$92-Input!$H$141)/A37taxstdlife))</f>
        <v>0</v>
      </c>
      <c r="P609" s="291">
        <f>IF(A37taxstdlife="n/a","n/a",IF(P$3&gt;(A37taxstdlife+$E609),(Input!$H$92-Input!$H$141)-SUM($H609:O609),(Input!$H$92-Input!$H$141)/A37taxstdlife))</f>
        <v>0</v>
      </c>
      <c r="Q609" s="291">
        <f>IF(A37taxstdlife="n/a","n/a",IF(Q$3&gt;(A37taxstdlife+$E609),(Input!$H$92-Input!$H$141)-SUM($H609:P609),(Input!$H$92-Input!$H$141)/A37taxstdlife))</f>
        <v>0</v>
      </c>
      <c r="R609" s="291"/>
      <c r="S609" s="288"/>
      <c r="T609" s="288"/>
      <c r="U609" s="288"/>
      <c r="V609" s="288"/>
      <c r="W609" s="288"/>
      <c r="X609" s="288"/>
      <c r="Y609" s="288"/>
      <c r="Z609" s="288"/>
      <c r="AA609" s="289"/>
      <c r="AB609" s="289"/>
      <c r="AC609" s="289"/>
      <c r="AD609" s="289"/>
      <c r="AE609" s="289"/>
      <c r="AF609" s="289"/>
      <c r="AG609" s="289"/>
      <c r="AH609" s="289"/>
      <c r="AI609" s="289"/>
      <c r="AJ609" s="289"/>
      <c r="AK609" s="289"/>
      <c r="AL609" s="289"/>
      <c r="AM609" s="289"/>
      <c r="AN609" s="289"/>
      <c r="AO609" s="289"/>
      <c r="AP609" s="289"/>
      <c r="AQ609" s="289"/>
      <c r="AR609" s="289"/>
      <c r="AS609" s="289"/>
      <c r="AT609" s="289"/>
      <c r="AU609" s="289"/>
      <c r="AV609" s="289"/>
      <c r="AW609" s="289"/>
      <c r="AX609" s="289"/>
      <c r="AY609" s="289"/>
      <c r="AZ609" s="289"/>
      <c r="BA609" s="289"/>
      <c r="BB609" s="289"/>
      <c r="BC609" s="289"/>
      <c r="BD609" s="289"/>
      <c r="BE609" s="289"/>
      <c r="BF609" s="289"/>
      <c r="BG609" s="289"/>
      <c r="BH609" s="289"/>
      <c r="BI609" s="289"/>
      <c r="BJ609" s="187"/>
      <c r="BK609" s="187"/>
      <c r="BL609" s="187"/>
      <c r="BM609" s="187"/>
      <c r="BN609" s="187"/>
      <c r="BO609" s="187"/>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t="12.75" hidden="1" customHeight="1" outlineLevel="2">
      <c r="A610" s="9"/>
      <c r="B610" s="9"/>
      <c r="C610" s="25"/>
      <c r="D610" s="365"/>
      <c r="E610" s="85">
        <v>2</v>
      </c>
      <c r="F610" s="290"/>
      <c r="G610" s="294"/>
      <c r="H610" s="294"/>
      <c r="I610" s="293"/>
      <c r="J610" s="291">
        <f>IF(A37taxstdlife="n/a","n/a",IF(J$3&gt;(A37taxstdlife+$E610),(Input!$I$92-Input!$I$141)-SUM($I610:I610),(Input!$I$92-Input!$I$141)/A37taxstdlife))</f>
        <v>0</v>
      </c>
      <c r="K610" s="291">
        <f>IF(A37taxstdlife="n/a","n/a",IF(K$3&gt;(A37taxstdlife+$E610),(Input!$I$92-Input!$I$141)-SUM($I610:J610),(Input!$I$92-Input!$I$141)/A37taxstdlife))</f>
        <v>0</v>
      </c>
      <c r="L610" s="291">
        <f>IF(A37taxstdlife="n/a","n/a",IF(L$3&gt;(A37taxstdlife+$E610),(Input!$I$92-Input!$I$141)-SUM($I610:K610),(Input!$I$92-Input!$I$141)/A37taxstdlife))</f>
        <v>0</v>
      </c>
      <c r="M610" s="291">
        <f>IF(A37taxstdlife="n/a","n/a",IF(M$3&gt;(A37taxstdlife+$E610),(Input!$I$92-Input!$I$141)-SUM($I610:L610),(Input!$I$92-Input!$I$141)/A37taxstdlife))</f>
        <v>0</v>
      </c>
      <c r="N610" s="291">
        <f>IF(A37taxstdlife="n/a","n/a",IF(N$3&gt;(A37taxstdlife+$E610),(Input!$I$92-Input!$I$141)-SUM($I610:M610),(Input!$I$92-Input!$I$141)/A37taxstdlife))</f>
        <v>0</v>
      </c>
      <c r="O610" s="291">
        <f>IF(A37taxstdlife="n/a","n/a",IF(O$3&gt;(A37taxstdlife+$E610),(Input!$I$92-Input!$I$141)-SUM($I610:N610),(Input!$I$92-Input!$I$141)/A37taxstdlife))</f>
        <v>0</v>
      </c>
      <c r="P610" s="291">
        <f>IF(A37taxstdlife="n/a","n/a",IF(P$3&gt;(A37taxstdlife+$E610),(Input!$I$92-Input!$I$141)-SUM($I610:O610),(Input!$I$92-Input!$I$141)/A37taxstdlife))</f>
        <v>0</v>
      </c>
      <c r="Q610" s="291">
        <f>IF(A37taxstdlife="n/a","n/a",IF(Q$3&gt;(A37taxstdlife+$E610),(Input!$I$92-Input!$I$141)-SUM($I610:P610),(Input!$I$92-Input!$I$141)/A37taxstdlife))</f>
        <v>0</v>
      </c>
      <c r="R610" s="291"/>
      <c r="S610" s="288"/>
      <c r="T610" s="288"/>
      <c r="U610" s="288"/>
      <c r="V610" s="288"/>
      <c r="W610" s="288"/>
      <c r="X610" s="288"/>
      <c r="Y610" s="288"/>
      <c r="Z610" s="288"/>
      <c r="AA610" s="289"/>
      <c r="AB610" s="289"/>
      <c r="AC610" s="289"/>
      <c r="AD610" s="289"/>
      <c r="AE610" s="289"/>
      <c r="AF610" s="289"/>
      <c r="AG610" s="289"/>
      <c r="AH610" s="289"/>
      <c r="AI610" s="289"/>
      <c r="AJ610" s="289"/>
      <c r="AK610" s="289"/>
      <c r="AL610" s="289"/>
      <c r="AM610" s="289"/>
      <c r="AN610" s="289"/>
      <c r="AO610" s="289"/>
      <c r="AP610" s="289"/>
      <c r="AQ610" s="289"/>
      <c r="AR610" s="289"/>
      <c r="AS610" s="289"/>
      <c r="AT610" s="289"/>
      <c r="AU610" s="289"/>
      <c r="AV610" s="289"/>
      <c r="AW610" s="289"/>
      <c r="AX610" s="289"/>
      <c r="AY610" s="289"/>
      <c r="AZ610" s="289"/>
      <c r="BA610" s="289"/>
      <c r="BB610" s="289"/>
      <c r="BC610" s="289"/>
      <c r="BD610" s="289"/>
      <c r="BE610" s="289"/>
      <c r="BF610" s="289"/>
      <c r="BG610" s="289"/>
      <c r="BH610" s="289"/>
      <c r="BI610" s="289"/>
      <c r="BJ610" s="300"/>
      <c r="BK610" s="187"/>
      <c r="BL610" s="187"/>
      <c r="BM610" s="187"/>
      <c r="BN610" s="187"/>
      <c r="BO610" s="187"/>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t="12.75" hidden="1" customHeight="1" outlineLevel="2">
      <c r="A611" s="9"/>
      <c r="B611" s="9"/>
      <c r="C611" s="25"/>
      <c r="D611" s="365"/>
      <c r="E611" s="85">
        <v>3</v>
      </c>
      <c r="F611" s="290"/>
      <c r="G611" s="294"/>
      <c r="H611" s="294"/>
      <c r="I611" s="294"/>
      <c r="J611" s="293"/>
      <c r="K611" s="291">
        <f>IF(A37taxstdlife="n/a","n/a",IF(K$3&gt;(A37taxstdlife+$E611),(Input!$J$92-Input!$J$141)-SUM($J611:J611),(Input!$J$92-Input!$J$141)/A37taxstdlife))</f>
        <v>0</v>
      </c>
      <c r="L611" s="291">
        <f>IF(A37taxstdlife="n/a","n/a",IF(L$3&gt;(A37taxstdlife+$E611),(Input!$J$92-Input!$J$141)-SUM($J611:K611),(Input!$J$92-Input!$J$141)/A37taxstdlife))</f>
        <v>0</v>
      </c>
      <c r="M611" s="291">
        <f>IF(A37taxstdlife="n/a","n/a",IF(M$3&gt;(A37taxstdlife+$E611),(Input!$J$92-Input!$J$141)-SUM($J611:L611),(Input!$J$92-Input!$J$141)/A37taxstdlife))</f>
        <v>0</v>
      </c>
      <c r="N611" s="291">
        <f>IF(A37taxstdlife="n/a","n/a",IF(N$3&gt;(A37taxstdlife+$E611),(Input!$J$92-Input!$J$141)-SUM($J611:M611),(Input!$J$92-Input!$J$141)/A37taxstdlife))</f>
        <v>0</v>
      </c>
      <c r="O611" s="291">
        <f>IF(A37taxstdlife="n/a","n/a",IF(O$3&gt;(A37taxstdlife+$E611),(Input!$J$92-Input!$J$141)-SUM($J611:N611),(Input!$J$92-Input!$J$141)/A37taxstdlife))</f>
        <v>0</v>
      </c>
      <c r="P611" s="291">
        <f>IF(A37taxstdlife="n/a","n/a",IF(P$3&gt;(A37taxstdlife+$E611),(Input!$J$92-Input!$J$141)-SUM($J611:O611),(Input!$J$92-Input!$J$141)/A37taxstdlife))</f>
        <v>0</v>
      </c>
      <c r="Q611" s="291">
        <f>IF(A37taxstdlife="n/a","n/a",IF(Q$3&gt;(A37taxstdlife+$E611),(Input!$J$92-Input!$J$141)-SUM($J611:P611),(Input!$J$92-Input!$J$141)/A37taxstdlife))</f>
        <v>0</v>
      </c>
      <c r="R611" s="291"/>
      <c r="S611" s="288"/>
      <c r="T611" s="288"/>
      <c r="U611" s="288"/>
      <c r="V611" s="288"/>
      <c r="W611" s="288"/>
      <c r="X611" s="288"/>
      <c r="Y611" s="288"/>
      <c r="Z611" s="288"/>
      <c r="AA611" s="289"/>
      <c r="AB611" s="289"/>
      <c r="AC611" s="289"/>
      <c r="AD611" s="289"/>
      <c r="AE611" s="289"/>
      <c r="AF611" s="289"/>
      <c r="AG611" s="289"/>
      <c r="AH611" s="289"/>
      <c r="AI611" s="289"/>
      <c r="AJ611" s="289"/>
      <c r="AK611" s="289"/>
      <c r="AL611" s="289"/>
      <c r="AM611" s="289"/>
      <c r="AN611" s="289"/>
      <c r="AO611" s="289"/>
      <c r="AP611" s="289"/>
      <c r="AQ611" s="289"/>
      <c r="AR611" s="289"/>
      <c r="AS611" s="289"/>
      <c r="AT611" s="289"/>
      <c r="AU611" s="289"/>
      <c r="AV611" s="289"/>
      <c r="AW611" s="289"/>
      <c r="AX611" s="289"/>
      <c r="AY611" s="289"/>
      <c r="AZ611" s="289"/>
      <c r="BA611" s="289"/>
      <c r="BB611" s="289"/>
      <c r="BC611" s="289"/>
      <c r="BD611" s="289"/>
      <c r="BE611" s="289"/>
      <c r="BF611" s="289"/>
      <c r="BG611" s="289"/>
      <c r="BH611" s="289"/>
      <c r="BI611" s="289"/>
      <c r="BJ611" s="187"/>
      <c r="BK611" s="187"/>
      <c r="BL611" s="187"/>
      <c r="BM611" s="187"/>
      <c r="BN611" s="187"/>
      <c r="BO611" s="187"/>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t="12.75" hidden="1" customHeight="1" outlineLevel="2">
      <c r="A612" s="9"/>
      <c r="B612" s="9"/>
      <c r="C612" s="25"/>
      <c r="D612" s="365"/>
      <c r="E612" s="85">
        <v>4</v>
      </c>
      <c r="F612" s="290"/>
      <c r="G612" s="294"/>
      <c r="H612" s="294"/>
      <c r="I612" s="294"/>
      <c r="J612" s="294"/>
      <c r="K612" s="293"/>
      <c r="L612" s="291">
        <f>IF(A37taxstdlife="n/a","n/a",IF(L$3&gt;(A37taxstdlife+$E612),(Input!$K$92-Input!$K$141)-SUM($K612:K612),(Input!$K$92-Input!$K$141)/A37taxstdlife))</f>
        <v>0</v>
      </c>
      <c r="M612" s="291">
        <f>IF(A37taxstdlife="n/a","n/a",IF(M$3&gt;(A37taxstdlife+$E612),(Input!$K$92-Input!$K$141)-SUM($K612:L612),(Input!$K$92-Input!$K$141)/A37taxstdlife))</f>
        <v>0</v>
      </c>
      <c r="N612" s="291">
        <f>IF(A37taxstdlife="n/a","n/a",IF(N$3&gt;(A37taxstdlife+$E612),(Input!$K$92-Input!$K$141)-SUM($K612:M612),(Input!$K$92-Input!$K$141)/A37taxstdlife))</f>
        <v>0</v>
      </c>
      <c r="O612" s="291">
        <f>IF(A37taxstdlife="n/a","n/a",IF(O$3&gt;(A37taxstdlife+$E612),(Input!$K$92-Input!$K$141)-SUM($K612:N612),(Input!$K$92-Input!$K$141)/A37taxstdlife))</f>
        <v>0</v>
      </c>
      <c r="P612" s="291">
        <f>IF(A37taxstdlife="n/a","n/a",IF(P$3&gt;(A37taxstdlife+$E612),(Input!$K$92-Input!$K$141)-SUM($K612:O612),(Input!$K$92-Input!$K$141)/A37taxstdlife))</f>
        <v>0</v>
      </c>
      <c r="Q612" s="291">
        <f>IF(A37taxstdlife="n/a","n/a",IF(Q$3&gt;(A37taxstdlife+$E612),(Input!$K$92-Input!$K$141)-SUM($K612:P612),(Input!$K$92-Input!$K$141)/A37taxstdlife))</f>
        <v>0</v>
      </c>
      <c r="R612" s="291"/>
      <c r="S612" s="288"/>
      <c r="T612" s="288"/>
      <c r="U612" s="288"/>
      <c r="V612" s="288"/>
      <c r="W612" s="288"/>
      <c r="X612" s="288"/>
      <c r="Y612" s="288"/>
      <c r="Z612" s="288"/>
      <c r="AA612" s="289"/>
      <c r="AB612" s="289"/>
      <c r="AC612" s="289"/>
      <c r="AD612" s="289"/>
      <c r="AE612" s="289"/>
      <c r="AF612" s="289"/>
      <c r="AG612" s="289"/>
      <c r="AH612" s="289"/>
      <c r="AI612" s="289"/>
      <c r="AJ612" s="289"/>
      <c r="AK612" s="289"/>
      <c r="AL612" s="289"/>
      <c r="AM612" s="289"/>
      <c r="AN612" s="289"/>
      <c r="AO612" s="289"/>
      <c r="AP612" s="289"/>
      <c r="AQ612" s="289"/>
      <c r="AR612" s="289"/>
      <c r="AS612" s="289"/>
      <c r="AT612" s="289"/>
      <c r="AU612" s="289"/>
      <c r="AV612" s="289"/>
      <c r="AW612" s="289"/>
      <c r="AX612" s="289"/>
      <c r="AY612" s="289"/>
      <c r="AZ612" s="289"/>
      <c r="BA612" s="289"/>
      <c r="BB612" s="289"/>
      <c r="BC612" s="289"/>
      <c r="BD612" s="289"/>
      <c r="BE612" s="289"/>
      <c r="BF612" s="289"/>
      <c r="BG612" s="289"/>
      <c r="BH612" s="289"/>
      <c r="BI612" s="289"/>
      <c r="BJ612" s="187"/>
      <c r="BK612" s="187"/>
      <c r="BL612" s="187"/>
      <c r="BM612" s="187"/>
      <c r="BN612" s="187"/>
      <c r="BO612" s="187"/>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t="12.75" hidden="1" customHeight="1" outlineLevel="2">
      <c r="A613" s="9"/>
      <c r="B613" s="9"/>
      <c r="C613" s="25"/>
      <c r="D613" s="365"/>
      <c r="E613" s="85">
        <v>5</v>
      </c>
      <c r="F613" s="290"/>
      <c r="G613" s="294"/>
      <c r="H613" s="294"/>
      <c r="I613" s="294"/>
      <c r="J613" s="294"/>
      <c r="K613" s="294"/>
      <c r="L613" s="293"/>
      <c r="M613" s="291">
        <f>IF(A37taxstdlife="n/a","n/a",IF(M$3&gt;(A37taxstdlife+$E613),(Input!$L$92-Input!$L$141)-SUM($L613:L613),(Input!$L$92-Input!$L$141)/A37taxstdlife))</f>
        <v>0</v>
      </c>
      <c r="N613" s="291">
        <f>IF(A37taxstdlife="n/a","n/a",IF(N$3&gt;(A37taxstdlife+$E613),(Input!$L$92-Input!$L$141)-SUM($L613:M613),(Input!$L$92-Input!$L$141)/A37taxstdlife))</f>
        <v>0</v>
      </c>
      <c r="O613" s="291">
        <f>IF(A37taxstdlife="n/a","n/a",IF(O$3&gt;(A37taxstdlife+$E613),(Input!$L$92-Input!$L$141)-SUM($L613:N613),(Input!$L$92-Input!$L$141)/A37taxstdlife))</f>
        <v>0</v>
      </c>
      <c r="P613" s="291">
        <f>IF(A37taxstdlife="n/a","n/a",IF(P$3&gt;(A37taxstdlife+$E613),(Input!$L$92-Input!$L$141)-SUM($L613:O613),(Input!$L$92-Input!$L$141)/A37taxstdlife))</f>
        <v>0</v>
      </c>
      <c r="Q613" s="291">
        <f>IF(A37taxstdlife="n/a","n/a",IF(Q$3&gt;(A37taxstdlife+$E613),(Input!$L$92-Input!$L$141)-SUM($L613:P613),(Input!$L$92-Input!$L$141)/A37taxstdlife))</f>
        <v>0</v>
      </c>
      <c r="R613" s="291"/>
      <c r="S613" s="288"/>
      <c r="T613" s="288"/>
      <c r="U613" s="288"/>
      <c r="V613" s="288"/>
      <c r="W613" s="288"/>
      <c r="X613" s="288"/>
      <c r="Y613" s="288"/>
      <c r="Z613" s="288"/>
      <c r="AA613" s="289"/>
      <c r="AB613" s="289"/>
      <c r="AC613" s="289"/>
      <c r="AD613" s="289"/>
      <c r="AE613" s="289"/>
      <c r="AF613" s="289"/>
      <c r="AG613" s="289"/>
      <c r="AH613" s="289"/>
      <c r="AI613" s="289"/>
      <c r="AJ613" s="289"/>
      <c r="AK613" s="289"/>
      <c r="AL613" s="289"/>
      <c r="AM613" s="289"/>
      <c r="AN613" s="289"/>
      <c r="AO613" s="289"/>
      <c r="AP613" s="289"/>
      <c r="AQ613" s="289"/>
      <c r="AR613" s="289"/>
      <c r="AS613" s="289"/>
      <c r="AT613" s="289"/>
      <c r="AU613" s="289"/>
      <c r="AV613" s="289"/>
      <c r="AW613" s="289"/>
      <c r="AX613" s="289"/>
      <c r="AY613" s="289"/>
      <c r="AZ613" s="289"/>
      <c r="BA613" s="289"/>
      <c r="BB613" s="289"/>
      <c r="BC613" s="289"/>
      <c r="BD613" s="289"/>
      <c r="BE613" s="289"/>
      <c r="BF613" s="289"/>
      <c r="BG613" s="289"/>
      <c r="BH613" s="289"/>
      <c r="BI613" s="289"/>
      <c r="BJ613" s="187"/>
      <c r="BK613" s="187"/>
      <c r="BL613" s="187"/>
      <c r="BM613" s="187"/>
      <c r="BN613" s="187"/>
      <c r="BO613" s="187"/>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t="12.75" hidden="1" customHeight="1" outlineLevel="2">
      <c r="A614" s="9"/>
      <c r="B614" s="9"/>
      <c r="C614" s="25"/>
      <c r="D614" s="365"/>
      <c r="E614" s="85">
        <v>6</v>
      </c>
      <c r="F614" s="290"/>
      <c r="G614" s="294"/>
      <c r="H614" s="294"/>
      <c r="I614" s="294"/>
      <c r="J614" s="294"/>
      <c r="K614" s="294"/>
      <c r="L614" s="294"/>
      <c r="M614" s="293"/>
      <c r="N614" s="291">
        <f>IF(A37taxstdlife="n/a","n/a",IF(N$3&gt;(A37taxstdlife+$E614),(Input!$M$92-Input!$M$141)-SUM($M614:M614),(Input!$M$92-Input!$M$141)/A37taxstdlife))</f>
        <v>0</v>
      </c>
      <c r="O614" s="291">
        <f>IF(A37taxstdlife="n/a","n/a",IF(O$3&gt;(A37taxstdlife+$E614),(Input!$M$92-Input!$M$141)-SUM($M614:N614),(Input!$M$92-Input!$M$141)/A37taxstdlife))</f>
        <v>0</v>
      </c>
      <c r="P614" s="291">
        <f>IF(A37taxstdlife="n/a","n/a",IF(P$3&gt;(A37taxstdlife+$E614),(Input!$M$92-Input!$M$141)-SUM($M614:O614),(Input!$M$92-Input!$M$141)/A37taxstdlife))</f>
        <v>0</v>
      </c>
      <c r="Q614" s="291">
        <f>IF(A37taxstdlife="n/a","n/a",IF(Q$3&gt;(A37taxstdlife+$E614),(Input!$M$92-Input!$M$141)-SUM($M614:P614),(Input!$M$92-Input!$M$141)/A37taxstdlife))</f>
        <v>0</v>
      </c>
      <c r="R614" s="291"/>
      <c r="S614" s="288"/>
      <c r="T614" s="288"/>
      <c r="U614" s="288"/>
      <c r="V614" s="288"/>
      <c r="W614" s="288"/>
      <c r="X614" s="288"/>
      <c r="Y614" s="288"/>
      <c r="Z614" s="288"/>
      <c r="AA614" s="289"/>
      <c r="AB614" s="289"/>
      <c r="AC614" s="289"/>
      <c r="AD614" s="289"/>
      <c r="AE614" s="289"/>
      <c r="AF614" s="289"/>
      <c r="AG614" s="289"/>
      <c r="AH614" s="289"/>
      <c r="AI614" s="289"/>
      <c r="AJ614" s="289"/>
      <c r="AK614" s="289"/>
      <c r="AL614" s="289"/>
      <c r="AM614" s="289"/>
      <c r="AN614" s="289"/>
      <c r="AO614" s="289"/>
      <c r="AP614" s="289"/>
      <c r="AQ614" s="289"/>
      <c r="AR614" s="289"/>
      <c r="AS614" s="289"/>
      <c r="AT614" s="289"/>
      <c r="AU614" s="289"/>
      <c r="AV614" s="289"/>
      <c r="AW614" s="289"/>
      <c r="AX614" s="289"/>
      <c r="AY614" s="289"/>
      <c r="AZ614" s="289"/>
      <c r="BA614" s="289"/>
      <c r="BB614" s="289"/>
      <c r="BC614" s="289"/>
      <c r="BD614" s="289"/>
      <c r="BE614" s="289"/>
      <c r="BF614" s="289"/>
      <c r="BG614" s="289"/>
      <c r="BH614" s="289"/>
      <c r="BI614" s="289"/>
      <c r="BJ614" s="187"/>
      <c r="BK614" s="187"/>
      <c r="BL614" s="187"/>
      <c r="BM614" s="187"/>
      <c r="BN614" s="187"/>
      <c r="BO614" s="187"/>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t="12.75" hidden="1" customHeight="1" outlineLevel="2">
      <c r="A615" s="9"/>
      <c r="B615" s="9"/>
      <c r="C615" s="25"/>
      <c r="D615" s="365"/>
      <c r="E615" s="85">
        <v>7</v>
      </c>
      <c r="F615" s="290"/>
      <c r="G615" s="294"/>
      <c r="H615" s="294"/>
      <c r="I615" s="294"/>
      <c r="J615" s="294"/>
      <c r="K615" s="294"/>
      <c r="L615" s="294"/>
      <c r="M615" s="294"/>
      <c r="N615" s="293"/>
      <c r="O615" s="291">
        <f>IF(A37taxstdlife="n/a","n/a",IF(O$3&gt;(A37taxstdlife+$E615),(Input!$N$92-Input!$N$141)-SUM($N615:N615),(Input!$N$92-Input!$N$141)/A37taxstdlife))</f>
        <v>0</v>
      </c>
      <c r="P615" s="291">
        <f>IF(A37taxstdlife="n/a","n/a",IF(P$3&gt;(A37taxstdlife+$E615),(Input!$N$92-Input!$N$141)-SUM($N615:O615),(Input!$N$92-Input!$N$141)/A37taxstdlife))</f>
        <v>0</v>
      </c>
      <c r="Q615" s="291">
        <f>IF(A37taxstdlife="n/a","n/a",IF(Q$3&gt;(A37taxstdlife+$E615),(Input!$N$92-Input!$N$141)-SUM($N615:P615),(Input!$N$92-Input!$N$141)/A37taxstdlife))</f>
        <v>0</v>
      </c>
      <c r="R615" s="291"/>
      <c r="S615" s="288"/>
      <c r="T615" s="288"/>
      <c r="U615" s="288"/>
      <c r="V615" s="288"/>
      <c r="W615" s="288"/>
      <c r="X615" s="288"/>
      <c r="Y615" s="288"/>
      <c r="Z615" s="288"/>
      <c r="AA615" s="289"/>
      <c r="AB615" s="289"/>
      <c r="AC615" s="289"/>
      <c r="AD615" s="289"/>
      <c r="AE615" s="289"/>
      <c r="AF615" s="289"/>
      <c r="AG615" s="289"/>
      <c r="AH615" s="289"/>
      <c r="AI615" s="289"/>
      <c r="AJ615" s="289"/>
      <c r="AK615" s="289"/>
      <c r="AL615" s="289"/>
      <c r="AM615" s="289"/>
      <c r="AN615" s="289"/>
      <c r="AO615" s="289"/>
      <c r="AP615" s="289"/>
      <c r="AQ615" s="289"/>
      <c r="AR615" s="289"/>
      <c r="AS615" s="289"/>
      <c r="AT615" s="289"/>
      <c r="AU615" s="289"/>
      <c r="AV615" s="289"/>
      <c r="AW615" s="289"/>
      <c r="AX615" s="289"/>
      <c r="AY615" s="289"/>
      <c r="AZ615" s="289"/>
      <c r="BA615" s="289"/>
      <c r="BB615" s="289"/>
      <c r="BC615" s="289"/>
      <c r="BD615" s="289"/>
      <c r="BE615" s="289"/>
      <c r="BF615" s="289"/>
      <c r="BG615" s="289"/>
      <c r="BH615" s="289"/>
      <c r="BI615" s="289"/>
      <c r="BJ615" s="187"/>
      <c r="BK615" s="187"/>
      <c r="BL615" s="187"/>
      <c r="BM615" s="187"/>
      <c r="BN615" s="187"/>
      <c r="BO615" s="187"/>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t="12.75" hidden="1" customHeight="1" outlineLevel="2">
      <c r="A616" s="9"/>
      <c r="B616" s="9"/>
      <c r="C616" s="25"/>
      <c r="D616" s="365"/>
      <c r="E616" s="85">
        <v>8</v>
      </c>
      <c r="F616" s="290"/>
      <c r="G616" s="294"/>
      <c r="H616" s="294"/>
      <c r="I616" s="294"/>
      <c r="J616" s="294"/>
      <c r="K616" s="294"/>
      <c r="L616" s="294"/>
      <c r="M616" s="294"/>
      <c r="N616" s="294"/>
      <c r="O616" s="293"/>
      <c r="P616" s="291">
        <f>IF(A37taxstdlife="n/a","n/a",IF(P$3&gt;(A37taxstdlife+$E616),(Input!$O$92-Input!$O$141)-SUM($O616:O616),(Input!$O$92-Input!$O$141)/A37taxstdlife))</f>
        <v>0</v>
      </c>
      <c r="Q616" s="291">
        <f>IF(A37taxstdlife="n/a","n/a",IF(Q$3&gt;(A37taxstdlife+$E616),(Input!$O$92-Input!$O$141)-SUM($O616:P616),(Input!$O$92-Input!$O$141)/A37taxstdlife))</f>
        <v>0</v>
      </c>
      <c r="R616" s="291"/>
      <c r="S616" s="288"/>
      <c r="T616" s="288"/>
      <c r="U616" s="288"/>
      <c r="V616" s="288"/>
      <c r="W616" s="288"/>
      <c r="X616" s="288"/>
      <c r="Y616" s="288"/>
      <c r="Z616" s="288"/>
      <c r="AA616" s="289"/>
      <c r="AB616" s="289"/>
      <c r="AC616" s="289"/>
      <c r="AD616" s="289"/>
      <c r="AE616" s="289"/>
      <c r="AF616" s="289"/>
      <c r="AG616" s="289"/>
      <c r="AH616" s="289"/>
      <c r="AI616" s="289"/>
      <c r="AJ616" s="289"/>
      <c r="AK616" s="289"/>
      <c r="AL616" s="289"/>
      <c r="AM616" s="289"/>
      <c r="AN616" s="289"/>
      <c r="AO616" s="289"/>
      <c r="AP616" s="289"/>
      <c r="AQ616" s="289"/>
      <c r="AR616" s="289"/>
      <c r="AS616" s="289"/>
      <c r="AT616" s="289"/>
      <c r="AU616" s="289"/>
      <c r="AV616" s="289"/>
      <c r="AW616" s="289"/>
      <c r="AX616" s="289"/>
      <c r="AY616" s="289"/>
      <c r="AZ616" s="289"/>
      <c r="BA616" s="289"/>
      <c r="BB616" s="289"/>
      <c r="BC616" s="289"/>
      <c r="BD616" s="289"/>
      <c r="BE616" s="289"/>
      <c r="BF616" s="289"/>
      <c r="BG616" s="289"/>
      <c r="BH616" s="289"/>
      <c r="BI616" s="289"/>
      <c r="BJ616" s="187"/>
      <c r="BK616" s="187"/>
      <c r="BL616" s="187"/>
      <c r="BM616" s="187"/>
      <c r="BN616" s="187"/>
      <c r="BO616" s="187"/>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t="12.75" hidden="1" customHeight="1" outlineLevel="2">
      <c r="A617" s="9"/>
      <c r="B617" s="9"/>
      <c r="C617" s="25"/>
      <c r="D617" s="365"/>
      <c r="E617" s="85">
        <v>9</v>
      </c>
      <c r="F617" s="290"/>
      <c r="G617" s="294"/>
      <c r="H617" s="294"/>
      <c r="I617" s="294"/>
      <c r="J617" s="294"/>
      <c r="K617" s="294"/>
      <c r="L617" s="294"/>
      <c r="M617" s="294"/>
      <c r="N617" s="294"/>
      <c r="O617" s="294"/>
      <c r="P617" s="293"/>
      <c r="Q617" s="291">
        <f>IF(A37taxstdlife="n/a","n/a",IF(Q$3&gt;(A37taxstdlife+$E617),(Input!$P$92-Input!$P$141)-SUM($P617:P617),(Input!$P$92-Input!$P$141)/A37taxstdlife))</f>
        <v>0</v>
      </c>
      <c r="R617" s="291"/>
      <c r="S617" s="288"/>
      <c r="T617" s="288"/>
      <c r="U617" s="288"/>
      <c r="V617" s="288"/>
      <c r="W617" s="288"/>
      <c r="X617" s="288"/>
      <c r="Y617" s="288"/>
      <c r="Z617" s="288"/>
      <c r="AA617" s="289"/>
      <c r="AB617" s="289"/>
      <c r="AC617" s="289"/>
      <c r="AD617" s="289"/>
      <c r="AE617" s="289"/>
      <c r="AF617" s="289"/>
      <c r="AG617" s="289"/>
      <c r="AH617" s="289"/>
      <c r="AI617" s="289"/>
      <c r="AJ617" s="289"/>
      <c r="AK617" s="289"/>
      <c r="AL617" s="289"/>
      <c r="AM617" s="289"/>
      <c r="AN617" s="289"/>
      <c r="AO617" s="289"/>
      <c r="AP617" s="289"/>
      <c r="AQ617" s="289"/>
      <c r="AR617" s="289"/>
      <c r="AS617" s="289"/>
      <c r="AT617" s="289"/>
      <c r="AU617" s="289"/>
      <c r="AV617" s="289"/>
      <c r="AW617" s="289"/>
      <c r="AX617" s="289"/>
      <c r="AY617" s="289"/>
      <c r="AZ617" s="289"/>
      <c r="BA617" s="289"/>
      <c r="BB617" s="289"/>
      <c r="BC617" s="289"/>
      <c r="BD617" s="289"/>
      <c r="BE617" s="289"/>
      <c r="BF617" s="289"/>
      <c r="BG617" s="289"/>
      <c r="BH617" s="289"/>
      <c r="BI617" s="289"/>
      <c r="BJ617" s="187"/>
      <c r="BK617" s="187"/>
      <c r="BL617" s="187"/>
      <c r="BM617" s="187"/>
      <c r="BN617" s="187"/>
      <c r="BO617" s="18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t="12.75" hidden="1" customHeight="1" outlineLevel="2">
      <c r="A618" s="9"/>
      <c r="B618" s="9"/>
      <c r="C618" s="25"/>
      <c r="D618" s="365"/>
      <c r="E618" s="86">
        <v>10</v>
      </c>
      <c r="F618" s="290"/>
      <c r="G618" s="294"/>
      <c r="H618" s="294"/>
      <c r="I618" s="294"/>
      <c r="J618" s="294"/>
      <c r="K618" s="294"/>
      <c r="L618" s="294"/>
      <c r="M618" s="294"/>
      <c r="N618" s="294"/>
      <c r="O618" s="294"/>
      <c r="P618" s="295"/>
      <c r="Q618" s="293"/>
      <c r="R618" s="291"/>
      <c r="S618" s="288"/>
      <c r="T618" s="288"/>
      <c r="U618" s="288"/>
      <c r="V618" s="288"/>
      <c r="W618" s="288"/>
      <c r="X618" s="288"/>
      <c r="Y618" s="288"/>
      <c r="Z618" s="288"/>
      <c r="AA618" s="289"/>
      <c r="AB618" s="289"/>
      <c r="AC618" s="289"/>
      <c r="AD618" s="289"/>
      <c r="AE618" s="289"/>
      <c r="AF618" s="289"/>
      <c r="AG618" s="289"/>
      <c r="AH618" s="289"/>
      <c r="AI618" s="289"/>
      <c r="AJ618" s="289"/>
      <c r="AK618" s="289"/>
      <c r="AL618" s="289"/>
      <c r="AM618" s="289"/>
      <c r="AN618" s="289"/>
      <c r="AO618" s="289"/>
      <c r="AP618" s="289"/>
      <c r="AQ618" s="289"/>
      <c r="AR618" s="289"/>
      <c r="AS618" s="289"/>
      <c r="AT618" s="289"/>
      <c r="AU618" s="289"/>
      <c r="AV618" s="289"/>
      <c r="AW618" s="289"/>
      <c r="AX618" s="289"/>
      <c r="AY618" s="289"/>
      <c r="AZ618" s="289"/>
      <c r="BA618" s="289"/>
      <c r="BB618" s="289"/>
      <c r="BC618" s="289"/>
      <c r="BD618" s="289"/>
      <c r="BE618" s="289"/>
      <c r="BF618" s="289"/>
      <c r="BG618" s="289"/>
      <c r="BH618" s="289"/>
      <c r="BI618" s="289"/>
      <c r="BJ618" s="187"/>
      <c r="BK618" s="187"/>
      <c r="BL618" s="187"/>
      <c r="BM618" s="187"/>
      <c r="BN618" s="187"/>
      <c r="BO618" s="187"/>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1">
      <c r="A619" s="9"/>
      <c r="B619" s="9"/>
      <c r="C619" s="25">
        <f>Asset37</f>
        <v>0</v>
      </c>
      <c r="D619" s="9"/>
      <c r="E619" s="9"/>
      <c r="F619" s="281"/>
      <c r="G619" s="296"/>
      <c r="H619" s="296">
        <f>-SUM(H606:H618)</f>
        <v>0</v>
      </c>
      <c r="I619" s="296">
        <f>-SUM(I606:I618)</f>
        <v>0</v>
      </c>
      <c r="J619" s="296">
        <f>-SUM(J606:J618)</f>
        <v>0</v>
      </c>
      <c r="K619" s="296">
        <f>-SUM(K606:K618)</f>
        <v>0</v>
      </c>
      <c r="L619" s="296">
        <f>-SUM(L606:L618)</f>
        <v>0</v>
      </c>
      <c r="M619" s="296">
        <f>IF(Input!M346&gt;0, -SUM(M606:M618), 0)</f>
        <v>0</v>
      </c>
      <c r="N619" s="296">
        <f>IF(Input!N346&gt;0, -SUM(N606:N618), 0)</f>
        <v>0</v>
      </c>
      <c r="O619" s="296">
        <f>IF(Input!O346&gt;0, -SUM(O606:O618), 0)</f>
        <v>0</v>
      </c>
      <c r="P619" s="296">
        <f>IF(Input!P346&gt;0, -SUM(P606:P618), 0)</f>
        <v>0</v>
      </c>
      <c r="Q619" s="296">
        <f>IF(Input!Q346&gt;0, -SUM(Q606:Q618), 0)</f>
        <v>0</v>
      </c>
      <c r="R619" s="297"/>
      <c r="S619" s="298"/>
      <c r="T619" s="298"/>
      <c r="U619" s="298"/>
      <c r="V619" s="298"/>
      <c r="W619" s="298"/>
      <c r="X619" s="298"/>
      <c r="Y619" s="298"/>
      <c r="Z619" s="298"/>
      <c r="AA619" s="299"/>
      <c r="AB619" s="299"/>
      <c r="AC619" s="299"/>
      <c r="AD619" s="299"/>
      <c r="AE619" s="299"/>
      <c r="AF619" s="299"/>
      <c r="AG619" s="299"/>
      <c r="AH619" s="299"/>
      <c r="AI619" s="299"/>
      <c r="AJ619" s="299"/>
      <c r="AK619" s="299"/>
      <c r="AL619" s="299"/>
      <c r="AM619" s="299"/>
      <c r="AN619" s="299"/>
      <c r="AO619" s="299"/>
      <c r="AP619" s="299"/>
      <c r="AQ619" s="299"/>
      <c r="AR619" s="299"/>
      <c r="AS619" s="299"/>
      <c r="AT619" s="299"/>
      <c r="AU619" s="299"/>
      <c r="AV619" s="299"/>
      <c r="AW619" s="299"/>
      <c r="AX619" s="299"/>
      <c r="AY619" s="299"/>
      <c r="AZ619" s="299"/>
      <c r="BA619" s="299"/>
      <c r="BB619" s="299"/>
      <c r="BC619" s="299"/>
      <c r="BD619" s="299"/>
      <c r="BE619" s="299"/>
      <c r="BF619" s="299"/>
      <c r="BG619" s="299"/>
      <c r="BH619" s="299"/>
      <c r="BI619" s="299"/>
      <c r="BJ619" s="187"/>
      <c r="BK619" s="187"/>
      <c r="BL619" s="187"/>
      <c r="BM619" s="187"/>
      <c r="BN619" s="187"/>
      <c r="BO619" s="187"/>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t="12.75" hidden="1" customHeight="1" outlineLevel="2">
      <c r="A620" s="9"/>
      <c r="B620" s="188">
        <f>Asset38</f>
        <v>0</v>
      </c>
      <c r="C620" s="32"/>
      <c r="D620" s="33" t="s">
        <v>66</v>
      </c>
      <c r="E620" s="32"/>
      <c r="F620" s="286"/>
      <c r="G620" s="287"/>
      <c r="H620" s="287">
        <f>IF(H$3&gt;A38taxremlife,A38taxvalue-SUM($F620:G620),IF(A38taxremlife="N/A","n/a",A38taxvalue/A38taxremlife))</f>
        <v>0</v>
      </c>
      <c r="I620" s="287">
        <f>IF(I$3&gt;A38taxremlife,A38taxvalue-SUM($F620:H620),IF(A38taxremlife="N/A","n/a",A38taxvalue/A38taxremlife))</f>
        <v>0</v>
      </c>
      <c r="J620" s="287">
        <f>IF(J$3&gt;A38taxremlife,A38taxvalue-SUM($F620:I620),IF(A38taxremlife="N/A","n/a",A38taxvalue/A38taxremlife))</f>
        <v>0</v>
      </c>
      <c r="K620" s="287">
        <f>IF(K$3&gt;A38taxremlife,A38taxvalue-SUM($F620:J620),IF(A38taxremlife="N/A","n/a",A38taxvalue/A38taxremlife))</f>
        <v>0</v>
      </c>
      <c r="L620" s="287">
        <f>IF(L$3&gt;A38taxremlife,A38taxvalue-SUM($F620:K620),IF(A38taxremlife="N/A","n/a",A38taxvalue/A38taxremlife))</f>
        <v>0</v>
      </c>
      <c r="M620" s="287">
        <f>IF(M$3&gt;A38taxremlife,A38taxvalue-SUM($F620:L620),IF(A38taxremlife="N/A","n/a",A38taxvalue/A38taxremlife))</f>
        <v>0</v>
      </c>
      <c r="N620" s="287">
        <f>IF(N$3&gt;A38taxremlife,A38taxvalue-SUM($F620:M620),IF(A38taxremlife="N/A","n/a",A38taxvalue/A38taxremlife))</f>
        <v>0</v>
      </c>
      <c r="O620" s="287">
        <f>IF(O$3&gt;A38taxremlife,A38taxvalue-SUM($F620:N620),IF(A38taxremlife="N/A","n/a",A38taxvalue/A38taxremlife))</f>
        <v>0</v>
      </c>
      <c r="P620" s="287">
        <f>IF(P$3&gt;A38taxremlife,A38taxvalue-SUM($F620:O620),IF(A38taxremlife="N/A","n/a",A38taxvalue/A38taxremlife))</f>
        <v>0</v>
      </c>
      <c r="Q620" s="287">
        <f>IF(Q$3&gt;A38taxremlife,A38taxvalue-SUM($F620:P620),IF(A38taxremlife="N/A","n/a",A38taxvalue/A38taxremlife))</f>
        <v>0</v>
      </c>
      <c r="R620" s="287"/>
      <c r="S620" s="288"/>
      <c r="T620" s="288"/>
      <c r="U620" s="288"/>
      <c r="V620" s="288"/>
      <c r="W620" s="288"/>
      <c r="X620" s="288"/>
      <c r="Y620" s="288"/>
      <c r="Z620" s="288"/>
      <c r="AA620" s="289"/>
      <c r="AB620" s="289"/>
      <c r="AC620" s="289"/>
      <c r="AD620" s="289"/>
      <c r="AE620" s="289"/>
      <c r="AF620" s="289"/>
      <c r="AG620" s="289"/>
      <c r="AH620" s="289"/>
      <c r="AI620" s="289"/>
      <c r="AJ620" s="289"/>
      <c r="AK620" s="289"/>
      <c r="AL620" s="289"/>
      <c r="AM620" s="289"/>
      <c r="AN620" s="289"/>
      <c r="AO620" s="289"/>
      <c r="AP620" s="289"/>
      <c r="AQ620" s="289"/>
      <c r="AR620" s="289"/>
      <c r="AS620" s="289"/>
      <c r="AT620" s="289"/>
      <c r="AU620" s="289"/>
      <c r="AV620" s="289"/>
      <c r="AW620" s="289"/>
      <c r="AX620" s="289"/>
      <c r="AY620" s="289"/>
      <c r="AZ620" s="289"/>
      <c r="BA620" s="289"/>
      <c r="BB620" s="289"/>
      <c r="BC620" s="289"/>
      <c r="BD620" s="289"/>
      <c r="BE620" s="289"/>
      <c r="BF620" s="289"/>
      <c r="BG620" s="289"/>
      <c r="BH620" s="289"/>
      <c r="BI620" s="289"/>
      <c r="BJ620" s="187"/>
      <c r="BK620" s="187"/>
      <c r="BL620" s="187"/>
      <c r="BM620" s="187"/>
      <c r="BN620" s="187"/>
      <c r="BO620" s="187"/>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t="12.75" hidden="1" customHeight="1" outlineLevel="2">
      <c r="A621" s="9"/>
      <c r="B621" s="9"/>
      <c r="C621" s="25"/>
      <c r="D621" s="364" t="s">
        <v>83</v>
      </c>
      <c r="E621" s="85">
        <v>-1</v>
      </c>
      <c r="F621" s="290"/>
      <c r="G621" s="291"/>
      <c r="H621" s="291"/>
      <c r="I621" s="291"/>
      <c r="J621" s="291"/>
      <c r="K621" s="291"/>
      <c r="L621" s="291"/>
      <c r="M621" s="291"/>
      <c r="N621" s="291"/>
      <c r="O621" s="291"/>
      <c r="P621" s="291"/>
      <c r="Q621" s="291"/>
      <c r="R621" s="291"/>
      <c r="S621" s="288"/>
      <c r="T621" s="288"/>
      <c r="U621" s="288"/>
      <c r="V621" s="288"/>
      <c r="W621" s="288"/>
      <c r="X621" s="288"/>
      <c r="Y621" s="288"/>
      <c r="Z621" s="288"/>
      <c r="AA621" s="289"/>
      <c r="AB621" s="289"/>
      <c r="AC621" s="289"/>
      <c r="AD621" s="289"/>
      <c r="AE621" s="289"/>
      <c r="AF621" s="289"/>
      <c r="AG621" s="289"/>
      <c r="AH621" s="289"/>
      <c r="AI621" s="289"/>
      <c r="AJ621" s="289"/>
      <c r="AK621" s="289"/>
      <c r="AL621" s="289"/>
      <c r="AM621" s="289"/>
      <c r="AN621" s="289"/>
      <c r="AO621" s="289"/>
      <c r="AP621" s="289"/>
      <c r="AQ621" s="289"/>
      <c r="AR621" s="289"/>
      <c r="AS621" s="289"/>
      <c r="AT621" s="289"/>
      <c r="AU621" s="289"/>
      <c r="AV621" s="289"/>
      <c r="AW621" s="289"/>
      <c r="AX621" s="289"/>
      <c r="AY621" s="289"/>
      <c r="AZ621" s="289"/>
      <c r="BA621" s="289"/>
      <c r="BB621" s="289"/>
      <c r="BC621" s="289"/>
      <c r="BD621" s="289"/>
      <c r="BE621" s="289"/>
      <c r="BF621" s="289"/>
      <c r="BG621" s="289"/>
      <c r="BH621" s="289"/>
      <c r="BI621" s="289"/>
      <c r="BJ621" s="187"/>
      <c r="BK621" s="187"/>
      <c r="BL621" s="187"/>
      <c r="BM621" s="187"/>
      <c r="BN621" s="187"/>
      <c r="BO621" s="187"/>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t="12.75" hidden="1" customHeight="1" outlineLevel="2">
      <c r="A622" s="9"/>
      <c r="B622" s="9"/>
      <c r="C622" s="25"/>
      <c r="D622" s="365"/>
      <c r="E622" s="85">
        <v>0</v>
      </c>
      <c r="F622" s="290"/>
      <c r="G622" s="293"/>
      <c r="H622" s="291"/>
      <c r="I622" s="291"/>
      <c r="J622" s="291"/>
      <c r="K622" s="291"/>
      <c r="L622" s="291"/>
      <c r="M622" s="291"/>
      <c r="N622" s="291"/>
      <c r="O622" s="291"/>
      <c r="P622" s="291"/>
      <c r="Q622" s="291"/>
      <c r="R622" s="291"/>
      <c r="S622" s="288"/>
      <c r="T622" s="288"/>
      <c r="U622" s="288"/>
      <c r="V622" s="288"/>
      <c r="W622" s="288"/>
      <c r="X622" s="288"/>
      <c r="Y622" s="288"/>
      <c r="Z622" s="288"/>
      <c r="AA622" s="289"/>
      <c r="AB622" s="289"/>
      <c r="AC622" s="289"/>
      <c r="AD622" s="289"/>
      <c r="AE622" s="289"/>
      <c r="AF622" s="289"/>
      <c r="AG622" s="289"/>
      <c r="AH622" s="289"/>
      <c r="AI622" s="289"/>
      <c r="AJ622" s="289"/>
      <c r="AK622" s="289"/>
      <c r="AL622" s="289"/>
      <c r="AM622" s="289"/>
      <c r="AN622" s="289"/>
      <c r="AO622" s="289"/>
      <c r="AP622" s="289"/>
      <c r="AQ622" s="289"/>
      <c r="AR622" s="289"/>
      <c r="AS622" s="289"/>
      <c r="AT622" s="289"/>
      <c r="AU622" s="289"/>
      <c r="AV622" s="289"/>
      <c r="AW622" s="289"/>
      <c r="AX622" s="289"/>
      <c r="AY622" s="289"/>
      <c r="AZ622" s="289"/>
      <c r="BA622" s="289"/>
      <c r="BB622" s="289"/>
      <c r="BC622" s="289"/>
      <c r="BD622" s="289"/>
      <c r="BE622" s="289"/>
      <c r="BF622" s="289"/>
      <c r="BG622" s="289"/>
      <c r="BH622" s="289"/>
      <c r="BI622" s="289"/>
      <c r="BJ622" s="187"/>
      <c r="BK622" s="187"/>
      <c r="BL622" s="187"/>
      <c r="BM622" s="187"/>
      <c r="BN622" s="187"/>
      <c r="BO622" s="187"/>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t="12.75" hidden="1" customHeight="1" outlineLevel="2">
      <c r="A623" s="9"/>
      <c r="B623" s="9"/>
      <c r="C623" s="25"/>
      <c r="D623" s="365"/>
      <c r="E623" s="85">
        <v>1</v>
      </c>
      <c r="F623" s="290"/>
      <c r="G623" s="294"/>
      <c r="H623" s="293"/>
      <c r="I623" s="291">
        <f>IF(A38taxstdlife="n/a","n/a",IF(I$3&gt;(A38taxstdlife+$E623),(Input!$H$93-Input!$H$142)-SUM($H623:H623),(Input!$H$93-Input!$H$142)/A38taxstdlife))</f>
        <v>0</v>
      </c>
      <c r="J623" s="291">
        <f>IF(A38taxstdlife="n/a","n/a",IF(J$3&gt;(A38taxstdlife+$E623),(Input!$H$93-Input!$H$142)-SUM($H623:I623),(Input!$H$93-Input!$H$142)/A38taxstdlife))</f>
        <v>0</v>
      </c>
      <c r="K623" s="291">
        <f>IF(A38taxstdlife="n/a","n/a",IF(K$3&gt;(A38taxstdlife+$E623),(Input!$H$93-Input!$H$142)-SUM($H623:J623),(Input!$H$93-Input!$H$142)/A38taxstdlife))</f>
        <v>0</v>
      </c>
      <c r="L623" s="291">
        <f>IF(A38taxstdlife="n/a","n/a",IF(L$3&gt;(A38taxstdlife+$E623),(Input!$H$93-Input!$H$142)-SUM($H623:K623),(Input!$H$93-Input!$H$142)/A38taxstdlife))</f>
        <v>0</v>
      </c>
      <c r="M623" s="291">
        <f>IF(A38taxstdlife="n/a","n/a",IF(M$3&gt;(A38taxstdlife+$E623),(Input!$H$93-Input!$H$142)-SUM($H623:L623),(Input!$H$93-Input!$H$142)/A38taxstdlife))</f>
        <v>0</v>
      </c>
      <c r="N623" s="291">
        <f>IF(A38taxstdlife="n/a","n/a",IF(N$3&gt;(A38taxstdlife+$E623),(Input!$H$93-Input!$H$142)-SUM($H623:M623),(Input!$H$93-Input!$H$142)/A38taxstdlife))</f>
        <v>0</v>
      </c>
      <c r="O623" s="291">
        <f>IF(A38taxstdlife="n/a","n/a",IF(O$3&gt;(A38taxstdlife+$E623),(Input!$H$93-Input!$H$142)-SUM($H623:N623),(Input!$H$93-Input!$H$142)/A38taxstdlife))</f>
        <v>0</v>
      </c>
      <c r="P623" s="291">
        <f>IF(A38taxstdlife="n/a","n/a",IF(P$3&gt;(A38taxstdlife+$E623),(Input!$H$93-Input!$H$142)-SUM($H623:O623),(Input!$H$93-Input!$H$142)/A38taxstdlife))</f>
        <v>0</v>
      </c>
      <c r="Q623" s="291">
        <f>IF(A38taxstdlife="n/a","n/a",IF(Q$3&gt;(A38taxstdlife+$E623),(Input!$H$93-Input!$H$142)-SUM($H623:P623),(Input!$H$93-Input!$H$142)/A38taxstdlife))</f>
        <v>0</v>
      </c>
      <c r="R623" s="291"/>
      <c r="S623" s="288"/>
      <c r="T623" s="288"/>
      <c r="U623" s="288"/>
      <c r="V623" s="288"/>
      <c r="W623" s="288"/>
      <c r="X623" s="288"/>
      <c r="Y623" s="288"/>
      <c r="Z623" s="288"/>
      <c r="AA623" s="289"/>
      <c r="AB623" s="289"/>
      <c r="AC623" s="289"/>
      <c r="AD623" s="289"/>
      <c r="AE623" s="289"/>
      <c r="AF623" s="289"/>
      <c r="AG623" s="289"/>
      <c r="AH623" s="289"/>
      <c r="AI623" s="289"/>
      <c r="AJ623" s="289"/>
      <c r="AK623" s="289"/>
      <c r="AL623" s="289"/>
      <c r="AM623" s="289"/>
      <c r="AN623" s="289"/>
      <c r="AO623" s="289"/>
      <c r="AP623" s="289"/>
      <c r="AQ623" s="289"/>
      <c r="AR623" s="289"/>
      <c r="AS623" s="289"/>
      <c r="AT623" s="289"/>
      <c r="AU623" s="289"/>
      <c r="AV623" s="289"/>
      <c r="AW623" s="289"/>
      <c r="AX623" s="289"/>
      <c r="AY623" s="289"/>
      <c r="AZ623" s="289"/>
      <c r="BA623" s="289"/>
      <c r="BB623" s="289"/>
      <c r="BC623" s="289"/>
      <c r="BD623" s="289"/>
      <c r="BE623" s="289"/>
      <c r="BF623" s="289"/>
      <c r="BG623" s="289"/>
      <c r="BH623" s="289"/>
      <c r="BI623" s="289"/>
      <c r="BJ623" s="187"/>
      <c r="BK623" s="187"/>
      <c r="BL623" s="187"/>
      <c r="BM623" s="187"/>
      <c r="BN623" s="187"/>
      <c r="BO623" s="187"/>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t="12.75" hidden="1" customHeight="1" outlineLevel="2">
      <c r="A624" s="9"/>
      <c r="B624" s="9"/>
      <c r="C624" s="25"/>
      <c r="D624" s="365"/>
      <c r="E624" s="85">
        <v>2</v>
      </c>
      <c r="F624" s="290"/>
      <c r="G624" s="294"/>
      <c r="H624" s="294"/>
      <c r="I624" s="293"/>
      <c r="J624" s="291">
        <f>IF(A38taxstdlife="n/a","n/a",IF(J$3&gt;(A38taxstdlife+$E624),(Input!$I$93-Input!$I$142)-SUM($I624:I624),(Input!$I$93-Input!$I$142)/A38taxstdlife))</f>
        <v>0</v>
      </c>
      <c r="K624" s="291">
        <f>IF(A38taxstdlife="n/a","n/a",IF(K$3&gt;(A38taxstdlife+$E624),(Input!$I$93-Input!$I$142)-SUM($I624:J624),(Input!$I$93-Input!$I$142)/A38taxstdlife))</f>
        <v>0</v>
      </c>
      <c r="L624" s="291">
        <f>IF(A38taxstdlife="n/a","n/a",IF(L$3&gt;(A38taxstdlife+$E624),(Input!$I$93-Input!$I$142)-SUM($I624:K624),(Input!$I$93-Input!$I$142)/A38taxstdlife))</f>
        <v>0</v>
      </c>
      <c r="M624" s="291">
        <f>IF(A38taxstdlife="n/a","n/a",IF(M$3&gt;(A38taxstdlife+$E624),(Input!$I$93-Input!$I$142)-SUM($I624:L624),(Input!$I$93-Input!$I$142)/A38taxstdlife))</f>
        <v>0</v>
      </c>
      <c r="N624" s="291">
        <f>IF(A38taxstdlife="n/a","n/a",IF(N$3&gt;(A38taxstdlife+$E624),(Input!$I$93-Input!$I$142)-SUM($I624:M624),(Input!$I$93-Input!$I$142)/A38taxstdlife))</f>
        <v>0</v>
      </c>
      <c r="O624" s="291">
        <f>IF(A38taxstdlife="n/a","n/a",IF(O$3&gt;(A38taxstdlife+$E624),(Input!$I$93-Input!$I$142)-SUM($I624:N624),(Input!$I$93-Input!$I$142)/A38taxstdlife))</f>
        <v>0</v>
      </c>
      <c r="P624" s="291">
        <f>IF(A38taxstdlife="n/a","n/a",IF(P$3&gt;(A38taxstdlife+$E624),(Input!$I$93-Input!$I$142)-SUM($I624:O624),(Input!$I$93-Input!$I$142)/A38taxstdlife))</f>
        <v>0</v>
      </c>
      <c r="Q624" s="291">
        <f>IF(A38taxstdlife="n/a","n/a",IF(Q$3&gt;(A38taxstdlife+$E624),(Input!$I$93-Input!$I$142)-SUM($I624:P624),(Input!$I$93-Input!$I$142)/A38taxstdlife))</f>
        <v>0</v>
      </c>
      <c r="R624" s="291"/>
      <c r="S624" s="288"/>
      <c r="T624" s="288"/>
      <c r="U624" s="288"/>
      <c r="V624" s="288"/>
      <c r="W624" s="288"/>
      <c r="X624" s="288"/>
      <c r="Y624" s="288"/>
      <c r="Z624" s="288"/>
      <c r="AA624" s="289"/>
      <c r="AB624" s="289"/>
      <c r="AC624" s="289"/>
      <c r="AD624" s="289"/>
      <c r="AE624" s="289"/>
      <c r="AF624" s="289"/>
      <c r="AG624" s="289"/>
      <c r="AH624" s="289"/>
      <c r="AI624" s="289"/>
      <c r="AJ624" s="289"/>
      <c r="AK624" s="289"/>
      <c r="AL624" s="289"/>
      <c r="AM624" s="289"/>
      <c r="AN624" s="289"/>
      <c r="AO624" s="289"/>
      <c r="AP624" s="289"/>
      <c r="AQ624" s="289"/>
      <c r="AR624" s="289"/>
      <c r="AS624" s="289"/>
      <c r="AT624" s="289"/>
      <c r="AU624" s="289"/>
      <c r="AV624" s="289"/>
      <c r="AW624" s="289"/>
      <c r="AX624" s="289"/>
      <c r="AY624" s="289"/>
      <c r="AZ624" s="289"/>
      <c r="BA624" s="289"/>
      <c r="BB624" s="289"/>
      <c r="BC624" s="289"/>
      <c r="BD624" s="289"/>
      <c r="BE624" s="289"/>
      <c r="BF624" s="289"/>
      <c r="BG624" s="289"/>
      <c r="BH624" s="289"/>
      <c r="BI624" s="289"/>
      <c r="BJ624" s="300"/>
      <c r="BK624" s="187"/>
      <c r="BL624" s="187"/>
      <c r="BM624" s="187"/>
      <c r="BN624" s="187"/>
      <c r="BO624" s="187"/>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t="12.75" hidden="1" customHeight="1" outlineLevel="2">
      <c r="A625" s="9"/>
      <c r="B625" s="9"/>
      <c r="C625" s="25"/>
      <c r="D625" s="365"/>
      <c r="E625" s="85">
        <v>3</v>
      </c>
      <c r="F625" s="290"/>
      <c r="G625" s="294"/>
      <c r="H625" s="294"/>
      <c r="I625" s="294"/>
      <c r="J625" s="293"/>
      <c r="K625" s="291">
        <f>IF(A38taxstdlife="n/a","n/a",IF(K$3&gt;(A38taxstdlife+$E625),(Input!$J$93-Input!$J$142)-SUM($J625:J625),(Input!$J$93-Input!$J$142)/A38taxstdlife))</f>
        <v>0</v>
      </c>
      <c r="L625" s="291">
        <f>IF(A38taxstdlife="n/a","n/a",IF(L$3&gt;(A38taxstdlife+$E625),(Input!$J$93-Input!$J$142)-SUM($J625:K625),(Input!$J$93-Input!$J$142)/A38taxstdlife))</f>
        <v>0</v>
      </c>
      <c r="M625" s="291">
        <f>IF(A38taxstdlife="n/a","n/a",IF(M$3&gt;(A38taxstdlife+$E625),(Input!$J$93-Input!$J$142)-SUM($J625:L625),(Input!$J$93-Input!$J$142)/A38taxstdlife))</f>
        <v>0</v>
      </c>
      <c r="N625" s="291">
        <f>IF(A38taxstdlife="n/a","n/a",IF(N$3&gt;(A38taxstdlife+$E625),(Input!$J$93-Input!$J$142)-SUM($J625:M625),(Input!$J$93-Input!$J$142)/A38taxstdlife))</f>
        <v>0</v>
      </c>
      <c r="O625" s="291">
        <f>IF(A38taxstdlife="n/a","n/a",IF(O$3&gt;(A38taxstdlife+$E625),(Input!$J$93-Input!$J$142)-SUM($J625:N625),(Input!$J$93-Input!$J$142)/A38taxstdlife))</f>
        <v>0</v>
      </c>
      <c r="P625" s="291">
        <f>IF(A38taxstdlife="n/a","n/a",IF(P$3&gt;(A38taxstdlife+$E625),(Input!$J$93-Input!$J$142)-SUM($J625:O625),(Input!$J$93-Input!$J$142)/A38taxstdlife))</f>
        <v>0</v>
      </c>
      <c r="Q625" s="291">
        <f>IF(A38taxstdlife="n/a","n/a",IF(Q$3&gt;(A38taxstdlife+$E625),(Input!$J$93-Input!$J$142)-SUM($J625:P625),(Input!$J$93-Input!$J$142)/A38taxstdlife))</f>
        <v>0</v>
      </c>
      <c r="R625" s="291"/>
      <c r="S625" s="288"/>
      <c r="T625" s="288"/>
      <c r="U625" s="288"/>
      <c r="V625" s="288"/>
      <c r="W625" s="288"/>
      <c r="X625" s="288"/>
      <c r="Y625" s="288"/>
      <c r="Z625" s="288"/>
      <c r="AA625" s="289"/>
      <c r="AB625" s="289"/>
      <c r="AC625" s="289"/>
      <c r="AD625" s="289"/>
      <c r="AE625" s="289"/>
      <c r="AF625" s="289"/>
      <c r="AG625" s="289"/>
      <c r="AH625" s="289"/>
      <c r="AI625" s="289"/>
      <c r="AJ625" s="289"/>
      <c r="AK625" s="289"/>
      <c r="AL625" s="289"/>
      <c r="AM625" s="289"/>
      <c r="AN625" s="289"/>
      <c r="AO625" s="289"/>
      <c r="AP625" s="289"/>
      <c r="AQ625" s="289"/>
      <c r="AR625" s="289"/>
      <c r="AS625" s="289"/>
      <c r="AT625" s="289"/>
      <c r="AU625" s="289"/>
      <c r="AV625" s="289"/>
      <c r="AW625" s="289"/>
      <c r="AX625" s="289"/>
      <c r="AY625" s="289"/>
      <c r="AZ625" s="289"/>
      <c r="BA625" s="289"/>
      <c r="BB625" s="289"/>
      <c r="BC625" s="289"/>
      <c r="BD625" s="289"/>
      <c r="BE625" s="289"/>
      <c r="BF625" s="289"/>
      <c r="BG625" s="289"/>
      <c r="BH625" s="289"/>
      <c r="BI625" s="289"/>
      <c r="BJ625" s="187"/>
      <c r="BK625" s="187"/>
      <c r="BL625" s="187"/>
      <c r="BM625" s="187"/>
      <c r="BN625" s="187"/>
      <c r="BO625" s="187"/>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t="12.75" hidden="1" customHeight="1" outlineLevel="2">
      <c r="A626" s="9"/>
      <c r="B626" s="9"/>
      <c r="C626" s="25"/>
      <c r="D626" s="365"/>
      <c r="E626" s="85">
        <v>4</v>
      </c>
      <c r="F626" s="290"/>
      <c r="G626" s="294"/>
      <c r="H626" s="294"/>
      <c r="I626" s="294"/>
      <c r="J626" s="294"/>
      <c r="K626" s="293"/>
      <c r="L626" s="291">
        <f>IF(A38taxstdlife="n/a","n/a",IF(L$3&gt;(A38taxstdlife+$E626),(Input!$K$93-Input!$K$142)-SUM($K626:K626),(Input!$K$93-Input!$K$142)/A38taxstdlife))</f>
        <v>0</v>
      </c>
      <c r="M626" s="291">
        <f>IF(A38taxstdlife="n/a","n/a",IF(M$3&gt;(A38taxstdlife+$E626),(Input!$K$93-Input!$K$142)-SUM($K626:L626),(Input!$K$93-Input!$K$142)/A38taxstdlife))</f>
        <v>0</v>
      </c>
      <c r="N626" s="291">
        <f>IF(A38taxstdlife="n/a","n/a",IF(N$3&gt;(A38taxstdlife+$E626),(Input!$K$93-Input!$K$142)-SUM($K626:M626),(Input!$K$93-Input!$K$142)/A38taxstdlife))</f>
        <v>0</v>
      </c>
      <c r="O626" s="291">
        <f>IF(A38taxstdlife="n/a","n/a",IF(O$3&gt;(A38taxstdlife+$E626),(Input!$K$93-Input!$K$142)-SUM($K626:N626),(Input!$K$93-Input!$K$142)/A38taxstdlife))</f>
        <v>0</v>
      </c>
      <c r="P626" s="291">
        <f>IF(A38taxstdlife="n/a","n/a",IF(P$3&gt;(A38taxstdlife+$E626),(Input!$K$93-Input!$K$142)-SUM($K626:O626),(Input!$K$93-Input!$K$142)/A38taxstdlife))</f>
        <v>0</v>
      </c>
      <c r="Q626" s="291">
        <f>IF(A38taxstdlife="n/a","n/a",IF(Q$3&gt;(A38taxstdlife+$E626),(Input!$K$93-Input!$K$142)-SUM($K626:P626),(Input!$K$93-Input!$K$142)/A38taxstdlife))</f>
        <v>0</v>
      </c>
      <c r="R626" s="291"/>
      <c r="S626" s="288"/>
      <c r="T626" s="288"/>
      <c r="U626" s="288"/>
      <c r="V626" s="288"/>
      <c r="W626" s="288"/>
      <c r="X626" s="288"/>
      <c r="Y626" s="288"/>
      <c r="Z626" s="288"/>
      <c r="AA626" s="289"/>
      <c r="AB626" s="289"/>
      <c r="AC626" s="289"/>
      <c r="AD626" s="289"/>
      <c r="AE626" s="289"/>
      <c r="AF626" s="289"/>
      <c r="AG626" s="289"/>
      <c r="AH626" s="289"/>
      <c r="AI626" s="289"/>
      <c r="AJ626" s="289"/>
      <c r="AK626" s="289"/>
      <c r="AL626" s="289"/>
      <c r="AM626" s="289"/>
      <c r="AN626" s="289"/>
      <c r="AO626" s="289"/>
      <c r="AP626" s="289"/>
      <c r="AQ626" s="289"/>
      <c r="AR626" s="289"/>
      <c r="AS626" s="289"/>
      <c r="AT626" s="289"/>
      <c r="AU626" s="289"/>
      <c r="AV626" s="289"/>
      <c r="AW626" s="289"/>
      <c r="AX626" s="289"/>
      <c r="AY626" s="289"/>
      <c r="AZ626" s="289"/>
      <c r="BA626" s="289"/>
      <c r="BB626" s="289"/>
      <c r="BC626" s="289"/>
      <c r="BD626" s="289"/>
      <c r="BE626" s="289"/>
      <c r="BF626" s="289"/>
      <c r="BG626" s="289"/>
      <c r="BH626" s="289"/>
      <c r="BI626" s="289"/>
      <c r="BJ626" s="187"/>
      <c r="BK626" s="187"/>
      <c r="BL626" s="187"/>
      <c r="BM626" s="187"/>
      <c r="BN626" s="187"/>
      <c r="BO626" s="187"/>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t="12.75" hidden="1" customHeight="1" outlineLevel="2">
      <c r="A627" s="9"/>
      <c r="B627" s="9"/>
      <c r="C627" s="25"/>
      <c r="D627" s="365"/>
      <c r="E627" s="85">
        <v>5</v>
      </c>
      <c r="F627" s="290"/>
      <c r="G627" s="294"/>
      <c r="H627" s="294"/>
      <c r="I627" s="294"/>
      <c r="J627" s="294"/>
      <c r="K627" s="294"/>
      <c r="L627" s="293"/>
      <c r="M627" s="291">
        <f>IF(A38taxstdlife="n/a","n/a",IF(M$3&gt;(A38taxstdlife+$E627),(Input!$L$93-Input!$L$142)-SUM($L627:L627),(Input!$L$93-Input!$L$142)/A38taxstdlife))</f>
        <v>0</v>
      </c>
      <c r="N627" s="291">
        <f>IF(A38taxstdlife="n/a","n/a",IF(N$3&gt;(A38taxstdlife+$E627),(Input!$L$93-Input!$L$142)-SUM($L627:M627),(Input!$L$93-Input!$L$142)/A38taxstdlife))</f>
        <v>0</v>
      </c>
      <c r="O627" s="291">
        <f>IF(A38taxstdlife="n/a","n/a",IF(O$3&gt;(A38taxstdlife+$E627),(Input!$L$93-Input!$L$142)-SUM($L627:N627),(Input!$L$93-Input!$L$142)/A38taxstdlife))</f>
        <v>0</v>
      </c>
      <c r="P627" s="291">
        <f>IF(A38taxstdlife="n/a","n/a",IF(P$3&gt;(A38taxstdlife+$E627),(Input!$L$93-Input!$L$142)-SUM($L627:O627),(Input!$L$93-Input!$L$142)/A38taxstdlife))</f>
        <v>0</v>
      </c>
      <c r="Q627" s="291">
        <f>IF(A38taxstdlife="n/a","n/a",IF(Q$3&gt;(A38taxstdlife+$E627),(Input!$L$93-Input!$L$142)-SUM($L627:P627),(Input!$L$93-Input!$L$142)/A38taxstdlife))</f>
        <v>0</v>
      </c>
      <c r="R627" s="291"/>
      <c r="S627" s="288"/>
      <c r="T627" s="288"/>
      <c r="U627" s="288"/>
      <c r="V627" s="288"/>
      <c r="W627" s="288"/>
      <c r="X627" s="288"/>
      <c r="Y627" s="288"/>
      <c r="Z627" s="288"/>
      <c r="AA627" s="289"/>
      <c r="AB627" s="289"/>
      <c r="AC627" s="289"/>
      <c r="AD627" s="289"/>
      <c r="AE627" s="289"/>
      <c r="AF627" s="289"/>
      <c r="AG627" s="289"/>
      <c r="AH627" s="289"/>
      <c r="AI627" s="289"/>
      <c r="AJ627" s="289"/>
      <c r="AK627" s="289"/>
      <c r="AL627" s="289"/>
      <c r="AM627" s="289"/>
      <c r="AN627" s="289"/>
      <c r="AO627" s="289"/>
      <c r="AP627" s="289"/>
      <c r="AQ627" s="289"/>
      <c r="AR627" s="289"/>
      <c r="AS627" s="289"/>
      <c r="AT627" s="289"/>
      <c r="AU627" s="289"/>
      <c r="AV627" s="289"/>
      <c r="AW627" s="289"/>
      <c r="AX627" s="289"/>
      <c r="AY627" s="289"/>
      <c r="AZ627" s="289"/>
      <c r="BA627" s="289"/>
      <c r="BB627" s="289"/>
      <c r="BC627" s="289"/>
      <c r="BD627" s="289"/>
      <c r="BE627" s="289"/>
      <c r="BF627" s="289"/>
      <c r="BG627" s="289"/>
      <c r="BH627" s="289"/>
      <c r="BI627" s="289"/>
      <c r="BJ627" s="187"/>
      <c r="BK627" s="187"/>
      <c r="BL627" s="187"/>
      <c r="BM627" s="187"/>
      <c r="BN627" s="187"/>
      <c r="BO627" s="18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t="12.75" hidden="1" customHeight="1" outlineLevel="2">
      <c r="A628" s="9"/>
      <c r="B628" s="9"/>
      <c r="C628" s="25"/>
      <c r="D628" s="365"/>
      <c r="E628" s="85">
        <v>6</v>
      </c>
      <c r="F628" s="290"/>
      <c r="G628" s="294"/>
      <c r="H628" s="294"/>
      <c r="I628" s="294"/>
      <c r="J628" s="294"/>
      <c r="K628" s="294"/>
      <c r="L628" s="294"/>
      <c r="M628" s="293"/>
      <c r="N628" s="291">
        <f>IF(A38taxstdlife="n/a","n/a",IF(N$3&gt;(A38taxstdlife+$E628),(Input!$M$93-Input!$M$142)-SUM($M628:M628),(Input!$M$93-Input!$M$142)/A38taxstdlife))</f>
        <v>0</v>
      </c>
      <c r="O628" s="291">
        <f>IF(A38taxstdlife="n/a","n/a",IF(O$3&gt;(A38taxstdlife+$E628),(Input!$M$93-Input!$M$142)-SUM($M628:N628),(Input!$M$93-Input!$M$142)/A38taxstdlife))</f>
        <v>0</v>
      </c>
      <c r="P628" s="291">
        <f>IF(A38taxstdlife="n/a","n/a",IF(P$3&gt;(A38taxstdlife+$E628),(Input!$M$93-Input!$M$142)-SUM($M628:O628),(Input!$M$93-Input!$M$142)/A38taxstdlife))</f>
        <v>0</v>
      </c>
      <c r="Q628" s="291">
        <f>IF(A38taxstdlife="n/a","n/a",IF(Q$3&gt;(A38taxstdlife+$E628),(Input!$M$93-Input!$M$142)-SUM($M628:P628),(Input!$M$93-Input!$M$142)/A38taxstdlife))</f>
        <v>0</v>
      </c>
      <c r="R628" s="291"/>
      <c r="S628" s="288"/>
      <c r="T628" s="288"/>
      <c r="U628" s="288"/>
      <c r="V628" s="288"/>
      <c r="W628" s="288"/>
      <c r="X628" s="288"/>
      <c r="Y628" s="288"/>
      <c r="Z628" s="288"/>
      <c r="AA628" s="289"/>
      <c r="AB628" s="289"/>
      <c r="AC628" s="289"/>
      <c r="AD628" s="289"/>
      <c r="AE628" s="289"/>
      <c r="AF628" s="289"/>
      <c r="AG628" s="289"/>
      <c r="AH628" s="289"/>
      <c r="AI628" s="289"/>
      <c r="AJ628" s="289"/>
      <c r="AK628" s="289"/>
      <c r="AL628" s="289"/>
      <c r="AM628" s="289"/>
      <c r="AN628" s="289"/>
      <c r="AO628" s="289"/>
      <c r="AP628" s="289"/>
      <c r="AQ628" s="289"/>
      <c r="AR628" s="289"/>
      <c r="AS628" s="289"/>
      <c r="AT628" s="289"/>
      <c r="AU628" s="289"/>
      <c r="AV628" s="289"/>
      <c r="AW628" s="289"/>
      <c r="AX628" s="289"/>
      <c r="AY628" s="289"/>
      <c r="AZ628" s="289"/>
      <c r="BA628" s="289"/>
      <c r="BB628" s="289"/>
      <c r="BC628" s="289"/>
      <c r="BD628" s="289"/>
      <c r="BE628" s="289"/>
      <c r="BF628" s="289"/>
      <c r="BG628" s="289"/>
      <c r="BH628" s="289"/>
      <c r="BI628" s="289"/>
      <c r="BJ628" s="187"/>
      <c r="BK628" s="187"/>
      <c r="BL628" s="187"/>
      <c r="BM628" s="187"/>
      <c r="BN628" s="187"/>
      <c r="BO628" s="187"/>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t="12.75" hidden="1" customHeight="1" outlineLevel="2">
      <c r="A629" s="9"/>
      <c r="B629" s="9"/>
      <c r="C629" s="25"/>
      <c r="D629" s="365"/>
      <c r="E629" s="85">
        <v>7</v>
      </c>
      <c r="F629" s="290"/>
      <c r="G629" s="294"/>
      <c r="H629" s="294"/>
      <c r="I629" s="294"/>
      <c r="J629" s="294"/>
      <c r="K629" s="294"/>
      <c r="L629" s="294"/>
      <c r="M629" s="294"/>
      <c r="N629" s="293"/>
      <c r="O629" s="291">
        <f>IF(A38taxstdlife="n/a","n/a",IF(O$3&gt;(A38taxstdlife+$E629),(Input!$N$93-Input!$N$142)-SUM($N629:N629),(Input!$N$93-Input!$N$142)/A38taxstdlife))</f>
        <v>0</v>
      </c>
      <c r="P629" s="291">
        <f>IF(A38taxstdlife="n/a","n/a",IF(P$3&gt;(A38taxstdlife+$E629),(Input!$N$93-Input!$N$142)-SUM($N629:O629),(Input!$N$93-Input!$N$142)/A38taxstdlife))</f>
        <v>0</v>
      </c>
      <c r="Q629" s="291">
        <f>IF(A38taxstdlife="n/a","n/a",IF(Q$3&gt;(A38taxstdlife+$E629),(Input!$N$93-Input!$N$142)-SUM($N629:P629),(Input!$N$93-Input!$N$142)/A38taxstdlife))</f>
        <v>0</v>
      </c>
      <c r="R629" s="291"/>
      <c r="S629" s="288"/>
      <c r="T629" s="288"/>
      <c r="U629" s="288"/>
      <c r="V629" s="288"/>
      <c r="W629" s="288"/>
      <c r="X629" s="288"/>
      <c r="Y629" s="288"/>
      <c r="Z629" s="288"/>
      <c r="AA629" s="289"/>
      <c r="AB629" s="289"/>
      <c r="AC629" s="289"/>
      <c r="AD629" s="289"/>
      <c r="AE629" s="289"/>
      <c r="AF629" s="289"/>
      <c r="AG629" s="289"/>
      <c r="AH629" s="289"/>
      <c r="AI629" s="289"/>
      <c r="AJ629" s="289"/>
      <c r="AK629" s="289"/>
      <c r="AL629" s="289"/>
      <c r="AM629" s="289"/>
      <c r="AN629" s="289"/>
      <c r="AO629" s="289"/>
      <c r="AP629" s="289"/>
      <c r="AQ629" s="289"/>
      <c r="AR629" s="289"/>
      <c r="AS629" s="289"/>
      <c r="AT629" s="289"/>
      <c r="AU629" s="289"/>
      <c r="AV629" s="289"/>
      <c r="AW629" s="289"/>
      <c r="AX629" s="289"/>
      <c r="AY629" s="289"/>
      <c r="AZ629" s="289"/>
      <c r="BA629" s="289"/>
      <c r="BB629" s="289"/>
      <c r="BC629" s="289"/>
      <c r="BD629" s="289"/>
      <c r="BE629" s="289"/>
      <c r="BF629" s="289"/>
      <c r="BG629" s="289"/>
      <c r="BH629" s="289"/>
      <c r="BI629" s="289"/>
      <c r="BJ629" s="187"/>
      <c r="BK629" s="187"/>
      <c r="BL629" s="187"/>
      <c r="BM629" s="187"/>
      <c r="BN629" s="187"/>
      <c r="BO629" s="187"/>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t="12.75" hidden="1" customHeight="1" outlineLevel="2">
      <c r="A630" s="9"/>
      <c r="B630" s="9"/>
      <c r="C630" s="25"/>
      <c r="D630" s="365"/>
      <c r="E630" s="85">
        <v>8</v>
      </c>
      <c r="F630" s="290"/>
      <c r="G630" s="294"/>
      <c r="H630" s="294"/>
      <c r="I630" s="294"/>
      <c r="J630" s="294"/>
      <c r="K630" s="294"/>
      <c r="L630" s="294"/>
      <c r="M630" s="294"/>
      <c r="N630" s="294"/>
      <c r="O630" s="293"/>
      <c r="P630" s="291">
        <f>IF(A38taxstdlife="n/a","n/a",IF(P$3&gt;(A38taxstdlife+$E630),(Input!$O$93-Input!$O$142)-SUM($O630:O630),(Input!$O$93-Input!$O$142)/A38taxstdlife))</f>
        <v>0</v>
      </c>
      <c r="Q630" s="291">
        <f>IF(A38taxstdlife="n/a","n/a",IF(Q$3&gt;(A38taxstdlife+$E630),(Input!$O$93-Input!$O$142)-SUM($O630:P630),(Input!$O$93-Input!$O$142)/A38taxstdlife))</f>
        <v>0</v>
      </c>
      <c r="R630" s="291"/>
      <c r="S630" s="288"/>
      <c r="T630" s="288"/>
      <c r="U630" s="288"/>
      <c r="V630" s="288"/>
      <c r="W630" s="288"/>
      <c r="X630" s="288"/>
      <c r="Y630" s="288"/>
      <c r="Z630" s="288"/>
      <c r="AA630" s="289"/>
      <c r="AB630" s="289"/>
      <c r="AC630" s="289"/>
      <c r="AD630" s="289"/>
      <c r="AE630" s="289"/>
      <c r="AF630" s="289"/>
      <c r="AG630" s="289"/>
      <c r="AH630" s="289"/>
      <c r="AI630" s="289"/>
      <c r="AJ630" s="289"/>
      <c r="AK630" s="289"/>
      <c r="AL630" s="289"/>
      <c r="AM630" s="289"/>
      <c r="AN630" s="289"/>
      <c r="AO630" s="289"/>
      <c r="AP630" s="289"/>
      <c r="AQ630" s="289"/>
      <c r="AR630" s="289"/>
      <c r="AS630" s="289"/>
      <c r="AT630" s="289"/>
      <c r="AU630" s="289"/>
      <c r="AV630" s="289"/>
      <c r="AW630" s="289"/>
      <c r="AX630" s="289"/>
      <c r="AY630" s="289"/>
      <c r="AZ630" s="289"/>
      <c r="BA630" s="289"/>
      <c r="BB630" s="289"/>
      <c r="BC630" s="289"/>
      <c r="BD630" s="289"/>
      <c r="BE630" s="289"/>
      <c r="BF630" s="289"/>
      <c r="BG630" s="289"/>
      <c r="BH630" s="289"/>
      <c r="BI630" s="289"/>
      <c r="BJ630" s="187"/>
      <c r="BK630" s="187"/>
      <c r="BL630" s="187"/>
      <c r="BM630" s="187"/>
      <c r="BN630" s="187"/>
      <c r="BO630" s="187"/>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t="12.75" hidden="1" customHeight="1" outlineLevel="2">
      <c r="A631" s="9"/>
      <c r="B631" s="9"/>
      <c r="C631" s="25"/>
      <c r="D631" s="365"/>
      <c r="E631" s="85">
        <v>9</v>
      </c>
      <c r="F631" s="290"/>
      <c r="G631" s="294"/>
      <c r="H631" s="294"/>
      <c r="I631" s="294"/>
      <c r="J631" s="294"/>
      <c r="K631" s="294"/>
      <c r="L631" s="294"/>
      <c r="M631" s="294"/>
      <c r="N631" s="294"/>
      <c r="O631" s="294"/>
      <c r="P631" s="293"/>
      <c r="Q631" s="291">
        <f>IF(A38taxstdlife="n/a","n/a",IF(Q$3&gt;(A38taxstdlife+$E631),(Input!$P$93-Input!$P$142)-SUM($P631:P631),(Input!$P$93-Input!$P$142)/A38taxstdlife))</f>
        <v>0</v>
      </c>
      <c r="R631" s="291"/>
      <c r="S631" s="288"/>
      <c r="T631" s="288"/>
      <c r="U631" s="288"/>
      <c r="V631" s="288"/>
      <c r="W631" s="288"/>
      <c r="X631" s="288"/>
      <c r="Y631" s="288"/>
      <c r="Z631" s="288"/>
      <c r="AA631" s="289"/>
      <c r="AB631" s="289"/>
      <c r="AC631" s="289"/>
      <c r="AD631" s="289"/>
      <c r="AE631" s="289"/>
      <c r="AF631" s="289"/>
      <c r="AG631" s="289"/>
      <c r="AH631" s="289"/>
      <c r="AI631" s="289"/>
      <c r="AJ631" s="289"/>
      <c r="AK631" s="289"/>
      <c r="AL631" s="289"/>
      <c r="AM631" s="289"/>
      <c r="AN631" s="289"/>
      <c r="AO631" s="289"/>
      <c r="AP631" s="289"/>
      <c r="AQ631" s="289"/>
      <c r="AR631" s="289"/>
      <c r="AS631" s="289"/>
      <c r="AT631" s="289"/>
      <c r="AU631" s="289"/>
      <c r="AV631" s="289"/>
      <c r="AW631" s="289"/>
      <c r="AX631" s="289"/>
      <c r="AY631" s="289"/>
      <c r="AZ631" s="289"/>
      <c r="BA631" s="289"/>
      <c r="BB631" s="289"/>
      <c r="BC631" s="289"/>
      <c r="BD631" s="289"/>
      <c r="BE631" s="289"/>
      <c r="BF631" s="289"/>
      <c r="BG631" s="289"/>
      <c r="BH631" s="289"/>
      <c r="BI631" s="289"/>
      <c r="BJ631" s="187"/>
      <c r="BK631" s="187"/>
      <c r="BL631" s="187"/>
      <c r="BM631" s="187"/>
      <c r="BN631" s="187"/>
      <c r="BO631" s="187"/>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25"/>
      <c r="D632" s="365"/>
      <c r="E632" s="86">
        <v>10</v>
      </c>
      <c r="F632" s="290"/>
      <c r="G632" s="294"/>
      <c r="H632" s="294"/>
      <c r="I632" s="294"/>
      <c r="J632" s="294"/>
      <c r="K632" s="294"/>
      <c r="L632" s="294"/>
      <c r="M632" s="294"/>
      <c r="N632" s="294"/>
      <c r="O632" s="294"/>
      <c r="P632" s="295"/>
      <c r="Q632" s="293"/>
      <c r="R632" s="291"/>
      <c r="S632" s="288"/>
      <c r="T632" s="288"/>
      <c r="U632" s="288"/>
      <c r="V632" s="288"/>
      <c r="W632" s="288"/>
      <c r="X632" s="288"/>
      <c r="Y632" s="288"/>
      <c r="Z632" s="288"/>
      <c r="AA632" s="289"/>
      <c r="AB632" s="289"/>
      <c r="AC632" s="289"/>
      <c r="AD632" s="289"/>
      <c r="AE632" s="289"/>
      <c r="AF632" s="289"/>
      <c r="AG632" s="289"/>
      <c r="AH632" s="289"/>
      <c r="AI632" s="289"/>
      <c r="AJ632" s="289"/>
      <c r="AK632" s="289"/>
      <c r="AL632" s="289"/>
      <c r="AM632" s="289"/>
      <c r="AN632" s="289"/>
      <c r="AO632" s="289"/>
      <c r="AP632" s="289"/>
      <c r="AQ632" s="289"/>
      <c r="AR632" s="289"/>
      <c r="AS632" s="289"/>
      <c r="AT632" s="289"/>
      <c r="AU632" s="289"/>
      <c r="AV632" s="289"/>
      <c r="AW632" s="289"/>
      <c r="AX632" s="289"/>
      <c r="AY632" s="289"/>
      <c r="AZ632" s="289"/>
      <c r="BA632" s="289"/>
      <c r="BB632" s="289"/>
      <c r="BC632" s="289"/>
      <c r="BD632" s="289"/>
      <c r="BE632" s="289"/>
      <c r="BF632" s="289"/>
      <c r="BG632" s="289"/>
      <c r="BH632" s="289"/>
      <c r="BI632" s="289"/>
      <c r="BJ632" s="187"/>
      <c r="BK632" s="187"/>
      <c r="BL632" s="187"/>
      <c r="BM632" s="187"/>
      <c r="BN632" s="187"/>
      <c r="BO632" s="187"/>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1">
      <c r="A633" s="9"/>
      <c r="B633" s="9"/>
      <c r="C633" s="25">
        <f>Asset38</f>
        <v>0</v>
      </c>
      <c r="D633" s="9"/>
      <c r="E633" s="9"/>
      <c r="F633" s="281"/>
      <c r="G633" s="296"/>
      <c r="H633" s="296">
        <f>-SUM(H620:H632)</f>
        <v>0</v>
      </c>
      <c r="I633" s="296">
        <f>-SUM(I620:I632)</f>
        <v>0</v>
      </c>
      <c r="J633" s="296">
        <f>-SUM(J620:J632)</f>
        <v>0</v>
      </c>
      <c r="K633" s="296">
        <f>-SUM(K620:K632)</f>
        <v>0</v>
      </c>
      <c r="L633" s="296">
        <f>-SUM(L620:L632)</f>
        <v>0</v>
      </c>
      <c r="M633" s="296">
        <f>IF(Input!M360&gt;0, -SUM(M620:M632), 0)</f>
        <v>0</v>
      </c>
      <c r="N633" s="296">
        <f>IF(Input!N360&gt;0, -SUM(N620:N632), 0)</f>
        <v>0</v>
      </c>
      <c r="O633" s="296">
        <f>IF(Input!O360&gt;0, -SUM(O620:O632), 0)</f>
        <v>0</v>
      </c>
      <c r="P633" s="296">
        <f>IF(Input!P360&gt;0, -SUM(P620:P632), 0)</f>
        <v>0</v>
      </c>
      <c r="Q633" s="296">
        <f>IF(Input!Q360&gt;0, -SUM(Q620:Q632), 0)</f>
        <v>0</v>
      </c>
      <c r="R633" s="297"/>
      <c r="S633" s="298"/>
      <c r="T633" s="298"/>
      <c r="U633" s="298"/>
      <c r="V633" s="298"/>
      <c r="W633" s="298"/>
      <c r="X633" s="298"/>
      <c r="Y633" s="298"/>
      <c r="Z633" s="298"/>
      <c r="AA633" s="299"/>
      <c r="AB633" s="299"/>
      <c r="AC633" s="299"/>
      <c r="AD633" s="299"/>
      <c r="AE633" s="299"/>
      <c r="AF633" s="299"/>
      <c r="AG633" s="299"/>
      <c r="AH633" s="299"/>
      <c r="AI633" s="299"/>
      <c r="AJ633" s="299"/>
      <c r="AK633" s="299"/>
      <c r="AL633" s="299"/>
      <c r="AM633" s="299"/>
      <c r="AN633" s="299"/>
      <c r="AO633" s="299"/>
      <c r="AP633" s="299"/>
      <c r="AQ633" s="299"/>
      <c r="AR633" s="299"/>
      <c r="AS633" s="299"/>
      <c r="AT633" s="299"/>
      <c r="AU633" s="299"/>
      <c r="AV633" s="299"/>
      <c r="AW633" s="299"/>
      <c r="AX633" s="299"/>
      <c r="AY633" s="299"/>
      <c r="AZ633" s="299"/>
      <c r="BA633" s="299"/>
      <c r="BB633" s="299"/>
      <c r="BC633" s="299"/>
      <c r="BD633" s="299"/>
      <c r="BE633" s="299"/>
      <c r="BF633" s="299"/>
      <c r="BG633" s="299"/>
      <c r="BH633" s="299"/>
      <c r="BI633" s="299"/>
      <c r="BJ633" s="187"/>
      <c r="BK633" s="187"/>
      <c r="BL633" s="187"/>
      <c r="BM633" s="187"/>
      <c r="BN633" s="187"/>
      <c r="BO633" s="187"/>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t="12.75" hidden="1" customHeight="1" outlineLevel="2">
      <c r="A634" s="9"/>
      <c r="B634" s="188">
        <f>Asset39</f>
        <v>0</v>
      </c>
      <c r="C634" s="32"/>
      <c r="D634" s="33" t="s">
        <v>66</v>
      </c>
      <c r="E634" s="32"/>
      <c r="F634" s="286"/>
      <c r="G634" s="287"/>
      <c r="H634" s="287">
        <f>IF(H$3&gt;A39taxremlife,A39taxvalue-SUM($F634:G634),IF(A39taxremlife="N/A","n/a",A39taxvalue/A39taxremlife))</f>
        <v>0</v>
      </c>
      <c r="I634" s="287">
        <f>IF(I$3&gt;A39taxremlife,A39taxvalue-SUM($F634:H634),IF(A39taxremlife="N/A","n/a",A39taxvalue/A39taxremlife))</f>
        <v>0</v>
      </c>
      <c r="J634" s="287">
        <f>IF(J$3&gt;A39taxremlife,A39taxvalue-SUM($F634:I634),IF(A39taxremlife="N/A","n/a",A39taxvalue/A39taxremlife))</f>
        <v>0</v>
      </c>
      <c r="K634" s="287">
        <f>IF(K$3&gt;A39taxremlife,A39taxvalue-SUM($F634:J634),IF(A39taxremlife="N/A","n/a",A39taxvalue/A39taxremlife))</f>
        <v>0</v>
      </c>
      <c r="L634" s="287">
        <f>IF(L$3&gt;A39taxremlife,A39taxvalue-SUM($F634:K634),IF(A39taxremlife="N/A","n/a",A39taxvalue/A39taxremlife))</f>
        <v>0</v>
      </c>
      <c r="M634" s="287">
        <f>IF(M$3&gt;A39taxremlife,A39taxvalue-SUM($F634:L634),IF(A39taxremlife="N/A","n/a",A39taxvalue/A39taxremlife))</f>
        <v>0</v>
      </c>
      <c r="N634" s="287">
        <f>IF(N$3&gt;A39taxremlife,A39taxvalue-SUM($F634:M634),IF(A39taxremlife="N/A","n/a",A39taxvalue/A39taxremlife))</f>
        <v>0</v>
      </c>
      <c r="O634" s="287">
        <f>IF(O$3&gt;A39taxremlife,A39taxvalue-SUM($F634:N634),IF(A39taxremlife="N/A","n/a",A39taxvalue/A39taxremlife))</f>
        <v>0</v>
      </c>
      <c r="P634" s="287">
        <f>IF(P$3&gt;A39taxremlife,A39taxvalue-SUM($F634:O634),IF(A39taxremlife="N/A","n/a",A39taxvalue/A39taxremlife))</f>
        <v>0</v>
      </c>
      <c r="Q634" s="287">
        <f>IF(Q$3&gt;A39taxremlife,A39taxvalue-SUM($F634:P634),IF(A39taxremlife="N/A","n/a",A39taxvalue/A39taxremlife))</f>
        <v>0</v>
      </c>
      <c r="R634" s="287"/>
      <c r="S634" s="288"/>
      <c r="T634" s="288"/>
      <c r="U634" s="288"/>
      <c r="V634" s="288"/>
      <c r="W634" s="288"/>
      <c r="X634" s="288"/>
      <c r="Y634" s="288"/>
      <c r="Z634" s="288"/>
      <c r="AA634" s="289"/>
      <c r="AB634" s="289"/>
      <c r="AC634" s="289"/>
      <c r="AD634" s="289"/>
      <c r="AE634" s="289"/>
      <c r="AF634" s="289"/>
      <c r="AG634" s="289"/>
      <c r="AH634" s="289"/>
      <c r="AI634" s="289"/>
      <c r="AJ634" s="289"/>
      <c r="AK634" s="289"/>
      <c r="AL634" s="289"/>
      <c r="AM634" s="289"/>
      <c r="AN634" s="289"/>
      <c r="AO634" s="289"/>
      <c r="AP634" s="289"/>
      <c r="AQ634" s="289"/>
      <c r="AR634" s="289"/>
      <c r="AS634" s="289"/>
      <c r="AT634" s="289"/>
      <c r="AU634" s="289"/>
      <c r="AV634" s="289"/>
      <c r="AW634" s="289"/>
      <c r="AX634" s="289"/>
      <c r="AY634" s="289"/>
      <c r="AZ634" s="289"/>
      <c r="BA634" s="289"/>
      <c r="BB634" s="289"/>
      <c r="BC634" s="289"/>
      <c r="BD634" s="289"/>
      <c r="BE634" s="289"/>
      <c r="BF634" s="289"/>
      <c r="BG634" s="289"/>
      <c r="BH634" s="289"/>
      <c r="BI634" s="289"/>
      <c r="BJ634" s="187"/>
      <c r="BK634" s="187"/>
      <c r="BL634" s="187"/>
      <c r="BM634" s="187"/>
      <c r="BN634" s="187"/>
      <c r="BO634" s="187"/>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t="12.75" hidden="1" customHeight="1" outlineLevel="2">
      <c r="A635" s="9"/>
      <c r="B635" s="9"/>
      <c r="C635" s="25"/>
      <c r="D635" s="364" t="s">
        <v>83</v>
      </c>
      <c r="E635" s="85">
        <v>-1</v>
      </c>
      <c r="F635" s="290"/>
      <c r="G635" s="291"/>
      <c r="H635" s="291"/>
      <c r="I635" s="291"/>
      <c r="J635" s="291"/>
      <c r="K635" s="291"/>
      <c r="L635" s="291"/>
      <c r="M635" s="291"/>
      <c r="N635" s="291"/>
      <c r="O635" s="291"/>
      <c r="P635" s="291"/>
      <c r="Q635" s="291"/>
      <c r="R635" s="291"/>
      <c r="S635" s="288"/>
      <c r="T635" s="288"/>
      <c r="U635" s="288"/>
      <c r="V635" s="288"/>
      <c r="W635" s="288"/>
      <c r="X635" s="288"/>
      <c r="Y635" s="288"/>
      <c r="Z635" s="288"/>
      <c r="AA635" s="289"/>
      <c r="AB635" s="289"/>
      <c r="AC635" s="289"/>
      <c r="AD635" s="289"/>
      <c r="AE635" s="289"/>
      <c r="AF635" s="289"/>
      <c r="AG635" s="289"/>
      <c r="AH635" s="289"/>
      <c r="AI635" s="289"/>
      <c r="AJ635" s="289"/>
      <c r="AK635" s="289"/>
      <c r="AL635" s="289"/>
      <c r="AM635" s="289"/>
      <c r="AN635" s="289"/>
      <c r="AO635" s="289"/>
      <c r="AP635" s="289"/>
      <c r="AQ635" s="289"/>
      <c r="AR635" s="289"/>
      <c r="AS635" s="289"/>
      <c r="AT635" s="289"/>
      <c r="AU635" s="289"/>
      <c r="AV635" s="289"/>
      <c r="AW635" s="289"/>
      <c r="AX635" s="289"/>
      <c r="AY635" s="289"/>
      <c r="AZ635" s="289"/>
      <c r="BA635" s="289"/>
      <c r="BB635" s="289"/>
      <c r="BC635" s="289"/>
      <c r="BD635" s="289"/>
      <c r="BE635" s="289"/>
      <c r="BF635" s="289"/>
      <c r="BG635" s="289"/>
      <c r="BH635" s="289"/>
      <c r="BI635" s="289"/>
      <c r="BJ635" s="187"/>
      <c r="BK635" s="187"/>
      <c r="BL635" s="187"/>
      <c r="BM635" s="187"/>
      <c r="BN635" s="187"/>
      <c r="BO635" s="187"/>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t="12.75" hidden="1" customHeight="1" outlineLevel="2">
      <c r="A636" s="9"/>
      <c r="B636" s="9"/>
      <c r="C636" s="25"/>
      <c r="D636" s="365"/>
      <c r="E636" s="85">
        <v>0</v>
      </c>
      <c r="F636" s="290"/>
      <c r="G636" s="293"/>
      <c r="H636" s="291"/>
      <c r="I636" s="291"/>
      <c r="J636" s="291"/>
      <c r="K636" s="291"/>
      <c r="L636" s="291"/>
      <c r="M636" s="291"/>
      <c r="N636" s="291"/>
      <c r="O636" s="291"/>
      <c r="P636" s="291"/>
      <c r="Q636" s="291"/>
      <c r="R636" s="291"/>
      <c r="S636" s="288"/>
      <c r="T636" s="288"/>
      <c r="U636" s="288"/>
      <c r="V636" s="288"/>
      <c r="W636" s="288"/>
      <c r="X636" s="288"/>
      <c r="Y636" s="288"/>
      <c r="Z636" s="288"/>
      <c r="AA636" s="289"/>
      <c r="AB636" s="289"/>
      <c r="AC636" s="289"/>
      <c r="AD636" s="289"/>
      <c r="AE636" s="289"/>
      <c r="AF636" s="289"/>
      <c r="AG636" s="289"/>
      <c r="AH636" s="289"/>
      <c r="AI636" s="289"/>
      <c r="AJ636" s="289"/>
      <c r="AK636" s="289"/>
      <c r="AL636" s="289"/>
      <c r="AM636" s="289"/>
      <c r="AN636" s="289"/>
      <c r="AO636" s="289"/>
      <c r="AP636" s="289"/>
      <c r="AQ636" s="289"/>
      <c r="AR636" s="289"/>
      <c r="AS636" s="289"/>
      <c r="AT636" s="289"/>
      <c r="AU636" s="289"/>
      <c r="AV636" s="289"/>
      <c r="AW636" s="289"/>
      <c r="AX636" s="289"/>
      <c r="AY636" s="289"/>
      <c r="AZ636" s="289"/>
      <c r="BA636" s="289"/>
      <c r="BB636" s="289"/>
      <c r="BC636" s="289"/>
      <c r="BD636" s="289"/>
      <c r="BE636" s="289"/>
      <c r="BF636" s="289"/>
      <c r="BG636" s="289"/>
      <c r="BH636" s="289"/>
      <c r="BI636" s="289"/>
      <c r="BJ636" s="187"/>
      <c r="BK636" s="187"/>
      <c r="BL636" s="187"/>
      <c r="BM636" s="187"/>
      <c r="BN636" s="187"/>
      <c r="BO636" s="187"/>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t="12.75" hidden="1" customHeight="1" outlineLevel="2">
      <c r="A637" s="9"/>
      <c r="B637" s="9"/>
      <c r="C637" s="25"/>
      <c r="D637" s="365"/>
      <c r="E637" s="85">
        <v>1</v>
      </c>
      <c r="F637" s="290"/>
      <c r="G637" s="294"/>
      <c r="H637" s="293"/>
      <c r="I637" s="291">
        <f>IF(A39taxstdlife="n/a","n/a",IF(I$3&gt;(A39taxstdlife+$E637),(Input!$H$94-Input!$H$143)-SUM($H637:H637),(Input!$H$94-Input!$H$143)/A39taxstdlife))</f>
        <v>0</v>
      </c>
      <c r="J637" s="291">
        <f>IF(A39taxstdlife="n/a","n/a",IF(J$3&gt;(A39taxstdlife+$E637),(Input!$H$94-Input!$H$143)-SUM($H637:I637),(Input!$H$94-Input!$H$143)/A39taxstdlife))</f>
        <v>0</v>
      </c>
      <c r="K637" s="291">
        <f>IF(A39taxstdlife="n/a","n/a",IF(K$3&gt;(A39taxstdlife+$E637),(Input!$H$94-Input!$H$143)-SUM($H637:J637),(Input!$H$94-Input!$H$143)/A39taxstdlife))</f>
        <v>0</v>
      </c>
      <c r="L637" s="291">
        <f>IF(A39taxstdlife="n/a","n/a",IF(L$3&gt;(A39taxstdlife+$E637),(Input!$H$94-Input!$H$143)-SUM($H637:K637),(Input!$H$94-Input!$H$143)/A39taxstdlife))</f>
        <v>0</v>
      </c>
      <c r="M637" s="291">
        <f>IF(A39taxstdlife="n/a","n/a",IF(M$3&gt;(A39taxstdlife+$E637),(Input!$H$94-Input!$H$143)-SUM($H637:L637),(Input!$H$94-Input!$H$143)/A39taxstdlife))</f>
        <v>0</v>
      </c>
      <c r="N637" s="291">
        <f>IF(A39taxstdlife="n/a","n/a",IF(N$3&gt;(A39taxstdlife+$E637),(Input!$H$94-Input!$H$143)-SUM($H637:M637),(Input!$H$94-Input!$H$143)/A39taxstdlife))</f>
        <v>0</v>
      </c>
      <c r="O637" s="291">
        <f>IF(A39taxstdlife="n/a","n/a",IF(O$3&gt;(A39taxstdlife+$E637),(Input!$H$94-Input!$H$143)-SUM($H637:N637),(Input!$H$94-Input!$H$143)/A39taxstdlife))</f>
        <v>0</v>
      </c>
      <c r="P637" s="291">
        <f>IF(A39taxstdlife="n/a","n/a",IF(P$3&gt;(A39taxstdlife+$E637),(Input!$H$94-Input!$H$143)-SUM($H637:O637),(Input!$H$94-Input!$H$143)/A39taxstdlife))</f>
        <v>0</v>
      </c>
      <c r="Q637" s="291">
        <f>IF(A39taxstdlife="n/a","n/a",IF(Q$3&gt;(A39taxstdlife+$E637),(Input!$H$94-Input!$H$143)-SUM($H637:P637),(Input!$H$94-Input!$H$143)/A39taxstdlife))</f>
        <v>0</v>
      </c>
      <c r="R637" s="291"/>
      <c r="S637" s="288"/>
      <c r="T637" s="288"/>
      <c r="U637" s="288"/>
      <c r="V637" s="288"/>
      <c r="W637" s="288"/>
      <c r="X637" s="288"/>
      <c r="Y637" s="288"/>
      <c r="Z637" s="288"/>
      <c r="AA637" s="289"/>
      <c r="AB637" s="289"/>
      <c r="AC637" s="289"/>
      <c r="AD637" s="289"/>
      <c r="AE637" s="289"/>
      <c r="AF637" s="289"/>
      <c r="AG637" s="289"/>
      <c r="AH637" s="289"/>
      <c r="AI637" s="289"/>
      <c r="AJ637" s="289"/>
      <c r="AK637" s="289"/>
      <c r="AL637" s="289"/>
      <c r="AM637" s="289"/>
      <c r="AN637" s="289"/>
      <c r="AO637" s="289"/>
      <c r="AP637" s="289"/>
      <c r="AQ637" s="289"/>
      <c r="AR637" s="289"/>
      <c r="AS637" s="289"/>
      <c r="AT637" s="289"/>
      <c r="AU637" s="289"/>
      <c r="AV637" s="289"/>
      <c r="AW637" s="289"/>
      <c r="AX637" s="289"/>
      <c r="AY637" s="289"/>
      <c r="AZ637" s="289"/>
      <c r="BA637" s="289"/>
      <c r="BB637" s="289"/>
      <c r="BC637" s="289"/>
      <c r="BD637" s="289"/>
      <c r="BE637" s="289"/>
      <c r="BF637" s="289"/>
      <c r="BG637" s="289"/>
      <c r="BH637" s="289"/>
      <c r="BI637" s="289"/>
      <c r="BJ637" s="187"/>
      <c r="BK637" s="187"/>
      <c r="BL637" s="187"/>
      <c r="BM637" s="187"/>
      <c r="BN637" s="187"/>
      <c r="BO637" s="18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t="12.75" hidden="1" customHeight="1" outlineLevel="2">
      <c r="A638" s="9"/>
      <c r="B638" s="9"/>
      <c r="C638" s="25"/>
      <c r="D638" s="365"/>
      <c r="E638" s="85">
        <v>2</v>
      </c>
      <c r="F638" s="290"/>
      <c r="G638" s="294"/>
      <c r="H638" s="294"/>
      <c r="I638" s="293"/>
      <c r="J638" s="291">
        <f>IF(A39taxstdlife="n/a","n/a",IF(J$3&gt;(A39taxstdlife+$E638),(Input!$I$94-Input!$I$143)-SUM($I638:I638),(Input!$I$94-Input!$I$143)/A39taxstdlife))</f>
        <v>0</v>
      </c>
      <c r="K638" s="291">
        <f>IF(A39taxstdlife="n/a","n/a",IF(K$3&gt;(A39taxstdlife+$E638),(Input!$I$94-Input!$I$143)-SUM($I638:J638),(Input!$I$94-Input!$I$143)/A39taxstdlife))</f>
        <v>0</v>
      </c>
      <c r="L638" s="291">
        <f>IF(A39taxstdlife="n/a","n/a",IF(L$3&gt;(A39taxstdlife+$E638),(Input!$I$94-Input!$I$143)-SUM($I638:K638),(Input!$I$94-Input!$I$143)/A39taxstdlife))</f>
        <v>0</v>
      </c>
      <c r="M638" s="291">
        <f>IF(A39taxstdlife="n/a","n/a",IF(M$3&gt;(A39taxstdlife+$E638),(Input!$I$94-Input!$I$143)-SUM($I638:L638),(Input!$I$94-Input!$I$143)/A39taxstdlife))</f>
        <v>0</v>
      </c>
      <c r="N638" s="291">
        <f>IF(A39taxstdlife="n/a","n/a",IF(N$3&gt;(A39taxstdlife+$E638),(Input!$I$94-Input!$I$143)-SUM($I638:M638),(Input!$I$94-Input!$I$143)/A39taxstdlife))</f>
        <v>0</v>
      </c>
      <c r="O638" s="291">
        <f>IF(A39taxstdlife="n/a","n/a",IF(O$3&gt;(A39taxstdlife+$E638),(Input!$I$94-Input!$I$143)-SUM($I638:N638),(Input!$I$94-Input!$I$143)/A39taxstdlife))</f>
        <v>0</v>
      </c>
      <c r="P638" s="291">
        <f>IF(A39taxstdlife="n/a","n/a",IF(P$3&gt;(A39taxstdlife+$E638),(Input!$I$94-Input!$I$143)-SUM($I638:O638),(Input!$I$94-Input!$I$143)/A39taxstdlife))</f>
        <v>0</v>
      </c>
      <c r="Q638" s="291">
        <f>IF(A39taxstdlife="n/a","n/a",IF(Q$3&gt;(A39taxstdlife+$E638),(Input!$I$94-Input!$I$143)-SUM($I638:P638),(Input!$I$94-Input!$I$143)/A39taxstdlife))</f>
        <v>0</v>
      </c>
      <c r="R638" s="291"/>
      <c r="S638" s="288"/>
      <c r="T638" s="288"/>
      <c r="U638" s="288"/>
      <c r="V638" s="288"/>
      <c r="W638" s="288"/>
      <c r="X638" s="288"/>
      <c r="Y638" s="288"/>
      <c r="Z638" s="288"/>
      <c r="AA638" s="289"/>
      <c r="AB638" s="289"/>
      <c r="AC638" s="289"/>
      <c r="AD638" s="289"/>
      <c r="AE638" s="289"/>
      <c r="AF638" s="289"/>
      <c r="AG638" s="289"/>
      <c r="AH638" s="289"/>
      <c r="AI638" s="289"/>
      <c r="AJ638" s="289"/>
      <c r="AK638" s="289"/>
      <c r="AL638" s="289"/>
      <c r="AM638" s="289"/>
      <c r="AN638" s="289"/>
      <c r="AO638" s="289"/>
      <c r="AP638" s="289"/>
      <c r="AQ638" s="289"/>
      <c r="AR638" s="289"/>
      <c r="AS638" s="289"/>
      <c r="AT638" s="289"/>
      <c r="AU638" s="289"/>
      <c r="AV638" s="289"/>
      <c r="AW638" s="289"/>
      <c r="AX638" s="289"/>
      <c r="AY638" s="289"/>
      <c r="AZ638" s="289"/>
      <c r="BA638" s="289"/>
      <c r="BB638" s="289"/>
      <c r="BC638" s="289"/>
      <c r="BD638" s="289"/>
      <c r="BE638" s="289"/>
      <c r="BF638" s="289"/>
      <c r="BG638" s="289"/>
      <c r="BH638" s="289"/>
      <c r="BI638" s="289"/>
      <c r="BJ638" s="300"/>
      <c r="BK638" s="187"/>
      <c r="BL638" s="187"/>
      <c r="BM638" s="187"/>
      <c r="BN638" s="187"/>
      <c r="BO638" s="187"/>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t="12.75" hidden="1" customHeight="1" outlineLevel="2">
      <c r="A639" s="9"/>
      <c r="B639" s="9"/>
      <c r="C639" s="25"/>
      <c r="D639" s="365"/>
      <c r="E639" s="85">
        <v>3</v>
      </c>
      <c r="F639" s="290"/>
      <c r="G639" s="294"/>
      <c r="H639" s="294"/>
      <c r="I639" s="294"/>
      <c r="J639" s="293"/>
      <c r="K639" s="291">
        <f>IF(A39taxstdlife="n/a","n/a",IF(K$3&gt;(A39taxstdlife+$E639),(Input!$J$94-Input!$J$143)-SUM($J639:J639),(Input!$J$94-Input!$J$143)/A39taxstdlife))</f>
        <v>0</v>
      </c>
      <c r="L639" s="291">
        <f>IF(A39taxstdlife="n/a","n/a",IF(L$3&gt;(A39taxstdlife+$E639),(Input!$J$94-Input!$J$143)-SUM($J639:K639),(Input!$J$94-Input!$J$143)/A39taxstdlife))</f>
        <v>0</v>
      </c>
      <c r="M639" s="291">
        <f>IF(A39taxstdlife="n/a","n/a",IF(M$3&gt;(A39taxstdlife+$E639),(Input!$J$94-Input!$J$143)-SUM($J639:L639),(Input!$J$94-Input!$J$143)/A39taxstdlife))</f>
        <v>0</v>
      </c>
      <c r="N639" s="291">
        <f>IF(A39taxstdlife="n/a","n/a",IF(N$3&gt;(A39taxstdlife+$E639),(Input!$J$94-Input!$J$143)-SUM($J639:M639),(Input!$J$94-Input!$J$143)/A39taxstdlife))</f>
        <v>0</v>
      </c>
      <c r="O639" s="291">
        <f>IF(A39taxstdlife="n/a","n/a",IF(O$3&gt;(A39taxstdlife+$E639),(Input!$J$94-Input!$J$143)-SUM($J639:N639),(Input!$J$94-Input!$J$143)/A39taxstdlife))</f>
        <v>0</v>
      </c>
      <c r="P639" s="291">
        <f>IF(A39taxstdlife="n/a","n/a",IF(P$3&gt;(A39taxstdlife+$E639),(Input!$J$94-Input!$J$143)-SUM($J639:O639),(Input!$J$94-Input!$J$143)/A39taxstdlife))</f>
        <v>0</v>
      </c>
      <c r="Q639" s="291">
        <f>IF(A39taxstdlife="n/a","n/a",IF(Q$3&gt;(A39taxstdlife+$E639),(Input!$J$94-Input!$J$143)-SUM($J639:P639),(Input!$J$94-Input!$J$143)/A39taxstdlife))</f>
        <v>0</v>
      </c>
      <c r="R639" s="291"/>
      <c r="S639" s="288"/>
      <c r="T639" s="288"/>
      <c r="U639" s="288"/>
      <c r="V639" s="288"/>
      <c r="W639" s="288"/>
      <c r="X639" s="288"/>
      <c r="Y639" s="288"/>
      <c r="Z639" s="288"/>
      <c r="AA639" s="289"/>
      <c r="AB639" s="289"/>
      <c r="AC639" s="289"/>
      <c r="AD639" s="289"/>
      <c r="AE639" s="289"/>
      <c r="AF639" s="289"/>
      <c r="AG639" s="289"/>
      <c r="AH639" s="289"/>
      <c r="AI639" s="289"/>
      <c r="AJ639" s="289"/>
      <c r="AK639" s="289"/>
      <c r="AL639" s="289"/>
      <c r="AM639" s="289"/>
      <c r="AN639" s="289"/>
      <c r="AO639" s="289"/>
      <c r="AP639" s="289"/>
      <c r="AQ639" s="289"/>
      <c r="AR639" s="289"/>
      <c r="AS639" s="289"/>
      <c r="AT639" s="289"/>
      <c r="AU639" s="289"/>
      <c r="AV639" s="289"/>
      <c r="AW639" s="289"/>
      <c r="AX639" s="289"/>
      <c r="AY639" s="289"/>
      <c r="AZ639" s="289"/>
      <c r="BA639" s="289"/>
      <c r="BB639" s="289"/>
      <c r="BC639" s="289"/>
      <c r="BD639" s="289"/>
      <c r="BE639" s="289"/>
      <c r="BF639" s="289"/>
      <c r="BG639" s="289"/>
      <c r="BH639" s="289"/>
      <c r="BI639" s="289"/>
      <c r="BJ639" s="187"/>
      <c r="BK639" s="187"/>
      <c r="BL639" s="187"/>
      <c r="BM639" s="187"/>
      <c r="BN639" s="187"/>
      <c r="BO639" s="187"/>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t="12.75" hidden="1" customHeight="1" outlineLevel="2">
      <c r="A640" s="9"/>
      <c r="B640" s="9"/>
      <c r="C640" s="25"/>
      <c r="D640" s="365"/>
      <c r="E640" s="85">
        <v>4</v>
      </c>
      <c r="F640" s="290"/>
      <c r="G640" s="294"/>
      <c r="H640" s="294"/>
      <c r="I640" s="294"/>
      <c r="J640" s="294"/>
      <c r="K640" s="293"/>
      <c r="L640" s="291">
        <f>IF(A39taxstdlife="n/a","n/a",IF(L$3&gt;(A39taxstdlife+$E640),(Input!$K$94-Input!$K$143)-SUM($K640:K640),(Input!$K$94-Input!$K$143)/A39taxstdlife))</f>
        <v>0</v>
      </c>
      <c r="M640" s="291">
        <f>IF(A39taxstdlife="n/a","n/a",IF(M$3&gt;(A39taxstdlife+$E640),(Input!$K$94-Input!$K$143)-SUM($K640:L640),(Input!$K$94-Input!$K$143)/A39taxstdlife))</f>
        <v>0</v>
      </c>
      <c r="N640" s="291">
        <f>IF(A39taxstdlife="n/a","n/a",IF(N$3&gt;(A39taxstdlife+$E640),(Input!$K$94-Input!$K$143)-SUM($K640:M640),(Input!$K$94-Input!$K$143)/A39taxstdlife))</f>
        <v>0</v>
      </c>
      <c r="O640" s="291">
        <f>IF(A39taxstdlife="n/a","n/a",IF(O$3&gt;(A39taxstdlife+$E640),(Input!$K$94-Input!$K$143)-SUM($K640:N640),(Input!$K$94-Input!$K$143)/A39taxstdlife))</f>
        <v>0</v>
      </c>
      <c r="P640" s="291">
        <f>IF(A39taxstdlife="n/a","n/a",IF(P$3&gt;(A39taxstdlife+$E640),(Input!$K$94-Input!$K$143)-SUM($K640:O640),(Input!$K$94-Input!$K$143)/A39taxstdlife))</f>
        <v>0</v>
      </c>
      <c r="Q640" s="291">
        <f>IF(A39taxstdlife="n/a","n/a",IF(Q$3&gt;(A39taxstdlife+$E640),(Input!$K$94-Input!$K$143)-SUM($K640:P640),(Input!$K$94-Input!$K$143)/A39taxstdlife))</f>
        <v>0</v>
      </c>
      <c r="R640" s="291"/>
      <c r="S640" s="288"/>
      <c r="T640" s="288"/>
      <c r="U640" s="288"/>
      <c r="V640" s="288"/>
      <c r="W640" s="288"/>
      <c r="X640" s="288"/>
      <c r="Y640" s="288"/>
      <c r="Z640" s="288"/>
      <c r="AA640" s="289"/>
      <c r="AB640" s="289"/>
      <c r="AC640" s="289"/>
      <c r="AD640" s="289"/>
      <c r="AE640" s="289"/>
      <c r="AF640" s="289"/>
      <c r="AG640" s="289"/>
      <c r="AH640" s="289"/>
      <c r="AI640" s="289"/>
      <c r="AJ640" s="289"/>
      <c r="AK640" s="289"/>
      <c r="AL640" s="289"/>
      <c r="AM640" s="289"/>
      <c r="AN640" s="289"/>
      <c r="AO640" s="289"/>
      <c r="AP640" s="289"/>
      <c r="AQ640" s="289"/>
      <c r="AR640" s="289"/>
      <c r="AS640" s="289"/>
      <c r="AT640" s="289"/>
      <c r="AU640" s="289"/>
      <c r="AV640" s="289"/>
      <c r="AW640" s="289"/>
      <c r="AX640" s="289"/>
      <c r="AY640" s="289"/>
      <c r="AZ640" s="289"/>
      <c r="BA640" s="289"/>
      <c r="BB640" s="289"/>
      <c r="BC640" s="289"/>
      <c r="BD640" s="289"/>
      <c r="BE640" s="289"/>
      <c r="BF640" s="289"/>
      <c r="BG640" s="289"/>
      <c r="BH640" s="289"/>
      <c r="BI640" s="289"/>
      <c r="BJ640" s="187"/>
      <c r="BK640" s="187"/>
      <c r="BL640" s="187"/>
      <c r="BM640" s="187"/>
      <c r="BN640" s="187"/>
      <c r="BO640" s="187"/>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t="12.75" hidden="1" customHeight="1" outlineLevel="2">
      <c r="A641" s="9"/>
      <c r="B641" s="9"/>
      <c r="C641" s="25"/>
      <c r="D641" s="365"/>
      <c r="E641" s="85">
        <v>5</v>
      </c>
      <c r="F641" s="290"/>
      <c r="G641" s="294"/>
      <c r="H641" s="294"/>
      <c r="I641" s="294"/>
      <c r="J641" s="294"/>
      <c r="K641" s="294"/>
      <c r="L641" s="293"/>
      <c r="M641" s="291">
        <f>IF(A39taxstdlife="n/a","n/a",IF(M$3&gt;(A39taxstdlife+$E641),(Input!$L$94-Input!$L$143)-SUM($L641:L641),(Input!$L$94-Input!$L$143)/A39taxstdlife))</f>
        <v>0</v>
      </c>
      <c r="N641" s="291">
        <f>IF(A39taxstdlife="n/a","n/a",IF(N$3&gt;(A39taxstdlife+$E641),(Input!$L$94-Input!$L$143)-SUM($L641:M641),(Input!$L$94-Input!$L$143)/A39taxstdlife))</f>
        <v>0</v>
      </c>
      <c r="O641" s="291">
        <f>IF(A39taxstdlife="n/a","n/a",IF(O$3&gt;(A39taxstdlife+$E641),(Input!$L$94-Input!$L$143)-SUM($L641:N641),(Input!$L$94-Input!$L$143)/A39taxstdlife))</f>
        <v>0</v>
      </c>
      <c r="P641" s="291">
        <f>IF(A39taxstdlife="n/a","n/a",IF(P$3&gt;(A39taxstdlife+$E641),(Input!$L$94-Input!$L$143)-SUM($L641:O641),(Input!$L$94-Input!$L$143)/A39taxstdlife))</f>
        <v>0</v>
      </c>
      <c r="Q641" s="291">
        <f>IF(A39taxstdlife="n/a","n/a",IF(Q$3&gt;(A39taxstdlife+$E641),(Input!$L$94-Input!$L$143)-SUM($L641:P641),(Input!$L$94-Input!$L$143)/A39taxstdlife))</f>
        <v>0</v>
      </c>
      <c r="R641" s="291"/>
      <c r="S641" s="288"/>
      <c r="T641" s="288"/>
      <c r="U641" s="288"/>
      <c r="V641" s="288"/>
      <c r="W641" s="288"/>
      <c r="X641" s="288"/>
      <c r="Y641" s="288"/>
      <c r="Z641" s="288"/>
      <c r="AA641" s="289"/>
      <c r="AB641" s="289"/>
      <c r="AC641" s="289"/>
      <c r="AD641" s="289"/>
      <c r="AE641" s="289"/>
      <c r="AF641" s="289"/>
      <c r="AG641" s="289"/>
      <c r="AH641" s="289"/>
      <c r="AI641" s="289"/>
      <c r="AJ641" s="289"/>
      <c r="AK641" s="289"/>
      <c r="AL641" s="289"/>
      <c r="AM641" s="289"/>
      <c r="AN641" s="289"/>
      <c r="AO641" s="289"/>
      <c r="AP641" s="289"/>
      <c r="AQ641" s="289"/>
      <c r="AR641" s="289"/>
      <c r="AS641" s="289"/>
      <c r="AT641" s="289"/>
      <c r="AU641" s="289"/>
      <c r="AV641" s="289"/>
      <c r="AW641" s="289"/>
      <c r="AX641" s="289"/>
      <c r="AY641" s="289"/>
      <c r="AZ641" s="289"/>
      <c r="BA641" s="289"/>
      <c r="BB641" s="289"/>
      <c r="BC641" s="289"/>
      <c r="BD641" s="289"/>
      <c r="BE641" s="289"/>
      <c r="BF641" s="289"/>
      <c r="BG641" s="289"/>
      <c r="BH641" s="289"/>
      <c r="BI641" s="289"/>
      <c r="BJ641" s="187"/>
      <c r="BK641" s="187"/>
      <c r="BL641" s="187"/>
      <c r="BM641" s="187"/>
      <c r="BN641" s="187"/>
      <c r="BO641" s="187"/>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t="12.75" hidden="1" customHeight="1" outlineLevel="2">
      <c r="A642" s="9"/>
      <c r="B642" s="9"/>
      <c r="C642" s="25"/>
      <c r="D642" s="365"/>
      <c r="E642" s="85">
        <v>6</v>
      </c>
      <c r="F642" s="290"/>
      <c r="G642" s="294"/>
      <c r="H642" s="294"/>
      <c r="I642" s="294"/>
      <c r="J642" s="294"/>
      <c r="K642" s="294"/>
      <c r="L642" s="294"/>
      <c r="M642" s="293"/>
      <c r="N642" s="291">
        <f>IF(A39taxstdlife="n/a","n/a",IF(N$3&gt;(A39taxstdlife+$E642),(Input!$M$94-Input!$M$143)-SUM($M642:M642),(Input!$M$94-Input!$M$143)/A39taxstdlife))</f>
        <v>0</v>
      </c>
      <c r="O642" s="291">
        <f>IF(A39taxstdlife="n/a","n/a",IF(O$3&gt;(A39taxstdlife+$E642),(Input!$M$94-Input!$M$143)-SUM($M642:N642),(Input!$M$94-Input!$M$143)/A39taxstdlife))</f>
        <v>0</v>
      </c>
      <c r="P642" s="291">
        <f>IF(A39taxstdlife="n/a","n/a",IF(P$3&gt;(A39taxstdlife+$E642),(Input!$M$94-Input!$M$143)-SUM($M642:O642),(Input!$M$94-Input!$M$143)/A39taxstdlife))</f>
        <v>0</v>
      </c>
      <c r="Q642" s="291">
        <f>IF(A39taxstdlife="n/a","n/a",IF(Q$3&gt;(A39taxstdlife+$E642),(Input!$M$94-Input!$M$143)-SUM($M642:P642),(Input!$M$94-Input!$M$143)/A39taxstdlife))</f>
        <v>0</v>
      </c>
      <c r="R642" s="291"/>
      <c r="S642" s="288"/>
      <c r="T642" s="288"/>
      <c r="U642" s="288"/>
      <c r="V642" s="288"/>
      <c r="W642" s="288"/>
      <c r="X642" s="288"/>
      <c r="Y642" s="288"/>
      <c r="Z642" s="288"/>
      <c r="AA642" s="289"/>
      <c r="AB642" s="289"/>
      <c r="AC642" s="289"/>
      <c r="AD642" s="289"/>
      <c r="AE642" s="289"/>
      <c r="AF642" s="289"/>
      <c r="AG642" s="289"/>
      <c r="AH642" s="289"/>
      <c r="AI642" s="289"/>
      <c r="AJ642" s="289"/>
      <c r="AK642" s="289"/>
      <c r="AL642" s="289"/>
      <c r="AM642" s="289"/>
      <c r="AN642" s="289"/>
      <c r="AO642" s="289"/>
      <c r="AP642" s="289"/>
      <c r="AQ642" s="289"/>
      <c r="AR642" s="289"/>
      <c r="AS642" s="289"/>
      <c r="AT642" s="289"/>
      <c r="AU642" s="289"/>
      <c r="AV642" s="289"/>
      <c r="AW642" s="289"/>
      <c r="AX642" s="289"/>
      <c r="AY642" s="289"/>
      <c r="AZ642" s="289"/>
      <c r="BA642" s="289"/>
      <c r="BB642" s="289"/>
      <c r="BC642" s="289"/>
      <c r="BD642" s="289"/>
      <c r="BE642" s="289"/>
      <c r="BF642" s="289"/>
      <c r="BG642" s="289"/>
      <c r="BH642" s="289"/>
      <c r="BI642" s="289"/>
      <c r="BJ642" s="187"/>
      <c r="BK642" s="187"/>
      <c r="BL642" s="187"/>
      <c r="BM642" s="187"/>
      <c r="BN642" s="187"/>
      <c r="BO642" s="187"/>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t="12.75" hidden="1" customHeight="1" outlineLevel="2">
      <c r="A643" s="9"/>
      <c r="B643" s="9"/>
      <c r="C643" s="25"/>
      <c r="D643" s="365"/>
      <c r="E643" s="85">
        <v>7</v>
      </c>
      <c r="F643" s="290"/>
      <c r="G643" s="294"/>
      <c r="H643" s="294"/>
      <c r="I643" s="294"/>
      <c r="J643" s="294"/>
      <c r="K643" s="294"/>
      <c r="L643" s="294"/>
      <c r="M643" s="294"/>
      <c r="N643" s="293"/>
      <c r="O643" s="291">
        <f>IF(A39taxstdlife="n/a","n/a",IF(O$3&gt;(A39taxstdlife+$E643),(Input!$N$94-Input!$N$143)-SUM($N643:N643),(Input!$N$94-Input!$N$143)/A39taxstdlife))</f>
        <v>0</v>
      </c>
      <c r="P643" s="291">
        <f>IF(A39taxstdlife="n/a","n/a",IF(P$3&gt;(A39taxstdlife+$E643),(Input!$N$94-Input!$N$143)-SUM($N643:O643),(Input!$N$94-Input!$N$143)/A39taxstdlife))</f>
        <v>0</v>
      </c>
      <c r="Q643" s="291">
        <f>IF(A39taxstdlife="n/a","n/a",IF(Q$3&gt;(A39taxstdlife+$E643),(Input!$N$94-Input!$N$143)-SUM($N643:P643),(Input!$N$94-Input!$N$143)/A39taxstdlife))</f>
        <v>0</v>
      </c>
      <c r="R643" s="291"/>
      <c r="S643" s="288"/>
      <c r="T643" s="288"/>
      <c r="U643" s="288"/>
      <c r="V643" s="288"/>
      <c r="W643" s="288"/>
      <c r="X643" s="288"/>
      <c r="Y643" s="288"/>
      <c r="Z643" s="288"/>
      <c r="AA643" s="289"/>
      <c r="AB643" s="289"/>
      <c r="AC643" s="289"/>
      <c r="AD643" s="289"/>
      <c r="AE643" s="289"/>
      <c r="AF643" s="289"/>
      <c r="AG643" s="289"/>
      <c r="AH643" s="289"/>
      <c r="AI643" s="289"/>
      <c r="AJ643" s="289"/>
      <c r="AK643" s="289"/>
      <c r="AL643" s="289"/>
      <c r="AM643" s="289"/>
      <c r="AN643" s="289"/>
      <c r="AO643" s="289"/>
      <c r="AP643" s="289"/>
      <c r="AQ643" s="289"/>
      <c r="AR643" s="289"/>
      <c r="AS643" s="289"/>
      <c r="AT643" s="289"/>
      <c r="AU643" s="289"/>
      <c r="AV643" s="289"/>
      <c r="AW643" s="289"/>
      <c r="AX643" s="289"/>
      <c r="AY643" s="289"/>
      <c r="AZ643" s="289"/>
      <c r="BA643" s="289"/>
      <c r="BB643" s="289"/>
      <c r="BC643" s="289"/>
      <c r="BD643" s="289"/>
      <c r="BE643" s="289"/>
      <c r="BF643" s="289"/>
      <c r="BG643" s="289"/>
      <c r="BH643" s="289"/>
      <c r="BI643" s="289"/>
      <c r="BJ643" s="187"/>
      <c r="BK643" s="187"/>
      <c r="BL643" s="187"/>
      <c r="BM643" s="187"/>
      <c r="BN643" s="187"/>
      <c r="BO643" s="187"/>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t="12.75" hidden="1" customHeight="1" outlineLevel="2">
      <c r="A644" s="9"/>
      <c r="B644" s="9"/>
      <c r="C644" s="25"/>
      <c r="D644" s="365"/>
      <c r="E644" s="85">
        <v>8</v>
      </c>
      <c r="F644" s="290"/>
      <c r="G644" s="294"/>
      <c r="H644" s="294"/>
      <c r="I644" s="294"/>
      <c r="J644" s="294"/>
      <c r="K644" s="294"/>
      <c r="L644" s="294"/>
      <c r="M644" s="294"/>
      <c r="N644" s="294"/>
      <c r="O644" s="293"/>
      <c r="P644" s="291">
        <f>IF(A39taxstdlife="n/a","n/a",IF(P$3&gt;(A39taxstdlife+$E644),(Input!$O$94-Input!$O$143)-SUM($O644:O644),(Input!$O$94-Input!$O$143)/A39taxstdlife))</f>
        <v>0</v>
      </c>
      <c r="Q644" s="291">
        <f>IF(A39taxstdlife="n/a","n/a",IF(Q$3&gt;(A39taxstdlife+$E644),(Input!$O$94-Input!$O$143)-SUM($O644:P644),(Input!$O$94-Input!$O$143)/A39taxstdlife))</f>
        <v>0</v>
      </c>
      <c r="R644" s="291"/>
      <c r="S644" s="288"/>
      <c r="T644" s="288"/>
      <c r="U644" s="288"/>
      <c r="V644" s="288"/>
      <c r="W644" s="288"/>
      <c r="X644" s="288"/>
      <c r="Y644" s="288"/>
      <c r="Z644" s="288"/>
      <c r="AA644" s="289"/>
      <c r="AB644" s="289"/>
      <c r="AC644" s="289"/>
      <c r="AD644" s="289"/>
      <c r="AE644" s="289"/>
      <c r="AF644" s="289"/>
      <c r="AG644" s="289"/>
      <c r="AH644" s="289"/>
      <c r="AI644" s="289"/>
      <c r="AJ644" s="289"/>
      <c r="AK644" s="289"/>
      <c r="AL644" s="289"/>
      <c r="AM644" s="289"/>
      <c r="AN644" s="289"/>
      <c r="AO644" s="289"/>
      <c r="AP644" s="289"/>
      <c r="AQ644" s="289"/>
      <c r="AR644" s="289"/>
      <c r="AS644" s="289"/>
      <c r="AT644" s="289"/>
      <c r="AU644" s="289"/>
      <c r="AV644" s="289"/>
      <c r="AW644" s="289"/>
      <c r="AX644" s="289"/>
      <c r="AY644" s="289"/>
      <c r="AZ644" s="289"/>
      <c r="BA644" s="289"/>
      <c r="BB644" s="289"/>
      <c r="BC644" s="289"/>
      <c r="BD644" s="289"/>
      <c r="BE644" s="289"/>
      <c r="BF644" s="289"/>
      <c r="BG644" s="289"/>
      <c r="BH644" s="289"/>
      <c r="BI644" s="289"/>
      <c r="BJ644" s="187"/>
      <c r="BK644" s="187"/>
      <c r="BL644" s="187"/>
      <c r="BM644" s="187"/>
      <c r="BN644" s="187"/>
      <c r="BO644" s="187"/>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t="12.75" hidden="1" customHeight="1" outlineLevel="2">
      <c r="A645" s="9"/>
      <c r="B645" s="9"/>
      <c r="C645" s="25"/>
      <c r="D645" s="365"/>
      <c r="E645" s="85">
        <v>9</v>
      </c>
      <c r="F645" s="290"/>
      <c r="G645" s="294"/>
      <c r="H645" s="294"/>
      <c r="I645" s="294"/>
      <c r="J645" s="294"/>
      <c r="K645" s="294"/>
      <c r="L645" s="294"/>
      <c r="M645" s="294"/>
      <c r="N645" s="294"/>
      <c r="O645" s="294"/>
      <c r="P645" s="293"/>
      <c r="Q645" s="291">
        <f>IF(A39taxstdlife="n/a","n/a",IF(Q$3&gt;(A39taxstdlife+$E645),(Input!$P$94-Input!$P$143)-SUM($P645:P645),(Input!$P$94-Input!$P$143)/A39taxstdlife))</f>
        <v>0</v>
      </c>
      <c r="R645" s="291"/>
      <c r="S645" s="288"/>
      <c r="T645" s="288"/>
      <c r="U645" s="288"/>
      <c r="V645" s="288"/>
      <c r="W645" s="288"/>
      <c r="X645" s="288"/>
      <c r="Y645" s="288"/>
      <c r="Z645" s="288"/>
      <c r="AA645" s="289"/>
      <c r="AB645" s="289"/>
      <c r="AC645" s="289"/>
      <c r="AD645" s="289"/>
      <c r="AE645" s="289"/>
      <c r="AF645" s="289"/>
      <c r="AG645" s="289"/>
      <c r="AH645" s="289"/>
      <c r="AI645" s="289"/>
      <c r="AJ645" s="289"/>
      <c r="AK645" s="289"/>
      <c r="AL645" s="289"/>
      <c r="AM645" s="289"/>
      <c r="AN645" s="289"/>
      <c r="AO645" s="289"/>
      <c r="AP645" s="289"/>
      <c r="AQ645" s="289"/>
      <c r="AR645" s="289"/>
      <c r="AS645" s="289"/>
      <c r="AT645" s="289"/>
      <c r="AU645" s="289"/>
      <c r="AV645" s="289"/>
      <c r="AW645" s="289"/>
      <c r="AX645" s="289"/>
      <c r="AY645" s="289"/>
      <c r="AZ645" s="289"/>
      <c r="BA645" s="289"/>
      <c r="BB645" s="289"/>
      <c r="BC645" s="289"/>
      <c r="BD645" s="289"/>
      <c r="BE645" s="289"/>
      <c r="BF645" s="289"/>
      <c r="BG645" s="289"/>
      <c r="BH645" s="289"/>
      <c r="BI645" s="289"/>
      <c r="BJ645" s="187"/>
      <c r="BK645" s="187"/>
      <c r="BL645" s="187"/>
      <c r="BM645" s="187"/>
      <c r="BN645" s="187"/>
      <c r="BO645" s="187"/>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t="12.75" hidden="1" customHeight="1" outlineLevel="2">
      <c r="A646" s="9"/>
      <c r="B646" s="9"/>
      <c r="C646" s="25"/>
      <c r="D646" s="365"/>
      <c r="E646" s="86">
        <v>10</v>
      </c>
      <c r="F646" s="290"/>
      <c r="G646" s="294"/>
      <c r="H646" s="294"/>
      <c r="I646" s="294"/>
      <c r="J646" s="294"/>
      <c r="K646" s="294"/>
      <c r="L646" s="294"/>
      <c r="M646" s="294"/>
      <c r="N646" s="294"/>
      <c r="O646" s="294"/>
      <c r="P646" s="295"/>
      <c r="Q646" s="293"/>
      <c r="R646" s="291"/>
      <c r="S646" s="288"/>
      <c r="T646" s="288"/>
      <c r="U646" s="288"/>
      <c r="V646" s="288"/>
      <c r="W646" s="288"/>
      <c r="X646" s="288"/>
      <c r="Y646" s="288"/>
      <c r="Z646" s="288"/>
      <c r="AA646" s="289"/>
      <c r="AB646" s="289"/>
      <c r="AC646" s="289"/>
      <c r="AD646" s="289"/>
      <c r="AE646" s="289"/>
      <c r="AF646" s="289"/>
      <c r="AG646" s="289"/>
      <c r="AH646" s="289"/>
      <c r="AI646" s="289"/>
      <c r="AJ646" s="289"/>
      <c r="AK646" s="289"/>
      <c r="AL646" s="289"/>
      <c r="AM646" s="289"/>
      <c r="AN646" s="289"/>
      <c r="AO646" s="289"/>
      <c r="AP646" s="289"/>
      <c r="AQ646" s="289"/>
      <c r="AR646" s="289"/>
      <c r="AS646" s="289"/>
      <c r="AT646" s="289"/>
      <c r="AU646" s="289"/>
      <c r="AV646" s="289"/>
      <c r="AW646" s="289"/>
      <c r="AX646" s="289"/>
      <c r="AY646" s="289"/>
      <c r="AZ646" s="289"/>
      <c r="BA646" s="289"/>
      <c r="BB646" s="289"/>
      <c r="BC646" s="289"/>
      <c r="BD646" s="289"/>
      <c r="BE646" s="289"/>
      <c r="BF646" s="289"/>
      <c r="BG646" s="289"/>
      <c r="BH646" s="289"/>
      <c r="BI646" s="289"/>
      <c r="BJ646" s="187"/>
      <c r="BK646" s="187"/>
      <c r="BL646" s="187"/>
      <c r="BM646" s="187"/>
      <c r="BN646" s="187"/>
      <c r="BO646" s="187"/>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1">
      <c r="A647" s="9"/>
      <c r="B647" s="9"/>
      <c r="C647" s="25">
        <f>Asset39</f>
        <v>0</v>
      </c>
      <c r="D647" s="9"/>
      <c r="E647" s="9"/>
      <c r="F647" s="281"/>
      <c r="G647" s="296"/>
      <c r="H647" s="296">
        <f>-SUM(H634:H646)</f>
        <v>0</v>
      </c>
      <c r="I647" s="296">
        <f>-SUM(I634:I646)</f>
        <v>0</v>
      </c>
      <c r="J647" s="296">
        <f>-SUM(J634:J646)</f>
        <v>0</v>
      </c>
      <c r="K647" s="296">
        <f>-SUM(K634:K646)</f>
        <v>0</v>
      </c>
      <c r="L647" s="296">
        <f>-SUM(L634:L646)</f>
        <v>0</v>
      </c>
      <c r="M647" s="296">
        <f>IF(Input!M374&gt;0, -SUM(M634:M646), 0)</f>
        <v>0</v>
      </c>
      <c r="N647" s="296">
        <f>IF(Input!N374&gt;0, -SUM(N634:N646), 0)</f>
        <v>0</v>
      </c>
      <c r="O647" s="296">
        <f>IF(Input!O374&gt;0, -SUM(O634:O646), 0)</f>
        <v>0</v>
      </c>
      <c r="P647" s="296">
        <f>IF(Input!P374&gt;0, -SUM(P634:P646), 0)</f>
        <v>0</v>
      </c>
      <c r="Q647" s="296">
        <f>IF(Input!Q374&gt;0, -SUM(Q634:Q646), 0)</f>
        <v>0</v>
      </c>
      <c r="R647" s="297"/>
      <c r="S647" s="298"/>
      <c r="T647" s="298"/>
      <c r="U647" s="298"/>
      <c r="V647" s="298"/>
      <c r="W647" s="298"/>
      <c r="X647" s="298"/>
      <c r="Y647" s="298"/>
      <c r="Z647" s="298"/>
      <c r="AA647" s="299"/>
      <c r="AB647" s="299"/>
      <c r="AC647" s="299"/>
      <c r="AD647" s="299"/>
      <c r="AE647" s="299"/>
      <c r="AF647" s="299"/>
      <c r="AG647" s="299"/>
      <c r="AH647" s="299"/>
      <c r="AI647" s="299"/>
      <c r="AJ647" s="299"/>
      <c r="AK647" s="299"/>
      <c r="AL647" s="299"/>
      <c r="AM647" s="299"/>
      <c r="AN647" s="299"/>
      <c r="AO647" s="299"/>
      <c r="AP647" s="299"/>
      <c r="AQ647" s="299"/>
      <c r="AR647" s="299"/>
      <c r="AS647" s="299"/>
      <c r="AT647" s="299"/>
      <c r="AU647" s="299"/>
      <c r="AV647" s="299"/>
      <c r="AW647" s="299"/>
      <c r="AX647" s="299"/>
      <c r="AY647" s="299"/>
      <c r="AZ647" s="299"/>
      <c r="BA647" s="299"/>
      <c r="BB647" s="299"/>
      <c r="BC647" s="299"/>
      <c r="BD647" s="299"/>
      <c r="BE647" s="299"/>
      <c r="BF647" s="299"/>
      <c r="BG647" s="299"/>
      <c r="BH647" s="299"/>
      <c r="BI647" s="299"/>
      <c r="BJ647" s="187"/>
      <c r="BK647" s="187"/>
      <c r="BL647" s="187"/>
      <c r="BM647" s="187"/>
      <c r="BN647" s="187"/>
      <c r="BO647" s="18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t="12.75" hidden="1" customHeight="1" outlineLevel="2">
      <c r="A648" s="9"/>
      <c r="B648" s="188">
        <f>Asset40</f>
        <v>0</v>
      </c>
      <c r="C648" s="32"/>
      <c r="D648" s="33" t="s">
        <v>66</v>
      </c>
      <c r="E648" s="32"/>
      <c r="F648" s="286"/>
      <c r="G648" s="287"/>
      <c r="H648" s="287">
        <f>IF(H$3&gt;A40taxremlife,A40taxvalue-SUM($F648:G648),IF(A40taxremlife="N/A","n/a",A40taxvalue/A40taxremlife))</f>
        <v>0</v>
      </c>
      <c r="I648" s="287">
        <f>IF(I$3&gt;A40taxremlife,A40taxvalue-SUM($F648:H648),IF(A40taxremlife="N/A","n/a",A40taxvalue/A40taxremlife))</f>
        <v>0</v>
      </c>
      <c r="J648" s="287">
        <f>IF(J$3&gt;A40taxremlife,A40taxvalue-SUM($F648:I648),IF(A40taxremlife="N/A","n/a",A40taxvalue/A40taxremlife))</f>
        <v>0</v>
      </c>
      <c r="K648" s="287">
        <f>IF(K$3&gt;A40taxremlife,A40taxvalue-SUM($F648:J648),IF(A40taxremlife="N/A","n/a",A40taxvalue/A40taxremlife))</f>
        <v>0</v>
      </c>
      <c r="L648" s="287">
        <f>IF(L$3&gt;A40taxremlife,A40taxvalue-SUM($F648:K648),IF(A40taxremlife="N/A","n/a",A40taxvalue/A40taxremlife))</f>
        <v>0</v>
      </c>
      <c r="M648" s="287">
        <f>IF(M$3&gt;A40taxremlife,A40taxvalue-SUM($F648:L648),IF(A40taxremlife="N/A","n/a",A40taxvalue/A40taxremlife))</f>
        <v>0</v>
      </c>
      <c r="N648" s="287">
        <f>IF(N$3&gt;A40taxremlife,A40taxvalue-SUM($F648:M648),IF(A40taxremlife="N/A","n/a",A40taxvalue/A40taxremlife))</f>
        <v>0</v>
      </c>
      <c r="O648" s="287">
        <f>IF(O$3&gt;A40taxremlife,A40taxvalue-SUM($F648:N648),IF(A40taxremlife="N/A","n/a",A40taxvalue/A40taxremlife))</f>
        <v>0</v>
      </c>
      <c r="P648" s="287">
        <f>IF(P$3&gt;A40taxremlife,A40taxvalue-SUM($F648:O648),IF(A40taxremlife="N/A","n/a",A40taxvalue/A40taxremlife))</f>
        <v>0</v>
      </c>
      <c r="Q648" s="287">
        <f>IF(Q$3&gt;A40taxremlife,A40taxvalue-SUM($F648:P648),IF(A40taxremlife="N/A","n/a",A40taxvalue/A40taxremlife))</f>
        <v>0</v>
      </c>
      <c r="R648" s="287"/>
      <c r="S648" s="288"/>
      <c r="T648" s="288"/>
      <c r="U648" s="288"/>
      <c r="V648" s="288"/>
      <c r="W648" s="288"/>
      <c r="X648" s="288"/>
      <c r="Y648" s="288"/>
      <c r="Z648" s="288"/>
      <c r="AA648" s="289"/>
      <c r="AB648" s="289"/>
      <c r="AC648" s="289"/>
      <c r="AD648" s="289"/>
      <c r="AE648" s="289"/>
      <c r="AF648" s="289"/>
      <c r="AG648" s="289"/>
      <c r="AH648" s="289"/>
      <c r="AI648" s="289"/>
      <c r="AJ648" s="289"/>
      <c r="AK648" s="289"/>
      <c r="AL648" s="289"/>
      <c r="AM648" s="289"/>
      <c r="AN648" s="289"/>
      <c r="AO648" s="289"/>
      <c r="AP648" s="289"/>
      <c r="AQ648" s="289"/>
      <c r="AR648" s="289"/>
      <c r="AS648" s="289"/>
      <c r="AT648" s="289"/>
      <c r="AU648" s="289"/>
      <c r="AV648" s="289"/>
      <c r="AW648" s="289"/>
      <c r="AX648" s="289"/>
      <c r="AY648" s="289"/>
      <c r="AZ648" s="289"/>
      <c r="BA648" s="289"/>
      <c r="BB648" s="289"/>
      <c r="BC648" s="289"/>
      <c r="BD648" s="289"/>
      <c r="BE648" s="289"/>
      <c r="BF648" s="289"/>
      <c r="BG648" s="289"/>
      <c r="BH648" s="289"/>
      <c r="BI648" s="289"/>
      <c r="BJ648" s="187"/>
      <c r="BK648" s="187"/>
      <c r="BL648" s="187"/>
      <c r="BM648" s="187"/>
      <c r="BN648" s="187"/>
      <c r="BO648" s="187"/>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t="12.75" hidden="1" customHeight="1" outlineLevel="2">
      <c r="A649" s="9"/>
      <c r="B649" s="9"/>
      <c r="C649" s="25"/>
      <c r="D649" s="364" t="s">
        <v>83</v>
      </c>
      <c r="E649" s="85">
        <v>-1</v>
      </c>
      <c r="F649" s="290"/>
      <c r="G649" s="291"/>
      <c r="H649" s="291"/>
      <c r="I649" s="291"/>
      <c r="J649" s="291"/>
      <c r="K649" s="291"/>
      <c r="L649" s="291"/>
      <c r="M649" s="291"/>
      <c r="N649" s="291"/>
      <c r="O649" s="291"/>
      <c r="P649" s="291"/>
      <c r="Q649" s="291"/>
      <c r="R649" s="291"/>
      <c r="S649" s="288"/>
      <c r="T649" s="288"/>
      <c r="U649" s="288"/>
      <c r="V649" s="288"/>
      <c r="W649" s="288"/>
      <c r="X649" s="288"/>
      <c r="Y649" s="288"/>
      <c r="Z649" s="288"/>
      <c r="AA649" s="289"/>
      <c r="AB649" s="289"/>
      <c r="AC649" s="289"/>
      <c r="AD649" s="289"/>
      <c r="AE649" s="289"/>
      <c r="AF649" s="289"/>
      <c r="AG649" s="289"/>
      <c r="AH649" s="289"/>
      <c r="AI649" s="289"/>
      <c r="AJ649" s="289"/>
      <c r="AK649" s="289"/>
      <c r="AL649" s="289"/>
      <c r="AM649" s="289"/>
      <c r="AN649" s="289"/>
      <c r="AO649" s="289"/>
      <c r="AP649" s="289"/>
      <c r="AQ649" s="289"/>
      <c r="AR649" s="289"/>
      <c r="AS649" s="289"/>
      <c r="AT649" s="289"/>
      <c r="AU649" s="289"/>
      <c r="AV649" s="289"/>
      <c r="AW649" s="289"/>
      <c r="AX649" s="289"/>
      <c r="AY649" s="289"/>
      <c r="AZ649" s="289"/>
      <c r="BA649" s="289"/>
      <c r="BB649" s="289"/>
      <c r="BC649" s="289"/>
      <c r="BD649" s="289"/>
      <c r="BE649" s="289"/>
      <c r="BF649" s="289"/>
      <c r="BG649" s="289"/>
      <c r="BH649" s="289"/>
      <c r="BI649" s="289"/>
      <c r="BJ649" s="187"/>
      <c r="BK649" s="187"/>
      <c r="BL649" s="187"/>
      <c r="BM649" s="187"/>
      <c r="BN649" s="187"/>
      <c r="BO649" s="187"/>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t="12.75" hidden="1" customHeight="1" outlineLevel="2">
      <c r="A650" s="9"/>
      <c r="B650" s="9"/>
      <c r="C650" s="25"/>
      <c r="D650" s="365"/>
      <c r="E650" s="85">
        <v>0</v>
      </c>
      <c r="F650" s="290"/>
      <c r="G650" s="293"/>
      <c r="H650" s="291"/>
      <c r="I650" s="291"/>
      <c r="J650" s="291"/>
      <c r="K650" s="291"/>
      <c r="L650" s="291"/>
      <c r="M650" s="291"/>
      <c r="N650" s="291"/>
      <c r="O650" s="291"/>
      <c r="P650" s="291"/>
      <c r="Q650" s="291"/>
      <c r="R650" s="291"/>
      <c r="S650" s="288"/>
      <c r="T650" s="288"/>
      <c r="U650" s="288"/>
      <c r="V650" s="288"/>
      <c r="W650" s="288"/>
      <c r="X650" s="288"/>
      <c r="Y650" s="288"/>
      <c r="Z650" s="288"/>
      <c r="AA650" s="289"/>
      <c r="AB650" s="289"/>
      <c r="AC650" s="289"/>
      <c r="AD650" s="289"/>
      <c r="AE650" s="289"/>
      <c r="AF650" s="289"/>
      <c r="AG650" s="289"/>
      <c r="AH650" s="289"/>
      <c r="AI650" s="289"/>
      <c r="AJ650" s="289"/>
      <c r="AK650" s="289"/>
      <c r="AL650" s="289"/>
      <c r="AM650" s="289"/>
      <c r="AN650" s="289"/>
      <c r="AO650" s="289"/>
      <c r="AP650" s="289"/>
      <c r="AQ650" s="289"/>
      <c r="AR650" s="289"/>
      <c r="AS650" s="289"/>
      <c r="AT650" s="289"/>
      <c r="AU650" s="289"/>
      <c r="AV650" s="289"/>
      <c r="AW650" s="289"/>
      <c r="AX650" s="289"/>
      <c r="AY650" s="289"/>
      <c r="AZ650" s="289"/>
      <c r="BA650" s="289"/>
      <c r="BB650" s="289"/>
      <c r="BC650" s="289"/>
      <c r="BD650" s="289"/>
      <c r="BE650" s="289"/>
      <c r="BF650" s="289"/>
      <c r="BG650" s="289"/>
      <c r="BH650" s="289"/>
      <c r="BI650" s="289"/>
      <c r="BJ650" s="187"/>
      <c r="BK650" s="187"/>
      <c r="BL650" s="187"/>
      <c r="BM650" s="187"/>
      <c r="BN650" s="187"/>
      <c r="BO650" s="187"/>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t="12.75" hidden="1" customHeight="1" outlineLevel="2">
      <c r="A651" s="9"/>
      <c r="B651" s="9"/>
      <c r="C651" s="25"/>
      <c r="D651" s="365"/>
      <c r="E651" s="85">
        <v>1</v>
      </c>
      <c r="F651" s="290"/>
      <c r="G651" s="294"/>
      <c r="H651" s="293"/>
      <c r="I651" s="291">
        <f>IF(A40taxstdlife="n/a","n/a",IF(I$3&gt;(A40taxstdlife+$E651),(Input!$H$95-Input!$H$144)-SUM($H651:H651),(Input!$H$95-Input!$H$144)/A40taxstdlife))</f>
        <v>0</v>
      </c>
      <c r="J651" s="291">
        <f>IF(A40taxstdlife="n/a","n/a",IF(J$3&gt;(A40taxstdlife+$E651),(Input!$H$95-Input!$H$144)-SUM($H651:I651),(Input!$H$95-Input!$H$144)/A40taxstdlife))</f>
        <v>0</v>
      </c>
      <c r="K651" s="291">
        <f>IF(A40taxstdlife="n/a","n/a",IF(K$3&gt;(A40taxstdlife+$E651),(Input!$H$95-Input!$H$144)-SUM($H651:J651),(Input!$H$95-Input!$H$144)/A40taxstdlife))</f>
        <v>0</v>
      </c>
      <c r="L651" s="291">
        <f>IF(A40taxstdlife="n/a","n/a",IF(L$3&gt;(A40taxstdlife+$E651),(Input!$H$95-Input!$H$144)-SUM($H651:K651),(Input!$H$95-Input!$H$144)/A40taxstdlife))</f>
        <v>0</v>
      </c>
      <c r="M651" s="291">
        <f>IF(A40taxstdlife="n/a","n/a",IF(M$3&gt;(A40taxstdlife+$E651),(Input!$H$95-Input!$H$144)-SUM($H651:L651),(Input!$H$95-Input!$H$144)/A40taxstdlife))</f>
        <v>0</v>
      </c>
      <c r="N651" s="291">
        <f>IF(A40taxstdlife="n/a","n/a",IF(N$3&gt;(A40taxstdlife+$E651),(Input!$H$95-Input!$H$144)-SUM($H651:M651),(Input!$H$95-Input!$H$144)/A40taxstdlife))</f>
        <v>0</v>
      </c>
      <c r="O651" s="291">
        <f>IF(A40taxstdlife="n/a","n/a",IF(O$3&gt;(A40taxstdlife+$E651),(Input!$H$95-Input!$H$144)-SUM($H651:N651),(Input!$H$95-Input!$H$144)/A40taxstdlife))</f>
        <v>0</v>
      </c>
      <c r="P651" s="291">
        <f>IF(A40taxstdlife="n/a","n/a",IF(P$3&gt;(A40taxstdlife+$E651),(Input!$H$95-Input!$H$144)-SUM($H651:O651),(Input!$H$95-Input!$H$144)/A40taxstdlife))</f>
        <v>0</v>
      </c>
      <c r="Q651" s="291">
        <f>IF(A40taxstdlife="n/a","n/a",IF(Q$3&gt;(A40taxstdlife+$E651),(Input!$H$95-Input!$H$144)-SUM($H651:P651),(Input!$H$95-Input!$H$144)/A40taxstdlife))</f>
        <v>0</v>
      </c>
      <c r="R651" s="291"/>
      <c r="S651" s="288"/>
      <c r="T651" s="288"/>
      <c r="U651" s="288"/>
      <c r="V651" s="288"/>
      <c r="W651" s="288"/>
      <c r="X651" s="288"/>
      <c r="Y651" s="288"/>
      <c r="Z651" s="288"/>
      <c r="AA651" s="289"/>
      <c r="AB651" s="289"/>
      <c r="AC651" s="289"/>
      <c r="AD651" s="289"/>
      <c r="AE651" s="289"/>
      <c r="AF651" s="289"/>
      <c r="AG651" s="289"/>
      <c r="AH651" s="289"/>
      <c r="AI651" s="289"/>
      <c r="AJ651" s="289"/>
      <c r="AK651" s="289"/>
      <c r="AL651" s="289"/>
      <c r="AM651" s="289"/>
      <c r="AN651" s="289"/>
      <c r="AO651" s="289"/>
      <c r="AP651" s="289"/>
      <c r="AQ651" s="289"/>
      <c r="AR651" s="289"/>
      <c r="AS651" s="289"/>
      <c r="AT651" s="289"/>
      <c r="AU651" s="289"/>
      <c r="AV651" s="289"/>
      <c r="AW651" s="289"/>
      <c r="AX651" s="289"/>
      <c r="AY651" s="289"/>
      <c r="AZ651" s="289"/>
      <c r="BA651" s="289"/>
      <c r="BB651" s="289"/>
      <c r="BC651" s="289"/>
      <c r="BD651" s="289"/>
      <c r="BE651" s="289"/>
      <c r="BF651" s="289"/>
      <c r="BG651" s="289"/>
      <c r="BH651" s="289"/>
      <c r="BI651" s="289"/>
      <c r="BJ651" s="187"/>
      <c r="BK651" s="187"/>
      <c r="BL651" s="187"/>
      <c r="BM651" s="187"/>
      <c r="BN651" s="187"/>
      <c r="BO651" s="187"/>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t="12.75" hidden="1" customHeight="1" outlineLevel="2">
      <c r="A652" s="9"/>
      <c r="B652" s="9"/>
      <c r="C652" s="25"/>
      <c r="D652" s="365"/>
      <c r="E652" s="85">
        <v>2</v>
      </c>
      <c r="F652" s="290"/>
      <c r="G652" s="294"/>
      <c r="H652" s="294"/>
      <c r="I652" s="293"/>
      <c r="J652" s="291">
        <f>IF(A40taxstdlife="n/a","n/a",IF(J$3&gt;(A40taxstdlife+$E652),(Input!$I$95-Input!$I$144)-SUM($I652:I652),(Input!$I$95-Input!$I$144)/A40taxstdlife))</f>
        <v>0</v>
      </c>
      <c r="K652" s="291">
        <f>IF(A40taxstdlife="n/a","n/a",IF(K$3&gt;(A40taxstdlife+$E652),(Input!$I$95-Input!$I$144)-SUM($I652:J652),(Input!$I$95-Input!$I$144)/A40taxstdlife))</f>
        <v>0</v>
      </c>
      <c r="L652" s="291">
        <f>IF(A40taxstdlife="n/a","n/a",IF(L$3&gt;(A40taxstdlife+$E652),(Input!$I$95-Input!$I$144)-SUM($I652:K652),(Input!$I$95-Input!$I$144)/A40taxstdlife))</f>
        <v>0</v>
      </c>
      <c r="M652" s="291">
        <f>IF(A40taxstdlife="n/a","n/a",IF(M$3&gt;(A40taxstdlife+$E652),(Input!$I$95-Input!$I$144)-SUM($I652:L652),(Input!$I$95-Input!$I$144)/A40taxstdlife))</f>
        <v>0</v>
      </c>
      <c r="N652" s="291">
        <f>IF(A40taxstdlife="n/a","n/a",IF(N$3&gt;(A40taxstdlife+$E652),(Input!$I$95-Input!$I$144)-SUM($I652:M652),(Input!$I$95-Input!$I$144)/A40taxstdlife))</f>
        <v>0</v>
      </c>
      <c r="O652" s="291">
        <f>IF(A40taxstdlife="n/a","n/a",IF(O$3&gt;(A40taxstdlife+$E652),(Input!$I$95-Input!$I$144)-SUM($I652:N652),(Input!$I$95-Input!$I$144)/A40taxstdlife))</f>
        <v>0</v>
      </c>
      <c r="P652" s="291">
        <f>IF(A40taxstdlife="n/a","n/a",IF(P$3&gt;(A40taxstdlife+$E652),(Input!$I$95-Input!$I$144)-SUM($I652:O652),(Input!$I$95-Input!$I$144)/A40taxstdlife))</f>
        <v>0</v>
      </c>
      <c r="Q652" s="291">
        <f>IF(A40taxstdlife="n/a","n/a",IF(Q$3&gt;(A40taxstdlife+$E652),(Input!$I$95-Input!$I$144)-SUM($I652:P652),(Input!$I$95-Input!$I$144)/A40taxstdlife))</f>
        <v>0</v>
      </c>
      <c r="R652" s="291"/>
      <c r="S652" s="288"/>
      <c r="T652" s="288"/>
      <c r="U652" s="288"/>
      <c r="V652" s="288"/>
      <c r="W652" s="288"/>
      <c r="X652" s="288"/>
      <c r="Y652" s="288"/>
      <c r="Z652" s="288"/>
      <c r="AA652" s="289"/>
      <c r="AB652" s="289"/>
      <c r="AC652" s="289"/>
      <c r="AD652" s="289"/>
      <c r="AE652" s="289"/>
      <c r="AF652" s="289"/>
      <c r="AG652" s="289"/>
      <c r="AH652" s="289"/>
      <c r="AI652" s="289"/>
      <c r="AJ652" s="289"/>
      <c r="AK652" s="289"/>
      <c r="AL652" s="289"/>
      <c r="AM652" s="289"/>
      <c r="AN652" s="289"/>
      <c r="AO652" s="289"/>
      <c r="AP652" s="289"/>
      <c r="AQ652" s="289"/>
      <c r="AR652" s="289"/>
      <c r="AS652" s="289"/>
      <c r="AT652" s="289"/>
      <c r="AU652" s="289"/>
      <c r="AV652" s="289"/>
      <c r="AW652" s="289"/>
      <c r="AX652" s="289"/>
      <c r="AY652" s="289"/>
      <c r="AZ652" s="289"/>
      <c r="BA652" s="289"/>
      <c r="BB652" s="289"/>
      <c r="BC652" s="289"/>
      <c r="BD652" s="289"/>
      <c r="BE652" s="289"/>
      <c r="BF652" s="289"/>
      <c r="BG652" s="289"/>
      <c r="BH652" s="289"/>
      <c r="BI652" s="289"/>
      <c r="BJ652" s="300"/>
      <c r="BK652" s="187"/>
      <c r="BL652" s="187"/>
      <c r="BM652" s="187"/>
      <c r="BN652" s="187"/>
      <c r="BO652" s="187"/>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t="12.75" hidden="1" customHeight="1" outlineLevel="2">
      <c r="A653" s="9"/>
      <c r="B653" s="9"/>
      <c r="C653" s="25"/>
      <c r="D653" s="365"/>
      <c r="E653" s="85">
        <v>3</v>
      </c>
      <c r="F653" s="290"/>
      <c r="G653" s="294"/>
      <c r="H653" s="294"/>
      <c r="I653" s="294"/>
      <c r="J653" s="293"/>
      <c r="K653" s="291">
        <f>IF(A40taxstdlife="n/a","n/a",IF(K$3&gt;(A40taxstdlife+$E653),(Input!$J$95-Input!$J$144)-SUM($J653:J653),(Input!$J$95-Input!$J$144)/A40taxstdlife))</f>
        <v>0</v>
      </c>
      <c r="L653" s="291">
        <f>IF(A40taxstdlife="n/a","n/a",IF(L$3&gt;(A40taxstdlife+$E653),(Input!$J$95-Input!$J$144)-SUM($J653:K653),(Input!$J$95-Input!$J$144)/A40taxstdlife))</f>
        <v>0</v>
      </c>
      <c r="M653" s="291">
        <f>IF(A40taxstdlife="n/a","n/a",IF(M$3&gt;(A40taxstdlife+$E653),(Input!$J$95-Input!$J$144)-SUM($J653:L653),(Input!$J$95-Input!$J$144)/A40taxstdlife))</f>
        <v>0</v>
      </c>
      <c r="N653" s="291">
        <f>IF(A40taxstdlife="n/a","n/a",IF(N$3&gt;(A40taxstdlife+$E653),(Input!$J$95-Input!$J$144)-SUM($J653:M653),(Input!$J$95-Input!$J$144)/A40taxstdlife))</f>
        <v>0</v>
      </c>
      <c r="O653" s="291">
        <f>IF(A40taxstdlife="n/a","n/a",IF(O$3&gt;(A40taxstdlife+$E653),(Input!$J$95-Input!$J$144)-SUM($J653:N653),(Input!$J$95-Input!$J$144)/A40taxstdlife))</f>
        <v>0</v>
      </c>
      <c r="P653" s="291">
        <f>IF(A40taxstdlife="n/a","n/a",IF(P$3&gt;(A40taxstdlife+$E653),(Input!$J$95-Input!$J$144)-SUM($J653:O653),(Input!$J$95-Input!$J$144)/A40taxstdlife))</f>
        <v>0</v>
      </c>
      <c r="Q653" s="291">
        <f>IF(A40taxstdlife="n/a","n/a",IF(Q$3&gt;(A40taxstdlife+$E653),(Input!$J$95-Input!$J$144)-SUM($J653:P653),(Input!$J$95-Input!$J$144)/A40taxstdlife))</f>
        <v>0</v>
      </c>
      <c r="R653" s="291"/>
      <c r="S653" s="288"/>
      <c r="T653" s="288"/>
      <c r="U653" s="288"/>
      <c r="V653" s="288"/>
      <c r="W653" s="288"/>
      <c r="X653" s="288"/>
      <c r="Y653" s="288"/>
      <c r="Z653" s="288"/>
      <c r="AA653" s="289"/>
      <c r="AB653" s="289"/>
      <c r="AC653" s="289"/>
      <c r="AD653" s="289"/>
      <c r="AE653" s="289"/>
      <c r="AF653" s="289"/>
      <c r="AG653" s="289"/>
      <c r="AH653" s="289"/>
      <c r="AI653" s="289"/>
      <c r="AJ653" s="289"/>
      <c r="AK653" s="289"/>
      <c r="AL653" s="289"/>
      <c r="AM653" s="289"/>
      <c r="AN653" s="289"/>
      <c r="AO653" s="289"/>
      <c r="AP653" s="289"/>
      <c r="AQ653" s="289"/>
      <c r="AR653" s="289"/>
      <c r="AS653" s="289"/>
      <c r="AT653" s="289"/>
      <c r="AU653" s="289"/>
      <c r="AV653" s="289"/>
      <c r="AW653" s="289"/>
      <c r="AX653" s="289"/>
      <c r="AY653" s="289"/>
      <c r="AZ653" s="289"/>
      <c r="BA653" s="289"/>
      <c r="BB653" s="289"/>
      <c r="BC653" s="289"/>
      <c r="BD653" s="289"/>
      <c r="BE653" s="289"/>
      <c r="BF653" s="289"/>
      <c r="BG653" s="289"/>
      <c r="BH653" s="289"/>
      <c r="BI653" s="289"/>
      <c r="BJ653" s="187"/>
      <c r="BK653" s="187"/>
      <c r="BL653" s="187"/>
      <c r="BM653" s="187"/>
      <c r="BN653" s="187"/>
      <c r="BO653" s="187"/>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t="12.75" hidden="1" customHeight="1" outlineLevel="2">
      <c r="A654" s="9"/>
      <c r="B654" s="9"/>
      <c r="C654" s="25"/>
      <c r="D654" s="365"/>
      <c r="E654" s="85">
        <v>4</v>
      </c>
      <c r="F654" s="290"/>
      <c r="G654" s="294"/>
      <c r="H654" s="294"/>
      <c r="I654" s="294"/>
      <c r="J654" s="294"/>
      <c r="K654" s="293"/>
      <c r="L654" s="291">
        <f>IF(A40taxstdlife="n/a","n/a",IF(L$3&gt;(A40taxstdlife+$E654),(Input!$K$95-Input!$K$144)-SUM($K654:K654),(Input!$K$95-Input!$K$144)/A40taxstdlife))</f>
        <v>0</v>
      </c>
      <c r="M654" s="291">
        <f>IF(A40taxstdlife="n/a","n/a",IF(M$3&gt;(A40taxstdlife+$E654),(Input!$K$95-Input!$K$144)-SUM($K654:L654),(Input!$K$95-Input!$K$144)/A40taxstdlife))</f>
        <v>0</v>
      </c>
      <c r="N654" s="291">
        <f>IF(A40taxstdlife="n/a","n/a",IF(N$3&gt;(A40taxstdlife+$E654),(Input!$K$95-Input!$K$144)-SUM($K654:M654),(Input!$K$95-Input!$K$144)/A40taxstdlife))</f>
        <v>0</v>
      </c>
      <c r="O654" s="291">
        <f>IF(A40taxstdlife="n/a","n/a",IF(O$3&gt;(A40taxstdlife+$E654),(Input!$K$95-Input!$K$144)-SUM($K654:N654),(Input!$K$95-Input!$K$144)/A40taxstdlife))</f>
        <v>0</v>
      </c>
      <c r="P654" s="291">
        <f>IF(A40taxstdlife="n/a","n/a",IF(P$3&gt;(A40taxstdlife+$E654),(Input!$K$95-Input!$K$144)-SUM($K654:O654),(Input!$K$95-Input!$K$144)/A40taxstdlife))</f>
        <v>0</v>
      </c>
      <c r="Q654" s="291">
        <f>IF(A40taxstdlife="n/a","n/a",IF(Q$3&gt;(A40taxstdlife+$E654),(Input!$K$95-Input!$K$144)-SUM($K654:P654),(Input!$K$95-Input!$K$144)/A40taxstdlife))</f>
        <v>0</v>
      </c>
      <c r="R654" s="291"/>
      <c r="S654" s="288"/>
      <c r="T654" s="288"/>
      <c r="U654" s="288"/>
      <c r="V654" s="288"/>
      <c r="W654" s="288"/>
      <c r="X654" s="288"/>
      <c r="Y654" s="288"/>
      <c r="Z654" s="288"/>
      <c r="AA654" s="289"/>
      <c r="AB654" s="289"/>
      <c r="AC654" s="289"/>
      <c r="AD654" s="289"/>
      <c r="AE654" s="289"/>
      <c r="AF654" s="289"/>
      <c r="AG654" s="289"/>
      <c r="AH654" s="289"/>
      <c r="AI654" s="289"/>
      <c r="AJ654" s="289"/>
      <c r="AK654" s="289"/>
      <c r="AL654" s="289"/>
      <c r="AM654" s="289"/>
      <c r="AN654" s="289"/>
      <c r="AO654" s="289"/>
      <c r="AP654" s="289"/>
      <c r="AQ654" s="289"/>
      <c r="AR654" s="289"/>
      <c r="AS654" s="289"/>
      <c r="AT654" s="289"/>
      <c r="AU654" s="289"/>
      <c r="AV654" s="289"/>
      <c r="AW654" s="289"/>
      <c r="AX654" s="289"/>
      <c r="AY654" s="289"/>
      <c r="AZ654" s="289"/>
      <c r="BA654" s="289"/>
      <c r="BB654" s="289"/>
      <c r="BC654" s="289"/>
      <c r="BD654" s="289"/>
      <c r="BE654" s="289"/>
      <c r="BF654" s="289"/>
      <c r="BG654" s="289"/>
      <c r="BH654" s="289"/>
      <c r="BI654" s="289"/>
      <c r="BJ654" s="187"/>
      <c r="BK654" s="187"/>
      <c r="BL654" s="187"/>
      <c r="BM654" s="187"/>
      <c r="BN654" s="187"/>
      <c r="BO654" s="187"/>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t="12.75" hidden="1" customHeight="1" outlineLevel="2">
      <c r="A655" s="9"/>
      <c r="B655" s="9"/>
      <c r="C655" s="25"/>
      <c r="D655" s="365"/>
      <c r="E655" s="85">
        <v>5</v>
      </c>
      <c r="F655" s="290"/>
      <c r="G655" s="294"/>
      <c r="H655" s="294"/>
      <c r="I655" s="294"/>
      <c r="J655" s="294"/>
      <c r="K655" s="294"/>
      <c r="L655" s="293"/>
      <c r="M655" s="291">
        <f>IF(A40taxstdlife="n/a","n/a",IF(M$3&gt;(A40taxstdlife+$E655),(Input!$L$95-Input!$L$144)-SUM($L655:L655),(Input!$L$95-Input!$L$144)/A40taxstdlife))</f>
        <v>0</v>
      </c>
      <c r="N655" s="291">
        <f>IF(A40taxstdlife="n/a","n/a",IF(N$3&gt;(A40taxstdlife+$E655),(Input!$L$95-Input!$L$144)-SUM($L655:M655),(Input!$L$95-Input!$L$144)/A40taxstdlife))</f>
        <v>0</v>
      </c>
      <c r="O655" s="291">
        <f>IF(A40taxstdlife="n/a","n/a",IF(O$3&gt;(A40taxstdlife+$E655),(Input!$L$95-Input!$L$144)-SUM($L655:N655),(Input!$L$95-Input!$L$144)/A40taxstdlife))</f>
        <v>0</v>
      </c>
      <c r="P655" s="291">
        <f>IF(A40taxstdlife="n/a","n/a",IF(P$3&gt;(A40taxstdlife+$E655),(Input!$L$95-Input!$L$144)-SUM($L655:O655),(Input!$L$95-Input!$L$144)/A40taxstdlife))</f>
        <v>0</v>
      </c>
      <c r="Q655" s="291">
        <f>IF(A40taxstdlife="n/a","n/a",IF(Q$3&gt;(A40taxstdlife+$E655),(Input!$L$95-Input!$L$144)-SUM($L655:P655),(Input!$L$95-Input!$L$144)/A40taxstdlife))</f>
        <v>0</v>
      </c>
      <c r="R655" s="291"/>
      <c r="S655" s="288"/>
      <c r="T655" s="288"/>
      <c r="U655" s="288"/>
      <c r="V655" s="288"/>
      <c r="W655" s="288"/>
      <c r="X655" s="288"/>
      <c r="Y655" s="288"/>
      <c r="Z655" s="288"/>
      <c r="AA655" s="289"/>
      <c r="AB655" s="289"/>
      <c r="AC655" s="289"/>
      <c r="AD655" s="289"/>
      <c r="AE655" s="289"/>
      <c r="AF655" s="289"/>
      <c r="AG655" s="289"/>
      <c r="AH655" s="289"/>
      <c r="AI655" s="289"/>
      <c r="AJ655" s="289"/>
      <c r="AK655" s="289"/>
      <c r="AL655" s="289"/>
      <c r="AM655" s="289"/>
      <c r="AN655" s="289"/>
      <c r="AO655" s="289"/>
      <c r="AP655" s="289"/>
      <c r="AQ655" s="289"/>
      <c r="AR655" s="289"/>
      <c r="AS655" s="289"/>
      <c r="AT655" s="289"/>
      <c r="AU655" s="289"/>
      <c r="AV655" s="289"/>
      <c r="AW655" s="289"/>
      <c r="AX655" s="289"/>
      <c r="AY655" s="289"/>
      <c r="AZ655" s="289"/>
      <c r="BA655" s="289"/>
      <c r="BB655" s="289"/>
      <c r="BC655" s="289"/>
      <c r="BD655" s="289"/>
      <c r="BE655" s="289"/>
      <c r="BF655" s="289"/>
      <c r="BG655" s="289"/>
      <c r="BH655" s="289"/>
      <c r="BI655" s="289"/>
      <c r="BJ655" s="187"/>
      <c r="BK655" s="187"/>
      <c r="BL655" s="187"/>
      <c r="BM655" s="187"/>
      <c r="BN655" s="187"/>
      <c r="BO655" s="187"/>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t="12.75" hidden="1" customHeight="1" outlineLevel="2">
      <c r="A656" s="9"/>
      <c r="B656" s="9"/>
      <c r="C656" s="25"/>
      <c r="D656" s="365"/>
      <c r="E656" s="85">
        <v>6</v>
      </c>
      <c r="F656" s="290"/>
      <c r="G656" s="294"/>
      <c r="H656" s="294"/>
      <c r="I656" s="294"/>
      <c r="J656" s="294"/>
      <c r="K656" s="294"/>
      <c r="L656" s="294"/>
      <c r="M656" s="293"/>
      <c r="N656" s="291">
        <f>IF(A40taxstdlife="n/a","n/a",IF(N$3&gt;(A40taxstdlife+$E656),(Input!$M$95-Input!$M$144)-SUM($M656:M656),(Input!$M$95-Input!$M$144)/A40taxstdlife))</f>
        <v>0</v>
      </c>
      <c r="O656" s="291">
        <f>IF(A40taxstdlife="n/a","n/a",IF(O$3&gt;(A40taxstdlife+$E656),(Input!$M$95-Input!$M$144)-SUM($M656:N656),(Input!$M$95-Input!$M$144)/A40taxstdlife))</f>
        <v>0</v>
      </c>
      <c r="P656" s="291">
        <f>IF(A40taxstdlife="n/a","n/a",IF(P$3&gt;(A40taxstdlife+$E656),(Input!$M$95-Input!$M$144)-SUM($M656:O656),(Input!$M$95-Input!$M$144)/A40taxstdlife))</f>
        <v>0</v>
      </c>
      <c r="Q656" s="291">
        <f>IF(A40taxstdlife="n/a","n/a",IF(Q$3&gt;(A40taxstdlife+$E656),(Input!$M$95-Input!$M$144)-SUM($M656:P656),(Input!$M$95-Input!$M$144)/A40taxstdlife))</f>
        <v>0</v>
      </c>
      <c r="R656" s="291"/>
      <c r="S656" s="288"/>
      <c r="T656" s="288"/>
      <c r="U656" s="288"/>
      <c r="V656" s="288"/>
      <c r="W656" s="288"/>
      <c r="X656" s="288"/>
      <c r="Y656" s="288"/>
      <c r="Z656" s="288"/>
      <c r="AA656" s="289"/>
      <c r="AB656" s="289"/>
      <c r="AC656" s="289"/>
      <c r="AD656" s="289"/>
      <c r="AE656" s="289"/>
      <c r="AF656" s="289"/>
      <c r="AG656" s="289"/>
      <c r="AH656" s="289"/>
      <c r="AI656" s="289"/>
      <c r="AJ656" s="289"/>
      <c r="AK656" s="289"/>
      <c r="AL656" s="289"/>
      <c r="AM656" s="289"/>
      <c r="AN656" s="289"/>
      <c r="AO656" s="289"/>
      <c r="AP656" s="289"/>
      <c r="AQ656" s="289"/>
      <c r="AR656" s="289"/>
      <c r="AS656" s="289"/>
      <c r="AT656" s="289"/>
      <c r="AU656" s="289"/>
      <c r="AV656" s="289"/>
      <c r="AW656" s="289"/>
      <c r="AX656" s="289"/>
      <c r="AY656" s="289"/>
      <c r="AZ656" s="289"/>
      <c r="BA656" s="289"/>
      <c r="BB656" s="289"/>
      <c r="BC656" s="289"/>
      <c r="BD656" s="289"/>
      <c r="BE656" s="289"/>
      <c r="BF656" s="289"/>
      <c r="BG656" s="289"/>
      <c r="BH656" s="289"/>
      <c r="BI656" s="289"/>
      <c r="BJ656" s="187"/>
      <c r="BK656" s="187"/>
      <c r="BL656" s="187"/>
      <c r="BM656" s="187"/>
      <c r="BN656" s="187"/>
      <c r="BO656" s="187"/>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t="12.75" hidden="1" customHeight="1" outlineLevel="2">
      <c r="A657" s="9"/>
      <c r="B657" s="9"/>
      <c r="C657" s="25"/>
      <c r="D657" s="365"/>
      <c r="E657" s="85">
        <v>7</v>
      </c>
      <c r="F657" s="290"/>
      <c r="G657" s="294"/>
      <c r="H657" s="294"/>
      <c r="I657" s="294"/>
      <c r="J657" s="294"/>
      <c r="K657" s="294"/>
      <c r="L657" s="294"/>
      <c r="M657" s="294"/>
      <c r="N657" s="293"/>
      <c r="O657" s="291">
        <f>IF(A40taxstdlife="n/a","n/a",IF(O$3&gt;(A40taxstdlife+$E657),(Input!$N$95-Input!$N$144)-SUM($N657:N657),(Input!$N$95-Input!$N$144)/A40taxstdlife))</f>
        <v>0</v>
      </c>
      <c r="P657" s="291">
        <f>IF(A40taxstdlife="n/a","n/a",IF(P$3&gt;(A40taxstdlife+$E657),(Input!$N$95-Input!$N$144)-SUM($N657:O657),(Input!$N$95-Input!$N$144)/A40taxstdlife))</f>
        <v>0</v>
      </c>
      <c r="Q657" s="291">
        <f>IF(A40taxstdlife="n/a","n/a",IF(Q$3&gt;(A40taxstdlife+$E657),(Input!$N$95-Input!$N$144)-SUM($N657:P657),(Input!$N$95-Input!$N$144)/A40taxstdlife))</f>
        <v>0</v>
      </c>
      <c r="R657" s="291"/>
      <c r="S657" s="288"/>
      <c r="T657" s="288"/>
      <c r="U657" s="288"/>
      <c r="V657" s="288"/>
      <c r="W657" s="288"/>
      <c r="X657" s="288"/>
      <c r="Y657" s="288"/>
      <c r="Z657" s="288"/>
      <c r="AA657" s="289"/>
      <c r="AB657" s="289"/>
      <c r="AC657" s="289"/>
      <c r="AD657" s="289"/>
      <c r="AE657" s="289"/>
      <c r="AF657" s="289"/>
      <c r="AG657" s="289"/>
      <c r="AH657" s="289"/>
      <c r="AI657" s="289"/>
      <c r="AJ657" s="289"/>
      <c r="AK657" s="289"/>
      <c r="AL657" s="289"/>
      <c r="AM657" s="289"/>
      <c r="AN657" s="289"/>
      <c r="AO657" s="289"/>
      <c r="AP657" s="289"/>
      <c r="AQ657" s="289"/>
      <c r="AR657" s="289"/>
      <c r="AS657" s="289"/>
      <c r="AT657" s="289"/>
      <c r="AU657" s="289"/>
      <c r="AV657" s="289"/>
      <c r="AW657" s="289"/>
      <c r="AX657" s="289"/>
      <c r="AY657" s="289"/>
      <c r="AZ657" s="289"/>
      <c r="BA657" s="289"/>
      <c r="BB657" s="289"/>
      <c r="BC657" s="289"/>
      <c r="BD657" s="289"/>
      <c r="BE657" s="289"/>
      <c r="BF657" s="289"/>
      <c r="BG657" s="289"/>
      <c r="BH657" s="289"/>
      <c r="BI657" s="289"/>
      <c r="BJ657" s="187"/>
      <c r="BK657" s="187"/>
      <c r="BL657" s="187"/>
      <c r="BM657" s="187"/>
      <c r="BN657" s="187"/>
      <c r="BO657" s="18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t="12.75" hidden="1" customHeight="1" outlineLevel="2">
      <c r="A658" s="9"/>
      <c r="B658" s="9"/>
      <c r="C658" s="25"/>
      <c r="D658" s="365"/>
      <c r="E658" s="85">
        <v>8</v>
      </c>
      <c r="F658" s="290"/>
      <c r="G658" s="294"/>
      <c r="H658" s="294"/>
      <c r="I658" s="294"/>
      <c r="J658" s="294"/>
      <c r="K658" s="294"/>
      <c r="L658" s="294"/>
      <c r="M658" s="294"/>
      <c r="N658" s="294"/>
      <c r="O658" s="293"/>
      <c r="P658" s="291">
        <f>IF(A40taxstdlife="n/a","n/a",IF(P$3&gt;(A40taxstdlife+$E658),(Input!$O$95-Input!$O$144)-SUM($O658:O658),(Input!$O$95-Input!$O$144)/A40taxstdlife))</f>
        <v>0</v>
      </c>
      <c r="Q658" s="291">
        <f>IF(A40taxstdlife="n/a","n/a",IF(Q$3&gt;(A40taxstdlife+$E658),(Input!$O$95-Input!$O$144)-SUM($O658:P658),(Input!$O$95-Input!$O$144)/A40taxstdlife))</f>
        <v>0</v>
      </c>
      <c r="R658" s="291"/>
      <c r="S658" s="288"/>
      <c r="T658" s="288"/>
      <c r="U658" s="288"/>
      <c r="V658" s="288"/>
      <c r="W658" s="288"/>
      <c r="X658" s="288"/>
      <c r="Y658" s="288"/>
      <c r="Z658" s="288"/>
      <c r="AA658" s="289"/>
      <c r="AB658" s="289"/>
      <c r="AC658" s="289"/>
      <c r="AD658" s="289"/>
      <c r="AE658" s="289"/>
      <c r="AF658" s="289"/>
      <c r="AG658" s="289"/>
      <c r="AH658" s="289"/>
      <c r="AI658" s="289"/>
      <c r="AJ658" s="289"/>
      <c r="AK658" s="289"/>
      <c r="AL658" s="289"/>
      <c r="AM658" s="289"/>
      <c r="AN658" s="289"/>
      <c r="AO658" s="289"/>
      <c r="AP658" s="289"/>
      <c r="AQ658" s="289"/>
      <c r="AR658" s="289"/>
      <c r="AS658" s="289"/>
      <c r="AT658" s="289"/>
      <c r="AU658" s="289"/>
      <c r="AV658" s="289"/>
      <c r="AW658" s="289"/>
      <c r="AX658" s="289"/>
      <c r="AY658" s="289"/>
      <c r="AZ658" s="289"/>
      <c r="BA658" s="289"/>
      <c r="BB658" s="289"/>
      <c r="BC658" s="289"/>
      <c r="BD658" s="289"/>
      <c r="BE658" s="289"/>
      <c r="BF658" s="289"/>
      <c r="BG658" s="289"/>
      <c r="BH658" s="289"/>
      <c r="BI658" s="289"/>
      <c r="BJ658" s="187"/>
      <c r="BK658" s="187"/>
      <c r="BL658" s="187"/>
      <c r="BM658" s="187"/>
      <c r="BN658" s="187"/>
      <c r="BO658" s="187"/>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t="12.75" hidden="1" customHeight="1" outlineLevel="2">
      <c r="A659" s="9"/>
      <c r="B659" s="9"/>
      <c r="C659" s="25"/>
      <c r="D659" s="365"/>
      <c r="E659" s="85">
        <v>9</v>
      </c>
      <c r="F659" s="290"/>
      <c r="G659" s="294"/>
      <c r="H659" s="294"/>
      <c r="I659" s="294"/>
      <c r="J659" s="294"/>
      <c r="K659" s="294"/>
      <c r="L659" s="294"/>
      <c r="M659" s="294"/>
      <c r="N659" s="294"/>
      <c r="O659" s="294"/>
      <c r="P659" s="293"/>
      <c r="Q659" s="291">
        <f>IF(A40taxstdlife="n/a","n/a",IF(Q$3&gt;(A40taxstdlife+$E659),(Input!$P$95-Input!$P$144)-SUM($P659:P659),(Input!$P$95-Input!$P$144)/A40taxstdlife))</f>
        <v>0</v>
      </c>
      <c r="R659" s="291"/>
      <c r="S659" s="288"/>
      <c r="T659" s="288"/>
      <c r="U659" s="288"/>
      <c r="V659" s="288"/>
      <c r="W659" s="288"/>
      <c r="X659" s="288"/>
      <c r="Y659" s="288"/>
      <c r="Z659" s="288"/>
      <c r="AA659" s="289"/>
      <c r="AB659" s="289"/>
      <c r="AC659" s="289"/>
      <c r="AD659" s="289"/>
      <c r="AE659" s="289"/>
      <c r="AF659" s="289"/>
      <c r="AG659" s="289"/>
      <c r="AH659" s="289"/>
      <c r="AI659" s="289"/>
      <c r="AJ659" s="289"/>
      <c r="AK659" s="289"/>
      <c r="AL659" s="289"/>
      <c r="AM659" s="289"/>
      <c r="AN659" s="289"/>
      <c r="AO659" s="289"/>
      <c r="AP659" s="289"/>
      <c r="AQ659" s="289"/>
      <c r="AR659" s="289"/>
      <c r="AS659" s="289"/>
      <c r="AT659" s="289"/>
      <c r="AU659" s="289"/>
      <c r="AV659" s="289"/>
      <c r="AW659" s="289"/>
      <c r="AX659" s="289"/>
      <c r="AY659" s="289"/>
      <c r="AZ659" s="289"/>
      <c r="BA659" s="289"/>
      <c r="BB659" s="289"/>
      <c r="BC659" s="289"/>
      <c r="BD659" s="289"/>
      <c r="BE659" s="289"/>
      <c r="BF659" s="289"/>
      <c r="BG659" s="289"/>
      <c r="BH659" s="289"/>
      <c r="BI659" s="289"/>
      <c r="BJ659" s="187"/>
      <c r="BK659" s="187"/>
      <c r="BL659" s="187"/>
      <c r="BM659" s="187"/>
      <c r="BN659" s="187"/>
      <c r="BO659" s="187"/>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t="12.75" hidden="1" customHeight="1" outlineLevel="2">
      <c r="A660" s="9"/>
      <c r="B660" s="9"/>
      <c r="C660" s="25"/>
      <c r="D660" s="365"/>
      <c r="E660" s="86">
        <v>10</v>
      </c>
      <c r="F660" s="290"/>
      <c r="G660" s="294"/>
      <c r="H660" s="294"/>
      <c r="I660" s="294"/>
      <c r="J660" s="294"/>
      <c r="K660" s="294"/>
      <c r="L660" s="294"/>
      <c r="M660" s="294"/>
      <c r="N660" s="294"/>
      <c r="O660" s="294"/>
      <c r="P660" s="295"/>
      <c r="Q660" s="293"/>
      <c r="R660" s="291"/>
      <c r="S660" s="288"/>
      <c r="T660" s="288"/>
      <c r="U660" s="288"/>
      <c r="V660" s="288"/>
      <c r="W660" s="288"/>
      <c r="X660" s="288"/>
      <c r="Y660" s="288"/>
      <c r="Z660" s="288"/>
      <c r="AA660" s="289"/>
      <c r="AB660" s="289"/>
      <c r="AC660" s="289"/>
      <c r="AD660" s="289"/>
      <c r="AE660" s="289"/>
      <c r="AF660" s="289"/>
      <c r="AG660" s="289"/>
      <c r="AH660" s="289"/>
      <c r="AI660" s="289"/>
      <c r="AJ660" s="289"/>
      <c r="AK660" s="289"/>
      <c r="AL660" s="289"/>
      <c r="AM660" s="289"/>
      <c r="AN660" s="289"/>
      <c r="AO660" s="289"/>
      <c r="AP660" s="289"/>
      <c r="AQ660" s="289"/>
      <c r="AR660" s="289"/>
      <c r="AS660" s="289"/>
      <c r="AT660" s="289"/>
      <c r="AU660" s="289"/>
      <c r="AV660" s="289"/>
      <c r="AW660" s="289"/>
      <c r="AX660" s="289"/>
      <c r="AY660" s="289"/>
      <c r="AZ660" s="289"/>
      <c r="BA660" s="289"/>
      <c r="BB660" s="289"/>
      <c r="BC660" s="289"/>
      <c r="BD660" s="289"/>
      <c r="BE660" s="289"/>
      <c r="BF660" s="289"/>
      <c r="BG660" s="289"/>
      <c r="BH660" s="289"/>
      <c r="BI660" s="289"/>
      <c r="BJ660" s="187"/>
      <c r="BK660" s="187"/>
      <c r="BL660" s="187"/>
      <c r="BM660" s="187"/>
      <c r="BN660" s="187"/>
      <c r="BO660" s="187"/>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 r="A661" s="9"/>
      <c r="B661" s="9"/>
      <c r="C661" s="25">
        <f>Asset40</f>
        <v>0</v>
      </c>
      <c r="D661" s="9"/>
      <c r="E661" s="9"/>
      <c r="F661" s="281"/>
      <c r="G661" s="296"/>
      <c r="H661" s="296">
        <f>-SUM(H648:H660)</f>
        <v>0</v>
      </c>
      <c r="I661" s="296">
        <f>-SUM(I648:I660)</f>
        <v>0</v>
      </c>
      <c r="J661" s="296">
        <f>-SUM(J648:J660)</f>
        <v>0</v>
      </c>
      <c r="K661" s="296">
        <f>-SUM(K648:K660)</f>
        <v>0</v>
      </c>
      <c r="L661" s="296">
        <f>-SUM(L648:L660)</f>
        <v>0</v>
      </c>
      <c r="M661" s="296">
        <f>IF(Input!M388&gt;0, -SUM(M648:M660), 0)</f>
        <v>0</v>
      </c>
      <c r="N661" s="296">
        <f>IF(Input!N388&gt;0, -SUM(N648:N660), 0)</f>
        <v>0</v>
      </c>
      <c r="O661" s="296">
        <f>IF(Input!O388&gt;0, -SUM(O648:O660), 0)</f>
        <v>0</v>
      </c>
      <c r="P661" s="296">
        <f>IF(Input!P388&gt;0, -SUM(P648:P660), 0)</f>
        <v>0</v>
      </c>
      <c r="Q661" s="296">
        <f>IF(Input!Q388&gt;0, -SUM(Q648:Q660), 0)</f>
        <v>0</v>
      </c>
      <c r="R661" s="297"/>
      <c r="S661" s="298"/>
      <c r="T661" s="298"/>
      <c r="U661" s="298"/>
      <c r="V661" s="298"/>
      <c r="W661" s="298"/>
      <c r="X661" s="298"/>
      <c r="Y661" s="298"/>
      <c r="Z661" s="298"/>
      <c r="AA661" s="299"/>
      <c r="AB661" s="299"/>
      <c r="AC661" s="299"/>
      <c r="AD661" s="299"/>
      <c r="AE661" s="299"/>
      <c r="AF661" s="299"/>
      <c r="AG661" s="299"/>
      <c r="AH661" s="299"/>
      <c r="AI661" s="299"/>
      <c r="AJ661" s="299"/>
      <c r="AK661" s="299"/>
      <c r="AL661" s="299"/>
      <c r="AM661" s="299"/>
      <c r="AN661" s="299"/>
      <c r="AO661" s="299"/>
      <c r="AP661" s="299"/>
      <c r="AQ661" s="299"/>
      <c r="AR661" s="299"/>
      <c r="AS661" s="299"/>
      <c r="AT661" s="299"/>
      <c r="AU661" s="299"/>
      <c r="AV661" s="299"/>
      <c r="AW661" s="299"/>
      <c r="AX661" s="299"/>
      <c r="AY661" s="299"/>
      <c r="AZ661" s="299"/>
      <c r="BA661" s="299"/>
      <c r="BB661" s="299"/>
      <c r="BC661" s="299"/>
      <c r="BD661" s="299"/>
      <c r="BE661" s="299"/>
      <c r="BF661" s="299"/>
      <c r="BG661" s="299"/>
      <c r="BH661" s="299"/>
      <c r="BI661" s="299"/>
      <c r="BJ661" s="187"/>
      <c r="BK661" s="187"/>
      <c r="BL661" s="187"/>
      <c r="BM661" s="187"/>
      <c r="BN661" s="187"/>
      <c r="BO661" s="187"/>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t="12.75" hidden="1" customHeight="1" outlineLevel="2">
      <c r="A662" s="9"/>
      <c r="B662" s="188">
        <f>Asset41</f>
        <v>0</v>
      </c>
      <c r="C662" s="32"/>
      <c r="D662" s="33" t="s">
        <v>66</v>
      </c>
      <c r="E662" s="32"/>
      <c r="F662" s="286"/>
      <c r="G662" s="287"/>
      <c r="H662" s="287">
        <f>IF(H$3&gt;A41taxremlife,A41taxvalue-SUM($F662:G662),IF(A41taxremlife="N/A","n/a",A41taxvalue/A41taxremlife))</f>
        <v>0</v>
      </c>
      <c r="I662" s="287">
        <f>IF(I$3&gt;A41taxremlife,A41taxvalue-SUM($F662:H662),IF(A41taxremlife="N/A","n/a",A41taxvalue/A41taxremlife))</f>
        <v>0</v>
      </c>
      <c r="J662" s="287">
        <f>IF(J$3&gt;A41taxremlife,A41taxvalue-SUM($F662:I662),IF(A41taxremlife="N/A","n/a",A41taxvalue/A41taxremlife))</f>
        <v>0</v>
      </c>
      <c r="K662" s="287">
        <f>IF(K$3&gt;A41taxremlife,A41taxvalue-SUM($F662:J662),IF(A41taxremlife="N/A","n/a",A41taxvalue/A41taxremlife))</f>
        <v>0</v>
      </c>
      <c r="L662" s="287">
        <f>IF(L$3&gt;A41taxremlife,A41taxvalue-SUM($F662:K662),IF(A41taxremlife="N/A","n/a",A41taxvalue/A41taxremlife))</f>
        <v>0</v>
      </c>
      <c r="M662" s="287">
        <f>IF(M$3&gt;A41taxremlife,A41taxvalue-SUM($F662:L662),IF(A41taxremlife="N/A","n/a",A41taxvalue/A41taxremlife))</f>
        <v>0</v>
      </c>
      <c r="N662" s="287">
        <f>IF(N$3&gt;A41taxremlife,A41taxvalue-SUM($F662:M662),IF(A41taxremlife="N/A","n/a",A41taxvalue/A41taxremlife))</f>
        <v>0</v>
      </c>
      <c r="O662" s="287">
        <f>IF(O$3&gt;A41taxremlife,A41taxvalue-SUM($F662:N662),IF(A41taxremlife="N/A","n/a",A41taxvalue/A41taxremlife))</f>
        <v>0</v>
      </c>
      <c r="P662" s="287">
        <f>IF(P$3&gt;A41taxremlife,A41taxvalue-SUM($F662:O662),IF(A41taxremlife="N/A","n/a",A41taxvalue/A41taxremlife))</f>
        <v>0</v>
      </c>
      <c r="Q662" s="287">
        <f>IF(Q$3&gt;A41taxremlife,A41taxvalue-SUM($F662:P662),IF(A41taxremlife="N/A","n/a",A41taxvalue/A41taxremlife))</f>
        <v>0</v>
      </c>
      <c r="R662" s="287"/>
      <c r="S662" s="288"/>
      <c r="T662" s="288"/>
      <c r="U662" s="288"/>
      <c r="V662" s="288"/>
      <c r="W662" s="288"/>
      <c r="X662" s="288"/>
      <c r="Y662" s="288"/>
      <c r="Z662" s="288"/>
      <c r="AA662" s="289"/>
      <c r="AB662" s="289"/>
      <c r="AC662" s="289"/>
      <c r="AD662" s="289"/>
      <c r="AE662" s="289"/>
      <c r="AF662" s="289"/>
      <c r="AG662" s="289"/>
      <c r="AH662" s="289"/>
      <c r="AI662" s="289"/>
      <c r="AJ662" s="289"/>
      <c r="AK662" s="289"/>
      <c r="AL662" s="289"/>
      <c r="AM662" s="289"/>
      <c r="AN662" s="289"/>
      <c r="AO662" s="289"/>
      <c r="AP662" s="289"/>
      <c r="AQ662" s="289"/>
      <c r="AR662" s="289"/>
      <c r="AS662" s="289"/>
      <c r="AT662" s="289"/>
      <c r="AU662" s="289"/>
      <c r="AV662" s="289"/>
      <c r="AW662" s="289"/>
      <c r="AX662" s="289"/>
      <c r="AY662" s="289"/>
      <c r="AZ662" s="289"/>
      <c r="BA662" s="289"/>
      <c r="BB662" s="289"/>
      <c r="BC662" s="289"/>
      <c r="BD662" s="289"/>
      <c r="BE662" s="289"/>
      <c r="BF662" s="289"/>
      <c r="BG662" s="289"/>
      <c r="BH662" s="289"/>
      <c r="BI662" s="289"/>
      <c r="BJ662" s="187"/>
      <c r="BK662" s="187"/>
      <c r="BL662" s="187"/>
      <c r="BM662" s="187"/>
      <c r="BN662" s="187"/>
      <c r="BO662" s="187"/>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t="12.75" hidden="1" customHeight="1" outlineLevel="2">
      <c r="A663" s="9"/>
      <c r="B663" s="9"/>
      <c r="C663" s="25"/>
      <c r="D663" s="364" t="s">
        <v>83</v>
      </c>
      <c r="E663" s="85">
        <v>-1</v>
      </c>
      <c r="F663" s="290"/>
      <c r="G663" s="291"/>
      <c r="H663" s="291"/>
      <c r="I663" s="291"/>
      <c r="J663" s="291"/>
      <c r="K663" s="291"/>
      <c r="L663" s="291"/>
      <c r="M663" s="291"/>
      <c r="N663" s="291"/>
      <c r="O663" s="291"/>
      <c r="P663" s="291"/>
      <c r="Q663" s="291"/>
      <c r="R663" s="291"/>
      <c r="S663" s="288"/>
      <c r="T663" s="288"/>
      <c r="U663" s="288"/>
      <c r="V663" s="288"/>
      <c r="W663" s="288"/>
      <c r="X663" s="288"/>
      <c r="Y663" s="288"/>
      <c r="Z663" s="288"/>
      <c r="AA663" s="289"/>
      <c r="AB663" s="289"/>
      <c r="AC663" s="289"/>
      <c r="AD663" s="289"/>
      <c r="AE663" s="289"/>
      <c r="AF663" s="289"/>
      <c r="AG663" s="289"/>
      <c r="AH663" s="289"/>
      <c r="AI663" s="289"/>
      <c r="AJ663" s="289"/>
      <c r="AK663" s="289"/>
      <c r="AL663" s="289"/>
      <c r="AM663" s="289"/>
      <c r="AN663" s="289"/>
      <c r="AO663" s="289"/>
      <c r="AP663" s="289"/>
      <c r="AQ663" s="289"/>
      <c r="AR663" s="289"/>
      <c r="AS663" s="289"/>
      <c r="AT663" s="289"/>
      <c r="AU663" s="289"/>
      <c r="AV663" s="289"/>
      <c r="AW663" s="289"/>
      <c r="AX663" s="289"/>
      <c r="AY663" s="289"/>
      <c r="AZ663" s="289"/>
      <c r="BA663" s="289"/>
      <c r="BB663" s="289"/>
      <c r="BC663" s="289"/>
      <c r="BD663" s="289"/>
      <c r="BE663" s="289"/>
      <c r="BF663" s="289"/>
      <c r="BG663" s="289"/>
      <c r="BH663" s="289"/>
      <c r="BI663" s="289"/>
      <c r="BJ663" s="187"/>
      <c r="BK663" s="187"/>
      <c r="BL663" s="187"/>
      <c r="BM663" s="187"/>
      <c r="BN663" s="187"/>
      <c r="BO663" s="187"/>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t="12.75" hidden="1" customHeight="1" outlineLevel="2">
      <c r="A664" s="9"/>
      <c r="B664" s="9"/>
      <c r="C664" s="25"/>
      <c r="D664" s="365"/>
      <c r="E664" s="85">
        <v>0</v>
      </c>
      <c r="F664" s="290"/>
      <c r="G664" s="293"/>
      <c r="H664" s="291"/>
      <c r="I664" s="291"/>
      <c r="J664" s="291"/>
      <c r="K664" s="291"/>
      <c r="L664" s="291"/>
      <c r="M664" s="291"/>
      <c r="N664" s="291"/>
      <c r="O664" s="291"/>
      <c r="P664" s="291"/>
      <c r="Q664" s="291"/>
      <c r="R664" s="291"/>
      <c r="S664" s="288"/>
      <c r="T664" s="288"/>
      <c r="U664" s="288"/>
      <c r="V664" s="288"/>
      <c r="W664" s="288"/>
      <c r="X664" s="288"/>
      <c r="Y664" s="288"/>
      <c r="Z664" s="288"/>
      <c r="AA664" s="289"/>
      <c r="AB664" s="289"/>
      <c r="AC664" s="289"/>
      <c r="AD664" s="289"/>
      <c r="AE664" s="289"/>
      <c r="AF664" s="289"/>
      <c r="AG664" s="289"/>
      <c r="AH664" s="289"/>
      <c r="AI664" s="289"/>
      <c r="AJ664" s="289"/>
      <c r="AK664" s="289"/>
      <c r="AL664" s="289"/>
      <c r="AM664" s="289"/>
      <c r="AN664" s="289"/>
      <c r="AO664" s="289"/>
      <c r="AP664" s="289"/>
      <c r="AQ664" s="289"/>
      <c r="AR664" s="289"/>
      <c r="AS664" s="289"/>
      <c r="AT664" s="289"/>
      <c r="AU664" s="289"/>
      <c r="AV664" s="289"/>
      <c r="AW664" s="289"/>
      <c r="AX664" s="289"/>
      <c r="AY664" s="289"/>
      <c r="AZ664" s="289"/>
      <c r="BA664" s="289"/>
      <c r="BB664" s="289"/>
      <c r="BC664" s="289"/>
      <c r="BD664" s="289"/>
      <c r="BE664" s="289"/>
      <c r="BF664" s="289"/>
      <c r="BG664" s="289"/>
      <c r="BH664" s="289"/>
      <c r="BI664" s="289"/>
      <c r="BJ664" s="187"/>
      <c r="BK664" s="187"/>
      <c r="BL664" s="187"/>
      <c r="BM664" s="187"/>
      <c r="BN664" s="187"/>
      <c r="BO664" s="187"/>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t="12.75" hidden="1" customHeight="1" outlineLevel="2">
      <c r="A665" s="9"/>
      <c r="B665" s="9"/>
      <c r="C665" s="25"/>
      <c r="D665" s="365"/>
      <c r="E665" s="85">
        <v>1</v>
      </c>
      <c r="F665" s="290"/>
      <c r="G665" s="294"/>
      <c r="H665" s="293"/>
      <c r="I665" s="291">
        <f>IF(A41taxstdlife="n/a","n/a",IF(I$3&gt;(A41taxstdlife+$E665),(Input!$H$96-Input!$H$145)-SUM($H665:H665),(Input!$H$96-Input!$H$145)/A41taxstdlife))</f>
        <v>0</v>
      </c>
      <c r="J665" s="291">
        <f>IF(A41taxstdlife="n/a","n/a",IF(J$3&gt;(A41taxstdlife+$E665),(Input!$H$96-Input!$H$145)-SUM($H665:I665),(Input!$H$96-Input!$H$145)/A41taxstdlife))</f>
        <v>0</v>
      </c>
      <c r="K665" s="291">
        <f>IF(A41taxstdlife="n/a","n/a",IF(K$3&gt;(A41taxstdlife+$E665),(Input!$H$96-Input!$H$145)-SUM($H665:J665),(Input!$H$96-Input!$H$145)/A41taxstdlife))</f>
        <v>0</v>
      </c>
      <c r="L665" s="291">
        <f>IF(A41taxstdlife="n/a","n/a",IF(L$3&gt;(A41taxstdlife+$E665),(Input!$H$96-Input!$H$145)-SUM($H665:K665),(Input!$H$96-Input!$H$145)/A41taxstdlife))</f>
        <v>0</v>
      </c>
      <c r="M665" s="291">
        <f>IF(A41taxstdlife="n/a","n/a",IF(M$3&gt;(A41taxstdlife+$E665),(Input!$H$96-Input!$H$145)-SUM($H665:L665),(Input!$H$96-Input!$H$145)/A41taxstdlife))</f>
        <v>0</v>
      </c>
      <c r="N665" s="291">
        <f>IF(A41taxstdlife="n/a","n/a",IF(N$3&gt;(A41taxstdlife+$E665),(Input!$H$96-Input!$H$145)-SUM($H665:M665),(Input!$H$96-Input!$H$145)/A41taxstdlife))</f>
        <v>0</v>
      </c>
      <c r="O665" s="291">
        <f>IF(A41taxstdlife="n/a","n/a",IF(O$3&gt;(A41taxstdlife+$E665),(Input!$H$96-Input!$H$145)-SUM($H665:N665),(Input!$H$96-Input!$H$145)/A41taxstdlife))</f>
        <v>0</v>
      </c>
      <c r="P665" s="291">
        <f>IF(A41taxstdlife="n/a","n/a",IF(P$3&gt;(A41taxstdlife+$E665),(Input!$H$96-Input!$H$145)-SUM($H665:O665),(Input!$H$96-Input!$H$145)/A41taxstdlife))</f>
        <v>0</v>
      </c>
      <c r="Q665" s="291">
        <f>IF(A41taxstdlife="n/a","n/a",IF(Q$3&gt;(A41taxstdlife+$E665),(Input!$H$96-Input!$H$145)-SUM($H665:P665),(Input!$H$96-Input!$H$145)/A41taxstdlife))</f>
        <v>0</v>
      </c>
      <c r="R665" s="291"/>
      <c r="S665" s="288"/>
      <c r="T665" s="288"/>
      <c r="U665" s="288"/>
      <c r="V665" s="288"/>
      <c r="W665" s="288"/>
      <c r="X665" s="288"/>
      <c r="Y665" s="288"/>
      <c r="Z665" s="288"/>
      <c r="AA665" s="289"/>
      <c r="AB665" s="289"/>
      <c r="AC665" s="289"/>
      <c r="AD665" s="289"/>
      <c r="AE665" s="289"/>
      <c r="AF665" s="289"/>
      <c r="AG665" s="289"/>
      <c r="AH665" s="289"/>
      <c r="AI665" s="289"/>
      <c r="AJ665" s="289"/>
      <c r="AK665" s="289"/>
      <c r="AL665" s="289"/>
      <c r="AM665" s="289"/>
      <c r="AN665" s="289"/>
      <c r="AO665" s="289"/>
      <c r="AP665" s="289"/>
      <c r="AQ665" s="289"/>
      <c r="AR665" s="289"/>
      <c r="AS665" s="289"/>
      <c r="AT665" s="289"/>
      <c r="AU665" s="289"/>
      <c r="AV665" s="289"/>
      <c r="AW665" s="289"/>
      <c r="AX665" s="289"/>
      <c r="AY665" s="289"/>
      <c r="AZ665" s="289"/>
      <c r="BA665" s="289"/>
      <c r="BB665" s="289"/>
      <c r="BC665" s="289"/>
      <c r="BD665" s="289"/>
      <c r="BE665" s="289"/>
      <c r="BF665" s="289"/>
      <c r="BG665" s="289"/>
      <c r="BH665" s="289"/>
      <c r="BI665" s="289"/>
      <c r="BJ665" s="187"/>
      <c r="BK665" s="187"/>
      <c r="BL665" s="187"/>
      <c r="BM665" s="187"/>
      <c r="BN665" s="187"/>
      <c r="BO665" s="187"/>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t="12.75" hidden="1" customHeight="1" outlineLevel="2">
      <c r="A666" s="9"/>
      <c r="B666" s="9"/>
      <c r="C666" s="25"/>
      <c r="D666" s="365"/>
      <c r="E666" s="85">
        <v>2</v>
      </c>
      <c r="F666" s="290"/>
      <c r="G666" s="294"/>
      <c r="H666" s="294"/>
      <c r="I666" s="293"/>
      <c r="J666" s="291">
        <f>IF(A41taxstdlife="n/a","n/a",IF(J$3&gt;(A41taxstdlife+$E666),(Input!$I$96-Input!$I$145)-SUM($I666:I666),(Input!$I$96-Input!$I$145)/A41taxstdlife))</f>
        <v>0</v>
      </c>
      <c r="K666" s="291">
        <f>IF(A41taxstdlife="n/a","n/a",IF(K$3&gt;(A41taxstdlife+$E666),(Input!$I$96-Input!$I$145)-SUM($I666:J666),(Input!$I$96-Input!$I$145)/A41taxstdlife))</f>
        <v>0</v>
      </c>
      <c r="L666" s="291">
        <f>IF(A41taxstdlife="n/a","n/a",IF(L$3&gt;(A41taxstdlife+$E666),(Input!$I$96-Input!$I$145)-SUM($I666:K666),(Input!$I$96-Input!$I$145)/A41taxstdlife))</f>
        <v>0</v>
      </c>
      <c r="M666" s="291">
        <f>IF(A41taxstdlife="n/a","n/a",IF(M$3&gt;(A41taxstdlife+$E666),(Input!$I$96-Input!$I$145)-SUM($I666:L666),(Input!$I$96-Input!$I$145)/A41taxstdlife))</f>
        <v>0</v>
      </c>
      <c r="N666" s="291">
        <f>IF(A41taxstdlife="n/a","n/a",IF(N$3&gt;(A41taxstdlife+$E666),(Input!$I$96-Input!$I$145)-SUM($I666:M666),(Input!$I$96-Input!$I$145)/A41taxstdlife))</f>
        <v>0</v>
      </c>
      <c r="O666" s="291">
        <f>IF(A41taxstdlife="n/a","n/a",IF(O$3&gt;(A41taxstdlife+$E666),(Input!$I$96-Input!$I$145)-SUM($I666:N666),(Input!$I$96-Input!$I$145)/A41taxstdlife))</f>
        <v>0</v>
      </c>
      <c r="P666" s="291">
        <f>IF(A41taxstdlife="n/a","n/a",IF(P$3&gt;(A41taxstdlife+$E666),(Input!$I$96-Input!$I$145)-SUM($I666:O666),(Input!$I$96-Input!$I$145)/A41taxstdlife))</f>
        <v>0</v>
      </c>
      <c r="Q666" s="291">
        <f>IF(A41taxstdlife="n/a","n/a",IF(Q$3&gt;(A41taxstdlife+$E666),(Input!$I$96-Input!$I$145)-SUM($I666:P666),(Input!$I$96-Input!$I$145)/A41taxstdlife))</f>
        <v>0</v>
      </c>
      <c r="R666" s="291"/>
      <c r="S666" s="288"/>
      <c r="T666" s="288"/>
      <c r="U666" s="288"/>
      <c r="V666" s="288"/>
      <c r="W666" s="288"/>
      <c r="X666" s="288"/>
      <c r="Y666" s="288"/>
      <c r="Z666" s="288"/>
      <c r="AA666" s="289"/>
      <c r="AB666" s="289"/>
      <c r="AC666" s="289"/>
      <c r="AD666" s="289"/>
      <c r="AE666" s="289"/>
      <c r="AF666" s="289"/>
      <c r="AG666" s="289"/>
      <c r="AH666" s="289"/>
      <c r="AI666" s="289"/>
      <c r="AJ666" s="289"/>
      <c r="AK666" s="289"/>
      <c r="AL666" s="289"/>
      <c r="AM666" s="289"/>
      <c r="AN666" s="289"/>
      <c r="AO666" s="289"/>
      <c r="AP666" s="289"/>
      <c r="AQ666" s="289"/>
      <c r="AR666" s="289"/>
      <c r="AS666" s="289"/>
      <c r="AT666" s="289"/>
      <c r="AU666" s="289"/>
      <c r="AV666" s="289"/>
      <c r="AW666" s="289"/>
      <c r="AX666" s="289"/>
      <c r="AY666" s="289"/>
      <c r="AZ666" s="289"/>
      <c r="BA666" s="289"/>
      <c r="BB666" s="289"/>
      <c r="BC666" s="289"/>
      <c r="BD666" s="289"/>
      <c r="BE666" s="289"/>
      <c r="BF666" s="289"/>
      <c r="BG666" s="289"/>
      <c r="BH666" s="289"/>
      <c r="BI666" s="289"/>
      <c r="BJ666" s="300"/>
      <c r="BK666" s="187"/>
      <c r="BL666" s="187"/>
      <c r="BM666" s="187"/>
      <c r="BN666" s="187"/>
      <c r="BO666" s="187"/>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t="12.75" hidden="1" customHeight="1" outlineLevel="2">
      <c r="A667" s="9"/>
      <c r="B667" s="9"/>
      <c r="C667" s="25"/>
      <c r="D667" s="365"/>
      <c r="E667" s="85">
        <v>3</v>
      </c>
      <c r="F667" s="290"/>
      <c r="G667" s="294"/>
      <c r="H667" s="294"/>
      <c r="I667" s="294"/>
      <c r="J667" s="293"/>
      <c r="K667" s="291">
        <f>IF(A41taxstdlife="n/a","n/a",IF(K$3&gt;(A41taxstdlife+$E667),(Input!$J$96-Input!$J$145)-SUM($J667:J667),(Input!$J$96-Input!$J$145)/A41taxstdlife))</f>
        <v>0</v>
      </c>
      <c r="L667" s="291">
        <f>IF(A41taxstdlife="n/a","n/a",IF(L$3&gt;(A41taxstdlife+$E667),(Input!$J$96-Input!$J$145)-SUM($J667:K667),(Input!$J$96-Input!$J$145)/A41taxstdlife))</f>
        <v>0</v>
      </c>
      <c r="M667" s="291">
        <f>IF(A41taxstdlife="n/a","n/a",IF(M$3&gt;(A41taxstdlife+$E667),(Input!$J$96-Input!$J$145)-SUM($J667:L667),(Input!$J$96-Input!$J$145)/A41taxstdlife))</f>
        <v>0</v>
      </c>
      <c r="N667" s="291">
        <f>IF(A41taxstdlife="n/a","n/a",IF(N$3&gt;(A41taxstdlife+$E667),(Input!$J$96-Input!$J$145)-SUM($J667:M667),(Input!$J$96-Input!$J$145)/A41taxstdlife))</f>
        <v>0</v>
      </c>
      <c r="O667" s="291">
        <f>IF(A41taxstdlife="n/a","n/a",IF(O$3&gt;(A41taxstdlife+$E667),(Input!$J$96-Input!$J$145)-SUM($J667:N667),(Input!$J$96-Input!$J$145)/A41taxstdlife))</f>
        <v>0</v>
      </c>
      <c r="P667" s="291">
        <f>IF(A41taxstdlife="n/a","n/a",IF(P$3&gt;(A41taxstdlife+$E667),(Input!$J$96-Input!$J$145)-SUM($J667:O667),(Input!$J$96-Input!$J$145)/A41taxstdlife))</f>
        <v>0</v>
      </c>
      <c r="Q667" s="291">
        <f>IF(A41taxstdlife="n/a","n/a",IF(Q$3&gt;(A41taxstdlife+$E667),(Input!$J$96-Input!$J$145)-SUM($J667:P667),(Input!$J$96-Input!$J$145)/A41taxstdlife))</f>
        <v>0</v>
      </c>
      <c r="R667" s="291"/>
      <c r="S667" s="288"/>
      <c r="T667" s="288"/>
      <c r="U667" s="288"/>
      <c r="V667" s="288"/>
      <c r="W667" s="288"/>
      <c r="X667" s="288"/>
      <c r="Y667" s="288"/>
      <c r="Z667" s="288"/>
      <c r="AA667" s="289"/>
      <c r="AB667" s="289"/>
      <c r="AC667" s="289"/>
      <c r="AD667" s="289"/>
      <c r="AE667" s="289"/>
      <c r="AF667" s="289"/>
      <c r="AG667" s="289"/>
      <c r="AH667" s="289"/>
      <c r="AI667" s="289"/>
      <c r="AJ667" s="289"/>
      <c r="AK667" s="289"/>
      <c r="AL667" s="289"/>
      <c r="AM667" s="289"/>
      <c r="AN667" s="289"/>
      <c r="AO667" s="289"/>
      <c r="AP667" s="289"/>
      <c r="AQ667" s="289"/>
      <c r="AR667" s="289"/>
      <c r="AS667" s="289"/>
      <c r="AT667" s="289"/>
      <c r="AU667" s="289"/>
      <c r="AV667" s="289"/>
      <c r="AW667" s="289"/>
      <c r="AX667" s="289"/>
      <c r="AY667" s="289"/>
      <c r="AZ667" s="289"/>
      <c r="BA667" s="289"/>
      <c r="BB667" s="289"/>
      <c r="BC667" s="289"/>
      <c r="BD667" s="289"/>
      <c r="BE667" s="289"/>
      <c r="BF667" s="289"/>
      <c r="BG667" s="289"/>
      <c r="BH667" s="289"/>
      <c r="BI667" s="289"/>
      <c r="BJ667" s="187"/>
      <c r="BK667" s="187"/>
      <c r="BL667" s="187"/>
      <c r="BM667" s="187"/>
      <c r="BN667" s="187"/>
      <c r="BO667" s="18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t="12.75" hidden="1" customHeight="1" outlineLevel="2">
      <c r="A668" s="9"/>
      <c r="B668" s="9"/>
      <c r="C668" s="25"/>
      <c r="D668" s="365"/>
      <c r="E668" s="85">
        <v>4</v>
      </c>
      <c r="F668" s="290"/>
      <c r="G668" s="294"/>
      <c r="H668" s="294"/>
      <c r="I668" s="294"/>
      <c r="J668" s="294"/>
      <c r="K668" s="293"/>
      <c r="L668" s="291">
        <f>IF(A41taxstdlife="n/a","n/a",IF(L$3&gt;(A41taxstdlife+$E668),(Input!$K$96-Input!$K$145)-SUM($K668:K668),(Input!$K$96-Input!$K$145)/A41taxstdlife))</f>
        <v>0</v>
      </c>
      <c r="M668" s="291">
        <f>IF(A41taxstdlife="n/a","n/a",IF(M$3&gt;(A41taxstdlife+$E668),(Input!$K$96-Input!$K$145)-SUM($K668:L668),(Input!$K$96-Input!$K$145)/A41taxstdlife))</f>
        <v>0</v>
      </c>
      <c r="N668" s="291">
        <f>IF(A41taxstdlife="n/a","n/a",IF(N$3&gt;(A41taxstdlife+$E668),(Input!$K$96-Input!$K$145)-SUM($K668:M668),(Input!$K$96-Input!$K$145)/A41taxstdlife))</f>
        <v>0</v>
      </c>
      <c r="O668" s="291">
        <f>IF(A41taxstdlife="n/a","n/a",IF(O$3&gt;(A41taxstdlife+$E668),(Input!$K$96-Input!$K$145)-SUM($K668:N668),(Input!$K$96-Input!$K$145)/A41taxstdlife))</f>
        <v>0</v>
      </c>
      <c r="P668" s="291">
        <f>IF(A41taxstdlife="n/a","n/a",IF(P$3&gt;(A41taxstdlife+$E668),(Input!$K$96-Input!$K$145)-SUM($K668:O668),(Input!$K$96-Input!$K$145)/A41taxstdlife))</f>
        <v>0</v>
      </c>
      <c r="Q668" s="291">
        <f>IF(A41taxstdlife="n/a","n/a",IF(Q$3&gt;(A41taxstdlife+$E668),(Input!$K$96-Input!$K$145)-SUM($K668:P668),(Input!$K$96-Input!$K$145)/A41taxstdlife))</f>
        <v>0</v>
      </c>
      <c r="R668" s="291"/>
      <c r="S668" s="288"/>
      <c r="T668" s="288"/>
      <c r="U668" s="288"/>
      <c r="V668" s="288"/>
      <c r="W668" s="288"/>
      <c r="X668" s="288"/>
      <c r="Y668" s="288"/>
      <c r="Z668" s="288"/>
      <c r="AA668" s="289"/>
      <c r="AB668" s="289"/>
      <c r="AC668" s="289"/>
      <c r="AD668" s="289"/>
      <c r="AE668" s="289"/>
      <c r="AF668" s="289"/>
      <c r="AG668" s="289"/>
      <c r="AH668" s="289"/>
      <c r="AI668" s="289"/>
      <c r="AJ668" s="289"/>
      <c r="AK668" s="289"/>
      <c r="AL668" s="289"/>
      <c r="AM668" s="289"/>
      <c r="AN668" s="289"/>
      <c r="AO668" s="289"/>
      <c r="AP668" s="289"/>
      <c r="AQ668" s="289"/>
      <c r="AR668" s="289"/>
      <c r="AS668" s="289"/>
      <c r="AT668" s="289"/>
      <c r="AU668" s="289"/>
      <c r="AV668" s="289"/>
      <c r="AW668" s="289"/>
      <c r="AX668" s="289"/>
      <c r="AY668" s="289"/>
      <c r="AZ668" s="289"/>
      <c r="BA668" s="289"/>
      <c r="BB668" s="289"/>
      <c r="BC668" s="289"/>
      <c r="BD668" s="289"/>
      <c r="BE668" s="289"/>
      <c r="BF668" s="289"/>
      <c r="BG668" s="289"/>
      <c r="BH668" s="289"/>
      <c r="BI668" s="289"/>
      <c r="BJ668" s="187"/>
      <c r="BK668" s="187"/>
      <c r="BL668" s="187"/>
      <c r="BM668" s="187"/>
      <c r="BN668" s="187"/>
      <c r="BO668" s="187"/>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t="12.75" hidden="1" customHeight="1" outlineLevel="2">
      <c r="A669" s="9"/>
      <c r="B669" s="9"/>
      <c r="C669" s="25"/>
      <c r="D669" s="365"/>
      <c r="E669" s="85">
        <v>5</v>
      </c>
      <c r="F669" s="290"/>
      <c r="G669" s="294"/>
      <c r="H669" s="294"/>
      <c r="I669" s="294"/>
      <c r="J669" s="294"/>
      <c r="K669" s="294"/>
      <c r="L669" s="293"/>
      <c r="M669" s="291">
        <f>IF(A41taxstdlife="n/a","n/a",IF(M$3&gt;(A41taxstdlife+$E669),(Input!$L$96-Input!$L$145)-SUM($L669:L669),(Input!$L$96-Input!$L$145)/A41taxstdlife))</f>
        <v>0</v>
      </c>
      <c r="N669" s="291">
        <f>IF(A41taxstdlife="n/a","n/a",IF(N$3&gt;(A41taxstdlife+$E669),(Input!$L$96-Input!$L$145)-SUM($L669:M669),(Input!$L$96-Input!$L$145)/A41taxstdlife))</f>
        <v>0</v>
      </c>
      <c r="O669" s="291">
        <f>IF(A41taxstdlife="n/a","n/a",IF(O$3&gt;(A41taxstdlife+$E669),(Input!$L$96-Input!$L$145)-SUM($L669:N669),(Input!$L$96-Input!$L$145)/A41taxstdlife))</f>
        <v>0</v>
      </c>
      <c r="P669" s="291">
        <f>IF(A41taxstdlife="n/a","n/a",IF(P$3&gt;(A41taxstdlife+$E669),(Input!$L$96-Input!$L$145)-SUM($L669:O669),(Input!$L$96-Input!$L$145)/A41taxstdlife))</f>
        <v>0</v>
      </c>
      <c r="Q669" s="291">
        <f>IF(A41taxstdlife="n/a","n/a",IF(Q$3&gt;(A41taxstdlife+$E669),(Input!$L$96-Input!$L$145)-SUM($L669:P669),(Input!$L$96-Input!$L$145)/A41taxstdlife))</f>
        <v>0</v>
      </c>
      <c r="R669" s="291"/>
      <c r="S669" s="288"/>
      <c r="T669" s="288"/>
      <c r="U669" s="288"/>
      <c r="V669" s="288"/>
      <c r="W669" s="288"/>
      <c r="X669" s="288"/>
      <c r="Y669" s="288"/>
      <c r="Z669" s="288"/>
      <c r="AA669" s="289"/>
      <c r="AB669" s="289"/>
      <c r="AC669" s="289"/>
      <c r="AD669" s="289"/>
      <c r="AE669" s="289"/>
      <c r="AF669" s="289"/>
      <c r="AG669" s="289"/>
      <c r="AH669" s="289"/>
      <c r="AI669" s="289"/>
      <c r="AJ669" s="289"/>
      <c r="AK669" s="289"/>
      <c r="AL669" s="289"/>
      <c r="AM669" s="289"/>
      <c r="AN669" s="289"/>
      <c r="AO669" s="289"/>
      <c r="AP669" s="289"/>
      <c r="AQ669" s="289"/>
      <c r="AR669" s="289"/>
      <c r="AS669" s="289"/>
      <c r="AT669" s="289"/>
      <c r="AU669" s="289"/>
      <c r="AV669" s="289"/>
      <c r="AW669" s="289"/>
      <c r="AX669" s="289"/>
      <c r="AY669" s="289"/>
      <c r="AZ669" s="289"/>
      <c r="BA669" s="289"/>
      <c r="BB669" s="289"/>
      <c r="BC669" s="289"/>
      <c r="BD669" s="289"/>
      <c r="BE669" s="289"/>
      <c r="BF669" s="289"/>
      <c r="BG669" s="289"/>
      <c r="BH669" s="289"/>
      <c r="BI669" s="289"/>
      <c r="BJ669" s="187"/>
      <c r="BK669" s="187"/>
      <c r="BL669" s="187"/>
      <c r="BM669" s="187"/>
      <c r="BN669" s="187"/>
      <c r="BO669" s="187"/>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t="12.75" hidden="1" customHeight="1" outlineLevel="2">
      <c r="A670" s="9"/>
      <c r="B670" s="9"/>
      <c r="C670" s="25"/>
      <c r="D670" s="365"/>
      <c r="E670" s="85">
        <v>6</v>
      </c>
      <c r="F670" s="290"/>
      <c r="G670" s="294"/>
      <c r="H670" s="294"/>
      <c r="I670" s="294"/>
      <c r="J670" s="294"/>
      <c r="K670" s="294"/>
      <c r="L670" s="294"/>
      <c r="M670" s="293"/>
      <c r="N670" s="291">
        <f>IF(A41taxstdlife="n/a","n/a",IF(N$3&gt;(A41taxstdlife+$E670),(Input!$M$96-Input!$M$145)-SUM($M670:M670),(Input!$M$96-Input!$M$145)/A41taxstdlife))</f>
        <v>0</v>
      </c>
      <c r="O670" s="291">
        <f>IF(A41taxstdlife="n/a","n/a",IF(O$3&gt;(A41taxstdlife+$E670),(Input!$M$96-Input!$M$145)-SUM($M670:N670),(Input!$M$96-Input!$M$145)/A41taxstdlife))</f>
        <v>0</v>
      </c>
      <c r="P670" s="291">
        <f>IF(A41taxstdlife="n/a","n/a",IF(P$3&gt;(A41taxstdlife+$E670),(Input!$M$96-Input!$M$145)-SUM($M670:O670),(Input!$M$96-Input!$M$145)/A41taxstdlife))</f>
        <v>0</v>
      </c>
      <c r="Q670" s="291">
        <f>IF(A41taxstdlife="n/a","n/a",IF(Q$3&gt;(A41taxstdlife+$E670),(Input!$M$96-Input!$M$145)-SUM($M670:P670),(Input!$M$96-Input!$M$145)/A41taxstdlife))</f>
        <v>0</v>
      </c>
      <c r="R670" s="291"/>
      <c r="S670" s="288"/>
      <c r="T670" s="288"/>
      <c r="U670" s="288"/>
      <c r="V670" s="288"/>
      <c r="W670" s="288"/>
      <c r="X670" s="288"/>
      <c r="Y670" s="288"/>
      <c r="Z670" s="288"/>
      <c r="AA670" s="289"/>
      <c r="AB670" s="289"/>
      <c r="AC670" s="289"/>
      <c r="AD670" s="289"/>
      <c r="AE670" s="289"/>
      <c r="AF670" s="289"/>
      <c r="AG670" s="289"/>
      <c r="AH670" s="289"/>
      <c r="AI670" s="289"/>
      <c r="AJ670" s="289"/>
      <c r="AK670" s="289"/>
      <c r="AL670" s="289"/>
      <c r="AM670" s="289"/>
      <c r="AN670" s="289"/>
      <c r="AO670" s="289"/>
      <c r="AP670" s="289"/>
      <c r="AQ670" s="289"/>
      <c r="AR670" s="289"/>
      <c r="AS670" s="289"/>
      <c r="AT670" s="289"/>
      <c r="AU670" s="289"/>
      <c r="AV670" s="289"/>
      <c r="AW670" s="289"/>
      <c r="AX670" s="289"/>
      <c r="AY670" s="289"/>
      <c r="AZ670" s="289"/>
      <c r="BA670" s="289"/>
      <c r="BB670" s="289"/>
      <c r="BC670" s="289"/>
      <c r="BD670" s="289"/>
      <c r="BE670" s="289"/>
      <c r="BF670" s="289"/>
      <c r="BG670" s="289"/>
      <c r="BH670" s="289"/>
      <c r="BI670" s="289"/>
      <c r="BJ670" s="187"/>
      <c r="BK670" s="187"/>
      <c r="BL670" s="187"/>
      <c r="BM670" s="187"/>
      <c r="BN670" s="187"/>
      <c r="BO670" s="187"/>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t="12.75" hidden="1" customHeight="1" outlineLevel="2">
      <c r="A671" s="9"/>
      <c r="B671" s="9"/>
      <c r="C671" s="25"/>
      <c r="D671" s="365"/>
      <c r="E671" s="85">
        <v>7</v>
      </c>
      <c r="F671" s="290"/>
      <c r="G671" s="294"/>
      <c r="H671" s="294"/>
      <c r="I671" s="294"/>
      <c r="J671" s="294"/>
      <c r="K671" s="294"/>
      <c r="L671" s="294"/>
      <c r="M671" s="294"/>
      <c r="N671" s="293"/>
      <c r="O671" s="291">
        <f>IF(A41taxstdlife="n/a","n/a",IF(O$3&gt;(A41taxstdlife+$E671),(Input!$N$96-Input!$N$145)-SUM($N671:N671),(Input!$N$96-Input!$N$145)/A41taxstdlife))</f>
        <v>0</v>
      </c>
      <c r="P671" s="291">
        <f>IF(A41taxstdlife="n/a","n/a",IF(P$3&gt;(A41taxstdlife+$E671),(Input!$N$96-Input!$N$145)-SUM($N671:O671),(Input!$N$96-Input!$N$145)/A41taxstdlife))</f>
        <v>0</v>
      </c>
      <c r="Q671" s="291">
        <f>IF(A41taxstdlife="n/a","n/a",IF(Q$3&gt;(A41taxstdlife+$E671),(Input!$N$96-Input!$N$145)-SUM($N671:P671),(Input!$N$96-Input!$N$145)/A41taxstdlife))</f>
        <v>0</v>
      </c>
      <c r="R671" s="291"/>
      <c r="S671" s="288"/>
      <c r="T671" s="288"/>
      <c r="U671" s="288"/>
      <c r="V671" s="288"/>
      <c r="W671" s="288"/>
      <c r="X671" s="288"/>
      <c r="Y671" s="288"/>
      <c r="Z671" s="288"/>
      <c r="AA671" s="289"/>
      <c r="AB671" s="289"/>
      <c r="AC671" s="289"/>
      <c r="AD671" s="289"/>
      <c r="AE671" s="289"/>
      <c r="AF671" s="289"/>
      <c r="AG671" s="289"/>
      <c r="AH671" s="289"/>
      <c r="AI671" s="289"/>
      <c r="AJ671" s="289"/>
      <c r="AK671" s="289"/>
      <c r="AL671" s="289"/>
      <c r="AM671" s="289"/>
      <c r="AN671" s="289"/>
      <c r="AO671" s="289"/>
      <c r="AP671" s="289"/>
      <c r="AQ671" s="289"/>
      <c r="AR671" s="289"/>
      <c r="AS671" s="289"/>
      <c r="AT671" s="289"/>
      <c r="AU671" s="289"/>
      <c r="AV671" s="289"/>
      <c r="AW671" s="289"/>
      <c r="AX671" s="289"/>
      <c r="AY671" s="289"/>
      <c r="AZ671" s="289"/>
      <c r="BA671" s="289"/>
      <c r="BB671" s="289"/>
      <c r="BC671" s="289"/>
      <c r="BD671" s="289"/>
      <c r="BE671" s="289"/>
      <c r="BF671" s="289"/>
      <c r="BG671" s="289"/>
      <c r="BH671" s="289"/>
      <c r="BI671" s="289"/>
      <c r="BJ671" s="187"/>
      <c r="BK671" s="187"/>
      <c r="BL671" s="187"/>
      <c r="BM671" s="187"/>
      <c r="BN671" s="187"/>
      <c r="BO671" s="187"/>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t="12.75" hidden="1" customHeight="1" outlineLevel="2">
      <c r="A672" s="9"/>
      <c r="B672" s="9"/>
      <c r="C672" s="25"/>
      <c r="D672" s="365"/>
      <c r="E672" s="85">
        <v>8</v>
      </c>
      <c r="F672" s="290"/>
      <c r="G672" s="294"/>
      <c r="H672" s="294"/>
      <c r="I672" s="294"/>
      <c r="J672" s="294"/>
      <c r="K672" s="294"/>
      <c r="L672" s="294"/>
      <c r="M672" s="294"/>
      <c r="N672" s="294"/>
      <c r="O672" s="293"/>
      <c r="P672" s="291">
        <f>IF(A41taxstdlife="n/a","n/a",IF(P$3&gt;(A41taxstdlife+$E672),(Input!$O$96-Input!$O$145)-SUM($O672:O672),(Input!$O$96-Input!$O$145)/A41taxstdlife))</f>
        <v>0</v>
      </c>
      <c r="Q672" s="291">
        <f>IF(A41taxstdlife="n/a","n/a",IF(Q$3&gt;(A41taxstdlife+$E672),(Input!$O$96-Input!$O$145)-SUM($O672:P672),(Input!$O$96-Input!$O$145)/A41taxstdlife))</f>
        <v>0</v>
      </c>
      <c r="R672" s="291"/>
      <c r="S672" s="288"/>
      <c r="T672" s="288"/>
      <c r="U672" s="288"/>
      <c r="V672" s="288"/>
      <c r="W672" s="288"/>
      <c r="X672" s="288"/>
      <c r="Y672" s="288"/>
      <c r="Z672" s="288"/>
      <c r="AA672" s="289"/>
      <c r="AB672" s="289"/>
      <c r="AC672" s="289"/>
      <c r="AD672" s="289"/>
      <c r="AE672" s="289"/>
      <c r="AF672" s="289"/>
      <c r="AG672" s="289"/>
      <c r="AH672" s="289"/>
      <c r="AI672" s="289"/>
      <c r="AJ672" s="289"/>
      <c r="AK672" s="289"/>
      <c r="AL672" s="289"/>
      <c r="AM672" s="289"/>
      <c r="AN672" s="289"/>
      <c r="AO672" s="289"/>
      <c r="AP672" s="289"/>
      <c r="AQ672" s="289"/>
      <c r="AR672" s="289"/>
      <c r="AS672" s="289"/>
      <c r="AT672" s="289"/>
      <c r="AU672" s="289"/>
      <c r="AV672" s="289"/>
      <c r="AW672" s="289"/>
      <c r="AX672" s="289"/>
      <c r="AY672" s="289"/>
      <c r="AZ672" s="289"/>
      <c r="BA672" s="289"/>
      <c r="BB672" s="289"/>
      <c r="BC672" s="289"/>
      <c r="BD672" s="289"/>
      <c r="BE672" s="289"/>
      <c r="BF672" s="289"/>
      <c r="BG672" s="289"/>
      <c r="BH672" s="289"/>
      <c r="BI672" s="289"/>
      <c r="BJ672" s="187"/>
      <c r="BK672" s="187"/>
      <c r="BL672" s="187"/>
      <c r="BM672" s="187"/>
      <c r="BN672" s="187"/>
      <c r="BO672" s="187"/>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t="12.75" hidden="1" customHeight="1" outlineLevel="2">
      <c r="A673" s="9"/>
      <c r="B673" s="9"/>
      <c r="C673" s="25"/>
      <c r="D673" s="365"/>
      <c r="E673" s="85">
        <v>9</v>
      </c>
      <c r="F673" s="290"/>
      <c r="G673" s="294"/>
      <c r="H673" s="294"/>
      <c r="I673" s="294"/>
      <c r="J673" s="294"/>
      <c r="K673" s="294"/>
      <c r="L673" s="294"/>
      <c r="M673" s="294"/>
      <c r="N673" s="294"/>
      <c r="O673" s="294"/>
      <c r="P673" s="293"/>
      <c r="Q673" s="291">
        <f>IF(A41taxstdlife="n/a","n/a",IF(Q$3&gt;(A41taxstdlife+$E673),(Input!$P$96-Input!$P$145)-SUM($P673:P673),(Input!$P$96-Input!$P$145)/A41taxstdlife))</f>
        <v>0</v>
      </c>
      <c r="R673" s="291"/>
      <c r="S673" s="288"/>
      <c r="T673" s="288"/>
      <c r="U673" s="288"/>
      <c r="V673" s="288"/>
      <c r="W673" s="288"/>
      <c r="X673" s="288"/>
      <c r="Y673" s="288"/>
      <c r="Z673" s="288"/>
      <c r="AA673" s="289"/>
      <c r="AB673" s="289"/>
      <c r="AC673" s="289"/>
      <c r="AD673" s="289"/>
      <c r="AE673" s="289"/>
      <c r="AF673" s="289"/>
      <c r="AG673" s="289"/>
      <c r="AH673" s="289"/>
      <c r="AI673" s="289"/>
      <c r="AJ673" s="289"/>
      <c r="AK673" s="289"/>
      <c r="AL673" s="289"/>
      <c r="AM673" s="289"/>
      <c r="AN673" s="289"/>
      <c r="AO673" s="289"/>
      <c r="AP673" s="289"/>
      <c r="AQ673" s="289"/>
      <c r="AR673" s="289"/>
      <c r="AS673" s="289"/>
      <c r="AT673" s="289"/>
      <c r="AU673" s="289"/>
      <c r="AV673" s="289"/>
      <c r="AW673" s="289"/>
      <c r="AX673" s="289"/>
      <c r="AY673" s="289"/>
      <c r="AZ673" s="289"/>
      <c r="BA673" s="289"/>
      <c r="BB673" s="289"/>
      <c r="BC673" s="289"/>
      <c r="BD673" s="289"/>
      <c r="BE673" s="289"/>
      <c r="BF673" s="289"/>
      <c r="BG673" s="289"/>
      <c r="BH673" s="289"/>
      <c r="BI673" s="289"/>
      <c r="BJ673" s="187"/>
      <c r="BK673" s="187"/>
      <c r="BL673" s="187"/>
      <c r="BM673" s="187"/>
      <c r="BN673" s="187"/>
      <c r="BO673" s="187"/>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t="12.75" hidden="1" customHeight="1" outlineLevel="2">
      <c r="A674" s="9"/>
      <c r="B674" s="9"/>
      <c r="C674" s="25"/>
      <c r="D674" s="365"/>
      <c r="E674" s="86">
        <v>10</v>
      </c>
      <c r="F674" s="290"/>
      <c r="G674" s="294"/>
      <c r="H674" s="294"/>
      <c r="I674" s="294"/>
      <c r="J674" s="294"/>
      <c r="K674" s="294"/>
      <c r="L674" s="294"/>
      <c r="M674" s="294"/>
      <c r="N674" s="294"/>
      <c r="O674" s="294"/>
      <c r="P674" s="295"/>
      <c r="Q674" s="293"/>
      <c r="R674" s="291"/>
      <c r="S674" s="288"/>
      <c r="T674" s="288"/>
      <c r="U674" s="288"/>
      <c r="V674" s="288"/>
      <c r="W674" s="288"/>
      <c r="X674" s="288"/>
      <c r="Y674" s="288"/>
      <c r="Z674" s="288"/>
      <c r="AA674" s="289"/>
      <c r="AB674" s="289"/>
      <c r="AC674" s="289"/>
      <c r="AD674" s="289"/>
      <c r="AE674" s="289"/>
      <c r="AF674" s="289"/>
      <c r="AG674" s="289"/>
      <c r="AH674" s="289"/>
      <c r="AI674" s="289"/>
      <c r="AJ674" s="289"/>
      <c r="AK674" s="289"/>
      <c r="AL674" s="289"/>
      <c r="AM674" s="289"/>
      <c r="AN674" s="289"/>
      <c r="AO674" s="289"/>
      <c r="AP674" s="289"/>
      <c r="AQ674" s="289"/>
      <c r="AR674" s="289"/>
      <c r="AS674" s="289"/>
      <c r="AT674" s="289"/>
      <c r="AU674" s="289"/>
      <c r="AV674" s="289"/>
      <c r="AW674" s="289"/>
      <c r="AX674" s="289"/>
      <c r="AY674" s="289"/>
      <c r="AZ674" s="289"/>
      <c r="BA674" s="289"/>
      <c r="BB674" s="289"/>
      <c r="BC674" s="289"/>
      <c r="BD674" s="289"/>
      <c r="BE674" s="289"/>
      <c r="BF674" s="289"/>
      <c r="BG674" s="289"/>
      <c r="BH674" s="289"/>
      <c r="BI674" s="289"/>
      <c r="BJ674" s="187"/>
      <c r="BK674" s="187"/>
      <c r="BL674" s="187"/>
      <c r="BM674" s="187"/>
      <c r="BN674" s="187"/>
      <c r="BO674" s="187"/>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1">
      <c r="A675" s="9"/>
      <c r="B675" s="9"/>
      <c r="C675" s="25">
        <f>Asset41</f>
        <v>0</v>
      </c>
      <c r="D675" s="9"/>
      <c r="E675" s="9"/>
      <c r="F675" s="281"/>
      <c r="G675" s="296"/>
      <c r="H675" s="296">
        <f>-SUM(H662:H674)</f>
        <v>0</v>
      </c>
      <c r="I675" s="296">
        <f>-SUM(I662:I674)</f>
        <v>0</v>
      </c>
      <c r="J675" s="296">
        <f>-SUM(J662:J674)</f>
        <v>0</v>
      </c>
      <c r="K675" s="304">
        <f>-SUM(K662:K674)</f>
        <v>0</v>
      </c>
      <c r="L675" s="296">
        <f>-SUM(L662:L674)</f>
        <v>0</v>
      </c>
      <c r="M675" s="296">
        <f>IF(Input!M402&gt;0, -SUM(M662:M674), 0)</f>
        <v>0</v>
      </c>
      <c r="N675" s="296">
        <f>IF(Input!N402&gt;0, -SUM(N662:N674), 0)</f>
        <v>0</v>
      </c>
      <c r="O675" s="296">
        <f>IF(Input!O402&gt;0, -SUM(O662:O674), 0)</f>
        <v>0</v>
      </c>
      <c r="P675" s="296">
        <f>IF(Input!P402&gt;0, -SUM(P662:P674), 0)</f>
        <v>0</v>
      </c>
      <c r="Q675" s="296">
        <f>IF(Input!Q402&gt;0, -SUM(Q662:Q674), 0)</f>
        <v>0</v>
      </c>
      <c r="R675" s="297"/>
      <c r="S675" s="298"/>
      <c r="T675" s="298"/>
      <c r="U675" s="298"/>
      <c r="V675" s="298"/>
      <c r="W675" s="298"/>
      <c r="X675" s="298"/>
      <c r="Y675" s="298"/>
      <c r="Z675" s="298"/>
      <c r="AA675" s="299"/>
      <c r="AB675" s="299"/>
      <c r="AC675" s="299"/>
      <c r="AD675" s="299"/>
      <c r="AE675" s="299"/>
      <c r="AF675" s="299"/>
      <c r="AG675" s="299"/>
      <c r="AH675" s="299"/>
      <c r="AI675" s="299"/>
      <c r="AJ675" s="299"/>
      <c r="AK675" s="299"/>
      <c r="AL675" s="299"/>
      <c r="AM675" s="299"/>
      <c r="AN675" s="299"/>
      <c r="AO675" s="299"/>
      <c r="AP675" s="299"/>
      <c r="AQ675" s="299"/>
      <c r="AR675" s="299"/>
      <c r="AS675" s="299"/>
      <c r="AT675" s="299"/>
      <c r="AU675" s="299"/>
      <c r="AV675" s="299"/>
      <c r="AW675" s="299"/>
      <c r="AX675" s="299"/>
      <c r="AY675" s="299"/>
      <c r="AZ675" s="299"/>
      <c r="BA675" s="299"/>
      <c r="BB675" s="299"/>
      <c r="BC675" s="299"/>
      <c r="BD675" s="299"/>
      <c r="BE675" s="299"/>
      <c r="BF675" s="299"/>
      <c r="BG675" s="299"/>
      <c r="BH675" s="299"/>
      <c r="BI675" s="299"/>
      <c r="BJ675" s="187"/>
      <c r="BK675" s="187"/>
      <c r="BL675" s="187"/>
      <c r="BM675" s="187"/>
      <c r="BN675" s="187"/>
      <c r="BO675" s="187"/>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t="12.75" hidden="1" customHeight="1" outlineLevel="2">
      <c r="A676" s="9"/>
      <c r="B676" s="188">
        <f>Asset42</f>
        <v>0</v>
      </c>
      <c r="C676" s="32"/>
      <c r="D676" s="33" t="s">
        <v>66</v>
      </c>
      <c r="E676" s="32"/>
      <c r="F676" s="286"/>
      <c r="G676" s="287"/>
      <c r="H676" s="287">
        <f>IF(H$3&gt;A42taxremlife,A42taxvalue-SUM($F676:G676),IF(A42taxremlife="N/A","n/a",A42taxvalue/A42taxremlife))</f>
        <v>0</v>
      </c>
      <c r="I676" s="287">
        <f>IF(I$3&gt;A42taxremlife,A42taxvalue-SUM($F676:H676),IF(A42taxremlife="N/A","n/a",A42taxvalue/A42taxremlife))</f>
        <v>0</v>
      </c>
      <c r="J676" s="287">
        <f>IF(J$3&gt;A42taxremlife,A42taxvalue-SUM($F676:I676),IF(A42taxremlife="N/A","n/a",A42taxvalue/A42taxremlife))</f>
        <v>0</v>
      </c>
      <c r="K676" s="287">
        <f>IF(K$3&gt;A42taxremlife,A42taxvalue-SUM($F676:J676),IF(A42taxremlife="N/A","n/a",A42taxvalue/A42taxremlife))</f>
        <v>0</v>
      </c>
      <c r="L676" s="287">
        <f>IF(L$3&gt;A42taxremlife,A42taxvalue-SUM($F676:K676),IF(A42taxremlife="N/A","n/a",A42taxvalue/A42taxremlife))</f>
        <v>0</v>
      </c>
      <c r="M676" s="287">
        <f>IF(M$3&gt;A42taxremlife,A42taxvalue-SUM($F676:L676),IF(A42taxremlife="N/A","n/a",A42taxvalue/A42taxremlife))</f>
        <v>0</v>
      </c>
      <c r="N676" s="287">
        <f>IF(N$3&gt;A42taxremlife,A42taxvalue-SUM($F676:M676),IF(A42taxremlife="N/A","n/a",A42taxvalue/A42taxremlife))</f>
        <v>0</v>
      </c>
      <c r="O676" s="287">
        <f>IF(O$3&gt;A42taxremlife,A42taxvalue-SUM($F676:N676),IF(A42taxremlife="N/A","n/a",A42taxvalue/A42taxremlife))</f>
        <v>0</v>
      </c>
      <c r="P676" s="287">
        <f>IF(P$3&gt;A42taxremlife,A42taxvalue-SUM($F676:O676),IF(A42taxremlife="N/A","n/a",A42taxvalue/A42taxremlife))</f>
        <v>0</v>
      </c>
      <c r="Q676" s="287">
        <f>IF(Q$3&gt;A42taxremlife,A42taxvalue-SUM($F676:P676),IF(A42taxremlife="N/A","n/a",A42taxvalue/A42taxremlife))</f>
        <v>0</v>
      </c>
      <c r="R676" s="287"/>
      <c r="S676" s="288"/>
      <c r="T676" s="288"/>
      <c r="U676" s="288"/>
      <c r="V676" s="288"/>
      <c r="W676" s="288"/>
      <c r="X676" s="288"/>
      <c r="Y676" s="288"/>
      <c r="Z676" s="288"/>
      <c r="AA676" s="289"/>
      <c r="AB676" s="289"/>
      <c r="AC676" s="289"/>
      <c r="AD676" s="289"/>
      <c r="AE676" s="289"/>
      <c r="AF676" s="289"/>
      <c r="AG676" s="289"/>
      <c r="AH676" s="289"/>
      <c r="AI676" s="289"/>
      <c r="AJ676" s="289"/>
      <c r="AK676" s="289"/>
      <c r="AL676" s="289"/>
      <c r="AM676" s="289"/>
      <c r="AN676" s="289"/>
      <c r="AO676" s="289"/>
      <c r="AP676" s="289"/>
      <c r="AQ676" s="289"/>
      <c r="AR676" s="289"/>
      <c r="AS676" s="289"/>
      <c r="AT676" s="289"/>
      <c r="AU676" s="289"/>
      <c r="AV676" s="289"/>
      <c r="AW676" s="289"/>
      <c r="AX676" s="289"/>
      <c r="AY676" s="289"/>
      <c r="AZ676" s="289"/>
      <c r="BA676" s="289"/>
      <c r="BB676" s="289"/>
      <c r="BC676" s="289"/>
      <c r="BD676" s="289"/>
      <c r="BE676" s="289"/>
      <c r="BF676" s="289"/>
      <c r="BG676" s="289"/>
      <c r="BH676" s="289"/>
      <c r="BI676" s="289"/>
      <c r="BJ676" s="187"/>
      <c r="BK676" s="187"/>
      <c r="BL676" s="187"/>
      <c r="BM676" s="187"/>
      <c r="BN676" s="187"/>
      <c r="BO676" s="187"/>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t="12.75" hidden="1" customHeight="1" outlineLevel="2">
      <c r="A677" s="9"/>
      <c r="B677" s="9"/>
      <c r="C677" s="25"/>
      <c r="D677" s="364" t="s">
        <v>83</v>
      </c>
      <c r="E677" s="85">
        <v>-1</v>
      </c>
      <c r="F677" s="290"/>
      <c r="G677" s="291"/>
      <c r="H677" s="291"/>
      <c r="I677" s="291"/>
      <c r="J677" s="291"/>
      <c r="K677" s="291"/>
      <c r="L677" s="291"/>
      <c r="M677" s="291"/>
      <c r="N677" s="291"/>
      <c r="O677" s="291"/>
      <c r="P677" s="291"/>
      <c r="Q677" s="291"/>
      <c r="R677" s="291"/>
      <c r="S677" s="288"/>
      <c r="T677" s="288"/>
      <c r="U677" s="288"/>
      <c r="V677" s="288"/>
      <c r="W677" s="288"/>
      <c r="X677" s="288"/>
      <c r="Y677" s="288"/>
      <c r="Z677" s="288"/>
      <c r="AA677" s="289"/>
      <c r="AB677" s="289"/>
      <c r="AC677" s="289"/>
      <c r="AD677" s="289"/>
      <c r="AE677" s="289"/>
      <c r="AF677" s="289"/>
      <c r="AG677" s="289"/>
      <c r="AH677" s="289"/>
      <c r="AI677" s="289"/>
      <c r="AJ677" s="289"/>
      <c r="AK677" s="289"/>
      <c r="AL677" s="289"/>
      <c r="AM677" s="289"/>
      <c r="AN677" s="289"/>
      <c r="AO677" s="289"/>
      <c r="AP677" s="289"/>
      <c r="AQ677" s="289"/>
      <c r="AR677" s="289"/>
      <c r="AS677" s="289"/>
      <c r="AT677" s="289"/>
      <c r="AU677" s="289"/>
      <c r="AV677" s="289"/>
      <c r="AW677" s="289"/>
      <c r="AX677" s="289"/>
      <c r="AY677" s="289"/>
      <c r="AZ677" s="289"/>
      <c r="BA677" s="289"/>
      <c r="BB677" s="289"/>
      <c r="BC677" s="289"/>
      <c r="BD677" s="289"/>
      <c r="BE677" s="289"/>
      <c r="BF677" s="289"/>
      <c r="BG677" s="289"/>
      <c r="BH677" s="289"/>
      <c r="BI677" s="289"/>
      <c r="BJ677" s="187"/>
      <c r="BK677" s="187"/>
      <c r="BL677" s="187"/>
      <c r="BM677" s="187"/>
      <c r="BN677" s="187"/>
      <c r="BO677" s="18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t="12.75" hidden="1" customHeight="1" outlineLevel="2">
      <c r="A678" s="9"/>
      <c r="B678" s="9"/>
      <c r="C678" s="25"/>
      <c r="D678" s="365"/>
      <c r="E678" s="85">
        <v>0</v>
      </c>
      <c r="F678" s="290"/>
      <c r="G678" s="293"/>
      <c r="H678" s="291"/>
      <c r="I678" s="291"/>
      <c r="J678" s="291"/>
      <c r="K678" s="291"/>
      <c r="L678" s="291"/>
      <c r="M678" s="291"/>
      <c r="N678" s="291"/>
      <c r="O678" s="291"/>
      <c r="P678" s="291"/>
      <c r="Q678" s="291"/>
      <c r="R678" s="291"/>
      <c r="S678" s="288"/>
      <c r="T678" s="288"/>
      <c r="U678" s="288"/>
      <c r="V678" s="288"/>
      <c r="W678" s="288"/>
      <c r="X678" s="288"/>
      <c r="Y678" s="288"/>
      <c r="Z678" s="288"/>
      <c r="AA678" s="289"/>
      <c r="AB678" s="289"/>
      <c r="AC678" s="289"/>
      <c r="AD678" s="289"/>
      <c r="AE678" s="289"/>
      <c r="AF678" s="289"/>
      <c r="AG678" s="289"/>
      <c r="AH678" s="289"/>
      <c r="AI678" s="289"/>
      <c r="AJ678" s="289"/>
      <c r="AK678" s="289"/>
      <c r="AL678" s="289"/>
      <c r="AM678" s="289"/>
      <c r="AN678" s="289"/>
      <c r="AO678" s="289"/>
      <c r="AP678" s="289"/>
      <c r="AQ678" s="289"/>
      <c r="AR678" s="289"/>
      <c r="AS678" s="289"/>
      <c r="AT678" s="289"/>
      <c r="AU678" s="289"/>
      <c r="AV678" s="289"/>
      <c r="AW678" s="289"/>
      <c r="AX678" s="289"/>
      <c r="AY678" s="289"/>
      <c r="AZ678" s="289"/>
      <c r="BA678" s="289"/>
      <c r="BB678" s="289"/>
      <c r="BC678" s="289"/>
      <c r="BD678" s="289"/>
      <c r="BE678" s="289"/>
      <c r="BF678" s="289"/>
      <c r="BG678" s="289"/>
      <c r="BH678" s="289"/>
      <c r="BI678" s="289"/>
      <c r="BJ678" s="187"/>
      <c r="BK678" s="187"/>
      <c r="BL678" s="187"/>
      <c r="BM678" s="187"/>
      <c r="BN678" s="187"/>
      <c r="BO678" s="187"/>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t="12.75" hidden="1" customHeight="1" outlineLevel="2">
      <c r="A679" s="9"/>
      <c r="B679" s="9"/>
      <c r="C679" s="25"/>
      <c r="D679" s="365"/>
      <c r="E679" s="85">
        <v>1</v>
      </c>
      <c r="F679" s="290"/>
      <c r="G679" s="294"/>
      <c r="H679" s="293"/>
      <c r="I679" s="291">
        <f>IF(A42taxstdlife="n/a","n/a",IF(I$3&gt;(A42taxstdlife+$E679),(Input!$H$97-Input!$H$146)-SUM($H679:H679),(Input!$H$97-Input!$H$146)/A42taxstdlife))</f>
        <v>0</v>
      </c>
      <c r="J679" s="291">
        <f>IF(A42taxstdlife="n/a","n/a",IF(J$3&gt;(A42taxstdlife+$E679),(Input!$H$97-Input!$H$146)-SUM($H679:I679),(Input!$H$97-Input!$H$146)/A42taxstdlife))</f>
        <v>0</v>
      </c>
      <c r="K679" s="291">
        <f>IF(A42taxstdlife="n/a","n/a",IF(K$3&gt;(A42taxstdlife+$E679),(Input!$H$97-Input!$H$146)-SUM($H679:J679),(Input!$H$97-Input!$H$146)/A42taxstdlife))</f>
        <v>0</v>
      </c>
      <c r="L679" s="291">
        <f>IF(A42taxstdlife="n/a","n/a",IF(L$3&gt;(A42taxstdlife+$E679),(Input!$H$97-Input!$H$146)-SUM($H679:K679),(Input!$H$97-Input!$H$146)/A42taxstdlife))</f>
        <v>0</v>
      </c>
      <c r="M679" s="291">
        <f>IF(A42taxstdlife="n/a","n/a",IF(M$3&gt;(A42taxstdlife+$E679),(Input!$H$97-Input!$H$146)-SUM($H679:L679),(Input!$H$97-Input!$H$146)/A42taxstdlife))</f>
        <v>0</v>
      </c>
      <c r="N679" s="291">
        <f>IF(A42taxstdlife="n/a","n/a",IF(N$3&gt;(A42taxstdlife+$E679),(Input!$H$97-Input!$H$146)-SUM($H679:M679),(Input!$H$97-Input!$H$146)/A42taxstdlife))</f>
        <v>0</v>
      </c>
      <c r="O679" s="291">
        <f>IF(A42taxstdlife="n/a","n/a",IF(O$3&gt;(A42taxstdlife+$E679),(Input!$H$97-Input!$H$146)-SUM($H679:N679),(Input!$H$97-Input!$H$146)/A42taxstdlife))</f>
        <v>0</v>
      </c>
      <c r="P679" s="291">
        <f>IF(A42taxstdlife="n/a","n/a",IF(P$3&gt;(A42taxstdlife+$E679),(Input!$H$97-Input!$H$146)-SUM($H679:O679),(Input!$H$97-Input!$H$146)/A42taxstdlife))</f>
        <v>0</v>
      </c>
      <c r="Q679" s="291">
        <f>IF(A42taxstdlife="n/a","n/a",IF(Q$3&gt;(A42taxstdlife+$E679),(Input!$H$97-Input!$H$146)-SUM($H679:P679),(Input!$H$97-Input!$H$146)/A42taxstdlife))</f>
        <v>0</v>
      </c>
      <c r="R679" s="291"/>
      <c r="S679" s="288"/>
      <c r="T679" s="288"/>
      <c r="U679" s="288"/>
      <c r="V679" s="288"/>
      <c r="W679" s="288"/>
      <c r="X679" s="288"/>
      <c r="Y679" s="288"/>
      <c r="Z679" s="288"/>
      <c r="AA679" s="289"/>
      <c r="AB679" s="289"/>
      <c r="AC679" s="289"/>
      <c r="AD679" s="289"/>
      <c r="AE679" s="289"/>
      <c r="AF679" s="289"/>
      <c r="AG679" s="289"/>
      <c r="AH679" s="289"/>
      <c r="AI679" s="289"/>
      <c r="AJ679" s="289"/>
      <c r="AK679" s="289"/>
      <c r="AL679" s="289"/>
      <c r="AM679" s="289"/>
      <c r="AN679" s="289"/>
      <c r="AO679" s="289"/>
      <c r="AP679" s="289"/>
      <c r="AQ679" s="289"/>
      <c r="AR679" s="289"/>
      <c r="AS679" s="289"/>
      <c r="AT679" s="289"/>
      <c r="AU679" s="289"/>
      <c r="AV679" s="289"/>
      <c r="AW679" s="289"/>
      <c r="AX679" s="289"/>
      <c r="AY679" s="289"/>
      <c r="AZ679" s="289"/>
      <c r="BA679" s="289"/>
      <c r="BB679" s="289"/>
      <c r="BC679" s="289"/>
      <c r="BD679" s="289"/>
      <c r="BE679" s="289"/>
      <c r="BF679" s="289"/>
      <c r="BG679" s="289"/>
      <c r="BH679" s="289"/>
      <c r="BI679" s="289"/>
      <c r="BJ679" s="187"/>
      <c r="BK679" s="187"/>
      <c r="BL679" s="187"/>
      <c r="BM679" s="187"/>
      <c r="BN679" s="187"/>
      <c r="BO679" s="187"/>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t="12.75" hidden="1" customHeight="1" outlineLevel="2">
      <c r="A680" s="9"/>
      <c r="B680" s="9"/>
      <c r="C680" s="25"/>
      <c r="D680" s="365"/>
      <c r="E680" s="85">
        <v>2</v>
      </c>
      <c r="F680" s="290"/>
      <c r="G680" s="294"/>
      <c r="H680" s="294"/>
      <c r="I680" s="293"/>
      <c r="J680" s="291">
        <f>IF(A42taxstdlife="n/a","n/a",IF(J$3&gt;(A42taxstdlife+$E680),(Input!$I$97-Input!$I$146)-SUM($I680:I680),(Input!$I$97-Input!$I$146)/A42taxstdlife))</f>
        <v>0</v>
      </c>
      <c r="K680" s="291">
        <f>IF(A42taxstdlife="n/a","n/a",IF(K$3&gt;(A42taxstdlife+$E680),(Input!$I$97-Input!$I$146)-SUM($I680:J680),(Input!$I$97-Input!$I$146)/A42taxstdlife))</f>
        <v>0</v>
      </c>
      <c r="L680" s="291">
        <f>IF(A42taxstdlife="n/a","n/a",IF(L$3&gt;(A42taxstdlife+$E680),(Input!$I$97-Input!$I$146)-SUM($I680:K680),(Input!$I$97-Input!$I$146)/A42taxstdlife))</f>
        <v>0</v>
      </c>
      <c r="M680" s="291">
        <f>IF(A42taxstdlife="n/a","n/a",IF(M$3&gt;(A42taxstdlife+$E680),(Input!$I$97-Input!$I$146)-SUM($I680:L680),(Input!$I$97-Input!$I$146)/A42taxstdlife))</f>
        <v>0</v>
      </c>
      <c r="N680" s="291">
        <f>IF(A42taxstdlife="n/a","n/a",IF(N$3&gt;(A42taxstdlife+$E680),(Input!$I$97-Input!$I$146)-SUM($I680:M680),(Input!$I$97-Input!$I$146)/A42taxstdlife))</f>
        <v>0</v>
      </c>
      <c r="O680" s="291">
        <f>IF(A42taxstdlife="n/a","n/a",IF(O$3&gt;(A42taxstdlife+$E680),(Input!$I$97-Input!$I$146)-SUM($I680:N680),(Input!$I$97-Input!$I$146)/A42taxstdlife))</f>
        <v>0</v>
      </c>
      <c r="P680" s="291">
        <f>IF(A42taxstdlife="n/a","n/a",IF(P$3&gt;(A42taxstdlife+$E680),(Input!$I$97-Input!$I$146)-SUM($I680:O680),(Input!$I$97-Input!$I$146)/A42taxstdlife))</f>
        <v>0</v>
      </c>
      <c r="Q680" s="291">
        <f>IF(A42taxstdlife="n/a","n/a",IF(Q$3&gt;(A42taxstdlife+$E680),(Input!$I$97-Input!$I$146)-SUM($I680:P680),(Input!$I$97-Input!$I$146)/A42taxstdlife))</f>
        <v>0</v>
      </c>
      <c r="R680" s="291"/>
      <c r="S680" s="288"/>
      <c r="T680" s="288"/>
      <c r="U680" s="288"/>
      <c r="V680" s="288"/>
      <c r="W680" s="288"/>
      <c r="X680" s="288"/>
      <c r="Y680" s="288"/>
      <c r="Z680" s="288"/>
      <c r="AA680" s="289"/>
      <c r="AB680" s="289"/>
      <c r="AC680" s="289"/>
      <c r="AD680" s="289"/>
      <c r="AE680" s="289"/>
      <c r="AF680" s="289"/>
      <c r="AG680" s="289"/>
      <c r="AH680" s="289"/>
      <c r="AI680" s="289"/>
      <c r="AJ680" s="289"/>
      <c r="AK680" s="289"/>
      <c r="AL680" s="289"/>
      <c r="AM680" s="289"/>
      <c r="AN680" s="289"/>
      <c r="AO680" s="289"/>
      <c r="AP680" s="289"/>
      <c r="AQ680" s="289"/>
      <c r="AR680" s="289"/>
      <c r="AS680" s="289"/>
      <c r="AT680" s="289"/>
      <c r="AU680" s="289"/>
      <c r="AV680" s="289"/>
      <c r="AW680" s="289"/>
      <c r="AX680" s="289"/>
      <c r="AY680" s="289"/>
      <c r="AZ680" s="289"/>
      <c r="BA680" s="289"/>
      <c r="BB680" s="289"/>
      <c r="BC680" s="289"/>
      <c r="BD680" s="289"/>
      <c r="BE680" s="289"/>
      <c r="BF680" s="289"/>
      <c r="BG680" s="289"/>
      <c r="BH680" s="289"/>
      <c r="BI680" s="289"/>
      <c r="BJ680" s="300"/>
      <c r="BK680" s="187"/>
      <c r="BL680" s="187"/>
      <c r="BM680" s="187"/>
      <c r="BN680" s="187"/>
      <c r="BO680" s="187"/>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t="12.75" hidden="1" customHeight="1" outlineLevel="2">
      <c r="A681" s="9"/>
      <c r="B681" s="9"/>
      <c r="C681" s="25"/>
      <c r="D681" s="365"/>
      <c r="E681" s="85">
        <v>3</v>
      </c>
      <c r="F681" s="290"/>
      <c r="G681" s="294"/>
      <c r="H681" s="294"/>
      <c r="I681" s="294"/>
      <c r="J681" s="293"/>
      <c r="K681" s="291">
        <f>IF(A42taxstdlife="n/a","n/a",IF(K$3&gt;(A42taxstdlife+$E681),(Input!$J$97-Input!$J$146)-SUM($J681:J681),(Input!$J$97-Input!$J$146)/A42taxstdlife))</f>
        <v>0</v>
      </c>
      <c r="L681" s="291">
        <f>IF(A42taxstdlife="n/a","n/a",IF(L$3&gt;(A42taxstdlife+$E681),(Input!$J$97-Input!$J$146)-SUM($J681:K681),(Input!$J$97-Input!$J$146)/A42taxstdlife))</f>
        <v>0</v>
      </c>
      <c r="M681" s="291">
        <f>IF(A42taxstdlife="n/a","n/a",IF(M$3&gt;(A42taxstdlife+$E681),(Input!$J$97-Input!$J$146)-SUM($J681:L681),(Input!$J$97-Input!$J$146)/A42taxstdlife))</f>
        <v>0</v>
      </c>
      <c r="N681" s="291">
        <f>IF(A42taxstdlife="n/a","n/a",IF(N$3&gt;(A42taxstdlife+$E681),(Input!$J$97-Input!$J$146)-SUM($J681:M681),(Input!$J$97-Input!$J$146)/A42taxstdlife))</f>
        <v>0</v>
      </c>
      <c r="O681" s="291">
        <f>IF(A42taxstdlife="n/a","n/a",IF(O$3&gt;(A42taxstdlife+$E681),(Input!$J$97-Input!$J$146)-SUM($J681:N681),(Input!$J$97-Input!$J$146)/A42taxstdlife))</f>
        <v>0</v>
      </c>
      <c r="P681" s="291">
        <f>IF(A42taxstdlife="n/a","n/a",IF(P$3&gt;(A42taxstdlife+$E681),(Input!$J$97-Input!$J$146)-SUM($J681:O681),(Input!$J$97-Input!$J$146)/A42taxstdlife))</f>
        <v>0</v>
      </c>
      <c r="Q681" s="291">
        <f>IF(A42taxstdlife="n/a","n/a",IF(Q$3&gt;(A42taxstdlife+$E681),(Input!$J$97-Input!$J$146)-SUM($J681:P681),(Input!$J$97-Input!$J$146)/A42taxstdlife))</f>
        <v>0</v>
      </c>
      <c r="R681" s="291"/>
      <c r="S681" s="288"/>
      <c r="T681" s="288"/>
      <c r="U681" s="288"/>
      <c r="V681" s="288"/>
      <c r="W681" s="288"/>
      <c r="X681" s="288"/>
      <c r="Y681" s="288"/>
      <c r="Z681" s="288"/>
      <c r="AA681" s="289"/>
      <c r="AB681" s="289"/>
      <c r="AC681" s="289"/>
      <c r="AD681" s="289"/>
      <c r="AE681" s="289"/>
      <c r="AF681" s="289"/>
      <c r="AG681" s="289"/>
      <c r="AH681" s="289"/>
      <c r="AI681" s="289"/>
      <c r="AJ681" s="289"/>
      <c r="AK681" s="289"/>
      <c r="AL681" s="289"/>
      <c r="AM681" s="289"/>
      <c r="AN681" s="289"/>
      <c r="AO681" s="289"/>
      <c r="AP681" s="289"/>
      <c r="AQ681" s="289"/>
      <c r="AR681" s="289"/>
      <c r="AS681" s="289"/>
      <c r="AT681" s="289"/>
      <c r="AU681" s="289"/>
      <c r="AV681" s="289"/>
      <c r="AW681" s="289"/>
      <c r="AX681" s="289"/>
      <c r="AY681" s="289"/>
      <c r="AZ681" s="289"/>
      <c r="BA681" s="289"/>
      <c r="BB681" s="289"/>
      <c r="BC681" s="289"/>
      <c r="BD681" s="289"/>
      <c r="BE681" s="289"/>
      <c r="BF681" s="289"/>
      <c r="BG681" s="289"/>
      <c r="BH681" s="289"/>
      <c r="BI681" s="289"/>
      <c r="BJ681" s="187"/>
      <c r="BK681" s="187"/>
      <c r="BL681" s="187"/>
      <c r="BM681" s="187"/>
      <c r="BN681" s="187"/>
      <c r="BO681" s="187"/>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t="12.75" hidden="1" customHeight="1" outlineLevel="2">
      <c r="A682" s="9"/>
      <c r="B682" s="9"/>
      <c r="C682" s="25"/>
      <c r="D682" s="365"/>
      <c r="E682" s="85">
        <v>4</v>
      </c>
      <c r="F682" s="290"/>
      <c r="G682" s="294"/>
      <c r="H682" s="294"/>
      <c r="I682" s="294"/>
      <c r="J682" s="294"/>
      <c r="K682" s="293"/>
      <c r="L682" s="291">
        <f>IF(A42taxstdlife="n/a","n/a",IF(L$3&gt;(A42taxstdlife+$E682),(Input!$K$97-Input!$K$146)-SUM($K682:K682),(Input!$K$97-Input!$K$146)/A42taxstdlife))</f>
        <v>0</v>
      </c>
      <c r="M682" s="291">
        <f>IF(A42taxstdlife="n/a","n/a",IF(M$3&gt;(A42taxstdlife+$E682),(Input!$K$97-Input!$K$146)-SUM($K682:L682),(Input!$K$97-Input!$K$146)/A42taxstdlife))</f>
        <v>0</v>
      </c>
      <c r="N682" s="291">
        <f>IF(A42taxstdlife="n/a","n/a",IF(N$3&gt;(A42taxstdlife+$E682),(Input!$K$97-Input!$K$146)-SUM($K682:M682),(Input!$K$97-Input!$K$146)/A42taxstdlife))</f>
        <v>0</v>
      </c>
      <c r="O682" s="291">
        <f>IF(A42taxstdlife="n/a","n/a",IF(O$3&gt;(A42taxstdlife+$E682),(Input!$K$97-Input!$K$146)-SUM($K682:N682),(Input!$K$97-Input!$K$146)/A42taxstdlife))</f>
        <v>0</v>
      </c>
      <c r="P682" s="291">
        <f>IF(A42taxstdlife="n/a","n/a",IF(P$3&gt;(A42taxstdlife+$E682),(Input!$K$97-Input!$K$146)-SUM($K682:O682),(Input!$K$97-Input!$K$146)/A42taxstdlife))</f>
        <v>0</v>
      </c>
      <c r="Q682" s="291">
        <f>IF(A42taxstdlife="n/a","n/a",IF(Q$3&gt;(A42taxstdlife+$E682),(Input!$K$97-Input!$K$146)-SUM($K682:P682),(Input!$K$97-Input!$K$146)/A42taxstdlife))</f>
        <v>0</v>
      </c>
      <c r="R682" s="291"/>
      <c r="S682" s="288"/>
      <c r="T682" s="288"/>
      <c r="U682" s="288"/>
      <c r="V682" s="288"/>
      <c r="W682" s="288"/>
      <c r="X682" s="288"/>
      <c r="Y682" s="288"/>
      <c r="Z682" s="288"/>
      <c r="AA682" s="289"/>
      <c r="AB682" s="289"/>
      <c r="AC682" s="289"/>
      <c r="AD682" s="289"/>
      <c r="AE682" s="289"/>
      <c r="AF682" s="289"/>
      <c r="AG682" s="289"/>
      <c r="AH682" s="289"/>
      <c r="AI682" s="289"/>
      <c r="AJ682" s="289"/>
      <c r="AK682" s="289"/>
      <c r="AL682" s="289"/>
      <c r="AM682" s="289"/>
      <c r="AN682" s="289"/>
      <c r="AO682" s="289"/>
      <c r="AP682" s="289"/>
      <c r="AQ682" s="289"/>
      <c r="AR682" s="289"/>
      <c r="AS682" s="289"/>
      <c r="AT682" s="289"/>
      <c r="AU682" s="289"/>
      <c r="AV682" s="289"/>
      <c r="AW682" s="289"/>
      <c r="AX682" s="289"/>
      <c r="AY682" s="289"/>
      <c r="AZ682" s="289"/>
      <c r="BA682" s="289"/>
      <c r="BB682" s="289"/>
      <c r="BC682" s="289"/>
      <c r="BD682" s="289"/>
      <c r="BE682" s="289"/>
      <c r="BF682" s="289"/>
      <c r="BG682" s="289"/>
      <c r="BH682" s="289"/>
      <c r="BI682" s="289"/>
      <c r="BJ682" s="187"/>
      <c r="BK682" s="187"/>
      <c r="BL682" s="187"/>
      <c r="BM682" s="187"/>
      <c r="BN682" s="187"/>
      <c r="BO682" s="187"/>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t="12.75" hidden="1" customHeight="1" outlineLevel="2">
      <c r="A683" s="9"/>
      <c r="B683" s="9"/>
      <c r="C683" s="25"/>
      <c r="D683" s="365"/>
      <c r="E683" s="85">
        <v>5</v>
      </c>
      <c r="F683" s="290"/>
      <c r="G683" s="294"/>
      <c r="H683" s="294"/>
      <c r="I683" s="294"/>
      <c r="J683" s="294"/>
      <c r="K683" s="294"/>
      <c r="L683" s="293"/>
      <c r="M683" s="291">
        <f>IF(A42taxstdlife="n/a","n/a",IF(M$3&gt;(A42taxstdlife+$E683),(Input!$L$97-Input!$L$146)-SUM($L683:L683),(Input!$L$97-Input!$L$146)/A42taxstdlife))</f>
        <v>0</v>
      </c>
      <c r="N683" s="291">
        <f>IF(A42taxstdlife="n/a","n/a",IF(N$3&gt;(A42taxstdlife+$E683),(Input!$L$97-Input!$L$146)-SUM($L683:M683),(Input!$L$97-Input!$L$146)/A42taxstdlife))</f>
        <v>0</v>
      </c>
      <c r="O683" s="291">
        <f>IF(A42taxstdlife="n/a","n/a",IF(O$3&gt;(A42taxstdlife+$E683),(Input!$L$97-Input!$L$146)-SUM($L683:N683),(Input!$L$97-Input!$L$146)/A42taxstdlife))</f>
        <v>0</v>
      </c>
      <c r="P683" s="291">
        <f>IF(A42taxstdlife="n/a","n/a",IF(P$3&gt;(A42taxstdlife+$E683),(Input!$L$97-Input!$L$146)-SUM($L683:O683),(Input!$L$97-Input!$L$146)/A42taxstdlife))</f>
        <v>0</v>
      </c>
      <c r="Q683" s="291">
        <f>IF(A42taxstdlife="n/a","n/a",IF(Q$3&gt;(A42taxstdlife+$E683),(Input!$L$97-Input!$L$146)-SUM($L683:P683),(Input!$L$97-Input!$L$146)/A42taxstdlife))</f>
        <v>0</v>
      </c>
      <c r="R683" s="291"/>
      <c r="S683" s="288"/>
      <c r="T683" s="288"/>
      <c r="U683" s="288"/>
      <c r="V683" s="288"/>
      <c r="W683" s="288"/>
      <c r="X683" s="288"/>
      <c r="Y683" s="288"/>
      <c r="Z683" s="288"/>
      <c r="AA683" s="289"/>
      <c r="AB683" s="289"/>
      <c r="AC683" s="289"/>
      <c r="AD683" s="289"/>
      <c r="AE683" s="289"/>
      <c r="AF683" s="289"/>
      <c r="AG683" s="289"/>
      <c r="AH683" s="289"/>
      <c r="AI683" s="289"/>
      <c r="AJ683" s="289"/>
      <c r="AK683" s="289"/>
      <c r="AL683" s="289"/>
      <c r="AM683" s="289"/>
      <c r="AN683" s="289"/>
      <c r="AO683" s="289"/>
      <c r="AP683" s="289"/>
      <c r="AQ683" s="289"/>
      <c r="AR683" s="289"/>
      <c r="AS683" s="289"/>
      <c r="AT683" s="289"/>
      <c r="AU683" s="289"/>
      <c r="AV683" s="289"/>
      <c r="AW683" s="289"/>
      <c r="AX683" s="289"/>
      <c r="AY683" s="289"/>
      <c r="AZ683" s="289"/>
      <c r="BA683" s="289"/>
      <c r="BB683" s="289"/>
      <c r="BC683" s="289"/>
      <c r="BD683" s="289"/>
      <c r="BE683" s="289"/>
      <c r="BF683" s="289"/>
      <c r="BG683" s="289"/>
      <c r="BH683" s="289"/>
      <c r="BI683" s="289"/>
      <c r="BJ683" s="187"/>
      <c r="BK683" s="187"/>
      <c r="BL683" s="187"/>
      <c r="BM683" s="187"/>
      <c r="BN683" s="187"/>
      <c r="BO683" s="187"/>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t="12.75" hidden="1" customHeight="1" outlineLevel="2">
      <c r="A684" s="9"/>
      <c r="B684" s="9"/>
      <c r="C684" s="25"/>
      <c r="D684" s="365"/>
      <c r="E684" s="85">
        <v>6</v>
      </c>
      <c r="F684" s="290"/>
      <c r="G684" s="294"/>
      <c r="H684" s="294"/>
      <c r="I684" s="294"/>
      <c r="J684" s="294"/>
      <c r="K684" s="294"/>
      <c r="L684" s="294"/>
      <c r="M684" s="293"/>
      <c r="N684" s="291">
        <f>IF(A42taxstdlife="n/a","n/a",IF(N$3&gt;(A42taxstdlife+$E684),(Input!$M$97-Input!$M$146)-SUM($M684:M684),(Input!$M$97-Input!$M$146)/A42taxstdlife))</f>
        <v>0</v>
      </c>
      <c r="O684" s="291">
        <f>IF(A42taxstdlife="n/a","n/a",IF(O$3&gt;(A42taxstdlife+$E684),(Input!$M$97-Input!$M$146)-SUM($M684:N684),(Input!$M$97-Input!$M$146)/A42taxstdlife))</f>
        <v>0</v>
      </c>
      <c r="P684" s="291">
        <f>IF(A42taxstdlife="n/a","n/a",IF(P$3&gt;(A42taxstdlife+$E684),(Input!$M$97-Input!$M$146)-SUM($M684:O684),(Input!$M$97-Input!$M$146)/A42taxstdlife))</f>
        <v>0</v>
      </c>
      <c r="Q684" s="291">
        <f>IF(A42taxstdlife="n/a","n/a",IF(Q$3&gt;(A42taxstdlife+$E684),(Input!$M$97-Input!$M$146)-SUM($M684:P684),(Input!$M$97-Input!$M$146)/A42taxstdlife))</f>
        <v>0</v>
      </c>
      <c r="R684" s="291"/>
      <c r="S684" s="288"/>
      <c r="T684" s="288"/>
      <c r="U684" s="288"/>
      <c r="V684" s="288"/>
      <c r="W684" s="288"/>
      <c r="X684" s="288"/>
      <c r="Y684" s="288"/>
      <c r="Z684" s="288"/>
      <c r="AA684" s="289"/>
      <c r="AB684" s="289"/>
      <c r="AC684" s="289"/>
      <c r="AD684" s="289"/>
      <c r="AE684" s="289"/>
      <c r="AF684" s="289"/>
      <c r="AG684" s="289"/>
      <c r="AH684" s="289"/>
      <c r="AI684" s="289"/>
      <c r="AJ684" s="289"/>
      <c r="AK684" s="289"/>
      <c r="AL684" s="289"/>
      <c r="AM684" s="289"/>
      <c r="AN684" s="289"/>
      <c r="AO684" s="289"/>
      <c r="AP684" s="289"/>
      <c r="AQ684" s="289"/>
      <c r="AR684" s="289"/>
      <c r="AS684" s="289"/>
      <c r="AT684" s="289"/>
      <c r="AU684" s="289"/>
      <c r="AV684" s="289"/>
      <c r="AW684" s="289"/>
      <c r="AX684" s="289"/>
      <c r="AY684" s="289"/>
      <c r="AZ684" s="289"/>
      <c r="BA684" s="289"/>
      <c r="BB684" s="289"/>
      <c r="BC684" s="289"/>
      <c r="BD684" s="289"/>
      <c r="BE684" s="289"/>
      <c r="BF684" s="289"/>
      <c r="BG684" s="289"/>
      <c r="BH684" s="289"/>
      <c r="BI684" s="289"/>
      <c r="BJ684" s="187"/>
      <c r="BK684" s="187"/>
      <c r="BL684" s="187"/>
      <c r="BM684" s="187"/>
      <c r="BN684" s="187"/>
      <c r="BO684" s="187"/>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t="12.75" hidden="1" customHeight="1" outlineLevel="2">
      <c r="A685" s="9"/>
      <c r="B685" s="9"/>
      <c r="C685" s="25"/>
      <c r="D685" s="365"/>
      <c r="E685" s="85">
        <v>7</v>
      </c>
      <c r="F685" s="290"/>
      <c r="G685" s="294"/>
      <c r="H685" s="294"/>
      <c r="I685" s="294"/>
      <c r="J685" s="294"/>
      <c r="K685" s="294"/>
      <c r="L685" s="294"/>
      <c r="M685" s="294"/>
      <c r="N685" s="293"/>
      <c r="O685" s="291">
        <f>IF(A42taxstdlife="n/a","n/a",IF(O$3&gt;(A42taxstdlife+$E685),(Input!$N$97-Input!$N$146)-SUM($N685:N685),(Input!$N$97-Input!$N$146)/A42taxstdlife))</f>
        <v>0</v>
      </c>
      <c r="P685" s="291">
        <f>IF(A42taxstdlife="n/a","n/a",IF(P$3&gt;(A42taxstdlife+$E685),(Input!$N$97-Input!$N$146)-SUM($N685:O685),(Input!$N$97-Input!$N$146)/A42taxstdlife))</f>
        <v>0</v>
      </c>
      <c r="Q685" s="291">
        <f>IF(A42taxstdlife="n/a","n/a",IF(Q$3&gt;(A42taxstdlife+$E685),(Input!$N$97-Input!$N$146)-SUM($N685:P685),(Input!$N$97-Input!$N$146)/A42taxstdlife))</f>
        <v>0</v>
      </c>
      <c r="R685" s="291"/>
      <c r="S685" s="288"/>
      <c r="T685" s="288"/>
      <c r="U685" s="288"/>
      <c r="V685" s="288"/>
      <c r="W685" s="288"/>
      <c r="X685" s="288"/>
      <c r="Y685" s="288"/>
      <c r="Z685" s="288"/>
      <c r="AA685" s="289"/>
      <c r="AB685" s="289"/>
      <c r="AC685" s="289"/>
      <c r="AD685" s="289"/>
      <c r="AE685" s="289"/>
      <c r="AF685" s="289"/>
      <c r="AG685" s="289"/>
      <c r="AH685" s="289"/>
      <c r="AI685" s="289"/>
      <c r="AJ685" s="289"/>
      <c r="AK685" s="289"/>
      <c r="AL685" s="289"/>
      <c r="AM685" s="289"/>
      <c r="AN685" s="289"/>
      <c r="AO685" s="289"/>
      <c r="AP685" s="289"/>
      <c r="AQ685" s="289"/>
      <c r="AR685" s="289"/>
      <c r="AS685" s="289"/>
      <c r="AT685" s="289"/>
      <c r="AU685" s="289"/>
      <c r="AV685" s="289"/>
      <c r="AW685" s="289"/>
      <c r="AX685" s="289"/>
      <c r="AY685" s="289"/>
      <c r="AZ685" s="289"/>
      <c r="BA685" s="289"/>
      <c r="BB685" s="289"/>
      <c r="BC685" s="289"/>
      <c r="BD685" s="289"/>
      <c r="BE685" s="289"/>
      <c r="BF685" s="289"/>
      <c r="BG685" s="289"/>
      <c r="BH685" s="289"/>
      <c r="BI685" s="289"/>
      <c r="BJ685" s="187"/>
      <c r="BK685" s="187"/>
      <c r="BL685" s="187"/>
      <c r="BM685" s="187"/>
      <c r="BN685" s="187"/>
      <c r="BO685" s="187"/>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t="12.75" hidden="1" customHeight="1" outlineLevel="2">
      <c r="A686" s="9"/>
      <c r="B686" s="9"/>
      <c r="C686" s="25"/>
      <c r="D686" s="365"/>
      <c r="E686" s="85">
        <v>8</v>
      </c>
      <c r="F686" s="290"/>
      <c r="G686" s="294"/>
      <c r="H686" s="294"/>
      <c r="I686" s="294"/>
      <c r="J686" s="294"/>
      <c r="K686" s="294"/>
      <c r="L686" s="294"/>
      <c r="M686" s="294"/>
      <c r="N686" s="294"/>
      <c r="O686" s="293"/>
      <c r="P686" s="291">
        <f>IF(A42taxstdlife="n/a","n/a",IF(P$3&gt;(A42taxstdlife+$E686),(Input!$O$97-Input!$O$146)-SUM($O686:O686),(Input!$O$97-Input!$O$146)/A42taxstdlife))</f>
        <v>0</v>
      </c>
      <c r="Q686" s="291">
        <f>IF(A42taxstdlife="n/a","n/a",IF(Q$3&gt;(A42taxstdlife+$E686),(Input!$O$97-Input!$O$146)-SUM($O686:P686),(Input!$O$97-Input!$O$146)/A42taxstdlife))</f>
        <v>0</v>
      </c>
      <c r="R686" s="291"/>
      <c r="S686" s="288"/>
      <c r="T686" s="288"/>
      <c r="U686" s="288"/>
      <c r="V686" s="288"/>
      <c r="W686" s="288"/>
      <c r="X686" s="288"/>
      <c r="Y686" s="288"/>
      <c r="Z686" s="288"/>
      <c r="AA686" s="289"/>
      <c r="AB686" s="289"/>
      <c r="AC686" s="289"/>
      <c r="AD686" s="289"/>
      <c r="AE686" s="289"/>
      <c r="AF686" s="289"/>
      <c r="AG686" s="289"/>
      <c r="AH686" s="289"/>
      <c r="AI686" s="289"/>
      <c r="AJ686" s="289"/>
      <c r="AK686" s="289"/>
      <c r="AL686" s="289"/>
      <c r="AM686" s="289"/>
      <c r="AN686" s="289"/>
      <c r="AO686" s="289"/>
      <c r="AP686" s="289"/>
      <c r="AQ686" s="289"/>
      <c r="AR686" s="289"/>
      <c r="AS686" s="289"/>
      <c r="AT686" s="289"/>
      <c r="AU686" s="289"/>
      <c r="AV686" s="289"/>
      <c r="AW686" s="289"/>
      <c r="AX686" s="289"/>
      <c r="AY686" s="289"/>
      <c r="AZ686" s="289"/>
      <c r="BA686" s="289"/>
      <c r="BB686" s="289"/>
      <c r="BC686" s="289"/>
      <c r="BD686" s="289"/>
      <c r="BE686" s="289"/>
      <c r="BF686" s="289"/>
      <c r="BG686" s="289"/>
      <c r="BH686" s="289"/>
      <c r="BI686" s="289"/>
      <c r="BJ686" s="187"/>
      <c r="BK686" s="187"/>
      <c r="BL686" s="187"/>
      <c r="BM686" s="187"/>
      <c r="BN686" s="187"/>
      <c r="BO686" s="187"/>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t="12.75" hidden="1" customHeight="1" outlineLevel="2">
      <c r="A687" s="9"/>
      <c r="B687" s="9"/>
      <c r="C687" s="25"/>
      <c r="D687" s="365"/>
      <c r="E687" s="85">
        <v>9</v>
      </c>
      <c r="F687" s="290"/>
      <c r="G687" s="294"/>
      <c r="H687" s="294"/>
      <c r="I687" s="294"/>
      <c r="J687" s="294"/>
      <c r="K687" s="294"/>
      <c r="L687" s="294"/>
      <c r="M687" s="294"/>
      <c r="N687" s="294"/>
      <c r="O687" s="294"/>
      <c r="P687" s="293"/>
      <c r="Q687" s="291">
        <f>IF(A42taxstdlife="n/a","n/a",IF(Q$3&gt;(A42taxstdlife+$E687),(Input!$P$97-Input!$P$146)-SUM($P687:P687),(Input!$P$97-Input!$P$146)/A42taxstdlife))</f>
        <v>0</v>
      </c>
      <c r="R687" s="291"/>
      <c r="S687" s="288"/>
      <c r="T687" s="288"/>
      <c r="U687" s="288"/>
      <c r="V687" s="288"/>
      <c r="W687" s="288"/>
      <c r="X687" s="288"/>
      <c r="Y687" s="288"/>
      <c r="Z687" s="288"/>
      <c r="AA687" s="289"/>
      <c r="AB687" s="289"/>
      <c r="AC687" s="289"/>
      <c r="AD687" s="289"/>
      <c r="AE687" s="289"/>
      <c r="AF687" s="289"/>
      <c r="AG687" s="289"/>
      <c r="AH687" s="289"/>
      <c r="AI687" s="289"/>
      <c r="AJ687" s="289"/>
      <c r="AK687" s="289"/>
      <c r="AL687" s="289"/>
      <c r="AM687" s="289"/>
      <c r="AN687" s="289"/>
      <c r="AO687" s="289"/>
      <c r="AP687" s="289"/>
      <c r="AQ687" s="289"/>
      <c r="AR687" s="289"/>
      <c r="AS687" s="289"/>
      <c r="AT687" s="289"/>
      <c r="AU687" s="289"/>
      <c r="AV687" s="289"/>
      <c r="AW687" s="289"/>
      <c r="AX687" s="289"/>
      <c r="AY687" s="289"/>
      <c r="AZ687" s="289"/>
      <c r="BA687" s="289"/>
      <c r="BB687" s="289"/>
      <c r="BC687" s="289"/>
      <c r="BD687" s="289"/>
      <c r="BE687" s="289"/>
      <c r="BF687" s="289"/>
      <c r="BG687" s="289"/>
      <c r="BH687" s="289"/>
      <c r="BI687" s="289"/>
      <c r="BJ687" s="187"/>
      <c r="BK687" s="187"/>
      <c r="BL687" s="187"/>
      <c r="BM687" s="187"/>
      <c r="BN687" s="187"/>
      <c r="BO687" s="1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t="12.75" hidden="1" customHeight="1" outlineLevel="2">
      <c r="A688" s="9"/>
      <c r="B688" s="9"/>
      <c r="C688" s="25"/>
      <c r="D688" s="365"/>
      <c r="E688" s="86">
        <v>10</v>
      </c>
      <c r="F688" s="290"/>
      <c r="G688" s="294"/>
      <c r="H688" s="294"/>
      <c r="I688" s="294"/>
      <c r="J688" s="294"/>
      <c r="K688" s="294"/>
      <c r="L688" s="294"/>
      <c r="M688" s="294"/>
      <c r="N688" s="294"/>
      <c r="O688" s="294"/>
      <c r="P688" s="295"/>
      <c r="Q688" s="293"/>
      <c r="R688" s="291"/>
      <c r="S688" s="288"/>
      <c r="T688" s="288"/>
      <c r="U688" s="288"/>
      <c r="V688" s="288"/>
      <c r="W688" s="288"/>
      <c r="X688" s="288"/>
      <c r="Y688" s="288"/>
      <c r="Z688" s="288"/>
      <c r="AA688" s="289"/>
      <c r="AB688" s="289"/>
      <c r="AC688" s="289"/>
      <c r="AD688" s="289"/>
      <c r="AE688" s="289"/>
      <c r="AF688" s="289"/>
      <c r="AG688" s="289"/>
      <c r="AH688" s="289"/>
      <c r="AI688" s="289"/>
      <c r="AJ688" s="289"/>
      <c r="AK688" s="289"/>
      <c r="AL688" s="289"/>
      <c r="AM688" s="289"/>
      <c r="AN688" s="289"/>
      <c r="AO688" s="289"/>
      <c r="AP688" s="289"/>
      <c r="AQ688" s="289"/>
      <c r="AR688" s="289"/>
      <c r="AS688" s="289"/>
      <c r="AT688" s="289"/>
      <c r="AU688" s="289"/>
      <c r="AV688" s="289"/>
      <c r="AW688" s="289"/>
      <c r="AX688" s="289"/>
      <c r="AY688" s="289"/>
      <c r="AZ688" s="289"/>
      <c r="BA688" s="289"/>
      <c r="BB688" s="289"/>
      <c r="BC688" s="289"/>
      <c r="BD688" s="289"/>
      <c r="BE688" s="289"/>
      <c r="BF688" s="289"/>
      <c r="BG688" s="289"/>
      <c r="BH688" s="289"/>
      <c r="BI688" s="289"/>
      <c r="BJ688" s="187"/>
      <c r="BK688" s="187"/>
      <c r="BL688" s="187"/>
      <c r="BM688" s="187"/>
      <c r="BN688" s="187"/>
      <c r="BO688" s="187"/>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1">
      <c r="A689" s="9"/>
      <c r="B689" s="9"/>
      <c r="C689" s="25">
        <f>Asset42</f>
        <v>0</v>
      </c>
      <c r="D689" s="9"/>
      <c r="E689" s="9"/>
      <c r="F689" s="281"/>
      <c r="G689" s="296"/>
      <c r="H689" s="296">
        <f>-SUM(H676:H688)</f>
        <v>0</v>
      </c>
      <c r="I689" s="296">
        <f>-SUM(I676:I688)</f>
        <v>0</v>
      </c>
      <c r="J689" s="296">
        <f>-SUM(J676:J688)</f>
        <v>0</v>
      </c>
      <c r="K689" s="296">
        <f>-SUM(K676:K688)</f>
        <v>0</v>
      </c>
      <c r="L689" s="296">
        <f>-SUM(L676:L688)</f>
        <v>0</v>
      </c>
      <c r="M689" s="296">
        <f>IF(Input!M416&gt;0, -SUM(M676:M688), 0)</f>
        <v>0</v>
      </c>
      <c r="N689" s="296">
        <f>IF(Input!N416&gt;0, -SUM(N676:N688), 0)</f>
        <v>0</v>
      </c>
      <c r="O689" s="296">
        <f>IF(Input!O416&gt;0, -SUM(O676:O688), 0)</f>
        <v>0</v>
      </c>
      <c r="P689" s="296">
        <f>IF(Input!P416&gt;0, -SUM(P676:P688), 0)</f>
        <v>0</v>
      </c>
      <c r="Q689" s="296">
        <f>IF(Input!Q416&gt;0, -SUM(Q676:Q688), 0)</f>
        <v>0</v>
      </c>
      <c r="R689" s="297"/>
      <c r="S689" s="298"/>
      <c r="T689" s="298"/>
      <c r="U689" s="298"/>
      <c r="V689" s="298"/>
      <c r="W689" s="298"/>
      <c r="X689" s="298"/>
      <c r="Y689" s="298"/>
      <c r="Z689" s="298"/>
      <c r="AA689" s="299"/>
      <c r="AB689" s="299"/>
      <c r="AC689" s="299"/>
      <c r="AD689" s="299"/>
      <c r="AE689" s="299"/>
      <c r="AF689" s="299"/>
      <c r="AG689" s="299"/>
      <c r="AH689" s="299"/>
      <c r="AI689" s="299"/>
      <c r="AJ689" s="299"/>
      <c r="AK689" s="299"/>
      <c r="AL689" s="299"/>
      <c r="AM689" s="299"/>
      <c r="AN689" s="299"/>
      <c r="AO689" s="299"/>
      <c r="AP689" s="299"/>
      <c r="AQ689" s="299"/>
      <c r="AR689" s="299"/>
      <c r="AS689" s="299"/>
      <c r="AT689" s="299"/>
      <c r="AU689" s="299"/>
      <c r="AV689" s="299"/>
      <c r="AW689" s="299"/>
      <c r="AX689" s="299"/>
      <c r="AY689" s="299"/>
      <c r="AZ689" s="299"/>
      <c r="BA689" s="299"/>
      <c r="BB689" s="299"/>
      <c r="BC689" s="299"/>
      <c r="BD689" s="299"/>
      <c r="BE689" s="299"/>
      <c r="BF689" s="299"/>
      <c r="BG689" s="299"/>
      <c r="BH689" s="299"/>
      <c r="BI689" s="299"/>
      <c r="BJ689" s="187"/>
      <c r="BK689" s="187"/>
      <c r="BL689" s="187"/>
      <c r="BM689" s="187"/>
      <c r="BN689" s="187"/>
      <c r="BO689" s="187"/>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t="12.75" hidden="1" customHeight="1" outlineLevel="2">
      <c r="A690" s="9"/>
      <c r="B690" s="188">
        <f>Asset43</f>
        <v>0</v>
      </c>
      <c r="C690" s="32"/>
      <c r="D690" s="33" t="s">
        <v>66</v>
      </c>
      <c r="E690" s="32"/>
      <c r="F690" s="286"/>
      <c r="G690" s="287"/>
      <c r="H690" s="287">
        <f>IF(H$3&gt;A43taxremlife,A43taxvalue-SUM($F690:G690),IF(A43taxremlife="N/A","n/a",A43taxvalue/A43taxremlife))</f>
        <v>0</v>
      </c>
      <c r="I690" s="287">
        <f>IF(I$3&gt;A43taxremlife,A43taxvalue-SUM($F690:H690),IF(A43taxremlife="N/A","n/a",A43taxvalue/A43taxremlife))</f>
        <v>0</v>
      </c>
      <c r="J690" s="287">
        <f>IF(J$3&gt;A43taxremlife,A43taxvalue-SUM($F690:I690),IF(A43taxremlife="N/A","n/a",A43taxvalue/A43taxremlife))</f>
        <v>0</v>
      </c>
      <c r="K690" s="287">
        <f>IF(K$3&gt;A43taxremlife,A43taxvalue-SUM($F690:J690),IF(A43taxremlife="N/A","n/a",A43taxvalue/A43taxremlife))</f>
        <v>0</v>
      </c>
      <c r="L690" s="287">
        <f>IF(L$3&gt;A43taxremlife,A43taxvalue-SUM($F690:K690),IF(A43taxremlife="N/A","n/a",A43taxvalue/A43taxremlife))</f>
        <v>0</v>
      </c>
      <c r="M690" s="287">
        <f>IF(M$3&gt;A43taxremlife,A43taxvalue-SUM($F690:L690),IF(A43taxremlife="N/A","n/a",A43taxvalue/A43taxremlife))</f>
        <v>0</v>
      </c>
      <c r="N690" s="287">
        <f>IF(N$3&gt;A43taxremlife,A43taxvalue-SUM($F690:M690),IF(A43taxremlife="N/A","n/a",A43taxvalue/A43taxremlife))</f>
        <v>0</v>
      </c>
      <c r="O690" s="287">
        <f>IF(O$3&gt;A43taxremlife,A43taxvalue-SUM($F690:N690),IF(A43taxremlife="N/A","n/a",A43taxvalue/A43taxremlife))</f>
        <v>0</v>
      </c>
      <c r="P690" s="287">
        <f>IF(P$3&gt;A43taxremlife,A43taxvalue-SUM($F690:O690),IF(A43taxremlife="N/A","n/a",A43taxvalue/A43taxremlife))</f>
        <v>0</v>
      </c>
      <c r="Q690" s="287">
        <f>IF(Q$3&gt;A43taxremlife,A43taxvalue-SUM($F690:P690),IF(A43taxremlife="N/A","n/a",A43taxvalue/A43taxremlife))</f>
        <v>0</v>
      </c>
      <c r="R690" s="287"/>
      <c r="S690" s="288"/>
      <c r="T690" s="288"/>
      <c r="U690" s="288"/>
      <c r="V690" s="288"/>
      <c r="W690" s="288"/>
      <c r="X690" s="288"/>
      <c r="Y690" s="288"/>
      <c r="Z690" s="288"/>
      <c r="AA690" s="289"/>
      <c r="AB690" s="289"/>
      <c r="AC690" s="289"/>
      <c r="AD690" s="289"/>
      <c r="AE690" s="289"/>
      <c r="AF690" s="289"/>
      <c r="AG690" s="289"/>
      <c r="AH690" s="289"/>
      <c r="AI690" s="289"/>
      <c r="AJ690" s="289"/>
      <c r="AK690" s="289"/>
      <c r="AL690" s="289"/>
      <c r="AM690" s="289"/>
      <c r="AN690" s="289"/>
      <c r="AO690" s="289"/>
      <c r="AP690" s="289"/>
      <c r="AQ690" s="289"/>
      <c r="AR690" s="289"/>
      <c r="AS690" s="289"/>
      <c r="AT690" s="289"/>
      <c r="AU690" s="289"/>
      <c r="AV690" s="289"/>
      <c r="AW690" s="289"/>
      <c r="AX690" s="289"/>
      <c r="AY690" s="289"/>
      <c r="AZ690" s="289"/>
      <c r="BA690" s="289"/>
      <c r="BB690" s="289"/>
      <c r="BC690" s="289"/>
      <c r="BD690" s="289"/>
      <c r="BE690" s="289"/>
      <c r="BF690" s="289"/>
      <c r="BG690" s="289"/>
      <c r="BH690" s="289"/>
      <c r="BI690" s="289"/>
      <c r="BJ690" s="187"/>
      <c r="BK690" s="187"/>
      <c r="BL690" s="187"/>
      <c r="BM690" s="187"/>
      <c r="BN690" s="187"/>
      <c r="BO690" s="187"/>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t="12.75" hidden="1" customHeight="1" outlineLevel="2">
      <c r="A691" s="9"/>
      <c r="B691" s="9"/>
      <c r="C691" s="25"/>
      <c r="D691" s="364" t="s">
        <v>83</v>
      </c>
      <c r="E691" s="85">
        <v>-1</v>
      </c>
      <c r="F691" s="290"/>
      <c r="G691" s="291"/>
      <c r="H691" s="291"/>
      <c r="I691" s="291"/>
      <c r="J691" s="291"/>
      <c r="K691" s="291"/>
      <c r="L691" s="291"/>
      <c r="M691" s="291"/>
      <c r="N691" s="291"/>
      <c r="O691" s="291"/>
      <c r="P691" s="291"/>
      <c r="Q691" s="291"/>
      <c r="R691" s="291"/>
      <c r="S691" s="288"/>
      <c r="T691" s="288"/>
      <c r="U691" s="288"/>
      <c r="V691" s="288"/>
      <c r="W691" s="288"/>
      <c r="X691" s="288"/>
      <c r="Y691" s="288"/>
      <c r="Z691" s="288"/>
      <c r="AA691" s="289"/>
      <c r="AB691" s="289"/>
      <c r="AC691" s="289"/>
      <c r="AD691" s="289"/>
      <c r="AE691" s="289"/>
      <c r="AF691" s="289"/>
      <c r="AG691" s="289"/>
      <c r="AH691" s="289"/>
      <c r="AI691" s="289"/>
      <c r="AJ691" s="289"/>
      <c r="AK691" s="289"/>
      <c r="AL691" s="289"/>
      <c r="AM691" s="289"/>
      <c r="AN691" s="289"/>
      <c r="AO691" s="289"/>
      <c r="AP691" s="289"/>
      <c r="AQ691" s="289"/>
      <c r="AR691" s="289"/>
      <c r="AS691" s="289"/>
      <c r="AT691" s="289"/>
      <c r="AU691" s="289"/>
      <c r="AV691" s="289"/>
      <c r="AW691" s="289"/>
      <c r="AX691" s="289"/>
      <c r="AY691" s="289"/>
      <c r="AZ691" s="289"/>
      <c r="BA691" s="289"/>
      <c r="BB691" s="289"/>
      <c r="BC691" s="289"/>
      <c r="BD691" s="289"/>
      <c r="BE691" s="289"/>
      <c r="BF691" s="289"/>
      <c r="BG691" s="289"/>
      <c r="BH691" s="289"/>
      <c r="BI691" s="289"/>
      <c r="BJ691" s="187"/>
      <c r="BK691" s="187"/>
      <c r="BL691" s="187"/>
      <c r="BM691" s="187"/>
      <c r="BN691" s="187"/>
      <c r="BO691" s="187"/>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t="12.75" hidden="1" customHeight="1" outlineLevel="2">
      <c r="A692" s="9"/>
      <c r="B692" s="9"/>
      <c r="C692" s="25"/>
      <c r="D692" s="365"/>
      <c r="E692" s="85">
        <v>0</v>
      </c>
      <c r="F692" s="290"/>
      <c r="G692" s="293"/>
      <c r="H692" s="291"/>
      <c r="I692" s="291"/>
      <c r="J692" s="291"/>
      <c r="K692" s="291"/>
      <c r="L692" s="291"/>
      <c r="M692" s="291"/>
      <c r="N692" s="291"/>
      <c r="O692" s="291"/>
      <c r="P692" s="291"/>
      <c r="Q692" s="291"/>
      <c r="R692" s="291"/>
      <c r="S692" s="288"/>
      <c r="T692" s="288"/>
      <c r="U692" s="288"/>
      <c r="V692" s="288"/>
      <c r="W692" s="288"/>
      <c r="X692" s="288"/>
      <c r="Y692" s="288"/>
      <c r="Z692" s="288"/>
      <c r="AA692" s="289"/>
      <c r="AB692" s="289"/>
      <c r="AC692" s="289"/>
      <c r="AD692" s="289"/>
      <c r="AE692" s="289"/>
      <c r="AF692" s="289"/>
      <c r="AG692" s="289"/>
      <c r="AH692" s="289"/>
      <c r="AI692" s="289"/>
      <c r="AJ692" s="289"/>
      <c r="AK692" s="289"/>
      <c r="AL692" s="289"/>
      <c r="AM692" s="289"/>
      <c r="AN692" s="289"/>
      <c r="AO692" s="289"/>
      <c r="AP692" s="289"/>
      <c r="AQ692" s="289"/>
      <c r="AR692" s="289"/>
      <c r="AS692" s="289"/>
      <c r="AT692" s="289"/>
      <c r="AU692" s="289"/>
      <c r="AV692" s="289"/>
      <c r="AW692" s="289"/>
      <c r="AX692" s="289"/>
      <c r="AY692" s="289"/>
      <c r="AZ692" s="289"/>
      <c r="BA692" s="289"/>
      <c r="BB692" s="289"/>
      <c r="BC692" s="289"/>
      <c r="BD692" s="289"/>
      <c r="BE692" s="289"/>
      <c r="BF692" s="289"/>
      <c r="BG692" s="289"/>
      <c r="BH692" s="289"/>
      <c r="BI692" s="289"/>
      <c r="BJ692" s="187"/>
      <c r="BK692" s="187"/>
      <c r="BL692" s="187"/>
      <c r="BM692" s="187"/>
      <c r="BN692" s="187"/>
      <c r="BO692" s="187"/>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t="12.75" hidden="1" customHeight="1" outlineLevel="2">
      <c r="A693" s="9"/>
      <c r="B693" s="9"/>
      <c r="C693" s="25"/>
      <c r="D693" s="365"/>
      <c r="E693" s="85">
        <v>1</v>
      </c>
      <c r="F693" s="290"/>
      <c r="G693" s="295"/>
      <c r="H693" s="293"/>
      <c r="I693" s="291">
        <f>IF(A43taxstdlife="n/a","n/a",IF(I$3&gt;(A43taxstdlife+$E693),(Input!$H$98-Input!$H$147)-SUM($H693:H693),(Input!$H$98-Input!$H$147)/A43taxstdlife))</f>
        <v>0</v>
      </c>
      <c r="J693" s="291">
        <f>IF(A43taxstdlife="n/a","n/a",IF(J$3&gt;(A43taxstdlife+$E693),(Input!$H$98-Input!$H$147)-SUM($H693:I693),(Input!$H$98-Input!$H$147)/A43taxstdlife))</f>
        <v>0</v>
      </c>
      <c r="K693" s="291">
        <f>IF(A43taxstdlife="n/a","n/a",IF(K$3&gt;(A43taxstdlife+$E693),(Input!$H$98-Input!$H$147)-SUM($H693:J693),(Input!$H$98-Input!$H$147)/A43taxstdlife))</f>
        <v>0</v>
      </c>
      <c r="L693" s="291">
        <f>IF(A43taxstdlife="n/a","n/a",IF(L$3&gt;(A43taxstdlife+$E693),(Input!$H$98-Input!$H$147)-SUM($H693:K693),(Input!$H$98-Input!$H$147)/A43taxstdlife))</f>
        <v>0</v>
      </c>
      <c r="M693" s="291">
        <f>IF(A43taxstdlife="n/a","n/a",IF(M$3&gt;(A43taxstdlife+$E693),(Input!$H$98-Input!$H$147)-SUM($H693:L693),(Input!$H$98-Input!$H$147)/A43taxstdlife))</f>
        <v>0</v>
      </c>
      <c r="N693" s="291">
        <f>IF(A43taxstdlife="n/a","n/a",IF(N$3&gt;(A43taxstdlife+$E693),(Input!$H$98-Input!$H$147)-SUM($H693:M693),(Input!$H$98-Input!$H$147)/A43taxstdlife))</f>
        <v>0</v>
      </c>
      <c r="O693" s="291">
        <f>IF(A43taxstdlife="n/a","n/a",IF(O$3&gt;(A43taxstdlife+$E693),(Input!$H$98-Input!$H$147)-SUM($H693:N693),(Input!$H$98-Input!$H$147)/A43taxstdlife))</f>
        <v>0</v>
      </c>
      <c r="P693" s="291">
        <f>IF(A43taxstdlife="n/a","n/a",IF(P$3&gt;(A43taxstdlife+$E693),(Input!$H$98-Input!$H$147)-SUM($H693:O693),(Input!$H$98-Input!$H$147)/A43taxstdlife))</f>
        <v>0</v>
      </c>
      <c r="Q693" s="291">
        <f>IF(A43taxstdlife="n/a","n/a",IF(Q$3&gt;(A43taxstdlife+$E693),(Input!$H$98-Input!$H$147)-SUM($H693:P693),(Input!$H$98-Input!$H$147)/A43taxstdlife))</f>
        <v>0</v>
      </c>
      <c r="R693" s="291"/>
      <c r="S693" s="288"/>
      <c r="T693" s="288"/>
      <c r="U693" s="288"/>
      <c r="V693" s="288"/>
      <c r="W693" s="288"/>
      <c r="X693" s="288"/>
      <c r="Y693" s="288"/>
      <c r="Z693" s="288"/>
      <c r="AA693" s="289"/>
      <c r="AB693" s="289"/>
      <c r="AC693" s="289"/>
      <c r="AD693" s="289"/>
      <c r="AE693" s="289"/>
      <c r="AF693" s="289"/>
      <c r="AG693" s="289"/>
      <c r="AH693" s="289"/>
      <c r="AI693" s="289"/>
      <c r="AJ693" s="289"/>
      <c r="AK693" s="289"/>
      <c r="AL693" s="289"/>
      <c r="AM693" s="289"/>
      <c r="AN693" s="289"/>
      <c r="AO693" s="289"/>
      <c r="AP693" s="289"/>
      <c r="AQ693" s="289"/>
      <c r="AR693" s="289"/>
      <c r="AS693" s="289"/>
      <c r="AT693" s="289"/>
      <c r="AU693" s="289"/>
      <c r="AV693" s="289"/>
      <c r="AW693" s="289"/>
      <c r="AX693" s="289"/>
      <c r="AY693" s="289"/>
      <c r="AZ693" s="289"/>
      <c r="BA693" s="289"/>
      <c r="BB693" s="289"/>
      <c r="BC693" s="289"/>
      <c r="BD693" s="289"/>
      <c r="BE693" s="289"/>
      <c r="BF693" s="289"/>
      <c r="BG693" s="289"/>
      <c r="BH693" s="289"/>
      <c r="BI693" s="289"/>
      <c r="BJ693" s="187"/>
      <c r="BK693" s="187"/>
      <c r="BL693" s="187"/>
      <c r="BM693" s="187"/>
      <c r="BN693" s="187"/>
      <c r="BO693" s="187"/>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t="12.75" hidden="1" customHeight="1" outlineLevel="2">
      <c r="A694" s="9"/>
      <c r="B694" s="9"/>
      <c r="C694" s="25"/>
      <c r="D694" s="365"/>
      <c r="E694" s="85">
        <v>2</v>
      </c>
      <c r="F694" s="290"/>
      <c r="G694" s="295"/>
      <c r="H694" s="294"/>
      <c r="I694" s="293"/>
      <c r="J694" s="291">
        <f>IF(A43taxstdlife="n/a","n/a",IF(J$3&gt;(A43taxstdlife+$E694),(Input!$I$98-Input!$I$147)-SUM($I694:I694),(Input!$I$98-Input!$I$147)/A43taxstdlife))</f>
        <v>0</v>
      </c>
      <c r="K694" s="291">
        <f>IF(A43taxstdlife="n/a","n/a",IF(K$3&gt;(A43taxstdlife+$E694),(Input!$I$98-Input!$I$147)-SUM($I694:J694),(Input!$I$98-Input!$I$147)/A43taxstdlife))</f>
        <v>0</v>
      </c>
      <c r="L694" s="291">
        <f>IF(A43taxstdlife="n/a","n/a",IF(L$3&gt;(A43taxstdlife+$E694),(Input!$I$98-Input!$I$147)-SUM($I694:K694),(Input!$I$98-Input!$I$147)/A43taxstdlife))</f>
        <v>0</v>
      </c>
      <c r="M694" s="291">
        <f>IF(A43taxstdlife="n/a","n/a",IF(M$3&gt;(A43taxstdlife+$E694),(Input!$I$98-Input!$I$147)-SUM($I694:L694),(Input!$I$98-Input!$I$147)/A43taxstdlife))</f>
        <v>0</v>
      </c>
      <c r="N694" s="291">
        <f>IF(A43taxstdlife="n/a","n/a",IF(N$3&gt;(A43taxstdlife+$E694),(Input!$I$98-Input!$I$147)-SUM($I694:M694),(Input!$I$98-Input!$I$147)/A43taxstdlife))</f>
        <v>0</v>
      </c>
      <c r="O694" s="291">
        <f>IF(A43taxstdlife="n/a","n/a",IF(O$3&gt;(A43taxstdlife+$E694),(Input!$I$98-Input!$I$147)-SUM($I694:N694),(Input!$I$98-Input!$I$147)/A43taxstdlife))</f>
        <v>0</v>
      </c>
      <c r="P694" s="291">
        <f>IF(A43taxstdlife="n/a","n/a",IF(P$3&gt;(A43taxstdlife+$E694),(Input!$I$98-Input!$I$147)-SUM($I694:O694),(Input!$I$98-Input!$I$147)/A43taxstdlife))</f>
        <v>0</v>
      </c>
      <c r="Q694" s="291">
        <f>IF(A43taxstdlife="n/a","n/a",IF(Q$3&gt;(A43taxstdlife+$E694),(Input!$I$98-Input!$I$147)-SUM($I694:P694),(Input!$I$98-Input!$I$147)/A43taxstdlife))</f>
        <v>0</v>
      </c>
      <c r="R694" s="291"/>
      <c r="S694" s="288"/>
      <c r="T694" s="288"/>
      <c r="U694" s="288"/>
      <c r="V694" s="288"/>
      <c r="W694" s="288"/>
      <c r="X694" s="288"/>
      <c r="Y694" s="288"/>
      <c r="Z694" s="288"/>
      <c r="AA694" s="289"/>
      <c r="AB694" s="289"/>
      <c r="AC694" s="289"/>
      <c r="AD694" s="289"/>
      <c r="AE694" s="289"/>
      <c r="AF694" s="289"/>
      <c r="AG694" s="289"/>
      <c r="AH694" s="289"/>
      <c r="AI694" s="289"/>
      <c r="AJ694" s="289"/>
      <c r="AK694" s="289"/>
      <c r="AL694" s="289"/>
      <c r="AM694" s="289"/>
      <c r="AN694" s="289"/>
      <c r="AO694" s="289"/>
      <c r="AP694" s="289"/>
      <c r="AQ694" s="289"/>
      <c r="AR694" s="289"/>
      <c r="AS694" s="289"/>
      <c r="AT694" s="289"/>
      <c r="AU694" s="289"/>
      <c r="AV694" s="289"/>
      <c r="AW694" s="289"/>
      <c r="AX694" s="289"/>
      <c r="AY694" s="289"/>
      <c r="AZ694" s="289"/>
      <c r="BA694" s="289"/>
      <c r="BB694" s="289"/>
      <c r="BC694" s="289"/>
      <c r="BD694" s="289"/>
      <c r="BE694" s="289"/>
      <c r="BF694" s="289"/>
      <c r="BG694" s="289"/>
      <c r="BH694" s="289"/>
      <c r="BI694" s="289"/>
      <c r="BJ694" s="300"/>
      <c r="BK694" s="187"/>
      <c r="BL694" s="187"/>
      <c r="BM694" s="187"/>
      <c r="BN694" s="187"/>
      <c r="BO694" s="187"/>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t="12.75" hidden="1" customHeight="1" outlineLevel="2">
      <c r="A695" s="9"/>
      <c r="B695" s="9"/>
      <c r="C695" s="25"/>
      <c r="D695" s="365"/>
      <c r="E695" s="85">
        <v>3</v>
      </c>
      <c r="F695" s="290"/>
      <c r="G695" s="295"/>
      <c r="H695" s="294"/>
      <c r="I695" s="294"/>
      <c r="J695" s="293"/>
      <c r="K695" s="291">
        <f>IF(A43taxstdlife="n/a","n/a",IF(K$3&gt;(A43taxstdlife+$E695),(Input!$J$98-Input!$J$147)-SUM($J695:J695),(Input!$J$98-Input!$J$147)/A43taxstdlife))</f>
        <v>0</v>
      </c>
      <c r="L695" s="291">
        <f>IF(A43taxstdlife="n/a","n/a",IF(L$3&gt;(A43taxstdlife+$E695),(Input!$J$98-Input!$J$147)-SUM($J695:K695),(Input!$J$98-Input!$J$147)/A43taxstdlife))</f>
        <v>0</v>
      </c>
      <c r="M695" s="291">
        <f>IF(A43taxstdlife="n/a","n/a",IF(M$3&gt;(A43taxstdlife+$E695),(Input!$J$98-Input!$J$147)-SUM($J695:L695),(Input!$J$98-Input!$J$147)/A43taxstdlife))</f>
        <v>0</v>
      </c>
      <c r="N695" s="291">
        <f>IF(A43taxstdlife="n/a","n/a",IF(N$3&gt;(A43taxstdlife+$E695),(Input!$J$98-Input!$J$147)-SUM($J695:M695),(Input!$J$98-Input!$J$147)/A43taxstdlife))</f>
        <v>0</v>
      </c>
      <c r="O695" s="291">
        <f>IF(A43taxstdlife="n/a","n/a",IF(O$3&gt;(A43taxstdlife+$E695),(Input!$J$98-Input!$J$147)-SUM($J695:N695),(Input!$J$98-Input!$J$147)/A43taxstdlife))</f>
        <v>0</v>
      </c>
      <c r="P695" s="291">
        <f>IF(A43taxstdlife="n/a","n/a",IF(P$3&gt;(A43taxstdlife+$E695),(Input!$J$98-Input!$J$147)-SUM($J695:O695),(Input!$J$98-Input!$J$147)/A43taxstdlife))</f>
        <v>0</v>
      </c>
      <c r="Q695" s="291">
        <f>IF(A43taxstdlife="n/a","n/a",IF(Q$3&gt;(A43taxstdlife+$E695),(Input!$J$98-Input!$J$147)-SUM($J695:P695),(Input!$J$98-Input!$J$147)/A43taxstdlife))</f>
        <v>0</v>
      </c>
      <c r="R695" s="291"/>
      <c r="S695" s="288"/>
      <c r="T695" s="288"/>
      <c r="U695" s="288"/>
      <c r="V695" s="288"/>
      <c r="W695" s="288"/>
      <c r="X695" s="288"/>
      <c r="Y695" s="288"/>
      <c r="Z695" s="288"/>
      <c r="AA695" s="289"/>
      <c r="AB695" s="289"/>
      <c r="AC695" s="289"/>
      <c r="AD695" s="289"/>
      <c r="AE695" s="289"/>
      <c r="AF695" s="289"/>
      <c r="AG695" s="289"/>
      <c r="AH695" s="289"/>
      <c r="AI695" s="289"/>
      <c r="AJ695" s="289"/>
      <c r="AK695" s="289"/>
      <c r="AL695" s="289"/>
      <c r="AM695" s="289"/>
      <c r="AN695" s="289"/>
      <c r="AO695" s="289"/>
      <c r="AP695" s="289"/>
      <c r="AQ695" s="289"/>
      <c r="AR695" s="289"/>
      <c r="AS695" s="289"/>
      <c r="AT695" s="289"/>
      <c r="AU695" s="289"/>
      <c r="AV695" s="289"/>
      <c r="AW695" s="289"/>
      <c r="AX695" s="289"/>
      <c r="AY695" s="289"/>
      <c r="AZ695" s="289"/>
      <c r="BA695" s="289"/>
      <c r="BB695" s="289"/>
      <c r="BC695" s="289"/>
      <c r="BD695" s="289"/>
      <c r="BE695" s="289"/>
      <c r="BF695" s="289"/>
      <c r="BG695" s="289"/>
      <c r="BH695" s="289"/>
      <c r="BI695" s="289"/>
      <c r="BJ695" s="187"/>
      <c r="BK695" s="187"/>
      <c r="BL695" s="187"/>
      <c r="BM695" s="187"/>
      <c r="BN695" s="187"/>
      <c r="BO695" s="187"/>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t="12.75" hidden="1" customHeight="1" outlineLevel="2">
      <c r="A696" s="9"/>
      <c r="B696" s="9"/>
      <c r="C696" s="25"/>
      <c r="D696" s="365"/>
      <c r="E696" s="85">
        <v>4</v>
      </c>
      <c r="F696" s="290"/>
      <c r="G696" s="295"/>
      <c r="H696" s="294"/>
      <c r="I696" s="294"/>
      <c r="J696" s="294"/>
      <c r="K696" s="293"/>
      <c r="L696" s="291">
        <f>IF(A43taxstdlife="n/a","n/a",IF(L$3&gt;(A43taxstdlife+$E696),(Input!$K$98-Input!$K$147)-SUM($K696:K696),(Input!$K$98-Input!$K$147)/A43taxstdlife))</f>
        <v>0</v>
      </c>
      <c r="M696" s="291">
        <f>IF(A43taxstdlife="n/a","n/a",IF(M$3&gt;(A43taxstdlife+$E696),(Input!$K$98-Input!$K$147)-SUM($K696:L696),(Input!$K$98-Input!$K$147)/A43taxstdlife))</f>
        <v>0</v>
      </c>
      <c r="N696" s="291">
        <f>IF(A43taxstdlife="n/a","n/a",IF(N$3&gt;(A43taxstdlife+$E696),(Input!$K$98-Input!$K$147)-SUM($K696:M696),(Input!$K$98-Input!$K$147)/A43taxstdlife))</f>
        <v>0</v>
      </c>
      <c r="O696" s="291">
        <f>IF(A43taxstdlife="n/a","n/a",IF(O$3&gt;(A43taxstdlife+$E696),(Input!$K$98-Input!$K$147)-SUM($K696:N696),(Input!$K$98-Input!$K$147)/A43taxstdlife))</f>
        <v>0</v>
      </c>
      <c r="P696" s="291">
        <f>IF(A43taxstdlife="n/a","n/a",IF(P$3&gt;(A43taxstdlife+$E696),(Input!$K$98-Input!$K$147)-SUM($K696:O696),(Input!$K$98-Input!$K$147)/A43taxstdlife))</f>
        <v>0</v>
      </c>
      <c r="Q696" s="291">
        <f>IF(A43taxstdlife="n/a","n/a",IF(Q$3&gt;(A43taxstdlife+$E696),(Input!$K$98-Input!$K$147)-SUM($K696:P696),(Input!$K$98-Input!$K$147)/A43taxstdlife))</f>
        <v>0</v>
      </c>
      <c r="R696" s="291"/>
      <c r="S696" s="288"/>
      <c r="T696" s="288"/>
      <c r="U696" s="288"/>
      <c r="V696" s="288"/>
      <c r="W696" s="288"/>
      <c r="X696" s="288"/>
      <c r="Y696" s="288"/>
      <c r="Z696" s="288"/>
      <c r="AA696" s="289"/>
      <c r="AB696" s="289"/>
      <c r="AC696" s="289"/>
      <c r="AD696" s="289"/>
      <c r="AE696" s="289"/>
      <c r="AF696" s="289"/>
      <c r="AG696" s="289"/>
      <c r="AH696" s="289"/>
      <c r="AI696" s="289"/>
      <c r="AJ696" s="289"/>
      <c r="AK696" s="289"/>
      <c r="AL696" s="289"/>
      <c r="AM696" s="289"/>
      <c r="AN696" s="289"/>
      <c r="AO696" s="289"/>
      <c r="AP696" s="289"/>
      <c r="AQ696" s="289"/>
      <c r="AR696" s="289"/>
      <c r="AS696" s="289"/>
      <c r="AT696" s="289"/>
      <c r="AU696" s="289"/>
      <c r="AV696" s="289"/>
      <c r="AW696" s="289"/>
      <c r="AX696" s="289"/>
      <c r="AY696" s="289"/>
      <c r="AZ696" s="289"/>
      <c r="BA696" s="289"/>
      <c r="BB696" s="289"/>
      <c r="BC696" s="289"/>
      <c r="BD696" s="289"/>
      <c r="BE696" s="289"/>
      <c r="BF696" s="289"/>
      <c r="BG696" s="289"/>
      <c r="BH696" s="289"/>
      <c r="BI696" s="289"/>
      <c r="BJ696" s="187"/>
      <c r="BK696" s="187"/>
      <c r="BL696" s="187"/>
      <c r="BM696" s="187"/>
      <c r="BN696" s="187"/>
      <c r="BO696" s="187"/>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t="12.75" hidden="1" customHeight="1" outlineLevel="2">
      <c r="A697" s="9"/>
      <c r="B697" s="9"/>
      <c r="C697" s="25"/>
      <c r="D697" s="365"/>
      <c r="E697" s="85">
        <v>5</v>
      </c>
      <c r="F697" s="290"/>
      <c r="G697" s="295"/>
      <c r="H697" s="294"/>
      <c r="I697" s="294"/>
      <c r="J697" s="294"/>
      <c r="K697" s="294"/>
      <c r="L697" s="293"/>
      <c r="M697" s="291">
        <f>IF(A43taxstdlife="n/a","n/a",IF(M$3&gt;(A43taxstdlife+$E697),(Input!$L$98-Input!$L$147)-SUM($L697:L697),(Input!$L$98-Input!$L$147)/A43taxstdlife))</f>
        <v>0</v>
      </c>
      <c r="N697" s="291">
        <f>IF(A43taxstdlife="n/a","n/a",IF(N$3&gt;(A43taxstdlife+$E697),(Input!$L$98-Input!$L$147)-SUM($L697:M697),(Input!$L$98-Input!$L$147)/A43taxstdlife))</f>
        <v>0</v>
      </c>
      <c r="O697" s="291">
        <f>IF(A43taxstdlife="n/a","n/a",IF(O$3&gt;(A43taxstdlife+$E697),(Input!$L$98-Input!$L$147)-SUM($L697:N697),(Input!$L$98-Input!$L$147)/A43taxstdlife))</f>
        <v>0</v>
      </c>
      <c r="P697" s="291">
        <f>IF(A43taxstdlife="n/a","n/a",IF(P$3&gt;(A43taxstdlife+$E697),(Input!$L$98-Input!$L$147)-SUM($L697:O697),(Input!$L$98-Input!$L$147)/A43taxstdlife))</f>
        <v>0</v>
      </c>
      <c r="Q697" s="291">
        <f>IF(A43taxstdlife="n/a","n/a",IF(Q$3&gt;(A43taxstdlife+$E697),(Input!$L$98-Input!$L$147)-SUM($L697:P697),(Input!$L$98-Input!$L$147)/A43taxstdlife))</f>
        <v>0</v>
      </c>
      <c r="R697" s="291"/>
      <c r="S697" s="288"/>
      <c r="T697" s="288"/>
      <c r="U697" s="288"/>
      <c r="V697" s="288"/>
      <c r="W697" s="288"/>
      <c r="X697" s="288"/>
      <c r="Y697" s="288"/>
      <c r="Z697" s="288"/>
      <c r="AA697" s="289"/>
      <c r="AB697" s="289"/>
      <c r="AC697" s="289"/>
      <c r="AD697" s="289"/>
      <c r="AE697" s="289"/>
      <c r="AF697" s="289"/>
      <c r="AG697" s="289"/>
      <c r="AH697" s="289"/>
      <c r="AI697" s="289"/>
      <c r="AJ697" s="289"/>
      <c r="AK697" s="289"/>
      <c r="AL697" s="289"/>
      <c r="AM697" s="289"/>
      <c r="AN697" s="289"/>
      <c r="AO697" s="289"/>
      <c r="AP697" s="289"/>
      <c r="AQ697" s="289"/>
      <c r="AR697" s="289"/>
      <c r="AS697" s="289"/>
      <c r="AT697" s="289"/>
      <c r="AU697" s="289"/>
      <c r="AV697" s="289"/>
      <c r="AW697" s="289"/>
      <c r="AX697" s="289"/>
      <c r="AY697" s="289"/>
      <c r="AZ697" s="289"/>
      <c r="BA697" s="289"/>
      <c r="BB697" s="289"/>
      <c r="BC697" s="289"/>
      <c r="BD697" s="289"/>
      <c r="BE697" s="289"/>
      <c r="BF697" s="289"/>
      <c r="BG697" s="289"/>
      <c r="BH697" s="289"/>
      <c r="BI697" s="289"/>
      <c r="BJ697" s="187"/>
      <c r="BK697" s="187"/>
      <c r="BL697" s="187"/>
      <c r="BM697" s="187"/>
      <c r="BN697" s="187"/>
      <c r="BO697" s="18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t="12.75" hidden="1" customHeight="1" outlineLevel="2">
      <c r="A698" s="9"/>
      <c r="B698" s="9"/>
      <c r="C698" s="25"/>
      <c r="D698" s="365"/>
      <c r="E698" s="85">
        <v>6</v>
      </c>
      <c r="F698" s="290"/>
      <c r="G698" s="295"/>
      <c r="H698" s="294"/>
      <c r="I698" s="294"/>
      <c r="J698" s="294"/>
      <c r="K698" s="294"/>
      <c r="L698" s="294"/>
      <c r="M698" s="293"/>
      <c r="N698" s="291">
        <f>IF(A43taxstdlife="n/a","n/a",IF(N$3&gt;(A43taxstdlife+$E698),(Input!$M$98-Input!$M$147)-SUM($M698:M698),(Input!$M$98-Input!$M$147)/A43taxstdlife))</f>
        <v>0</v>
      </c>
      <c r="O698" s="291">
        <f>IF(A43taxstdlife="n/a","n/a",IF(O$3&gt;(A43taxstdlife+$E698),(Input!$M$98-Input!$M$147)-SUM($M698:N698),(Input!$M$98-Input!$M$147)/A43taxstdlife))</f>
        <v>0</v>
      </c>
      <c r="P698" s="291">
        <f>IF(A43taxstdlife="n/a","n/a",IF(P$3&gt;(A43taxstdlife+$E698),(Input!$M$98-Input!$M$147)-SUM($M698:O698),(Input!$M$98-Input!$M$147)/A43taxstdlife))</f>
        <v>0</v>
      </c>
      <c r="Q698" s="291">
        <f>IF(A43taxstdlife="n/a","n/a",IF(Q$3&gt;(A43taxstdlife+$E698),(Input!$M$98-Input!$M$147)-SUM($M698:P698),(Input!$M$98-Input!$M$147)/A43taxstdlife))</f>
        <v>0</v>
      </c>
      <c r="R698" s="291"/>
      <c r="S698" s="288"/>
      <c r="T698" s="288"/>
      <c r="U698" s="288"/>
      <c r="V698" s="288"/>
      <c r="W698" s="288"/>
      <c r="X698" s="288"/>
      <c r="Y698" s="288"/>
      <c r="Z698" s="288"/>
      <c r="AA698" s="289"/>
      <c r="AB698" s="289"/>
      <c r="AC698" s="289"/>
      <c r="AD698" s="289"/>
      <c r="AE698" s="289"/>
      <c r="AF698" s="289"/>
      <c r="AG698" s="289"/>
      <c r="AH698" s="289"/>
      <c r="AI698" s="289"/>
      <c r="AJ698" s="289"/>
      <c r="AK698" s="289"/>
      <c r="AL698" s="289"/>
      <c r="AM698" s="289"/>
      <c r="AN698" s="289"/>
      <c r="AO698" s="289"/>
      <c r="AP698" s="289"/>
      <c r="AQ698" s="289"/>
      <c r="AR698" s="289"/>
      <c r="AS698" s="289"/>
      <c r="AT698" s="289"/>
      <c r="AU698" s="289"/>
      <c r="AV698" s="289"/>
      <c r="AW698" s="289"/>
      <c r="AX698" s="289"/>
      <c r="AY698" s="289"/>
      <c r="AZ698" s="289"/>
      <c r="BA698" s="289"/>
      <c r="BB698" s="289"/>
      <c r="BC698" s="289"/>
      <c r="BD698" s="289"/>
      <c r="BE698" s="289"/>
      <c r="BF698" s="289"/>
      <c r="BG698" s="289"/>
      <c r="BH698" s="289"/>
      <c r="BI698" s="289"/>
      <c r="BJ698" s="187"/>
      <c r="BK698" s="187"/>
      <c r="BL698" s="187"/>
      <c r="BM698" s="187"/>
      <c r="BN698" s="187"/>
      <c r="BO698" s="187"/>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t="12.75" hidden="1" customHeight="1" outlineLevel="2">
      <c r="A699" s="9"/>
      <c r="B699" s="9"/>
      <c r="C699" s="25"/>
      <c r="D699" s="365"/>
      <c r="E699" s="85">
        <v>7</v>
      </c>
      <c r="F699" s="290"/>
      <c r="G699" s="295"/>
      <c r="H699" s="294"/>
      <c r="I699" s="294"/>
      <c r="J699" s="294"/>
      <c r="K699" s="294"/>
      <c r="L699" s="294"/>
      <c r="M699" s="294"/>
      <c r="N699" s="293"/>
      <c r="O699" s="291">
        <f>IF(A43taxstdlife="n/a","n/a",IF(O$3&gt;(A43taxstdlife+$E699),(Input!$N$98-Input!$N$147)-SUM($N699:N699),(Input!$N$98-Input!$N$147)/A43taxstdlife))</f>
        <v>0</v>
      </c>
      <c r="P699" s="291">
        <f>IF(A43taxstdlife="n/a","n/a",IF(P$3&gt;(A43taxstdlife+$E699),(Input!$N$98-Input!$N$147)-SUM($N699:O699),(Input!$N$98-Input!$N$147)/A43taxstdlife))</f>
        <v>0</v>
      </c>
      <c r="Q699" s="291">
        <f>IF(A43taxstdlife="n/a","n/a",IF(Q$3&gt;(A43taxstdlife+$E699),(Input!$N$98-Input!$N$147)-SUM($N699:P699),(Input!$N$98-Input!$N$147)/A43taxstdlife))</f>
        <v>0</v>
      </c>
      <c r="R699" s="291"/>
      <c r="S699" s="288"/>
      <c r="T699" s="288"/>
      <c r="U699" s="288"/>
      <c r="V699" s="288"/>
      <c r="W699" s="288"/>
      <c r="X699" s="288"/>
      <c r="Y699" s="288"/>
      <c r="Z699" s="288"/>
      <c r="AA699" s="289"/>
      <c r="AB699" s="289"/>
      <c r="AC699" s="289"/>
      <c r="AD699" s="289"/>
      <c r="AE699" s="289"/>
      <c r="AF699" s="289"/>
      <c r="AG699" s="289"/>
      <c r="AH699" s="289"/>
      <c r="AI699" s="289"/>
      <c r="AJ699" s="289"/>
      <c r="AK699" s="289"/>
      <c r="AL699" s="289"/>
      <c r="AM699" s="289"/>
      <c r="AN699" s="289"/>
      <c r="AO699" s="289"/>
      <c r="AP699" s="289"/>
      <c r="AQ699" s="289"/>
      <c r="AR699" s="289"/>
      <c r="AS699" s="289"/>
      <c r="AT699" s="289"/>
      <c r="AU699" s="289"/>
      <c r="AV699" s="289"/>
      <c r="AW699" s="289"/>
      <c r="AX699" s="289"/>
      <c r="AY699" s="289"/>
      <c r="AZ699" s="289"/>
      <c r="BA699" s="289"/>
      <c r="BB699" s="289"/>
      <c r="BC699" s="289"/>
      <c r="BD699" s="289"/>
      <c r="BE699" s="289"/>
      <c r="BF699" s="289"/>
      <c r="BG699" s="289"/>
      <c r="BH699" s="289"/>
      <c r="BI699" s="289"/>
      <c r="BJ699" s="187"/>
      <c r="BK699" s="187"/>
      <c r="BL699" s="187"/>
      <c r="BM699" s="187"/>
      <c r="BN699" s="187"/>
      <c r="BO699" s="187"/>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t="12.75" hidden="1" customHeight="1" outlineLevel="2">
      <c r="A700" s="9"/>
      <c r="B700" s="9"/>
      <c r="C700" s="25"/>
      <c r="D700" s="365"/>
      <c r="E700" s="85">
        <v>8</v>
      </c>
      <c r="F700" s="290"/>
      <c r="G700" s="295"/>
      <c r="H700" s="294"/>
      <c r="I700" s="294"/>
      <c r="J700" s="294"/>
      <c r="K700" s="294"/>
      <c r="L700" s="294"/>
      <c r="M700" s="294"/>
      <c r="N700" s="294"/>
      <c r="O700" s="293"/>
      <c r="P700" s="291">
        <f>IF(A43taxstdlife="n/a","n/a",IF(P$3&gt;(A43taxstdlife+$E700),(Input!$O$98-Input!$O$147)-SUM($O700:O700),(Input!$O$98-Input!$O$147)/A43taxstdlife))</f>
        <v>0</v>
      </c>
      <c r="Q700" s="291">
        <f>IF(A43taxstdlife="n/a","n/a",IF(Q$3&gt;(A43taxstdlife+$E700),(Input!$O$98-Input!$O$147)-SUM($O700:P700),(Input!$O$98-Input!$O$147)/A43taxstdlife))</f>
        <v>0</v>
      </c>
      <c r="R700" s="291"/>
      <c r="S700" s="288"/>
      <c r="T700" s="288"/>
      <c r="U700" s="288"/>
      <c r="V700" s="288"/>
      <c r="W700" s="288"/>
      <c r="X700" s="288"/>
      <c r="Y700" s="288"/>
      <c r="Z700" s="288"/>
      <c r="AA700" s="289"/>
      <c r="AB700" s="289"/>
      <c r="AC700" s="289"/>
      <c r="AD700" s="289"/>
      <c r="AE700" s="289"/>
      <c r="AF700" s="289"/>
      <c r="AG700" s="289"/>
      <c r="AH700" s="289"/>
      <c r="AI700" s="289"/>
      <c r="AJ700" s="289"/>
      <c r="AK700" s="289"/>
      <c r="AL700" s="289"/>
      <c r="AM700" s="289"/>
      <c r="AN700" s="289"/>
      <c r="AO700" s="289"/>
      <c r="AP700" s="289"/>
      <c r="AQ700" s="289"/>
      <c r="AR700" s="289"/>
      <c r="AS700" s="289"/>
      <c r="AT700" s="289"/>
      <c r="AU700" s="289"/>
      <c r="AV700" s="289"/>
      <c r="AW700" s="289"/>
      <c r="AX700" s="289"/>
      <c r="AY700" s="289"/>
      <c r="AZ700" s="289"/>
      <c r="BA700" s="289"/>
      <c r="BB700" s="289"/>
      <c r="BC700" s="289"/>
      <c r="BD700" s="289"/>
      <c r="BE700" s="289"/>
      <c r="BF700" s="289"/>
      <c r="BG700" s="289"/>
      <c r="BH700" s="289"/>
      <c r="BI700" s="289"/>
      <c r="BJ700" s="187"/>
      <c r="BK700" s="187"/>
      <c r="BL700" s="187"/>
      <c r="BM700" s="187"/>
      <c r="BN700" s="187"/>
      <c r="BO700" s="187"/>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t="12.75" hidden="1" customHeight="1" outlineLevel="2">
      <c r="A701" s="9"/>
      <c r="B701" s="9"/>
      <c r="C701" s="25"/>
      <c r="D701" s="365"/>
      <c r="E701" s="85">
        <v>9</v>
      </c>
      <c r="F701" s="290"/>
      <c r="G701" s="295"/>
      <c r="H701" s="294"/>
      <c r="I701" s="294"/>
      <c r="J701" s="294"/>
      <c r="K701" s="294"/>
      <c r="L701" s="294"/>
      <c r="M701" s="294"/>
      <c r="N701" s="294"/>
      <c r="O701" s="294"/>
      <c r="P701" s="293"/>
      <c r="Q701" s="291">
        <f>IF(A43taxstdlife="n/a","n/a",IF(Q$3&gt;(A43taxstdlife+$E701),(Input!$P$98-Input!$P$147)-SUM($P701:P701),(Input!$P$98-Input!$P$147)/A43taxstdlife))</f>
        <v>0</v>
      </c>
      <c r="R701" s="291"/>
      <c r="S701" s="288"/>
      <c r="T701" s="288"/>
      <c r="U701" s="288"/>
      <c r="V701" s="288"/>
      <c r="W701" s="288"/>
      <c r="X701" s="288"/>
      <c r="Y701" s="288"/>
      <c r="Z701" s="288"/>
      <c r="AA701" s="289"/>
      <c r="AB701" s="289"/>
      <c r="AC701" s="289"/>
      <c r="AD701" s="289"/>
      <c r="AE701" s="289"/>
      <c r="AF701" s="289"/>
      <c r="AG701" s="289"/>
      <c r="AH701" s="289"/>
      <c r="AI701" s="289"/>
      <c r="AJ701" s="289"/>
      <c r="AK701" s="289"/>
      <c r="AL701" s="289"/>
      <c r="AM701" s="289"/>
      <c r="AN701" s="289"/>
      <c r="AO701" s="289"/>
      <c r="AP701" s="289"/>
      <c r="AQ701" s="289"/>
      <c r="AR701" s="289"/>
      <c r="AS701" s="289"/>
      <c r="AT701" s="289"/>
      <c r="AU701" s="289"/>
      <c r="AV701" s="289"/>
      <c r="AW701" s="289"/>
      <c r="AX701" s="289"/>
      <c r="AY701" s="289"/>
      <c r="AZ701" s="289"/>
      <c r="BA701" s="289"/>
      <c r="BB701" s="289"/>
      <c r="BC701" s="289"/>
      <c r="BD701" s="289"/>
      <c r="BE701" s="289"/>
      <c r="BF701" s="289"/>
      <c r="BG701" s="289"/>
      <c r="BH701" s="289"/>
      <c r="BI701" s="289"/>
      <c r="BJ701" s="187"/>
      <c r="BK701" s="187"/>
      <c r="BL701" s="187"/>
      <c r="BM701" s="187"/>
      <c r="BN701" s="187"/>
      <c r="BO701" s="187"/>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t="12.75" hidden="1" customHeight="1" outlineLevel="2">
      <c r="A702" s="9"/>
      <c r="B702" s="9"/>
      <c r="C702" s="25"/>
      <c r="D702" s="365"/>
      <c r="E702" s="86">
        <v>10</v>
      </c>
      <c r="F702" s="290"/>
      <c r="G702" s="295"/>
      <c r="H702" s="294"/>
      <c r="I702" s="294"/>
      <c r="J702" s="294"/>
      <c r="K702" s="294"/>
      <c r="L702" s="294"/>
      <c r="M702" s="294"/>
      <c r="N702" s="294"/>
      <c r="O702" s="294"/>
      <c r="P702" s="295"/>
      <c r="Q702" s="293"/>
      <c r="R702" s="291"/>
      <c r="S702" s="288"/>
      <c r="T702" s="288"/>
      <c r="U702" s="288"/>
      <c r="V702" s="288"/>
      <c r="W702" s="288"/>
      <c r="X702" s="288"/>
      <c r="Y702" s="288"/>
      <c r="Z702" s="288"/>
      <c r="AA702" s="289"/>
      <c r="AB702" s="289"/>
      <c r="AC702" s="289"/>
      <c r="AD702" s="289"/>
      <c r="AE702" s="289"/>
      <c r="AF702" s="289"/>
      <c r="AG702" s="289"/>
      <c r="AH702" s="289"/>
      <c r="AI702" s="289"/>
      <c r="AJ702" s="289"/>
      <c r="AK702" s="289"/>
      <c r="AL702" s="289"/>
      <c r="AM702" s="289"/>
      <c r="AN702" s="289"/>
      <c r="AO702" s="289"/>
      <c r="AP702" s="289"/>
      <c r="AQ702" s="289"/>
      <c r="AR702" s="289"/>
      <c r="AS702" s="289"/>
      <c r="AT702" s="289"/>
      <c r="AU702" s="289"/>
      <c r="AV702" s="289"/>
      <c r="AW702" s="289"/>
      <c r="AX702" s="289"/>
      <c r="AY702" s="289"/>
      <c r="AZ702" s="289"/>
      <c r="BA702" s="289"/>
      <c r="BB702" s="289"/>
      <c r="BC702" s="289"/>
      <c r="BD702" s="289"/>
      <c r="BE702" s="289"/>
      <c r="BF702" s="289"/>
      <c r="BG702" s="289"/>
      <c r="BH702" s="289"/>
      <c r="BI702" s="289"/>
      <c r="BJ702" s="187"/>
      <c r="BK702" s="187"/>
      <c r="BL702" s="187"/>
      <c r="BM702" s="187"/>
      <c r="BN702" s="187"/>
      <c r="BO702" s="187"/>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1">
      <c r="A703" s="9"/>
      <c r="B703" s="9"/>
      <c r="C703" s="25">
        <f>Asset43</f>
        <v>0</v>
      </c>
      <c r="D703" s="9"/>
      <c r="E703" s="9"/>
      <c r="F703" s="281"/>
      <c r="G703" s="296"/>
      <c r="H703" s="296">
        <f>-SUM(H690:H702)</f>
        <v>0</v>
      </c>
      <c r="I703" s="296">
        <f>-SUM(I690:I702)</f>
        <v>0</v>
      </c>
      <c r="J703" s="296">
        <f>-SUM(J690:J702)</f>
        <v>0</v>
      </c>
      <c r="K703" s="296">
        <f>-SUM(K690:K702)</f>
        <v>0</v>
      </c>
      <c r="L703" s="296">
        <f>-SUM(L690:L702)</f>
        <v>0</v>
      </c>
      <c r="M703" s="296">
        <f>IF(Input!M430&gt;0, -SUM(M690:M702), 0)</f>
        <v>0</v>
      </c>
      <c r="N703" s="296">
        <f>IF(Input!N430&gt;0, -SUM(N690:N702), 0)</f>
        <v>0</v>
      </c>
      <c r="O703" s="296">
        <f>IF(Input!O430&gt;0, -SUM(O690:O702), 0)</f>
        <v>0</v>
      </c>
      <c r="P703" s="296">
        <f>IF(Input!P430&gt;0, -SUM(P690:P702), 0)</f>
        <v>0</v>
      </c>
      <c r="Q703" s="296">
        <f>IF(Input!Q430&gt;0, -SUM(Q690:Q702), 0)</f>
        <v>0</v>
      </c>
      <c r="R703" s="297"/>
      <c r="S703" s="298"/>
      <c r="T703" s="298"/>
      <c r="U703" s="298"/>
      <c r="V703" s="298"/>
      <c r="W703" s="298"/>
      <c r="X703" s="298"/>
      <c r="Y703" s="298"/>
      <c r="Z703" s="298"/>
      <c r="AA703" s="299"/>
      <c r="AB703" s="299"/>
      <c r="AC703" s="299"/>
      <c r="AD703" s="299"/>
      <c r="AE703" s="299"/>
      <c r="AF703" s="299"/>
      <c r="AG703" s="299"/>
      <c r="AH703" s="299"/>
      <c r="AI703" s="299"/>
      <c r="AJ703" s="299"/>
      <c r="AK703" s="299"/>
      <c r="AL703" s="299"/>
      <c r="AM703" s="299"/>
      <c r="AN703" s="299"/>
      <c r="AO703" s="299"/>
      <c r="AP703" s="299"/>
      <c r="AQ703" s="299"/>
      <c r="AR703" s="299"/>
      <c r="AS703" s="299"/>
      <c r="AT703" s="299"/>
      <c r="AU703" s="299"/>
      <c r="AV703" s="299"/>
      <c r="AW703" s="299"/>
      <c r="AX703" s="299"/>
      <c r="AY703" s="299"/>
      <c r="AZ703" s="299"/>
      <c r="BA703" s="299"/>
      <c r="BB703" s="299"/>
      <c r="BC703" s="299"/>
      <c r="BD703" s="299"/>
      <c r="BE703" s="299"/>
      <c r="BF703" s="299"/>
      <c r="BG703" s="299"/>
      <c r="BH703" s="299"/>
      <c r="BI703" s="299"/>
      <c r="BJ703" s="187"/>
      <c r="BK703" s="187"/>
      <c r="BL703" s="187"/>
      <c r="BM703" s="187"/>
      <c r="BN703" s="187"/>
      <c r="BO703" s="187"/>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t="12.75" hidden="1" customHeight="1" outlineLevel="2">
      <c r="A704" s="9"/>
      <c r="B704" s="188">
        <f>Asset44</f>
        <v>0</v>
      </c>
      <c r="C704" s="32"/>
      <c r="D704" s="33" t="s">
        <v>66</v>
      </c>
      <c r="E704" s="32"/>
      <c r="F704" s="286"/>
      <c r="G704" s="287"/>
      <c r="H704" s="287">
        <f>IF(H$3&gt;A44taxremlife,A44taxvalue-SUM($F704:G704),IF(A44taxremlife="N/A","n/a",A44taxvalue/A44taxremlife))</f>
        <v>0</v>
      </c>
      <c r="I704" s="287">
        <f>IF(I$3&gt;A44taxremlife,A44taxvalue-SUM($F704:H704),IF(A44taxremlife="N/A","n/a",A44taxvalue/A44taxremlife))</f>
        <v>0</v>
      </c>
      <c r="J704" s="287">
        <f>IF(J$3&gt;A44taxremlife,A44taxvalue-SUM($F704:I704),IF(A44taxremlife="N/A","n/a",A44taxvalue/A44taxremlife))</f>
        <v>0</v>
      </c>
      <c r="K704" s="287">
        <f>IF(K$3&gt;A44taxremlife,A44taxvalue-SUM($F704:J704),IF(A44taxremlife="N/A","n/a",A44taxvalue/A44taxremlife))</f>
        <v>0</v>
      </c>
      <c r="L704" s="287">
        <f>IF(L$3&gt;A44taxremlife,A44taxvalue-SUM($F704:K704),IF(A44taxremlife="N/A","n/a",A44taxvalue/A44taxremlife))</f>
        <v>0</v>
      </c>
      <c r="M704" s="287">
        <f>IF(M$3&gt;A44taxremlife,A44taxvalue-SUM($F704:L704),IF(A44taxremlife="N/A","n/a",A44taxvalue/A44taxremlife))</f>
        <v>0</v>
      </c>
      <c r="N704" s="287">
        <f>IF(N$3&gt;A44taxremlife,A44taxvalue-SUM($F704:M704),IF(A44taxremlife="N/A","n/a",A44taxvalue/A44taxremlife))</f>
        <v>0</v>
      </c>
      <c r="O704" s="287">
        <f>IF(O$3&gt;A44taxremlife,A44taxvalue-SUM($F704:N704),IF(A44taxremlife="N/A","n/a",A44taxvalue/A44taxremlife))</f>
        <v>0</v>
      </c>
      <c r="P704" s="287">
        <f>IF(P$3&gt;A44taxremlife,A44taxvalue-SUM($F704:O704),IF(A44taxremlife="N/A","n/a",A44taxvalue/A44taxremlife))</f>
        <v>0</v>
      </c>
      <c r="Q704" s="287">
        <f>IF(Q$3&gt;A44taxremlife,A44taxvalue-SUM($F704:P704),IF(A44taxremlife="N/A","n/a",A44taxvalue/A44taxremlife))</f>
        <v>0</v>
      </c>
      <c r="R704" s="287"/>
      <c r="S704" s="288"/>
      <c r="T704" s="288"/>
      <c r="U704" s="288"/>
      <c r="V704" s="288"/>
      <c r="W704" s="288"/>
      <c r="X704" s="288"/>
      <c r="Y704" s="288"/>
      <c r="Z704" s="288"/>
      <c r="AA704" s="289"/>
      <c r="AB704" s="289"/>
      <c r="AC704" s="289"/>
      <c r="AD704" s="289"/>
      <c r="AE704" s="289"/>
      <c r="AF704" s="289"/>
      <c r="AG704" s="289"/>
      <c r="AH704" s="289"/>
      <c r="AI704" s="289"/>
      <c r="AJ704" s="289"/>
      <c r="AK704" s="289"/>
      <c r="AL704" s="289"/>
      <c r="AM704" s="289"/>
      <c r="AN704" s="289"/>
      <c r="AO704" s="289"/>
      <c r="AP704" s="289"/>
      <c r="AQ704" s="289"/>
      <c r="AR704" s="289"/>
      <c r="AS704" s="289"/>
      <c r="AT704" s="289"/>
      <c r="AU704" s="289"/>
      <c r="AV704" s="289"/>
      <c r="AW704" s="289"/>
      <c r="AX704" s="289"/>
      <c r="AY704" s="289"/>
      <c r="AZ704" s="289"/>
      <c r="BA704" s="289"/>
      <c r="BB704" s="289"/>
      <c r="BC704" s="289"/>
      <c r="BD704" s="289"/>
      <c r="BE704" s="289"/>
      <c r="BF704" s="289"/>
      <c r="BG704" s="289"/>
      <c r="BH704" s="289"/>
      <c r="BI704" s="289"/>
      <c r="BJ704" s="187"/>
      <c r="BK704" s="187"/>
      <c r="BL704" s="187"/>
      <c r="BM704" s="187"/>
      <c r="BN704" s="187"/>
      <c r="BO704" s="187"/>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t="12.75" hidden="1" customHeight="1" outlineLevel="2">
      <c r="A705" s="9"/>
      <c r="B705" s="9"/>
      <c r="C705" s="25"/>
      <c r="D705" s="364" t="s">
        <v>83</v>
      </c>
      <c r="E705" s="85">
        <v>-1</v>
      </c>
      <c r="F705" s="290"/>
      <c r="G705" s="291"/>
      <c r="H705" s="291"/>
      <c r="I705" s="291"/>
      <c r="J705" s="291"/>
      <c r="K705" s="291"/>
      <c r="L705" s="291"/>
      <c r="M705" s="291"/>
      <c r="N705" s="291"/>
      <c r="O705" s="291"/>
      <c r="P705" s="291"/>
      <c r="Q705" s="291"/>
      <c r="R705" s="291"/>
      <c r="S705" s="288"/>
      <c r="T705" s="288"/>
      <c r="U705" s="288"/>
      <c r="V705" s="288"/>
      <c r="W705" s="288"/>
      <c r="X705" s="288"/>
      <c r="Y705" s="288"/>
      <c r="Z705" s="288"/>
      <c r="AA705" s="289"/>
      <c r="AB705" s="289"/>
      <c r="AC705" s="289"/>
      <c r="AD705" s="289"/>
      <c r="AE705" s="289"/>
      <c r="AF705" s="289"/>
      <c r="AG705" s="289"/>
      <c r="AH705" s="289"/>
      <c r="AI705" s="289"/>
      <c r="AJ705" s="289"/>
      <c r="AK705" s="289"/>
      <c r="AL705" s="289"/>
      <c r="AM705" s="289"/>
      <c r="AN705" s="289"/>
      <c r="AO705" s="289"/>
      <c r="AP705" s="289"/>
      <c r="AQ705" s="289"/>
      <c r="AR705" s="289"/>
      <c r="AS705" s="289"/>
      <c r="AT705" s="289"/>
      <c r="AU705" s="289"/>
      <c r="AV705" s="289"/>
      <c r="AW705" s="289"/>
      <c r="AX705" s="289"/>
      <c r="AY705" s="289"/>
      <c r="AZ705" s="289"/>
      <c r="BA705" s="289"/>
      <c r="BB705" s="289"/>
      <c r="BC705" s="289"/>
      <c r="BD705" s="289"/>
      <c r="BE705" s="289"/>
      <c r="BF705" s="289"/>
      <c r="BG705" s="289"/>
      <c r="BH705" s="289"/>
      <c r="BI705" s="289"/>
      <c r="BJ705" s="187"/>
      <c r="BK705" s="187"/>
      <c r="BL705" s="187"/>
      <c r="BM705" s="187"/>
      <c r="BN705" s="187"/>
      <c r="BO705" s="187"/>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t="12.75" hidden="1" customHeight="1" outlineLevel="2">
      <c r="A706" s="9"/>
      <c r="B706" s="9"/>
      <c r="C706" s="25"/>
      <c r="D706" s="365"/>
      <c r="E706" s="85">
        <v>0</v>
      </c>
      <c r="F706" s="290"/>
      <c r="G706" s="293"/>
      <c r="H706" s="291"/>
      <c r="I706" s="291"/>
      <c r="J706" s="291"/>
      <c r="K706" s="291"/>
      <c r="L706" s="291"/>
      <c r="M706" s="291"/>
      <c r="N706" s="291"/>
      <c r="O706" s="291"/>
      <c r="P706" s="291"/>
      <c r="Q706" s="291"/>
      <c r="R706" s="291"/>
      <c r="S706" s="288"/>
      <c r="T706" s="288"/>
      <c r="U706" s="288"/>
      <c r="V706" s="288"/>
      <c r="W706" s="288"/>
      <c r="X706" s="288"/>
      <c r="Y706" s="288"/>
      <c r="Z706" s="288"/>
      <c r="AA706" s="289"/>
      <c r="AB706" s="289"/>
      <c r="AC706" s="289"/>
      <c r="AD706" s="289"/>
      <c r="AE706" s="289"/>
      <c r="AF706" s="289"/>
      <c r="AG706" s="289"/>
      <c r="AH706" s="289"/>
      <c r="AI706" s="289"/>
      <c r="AJ706" s="289"/>
      <c r="AK706" s="289"/>
      <c r="AL706" s="289"/>
      <c r="AM706" s="289"/>
      <c r="AN706" s="289"/>
      <c r="AO706" s="289"/>
      <c r="AP706" s="289"/>
      <c r="AQ706" s="289"/>
      <c r="AR706" s="289"/>
      <c r="AS706" s="289"/>
      <c r="AT706" s="289"/>
      <c r="AU706" s="289"/>
      <c r="AV706" s="289"/>
      <c r="AW706" s="289"/>
      <c r="AX706" s="289"/>
      <c r="AY706" s="289"/>
      <c r="AZ706" s="289"/>
      <c r="BA706" s="289"/>
      <c r="BB706" s="289"/>
      <c r="BC706" s="289"/>
      <c r="BD706" s="289"/>
      <c r="BE706" s="289"/>
      <c r="BF706" s="289"/>
      <c r="BG706" s="289"/>
      <c r="BH706" s="289"/>
      <c r="BI706" s="289"/>
      <c r="BJ706" s="187"/>
      <c r="BK706" s="187"/>
      <c r="BL706" s="187"/>
      <c r="BM706" s="187"/>
      <c r="BN706" s="187"/>
      <c r="BO706" s="187"/>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t="12.75" hidden="1" customHeight="1" outlineLevel="2">
      <c r="A707" s="9"/>
      <c r="B707" s="9"/>
      <c r="C707" s="25"/>
      <c r="D707" s="365"/>
      <c r="E707" s="85">
        <v>1</v>
      </c>
      <c r="F707" s="290"/>
      <c r="G707" s="295"/>
      <c r="H707" s="293"/>
      <c r="I707" s="291">
        <f>IF(A44taxstdlife="n/a","n/a",IF(I$3&gt;(A44taxstdlife+$E707),(Input!$H$99-Input!$H$148)-SUM($H707:H707),(Input!$H$99-Input!$H$148)/A44taxstdlife))</f>
        <v>0</v>
      </c>
      <c r="J707" s="291">
        <f>IF(A44taxstdlife="n/a","n/a",IF(J$3&gt;(A44taxstdlife+$E707),(Input!$H$99-Input!$H$148)-SUM($H707:I707),(Input!$H$99-Input!$H$148)/A44taxstdlife))</f>
        <v>0</v>
      </c>
      <c r="K707" s="291">
        <f>IF(A44taxstdlife="n/a","n/a",IF(K$3&gt;(A44taxstdlife+$E707),(Input!$H$99-Input!$H$148)-SUM($H707:J707),(Input!$H$99-Input!$H$148)/A44taxstdlife))</f>
        <v>0</v>
      </c>
      <c r="L707" s="291">
        <f>IF(A44taxstdlife="n/a","n/a",IF(L$3&gt;(A44taxstdlife+$E707),(Input!$H$99-Input!$H$148)-SUM($H707:K707),(Input!$H$99-Input!$H$148)/A44taxstdlife))</f>
        <v>0</v>
      </c>
      <c r="M707" s="291">
        <f>IF(A44taxstdlife="n/a","n/a",IF(M$3&gt;(A44taxstdlife+$E707),(Input!$H$99-Input!$H$148)-SUM($H707:L707),(Input!$H$99-Input!$H$148)/A44taxstdlife))</f>
        <v>0</v>
      </c>
      <c r="N707" s="291">
        <f>IF(A44taxstdlife="n/a","n/a",IF(N$3&gt;(A44taxstdlife+$E707),(Input!$H$99-Input!$H$148)-SUM($H707:M707),(Input!$H$99-Input!$H$148)/A44taxstdlife))</f>
        <v>0</v>
      </c>
      <c r="O707" s="291">
        <f>IF(A44taxstdlife="n/a","n/a",IF(O$3&gt;(A44taxstdlife+$E707),(Input!$H$99-Input!$H$148)-SUM($H707:N707),(Input!$H$99-Input!$H$148)/A44taxstdlife))</f>
        <v>0</v>
      </c>
      <c r="P707" s="291">
        <f>IF(A44taxstdlife="n/a","n/a",IF(P$3&gt;(A44taxstdlife+$E707),(Input!$H$99-Input!$H$148)-SUM($H707:O707),(Input!$H$99-Input!$H$148)/A44taxstdlife))</f>
        <v>0</v>
      </c>
      <c r="Q707" s="291">
        <f>IF(A44taxstdlife="n/a","n/a",IF(Q$3&gt;(A44taxstdlife+$E707),(Input!$H$99-Input!$H$148)-SUM($H707:P707),(Input!$H$99-Input!$H$148)/A44taxstdlife))</f>
        <v>0</v>
      </c>
      <c r="R707" s="291"/>
      <c r="S707" s="288"/>
      <c r="T707" s="288"/>
      <c r="U707" s="288"/>
      <c r="V707" s="288"/>
      <c r="W707" s="288"/>
      <c r="X707" s="288"/>
      <c r="Y707" s="288"/>
      <c r="Z707" s="288"/>
      <c r="AA707" s="289"/>
      <c r="AB707" s="289"/>
      <c r="AC707" s="289"/>
      <c r="AD707" s="289"/>
      <c r="AE707" s="289"/>
      <c r="AF707" s="289"/>
      <c r="AG707" s="289"/>
      <c r="AH707" s="289"/>
      <c r="AI707" s="289"/>
      <c r="AJ707" s="289"/>
      <c r="AK707" s="289"/>
      <c r="AL707" s="289"/>
      <c r="AM707" s="289"/>
      <c r="AN707" s="289"/>
      <c r="AO707" s="289"/>
      <c r="AP707" s="289"/>
      <c r="AQ707" s="289"/>
      <c r="AR707" s="289"/>
      <c r="AS707" s="289"/>
      <c r="AT707" s="289"/>
      <c r="AU707" s="289"/>
      <c r="AV707" s="289"/>
      <c r="AW707" s="289"/>
      <c r="AX707" s="289"/>
      <c r="AY707" s="289"/>
      <c r="AZ707" s="289"/>
      <c r="BA707" s="289"/>
      <c r="BB707" s="289"/>
      <c r="BC707" s="289"/>
      <c r="BD707" s="289"/>
      <c r="BE707" s="289"/>
      <c r="BF707" s="289"/>
      <c r="BG707" s="289"/>
      <c r="BH707" s="289"/>
      <c r="BI707" s="289"/>
      <c r="BJ707" s="187"/>
      <c r="BK707" s="187"/>
      <c r="BL707" s="187"/>
      <c r="BM707" s="187"/>
      <c r="BN707" s="187"/>
      <c r="BO707" s="18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t="12.75" hidden="1" customHeight="1" outlineLevel="2">
      <c r="A708" s="9"/>
      <c r="B708" s="9"/>
      <c r="C708" s="25"/>
      <c r="D708" s="365"/>
      <c r="E708" s="85">
        <v>2</v>
      </c>
      <c r="F708" s="290"/>
      <c r="G708" s="295"/>
      <c r="H708" s="294"/>
      <c r="I708" s="293"/>
      <c r="J708" s="291">
        <f>IF(A44taxstdlife="n/a","n/a",IF(J$3&gt;(A44taxstdlife+$E708),(Input!$I$99-Input!$I$148)-SUM($I708:I708),(Input!$I$99-Input!$I$148)/A44taxstdlife))</f>
        <v>0</v>
      </c>
      <c r="K708" s="291">
        <f>IF(A44taxstdlife="n/a","n/a",IF(K$3&gt;(A44taxstdlife+$E708),(Input!$I$99-Input!$I$148)-SUM($I708:J708),(Input!$I$99-Input!$I$148)/A44taxstdlife))</f>
        <v>0</v>
      </c>
      <c r="L708" s="291">
        <f>IF(A44taxstdlife="n/a","n/a",IF(L$3&gt;(A44taxstdlife+$E708),(Input!$I$99-Input!$I$148)-SUM($I708:K708),(Input!$I$99-Input!$I$148)/A44taxstdlife))</f>
        <v>0</v>
      </c>
      <c r="M708" s="291">
        <f>IF(A44taxstdlife="n/a","n/a",IF(M$3&gt;(A44taxstdlife+$E708),(Input!$I$99-Input!$I$148)-SUM($I708:L708),(Input!$I$99-Input!$I$148)/A44taxstdlife))</f>
        <v>0</v>
      </c>
      <c r="N708" s="291">
        <f>IF(A44taxstdlife="n/a","n/a",IF(N$3&gt;(A44taxstdlife+$E708),(Input!$I$99-Input!$I$148)-SUM($I708:M708),(Input!$I$99-Input!$I$148)/A44taxstdlife))</f>
        <v>0</v>
      </c>
      <c r="O708" s="291">
        <f>IF(A44taxstdlife="n/a","n/a",IF(O$3&gt;(A44taxstdlife+$E708),(Input!$I$99-Input!$I$148)-SUM($I708:N708),(Input!$I$99-Input!$I$148)/A44taxstdlife))</f>
        <v>0</v>
      </c>
      <c r="P708" s="291">
        <f>IF(A44taxstdlife="n/a","n/a",IF(P$3&gt;(A44taxstdlife+$E708),(Input!$I$99-Input!$I$148)-SUM($I708:O708),(Input!$I$99-Input!$I$148)/A44taxstdlife))</f>
        <v>0</v>
      </c>
      <c r="Q708" s="291">
        <f>IF(A44taxstdlife="n/a","n/a",IF(Q$3&gt;(A44taxstdlife+$E708),(Input!$I$99-Input!$I$148)-SUM($I708:P708),(Input!$I$99-Input!$I$148)/A44taxstdlife))</f>
        <v>0</v>
      </c>
      <c r="R708" s="291"/>
      <c r="S708" s="288"/>
      <c r="T708" s="288"/>
      <c r="U708" s="288"/>
      <c r="V708" s="288"/>
      <c r="W708" s="288"/>
      <c r="X708" s="288"/>
      <c r="Y708" s="288"/>
      <c r="Z708" s="288"/>
      <c r="AA708" s="289"/>
      <c r="AB708" s="289"/>
      <c r="AC708" s="289"/>
      <c r="AD708" s="289"/>
      <c r="AE708" s="289"/>
      <c r="AF708" s="289"/>
      <c r="AG708" s="289"/>
      <c r="AH708" s="289"/>
      <c r="AI708" s="289"/>
      <c r="AJ708" s="289"/>
      <c r="AK708" s="289"/>
      <c r="AL708" s="289"/>
      <c r="AM708" s="289"/>
      <c r="AN708" s="289"/>
      <c r="AO708" s="289"/>
      <c r="AP708" s="289"/>
      <c r="AQ708" s="289"/>
      <c r="AR708" s="289"/>
      <c r="AS708" s="289"/>
      <c r="AT708" s="289"/>
      <c r="AU708" s="289"/>
      <c r="AV708" s="289"/>
      <c r="AW708" s="289"/>
      <c r="AX708" s="289"/>
      <c r="AY708" s="289"/>
      <c r="AZ708" s="289"/>
      <c r="BA708" s="289"/>
      <c r="BB708" s="289"/>
      <c r="BC708" s="289"/>
      <c r="BD708" s="289"/>
      <c r="BE708" s="289"/>
      <c r="BF708" s="289"/>
      <c r="BG708" s="289"/>
      <c r="BH708" s="289"/>
      <c r="BI708" s="289"/>
      <c r="BJ708" s="300"/>
      <c r="BK708" s="187"/>
      <c r="BL708" s="187"/>
      <c r="BM708" s="187"/>
      <c r="BN708" s="187"/>
      <c r="BO708" s="187"/>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t="12.75" hidden="1" customHeight="1" outlineLevel="2">
      <c r="A709" s="9"/>
      <c r="B709" s="9"/>
      <c r="C709" s="25"/>
      <c r="D709" s="365"/>
      <c r="E709" s="85">
        <v>3</v>
      </c>
      <c r="F709" s="290"/>
      <c r="G709" s="295"/>
      <c r="H709" s="294"/>
      <c r="I709" s="294"/>
      <c r="J709" s="293"/>
      <c r="K709" s="291">
        <f>IF(A44taxstdlife="n/a","n/a",IF(K$3&gt;(A44taxstdlife+$E709),(Input!$J$99-Input!$J$148)-SUM($J709:J709),(Input!$J$99-Input!$J$148)/A44taxstdlife))</f>
        <v>0</v>
      </c>
      <c r="L709" s="291">
        <f>IF(A44taxstdlife="n/a","n/a",IF(L$3&gt;(A44taxstdlife+$E709),(Input!$J$99-Input!$J$148)-SUM($J709:K709),(Input!$J$99-Input!$J$148)/A44taxstdlife))</f>
        <v>0</v>
      </c>
      <c r="M709" s="291">
        <f>IF(A44taxstdlife="n/a","n/a",IF(M$3&gt;(A44taxstdlife+$E709),(Input!$J$99-Input!$J$148)-SUM($J709:L709),(Input!$J$99-Input!$J$148)/A44taxstdlife))</f>
        <v>0</v>
      </c>
      <c r="N709" s="291">
        <f>IF(A44taxstdlife="n/a","n/a",IF(N$3&gt;(A44taxstdlife+$E709),(Input!$J$99-Input!$J$148)-SUM($J709:M709),(Input!$J$99-Input!$J$148)/A44taxstdlife))</f>
        <v>0</v>
      </c>
      <c r="O709" s="291">
        <f>IF(A44taxstdlife="n/a","n/a",IF(O$3&gt;(A44taxstdlife+$E709),(Input!$J$99-Input!$J$148)-SUM($J709:N709),(Input!$J$99-Input!$J$148)/A44taxstdlife))</f>
        <v>0</v>
      </c>
      <c r="P709" s="291">
        <f>IF(A44taxstdlife="n/a","n/a",IF(P$3&gt;(A44taxstdlife+$E709),(Input!$J$99-Input!$J$148)-SUM($J709:O709),(Input!$J$99-Input!$J$148)/A44taxstdlife))</f>
        <v>0</v>
      </c>
      <c r="Q709" s="291">
        <f>IF(A44taxstdlife="n/a","n/a",IF(Q$3&gt;(A44taxstdlife+$E709),(Input!$J$99-Input!$J$148)-SUM($J709:P709),(Input!$J$99-Input!$J$148)/A44taxstdlife))</f>
        <v>0</v>
      </c>
      <c r="R709" s="291"/>
      <c r="S709" s="288"/>
      <c r="T709" s="288"/>
      <c r="U709" s="288"/>
      <c r="V709" s="288"/>
      <c r="W709" s="288"/>
      <c r="X709" s="288"/>
      <c r="Y709" s="288"/>
      <c r="Z709" s="288"/>
      <c r="AA709" s="289"/>
      <c r="AB709" s="289"/>
      <c r="AC709" s="289"/>
      <c r="AD709" s="289"/>
      <c r="AE709" s="289"/>
      <c r="AF709" s="289"/>
      <c r="AG709" s="289"/>
      <c r="AH709" s="289"/>
      <c r="AI709" s="289"/>
      <c r="AJ709" s="289"/>
      <c r="AK709" s="289"/>
      <c r="AL709" s="289"/>
      <c r="AM709" s="289"/>
      <c r="AN709" s="289"/>
      <c r="AO709" s="289"/>
      <c r="AP709" s="289"/>
      <c r="AQ709" s="289"/>
      <c r="AR709" s="289"/>
      <c r="AS709" s="289"/>
      <c r="AT709" s="289"/>
      <c r="AU709" s="289"/>
      <c r="AV709" s="289"/>
      <c r="AW709" s="289"/>
      <c r="AX709" s="289"/>
      <c r="AY709" s="289"/>
      <c r="AZ709" s="289"/>
      <c r="BA709" s="289"/>
      <c r="BB709" s="289"/>
      <c r="BC709" s="289"/>
      <c r="BD709" s="289"/>
      <c r="BE709" s="289"/>
      <c r="BF709" s="289"/>
      <c r="BG709" s="289"/>
      <c r="BH709" s="289"/>
      <c r="BI709" s="289"/>
      <c r="BJ709" s="187"/>
      <c r="BK709" s="187"/>
      <c r="BL709" s="187"/>
      <c r="BM709" s="187"/>
      <c r="BN709" s="187"/>
      <c r="BO709" s="187"/>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t="12.75" hidden="1" customHeight="1" outlineLevel="2">
      <c r="A710" s="9"/>
      <c r="B710" s="9"/>
      <c r="C710" s="25"/>
      <c r="D710" s="365"/>
      <c r="E710" s="85">
        <v>4</v>
      </c>
      <c r="F710" s="290"/>
      <c r="G710" s="295"/>
      <c r="H710" s="294"/>
      <c r="I710" s="294"/>
      <c r="J710" s="294"/>
      <c r="K710" s="293"/>
      <c r="L710" s="291">
        <f>IF(A44taxstdlife="n/a","n/a",IF(L$3&gt;(A44taxstdlife+$E710),(Input!$K$99-Input!$K$148)-SUM($K710:K710),(Input!$K$99-Input!$K$148)/A44taxstdlife))</f>
        <v>0</v>
      </c>
      <c r="M710" s="291">
        <f>IF(A44taxstdlife="n/a","n/a",IF(M$3&gt;(A44taxstdlife+$E710),(Input!$K$99-Input!$K$148)-SUM($K710:L710),(Input!$K$99-Input!$K$148)/A44taxstdlife))</f>
        <v>0</v>
      </c>
      <c r="N710" s="291">
        <f>IF(A44taxstdlife="n/a","n/a",IF(N$3&gt;(A44taxstdlife+$E710),(Input!$K$99-Input!$K$148)-SUM($K710:M710),(Input!$K$99-Input!$K$148)/A44taxstdlife))</f>
        <v>0</v>
      </c>
      <c r="O710" s="291">
        <f>IF(A44taxstdlife="n/a","n/a",IF(O$3&gt;(A44taxstdlife+$E710),(Input!$K$99-Input!$K$148)-SUM($K710:N710),(Input!$K$99-Input!$K$148)/A44taxstdlife))</f>
        <v>0</v>
      </c>
      <c r="P710" s="291">
        <f>IF(A44taxstdlife="n/a","n/a",IF(P$3&gt;(A44taxstdlife+$E710),(Input!$K$99-Input!$K$148)-SUM($K710:O710),(Input!$K$99-Input!$K$148)/A44taxstdlife))</f>
        <v>0</v>
      </c>
      <c r="Q710" s="291">
        <f>IF(A44taxstdlife="n/a","n/a",IF(Q$3&gt;(A44taxstdlife+$E710),(Input!$K$99-Input!$K$148)-SUM($K710:P710),(Input!$K$99-Input!$K$148)/A44taxstdlife))</f>
        <v>0</v>
      </c>
      <c r="R710" s="291"/>
      <c r="S710" s="288"/>
      <c r="T710" s="288"/>
      <c r="U710" s="288"/>
      <c r="V710" s="288"/>
      <c r="W710" s="288"/>
      <c r="X710" s="288"/>
      <c r="Y710" s="288"/>
      <c r="Z710" s="288"/>
      <c r="AA710" s="289"/>
      <c r="AB710" s="289"/>
      <c r="AC710" s="289"/>
      <c r="AD710" s="289"/>
      <c r="AE710" s="289"/>
      <c r="AF710" s="289"/>
      <c r="AG710" s="289"/>
      <c r="AH710" s="289"/>
      <c r="AI710" s="289"/>
      <c r="AJ710" s="289"/>
      <c r="AK710" s="289"/>
      <c r="AL710" s="289"/>
      <c r="AM710" s="289"/>
      <c r="AN710" s="289"/>
      <c r="AO710" s="289"/>
      <c r="AP710" s="289"/>
      <c r="AQ710" s="289"/>
      <c r="AR710" s="289"/>
      <c r="AS710" s="289"/>
      <c r="AT710" s="289"/>
      <c r="AU710" s="289"/>
      <c r="AV710" s="289"/>
      <c r="AW710" s="289"/>
      <c r="AX710" s="289"/>
      <c r="AY710" s="289"/>
      <c r="AZ710" s="289"/>
      <c r="BA710" s="289"/>
      <c r="BB710" s="289"/>
      <c r="BC710" s="289"/>
      <c r="BD710" s="289"/>
      <c r="BE710" s="289"/>
      <c r="BF710" s="289"/>
      <c r="BG710" s="289"/>
      <c r="BH710" s="289"/>
      <c r="BI710" s="289"/>
      <c r="BJ710" s="187"/>
      <c r="BK710" s="187"/>
      <c r="BL710" s="187"/>
      <c r="BM710" s="187"/>
      <c r="BN710" s="187"/>
      <c r="BO710" s="187"/>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t="12.75" hidden="1" customHeight="1" outlineLevel="2">
      <c r="A711" s="9"/>
      <c r="B711" s="9"/>
      <c r="C711" s="25"/>
      <c r="D711" s="365"/>
      <c r="E711" s="85">
        <v>5</v>
      </c>
      <c r="F711" s="290"/>
      <c r="G711" s="295"/>
      <c r="H711" s="294"/>
      <c r="I711" s="294"/>
      <c r="J711" s="294"/>
      <c r="K711" s="294"/>
      <c r="L711" s="293"/>
      <c r="M711" s="291">
        <f>IF(A44taxstdlife="n/a","n/a",IF(M$3&gt;(A44taxstdlife+$E711),(Input!$L$99-Input!$L$148)-SUM($L711:L711),(Input!$L$99-Input!$L$148)/A44taxstdlife))</f>
        <v>0</v>
      </c>
      <c r="N711" s="291">
        <f>IF(A44taxstdlife="n/a","n/a",IF(N$3&gt;(A44taxstdlife+$E711),(Input!$L$99-Input!$L$148)-SUM($L711:M711),(Input!$L$99-Input!$L$148)/A44taxstdlife))</f>
        <v>0</v>
      </c>
      <c r="O711" s="291">
        <f>IF(A44taxstdlife="n/a","n/a",IF(O$3&gt;(A44taxstdlife+$E711),(Input!$L$99-Input!$L$148)-SUM($L711:N711),(Input!$L$99-Input!$L$148)/A44taxstdlife))</f>
        <v>0</v>
      </c>
      <c r="P711" s="291">
        <f>IF(A44taxstdlife="n/a","n/a",IF(P$3&gt;(A44taxstdlife+$E711),(Input!$L$99-Input!$L$148)-SUM($L711:O711),(Input!$L$99-Input!$L$148)/A44taxstdlife))</f>
        <v>0</v>
      </c>
      <c r="Q711" s="291">
        <f>IF(A44taxstdlife="n/a","n/a",IF(Q$3&gt;(A44taxstdlife+$E711),(Input!$L$99-Input!$L$148)-SUM($L711:P711),(Input!$L$99-Input!$L$148)/A44taxstdlife))</f>
        <v>0</v>
      </c>
      <c r="R711" s="291"/>
      <c r="S711" s="288"/>
      <c r="T711" s="288"/>
      <c r="U711" s="288"/>
      <c r="V711" s="288"/>
      <c r="W711" s="288"/>
      <c r="X711" s="288"/>
      <c r="Y711" s="288"/>
      <c r="Z711" s="288"/>
      <c r="AA711" s="289"/>
      <c r="AB711" s="289"/>
      <c r="AC711" s="289"/>
      <c r="AD711" s="289"/>
      <c r="AE711" s="289"/>
      <c r="AF711" s="289"/>
      <c r="AG711" s="289"/>
      <c r="AH711" s="289"/>
      <c r="AI711" s="289"/>
      <c r="AJ711" s="289"/>
      <c r="AK711" s="289"/>
      <c r="AL711" s="289"/>
      <c r="AM711" s="289"/>
      <c r="AN711" s="289"/>
      <c r="AO711" s="289"/>
      <c r="AP711" s="289"/>
      <c r="AQ711" s="289"/>
      <c r="AR711" s="289"/>
      <c r="AS711" s="289"/>
      <c r="AT711" s="289"/>
      <c r="AU711" s="289"/>
      <c r="AV711" s="289"/>
      <c r="AW711" s="289"/>
      <c r="AX711" s="289"/>
      <c r="AY711" s="289"/>
      <c r="AZ711" s="289"/>
      <c r="BA711" s="289"/>
      <c r="BB711" s="289"/>
      <c r="BC711" s="289"/>
      <c r="BD711" s="289"/>
      <c r="BE711" s="289"/>
      <c r="BF711" s="289"/>
      <c r="BG711" s="289"/>
      <c r="BH711" s="289"/>
      <c r="BI711" s="289"/>
      <c r="BJ711" s="187"/>
      <c r="BK711" s="187"/>
      <c r="BL711" s="187"/>
      <c r="BM711" s="187"/>
      <c r="BN711" s="187"/>
      <c r="BO711" s="187"/>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t="12.75" hidden="1" customHeight="1" outlineLevel="2">
      <c r="A712" s="9"/>
      <c r="B712" s="9"/>
      <c r="C712" s="25"/>
      <c r="D712" s="365"/>
      <c r="E712" s="85">
        <v>6</v>
      </c>
      <c r="F712" s="290"/>
      <c r="G712" s="295"/>
      <c r="H712" s="294"/>
      <c r="I712" s="294"/>
      <c r="J712" s="294"/>
      <c r="K712" s="294"/>
      <c r="L712" s="294"/>
      <c r="M712" s="293"/>
      <c r="N712" s="291">
        <f>IF(A44taxstdlife="n/a","n/a",IF(N$3&gt;(A44taxstdlife+$E712),(Input!$M$99-Input!$M$148)-SUM($M712:M712),(Input!$M$99-Input!$M$148)/A44taxstdlife))</f>
        <v>0</v>
      </c>
      <c r="O712" s="291">
        <f>IF(A44taxstdlife="n/a","n/a",IF(O$3&gt;(A44taxstdlife+$E712),(Input!$M$99-Input!$M$148)-SUM($M712:N712),(Input!$M$99-Input!$M$148)/A44taxstdlife))</f>
        <v>0</v>
      </c>
      <c r="P712" s="291">
        <f>IF(A44taxstdlife="n/a","n/a",IF(P$3&gt;(A44taxstdlife+$E712),(Input!$M$99-Input!$M$148)-SUM($M712:O712),(Input!$M$99-Input!$M$148)/A44taxstdlife))</f>
        <v>0</v>
      </c>
      <c r="Q712" s="291">
        <f>IF(A44taxstdlife="n/a","n/a",IF(Q$3&gt;(A44taxstdlife+$E712),(Input!$M$99-Input!$M$148)-SUM($M712:P712),(Input!$M$99-Input!$M$148)/A44taxstdlife))</f>
        <v>0</v>
      </c>
      <c r="R712" s="291"/>
      <c r="S712" s="288"/>
      <c r="T712" s="288"/>
      <c r="U712" s="288"/>
      <c r="V712" s="288"/>
      <c r="W712" s="288"/>
      <c r="X712" s="288"/>
      <c r="Y712" s="288"/>
      <c r="Z712" s="288"/>
      <c r="AA712" s="289"/>
      <c r="AB712" s="289"/>
      <c r="AC712" s="289"/>
      <c r="AD712" s="289"/>
      <c r="AE712" s="289"/>
      <c r="AF712" s="289"/>
      <c r="AG712" s="289"/>
      <c r="AH712" s="289"/>
      <c r="AI712" s="289"/>
      <c r="AJ712" s="289"/>
      <c r="AK712" s="289"/>
      <c r="AL712" s="289"/>
      <c r="AM712" s="289"/>
      <c r="AN712" s="289"/>
      <c r="AO712" s="289"/>
      <c r="AP712" s="289"/>
      <c r="AQ712" s="289"/>
      <c r="AR712" s="289"/>
      <c r="AS712" s="289"/>
      <c r="AT712" s="289"/>
      <c r="AU712" s="289"/>
      <c r="AV712" s="289"/>
      <c r="AW712" s="289"/>
      <c r="AX712" s="289"/>
      <c r="AY712" s="289"/>
      <c r="AZ712" s="289"/>
      <c r="BA712" s="289"/>
      <c r="BB712" s="289"/>
      <c r="BC712" s="289"/>
      <c r="BD712" s="289"/>
      <c r="BE712" s="289"/>
      <c r="BF712" s="289"/>
      <c r="BG712" s="289"/>
      <c r="BH712" s="289"/>
      <c r="BI712" s="289"/>
      <c r="BJ712" s="187"/>
      <c r="BK712" s="187"/>
      <c r="BL712" s="187"/>
      <c r="BM712" s="187"/>
      <c r="BN712" s="187"/>
      <c r="BO712" s="187"/>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t="12.75" hidden="1" customHeight="1" outlineLevel="2">
      <c r="A713" s="9"/>
      <c r="B713" s="9"/>
      <c r="C713" s="25"/>
      <c r="D713" s="365"/>
      <c r="E713" s="85">
        <v>7</v>
      </c>
      <c r="F713" s="290"/>
      <c r="G713" s="295"/>
      <c r="H713" s="294"/>
      <c r="I713" s="294"/>
      <c r="J713" s="294"/>
      <c r="K713" s="294"/>
      <c r="L713" s="294"/>
      <c r="M713" s="294"/>
      <c r="N713" s="293"/>
      <c r="O713" s="291">
        <f>IF(A44taxstdlife="n/a","n/a",IF(O$3&gt;(A44taxstdlife+$E713),(Input!$N$99-Input!$N$148)-SUM($N713:N713),(Input!$N$99-Input!$N$148)/A44taxstdlife))</f>
        <v>0</v>
      </c>
      <c r="P713" s="291">
        <f>IF(A44taxstdlife="n/a","n/a",IF(P$3&gt;(A44taxstdlife+$E713),(Input!$N$99-Input!$N$148)-SUM($N713:O713),(Input!$N$99-Input!$N$148)/A44taxstdlife))</f>
        <v>0</v>
      </c>
      <c r="Q713" s="291">
        <f>IF(A44taxstdlife="n/a","n/a",IF(Q$3&gt;(A44taxstdlife+$E713),(Input!$N$99-Input!$N$148)-SUM($N713:P713),(Input!$N$99-Input!$N$148)/A44taxstdlife))</f>
        <v>0</v>
      </c>
      <c r="R713" s="291"/>
      <c r="S713" s="288"/>
      <c r="T713" s="288"/>
      <c r="U713" s="288"/>
      <c r="V713" s="288"/>
      <c r="W713" s="288"/>
      <c r="X713" s="288"/>
      <c r="Y713" s="288"/>
      <c r="Z713" s="288"/>
      <c r="AA713" s="289"/>
      <c r="AB713" s="289"/>
      <c r="AC713" s="289"/>
      <c r="AD713" s="289"/>
      <c r="AE713" s="289"/>
      <c r="AF713" s="289"/>
      <c r="AG713" s="289"/>
      <c r="AH713" s="289"/>
      <c r="AI713" s="289"/>
      <c r="AJ713" s="289"/>
      <c r="AK713" s="289"/>
      <c r="AL713" s="289"/>
      <c r="AM713" s="289"/>
      <c r="AN713" s="289"/>
      <c r="AO713" s="289"/>
      <c r="AP713" s="289"/>
      <c r="AQ713" s="289"/>
      <c r="AR713" s="289"/>
      <c r="AS713" s="289"/>
      <c r="AT713" s="289"/>
      <c r="AU713" s="289"/>
      <c r="AV713" s="289"/>
      <c r="AW713" s="289"/>
      <c r="AX713" s="289"/>
      <c r="AY713" s="289"/>
      <c r="AZ713" s="289"/>
      <c r="BA713" s="289"/>
      <c r="BB713" s="289"/>
      <c r="BC713" s="289"/>
      <c r="BD713" s="289"/>
      <c r="BE713" s="289"/>
      <c r="BF713" s="289"/>
      <c r="BG713" s="289"/>
      <c r="BH713" s="289"/>
      <c r="BI713" s="289"/>
      <c r="BJ713" s="187"/>
      <c r="BK713" s="187"/>
      <c r="BL713" s="187"/>
      <c r="BM713" s="187"/>
      <c r="BN713" s="187"/>
      <c r="BO713" s="187"/>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t="12.75" hidden="1" customHeight="1" outlineLevel="2">
      <c r="A714" s="9"/>
      <c r="B714" s="9"/>
      <c r="C714" s="25"/>
      <c r="D714" s="365"/>
      <c r="E714" s="85">
        <v>8</v>
      </c>
      <c r="F714" s="290"/>
      <c r="G714" s="295"/>
      <c r="H714" s="294"/>
      <c r="I714" s="294"/>
      <c r="J714" s="294"/>
      <c r="K714" s="294"/>
      <c r="L714" s="294"/>
      <c r="M714" s="294"/>
      <c r="N714" s="294"/>
      <c r="O714" s="293"/>
      <c r="P714" s="291">
        <f>IF(A44taxstdlife="n/a","n/a",IF(P$3&gt;(A44taxstdlife+$E714),(Input!$O$99-Input!$O$148)-SUM($O714:O714),(Input!$O$99-Input!$O$148)/A44taxstdlife))</f>
        <v>0</v>
      </c>
      <c r="Q714" s="291">
        <f>IF(A44taxstdlife="n/a","n/a",IF(Q$3&gt;(A44taxstdlife+$E714),(Input!$O$99-Input!$O$148)-SUM($O714:P714),(Input!$O$99-Input!$O$148)/A44taxstdlife))</f>
        <v>0</v>
      </c>
      <c r="R714" s="291"/>
      <c r="S714" s="288"/>
      <c r="T714" s="288"/>
      <c r="U714" s="288"/>
      <c r="V714" s="288"/>
      <c r="W714" s="288"/>
      <c r="X714" s="288"/>
      <c r="Y714" s="288"/>
      <c r="Z714" s="288"/>
      <c r="AA714" s="289"/>
      <c r="AB714" s="289"/>
      <c r="AC714" s="289"/>
      <c r="AD714" s="289"/>
      <c r="AE714" s="289"/>
      <c r="AF714" s="289"/>
      <c r="AG714" s="289"/>
      <c r="AH714" s="289"/>
      <c r="AI714" s="289"/>
      <c r="AJ714" s="289"/>
      <c r="AK714" s="289"/>
      <c r="AL714" s="289"/>
      <c r="AM714" s="289"/>
      <c r="AN714" s="289"/>
      <c r="AO714" s="289"/>
      <c r="AP714" s="289"/>
      <c r="AQ714" s="289"/>
      <c r="AR714" s="289"/>
      <c r="AS714" s="289"/>
      <c r="AT714" s="289"/>
      <c r="AU714" s="289"/>
      <c r="AV714" s="289"/>
      <c r="AW714" s="289"/>
      <c r="AX714" s="289"/>
      <c r="AY714" s="289"/>
      <c r="AZ714" s="289"/>
      <c r="BA714" s="289"/>
      <c r="BB714" s="289"/>
      <c r="BC714" s="289"/>
      <c r="BD714" s="289"/>
      <c r="BE714" s="289"/>
      <c r="BF714" s="289"/>
      <c r="BG714" s="289"/>
      <c r="BH714" s="289"/>
      <c r="BI714" s="289"/>
      <c r="BJ714" s="187"/>
      <c r="BK714" s="187"/>
      <c r="BL714" s="187"/>
      <c r="BM714" s="187"/>
      <c r="BN714" s="187"/>
      <c r="BO714" s="187"/>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t="12.75" hidden="1" customHeight="1" outlineLevel="2">
      <c r="A715" s="9"/>
      <c r="B715" s="9"/>
      <c r="C715" s="25"/>
      <c r="D715" s="365"/>
      <c r="E715" s="85">
        <v>9</v>
      </c>
      <c r="F715" s="290"/>
      <c r="G715" s="295"/>
      <c r="H715" s="294"/>
      <c r="I715" s="294"/>
      <c r="J715" s="294"/>
      <c r="K715" s="294"/>
      <c r="L715" s="294"/>
      <c r="M715" s="294"/>
      <c r="N715" s="294"/>
      <c r="O715" s="294"/>
      <c r="P715" s="293"/>
      <c r="Q715" s="291">
        <f>IF(A44taxstdlife="n/a","n/a",IF(Q$3&gt;(A44taxstdlife+$E715),(Input!$P$99-Input!$P$148)-SUM($P715:P715),(Input!$P$99-Input!$P$148)/A44taxstdlife))</f>
        <v>0</v>
      </c>
      <c r="R715" s="291"/>
      <c r="S715" s="288"/>
      <c r="T715" s="288"/>
      <c r="U715" s="288"/>
      <c r="V715" s="288"/>
      <c r="W715" s="288"/>
      <c r="X715" s="288"/>
      <c r="Y715" s="288"/>
      <c r="Z715" s="288"/>
      <c r="AA715" s="289"/>
      <c r="AB715" s="289"/>
      <c r="AC715" s="289"/>
      <c r="AD715" s="289"/>
      <c r="AE715" s="289"/>
      <c r="AF715" s="289"/>
      <c r="AG715" s="289"/>
      <c r="AH715" s="289"/>
      <c r="AI715" s="289"/>
      <c r="AJ715" s="289"/>
      <c r="AK715" s="289"/>
      <c r="AL715" s="289"/>
      <c r="AM715" s="289"/>
      <c r="AN715" s="289"/>
      <c r="AO715" s="289"/>
      <c r="AP715" s="289"/>
      <c r="AQ715" s="289"/>
      <c r="AR715" s="289"/>
      <c r="AS715" s="289"/>
      <c r="AT715" s="289"/>
      <c r="AU715" s="289"/>
      <c r="AV715" s="289"/>
      <c r="AW715" s="289"/>
      <c r="AX715" s="289"/>
      <c r="AY715" s="289"/>
      <c r="AZ715" s="289"/>
      <c r="BA715" s="289"/>
      <c r="BB715" s="289"/>
      <c r="BC715" s="289"/>
      <c r="BD715" s="289"/>
      <c r="BE715" s="289"/>
      <c r="BF715" s="289"/>
      <c r="BG715" s="289"/>
      <c r="BH715" s="289"/>
      <c r="BI715" s="289"/>
      <c r="BJ715" s="187"/>
      <c r="BK715" s="187"/>
      <c r="BL715" s="187"/>
      <c r="BM715" s="187"/>
      <c r="BN715" s="187"/>
      <c r="BO715" s="187"/>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t="12.75" hidden="1" customHeight="1" outlineLevel="2">
      <c r="A716" s="9"/>
      <c r="B716" s="9"/>
      <c r="C716" s="25"/>
      <c r="D716" s="365"/>
      <c r="E716" s="86">
        <v>10</v>
      </c>
      <c r="F716" s="290"/>
      <c r="G716" s="295"/>
      <c r="H716" s="294"/>
      <c r="I716" s="294"/>
      <c r="J716" s="294"/>
      <c r="K716" s="294"/>
      <c r="L716" s="294"/>
      <c r="M716" s="294"/>
      <c r="N716" s="294"/>
      <c r="O716" s="294"/>
      <c r="P716" s="295"/>
      <c r="Q716" s="293"/>
      <c r="R716" s="291"/>
      <c r="S716" s="288"/>
      <c r="T716" s="288"/>
      <c r="U716" s="288"/>
      <c r="V716" s="288"/>
      <c r="W716" s="288"/>
      <c r="X716" s="288"/>
      <c r="Y716" s="288"/>
      <c r="Z716" s="288"/>
      <c r="AA716" s="289"/>
      <c r="AB716" s="289"/>
      <c r="AC716" s="289"/>
      <c r="AD716" s="289"/>
      <c r="AE716" s="289"/>
      <c r="AF716" s="289"/>
      <c r="AG716" s="289"/>
      <c r="AH716" s="289"/>
      <c r="AI716" s="289"/>
      <c r="AJ716" s="289"/>
      <c r="AK716" s="289"/>
      <c r="AL716" s="289"/>
      <c r="AM716" s="289"/>
      <c r="AN716" s="289"/>
      <c r="AO716" s="289"/>
      <c r="AP716" s="289"/>
      <c r="AQ716" s="289"/>
      <c r="AR716" s="289"/>
      <c r="AS716" s="289"/>
      <c r="AT716" s="289"/>
      <c r="AU716" s="289"/>
      <c r="AV716" s="289"/>
      <c r="AW716" s="289"/>
      <c r="AX716" s="289"/>
      <c r="AY716" s="289"/>
      <c r="AZ716" s="289"/>
      <c r="BA716" s="289"/>
      <c r="BB716" s="289"/>
      <c r="BC716" s="289"/>
      <c r="BD716" s="289"/>
      <c r="BE716" s="289"/>
      <c r="BF716" s="289"/>
      <c r="BG716" s="289"/>
      <c r="BH716" s="289"/>
      <c r="BI716" s="289"/>
      <c r="BJ716" s="187"/>
      <c r="BK716" s="187"/>
      <c r="BL716" s="187"/>
      <c r="BM716" s="187"/>
      <c r="BN716" s="187"/>
      <c r="BO716" s="187"/>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1">
      <c r="A717" s="9"/>
      <c r="B717" s="9"/>
      <c r="C717" s="25">
        <f>Asset44</f>
        <v>0</v>
      </c>
      <c r="D717" s="9"/>
      <c r="E717" s="9"/>
      <c r="F717" s="281"/>
      <c r="G717" s="296"/>
      <c r="H717" s="296">
        <f>-SUM(H704:H716)</f>
        <v>0</v>
      </c>
      <c r="I717" s="296">
        <f>-SUM(I704:I716)</f>
        <v>0</v>
      </c>
      <c r="J717" s="296">
        <f>-SUM(J704:J716)</f>
        <v>0</v>
      </c>
      <c r="K717" s="296">
        <f>-SUM(K704:K716)</f>
        <v>0</v>
      </c>
      <c r="L717" s="296">
        <f>-SUM(L704:L716)</f>
        <v>0</v>
      </c>
      <c r="M717" s="296">
        <f>IF(Input!M444&gt;0, -SUM(M704:M716), 0)</f>
        <v>0</v>
      </c>
      <c r="N717" s="296">
        <f>IF(Input!N444&gt;0, -SUM(N704:N716), 0)</f>
        <v>0</v>
      </c>
      <c r="O717" s="296">
        <f>IF(Input!O444&gt;0, -SUM(O704:O716), 0)</f>
        <v>0</v>
      </c>
      <c r="P717" s="296">
        <f>IF(Input!P444&gt;0, -SUM(P704:P716), 0)</f>
        <v>0</v>
      </c>
      <c r="Q717" s="296">
        <f>IF(Input!Q444&gt;0, -SUM(Q704:Q716), 0)</f>
        <v>0</v>
      </c>
      <c r="R717" s="297"/>
      <c r="S717" s="298"/>
      <c r="T717" s="298"/>
      <c r="U717" s="298"/>
      <c r="V717" s="298"/>
      <c r="W717" s="298"/>
      <c r="X717" s="298"/>
      <c r="Y717" s="298"/>
      <c r="Z717" s="298"/>
      <c r="AA717" s="299"/>
      <c r="AB717" s="299"/>
      <c r="AC717" s="299"/>
      <c r="AD717" s="299"/>
      <c r="AE717" s="299"/>
      <c r="AF717" s="299"/>
      <c r="AG717" s="299"/>
      <c r="AH717" s="299"/>
      <c r="AI717" s="299"/>
      <c r="AJ717" s="299"/>
      <c r="AK717" s="299"/>
      <c r="AL717" s="299"/>
      <c r="AM717" s="299"/>
      <c r="AN717" s="299"/>
      <c r="AO717" s="299"/>
      <c r="AP717" s="299"/>
      <c r="AQ717" s="299"/>
      <c r="AR717" s="299"/>
      <c r="AS717" s="299"/>
      <c r="AT717" s="299"/>
      <c r="AU717" s="299"/>
      <c r="AV717" s="299"/>
      <c r="AW717" s="299"/>
      <c r="AX717" s="299"/>
      <c r="AY717" s="299"/>
      <c r="AZ717" s="299"/>
      <c r="BA717" s="299"/>
      <c r="BB717" s="299"/>
      <c r="BC717" s="299"/>
      <c r="BD717" s="299"/>
      <c r="BE717" s="299"/>
      <c r="BF717" s="299"/>
      <c r="BG717" s="299"/>
      <c r="BH717" s="299"/>
      <c r="BI717" s="299"/>
      <c r="BJ717" s="187"/>
      <c r="BK717" s="187"/>
      <c r="BL717" s="187"/>
      <c r="BM717" s="187"/>
      <c r="BN717" s="187"/>
      <c r="BO717" s="18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t="12.75" hidden="1" customHeight="1" outlineLevel="2">
      <c r="A718" s="9"/>
      <c r="B718" s="188">
        <f>Asset45</f>
        <v>0</v>
      </c>
      <c r="C718" s="32"/>
      <c r="D718" s="33" t="s">
        <v>66</v>
      </c>
      <c r="E718" s="32"/>
      <c r="F718" s="286"/>
      <c r="G718" s="287"/>
      <c r="H718" s="287">
        <f>IF(H$3&gt;A45taxremlife,A45taxvalue-SUM($F718:G718),IF(A45taxremlife="N/A","n/a",A45taxvalue/A45taxremlife))</f>
        <v>0</v>
      </c>
      <c r="I718" s="287">
        <f>IF(I$3&gt;A45taxremlife,A45taxvalue-SUM($F718:H718),IF(A45taxremlife="N/A","n/a",A45taxvalue/A45taxremlife))</f>
        <v>0</v>
      </c>
      <c r="J718" s="287">
        <f>IF(J$3&gt;A45taxremlife,A45taxvalue-SUM($F718:I718),IF(A45taxremlife="N/A","n/a",A45taxvalue/A45taxremlife))</f>
        <v>0</v>
      </c>
      <c r="K718" s="287">
        <f>IF(K$3&gt;A45taxremlife,A45taxvalue-SUM($F718:J718),IF(A45taxremlife="N/A","n/a",A45taxvalue/A45taxremlife))</f>
        <v>0</v>
      </c>
      <c r="L718" s="287">
        <f>IF(L$3&gt;A45taxremlife,A45taxvalue-SUM($F718:K718),IF(A45taxremlife="N/A","n/a",A45taxvalue/A45taxremlife))</f>
        <v>0</v>
      </c>
      <c r="M718" s="287">
        <f>IF(M$3&gt;A45taxremlife,A45taxvalue-SUM($F718:L718),IF(A45taxremlife="N/A","n/a",A45taxvalue/A45taxremlife))</f>
        <v>0</v>
      </c>
      <c r="N718" s="287">
        <f>IF(N$3&gt;A45taxremlife,A45taxvalue-SUM($F718:M718),IF(A45taxremlife="N/A","n/a",A45taxvalue/A45taxremlife))</f>
        <v>0</v>
      </c>
      <c r="O718" s="287">
        <f>IF(O$3&gt;A45taxremlife,A45taxvalue-SUM($F718:N718),IF(A45taxremlife="N/A","n/a",A45taxvalue/A45taxremlife))</f>
        <v>0</v>
      </c>
      <c r="P718" s="287">
        <f>IF(P$3&gt;A45taxremlife,A45taxvalue-SUM($F718:O718),IF(A45taxremlife="N/A","n/a",A45taxvalue/A45taxremlife))</f>
        <v>0</v>
      </c>
      <c r="Q718" s="287">
        <f>IF(Q$3&gt;A45taxremlife,A45taxvalue-SUM($F718:P718),IF(A45taxremlife="N/A","n/a",A45taxvalue/A45taxremlife))</f>
        <v>0</v>
      </c>
      <c r="R718" s="287"/>
      <c r="S718" s="288"/>
      <c r="T718" s="288"/>
      <c r="U718" s="288"/>
      <c r="V718" s="288"/>
      <c r="W718" s="288"/>
      <c r="X718" s="288"/>
      <c r="Y718" s="288"/>
      <c r="Z718" s="288"/>
      <c r="AA718" s="289"/>
      <c r="AB718" s="289"/>
      <c r="AC718" s="289"/>
      <c r="AD718" s="289"/>
      <c r="AE718" s="289"/>
      <c r="AF718" s="289"/>
      <c r="AG718" s="289"/>
      <c r="AH718" s="289"/>
      <c r="AI718" s="289"/>
      <c r="AJ718" s="289"/>
      <c r="AK718" s="289"/>
      <c r="AL718" s="289"/>
      <c r="AM718" s="289"/>
      <c r="AN718" s="289"/>
      <c r="AO718" s="289"/>
      <c r="AP718" s="289"/>
      <c r="AQ718" s="289"/>
      <c r="AR718" s="289"/>
      <c r="AS718" s="289"/>
      <c r="AT718" s="289"/>
      <c r="AU718" s="289"/>
      <c r="AV718" s="289"/>
      <c r="AW718" s="289"/>
      <c r="AX718" s="289"/>
      <c r="AY718" s="289"/>
      <c r="AZ718" s="289"/>
      <c r="BA718" s="289"/>
      <c r="BB718" s="289"/>
      <c r="BC718" s="289"/>
      <c r="BD718" s="289"/>
      <c r="BE718" s="289"/>
      <c r="BF718" s="289"/>
      <c r="BG718" s="289"/>
      <c r="BH718" s="289"/>
      <c r="BI718" s="289"/>
      <c r="BJ718" s="187"/>
      <c r="BK718" s="187"/>
      <c r="BL718" s="187"/>
      <c r="BM718" s="187"/>
      <c r="BN718" s="187"/>
      <c r="BO718" s="187"/>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t="12.75" hidden="1" customHeight="1" outlineLevel="2">
      <c r="A719" s="9"/>
      <c r="B719" s="9"/>
      <c r="C719" s="25"/>
      <c r="D719" s="364" t="s">
        <v>83</v>
      </c>
      <c r="E719" s="85">
        <v>-1</v>
      </c>
      <c r="F719" s="290"/>
      <c r="G719" s="291"/>
      <c r="H719" s="291"/>
      <c r="I719" s="291"/>
      <c r="J719" s="291"/>
      <c r="K719" s="291"/>
      <c r="L719" s="291"/>
      <c r="M719" s="291"/>
      <c r="N719" s="291"/>
      <c r="O719" s="291"/>
      <c r="P719" s="291"/>
      <c r="Q719" s="291"/>
      <c r="R719" s="291"/>
      <c r="S719" s="288"/>
      <c r="T719" s="288"/>
      <c r="U719" s="288"/>
      <c r="V719" s="288"/>
      <c r="W719" s="288"/>
      <c r="X719" s="288"/>
      <c r="Y719" s="288"/>
      <c r="Z719" s="288"/>
      <c r="AA719" s="289"/>
      <c r="AB719" s="289"/>
      <c r="AC719" s="289"/>
      <c r="AD719" s="289"/>
      <c r="AE719" s="289"/>
      <c r="AF719" s="289"/>
      <c r="AG719" s="289"/>
      <c r="AH719" s="289"/>
      <c r="AI719" s="289"/>
      <c r="AJ719" s="289"/>
      <c r="AK719" s="289"/>
      <c r="AL719" s="289"/>
      <c r="AM719" s="289"/>
      <c r="AN719" s="289"/>
      <c r="AO719" s="289"/>
      <c r="AP719" s="289"/>
      <c r="AQ719" s="289"/>
      <c r="AR719" s="289"/>
      <c r="AS719" s="289"/>
      <c r="AT719" s="289"/>
      <c r="AU719" s="289"/>
      <c r="AV719" s="289"/>
      <c r="AW719" s="289"/>
      <c r="AX719" s="289"/>
      <c r="AY719" s="289"/>
      <c r="AZ719" s="289"/>
      <c r="BA719" s="289"/>
      <c r="BB719" s="289"/>
      <c r="BC719" s="289"/>
      <c r="BD719" s="289"/>
      <c r="BE719" s="289"/>
      <c r="BF719" s="289"/>
      <c r="BG719" s="289"/>
      <c r="BH719" s="289"/>
      <c r="BI719" s="289"/>
      <c r="BJ719" s="187"/>
      <c r="BK719" s="187"/>
      <c r="BL719" s="187"/>
      <c r="BM719" s="187"/>
      <c r="BN719" s="187"/>
      <c r="BO719" s="187"/>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t="12.75" hidden="1" customHeight="1" outlineLevel="2">
      <c r="A720" s="9"/>
      <c r="B720" s="9"/>
      <c r="C720" s="25"/>
      <c r="D720" s="365"/>
      <c r="E720" s="85">
        <v>0</v>
      </c>
      <c r="F720" s="290"/>
      <c r="G720" s="294"/>
      <c r="H720" s="291"/>
      <c r="I720" s="291"/>
      <c r="J720" s="291"/>
      <c r="K720" s="291"/>
      <c r="L720" s="291"/>
      <c r="M720" s="291"/>
      <c r="N720" s="291"/>
      <c r="O720" s="291"/>
      <c r="P720" s="291"/>
      <c r="Q720" s="291"/>
      <c r="R720" s="291"/>
      <c r="S720" s="288"/>
      <c r="T720" s="288"/>
      <c r="U720" s="288"/>
      <c r="V720" s="288"/>
      <c r="W720" s="288"/>
      <c r="X720" s="288"/>
      <c r="Y720" s="288"/>
      <c r="Z720" s="288"/>
      <c r="AA720" s="289"/>
      <c r="AB720" s="289"/>
      <c r="AC720" s="289"/>
      <c r="AD720" s="289"/>
      <c r="AE720" s="289"/>
      <c r="AF720" s="289"/>
      <c r="AG720" s="289"/>
      <c r="AH720" s="289"/>
      <c r="AI720" s="289"/>
      <c r="AJ720" s="289"/>
      <c r="AK720" s="289"/>
      <c r="AL720" s="289"/>
      <c r="AM720" s="289"/>
      <c r="AN720" s="289"/>
      <c r="AO720" s="289"/>
      <c r="AP720" s="289"/>
      <c r="AQ720" s="289"/>
      <c r="AR720" s="289"/>
      <c r="AS720" s="289"/>
      <c r="AT720" s="289"/>
      <c r="AU720" s="289"/>
      <c r="AV720" s="289"/>
      <c r="AW720" s="289"/>
      <c r="AX720" s="289"/>
      <c r="AY720" s="289"/>
      <c r="AZ720" s="289"/>
      <c r="BA720" s="289"/>
      <c r="BB720" s="289"/>
      <c r="BC720" s="289"/>
      <c r="BD720" s="289"/>
      <c r="BE720" s="289"/>
      <c r="BF720" s="289"/>
      <c r="BG720" s="289"/>
      <c r="BH720" s="289"/>
      <c r="BI720" s="289"/>
      <c r="BJ720" s="187"/>
      <c r="BK720" s="187"/>
      <c r="BL720" s="187"/>
      <c r="BM720" s="187"/>
      <c r="BN720" s="187"/>
      <c r="BO720" s="187"/>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t="12.75" hidden="1" customHeight="1" outlineLevel="2">
      <c r="A721" s="9"/>
      <c r="B721" s="9"/>
      <c r="C721" s="25"/>
      <c r="D721" s="365"/>
      <c r="E721" s="85">
        <v>1</v>
      </c>
      <c r="F721" s="290"/>
      <c r="G721" s="294"/>
      <c r="H721" s="293"/>
      <c r="I721" s="291">
        <f>IF(A45taxstdlife="n/a","n/a",IF(I$3&gt;(A45taxstdlife+$E721),(Input!$H$100-Input!$H$149)-SUM($H721:H721),(Input!$H$100-Input!$H$149)/A45taxstdlife))</f>
        <v>0</v>
      </c>
      <c r="J721" s="291">
        <f>IF(A45taxstdlife="n/a","n/a",IF(J$3&gt;(A45taxstdlife+$E721),(Input!$H$100-Input!$H$149)-SUM($H721:I721),(Input!$H$100-Input!$H$149)/A45taxstdlife))</f>
        <v>0</v>
      </c>
      <c r="K721" s="291">
        <f>IF(A45taxstdlife="n/a","n/a",IF(K$3&gt;(A45taxstdlife+$E721),(Input!$H$100-Input!$H$149)-SUM($H721:J721),(Input!$H$100-Input!$H$149)/A45taxstdlife))</f>
        <v>0</v>
      </c>
      <c r="L721" s="291">
        <f>IF(A45taxstdlife="n/a","n/a",IF(L$3&gt;(A45taxstdlife+$E721),(Input!$H$100-Input!$H$149)-SUM($H721:K721),(Input!$H$100-Input!$H$149)/A45taxstdlife))</f>
        <v>0</v>
      </c>
      <c r="M721" s="291">
        <f>IF(A45taxstdlife="n/a","n/a",IF(M$3&gt;(A45taxstdlife+$E721),(Input!$H$100-Input!$H$149)-SUM($H721:L721),(Input!$H$100-Input!$H$149)/A45taxstdlife))</f>
        <v>0</v>
      </c>
      <c r="N721" s="291">
        <f>IF(A45taxstdlife="n/a","n/a",IF(N$3&gt;(A45taxstdlife+$E721),(Input!$H$100-Input!$H$149)-SUM($H721:M721),(Input!$H$100-Input!$H$149)/A45taxstdlife))</f>
        <v>0</v>
      </c>
      <c r="O721" s="291">
        <f>IF(A45taxstdlife="n/a","n/a",IF(O$3&gt;(A45taxstdlife+$E721),(Input!$H$100-Input!$H$149)-SUM($H721:N721),(Input!$H$100-Input!$H$149)/A45taxstdlife))</f>
        <v>0</v>
      </c>
      <c r="P721" s="291">
        <f>IF(A45taxstdlife="n/a","n/a",IF(P$3&gt;(A45taxstdlife+$E721),(Input!$H$100-Input!$H$149)-SUM($H721:O721),(Input!$H$100-Input!$H$149)/A45taxstdlife))</f>
        <v>0</v>
      </c>
      <c r="Q721" s="291">
        <f>IF(A45taxstdlife="n/a","n/a",IF(Q$3&gt;(A45taxstdlife+$E721),(Input!$H$100-Input!$H$149)-SUM($H721:P721),(Input!$H$100-Input!$H$149)/A45taxstdlife))</f>
        <v>0</v>
      </c>
      <c r="R721" s="291"/>
      <c r="S721" s="288"/>
      <c r="T721" s="288"/>
      <c r="U721" s="288"/>
      <c r="V721" s="288"/>
      <c r="W721" s="288"/>
      <c r="X721" s="288"/>
      <c r="Y721" s="288"/>
      <c r="Z721" s="288"/>
      <c r="AA721" s="289"/>
      <c r="AB721" s="289"/>
      <c r="AC721" s="289"/>
      <c r="AD721" s="289"/>
      <c r="AE721" s="289"/>
      <c r="AF721" s="289"/>
      <c r="AG721" s="289"/>
      <c r="AH721" s="289"/>
      <c r="AI721" s="289"/>
      <c r="AJ721" s="289"/>
      <c r="AK721" s="289"/>
      <c r="AL721" s="289"/>
      <c r="AM721" s="289"/>
      <c r="AN721" s="289"/>
      <c r="AO721" s="289"/>
      <c r="AP721" s="289"/>
      <c r="AQ721" s="289"/>
      <c r="AR721" s="289"/>
      <c r="AS721" s="289"/>
      <c r="AT721" s="289"/>
      <c r="AU721" s="289"/>
      <c r="AV721" s="289"/>
      <c r="AW721" s="289"/>
      <c r="AX721" s="289"/>
      <c r="AY721" s="289"/>
      <c r="AZ721" s="289"/>
      <c r="BA721" s="289"/>
      <c r="BB721" s="289"/>
      <c r="BC721" s="289"/>
      <c r="BD721" s="289"/>
      <c r="BE721" s="289"/>
      <c r="BF721" s="289"/>
      <c r="BG721" s="289"/>
      <c r="BH721" s="289"/>
      <c r="BI721" s="289"/>
      <c r="BJ721" s="187"/>
      <c r="BK721" s="187"/>
      <c r="BL721" s="187"/>
      <c r="BM721" s="187"/>
      <c r="BN721" s="187"/>
      <c r="BO721" s="187"/>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t="12.75" hidden="1" customHeight="1" outlineLevel="2">
      <c r="A722" s="9"/>
      <c r="B722" s="9"/>
      <c r="C722" s="25"/>
      <c r="D722" s="365"/>
      <c r="E722" s="85">
        <v>2</v>
      </c>
      <c r="F722" s="290"/>
      <c r="G722" s="294"/>
      <c r="H722" s="294"/>
      <c r="I722" s="293"/>
      <c r="J722" s="291">
        <f>IF(A45taxstdlife="n/a","n/a",IF(J$3&gt;(A45taxstdlife+$E722),(Input!$I$100-Input!$I$149)-SUM($I722:I722),(Input!$I$100-Input!$I$149)/A45taxstdlife))</f>
        <v>0</v>
      </c>
      <c r="K722" s="291">
        <f>IF(A45taxstdlife="n/a","n/a",IF(K$3&gt;(A45taxstdlife+$E722),(Input!$I$100-Input!$I$149)-SUM($I722:J722),(Input!$I$100-Input!$I$149)/A45taxstdlife))</f>
        <v>0</v>
      </c>
      <c r="L722" s="291">
        <f>IF(A45taxstdlife="n/a","n/a",IF(L$3&gt;(A45taxstdlife+$E722),(Input!$I$100-Input!$I$149)-SUM($I722:K722),(Input!$I$100-Input!$I$149)/A45taxstdlife))</f>
        <v>0</v>
      </c>
      <c r="M722" s="291">
        <f>IF(A45taxstdlife="n/a","n/a",IF(M$3&gt;(A45taxstdlife+$E722),(Input!$I$100-Input!$I$149)-SUM($I722:L722),(Input!$I$100-Input!$I$149)/A45taxstdlife))</f>
        <v>0</v>
      </c>
      <c r="N722" s="291">
        <f>IF(A45taxstdlife="n/a","n/a",IF(N$3&gt;(A45taxstdlife+$E722),(Input!$I$100-Input!$I$149)-SUM($I722:M722),(Input!$I$100-Input!$I$149)/A45taxstdlife))</f>
        <v>0</v>
      </c>
      <c r="O722" s="291">
        <f>IF(A45taxstdlife="n/a","n/a",IF(O$3&gt;(A45taxstdlife+$E722),(Input!$I$100-Input!$I$149)-SUM($I722:N722),(Input!$I$100-Input!$I$149)/A45taxstdlife))</f>
        <v>0</v>
      </c>
      <c r="P722" s="291">
        <f>IF(A45taxstdlife="n/a","n/a",IF(P$3&gt;(A45taxstdlife+$E722),(Input!$I$100-Input!$I$149)-SUM($I722:O722),(Input!$I$100-Input!$I$149)/A45taxstdlife))</f>
        <v>0</v>
      </c>
      <c r="Q722" s="291">
        <f>IF(A45taxstdlife="n/a","n/a",IF(Q$3&gt;(A45taxstdlife+$E722),(Input!$I$100-Input!$I$149)-SUM($I722:P722),(Input!$I$100-Input!$I$149)/A45taxstdlife))</f>
        <v>0</v>
      </c>
      <c r="R722" s="291"/>
      <c r="S722" s="288"/>
      <c r="T722" s="288"/>
      <c r="U722" s="288"/>
      <c r="V722" s="288"/>
      <c r="W722" s="288"/>
      <c r="X722" s="288"/>
      <c r="Y722" s="288"/>
      <c r="Z722" s="288"/>
      <c r="AA722" s="289"/>
      <c r="AB722" s="289"/>
      <c r="AC722" s="289"/>
      <c r="AD722" s="289"/>
      <c r="AE722" s="289"/>
      <c r="AF722" s="289"/>
      <c r="AG722" s="289"/>
      <c r="AH722" s="289"/>
      <c r="AI722" s="289"/>
      <c r="AJ722" s="289"/>
      <c r="AK722" s="289"/>
      <c r="AL722" s="289"/>
      <c r="AM722" s="289"/>
      <c r="AN722" s="289"/>
      <c r="AO722" s="289"/>
      <c r="AP722" s="289"/>
      <c r="AQ722" s="289"/>
      <c r="AR722" s="289"/>
      <c r="AS722" s="289"/>
      <c r="AT722" s="289"/>
      <c r="AU722" s="289"/>
      <c r="AV722" s="289"/>
      <c r="AW722" s="289"/>
      <c r="AX722" s="289"/>
      <c r="AY722" s="289"/>
      <c r="AZ722" s="289"/>
      <c r="BA722" s="289"/>
      <c r="BB722" s="289"/>
      <c r="BC722" s="289"/>
      <c r="BD722" s="289"/>
      <c r="BE722" s="289"/>
      <c r="BF722" s="289"/>
      <c r="BG722" s="289"/>
      <c r="BH722" s="289"/>
      <c r="BI722" s="289"/>
      <c r="BJ722" s="300"/>
      <c r="BK722" s="187"/>
      <c r="BL722" s="187"/>
      <c r="BM722" s="187"/>
      <c r="BN722" s="187"/>
      <c r="BO722" s="187"/>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t="12.75" hidden="1" customHeight="1" outlineLevel="2">
      <c r="A723" s="9"/>
      <c r="B723" s="9"/>
      <c r="C723" s="25"/>
      <c r="D723" s="365"/>
      <c r="E723" s="85">
        <v>3</v>
      </c>
      <c r="F723" s="290"/>
      <c r="G723" s="294"/>
      <c r="H723" s="294"/>
      <c r="I723" s="294"/>
      <c r="J723" s="293"/>
      <c r="K723" s="291">
        <f>IF(A45taxstdlife="n/a","n/a",IF(K$3&gt;(A45taxstdlife+$E723),(Input!$J$100-Input!$J$149)-SUM($J723:J723),(Input!$J$100-Input!$J$149)/A45taxstdlife))</f>
        <v>0</v>
      </c>
      <c r="L723" s="291">
        <f>IF(A45taxstdlife="n/a","n/a",IF(L$3&gt;(A45taxstdlife+$E723),(Input!$J$100-Input!$J$149)-SUM($J723:K723),(Input!$J$100-Input!$J$149)/A45taxstdlife))</f>
        <v>0</v>
      </c>
      <c r="M723" s="291">
        <f>IF(A45taxstdlife="n/a","n/a",IF(M$3&gt;(A45taxstdlife+$E723),(Input!$J$100-Input!$J$149)-SUM($J723:L723),(Input!$J$100-Input!$J$149)/A45taxstdlife))</f>
        <v>0</v>
      </c>
      <c r="N723" s="291">
        <f>IF(A45taxstdlife="n/a","n/a",IF(N$3&gt;(A45taxstdlife+$E723),(Input!$J$100-Input!$J$149)-SUM($J723:M723),(Input!$J$100-Input!$J$149)/A45taxstdlife))</f>
        <v>0</v>
      </c>
      <c r="O723" s="291">
        <f>IF(A45taxstdlife="n/a","n/a",IF(O$3&gt;(A45taxstdlife+$E723),(Input!$J$100-Input!$J$149)-SUM($J723:N723),(Input!$J$100-Input!$J$149)/A45taxstdlife))</f>
        <v>0</v>
      </c>
      <c r="P723" s="291">
        <f>IF(A45taxstdlife="n/a","n/a",IF(P$3&gt;(A45taxstdlife+$E723),(Input!$J$100-Input!$J$149)-SUM($J723:O723),(Input!$J$100-Input!$J$149)/A45taxstdlife))</f>
        <v>0</v>
      </c>
      <c r="Q723" s="291">
        <f>IF(A45taxstdlife="n/a","n/a",IF(Q$3&gt;(A45taxstdlife+$E723),(Input!$J$100-Input!$J$149)-SUM($J723:P723),(Input!$J$100-Input!$J$149)/A45taxstdlife))</f>
        <v>0</v>
      </c>
      <c r="R723" s="291"/>
      <c r="S723" s="288"/>
      <c r="T723" s="288"/>
      <c r="U723" s="288"/>
      <c r="V723" s="288"/>
      <c r="W723" s="288"/>
      <c r="X723" s="288"/>
      <c r="Y723" s="288"/>
      <c r="Z723" s="288"/>
      <c r="AA723" s="289"/>
      <c r="AB723" s="289"/>
      <c r="AC723" s="289"/>
      <c r="AD723" s="289"/>
      <c r="AE723" s="289"/>
      <c r="AF723" s="289"/>
      <c r="AG723" s="289"/>
      <c r="AH723" s="289"/>
      <c r="AI723" s="289"/>
      <c r="AJ723" s="289"/>
      <c r="AK723" s="289"/>
      <c r="AL723" s="289"/>
      <c r="AM723" s="289"/>
      <c r="AN723" s="289"/>
      <c r="AO723" s="289"/>
      <c r="AP723" s="289"/>
      <c r="AQ723" s="289"/>
      <c r="AR723" s="289"/>
      <c r="AS723" s="289"/>
      <c r="AT723" s="289"/>
      <c r="AU723" s="289"/>
      <c r="AV723" s="289"/>
      <c r="AW723" s="289"/>
      <c r="AX723" s="289"/>
      <c r="AY723" s="289"/>
      <c r="AZ723" s="289"/>
      <c r="BA723" s="289"/>
      <c r="BB723" s="289"/>
      <c r="BC723" s="289"/>
      <c r="BD723" s="289"/>
      <c r="BE723" s="289"/>
      <c r="BF723" s="289"/>
      <c r="BG723" s="289"/>
      <c r="BH723" s="289"/>
      <c r="BI723" s="289"/>
      <c r="BJ723" s="187"/>
      <c r="BK723" s="187"/>
      <c r="BL723" s="187"/>
      <c r="BM723" s="187"/>
      <c r="BN723" s="187"/>
      <c r="BO723" s="187"/>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t="12.75" hidden="1" customHeight="1" outlineLevel="2">
      <c r="A724" s="9"/>
      <c r="B724" s="9"/>
      <c r="C724" s="25"/>
      <c r="D724" s="365"/>
      <c r="E724" s="85">
        <v>4</v>
      </c>
      <c r="F724" s="290"/>
      <c r="G724" s="294"/>
      <c r="H724" s="294"/>
      <c r="I724" s="294"/>
      <c r="J724" s="294"/>
      <c r="K724" s="293"/>
      <c r="L724" s="291">
        <f>IF(A45taxstdlife="n/a","n/a",IF(L$3&gt;(A45taxstdlife+$E724),(Input!$K$100-Input!$K$149)-SUM($K724:K724),(Input!$K$100-Input!$K$149)/A45taxstdlife))</f>
        <v>0</v>
      </c>
      <c r="M724" s="291">
        <f>IF(A45taxstdlife="n/a","n/a",IF(M$3&gt;(A45taxstdlife+$E724),(Input!$K$100-Input!$K$149)-SUM($K724:L724),(Input!$K$100-Input!$K$149)/A45taxstdlife))</f>
        <v>0</v>
      </c>
      <c r="N724" s="291">
        <f>IF(A45taxstdlife="n/a","n/a",IF(N$3&gt;(A45taxstdlife+$E724),(Input!$K$100-Input!$K$149)-SUM($K724:M724),(Input!$K$100-Input!$K$149)/A45taxstdlife))</f>
        <v>0</v>
      </c>
      <c r="O724" s="291">
        <f>IF(A45taxstdlife="n/a","n/a",IF(O$3&gt;(A45taxstdlife+$E724),(Input!$K$100-Input!$K$149)-SUM($K724:N724),(Input!$K$100-Input!$K$149)/A45taxstdlife))</f>
        <v>0</v>
      </c>
      <c r="P724" s="291">
        <f>IF(A45taxstdlife="n/a","n/a",IF(P$3&gt;(A45taxstdlife+$E724),(Input!$K$100-Input!$K$149)-SUM($K724:O724),(Input!$K$100-Input!$K$149)/A45taxstdlife))</f>
        <v>0</v>
      </c>
      <c r="Q724" s="291">
        <f>IF(A45taxstdlife="n/a","n/a",IF(Q$3&gt;(A45taxstdlife+$E724),(Input!$K$100-Input!$K$149)-SUM($K724:P724),(Input!$K$100-Input!$K$149)/A45taxstdlife))</f>
        <v>0</v>
      </c>
      <c r="R724" s="291"/>
      <c r="S724" s="288"/>
      <c r="T724" s="288"/>
      <c r="U724" s="288"/>
      <c r="V724" s="288"/>
      <c r="W724" s="288"/>
      <c r="X724" s="288"/>
      <c r="Y724" s="288"/>
      <c r="Z724" s="288"/>
      <c r="AA724" s="289"/>
      <c r="AB724" s="289"/>
      <c r="AC724" s="289"/>
      <c r="AD724" s="289"/>
      <c r="AE724" s="289"/>
      <c r="AF724" s="289"/>
      <c r="AG724" s="289"/>
      <c r="AH724" s="289"/>
      <c r="AI724" s="289"/>
      <c r="AJ724" s="289"/>
      <c r="AK724" s="289"/>
      <c r="AL724" s="289"/>
      <c r="AM724" s="289"/>
      <c r="AN724" s="289"/>
      <c r="AO724" s="289"/>
      <c r="AP724" s="289"/>
      <c r="AQ724" s="289"/>
      <c r="AR724" s="289"/>
      <c r="AS724" s="289"/>
      <c r="AT724" s="289"/>
      <c r="AU724" s="289"/>
      <c r="AV724" s="289"/>
      <c r="AW724" s="289"/>
      <c r="AX724" s="289"/>
      <c r="AY724" s="289"/>
      <c r="AZ724" s="289"/>
      <c r="BA724" s="289"/>
      <c r="BB724" s="289"/>
      <c r="BC724" s="289"/>
      <c r="BD724" s="289"/>
      <c r="BE724" s="289"/>
      <c r="BF724" s="289"/>
      <c r="BG724" s="289"/>
      <c r="BH724" s="289"/>
      <c r="BI724" s="289"/>
      <c r="BJ724" s="187"/>
      <c r="BK724" s="187"/>
      <c r="BL724" s="187"/>
      <c r="BM724" s="187"/>
      <c r="BN724" s="187"/>
      <c r="BO724" s="187"/>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t="12.75" hidden="1" customHeight="1" outlineLevel="2">
      <c r="A725" s="9"/>
      <c r="B725" s="9"/>
      <c r="C725" s="25"/>
      <c r="D725" s="365"/>
      <c r="E725" s="85">
        <v>5</v>
      </c>
      <c r="F725" s="290"/>
      <c r="G725" s="294"/>
      <c r="H725" s="294"/>
      <c r="I725" s="294"/>
      <c r="J725" s="294"/>
      <c r="K725" s="294"/>
      <c r="L725" s="293"/>
      <c r="M725" s="291">
        <f>IF(A45taxstdlife="n/a","n/a",IF(M$3&gt;(A45taxstdlife+$E725),(Input!$L$100-Input!$L$149)-SUM($L725:L725),(Input!$L$100-Input!$L$149)/A45taxstdlife))</f>
        <v>0</v>
      </c>
      <c r="N725" s="291">
        <f>IF(A45taxstdlife="n/a","n/a",IF(N$3&gt;(A45taxstdlife+$E725),(Input!$L$100-Input!$L$149)-SUM($L725:M725),(Input!$L$100-Input!$L$149)/A45taxstdlife))</f>
        <v>0</v>
      </c>
      <c r="O725" s="291">
        <f>IF(A45taxstdlife="n/a","n/a",IF(O$3&gt;(A45taxstdlife+$E725),(Input!$L$100-Input!$L$149)-SUM($L725:N725),(Input!$L$100-Input!$L$149)/A45taxstdlife))</f>
        <v>0</v>
      </c>
      <c r="P725" s="291">
        <f>IF(A45taxstdlife="n/a","n/a",IF(P$3&gt;(A45taxstdlife+$E725),(Input!$L$100-Input!$L$149)-SUM($L725:O725),(Input!$L$100-Input!$L$149)/A45taxstdlife))</f>
        <v>0</v>
      </c>
      <c r="Q725" s="291">
        <f>IF(A45taxstdlife="n/a","n/a",IF(Q$3&gt;(A45taxstdlife+$E725),(Input!$L$100-Input!$L$149)-SUM($L725:P725),(Input!$L$100-Input!$L$149)/A45taxstdlife))</f>
        <v>0</v>
      </c>
      <c r="R725" s="291"/>
      <c r="S725" s="288"/>
      <c r="T725" s="288"/>
      <c r="U725" s="288"/>
      <c r="V725" s="288"/>
      <c r="W725" s="288"/>
      <c r="X725" s="288"/>
      <c r="Y725" s="288"/>
      <c r="Z725" s="288"/>
      <c r="AA725" s="289"/>
      <c r="AB725" s="289"/>
      <c r="AC725" s="289"/>
      <c r="AD725" s="289"/>
      <c r="AE725" s="289"/>
      <c r="AF725" s="289"/>
      <c r="AG725" s="289"/>
      <c r="AH725" s="289"/>
      <c r="AI725" s="289"/>
      <c r="AJ725" s="289"/>
      <c r="AK725" s="289"/>
      <c r="AL725" s="289"/>
      <c r="AM725" s="289"/>
      <c r="AN725" s="289"/>
      <c r="AO725" s="289"/>
      <c r="AP725" s="289"/>
      <c r="AQ725" s="289"/>
      <c r="AR725" s="289"/>
      <c r="AS725" s="289"/>
      <c r="AT725" s="289"/>
      <c r="AU725" s="289"/>
      <c r="AV725" s="289"/>
      <c r="AW725" s="289"/>
      <c r="AX725" s="289"/>
      <c r="AY725" s="289"/>
      <c r="AZ725" s="289"/>
      <c r="BA725" s="289"/>
      <c r="BB725" s="289"/>
      <c r="BC725" s="289"/>
      <c r="BD725" s="289"/>
      <c r="BE725" s="289"/>
      <c r="BF725" s="289"/>
      <c r="BG725" s="289"/>
      <c r="BH725" s="289"/>
      <c r="BI725" s="289"/>
      <c r="BJ725" s="187"/>
      <c r="BK725" s="187"/>
      <c r="BL725" s="187"/>
      <c r="BM725" s="187"/>
      <c r="BN725" s="187"/>
      <c r="BO725" s="187"/>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t="12.75" hidden="1" customHeight="1" outlineLevel="2">
      <c r="A726" s="9"/>
      <c r="B726" s="9"/>
      <c r="C726" s="25"/>
      <c r="D726" s="365"/>
      <c r="E726" s="85">
        <v>6</v>
      </c>
      <c r="F726" s="290"/>
      <c r="G726" s="294"/>
      <c r="H726" s="294"/>
      <c r="I726" s="294"/>
      <c r="J726" s="294"/>
      <c r="K726" s="294"/>
      <c r="L726" s="294"/>
      <c r="M726" s="293"/>
      <c r="N726" s="291">
        <f>IF(A45taxstdlife="n/a","n/a",IF(N$3&gt;(A45taxstdlife+$E726),(Input!$M$100-Input!$M$149)-SUM($M726:M726),(Input!$M$100-Input!$M$149)/A45taxstdlife))</f>
        <v>0</v>
      </c>
      <c r="O726" s="291">
        <f>IF(A45taxstdlife="n/a","n/a",IF(O$3&gt;(A45taxstdlife+$E726),(Input!$M$100-Input!$M$149)-SUM($M726:N726),(Input!$M$100-Input!$M$149)/A45taxstdlife))</f>
        <v>0</v>
      </c>
      <c r="P726" s="291">
        <f>IF(A45taxstdlife="n/a","n/a",IF(P$3&gt;(A45taxstdlife+$E726),(Input!$M$100-Input!$M$149)-SUM($M726:O726),(Input!$M$100-Input!$M$149)/A45taxstdlife))</f>
        <v>0</v>
      </c>
      <c r="Q726" s="291">
        <f>IF(A45taxstdlife="n/a","n/a",IF(Q$3&gt;(A45taxstdlife+$E726),(Input!$M$100-Input!$M$149)-SUM($M726:P726),(Input!$M$100-Input!$M$149)/A45taxstdlife))</f>
        <v>0</v>
      </c>
      <c r="R726" s="291"/>
      <c r="S726" s="288"/>
      <c r="T726" s="288"/>
      <c r="U726" s="288"/>
      <c r="V726" s="288"/>
      <c r="W726" s="288"/>
      <c r="X726" s="288"/>
      <c r="Y726" s="288"/>
      <c r="Z726" s="288"/>
      <c r="AA726" s="289"/>
      <c r="AB726" s="289"/>
      <c r="AC726" s="289"/>
      <c r="AD726" s="289"/>
      <c r="AE726" s="289"/>
      <c r="AF726" s="289"/>
      <c r="AG726" s="289"/>
      <c r="AH726" s="289"/>
      <c r="AI726" s="289"/>
      <c r="AJ726" s="289"/>
      <c r="AK726" s="289"/>
      <c r="AL726" s="289"/>
      <c r="AM726" s="289"/>
      <c r="AN726" s="289"/>
      <c r="AO726" s="289"/>
      <c r="AP726" s="289"/>
      <c r="AQ726" s="289"/>
      <c r="AR726" s="289"/>
      <c r="AS726" s="289"/>
      <c r="AT726" s="289"/>
      <c r="AU726" s="289"/>
      <c r="AV726" s="289"/>
      <c r="AW726" s="289"/>
      <c r="AX726" s="289"/>
      <c r="AY726" s="289"/>
      <c r="AZ726" s="289"/>
      <c r="BA726" s="289"/>
      <c r="BB726" s="289"/>
      <c r="BC726" s="289"/>
      <c r="BD726" s="289"/>
      <c r="BE726" s="289"/>
      <c r="BF726" s="289"/>
      <c r="BG726" s="289"/>
      <c r="BH726" s="289"/>
      <c r="BI726" s="289"/>
      <c r="BJ726" s="187"/>
      <c r="BK726" s="187"/>
      <c r="BL726" s="187"/>
      <c r="BM726" s="187"/>
      <c r="BN726" s="187"/>
      <c r="BO726" s="187"/>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t="12.75" hidden="1" customHeight="1" outlineLevel="2">
      <c r="A727" s="9"/>
      <c r="B727" s="9"/>
      <c r="C727" s="25"/>
      <c r="D727" s="365"/>
      <c r="E727" s="85">
        <v>7</v>
      </c>
      <c r="F727" s="290"/>
      <c r="G727" s="294"/>
      <c r="H727" s="294"/>
      <c r="I727" s="294"/>
      <c r="J727" s="294"/>
      <c r="K727" s="294"/>
      <c r="L727" s="294"/>
      <c r="M727" s="294"/>
      <c r="N727" s="293"/>
      <c r="O727" s="291">
        <f>IF(A45taxstdlife="n/a","n/a",IF(O$3&gt;(A45taxstdlife+$E727),(Input!$N$100-Input!$N$149)-SUM($N727:N727),(Input!$N$100-Input!$N$149)/A45taxstdlife))</f>
        <v>0</v>
      </c>
      <c r="P727" s="291">
        <f>IF(A45taxstdlife="n/a","n/a",IF(P$3&gt;(A45taxstdlife+$E727),(Input!$N$100-Input!$N$149)-SUM($N727:O727),(Input!$N$100-Input!$N$149)/A45taxstdlife))</f>
        <v>0</v>
      </c>
      <c r="Q727" s="291">
        <f>IF(A45taxstdlife="n/a","n/a",IF(Q$3&gt;(A45taxstdlife+$E727),(Input!$N$100-Input!$N$149)-SUM($N727:P727),(Input!$N$100-Input!$N$149)/A45taxstdlife))</f>
        <v>0</v>
      </c>
      <c r="R727" s="291"/>
      <c r="S727" s="288"/>
      <c r="T727" s="288"/>
      <c r="U727" s="288"/>
      <c r="V727" s="288"/>
      <c r="W727" s="288"/>
      <c r="X727" s="288"/>
      <c r="Y727" s="288"/>
      <c r="Z727" s="288"/>
      <c r="AA727" s="289"/>
      <c r="AB727" s="289"/>
      <c r="AC727" s="289"/>
      <c r="AD727" s="289"/>
      <c r="AE727" s="289"/>
      <c r="AF727" s="289"/>
      <c r="AG727" s="289"/>
      <c r="AH727" s="289"/>
      <c r="AI727" s="289"/>
      <c r="AJ727" s="289"/>
      <c r="AK727" s="289"/>
      <c r="AL727" s="289"/>
      <c r="AM727" s="289"/>
      <c r="AN727" s="289"/>
      <c r="AO727" s="289"/>
      <c r="AP727" s="289"/>
      <c r="AQ727" s="289"/>
      <c r="AR727" s="289"/>
      <c r="AS727" s="289"/>
      <c r="AT727" s="289"/>
      <c r="AU727" s="289"/>
      <c r="AV727" s="289"/>
      <c r="AW727" s="289"/>
      <c r="AX727" s="289"/>
      <c r="AY727" s="289"/>
      <c r="AZ727" s="289"/>
      <c r="BA727" s="289"/>
      <c r="BB727" s="289"/>
      <c r="BC727" s="289"/>
      <c r="BD727" s="289"/>
      <c r="BE727" s="289"/>
      <c r="BF727" s="289"/>
      <c r="BG727" s="289"/>
      <c r="BH727" s="289"/>
      <c r="BI727" s="289"/>
      <c r="BJ727" s="187"/>
      <c r="BK727" s="187"/>
      <c r="BL727" s="187"/>
      <c r="BM727" s="187"/>
      <c r="BN727" s="187"/>
      <c r="BO727" s="18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t="12.75" hidden="1" customHeight="1" outlineLevel="2">
      <c r="A728" s="9"/>
      <c r="B728" s="9"/>
      <c r="C728" s="25"/>
      <c r="D728" s="365"/>
      <c r="E728" s="85">
        <v>8</v>
      </c>
      <c r="F728" s="290"/>
      <c r="G728" s="294"/>
      <c r="H728" s="294"/>
      <c r="I728" s="294"/>
      <c r="J728" s="294"/>
      <c r="K728" s="294"/>
      <c r="L728" s="294"/>
      <c r="M728" s="294"/>
      <c r="N728" s="294"/>
      <c r="O728" s="293"/>
      <c r="P728" s="291">
        <f>IF(A45taxstdlife="n/a","n/a",IF(P$3&gt;(A45taxstdlife+$E728),(Input!$O$100-Input!$O$149)-SUM($O728:O728),(Input!$O$100-Input!$O$149)/A45taxstdlife))</f>
        <v>0</v>
      </c>
      <c r="Q728" s="291">
        <f>IF(A45taxstdlife="n/a","n/a",IF(Q$3&gt;(A45taxstdlife+$E728),(Input!$O$100-Input!$O$149)-SUM($O728:P728),(Input!$O$100-Input!$O$149)/A45taxstdlife))</f>
        <v>0</v>
      </c>
      <c r="R728" s="291"/>
      <c r="S728" s="288"/>
      <c r="T728" s="288"/>
      <c r="U728" s="288"/>
      <c r="V728" s="288"/>
      <c r="W728" s="288"/>
      <c r="X728" s="288"/>
      <c r="Y728" s="288"/>
      <c r="Z728" s="288"/>
      <c r="AA728" s="289"/>
      <c r="AB728" s="289"/>
      <c r="AC728" s="289"/>
      <c r="AD728" s="289"/>
      <c r="AE728" s="289"/>
      <c r="AF728" s="289"/>
      <c r="AG728" s="289"/>
      <c r="AH728" s="289"/>
      <c r="AI728" s="289"/>
      <c r="AJ728" s="289"/>
      <c r="AK728" s="289"/>
      <c r="AL728" s="289"/>
      <c r="AM728" s="289"/>
      <c r="AN728" s="289"/>
      <c r="AO728" s="289"/>
      <c r="AP728" s="289"/>
      <c r="AQ728" s="289"/>
      <c r="AR728" s="289"/>
      <c r="AS728" s="289"/>
      <c r="AT728" s="289"/>
      <c r="AU728" s="289"/>
      <c r="AV728" s="289"/>
      <c r="AW728" s="289"/>
      <c r="AX728" s="289"/>
      <c r="AY728" s="289"/>
      <c r="AZ728" s="289"/>
      <c r="BA728" s="289"/>
      <c r="BB728" s="289"/>
      <c r="BC728" s="289"/>
      <c r="BD728" s="289"/>
      <c r="BE728" s="289"/>
      <c r="BF728" s="289"/>
      <c r="BG728" s="289"/>
      <c r="BH728" s="289"/>
      <c r="BI728" s="289"/>
      <c r="BJ728" s="187"/>
      <c r="BK728" s="187"/>
      <c r="BL728" s="187"/>
      <c r="BM728" s="187"/>
      <c r="BN728" s="187"/>
      <c r="BO728" s="187"/>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t="12.75" hidden="1" customHeight="1" outlineLevel="2">
      <c r="A729" s="9"/>
      <c r="B729" s="9"/>
      <c r="C729" s="25"/>
      <c r="D729" s="365"/>
      <c r="E729" s="85">
        <v>9</v>
      </c>
      <c r="F729" s="290"/>
      <c r="G729" s="294"/>
      <c r="H729" s="294"/>
      <c r="I729" s="294"/>
      <c r="J729" s="294"/>
      <c r="K729" s="294"/>
      <c r="L729" s="294"/>
      <c r="M729" s="294"/>
      <c r="N729" s="294"/>
      <c r="O729" s="294"/>
      <c r="P729" s="293"/>
      <c r="Q729" s="291">
        <f>IF(A45taxstdlife="n/a","n/a",IF(Q$3&gt;(A45taxstdlife+$E729),(Input!$P$100-Input!$P$149)-SUM($P729:P729),(Input!$P$100-Input!$P$149)/A45taxstdlife))</f>
        <v>0</v>
      </c>
      <c r="R729" s="291"/>
      <c r="S729" s="288"/>
      <c r="T729" s="288"/>
      <c r="U729" s="288"/>
      <c r="V729" s="288"/>
      <c r="W729" s="288"/>
      <c r="X729" s="288"/>
      <c r="Y729" s="288"/>
      <c r="Z729" s="288"/>
      <c r="AA729" s="289"/>
      <c r="AB729" s="289"/>
      <c r="AC729" s="289"/>
      <c r="AD729" s="289"/>
      <c r="AE729" s="289"/>
      <c r="AF729" s="289"/>
      <c r="AG729" s="289"/>
      <c r="AH729" s="289"/>
      <c r="AI729" s="289"/>
      <c r="AJ729" s="289"/>
      <c r="AK729" s="289"/>
      <c r="AL729" s="289"/>
      <c r="AM729" s="289"/>
      <c r="AN729" s="289"/>
      <c r="AO729" s="289"/>
      <c r="AP729" s="289"/>
      <c r="AQ729" s="289"/>
      <c r="AR729" s="289"/>
      <c r="AS729" s="289"/>
      <c r="AT729" s="289"/>
      <c r="AU729" s="289"/>
      <c r="AV729" s="289"/>
      <c r="AW729" s="289"/>
      <c r="AX729" s="289"/>
      <c r="AY729" s="289"/>
      <c r="AZ729" s="289"/>
      <c r="BA729" s="289"/>
      <c r="BB729" s="289"/>
      <c r="BC729" s="289"/>
      <c r="BD729" s="289"/>
      <c r="BE729" s="289"/>
      <c r="BF729" s="289"/>
      <c r="BG729" s="289"/>
      <c r="BH729" s="289"/>
      <c r="BI729" s="289"/>
      <c r="BJ729" s="187"/>
      <c r="BK729" s="187"/>
      <c r="BL729" s="187"/>
      <c r="BM729" s="187"/>
      <c r="BN729" s="187"/>
      <c r="BO729" s="187"/>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t="12.75" hidden="1" customHeight="1" outlineLevel="2">
      <c r="A730" s="9"/>
      <c r="B730" s="9"/>
      <c r="C730" s="25"/>
      <c r="D730" s="365"/>
      <c r="E730" s="86">
        <v>10</v>
      </c>
      <c r="F730" s="290"/>
      <c r="G730" s="294"/>
      <c r="H730" s="294"/>
      <c r="I730" s="294"/>
      <c r="J730" s="294"/>
      <c r="K730" s="294"/>
      <c r="L730" s="294"/>
      <c r="M730" s="294"/>
      <c r="N730" s="294"/>
      <c r="O730" s="294"/>
      <c r="P730" s="295"/>
      <c r="Q730" s="293"/>
      <c r="R730" s="291"/>
      <c r="S730" s="288"/>
      <c r="T730" s="288"/>
      <c r="U730" s="288"/>
      <c r="V730" s="288"/>
      <c r="W730" s="288"/>
      <c r="X730" s="288"/>
      <c r="Y730" s="288"/>
      <c r="Z730" s="288"/>
      <c r="AA730" s="289"/>
      <c r="AB730" s="289"/>
      <c r="AC730" s="289"/>
      <c r="AD730" s="289"/>
      <c r="AE730" s="289"/>
      <c r="AF730" s="289"/>
      <c r="AG730" s="289"/>
      <c r="AH730" s="289"/>
      <c r="AI730" s="289"/>
      <c r="AJ730" s="289"/>
      <c r="AK730" s="289"/>
      <c r="AL730" s="289"/>
      <c r="AM730" s="289"/>
      <c r="AN730" s="289"/>
      <c r="AO730" s="289"/>
      <c r="AP730" s="289"/>
      <c r="AQ730" s="289"/>
      <c r="AR730" s="289"/>
      <c r="AS730" s="289"/>
      <c r="AT730" s="289"/>
      <c r="AU730" s="289"/>
      <c r="AV730" s="289"/>
      <c r="AW730" s="289"/>
      <c r="AX730" s="289"/>
      <c r="AY730" s="289"/>
      <c r="AZ730" s="289"/>
      <c r="BA730" s="289"/>
      <c r="BB730" s="289"/>
      <c r="BC730" s="289"/>
      <c r="BD730" s="289"/>
      <c r="BE730" s="289"/>
      <c r="BF730" s="289"/>
      <c r="BG730" s="289"/>
      <c r="BH730" s="289"/>
      <c r="BI730" s="289"/>
      <c r="BJ730" s="187"/>
      <c r="BK730" s="187"/>
      <c r="BL730" s="187"/>
      <c r="BM730" s="187"/>
      <c r="BN730" s="187"/>
      <c r="BO730" s="187"/>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1">
      <c r="A731" s="9"/>
      <c r="B731" s="9"/>
      <c r="C731" s="25">
        <f>Asset45</f>
        <v>0</v>
      </c>
      <c r="D731" s="9"/>
      <c r="E731" s="9"/>
      <c r="F731" s="281"/>
      <c r="G731" s="296"/>
      <c r="H731" s="296">
        <f>-SUM(H718:H730)</f>
        <v>0</v>
      </c>
      <c r="I731" s="296">
        <f>-SUM(I718:I730)</f>
        <v>0</v>
      </c>
      <c r="J731" s="296">
        <f>-SUM(J718:J730)</f>
        <v>0</v>
      </c>
      <c r="K731" s="296">
        <f>-SUM(K718:K730)</f>
        <v>0</v>
      </c>
      <c r="L731" s="296">
        <f>-SUM(L718:L730)</f>
        <v>0</v>
      </c>
      <c r="M731" s="296">
        <f>IF(Input!M458&gt;0, -SUM(M718:M730), 0)</f>
        <v>0</v>
      </c>
      <c r="N731" s="296">
        <f>IF(Input!N458&gt;0, -SUM(N718:N730), 0)</f>
        <v>0</v>
      </c>
      <c r="O731" s="296">
        <f>IF(Input!O458&gt;0, -SUM(O718:O730), 0)</f>
        <v>0</v>
      </c>
      <c r="P731" s="296">
        <f>IF(Input!P458&gt;0, -SUM(P718:P730), 0)</f>
        <v>0</v>
      </c>
      <c r="Q731" s="296">
        <f>IF(Input!Q458&gt;0, -SUM(Q718:Q730), 0)</f>
        <v>0</v>
      </c>
      <c r="R731" s="297"/>
      <c r="S731" s="298"/>
      <c r="T731" s="298"/>
      <c r="U731" s="298"/>
      <c r="V731" s="298"/>
      <c r="W731" s="298"/>
      <c r="X731" s="298"/>
      <c r="Y731" s="298"/>
      <c r="Z731" s="298"/>
      <c r="AA731" s="299"/>
      <c r="AB731" s="299"/>
      <c r="AC731" s="299"/>
      <c r="AD731" s="299"/>
      <c r="AE731" s="299"/>
      <c r="AF731" s="299"/>
      <c r="AG731" s="299"/>
      <c r="AH731" s="299"/>
      <c r="AI731" s="299"/>
      <c r="AJ731" s="299"/>
      <c r="AK731" s="299"/>
      <c r="AL731" s="299"/>
      <c r="AM731" s="299"/>
      <c r="AN731" s="299"/>
      <c r="AO731" s="299"/>
      <c r="AP731" s="299"/>
      <c r="AQ731" s="299"/>
      <c r="AR731" s="299"/>
      <c r="AS731" s="299"/>
      <c r="AT731" s="299"/>
      <c r="AU731" s="299"/>
      <c r="AV731" s="299"/>
      <c r="AW731" s="299"/>
      <c r="AX731" s="299"/>
      <c r="AY731" s="299"/>
      <c r="AZ731" s="299"/>
      <c r="BA731" s="299"/>
      <c r="BB731" s="299"/>
      <c r="BC731" s="299"/>
      <c r="BD731" s="299"/>
      <c r="BE731" s="299"/>
      <c r="BF731" s="299"/>
      <c r="BG731" s="299"/>
      <c r="BH731" s="299"/>
      <c r="BI731" s="299"/>
      <c r="BJ731" s="187"/>
      <c r="BK731" s="187"/>
      <c r="BL731" s="187"/>
      <c r="BM731" s="187"/>
      <c r="BN731" s="187"/>
      <c r="BO731" s="187"/>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187" customFormat="1" ht="12" customHeight="1" collapsed="1">
      <c r="A732" s="11"/>
      <c r="B732" s="16"/>
      <c r="C732" s="11"/>
      <c r="D732" s="11"/>
      <c r="E732" s="11"/>
      <c r="F732" s="279"/>
      <c r="G732" s="296"/>
      <c r="H732" s="277"/>
      <c r="I732" s="277"/>
      <c r="J732" s="277"/>
      <c r="K732" s="277"/>
      <c r="L732" s="277"/>
      <c r="M732" s="277"/>
      <c r="N732" s="277"/>
      <c r="O732" s="277"/>
      <c r="P732" s="277"/>
      <c r="Q732" s="277"/>
      <c r="R732" s="277"/>
      <c r="S732" s="277"/>
      <c r="T732" s="277"/>
      <c r="U732" s="277"/>
      <c r="V732" s="277"/>
      <c r="W732" s="277"/>
      <c r="X732" s="277"/>
      <c r="Y732" s="277"/>
      <c r="Z732" s="277"/>
      <c r="AA732" s="278"/>
      <c r="AB732" s="278"/>
      <c r="AC732" s="278"/>
      <c r="AD732" s="278"/>
      <c r="AE732" s="278"/>
      <c r="AF732" s="278"/>
      <c r="AG732" s="278"/>
      <c r="AH732" s="278"/>
      <c r="AI732" s="278"/>
      <c r="AJ732" s="278"/>
      <c r="AK732" s="278"/>
      <c r="AL732" s="278"/>
      <c r="AM732" s="278"/>
      <c r="AN732" s="278"/>
      <c r="AO732" s="278"/>
      <c r="AP732" s="278"/>
      <c r="AQ732" s="278"/>
      <c r="AR732" s="278"/>
      <c r="AS732" s="278"/>
      <c r="AT732" s="278"/>
      <c r="AU732" s="278"/>
      <c r="AV732" s="278"/>
      <c r="AW732" s="278"/>
      <c r="AX732" s="278"/>
      <c r="AY732" s="278"/>
      <c r="AZ732" s="278"/>
      <c r="BA732" s="278"/>
      <c r="BB732" s="278"/>
      <c r="BC732" s="278"/>
      <c r="BD732" s="278"/>
      <c r="BE732" s="278"/>
      <c r="BF732" s="278"/>
      <c r="BG732" s="278"/>
      <c r="BH732" s="278"/>
      <c r="BI732" s="278"/>
    </row>
    <row r="733" spans="1:256" s="187" customFormat="1">
      <c r="A733" s="11"/>
      <c r="B733" s="16"/>
      <c r="C733" s="11"/>
      <c r="D733" s="11"/>
      <c r="E733" s="11"/>
      <c r="F733" s="279"/>
      <c r="G733" s="296"/>
      <c r="H733" s="277"/>
      <c r="I733" s="277"/>
      <c r="J733" s="277"/>
      <c r="K733" s="277"/>
      <c r="L733" s="277"/>
      <c r="M733" s="277"/>
      <c r="N733" s="277"/>
      <c r="O733" s="277"/>
      <c r="P733" s="277"/>
      <c r="Q733" s="277"/>
      <c r="R733" s="277"/>
      <c r="S733" s="277"/>
      <c r="T733" s="277"/>
      <c r="U733" s="277"/>
      <c r="V733" s="277"/>
      <c r="W733" s="277"/>
      <c r="X733" s="277"/>
      <c r="Y733" s="277"/>
      <c r="Z733" s="277"/>
      <c r="AA733" s="278"/>
      <c r="AB733" s="278"/>
      <c r="AC733" s="278"/>
      <c r="AD733" s="278"/>
      <c r="AE733" s="278"/>
      <c r="AF733" s="278"/>
      <c r="AG733" s="278"/>
      <c r="AH733" s="278"/>
      <c r="AI733" s="278"/>
      <c r="AJ733" s="278"/>
      <c r="AK733" s="278"/>
      <c r="AL733" s="278"/>
      <c r="AM733" s="278"/>
      <c r="AN733" s="278"/>
      <c r="AO733" s="278"/>
      <c r="AP733" s="278"/>
      <c r="AQ733" s="278"/>
      <c r="AR733" s="278"/>
      <c r="AS733" s="278"/>
      <c r="AT733" s="278"/>
      <c r="AU733" s="278"/>
      <c r="AV733" s="278"/>
      <c r="AW733" s="278"/>
      <c r="AX733" s="278"/>
      <c r="AY733" s="278"/>
      <c r="AZ733" s="278"/>
      <c r="BA733" s="278"/>
      <c r="BB733" s="278"/>
      <c r="BC733" s="278"/>
      <c r="BD733" s="278"/>
      <c r="BE733" s="278"/>
      <c r="BF733" s="278"/>
      <c r="BG733" s="278"/>
      <c r="BH733" s="278"/>
      <c r="BI733" s="278"/>
    </row>
    <row r="734" spans="1:256" s="187" customFormat="1">
      <c r="A734" s="11"/>
      <c r="B734" s="16"/>
      <c r="C734" s="11"/>
      <c r="D734" s="11"/>
      <c r="E734" s="11"/>
      <c r="F734" s="279"/>
      <c r="G734" s="296"/>
      <c r="H734" s="277"/>
      <c r="I734" s="277"/>
      <c r="J734" s="277"/>
      <c r="K734" s="277"/>
      <c r="L734" s="277"/>
      <c r="M734" s="277"/>
      <c r="N734" s="277"/>
      <c r="O734" s="277"/>
      <c r="P734" s="277"/>
      <c r="Q734" s="277"/>
      <c r="R734" s="277"/>
      <c r="S734" s="277"/>
      <c r="T734" s="277"/>
      <c r="U734" s="277"/>
      <c r="V734" s="277"/>
      <c r="W734" s="277"/>
      <c r="X734" s="277"/>
      <c r="Y734" s="277"/>
      <c r="Z734" s="277"/>
      <c r="AA734" s="278"/>
      <c r="AB734" s="278"/>
      <c r="AC734" s="278"/>
      <c r="AD734" s="278"/>
      <c r="AE734" s="278"/>
      <c r="AF734" s="278"/>
      <c r="AG734" s="278"/>
      <c r="AH734" s="278"/>
      <c r="AI734" s="278"/>
      <c r="AJ734" s="278"/>
      <c r="AK734" s="278"/>
      <c r="AL734" s="278"/>
      <c r="AM734" s="278"/>
      <c r="AN734" s="278"/>
      <c r="AO734" s="278"/>
      <c r="AP734" s="278"/>
      <c r="AQ734" s="278"/>
      <c r="AR734" s="278"/>
      <c r="AS734" s="278"/>
      <c r="AT734" s="278"/>
      <c r="AU734" s="278"/>
      <c r="AV734" s="278"/>
      <c r="AW734" s="278"/>
      <c r="AX734" s="278"/>
      <c r="AY734" s="278"/>
      <c r="AZ734" s="278"/>
      <c r="BA734" s="278"/>
      <c r="BB734" s="278"/>
      <c r="BC734" s="278"/>
      <c r="BD734" s="278"/>
      <c r="BE734" s="278"/>
      <c r="BF734" s="278"/>
      <c r="BG734" s="278"/>
      <c r="BH734" s="278"/>
      <c r="BI734" s="278"/>
    </row>
    <row r="735" spans="1:256" s="187" customFormat="1">
      <c r="A735" s="11"/>
      <c r="B735" s="16"/>
      <c r="C735" s="11"/>
      <c r="D735" s="11"/>
      <c r="E735" s="11"/>
      <c r="F735" s="279"/>
      <c r="G735" s="296"/>
      <c r="H735" s="277"/>
      <c r="I735" s="277"/>
      <c r="J735" s="277"/>
      <c r="K735" s="277"/>
      <c r="L735" s="277"/>
      <c r="M735" s="277"/>
      <c r="N735" s="277"/>
      <c r="O735" s="277"/>
      <c r="P735" s="277"/>
      <c r="Q735" s="277"/>
      <c r="R735" s="277"/>
      <c r="S735" s="277"/>
      <c r="T735" s="277"/>
      <c r="U735" s="277"/>
      <c r="V735" s="277"/>
      <c r="W735" s="277"/>
      <c r="X735" s="277"/>
      <c r="Y735" s="277"/>
      <c r="Z735" s="277"/>
      <c r="AA735" s="278"/>
      <c r="AB735" s="278"/>
      <c r="AC735" s="278"/>
      <c r="AD735" s="278"/>
      <c r="AE735" s="278"/>
      <c r="AF735" s="278"/>
      <c r="AG735" s="278"/>
      <c r="AH735" s="278"/>
      <c r="AI735" s="278"/>
      <c r="AJ735" s="278"/>
      <c r="AK735" s="278"/>
      <c r="AL735" s="278"/>
      <c r="AM735" s="278"/>
      <c r="AN735" s="278"/>
      <c r="AO735" s="278"/>
      <c r="AP735" s="278"/>
      <c r="AQ735" s="278"/>
      <c r="AR735" s="278"/>
      <c r="AS735" s="278"/>
      <c r="AT735" s="278"/>
      <c r="AU735" s="278"/>
      <c r="AV735" s="278"/>
      <c r="AW735" s="278"/>
      <c r="AX735" s="278"/>
      <c r="AY735" s="278"/>
      <c r="AZ735" s="278"/>
      <c r="BA735" s="278"/>
      <c r="BB735" s="278"/>
      <c r="BC735" s="278"/>
      <c r="BD735" s="278"/>
      <c r="BE735" s="278"/>
      <c r="BF735" s="278"/>
      <c r="BG735" s="278"/>
      <c r="BH735" s="278"/>
      <c r="BI735" s="278"/>
    </row>
    <row r="736" spans="1:256" s="187" customFormat="1">
      <c r="A736" s="11"/>
      <c r="B736" s="16"/>
      <c r="C736" s="11"/>
      <c r="D736" s="11"/>
      <c r="E736" s="11"/>
      <c r="F736" s="279"/>
      <c r="G736" s="296"/>
      <c r="H736" s="277"/>
      <c r="I736" s="277"/>
      <c r="J736" s="277"/>
      <c r="K736" s="277"/>
      <c r="L736" s="277"/>
      <c r="M736" s="277"/>
      <c r="N736" s="277"/>
      <c r="O736" s="277"/>
      <c r="P736" s="277"/>
      <c r="Q736" s="277"/>
      <c r="R736" s="277"/>
      <c r="S736" s="277"/>
      <c r="T736" s="277"/>
      <c r="U736" s="277"/>
      <c r="V736" s="277"/>
      <c r="W736" s="277"/>
      <c r="X736" s="277"/>
      <c r="Y736" s="277"/>
      <c r="Z736" s="277"/>
      <c r="AA736" s="278"/>
      <c r="AB736" s="278"/>
      <c r="AC736" s="278"/>
      <c r="AD736" s="278"/>
      <c r="AE736" s="278"/>
      <c r="AF736" s="278"/>
      <c r="AG736" s="278"/>
      <c r="AH736" s="278"/>
      <c r="AI736" s="278"/>
      <c r="AJ736" s="278"/>
      <c r="AK736" s="278"/>
      <c r="AL736" s="278"/>
      <c r="AM736" s="278"/>
      <c r="AN736" s="278"/>
      <c r="AO736" s="278"/>
      <c r="AP736" s="278"/>
      <c r="AQ736" s="278"/>
      <c r="AR736" s="278"/>
      <c r="AS736" s="278"/>
      <c r="AT736" s="278"/>
      <c r="AU736" s="278"/>
      <c r="AV736" s="278"/>
      <c r="AW736" s="278"/>
      <c r="AX736" s="278"/>
      <c r="AY736" s="278"/>
      <c r="AZ736" s="278"/>
      <c r="BA736" s="278"/>
      <c r="BB736" s="278"/>
      <c r="BC736" s="278"/>
      <c r="BD736" s="278"/>
      <c r="BE736" s="278"/>
      <c r="BF736" s="278"/>
      <c r="BG736" s="278"/>
      <c r="BH736" s="278"/>
      <c r="BI736" s="278"/>
    </row>
    <row r="737" spans="1:61" s="187" customFormat="1">
      <c r="A737" s="11"/>
      <c r="B737" s="16"/>
      <c r="C737" s="11"/>
      <c r="D737" s="11"/>
      <c r="E737" s="11"/>
      <c r="F737" s="279"/>
      <c r="G737" s="296"/>
      <c r="H737" s="277"/>
      <c r="I737" s="277"/>
      <c r="J737" s="277"/>
      <c r="K737" s="277"/>
      <c r="L737" s="277"/>
      <c r="M737" s="277"/>
      <c r="N737" s="277"/>
      <c r="O737" s="277"/>
      <c r="P737" s="277"/>
      <c r="Q737" s="277"/>
      <c r="R737" s="277"/>
      <c r="S737" s="277"/>
      <c r="T737" s="277"/>
      <c r="U737" s="277"/>
      <c r="V737" s="277"/>
      <c r="W737" s="277"/>
      <c r="X737" s="277"/>
      <c r="Y737" s="277"/>
      <c r="Z737" s="277"/>
      <c r="AA737" s="278"/>
      <c r="AB737" s="278"/>
      <c r="AC737" s="278"/>
      <c r="AD737" s="278"/>
      <c r="AE737" s="278"/>
      <c r="AF737" s="278"/>
      <c r="AG737" s="278"/>
      <c r="AH737" s="278"/>
      <c r="AI737" s="278"/>
      <c r="AJ737" s="278"/>
      <c r="AK737" s="278"/>
      <c r="AL737" s="278"/>
      <c r="AM737" s="278"/>
      <c r="AN737" s="278"/>
      <c r="AO737" s="278"/>
      <c r="AP737" s="278"/>
      <c r="AQ737" s="278"/>
      <c r="AR737" s="278"/>
      <c r="AS737" s="278"/>
      <c r="AT737" s="278"/>
      <c r="AU737" s="278"/>
      <c r="AV737" s="278"/>
      <c r="AW737" s="278"/>
      <c r="AX737" s="278"/>
      <c r="AY737" s="278"/>
      <c r="AZ737" s="278"/>
      <c r="BA737" s="278"/>
      <c r="BB737" s="278"/>
      <c r="BC737" s="278"/>
      <c r="BD737" s="278"/>
      <c r="BE737" s="278"/>
      <c r="BF737" s="278"/>
      <c r="BG737" s="278"/>
      <c r="BH737" s="278"/>
      <c r="BI737" s="278"/>
    </row>
    <row r="738" spans="1:61" s="187" customFormat="1">
      <c r="A738" s="11"/>
      <c r="B738" s="16"/>
      <c r="C738" s="11"/>
      <c r="D738" s="11"/>
      <c r="E738" s="11"/>
      <c r="F738" s="279"/>
      <c r="G738" s="296"/>
      <c r="H738" s="277"/>
      <c r="I738" s="277"/>
      <c r="J738" s="277"/>
      <c r="K738" s="277"/>
      <c r="L738" s="277"/>
      <c r="M738" s="277"/>
      <c r="N738" s="277"/>
      <c r="O738" s="277"/>
      <c r="P738" s="277"/>
      <c r="Q738" s="277"/>
      <c r="R738" s="277"/>
      <c r="S738" s="277"/>
      <c r="T738" s="277"/>
      <c r="U738" s="277"/>
      <c r="V738" s="277"/>
      <c r="W738" s="277"/>
      <c r="X738" s="277"/>
      <c r="Y738" s="277"/>
      <c r="Z738" s="277"/>
      <c r="AA738" s="278"/>
      <c r="AB738" s="278"/>
      <c r="AC738" s="278"/>
      <c r="AD738" s="278"/>
      <c r="AE738" s="278"/>
      <c r="AF738" s="278"/>
      <c r="AG738" s="278"/>
      <c r="AH738" s="278"/>
      <c r="AI738" s="278"/>
      <c r="AJ738" s="278"/>
      <c r="AK738" s="278"/>
      <c r="AL738" s="278"/>
      <c r="AM738" s="278"/>
      <c r="AN738" s="278"/>
      <c r="AO738" s="278"/>
      <c r="AP738" s="278"/>
      <c r="AQ738" s="278"/>
      <c r="AR738" s="278"/>
      <c r="AS738" s="278"/>
      <c r="AT738" s="278"/>
      <c r="AU738" s="278"/>
      <c r="AV738" s="278"/>
      <c r="AW738" s="278"/>
      <c r="AX738" s="278"/>
      <c r="AY738" s="278"/>
      <c r="AZ738" s="278"/>
      <c r="BA738" s="278"/>
      <c r="BB738" s="278"/>
      <c r="BC738" s="278"/>
      <c r="BD738" s="278"/>
      <c r="BE738" s="278"/>
      <c r="BF738" s="278"/>
      <c r="BG738" s="278"/>
      <c r="BH738" s="278"/>
      <c r="BI738" s="278"/>
    </row>
    <row r="739" spans="1:61" s="187" customFormat="1">
      <c r="A739" s="11"/>
      <c r="B739" s="16"/>
      <c r="C739" s="11"/>
      <c r="D739" s="11"/>
      <c r="E739" s="11"/>
      <c r="F739" s="279"/>
      <c r="G739" s="296"/>
      <c r="H739" s="277"/>
      <c r="I739" s="277"/>
      <c r="J739" s="277"/>
      <c r="K739" s="277"/>
      <c r="L739" s="277"/>
      <c r="M739" s="277"/>
      <c r="N739" s="277"/>
      <c r="O739" s="277"/>
      <c r="P739" s="277"/>
      <c r="Q739" s="277"/>
      <c r="R739" s="277"/>
      <c r="S739" s="277"/>
      <c r="T739" s="277"/>
      <c r="U739" s="277"/>
      <c r="V739" s="277"/>
      <c r="W739" s="277"/>
      <c r="X739" s="277"/>
      <c r="Y739" s="277"/>
      <c r="Z739" s="277"/>
      <c r="AA739" s="278"/>
      <c r="AB739" s="278"/>
      <c r="AC739" s="278"/>
      <c r="AD739" s="278"/>
      <c r="AE739" s="278"/>
      <c r="AF739" s="278"/>
      <c r="AG739" s="278"/>
      <c r="AH739" s="278"/>
      <c r="AI739" s="278"/>
      <c r="AJ739" s="278"/>
      <c r="AK739" s="278"/>
      <c r="AL739" s="278"/>
      <c r="AM739" s="278"/>
      <c r="AN739" s="278"/>
      <c r="AO739" s="278"/>
      <c r="AP739" s="278"/>
      <c r="AQ739" s="278"/>
      <c r="AR739" s="278"/>
      <c r="AS739" s="278"/>
      <c r="AT739" s="278"/>
      <c r="AU739" s="278"/>
      <c r="AV739" s="278"/>
      <c r="AW739" s="278"/>
      <c r="AX739" s="278"/>
      <c r="AY739" s="278"/>
      <c r="AZ739" s="278"/>
      <c r="BA739" s="278"/>
      <c r="BB739" s="278"/>
      <c r="BC739" s="278"/>
      <c r="BD739" s="278"/>
      <c r="BE739" s="278"/>
      <c r="BF739" s="278"/>
      <c r="BG739" s="278"/>
      <c r="BH739" s="278"/>
      <c r="BI739" s="278"/>
    </row>
    <row r="740" spans="1:61" s="187" customFormat="1">
      <c r="A740" s="11"/>
      <c r="B740" s="16"/>
      <c r="C740" s="11"/>
      <c r="D740" s="11"/>
      <c r="E740" s="11"/>
      <c r="F740" s="279"/>
      <c r="G740" s="296"/>
      <c r="H740" s="277"/>
      <c r="I740" s="277"/>
      <c r="J740" s="277"/>
      <c r="K740" s="277"/>
      <c r="L740" s="277"/>
      <c r="M740" s="277"/>
      <c r="N740" s="277"/>
      <c r="O740" s="277"/>
      <c r="P740" s="277"/>
      <c r="Q740" s="277"/>
      <c r="R740" s="277"/>
      <c r="S740" s="277"/>
      <c r="T740" s="277"/>
      <c r="U740" s="277"/>
      <c r="V740" s="277"/>
      <c r="W740" s="277"/>
      <c r="X740" s="277"/>
      <c r="Y740" s="277"/>
      <c r="Z740" s="277"/>
      <c r="AA740" s="278"/>
      <c r="AB740" s="278"/>
      <c r="AC740" s="278"/>
      <c r="AD740" s="278"/>
      <c r="AE740" s="278"/>
      <c r="AF740" s="278"/>
      <c r="AG740" s="278"/>
      <c r="AH740" s="278"/>
      <c r="AI740" s="278"/>
      <c r="AJ740" s="278"/>
      <c r="AK740" s="278"/>
      <c r="AL740" s="278"/>
      <c r="AM740" s="278"/>
      <c r="AN740" s="278"/>
      <c r="AO740" s="278"/>
      <c r="AP740" s="278"/>
      <c r="AQ740" s="278"/>
      <c r="AR740" s="278"/>
      <c r="AS740" s="278"/>
      <c r="AT740" s="278"/>
      <c r="AU740" s="278"/>
      <c r="AV740" s="278"/>
      <c r="AW740" s="278"/>
      <c r="AX740" s="278"/>
      <c r="AY740" s="278"/>
      <c r="AZ740" s="278"/>
      <c r="BA740" s="278"/>
      <c r="BB740" s="278"/>
      <c r="BC740" s="278"/>
      <c r="BD740" s="278"/>
      <c r="BE740" s="278"/>
      <c r="BF740" s="278"/>
      <c r="BG740" s="278"/>
      <c r="BH740" s="278"/>
      <c r="BI740" s="278"/>
    </row>
    <row r="741" spans="1:61" s="187" customFormat="1">
      <c r="A741" s="11"/>
      <c r="B741" s="16"/>
      <c r="C741" s="11"/>
      <c r="D741" s="11"/>
      <c r="E741" s="11"/>
      <c r="F741" s="279"/>
      <c r="G741" s="296"/>
      <c r="H741" s="277"/>
      <c r="I741" s="277"/>
      <c r="J741" s="277"/>
      <c r="K741" s="277"/>
      <c r="L741" s="277"/>
      <c r="M741" s="277"/>
      <c r="N741" s="277"/>
      <c r="O741" s="277"/>
      <c r="P741" s="277"/>
      <c r="Q741" s="277"/>
      <c r="R741" s="277"/>
      <c r="S741" s="277"/>
      <c r="T741" s="277"/>
      <c r="U741" s="277"/>
      <c r="V741" s="277"/>
      <c r="W741" s="277"/>
      <c r="X741" s="277"/>
      <c r="Y741" s="277"/>
      <c r="Z741" s="277"/>
      <c r="AA741" s="278"/>
      <c r="AB741" s="278"/>
      <c r="AC741" s="278"/>
      <c r="AD741" s="278"/>
      <c r="AE741" s="278"/>
      <c r="AF741" s="278"/>
      <c r="AG741" s="278"/>
      <c r="AH741" s="278"/>
      <c r="AI741" s="278"/>
      <c r="AJ741" s="278"/>
      <c r="AK741" s="278"/>
      <c r="AL741" s="278"/>
      <c r="AM741" s="278"/>
      <c r="AN741" s="278"/>
      <c r="AO741" s="278"/>
      <c r="AP741" s="278"/>
      <c r="AQ741" s="278"/>
      <c r="AR741" s="278"/>
      <c r="AS741" s="278"/>
      <c r="AT741" s="278"/>
      <c r="AU741" s="278"/>
      <c r="AV741" s="278"/>
      <c r="AW741" s="278"/>
      <c r="AX741" s="278"/>
      <c r="AY741" s="278"/>
      <c r="AZ741" s="278"/>
      <c r="BA741" s="278"/>
      <c r="BB741" s="278"/>
      <c r="BC741" s="278"/>
      <c r="BD741" s="278"/>
      <c r="BE741" s="278"/>
      <c r="BF741" s="278"/>
      <c r="BG741" s="278"/>
      <c r="BH741" s="278"/>
      <c r="BI741" s="278"/>
    </row>
    <row r="742" spans="1:61">
      <c r="G742" s="296"/>
    </row>
    <row r="743" spans="1:61">
      <c r="G743"/>
    </row>
    <row r="744" spans="1:61">
      <c r="G744"/>
    </row>
    <row r="745" spans="1:61">
      <c r="G745"/>
    </row>
    <row r="746" spans="1:61">
      <c r="G746"/>
    </row>
    <row r="747" spans="1:61">
      <c r="G747"/>
    </row>
    <row r="748" spans="1:61">
      <c r="G748"/>
    </row>
    <row r="749" spans="1:61">
      <c r="G749"/>
    </row>
    <row r="750" spans="1:61">
      <c r="G750"/>
    </row>
    <row r="751" spans="1:61">
      <c r="G751"/>
    </row>
    <row r="752" spans="1:61">
      <c r="G752"/>
    </row>
    <row r="753" spans="7:7">
      <c r="G753"/>
    </row>
    <row r="754" spans="7:7">
      <c r="G754"/>
    </row>
    <row r="755" spans="7:7">
      <c r="G755"/>
    </row>
    <row r="756" spans="7:7">
      <c r="G756"/>
    </row>
    <row r="757" spans="7:7">
      <c r="G757"/>
    </row>
    <row r="758" spans="7:7">
      <c r="G758"/>
    </row>
    <row r="759" spans="7:7">
      <c r="G759"/>
    </row>
    <row r="760" spans="7:7">
      <c r="G760"/>
    </row>
    <row r="761" spans="7:7">
      <c r="G761"/>
    </row>
    <row r="762" spans="7:7">
      <c r="G762"/>
    </row>
    <row r="763" spans="7:7">
      <c r="G763"/>
    </row>
    <row r="764" spans="7:7">
      <c r="G764"/>
    </row>
    <row r="765" spans="7:7">
      <c r="G765"/>
    </row>
    <row r="766" spans="7:7">
      <c r="G766"/>
    </row>
    <row r="767" spans="7:7">
      <c r="G767"/>
    </row>
    <row r="768" spans="7:7">
      <c r="G768"/>
    </row>
    <row r="769" spans="7:7">
      <c r="G769"/>
    </row>
    <row r="770" spans="7:7">
      <c r="G770"/>
    </row>
    <row r="771" spans="7:7">
      <c r="G771"/>
    </row>
    <row r="772" spans="7:7">
      <c r="G772"/>
    </row>
    <row r="773" spans="7:7">
      <c r="G773"/>
    </row>
    <row r="774" spans="7:7">
      <c r="G774"/>
    </row>
    <row r="775" spans="7:7">
      <c r="G775"/>
    </row>
    <row r="776" spans="7:7">
      <c r="G776"/>
    </row>
    <row r="777" spans="7:7">
      <c r="G777"/>
    </row>
    <row r="778" spans="7:7">
      <c r="G778"/>
    </row>
    <row r="779" spans="7:7">
      <c r="G779"/>
    </row>
    <row r="780" spans="7:7">
      <c r="G780"/>
    </row>
    <row r="781" spans="7:7">
      <c r="G781"/>
    </row>
    <row r="782" spans="7:7">
      <c r="G782"/>
    </row>
    <row r="783" spans="7:7">
      <c r="G783"/>
    </row>
    <row r="784" spans="7:7">
      <c r="G784"/>
    </row>
    <row r="785" spans="7:7">
      <c r="G785"/>
    </row>
    <row r="786" spans="7:7">
      <c r="G786"/>
    </row>
    <row r="787" spans="7:7">
      <c r="G787"/>
    </row>
    <row r="788" spans="7:7">
      <c r="G788"/>
    </row>
    <row r="789" spans="7:7">
      <c r="G789"/>
    </row>
    <row r="790" spans="7:7">
      <c r="G790"/>
    </row>
    <row r="791" spans="7:7">
      <c r="G791"/>
    </row>
    <row r="792" spans="7:7">
      <c r="G792"/>
    </row>
    <row r="793" spans="7:7">
      <c r="G793"/>
    </row>
    <row r="794" spans="7:7">
      <c r="G794"/>
    </row>
    <row r="795" spans="7:7">
      <c r="G795"/>
    </row>
    <row r="796" spans="7:7">
      <c r="G796"/>
    </row>
    <row r="797" spans="7:7">
      <c r="G797"/>
    </row>
    <row r="798" spans="7:7">
      <c r="G798"/>
    </row>
    <row r="799" spans="7:7">
      <c r="G799"/>
    </row>
    <row r="800" spans="7:7">
      <c r="G800"/>
    </row>
    <row r="801" spans="7:7">
      <c r="G801"/>
    </row>
    <row r="802" spans="7:7">
      <c r="G802"/>
    </row>
    <row r="803" spans="7:7">
      <c r="G803"/>
    </row>
    <row r="804" spans="7:7">
      <c r="G804"/>
    </row>
    <row r="805" spans="7:7">
      <c r="G805"/>
    </row>
    <row r="806" spans="7:7">
      <c r="G806"/>
    </row>
    <row r="807" spans="7:7">
      <c r="G807"/>
    </row>
    <row r="808" spans="7:7">
      <c r="G808"/>
    </row>
    <row r="809" spans="7:7">
      <c r="G809"/>
    </row>
    <row r="810" spans="7:7">
      <c r="G810"/>
    </row>
    <row r="811" spans="7:7">
      <c r="G811"/>
    </row>
    <row r="812" spans="7:7">
      <c r="G812"/>
    </row>
    <row r="813" spans="7:7">
      <c r="G813"/>
    </row>
    <row r="814" spans="7:7">
      <c r="G814"/>
    </row>
    <row r="815" spans="7:7">
      <c r="G815"/>
    </row>
    <row r="816" spans="7:7">
      <c r="G816"/>
    </row>
    <row r="817" spans="7:7">
      <c r="G817"/>
    </row>
    <row r="818" spans="7:7">
      <c r="G818"/>
    </row>
    <row r="819" spans="7:7">
      <c r="G819"/>
    </row>
    <row r="820" spans="7:7">
      <c r="G820"/>
    </row>
    <row r="821" spans="7:7">
      <c r="G821"/>
    </row>
    <row r="822" spans="7:7">
      <c r="G822"/>
    </row>
    <row r="823" spans="7:7">
      <c r="G823"/>
    </row>
    <row r="824" spans="7:7">
      <c r="G824"/>
    </row>
    <row r="825" spans="7:7">
      <c r="G825"/>
    </row>
    <row r="826" spans="7:7">
      <c r="G826"/>
    </row>
    <row r="827" spans="7:7">
      <c r="G827"/>
    </row>
    <row r="828" spans="7:7">
      <c r="G828"/>
    </row>
    <row r="829" spans="7:7">
      <c r="G829"/>
    </row>
    <row r="830" spans="7:7">
      <c r="G830"/>
    </row>
    <row r="831" spans="7:7">
      <c r="G831"/>
    </row>
    <row r="832" spans="7:7">
      <c r="G832"/>
    </row>
    <row r="833" spans="7:7">
      <c r="G833"/>
    </row>
    <row r="834" spans="7:7">
      <c r="G834"/>
    </row>
    <row r="835" spans="7:7">
      <c r="G835"/>
    </row>
    <row r="836" spans="7:7">
      <c r="G836"/>
    </row>
    <row r="837" spans="7:7">
      <c r="G837"/>
    </row>
    <row r="838" spans="7:7">
      <c r="G838"/>
    </row>
    <row r="839" spans="7:7">
      <c r="G839"/>
    </row>
    <row r="840" spans="7:7">
      <c r="G840"/>
    </row>
    <row r="841" spans="7:7">
      <c r="G841"/>
    </row>
    <row r="842" spans="7:7">
      <c r="G842"/>
    </row>
    <row r="843" spans="7:7">
      <c r="G843"/>
    </row>
    <row r="844" spans="7:7">
      <c r="G844"/>
    </row>
    <row r="845" spans="7:7">
      <c r="G845"/>
    </row>
    <row r="846" spans="7:7">
      <c r="G846"/>
    </row>
    <row r="847" spans="7:7">
      <c r="G847"/>
    </row>
    <row r="848" spans="7:7">
      <c r="G848"/>
    </row>
    <row r="849" spans="7:7">
      <c r="G849"/>
    </row>
    <row r="850" spans="7:7">
      <c r="G850"/>
    </row>
    <row r="851" spans="7:7">
      <c r="G851"/>
    </row>
    <row r="852" spans="7:7">
      <c r="G852"/>
    </row>
    <row r="853" spans="7:7">
      <c r="G853"/>
    </row>
    <row r="854" spans="7:7">
      <c r="G854"/>
    </row>
    <row r="855" spans="7:7">
      <c r="G855"/>
    </row>
    <row r="856" spans="7:7">
      <c r="G856"/>
    </row>
    <row r="857" spans="7:7">
      <c r="G857"/>
    </row>
    <row r="858" spans="7:7">
      <c r="G858"/>
    </row>
    <row r="859" spans="7:7">
      <c r="G859"/>
    </row>
    <row r="860" spans="7:7">
      <c r="G860"/>
    </row>
    <row r="861" spans="7:7">
      <c r="G861"/>
    </row>
    <row r="862" spans="7:7">
      <c r="G862"/>
    </row>
    <row r="863" spans="7:7">
      <c r="G863"/>
    </row>
    <row r="864" spans="7:7">
      <c r="G864"/>
    </row>
    <row r="865" spans="7:7">
      <c r="G865"/>
    </row>
    <row r="866" spans="7:7">
      <c r="G866"/>
    </row>
    <row r="867" spans="7:7">
      <c r="G867"/>
    </row>
    <row r="868" spans="7:7">
      <c r="G868"/>
    </row>
    <row r="869" spans="7:7">
      <c r="G869"/>
    </row>
    <row r="870" spans="7:7">
      <c r="G870"/>
    </row>
    <row r="871" spans="7:7">
      <c r="G871"/>
    </row>
    <row r="872" spans="7:7">
      <c r="G872"/>
    </row>
    <row r="873" spans="7:7">
      <c r="G873"/>
    </row>
    <row r="874" spans="7:7">
      <c r="G874"/>
    </row>
    <row r="875" spans="7:7">
      <c r="G875"/>
    </row>
    <row r="876" spans="7:7">
      <c r="G876"/>
    </row>
    <row r="877" spans="7:7">
      <c r="G877"/>
    </row>
    <row r="878" spans="7:7">
      <c r="G878"/>
    </row>
    <row r="879" spans="7:7">
      <c r="G879"/>
    </row>
    <row r="880" spans="7:7">
      <c r="G880"/>
    </row>
    <row r="881" spans="7:7">
      <c r="G881"/>
    </row>
    <row r="882" spans="7:7">
      <c r="G882"/>
    </row>
    <row r="883" spans="7:7">
      <c r="G883"/>
    </row>
    <row r="884" spans="7:7">
      <c r="G884"/>
    </row>
    <row r="885" spans="7:7">
      <c r="G885"/>
    </row>
    <row r="886" spans="7:7">
      <c r="G886"/>
    </row>
    <row r="887" spans="7:7">
      <c r="G887"/>
    </row>
    <row r="888" spans="7:7">
      <c r="G888"/>
    </row>
    <row r="889" spans="7:7">
      <c r="G889"/>
    </row>
    <row r="890" spans="7:7">
      <c r="G890"/>
    </row>
    <row r="891" spans="7:7">
      <c r="G891"/>
    </row>
    <row r="892" spans="7:7">
      <c r="G892"/>
    </row>
    <row r="893" spans="7:7">
      <c r="G893"/>
    </row>
    <row r="894" spans="7:7">
      <c r="G894"/>
    </row>
    <row r="895" spans="7:7">
      <c r="G895"/>
    </row>
    <row r="896" spans="7:7">
      <c r="G896"/>
    </row>
    <row r="897" spans="7:7">
      <c r="G897"/>
    </row>
    <row r="898" spans="7:7">
      <c r="G898"/>
    </row>
    <row r="899" spans="7:7">
      <c r="G899"/>
    </row>
    <row r="900" spans="7:7">
      <c r="G900"/>
    </row>
    <row r="901" spans="7:7">
      <c r="G901"/>
    </row>
    <row r="902" spans="7:7">
      <c r="G902"/>
    </row>
    <row r="903" spans="7:7">
      <c r="G903"/>
    </row>
    <row r="904" spans="7:7">
      <c r="G904"/>
    </row>
    <row r="905" spans="7:7">
      <c r="G905"/>
    </row>
    <row r="906" spans="7:7">
      <c r="G906"/>
    </row>
    <row r="907" spans="7:7">
      <c r="G907"/>
    </row>
    <row r="908" spans="7:7">
      <c r="G908"/>
    </row>
    <row r="909" spans="7:7">
      <c r="G909"/>
    </row>
    <row r="910" spans="7:7">
      <c r="G910"/>
    </row>
    <row r="911" spans="7:7">
      <c r="G911"/>
    </row>
    <row r="912" spans="7:7">
      <c r="G912"/>
    </row>
    <row r="913" spans="7:7">
      <c r="G913"/>
    </row>
    <row r="914" spans="7:7">
      <c r="G914"/>
    </row>
    <row r="915" spans="7:7">
      <c r="G915"/>
    </row>
    <row r="916" spans="7:7">
      <c r="G916"/>
    </row>
    <row r="917" spans="7:7">
      <c r="G917"/>
    </row>
    <row r="918" spans="7:7">
      <c r="G918"/>
    </row>
    <row r="919" spans="7:7">
      <c r="G919"/>
    </row>
    <row r="920" spans="7:7">
      <c r="G920"/>
    </row>
    <row r="921" spans="7:7">
      <c r="G921"/>
    </row>
    <row r="922" spans="7:7">
      <c r="G922"/>
    </row>
    <row r="923" spans="7:7">
      <c r="G923"/>
    </row>
    <row r="924" spans="7:7">
      <c r="G924"/>
    </row>
    <row r="925" spans="7:7">
      <c r="G925"/>
    </row>
    <row r="926" spans="7:7">
      <c r="G926"/>
    </row>
    <row r="927" spans="7:7">
      <c r="G927"/>
    </row>
    <row r="928" spans="7:7">
      <c r="G928"/>
    </row>
    <row r="929" spans="7:7">
      <c r="G929"/>
    </row>
    <row r="930" spans="7:7">
      <c r="G930"/>
    </row>
    <row r="931" spans="7:7">
      <c r="G931"/>
    </row>
    <row r="932" spans="7:7">
      <c r="G932"/>
    </row>
    <row r="933" spans="7:7">
      <c r="G933"/>
    </row>
    <row r="934" spans="7:7">
      <c r="G934"/>
    </row>
    <row r="935" spans="7:7">
      <c r="G935"/>
    </row>
    <row r="936" spans="7:7">
      <c r="G936"/>
    </row>
    <row r="937" spans="7:7">
      <c r="G937"/>
    </row>
    <row r="938" spans="7:7">
      <c r="G938"/>
    </row>
    <row r="939" spans="7:7">
      <c r="G939"/>
    </row>
    <row r="940" spans="7:7">
      <c r="G940"/>
    </row>
    <row r="941" spans="7:7">
      <c r="G941"/>
    </row>
    <row r="942" spans="7:7">
      <c r="G942"/>
    </row>
    <row r="943" spans="7:7">
      <c r="G943"/>
    </row>
    <row r="944" spans="7:7">
      <c r="G944"/>
    </row>
    <row r="945" spans="7:7">
      <c r="G945"/>
    </row>
    <row r="946" spans="7:7">
      <c r="G946"/>
    </row>
    <row r="947" spans="7:7">
      <c r="G947"/>
    </row>
    <row r="948" spans="7:7">
      <c r="G948"/>
    </row>
    <row r="949" spans="7:7">
      <c r="G949"/>
    </row>
    <row r="950" spans="7:7">
      <c r="G950"/>
    </row>
    <row r="951" spans="7:7">
      <c r="G951"/>
    </row>
    <row r="952" spans="7:7">
      <c r="G952"/>
    </row>
    <row r="953" spans="7:7">
      <c r="G953"/>
    </row>
    <row r="954" spans="7:7">
      <c r="G954"/>
    </row>
    <row r="955" spans="7:7">
      <c r="G955"/>
    </row>
    <row r="956" spans="7:7">
      <c r="G956"/>
    </row>
    <row r="957" spans="7:7">
      <c r="G957"/>
    </row>
    <row r="958" spans="7:7">
      <c r="G958"/>
    </row>
    <row r="959" spans="7:7">
      <c r="G959"/>
    </row>
    <row r="960" spans="7:7">
      <c r="G960"/>
    </row>
    <row r="961" spans="7:7">
      <c r="G961"/>
    </row>
    <row r="962" spans="7:7">
      <c r="G962"/>
    </row>
    <row r="963" spans="7:7">
      <c r="G963"/>
    </row>
    <row r="964" spans="7:7">
      <c r="G964"/>
    </row>
    <row r="965" spans="7:7">
      <c r="G965"/>
    </row>
    <row r="966" spans="7:7">
      <c r="G966"/>
    </row>
    <row r="967" spans="7:7">
      <c r="G967"/>
    </row>
    <row r="968" spans="7:7">
      <c r="G968"/>
    </row>
    <row r="969" spans="7:7">
      <c r="G969"/>
    </row>
    <row r="970" spans="7:7">
      <c r="G970"/>
    </row>
    <row r="971" spans="7:7">
      <c r="G971"/>
    </row>
    <row r="972" spans="7:7">
      <c r="G972"/>
    </row>
    <row r="973" spans="7:7">
      <c r="G973"/>
    </row>
    <row r="974" spans="7:7">
      <c r="G974"/>
    </row>
    <row r="975" spans="7:7">
      <c r="G975"/>
    </row>
    <row r="976" spans="7:7">
      <c r="G976"/>
    </row>
    <row r="977" spans="7:7">
      <c r="G977"/>
    </row>
    <row r="978" spans="7:7">
      <c r="G978"/>
    </row>
    <row r="979" spans="7:7">
      <c r="G979"/>
    </row>
    <row r="980" spans="7:7">
      <c r="G980"/>
    </row>
    <row r="981" spans="7:7">
      <c r="G981"/>
    </row>
    <row r="982" spans="7:7">
      <c r="G982"/>
    </row>
    <row r="983" spans="7:7">
      <c r="G983"/>
    </row>
    <row r="984" spans="7:7">
      <c r="G984"/>
    </row>
    <row r="985" spans="7:7">
      <c r="G985"/>
    </row>
    <row r="986" spans="7:7">
      <c r="G986"/>
    </row>
    <row r="987" spans="7:7">
      <c r="G987"/>
    </row>
    <row r="988" spans="7:7">
      <c r="G988"/>
    </row>
    <row r="989" spans="7:7">
      <c r="G989"/>
    </row>
    <row r="990" spans="7:7">
      <c r="G990"/>
    </row>
    <row r="991" spans="7:7">
      <c r="G991"/>
    </row>
    <row r="992" spans="7:7">
      <c r="G992"/>
    </row>
    <row r="993" spans="7:7">
      <c r="G993"/>
    </row>
    <row r="994" spans="7:7">
      <c r="G994"/>
    </row>
    <row r="995" spans="7:7">
      <c r="G995"/>
    </row>
    <row r="996" spans="7:7">
      <c r="G996"/>
    </row>
    <row r="997" spans="7:7">
      <c r="G997"/>
    </row>
    <row r="998" spans="7:7">
      <c r="G998"/>
    </row>
    <row r="999" spans="7:7">
      <c r="G999"/>
    </row>
    <row r="1000" spans="7:7">
      <c r="G1000"/>
    </row>
    <row r="1001" spans="7:7">
      <c r="G1001"/>
    </row>
    <row r="1002" spans="7:7">
      <c r="G1002"/>
    </row>
    <row r="1003" spans="7:7">
      <c r="G1003"/>
    </row>
    <row r="1004" spans="7:7">
      <c r="G1004"/>
    </row>
    <row r="1005" spans="7:7">
      <c r="G1005"/>
    </row>
    <row r="1006" spans="7:7">
      <c r="G1006"/>
    </row>
    <row r="1007" spans="7:7">
      <c r="G1007"/>
    </row>
    <row r="1008" spans="7:7">
      <c r="G1008"/>
    </row>
    <row r="1009" spans="7:7">
      <c r="G1009"/>
    </row>
    <row r="1010" spans="7:7">
      <c r="G1010"/>
    </row>
    <row r="1011" spans="7:7">
      <c r="G1011"/>
    </row>
    <row r="1012" spans="7:7">
      <c r="G1012"/>
    </row>
    <row r="1013" spans="7:7">
      <c r="G1013"/>
    </row>
    <row r="1014" spans="7:7">
      <c r="G1014"/>
    </row>
    <row r="1015" spans="7:7">
      <c r="G1015"/>
    </row>
    <row r="1016" spans="7:7">
      <c r="G1016"/>
    </row>
    <row r="1017" spans="7:7">
      <c r="G1017"/>
    </row>
    <row r="1018" spans="7:7">
      <c r="G1018"/>
    </row>
    <row r="1019" spans="7:7">
      <c r="G1019"/>
    </row>
    <row r="1020" spans="7:7">
      <c r="G1020"/>
    </row>
    <row r="1021" spans="7:7">
      <c r="G1021"/>
    </row>
    <row r="1022" spans="7:7">
      <c r="G1022"/>
    </row>
    <row r="1023" spans="7:7">
      <c r="G1023"/>
    </row>
    <row r="1024" spans="7:7">
      <c r="G1024"/>
    </row>
    <row r="1025" spans="7:7">
      <c r="G1025"/>
    </row>
    <row r="1026" spans="7:7">
      <c r="G1026"/>
    </row>
    <row r="1027" spans="7:7">
      <c r="G1027"/>
    </row>
    <row r="1028" spans="7:7">
      <c r="G1028"/>
    </row>
    <row r="1029" spans="7:7">
      <c r="G1029"/>
    </row>
    <row r="1030" spans="7:7">
      <c r="G1030"/>
    </row>
    <row r="1031" spans="7:7">
      <c r="G1031"/>
    </row>
    <row r="1032" spans="7:7">
      <c r="G1032"/>
    </row>
    <row r="1033" spans="7:7">
      <c r="G1033"/>
    </row>
    <row r="1034" spans="7:7">
      <c r="G1034"/>
    </row>
    <row r="1035" spans="7:7">
      <c r="G1035"/>
    </row>
    <row r="1036" spans="7:7">
      <c r="G1036"/>
    </row>
    <row r="1037" spans="7:7">
      <c r="G1037"/>
    </row>
    <row r="1038" spans="7:7">
      <c r="G1038"/>
    </row>
    <row r="1039" spans="7:7">
      <c r="G1039"/>
    </row>
    <row r="1040" spans="7:7">
      <c r="G1040"/>
    </row>
    <row r="1041" spans="7:7">
      <c r="G1041"/>
    </row>
    <row r="1042" spans="7:7">
      <c r="G1042"/>
    </row>
    <row r="1043" spans="7:7">
      <c r="G1043"/>
    </row>
    <row r="1044" spans="7:7">
      <c r="G1044"/>
    </row>
    <row r="1045" spans="7:7">
      <c r="G1045"/>
    </row>
    <row r="1046" spans="7:7">
      <c r="G1046"/>
    </row>
    <row r="1047" spans="7:7">
      <c r="G1047"/>
    </row>
    <row r="1048" spans="7:7">
      <c r="G1048"/>
    </row>
    <row r="1049" spans="7:7">
      <c r="G1049"/>
    </row>
    <row r="1050" spans="7:7">
      <c r="G1050"/>
    </row>
    <row r="1051" spans="7:7">
      <c r="G1051"/>
    </row>
    <row r="1052" spans="7:7">
      <c r="G1052"/>
    </row>
    <row r="1053" spans="7:7">
      <c r="G1053"/>
    </row>
    <row r="1054" spans="7:7">
      <c r="G1054"/>
    </row>
    <row r="1055" spans="7:7">
      <c r="G1055"/>
    </row>
    <row r="1056" spans="7:7">
      <c r="G1056"/>
    </row>
    <row r="1057" spans="7:7">
      <c r="G1057"/>
    </row>
    <row r="1058" spans="7:7">
      <c r="G1058"/>
    </row>
    <row r="1059" spans="7:7">
      <c r="G1059"/>
    </row>
    <row r="1060" spans="7:7">
      <c r="G1060"/>
    </row>
    <row r="1061" spans="7:7">
      <c r="G1061"/>
    </row>
    <row r="1062" spans="7:7">
      <c r="G1062"/>
    </row>
    <row r="1063" spans="7:7">
      <c r="G1063"/>
    </row>
    <row r="1064" spans="7:7">
      <c r="G1064"/>
    </row>
    <row r="1065" spans="7:7">
      <c r="G1065"/>
    </row>
    <row r="1066" spans="7:7">
      <c r="G1066"/>
    </row>
    <row r="1067" spans="7:7">
      <c r="G1067"/>
    </row>
    <row r="1068" spans="7:7">
      <c r="G1068"/>
    </row>
    <row r="1069" spans="7:7">
      <c r="G1069"/>
    </row>
    <row r="1070" spans="7:7">
      <c r="G1070"/>
    </row>
    <row r="1071" spans="7:7">
      <c r="G1071"/>
    </row>
    <row r="1072" spans="7:7">
      <c r="G1072"/>
    </row>
    <row r="1073" spans="7:7">
      <c r="G1073"/>
    </row>
    <row r="1074" spans="7:7">
      <c r="G1074"/>
    </row>
    <row r="1075" spans="7:7">
      <c r="G1075"/>
    </row>
    <row r="1076" spans="7:7">
      <c r="G1076"/>
    </row>
    <row r="1077" spans="7:7">
      <c r="G1077"/>
    </row>
    <row r="1078" spans="7:7">
      <c r="G1078"/>
    </row>
    <row r="1079" spans="7:7">
      <c r="G1079"/>
    </row>
    <row r="1080" spans="7:7">
      <c r="G1080"/>
    </row>
    <row r="1081" spans="7:7">
      <c r="G1081"/>
    </row>
    <row r="1082" spans="7:7">
      <c r="G1082"/>
    </row>
    <row r="1083" spans="7:7">
      <c r="G1083"/>
    </row>
    <row r="1084" spans="7:7">
      <c r="G1084"/>
    </row>
    <row r="1085" spans="7:7">
      <c r="G1085"/>
    </row>
    <row r="1086" spans="7:7">
      <c r="G1086"/>
    </row>
    <row r="1087" spans="7:7">
      <c r="G1087"/>
    </row>
    <row r="1088" spans="7:7">
      <c r="G1088"/>
    </row>
    <row r="1089" spans="7:7">
      <c r="G1089"/>
    </row>
    <row r="1090" spans="7:7">
      <c r="G1090"/>
    </row>
    <row r="1091" spans="7:7">
      <c r="G1091"/>
    </row>
    <row r="1092" spans="7:7">
      <c r="G1092"/>
    </row>
    <row r="1093" spans="7:7">
      <c r="G1093"/>
    </row>
    <row r="1094" spans="7:7">
      <c r="G1094"/>
    </row>
    <row r="1095" spans="7:7">
      <c r="G1095"/>
    </row>
    <row r="1096" spans="7:7">
      <c r="G1096"/>
    </row>
    <row r="1097" spans="7:7">
      <c r="G1097"/>
    </row>
    <row r="1098" spans="7:7">
      <c r="G1098"/>
    </row>
    <row r="1099" spans="7:7">
      <c r="G1099"/>
    </row>
    <row r="1100" spans="7:7">
      <c r="G1100"/>
    </row>
    <row r="1101" spans="7:7">
      <c r="G1101"/>
    </row>
    <row r="1102" spans="7:7">
      <c r="G1102"/>
    </row>
    <row r="1103" spans="7:7">
      <c r="G1103"/>
    </row>
    <row r="1104" spans="7:7">
      <c r="G1104"/>
    </row>
    <row r="1105" spans="7:7">
      <c r="G1105"/>
    </row>
    <row r="1106" spans="7:7">
      <c r="G1106"/>
    </row>
    <row r="1107" spans="7:7">
      <c r="G1107"/>
    </row>
    <row r="1108" spans="7:7">
      <c r="G1108"/>
    </row>
    <row r="1109" spans="7:7">
      <c r="G1109"/>
    </row>
    <row r="1110" spans="7:7">
      <c r="G1110"/>
    </row>
    <row r="1111" spans="7:7">
      <c r="G1111"/>
    </row>
    <row r="1112" spans="7:7">
      <c r="G1112"/>
    </row>
    <row r="1113" spans="7:7">
      <c r="G1113"/>
    </row>
    <row r="1114" spans="7:7">
      <c r="G1114"/>
    </row>
    <row r="1115" spans="7:7">
      <c r="G1115"/>
    </row>
    <row r="1116" spans="7:7">
      <c r="G1116"/>
    </row>
    <row r="1117" spans="7:7">
      <c r="G1117"/>
    </row>
    <row r="1118" spans="7:7">
      <c r="G1118"/>
    </row>
    <row r="1119" spans="7:7">
      <c r="G1119"/>
    </row>
    <row r="1120" spans="7:7">
      <c r="G1120"/>
    </row>
    <row r="1121" spans="7:7">
      <c r="G1121"/>
    </row>
    <row r="1122" spans="7:7">
      <c r="G1122"/>
    </row>
    <row r="1123" spans="7:7">
      <c r="G1123"/>
    </row>
    <row r="1124" spans="7:7">
      <c r="G1124"/>
    </row>
    <row r="1125" spans="7:7">
      <c r="G1125"/>
    </row>
    <row r="1126" spans="7:7">
      <c r="G1126"/>
    </row>
    <row r="1127" spans="7:7">
      <c r="G1127"/>
    </row>
    <row r="1128" spans="7:7">
      <c r="G1128"/>
    </row>
    <row r="1129" spans="7:7">
      <c r="G1129"/>
    </row>
    <row r="1130" spans="7:7">
      <c r="G1130"/>
    </row>
    <row r="1131" spans="7:7">
      <c r="G1131"/>
    </row>
    <row r="1132" spans="7:7">
      <c r="G1132"/>
    </row>
    <row r="1133" spans="7:7">
      <c r="G1133"/>
    </row>
    <row r="1134" spans="7:7">
      <c r="G1134"/>
    </row>
    <row r="1135" spans="7:7">
      <c r="G1135"/>
    </row>
    <row r="1136" spans="7:7">
      <c r="G1136"/>
    </row>
    <row r="1137" spans="7:7">
      <c r="G1137"/>
    </row>
    <row r="1138" spans="7:7">
      <c r="G1138"/>
    </row>
    <row r="1139" spans="7:7">
      <c r="G1139"/>
    </row>
    <row r="1140" spans="7:7">
      <c r="G1140"/>
    </row>
    <row r="1141" spans="7:7">
      <c r="G1141"/>
    </row>
    <row r="1142" spans="7:7">
      <c r="G1142"/>
    </row>
    <row r="1143" spans="7:7">
      <c r="G1143"/>
    </row>
    <row r="1144" spans="7:7">
      <c r="G1144"/>
    </row>
    <row r="1145" spans="7:7">
      <c r="G1145"/>
    </row>
    <row r="1146" spans="7:7">
      <c r="G1146"/>
    </row>
    <row r="1147" spans="7:7">
      <c r="G1147"/>
    </row>
    <row r="1148" spans="7:7">
      <c r="G1148"/>
    </row>
    <row r="1149" spans="7:7">
      <c r="G1149"/>
    </row>
    <row r="1150" spans="7:7">
      <c r="G1150"/>
    </row>
    <row r="1151" spans="7:7">
      <c r="G1151"/>
    </row>
    <row r="1152" spans="7:7">
      <c r="G1152"/>
    </row>
    <row r="1153" spans="7:7">
      <c r="G1153"/>
    </row>
    <row r="1154" spans="7:7">
      <c r="G1154"/>
    </row>
    <row r="1155" spans="7:7">
      <c r="G1155"/>
    </row>
    <row r="1156" spans="7:7">
      <c r="G1156"/>
    </row>
    <row r="1157" spans="7:7">
      <c r="G1157"/>
    </row>
    <row r="1158" spans="7:7">
      <c r="G1158"/>
    </row>
    <row r="1159" spans="7:7">
      <c r="G1159"/>
    </row>
    <row r="1160" spans="7:7">
      <c r="G1160"/>
    </row>
    <row r="1161" spans="7:7">
      <c r="G1161"/>
    </row>
    <row r="1162" spans="7:7">
      <c r="G1162"/>
    </row>
    <row r="1163" spans="7:7">
      <c r="G1163"/>
    </row>
    <row r="1164" spans="7:7">
      <c r="G1164"/>
    </row>
    <row r="1165" spans="7:7">
      <c r="G1165"/>
    </row>
    <row r="1166" spans="7:7">
      <c r="G1166"/>
    </row>
    <row r="1167" spans="7:7">
      <c r="G1167"/>
    </row>
    <row r="1168" spans="7:7">
      <c r="G1168"/>
    </row>
    <row r="1169" spans="7:7">
      <c r="G1169"/>
    </row>
    <row r="1170" spans="7:7">
      <c r="G1170"/>
    </row>
    <row r="1171" spans="7:7">
      <c r="G1171"/>
    </row>
    <row r="1172" spans="7:7">
      <c r="G1172"/>
    </row>
    <row r="1173" spans="7:7">
      <c r="G1173"/>
    </row>
    <row r="1174" spans="7:7">
      <c r="G1174"/>
    </row>
    <row r="1175" spans="7:7">
      <c r="G1175"/>
    </row>
    <row r="1176" spans="7:7">
      <c r="G1176"/>
    </row>
    <row r="1177" spans="7:7">
      <c r="G1177"/>
    </row>
    <row r="1178" spans="7:7">
      <c r="G1178"/>
    </row>
    <row r="1179" spans="7:7">
      <c r="G1179"/>
    </row>
    <row r="1180" spans="7:7">
      <c r="G1180"/>
    </row>
    <row r="1181" spans="7:7">
      <c r="G1181"/>
    </row>
    <row r="1182" spans="7:7">
      <c r="G1182"/>
    </row>
    <row r="1183" spans="7:7">
      <c r="G1183"/>
    </row>
    <row r="1184" spans="7:7">
      <c r="G1184"/>
    </row>
    <row r="1185" spans="7:7">
      <c r="G1185"/>
    </row>
    <row r="1186" spans="7:7">
      <c r="G1186"/>
    </row>
    <row r="1187" spans="7:7">
      <c r="G1187"/>
    </row>
    <row r="1188" spans="7:7">
      <c r="G1188"/>
    </row>
    <row r="1189" spans="7:7">
      <c r="G1189"/>
    </row>
    <row r="1190" spans="7:7">
      <c r="G1190"/>
    </row>
    <row r="1191" spans="7:7">
      <c r="G1191"/>
    </row>
    <row r="1192" spans="7:7">
      <c r="G1192"/>
    </row>
    <row r="1193" spans="7:7">
      <c r="G1193"/>
    </row>
    <row r="1194" spans="7:7">
      <c r="G1194"/>
    </row>
    <row r="1195" spans="7:7">
      <c r="G1195"/>
    </row>
    <row r="1196" spans="7:7">
      <c r="G1196"/>
    </row>
    <row r="1197" spans="7:7">
      <c r="G1197"/>
    </row>
    <row r="1198" spans="7:7">
      <c r="G1198"/>
    </row>
    <row r="1199" spans="7:7">
      <c r="G1199"/>
    </row>
    <row r="1200" spans="7:7">
      <c r="G1200"/>
    </row>
    <row r="1201" spans="7:7">
      <c r="G1201"/>
    </row>
    <row r="1202" spans="7:7">
      <c r="G1202"/>
    </row>
    <row r="1203" spans="7:7">
      <c r="G1203"/>
    </row>
    <row r="1204" spans="7:7">
      <c r="G1204"/>
    </row>
    <row r="1205" spans="7:7">
      <c r="G1205"/>
    </row>
    <row r="1206" spans="7:7">
      <c r="G1206"/>
    </row>
    <row r="1207" spans="7:7">
      <c r="G1207"/>
    </row>
    <row r="1208" spans="7:7">
      <c r="G1208"/>
    </row>
    <row r="1209" spans="7:7">
      <c r="G1209"/>
    </row>
    <row r="1210" spans="7:7">
      <c r="G1210"/>
    </row>
    <row r="1211" spans="7:7">
      <c r="G1211"/>
    </row>
    <row r="1212" spans="7:7">
      <c r="G1212"/>
    </row>
    <row r="1213" spans="7:7">
      <c r="G1213"/>
    </row>
    <row r="1214" spans="7:7">
      <c r="G1214"/>
    </row>
    <row r="1215" spans="7:7">
      <c r="G1215"/>
    </row>
    <row r="1216" spans="7:7">
      <c r="G1216"/>
    </row>
    <row r="1217" spans="7:7">
      <c r="G1217"/>
    </row>
    <row r="1218" spans="7:7">
      <c r="G1218"/>
    </row>
    <row r="1219" spans="7:7">
      <c r="G1219"/>
    </row>
    <row r="1220" spans="7:7">
      <c r="G1220"/>
    </row>
    <row r="1221" spans="7:7">
      <c r="G1221"/>
    </row>
    <row r="1222" spans="7:7">
      <c r="G1222"/>
    </row>
    <row r="1223" spans="7:7">
      <c r="G1223"/>
    </row>
    <row r="1224" spans="7:7">
      <c r="G1224"/>
    </row>
    <row r="1225" spans="7:7">
      <c r="G1225"/>
    </row>
    <row r="1226" spans="7:7">
      <c r="G1226"/>
    </row>
    <row r="1227" spans="7:7">
      <c r="G1227"/>
    </row>
    <row r="1228" spans="7:7">
      <c r="G1228"/>
    </row>
    <row r="1229" spans="7:7">
      <c r="G1229"/>
    </row>
    <row r="1230" spans="7:7">
      <c r="G1230"/>
    </row>
    <row r="1231" spans="7:7">
      <c r="G1231"/>
    </row>
    <row r="1232" spans="7:7">
      <c r="G1232"/>
    </row>
    <row r="1233" spans="7:7">
      <c r="G1233"/>
    </row>
    <row r="1234" spans="7:7">
      <c r="G1234"/>
    </row>
    <row r="1235" spans="7:7">
      <c r="G1235"/>
    </row>
    <row r="1236" spans="7:7">
      <c r="G1236"/>
    </row>
    <row r="1237" spans="7:7">
      <c r="G1237"/>
    </row>
    <row r="1238" spans="7:7">
      <c r="G1238"/>
    </row>
    <row r="1239" spans="7:7">
      <c r="G1239"/>
    </row>
    <row r="1240" spans="7:7">
      <c r="G1240"/>
    </row>
    <row r="1241" spans="7:7">
      <c r="G1241"/>
    </row>
    <row r="1242" spans="7:7">
      <c r="G1242"/>
    </row>
    <row r="1243" spans="7:7">
      <c r="G1243"/>
    </row>
    <row r="1244" spans="7:7">
      <c r="G1244"/>
    </row>
    <row r="1245" spans="7:7">
      <c r="G1245"/>
    </row>
    <row r="1246" spans="7:7">
      <c r="G1246"/>
    </row>
    <row r="1247" spans="7:7">
      <c r="G1247"/>
    </row>
    <row r="1248" spans="7:7">
      <c r="G1248"/>
    </row>
    <row r="1249" spans="7:7">
      <c r="G1249"/>
    </row>
    <row r="1250" spans="7:7">
      <c r="G1250"/>
    </row>
    <row r="1251" spans="7:7">
      <c r="G1251"/>
    </row>
    <row r="1252" spans="7:7">
      <c r="G1252"/>
    </row>
    <row r="1253" spans="7:7">
      <c r="G1253"/>
    </row>
    <row r="1254" spans="7:7">
      <c r="G1254"/>
    </row>
    <row r="1255" spans="7:7">
      <c r="G1255"/>
    </row>
    <row r="1256" spans="7:7">
      <c r="G1256"/>
    </row>
    <row r="1257" spans="7:7">
      <c r="G1257"/>
    </row>
    <row r="1258" spans="7:7">
      <c r="G1258"/>
    </row>
    <row r="1259" spans="7:7">
      <c r="G1259"/>
    </row>
    <row r="1260" spans="7:7">
      <c r="G1260"/>
    </row>
    <row r="1261" spans="7:7">
      <c r="G1261"/>
    </row>
    <row r="1262" spans="7:7">
      <c r="G1262"/>
    </row>
    <row r="1263" spans="7:7">
      <c r="G1263"/>
    </row>
    <row r="1264" spans="7:7">
      <c r="G1264"/>
    </row>
    <row r="1265" spans="7:7">
      <c r="G1265"/>
    </row>
    <row r="1266" spans="7:7">
      <c r="G1266"/>
    </row>
    <row r="1267" spans="7:7">
      <c r="G1267"/>
    </row>
    <row r="1268" spans="7:7">
      <c r="G1268"/>
    </row>
    <row r="1269" spans="7:7">
      <c r="G1269"/>
    </row>
    <row r="1270" spans="7:7">
      <c r="G1270"/>
    </row>
    <row r="1271" spans="7:7">
      <c r="G1271"/>
    </row>
    <row r="1272" spans="7:7">
      <c r="G1272"/>
    </row>
    <row r="1273" spans="7:7">
      <c r="G1273"/>
    </row>
    <row r="1274" spans="7:7">
      <c r="G1274"/>
    </row>
    <row r="1275" spans="7:7">
      <c r="G1275"/>
    </row>
    <row r="1276" spans="7:7">
      <c r="G1276"/>
    </row>
    <row r="1277" spans="7:7">
      <c r="G1277"/>
    </row>
    <row r="1278" spans="7:7">
      <c r="G1278"/>
    </row>
    <row r="1279" spans="7:7">
      <c r="G1279"/>
    </row>
    <row r="1280" spans="7:7">
      <c r="G1280"/>
    </row>
    <row r="1281" spans="7:7">
      <c r="G1281"/>
    </row>
    <row r="1282" spans="7:7">
      <c r="G1282"/>
    </row>
    <row r="1283" spans="7:7">
      <c r="G1283"/>
    </row>
    <row r="1284" spans="7:7">
      <c r="G1284"/>
    </row>
    <row r="1285" spans="7:7">
      <c r="G1285"/>
    </row>
    <row r="1286" spans="7:7">
      <c r="G1286"/>
    </row>
    <row r="1287" spans="7:7">
      <c r="G1287"/>
    </row>
    <row r="1288" spans="7:7">
      <c r="G1288"/>
    </row>
    <row r="1289" spans="7:7">
      <c r="G1289"/>
    </row>
    <row r="1290" spans="7:7">
      <c r="G1290"/>
    </row>
    <row r="1291" spans="7:7">
      <c r="G1291"/>
    </row>
    <row r="1292" spans="7:7">
      <c r="G1292"/>
    </row>
    <row r="1293" spans="7:7">
      <c r="G1293"/>
    </row>
    <row r="1294" spans="7:7">
      <c r="G1294"/>
    </row>
    <row r="1295" spans="7:7">
      <c r="G1295"/>
    </row>
    <row r="1296" spans="7:7">
      <c r="G1296"/>
    </row>
    <row r="1297" spans="7:7">
      <c r="G1297"/>
    </row>
    <row r="1298" spans="7:7">
      <c r="G1298"/>
    </row>
    <row r="1299" spans="7:7">
      <c r="G1299"/>
    </row>
    <row r="1300" spans="7:7">
      <c r="G1300"/>
    </row>
    <row r="1301" spans="7:7">
      <c r="G1301"/>
    </row>
    <row r="1302" spans="7:7">
      <c r="G1302"/>
    </row>
    <row r="1303" spans="7:7">
      <c r="G1303"/>
    </row>
    <row r="1304" spans="7:7">
      <c r="G1304"/>
    </row>
    <row r="1305" spans="7:7">
      <c r="G1305"/>
    </row>
    <row r="1306" spans="7:7">
      <c r="G1306"/>
    </row>
    <row r="1307" spans="7:7">
      <c r="G1307"/>
    </row>
    <row r="1308" spans="7:7">
      <c r="G1308"/>
    </row>
    <row r="1309" spans="7:7">
      <c r="G1309"/>
    </row>
    <row r="1310" spans="7:7">
      <c r="G1310"/>
    </row>
    <row r="1311" spans="7:7">
      <c r="G1311"/>
    </row>
    <row r="1312" spans="7:7">
      <c r="G1312"/>
    </row>
    <row r="1313" spans="7:7">
      <c r="G1313"/>
    </row>
    <row r="1314" spans="7:7">
      <c r="G1314"/>
    </row>
    <row r="1315" spans="7:7">
      <c r="G1315"/>
    </row>
    <row r="1316" spans="7:7">
      <c r="G1316"/>
    </row>
    <row r="1317" spans="7:7">
      <c r="G1317"/>
    </row>
    <row r="1318" spans="7:7">
      <c r="G1318"/>
    </row>
    <row r="1319" spans="7:7">
      <c r="G1319"/>
    </row>
    <row r="1320" spans="7:7">
      <c r="G1320"/>
    </row>
    <row r="1321" spans="7:7">
      <c r="G1321"/>
    </row>
    <row r="1322" spans="7:7">
      <c r="G1322"/>
    </row>
    <row r="1323" spans="7:7">
      <c r="G1323"/>
    </row>
    <row r="1324" spans="7:7">
      <c r="G1324"/>
    </row>
    <row r="1325" spans="7:7">
      <c r="G1325"/>
    </row>
    <row r="1326" spans="7:7">
      <c r="G1326"/>
    </row>
    <row r="1327" spans="7:7">
      <c r="G1327"/>
    </row>
    <row r="1328" spans="7:7">
      <c r="G1328"/>
    </row>
    <row r="1329" spans="7:7">
      <c r="G1329"/>
    </row>
    <row r="1330" spans="7:7">
      <c r="G1330"/>
    </row>
    <row r="1331" spans="7:7">
      <c r="G1331"/>
    </row>
    <row r="1332" spans="7:7">
      <c r="G1332"/>
    </row>
    <row r="1333" spans="7:7">
      <c r="G1333"/>
    </row>
    <row r="1334" spans="7:7">
      <c r="G1334"/>
    </row>
    <row r="1335" spans="7:7">
      <c r="G1335"/>
    </row>
    <row r="1336" spans="7:7">
      <c r="G1336"/>
    </row>
    <row r="1337" spans="7:7">
      <c r="G1337"/>
    </row>
    <row r="1338" spans="7:7">
      <c r="G1338"/>
    </row>
    <row r="1339" spans="7:7">
      <c r="G1339"/>
    </row>
    <row r="1340" spans="7:7">
      <c r="G1340"/>
    </row>
    <row r="1341" spans="7:7">
      <c r="G1341"/>
    </row>
    <row r="1342" spans="7:7">
      <c r="G1342"/>
    </row>
    <row r="1343" spans="7:7">
      <c r="G1343"/>
    </row>
    <row r="1344" spans="7:7">
      <c r="G1344"/>
    </row>
    <row r="1345" spans="7:7">
      <c r="G1345"/>
    </row>
    <row r="1346" spans="7:7">
      <c r="G1346"/>
    </row>
    <row r="1347" spans="7:7">
      <c r="G1347"/>
    </row>
    <row r="1348" spans="7:7">
      <c r="G1348"/>
    </row>
    <row r="1349" spans="7:7">
      <c r="G1349"/>
    </row>
    <row r="1350" spans="7:7">
      <c r="G1350"/>
    </row>
    <row r="1351" spans="7:7">
      <c r="G1351"/>
    </row>
    <row r="1352" spans="7:7">
      <c r="G1352"/>
    </row>
    <row r="1353" spans="7:7">
      <c r="G1353"/>
    </row>
    <row r="1354" spans="7:7">
      <c r="G1354"/>
    </row>
    <row r="1355" spans="7:7">
      <c r="G1355"/>
    </row>
    <row r="1356" spans="7:7">
      <c r="G1356"/>
    </row>
    <row r="1357" spans="7:7">
      <c r="G1357"/>
    </row>
    <row r="1358" spans="7:7">
      <c r="G1358"/>
    </row>
    <row r="1359" spans="7:7">
      <c r="G1359"/>
    </row>
    <row r="1360" spans="7:7">
      <c r="G1360"/>
    </row>
    <row r="1361" spans="7:7">
      <c r="G1361"/>
    </row>
    <row r="1362" spans="7:7">
      <c r="G1362"/>
    </row>
    <row r="1363" spans="7:7">
      <c r="G1363"/>
    </row>
    <row r="1364" spans="7:7">
      <c r="G1364"/>
    </row>
    <row r="1365" spans="7:7">
      <c r="G1365"/>
    </row>
    <row r="1366" spans="7:7">
      <c r="G1366"/>
    </row>
    <row r="1367" spans="7:7">
      <c r="G1367"/>
    </row>
    <row r="1368" spans="7:7">
      <c r="G1368"/>
    </row>
    <row r="1369" spans="7:7">
      <c r="G1369"/>
    </row>
    <row r="1370" spans="7:7">
      <c r="G1370"/>
    </row>
    <row r="1371" spans="7:7">
      <c r="G1371"/>
    </row>
    <row r="1372" spans="7:7">
      <c r="G1372"/>
    </row>
    <row r="1373" spans="7:7">
      <c r="G1373"/>
    </row>
    <row r="1374" spans="7:7">
      <c r="G1374"/>
    </row>
    <row r="1375" spans="7:7">
      <c r="G1375"/>
    </row>
    <row r="1376" spans="7:7">
      <c r="G1376"/>
    </row>
    <row r="1377" spans="7:7">
      <c r="G1377"/>
    </row>
    <row r="1378" spans="7:7">
      <c r="G1378"/>
    </row>
    <row r="1379" spans="7:7">
      <c r="G1379"/>
    </row>
    <row r="1380" spans="7:7">
      <c r="G1380"/>
    </row>
    <row r="1381" spans="7:7">
      <c r="G1381"/>
    </row>
    <row r="1382" spans="7:7">
      <c r="G1382"/>
    </row>
    <row r="1383" spans="7:7">
      <c r="G1383"/>
    </row>
    <row r="1384" spans="7:7">
      <c r="G1384"/>
    </row>
    <row r="1385" spans="7:7">
      <c r="G1385"/>
    </row>
    <row r="1386" spans="7:7">
      <c r="G1386"/>
    </row>
    <row r="1387" spans="7:7">
      <c r="G1387"/>
    </row>
    <row r="1388" spans="7:7">
      <c r="G1388"/>
    </row>
    <row r="1389" spans="7:7">
      <c r="G1389"/>
    </row>
    <row r="1390" spans="7:7">
      <c r="G1390"/>
    </row>
    <row r="1391" spans="7:7">
      <c r="G1391"/>
    </row>
    <row r="1392" spans="7:7">
      <c r="G1392"/>
    </row>
    <row r="1393" spans="7:7">
      <c r="G1393"/>
    </row>
    <row r="1394" spans="7:7">
      <c r="G1394"/>
    </row>
    <row r="1395" spans="7:7">
      <c r="G1395"/>
    </row>
    <row r="1396" spans="7:7">
      <c r="G1396"/>
    </row>
    <row r="1397" spans="7:7">
      <c r="G1397"/>
    </row>
    <row r="1398" spans="7:7">
      <c r="G1398"/>
    </row>
    <row r="1399" spans="7:7">
      <c r="G1399"/>
    </row>
    <row r="1400" spans="7:7">
      <c r="G1400"/>
    </row>
    <row r="1401" spans="7:7">
      <c r="G1401"/>
    </row>
    <row r="1402" spans="7:7">
      <c r="G1402"/>
    </row>
    <row r="1403" spans="7:7">
      <c r="G1403"/>
    </row>
    <row r="1404" spans="7:7">
      <c r="G1404"/>
    </row>
    <row r="1405" spans="7:7">
      <c r="G1405"/>
    </row>
    <row r="1406" spans="7:7">
      <c r="G1406"/>
    </row>
    <row r="1407" spans="7:7">
      <c r="G1407"/>
    </row>
    <row r="1408" spans="7:7">
      <c r="G1408"/>
    </row>
    <row r="1409" spans="7:7">
      <c r="G1409"/>
    </row>
    <row r="1410" spans="7:7">
      <c r="G1410"/>
    </row>
    <row r="1411" spans="7:7">
      <c r="G1411"/>
    </row>
    <row r="1412" spans="7:7">
      <c r="G1412"/>
    </row>
    <row r="1413" spans="7:7">
      <c r="G1413"/>
    </row>
    <row r="1414" spans="7:7">
      <c r="G1414"/>
    </row>
    <row r="1415" spans="7:7">
      <c r="G1415"/>
    </row>
    <row r="1416" spans="7:7">
      <c r="G1416"/>
    </row>
    <row r="1417" spans="7:7">
      <c r="G1417"/>
    </row>
    <row r="1418" spans="7:7">
      <c r="G1418"/>
    </row>
    <row r="1419" spans="7:7">
      <c r="G1419"/>
    </row>
    <row r="1420" spans="7:7">
      <c r="G1420"/>
    </row>
    <row r="1421" spans="7:7">
      <c r="G1421"/>
    </row>
    <row r="1422" spans="7:7">
      <c r="G1422"/>
    </row>
    <row r="1423" spans="7:7">
      <c r="G1423"/>
    </row>
    <row r="1424" spans="7:7">
      <c r="G1424"/>
    </row>
    <row r="1425" spans="7:7">
      <c r="G1425"/>
    </row>
    <row r="1426" spans="7:7">
      <c r="G1426"/>
    </row>
    <row r="1427" spans="7:7">
      <c r="G1427"/>
    </row>
    <row r="1428" spans="7:7">
      <c r="G1428"/>
    </row>
    <row r="1429" spans="7:7">
      <c r="G1429"/>
    </row>
    <row r="1430" spans="7:7">
      <c r="G1430"/>
    </row>
    <row r="1431" spans="7:7">
      <c r="G1431"/>
    </row>
    <row r="1432" spans="7:7">
      <c r="G1432"/>
    </row>
    <row r="1433" spans="7:7">
      <c r="G1433"/>
    </row>
    <row r="1434" spans="7:7">
      <c r="G1434"/>
    </row>
    <row r="1435" spans="7:7">
      <c r="G1435"/>
    </row>
    <row r="1436" spans="7:7">
      <c r="G1436"/>
    </row>
    <row r="1437" spans="7:7">
      <c r="G1437"/>
    </row>
    <row r="1438" spans="7:7">
      <c r="G1438"/>
    </row>
    <row r="1439" spans="7:7">
      <c r="G1439"/>
    </row>
    <row r="1440" spans="7:7">
      <c r="G1440"/>
    </row>
    <row r="1441" spans="7:7">
      <c r="G1441"/>
    </row>
    <row r="1442" spans="7:7">
      <c r="G1442"/>
    </row>
    <row r="1443" spans="7:7">
      <c r="G1443"/>
    </row>
    <row r="1444" spans="7:7">
      <c r="G1444"/>
    </row>
    <row r="1445" spans="7:7">
      <c r="G1445"/>
    </row>
    <row r="1446" spans="7:7">
      <c r="G1446"/>
    </row>
    <row r="1447" spans="7:7">
      <c r="G1447"/>
    </row>
    <row r="1448" spans="7:7">
      <c r="G1448"/>
    </row>
    <row r="1449" spans="7:7">
      <c r="G1449"/>
    </row>
    <row r="1450" spans="7:7">
      <c r="G1450"/>
    </row>
    <row r="1451" spans="7:7">
      <c r="G1451"/>
    </row>
    <row r="1452" spans="7:7">
      <c r="G1452"/>
    </row>
    <row r="1453" spans="7:7">
      <c r="G1453"/>
    </row>
    <row r="1454" spans="7:7">
      <c r="G1454"/>
    </row>
    <row r="1455" spans="7:7">
      <c r="G1455"/>
    </row>
    <row r="1456" spans="7:7">
      <c r="G1456"/>
    </row>
    <row r="1457" spans="7:7">
      <c r="G1457"/>
    </row>
    <row r="1458" spans="7:7">
      <c r="G1458"/>
    </row>
    <row r="1459" spans="7:7">
      <c r="G1459"/>
    </row>
    <row r="1460" spans="7:7">
      <c r="G1460"/>
    </row>
    <row r="1461" spans="7:7">
      <c r="G1461"/>
    </row>
    <row r="1462" spans="7:7">
      <c r="G1462"/>
    </row>
    <row r="1463" spans="7:7">
      <c r="G1463"/>
    </row>
    <row r="1464" spans="7:7">
      <c r="G1464"/>
    </row>
    <row r="1465" spans="7:7">
      <c r="G1465"/>
    </row>
    <row r="1466" spans="7:7">
      <c r="G1466"/>
    </row>
    <row r="1467" spans="7:7">
      <c r="G1467"/>
    </row>
    <row r="1468" spans="7:7">
      <c r="G1468"/>
    </row>
    <row r="1469" spans="7:7">
      <c r="G1469"/>
    </row>
    <row r="1470" spans="7:7">
      <c r="G1470"/>
    </row>
    <row r="1471" spans="7:7">
      <c r="G1471"/>
    </row>
    <row r="1472" spans="7:7">
      <c r="G1472"/>
    </row>
    <row r="1473" spans="7:7">
      <c r="G1473"/>
    </row>
    <row r="1474" spans="7:7">
      <c r="G1474"/>
    </row>
    <row r="1475" spans="7:7">
      <c r="G1475"/>
    </row>
    <row r="1476" spans="7:7">
      <c r="G1476"/>
    </row>
    <row r="1477" spans="7:7">
      <c r="G1477"/>
    </row>
    <row r="1478" spans="7:7">
      <c r="G1478"/>
    </row>
    <row r="1479" spans="7:7">
      <c r="G1479"/>
    </row>
    <row r="1480" spans="7:7">
      <c r="G1480"/>
    </row>
    <row r="1481" spans="7:7">
      <c r="G1481"/>
    </row>
    <row r="1482" spans="7:7">
      <c r="G1482"/>
    </row>
    <row r="1483" spans="7:7">
      <c r="G1483"/>
    </row>
    <row r="1484" spans="7:7">
      <c r="G1484"/>
    </row>
    <row r="1485" spans="7:7">
      <c r="G1485"/>
    </row>
    <row r="1486" spans="7:7">
      <c r="G1486"/>
    </row>
    <row r="1487" spans="7:7">
      <c r="G1487"/>
    </row>
    <row r="1488" spans="7:7">
      <c r="G1488"/>
    </row>
    <row r="1489" spans="7:7">
      <c r="G1489"/>
    </row>
    <row r="1490" spans="7:7">
      <c r="G1490"/>
    </row>
    <row r="1491" spans="7:7">
      <c r="G1491"/>
    </row>
    <row r="1492" spans="7:7">
      <c r="G1492"/>
    </row>
    <row r="1493" spans="7:7">
      <c r="G1493"/>
    </row>
    <row r="1494" spans="7:7">
      <c r="G1494"/>
    </row>
    <row r="1495" spans="7:7">
      <c r="G1495"/>
    </row>
    <row r="1496" spans="7:7">
      <c r="G1496"/>
    </row>
    <row r="1497" spans="7:7">
      <c r="G1497"/>
    </row>
    <row r="1498" spans="7:7">
      <c r="G1498"/>
    </row>
    <row r="1499" spans="7:7">
      <c r="G1499"/>
    </row>
    <row r="1500" spans="7:7">
      <c r="G1500"/>
    </row>
    <row r="1501" spans="7:7">
      <c r="G1501"/>
    </row>
    <row r="1502" spans="7:7">
      <c r="G1502"/>
    </row>
    <row r="1503" spans="7:7">
      <c r="G1503"/>
    </row>
    <row r="1504" spans="7:7">
      <c r="G1504"/>
    </row>
    <row r="1505" spans="7:7">
      <c r="G1505"/>
    </row>
    <row r="1506" spans="7:7">
      <c r="G1506"/>
    </row>
    <row r="1507" spans="7:7">
      <c r="G1507"/>
    </row>
    <row r="1508" spans="7:7">
      <c r="G1508"/>
    </row>
    <row r="1509" spans="7:7">
      <c r="G1509"/>
    </row>
    <row r="1510" spans="7:7">
      <c r="G1510"/>
    </row>
    <row r="1511" spans="7:7">
      <c r="G1511"/>
    </row>
    <row r="1512" spans="7:7">
      <c r="G1512"/>
    </row>
    <row r="1513" spans="7:7">
      <c r="G1513"/>
    </row>
    <row r="1514" spans="7:7">
      <c r="G1514"/>
    </row>
    <row r="1515" spans="7:7">
      <c r="G1515"/>
    </row>
    <row r="1516" spans="7:7">
      <c r="G1516"/>
    </row>
    <row r="1517" spans="7:7">
      <c r="G1517"/>
    </row>
    <row r="1518" spans="7:7">
      <c r="G1518"/>
    </row>
    <row r="1519" spans="7:7">
      <c r="G1519"/>
    </row>
    <row r="1520" spans="7:7">
      <c r="G1520"/>
    </row>
    <row r="1521" spans="7:7">
      <c r="G1521"/>
    </row>
    <row r="1522" spans="7:7">
      <c r="G1522"/>
    </row>
    <row r="1523" spans="7:7">
      <c r="G1523"/>
    </row>
    <row r="1524" spans="7:7">
      <c r="G1524"/>
    </row>
    <row r="1525" spans="7:7">
      <c r="G1525"/>
    </row>
    <row r="1526" spans="7:7">
      <c r="G1526"/>
    </row>
    <row r="1527" spans="7:7">
      <c r="G1527"/>
    </row>
    <row r="1528" spans="7:7">
      <c r="G1528"/>
    </row>
    <row r="1529" spans="7:7">
      <c r="G1529"/>
    </row>
    <row r="1530" spans="7:7">
      <c r="G1530"/>
    </row>
    <row r="1531" spans="7:7">
      <c r="G1531"/>
    </row>
    <row r="1532" spans="7:7">
      <c r="G1532"/>
    </row>
    <row r="1533" spans="7:7">
      <c r="G1533"/>
    </row>
    <row r="1534" spans="7:7">
      <c r="G1534"/>
    </row>
    <row r="1535" spans="7:7">
      <c r="G1535"/>
    </row>
    <row r="1536" spans="7:7">
      <c r="G1536"/>
    </row>
    <row r="1537" spans="7:7">
      <c r="G1537"/>
    </row>
    <row r="1538" spans="7:7">
      <c r="G1538"/>
    </row>
    <row r="1539" spans="7:7">
      <c r="G1539"/>
    </row>
    <row r="1540" spans="7:7">
      <c r="G1540"/>
    </row>
    <row r="1541" spans="7:7">
      <c r="G1541"/>
    </row>
    <row r="1542" spans="7:7">
      <c r="G1542"/>
    </row>
    <row r="1543" spans="7:7">
      <c r="G1543"/>
    </row>
    <row r="1544" spans="7:7">
      <c r="G1544"/>
    </row>
    <row r="1545" spans="7:7">
      <c r="G1545"/>
    </row>
    <row r="1546" spans="7:7">
      <c r="G1546"/>
    </row>
    <row r="1547" spans="7:7">
      <c r="G1547"/>
    </row>
    <row r="1548" spans="7:7">
      <c r="G1548"/>
    </row>
    <row r="1549" spans="7:7">
      <c r="G1549"/>
    </row>
    <row r="1550" spans="7:7">
      <c r="G1550"/>
    </row>
    <row r="1551" spans="7:7">
      <c r="G1551"/>
    </row>
    <row r="1552" spans="7:7">
      <c r="G1552"/>
    </row>
    <row r="1553" spans="7:7">
      <c r="G1553"/>
    </row>
    <row r="1554" spans="7:7">
      <c r="G1554"/>
    </row>
    <row r="1555" spans="7:7">
      <c r="G1555"/>
    </row>
    <row r="1556" spans="7:7">
      <c r="G1556"/>
    </row>
    <row r="1557" spans="7:7">
      <c r="G1557"/>
    </row>
    <row r="1558" spans="7:7">
      <c r="G1558"/>
    </row>
    <row r="1559" spans="7:7">
      <c r="G1559"/>
    </row>
    <row r="1560" spans="7:7">
      <c r="G1560"/>
    </row>
    <row r="1561" spans="7:7">
      <c r="G1561"/>
    </row>
    <row r="1562" spans="7:7">
      <c r="G1562"/>
    </row>
    <row r="1563" spans="7:7">
      <c r="G1563"/>
    </row>
    <row r="1564" spans="7:7">
      <c r="G1564"/>
    </row>
    <row r="1565" spans="7:7">
      <c r="G1565"/>
    </row>
    <row r="1566" spans="7:7">
      <c r="G1566"/>
    </row>
    <row r="1567" spans="7:7">
      <c r="G1567"/>
    </row>
    <row r="1568" spans="7:7">
      <c r="G1568"/>
    </row>
    <row r="1569" spans="7:7">
      <c r="G1569"/>
    </row>
    <row r="1570" spans="7:7">
      <c r="G1570"/>
    </row>
    <row r="1571" spans="7:7">
      <c r="G1571"/>
    </row>
    <row r="1572" spans="7:7">
      <c r="G1572"/>
    </row>
    <row r="1573" spans="7:7">
      <c r="G1573"/>
    </row>
    <row r="1574" spans="7:7">
      <c r="G1574"/>
    </row>
    <row r="1575" spans="7:7">
      <c r="G1575"/>
    </row>
    <row r="1576" spans="7:7">
      <c r="G1576"/>
    </row>
    <row r="1577" spans="7:7">
      <c r="G1577"/>
    </row>
    <row r="1578" spans="7:7">
      <c r="G1578"/>
    </row>
    <row r="1579" spans="7:7">
      <c r="G1579"/>
    </row>
    <row r="1580" spans="7:7">
      <c r="G1580"/>
    </row>
    <row r="1581" spans="7:7">
      <c r="G1581"/>
    </row>
    <row r="1582" spans="7:7">
      <c r="G1582"/>
    </row>
    <row r="1583" spans="7:7">
      <c r="G1583"/>
    </row>
    <row r="1584" spans="7:7">
      <c r="G1584"/>
    </row>
    <row r="1585" spans="7:7">
      <c r="G1585"/>
    </row>
    <row r="1586" spans="7:7">
      <c r="G1586"/>
    </row>
    <row r="1587" spans="7:7">
      <c r="G1587"/>
    </row>
    <row r="1588" spans="7:7">
      <c r="G1588"/>
    </row>
    <row r="1589" spans="7:7">
      <c r="G1589"/>
    </row>
    <row r="1590" spans="7:7">
      <c r="G1590"/>
    </row>
    <row r="1591" spans="7:7">
      <c r="G1591"/>
    </row>
    <row r="1592" spans="7:7">
      <c r="G1592"/>
    </row>
    <row r="1593" spans="7:7">
      <c r="G1593"/>
    </row>
    <row r="1594" spans="7:7">
      <c r="G1594"/>
    </row>
    <row r="1595" spans="7:7">
      <c r="G1595"/>
    </row>
    <row r="1596" spans="7:7">
      <c r="G1596"/>
    </row>
    <row r="1597" spans="7:7">
      <c r="G1597"/>
    </row>
    <row r="1598" spans="7:7">
      <c r="G1598"/>
    </row>
    <row r="1599" spans="7:7">
      <c r="G1599"/>
    </row>
    <row r="1600" spans="7:7">
      <c r="G1600"/>
    </row>
    <row r="1601" spans="7:7">
      <c r="G1601"/>
    </row>
    <row r="1602" spans="7:7">
      <c r="G1602"/>
    </row>
    <row r="1603" spans="7:7">
      <c r="G1603"/>
    </row>
    <row r="1604" spans="7:7">
      <c r="G1604"/>
    </row>
    <row r="1605" spans="7:7">
      <c r="G1605"/>
    </row>
    <row r="1606" spans="7:7">
      <c r="G1606"/>
    </row>
    <row r="1607" spans="7:7">
      <c r="G1607"/>
    </row>
    <row r="1608" spans="7:7">
      <c r="G1608"/>
    </row>
    <row r="1609" spans="7:7">
      <c r="G1609"/>
    </row>
    <row r="1610" spans="7:7">
      <c r="G1610"/>
    </row>
    <row r="1611" spans="7:7">
      <c r="G1611"/>
    </row>
    <row r="1612" spans="7:7">
      <c r="G1612"/>
    </row>
    <row r="1613" spans="7:7">
      <c r="G1613"/>
    </row>
    <row r="1614" spans="7:7">
      <c r="G1614"/>
    </row>
    <row r="1615" spans="7:7">
      <c r="G1615"/>
    </row>
    <row r="1616" spans="7:7">
      <c r="G1616"/>
    </row>
    <row r="1617" spans="7:7">
      <c r="G1617"/>
    </row>
    <row r="1618" spans="7:7">
      <c r="G1618"/>
    </row>
    <row r="1619" spans="7:7">
      <c r="G1619"/>
    </row>
    <row r="1620" spans="7:7">
      <c r="G1620"/>
    </row>
    <row r="1621" spans="7:7">
      <c r="G1621"/>
    </row>
    <row r="1622" spans="7:7">
      <c r="G1622"/>
    </row>
    <row r="1623" spans="7:7">
      <c r="G1623"/>
    </row>
    <row r="1624" spans="7:7">
      <c r="G1624"/>
    </row>
    <row r="1625" spans="7:7">
      <c r="G1625"/>
    </row>
    <row r="1626" spans="7:7">
      <c r="G1626"/>
    </row>
    <row r="1627" spans="7:7">
      <c r="G1627"/>
    </row>
    <row r="1628" spans="7:7">
      <c r="G1628"/>
    </row>
    <row r="1629" spans="7:7">
      <c r="G1629"/>
    </row>
    <row r="1630" spans="7:7">
      <c r="G1630"/>
    </row>
    <row r="1631" spans="7:7">
      <c r="G1631"/>
    </row>
    <row r="1632" spans="7:7">
      <c r="G1632"/>
    </row>
    <row r="1633" spans="7:7">
      <c r="G1633"/>
    </row>
    <row r="1634" spans="7:7">
      <c r="G1634"/>
    </row>
    <row r="1635" spans="7:7">
      <c r="G1635"/>
    </row>
    <row r="1636" spans="7:7">
      <c r="G1636"/>
    </row>
    <row r="1637" spans="7:7">
      <c r="G1637"/>
    </row>
    <row r="1638" spans="7:7">
      <c r="G1638"/>
    </row>
    <row r="1639" spans="7:7">
      <c r="G1639"/>
    </row>
    <row r="1640" spans="7:7">
      <c r="G1640"/>
    </row>
    <row r="1641" spans="7:7">
      <c r="G1641"/>
    </row>
    <row r="1642" spans="7:7">
      <c r="G1642"/>
    </row>
    <row r="1643" spans="7:7">
      <c r="G1643"/>
    </row>
    <row r="1644" spans="7:7">
      <c r="G1644"/>
    </row>
    <row r="1645" spans="7:7">
      <c r="G1645"/>
    </row>
    <row r="1646" spans="7:7">
      <c r="G1646"/>
    </row>
    <row r="1647" spans="7:7">
      <c r="G1647"/>
    </row>
    <row r="1648" spans="7:7">
      <c r="G1648"/>
    </row>
    <row r="1649" spans="7:7">
      <c r="G1649"/>
    </row>
    <row r="1650" spans="7:7">
      <c r="G1650"/>
    </row>
    <row r="1651" spans="7:7">
      <c r="G1651"/>
    </row>
    <row r="1652" spans="7:7">
      <c r="G1652"/>
    </row>
    <row r="1653" spans="7:7">
      <c r="G1653"/>
    </row>
    <row r="1654" spans="7:7">
      <c r="G1654"/>
    </row>
    <row r="1655" spans="7:7">
      <c r="G1655"/>
    </row>
    <row r="1656" spans="7:7">
      <c r="G1656"/>
    </row>
    <row r="1657" spans="7:7">
      <c r="G1657"/>
    </row>
    <row r="1658" spans="7:7">
      <c r="G1658"/>
    </row>
    <row r="1659" spans="7:7">
      <c r="G1659"/>
    </row>
    <row r="1660" spans="7:7">
      <c r="G1660"/>
    </row>
    <row r="1661" spans="7:7">
      <c r="G1661"/>
    </row>
    <row r="1662" spans="7:7">
      <c r="G1662"/>
    </row>
    <row r="1663" spans="7:7">
      <c r="G1663"/>
    </row>
    <row r="1664" spans="7:7">
      <c r="G1664"/>
    </row>
    <row r="1665" spans="7:7">
      <c r="G1665"/>
    </row>
    <row r="1666" spans="7:7">
      <c r="G1666"/>
    </row>
    <row r="1667" spans="7:7">
      <c r="G1667"/>
    </row>
    <row r="1668" spans="7:7">
      <c r="G1668"/>
    </row>
    <row r="1669" spans="7:7">
      <c r="G1669"/>
    </row>
    <row r="1670" spans="7:7">
      <c r="G1670"/>
    </row>
    <row r="1671" spans="7:7">
      <c r="G1671"/>
    </row>
    <row r="1672" spans="7:7">
      <c r="G1672"/>
    </row>
    <row r="1673" spans="7:7">
      <c r="G1673"/>
    </row>
    <row r="1674" spans="7:7">
      <c r="G1674"/>
    </row>
    <row r="1675" spans="7:7">
      <c r="G1675"/>
    </row>
    <row r="1676" spans="7:7">
      <c r="G1676"/>
    </row>
    <row r="1677" spans="7:7">
      <c r="G1677"/>
    </row>
    <row r="1678" spans="7:7">
      <c r="G1678"/>
    </row>
    <row r="1679" spans="7:7">
      <c r="G1679"/>
    </row>
    <row r="1680" spans="7:7">
      <c r="G1680"/>
    </row>
    <row r="1681" spans="7:7">
      <c r="G1681"/>
    </row>
    <row r="1682" spans="7:7">
      <c r="G1682"/>
    </row>
    <row r="1683" spans="7:7">
      <c r="G1683"/>
    </row>
    <row r="1684" spans="7:7">
      <c r="G1684"/>
    </row>
    <row r="1685" spans="7:7">
      <c r="G1685"/>
    </row>
    <row r="1686" spans="7:7">
      <c r="G1686"/>
    </row>
    <row r="1687" spans="7:7">
      <c r="G1687"/>
    </row>
    <row r="1688" spans="7:7">
      <c r="G1688"/>
    </row>
    <row r="1689" spans="7:7">
      <c r="G1689"/>
    </row>
    <row r="1690" spans="7:7">
      <c r="G1690"/>
    </row>
    <row r="1691" spans="7:7">
      <c r="G1691"/>
    </row>
    <row r="1692" spans="7:7">
      <c r="G1692"/>
    </row>
    <row r="1693" spans="7:7">
      <c r="G1693"/>
    </row>
    <row r="1694" spans="7:7">
      <c r="G1694"/>
    </row>
    <row r="1695" spans="7:7">
      <c r="G1695"/>
    </row>
    <row r="1696" spans="7:7">
      <c r="G1696"/>
    </row>
    <row r="1697" spans="7:7">
      <c r="G1697"/>
    </row>
    <row r="1698" spans="7:7">
      <c r="G1698"/>
    </row>
    <row r="1699" spans="7:7">
      <c r="G1699"/>
    </row>
    <row r="1700" spans="7:7">
      <c r="G1700"/>
    </row>
    <row r="1701" spans="7:7">
      <c r="G1701"/>
    </row>
    <row r="1702" spans="7:7">
      <c r="G1702"/>
    </row>
    <row r="1703" spans="7:7">
      <c r="G1703"/>
    </row>
    <row r="1704" spans="7:7">
      <c r="G1704"/>
    </row>
    <row r="1705" spans="7:7">
      <c r="G1705"/>
    </row>
    <row r="1706" spans="7:7">
      <c r="G1706"/>
    </row>
    <row r="1707" spans="7:7">
      <c r="G1707"/>
    </row>
    <row r="1708" spans="7:7">
      <c r="G1708"/>
    </row>
    <row r="1709" spans="7:7">
      <c r="G1709"/>
    </row>
    <row r="1710" spans="7:7">
      <c r="G1710"/>
    </row>
    <row r="1711" spans="7:7">
      <c r="G1711"/>
    </row>
    <row r="1712" spans="7:7">
      <c r="G1712"/>
    </row>
    <row r="1713" spans="7:7">
      <c r="G1713"/>
    </row>
    <row r="1714" spans="7:7">
      <c r="G1714"/>
    </row>
    <row r="1715" spans="7:7">
      <c r="G1715"/>
    </row>
    <row r="1716" spans="7:7">
      <c r="G1716"/>
    </row>
    <row r="1717" spans="7:7">
      <c r="G1717"/>
    </row>
    <row r="1718" spans="7:7">
      <c r="G1718"/>
    </row>
    <row r="1719" spans="7:7">
      <c r="G1719"/>
    </row>
    <row r="1720" spans="7:7">
      <c r="G1720"/>
    </row>
    <row r="1721" spans="7:7">
      <c r="G1721"/>
    </row>
    <row r="1722" spans="7:7">
      <c r="G1722"/>
    </row>
    <row r="1723" spans="7:7">
      <c r="G1723"/>
    </row>
    <row r="1724" spans="7:7">
      <c r="G1724"/>
    </row>
    <row r="1725" spans="7:7">
      <c r="G1725"/>
    </row>
    <row r="1726" spans="7:7">
      <c r="G1726"/>
    </row>
    <row r="1727" spans="7:7">
      <c r="G1727"/>
    </row>
    <row r="1728" spans="7:7">
      <c r="G1728"/>
    </row>
    <row r="1729" spans="7:7">
      <c r="G1729"/>
    </row>
    <row r="1730" spans="7:7">
      <c r="G1730"/>
    </row>
    <row r="1731" spans="7:7">
      <c r="G1731"/>
    </row>
    <row r="1732" spans="7:7">
      <c r="G1732"/>
    </row>
    <row r="1733" spans="7:7">
      <c r="G1733"/>
    </row>
    <row r="1734" spans="7:7">
      <c r="G1734"/>
    </row>
    <row r="1735" spans="7:7">
      <c r="G1735"/>
    </row>
    <row r="1736" spans="7:7">
      <c r="G1736"/>
    </row>
    <row r="1737" spans="7:7">
      <c r="G1737"/>
    </row>
    <row r="1738" spans="7:7">
      <c r="G1738"/>
    </row>
    <row r="1739" spans="7:7">
      <c r="G1739"/>
    </row>
    <row r="1740" spans="7:7">
      <c r="G1740"/>
    </row>
    <row r="1741" spans="7:7">
      <c r="G1741"/>
    </row>
    <row r="1742" spans="7:7">
      <c r="G1742"/>
    </row>
    <row r="1743" spans="7:7">
      <c r="G1743"/>
    </row>
    <row r="1744" spans="7:7">
      <c r="G1744"/>
    </row>
    <row r="1745" spans="7:7">
      <c r="G1745"/>
    </row>
    <row r="1746" spans="7:7">
      <c r="G1746"/>
    </row>
    <row r="1747" spans="7:7">
      <c r="G1747"/>
    </row>
    <row r="1748" spans="7:7">
      <c r="G1748"/>
    </row>
    <row r="1749" spans="7:7">
      <c r="G1749"/>
    </row>
    <row r="1750" spans="7:7">
      <c r="G1750"/>
    </row>
    <row r="1751" spans="7:7">
      <c r="G1751"/>
    </row>
    <row r="1752" spans="7:7">
      <c r="G1752"/>
    </row>
    <row r="1753" spans="7:7">
      <c r="G1753"/>
    </row>
    <row r="1754" spans="7:7">
      <c r="G1754"/>
    </row>
    <row r="1755" spans="7:7">
      <c r="G1755"/>
    </row>
    <row r="1756" spans="7:7">
      <c r="G1756"/>
    </row>
    <row r="1757" spans="7:7">
      <c r="G1757"/>
    </row>
    <row r="1758" spans="7:7">
      <c r="G1758"/>
    </row>
    <row r="1759" spans="7:7">
      <c r="G1759"/>
    </row>
    <row r="1760" spans="7:7">
      <c r="G1760"/>
    </row>
    <row r="1761" spans="7:7">
      <c r="G1761"/>
    </row>
    <row r="1762" spans="7:7">
      <c r="G1762"/>
    </row>
    <row r="1763" spans="7:7">
      <c r="G1763"/>
    </row>
    <row r="1764" spans="7:7">
      <c r="G1764"/>
    </row>
    <row r="1765" spans="7:7">
      <c r="G1765"/>
    </row>
    <row r="1766" spans="7:7">
      <c r="G1766"/>
    </row>
    <row r="1767" spans="7:7">
      <c r="G1767"/>
    </row>
    <row r="1768" spans="7:7">
      <c r="G1768"/>
    </row>
    <row r="1769" spans="7:7">
      <c r="G1769"/>
    </row>
    <row r="1770" spans="7:7">
      <c r="G1770"/>
    </row>
    <row r="1771" spans="7:7">
      <c r="G1771"/>
    </row>
    <row r="1772" spans="7:7">
      <c r="G1772"/>
    </row>
    <row r="1773" spans="7:7">
      <c r="G1773"/>
    </row>
    <row r="1774" spans="7:7">
      <c r="G1774"/>
    </row>
    <row r="1775" spans="7:7">
      <c r="G1775"/>
    </row>
    <row r="1776" spans="7:7">
      <c r="G1776"/>
    </row>
    <row r="1777" spans="7:7">
      <c r="G1777"/>
    </row>
    <row r="1778" spans="7:7">
      <c r="G1778"/>
    </row>
    <row r="1779" spans="7:7">
      <c r="G1779"/>
    </row>
    <row r="1780" spans="7:7">
      <c r="G1780"/>
    </row>
    <row r="1781" spans="7:7">
      <c r="G1781"/>
    </row>
    <row r="1782" spans="7:7">
      <c r="G1782"/>
    </row>
    <row r="1783" spans="7:7">
      <c r="G1783"/>
    </row>
    <row r="1784" spans="7:7">
      <c r="G1784"/>
    </row>
    <row r="1785" spans="7:7">
      <c r="G1785"/>
    </row>
    <row r="1786" spans="7:7">
      <c r="G1786"/>
    </row>
    <row r="1787" spans="7:7">
      <c r="G1787"/>
    </row>
    <row r="1788" spans="7:7">
      <c r="G1788"/>
    </row>
    <row r="1789" spans="7:7">
      <c r="G1789"/>
    </row>
    <row r="1790" spans="7:7">
      <c r="G1790"/>
    </row>
    <row r="1791" spans="7:7">
      <c r="G1791"/>
    </row>
    <row r="1792" spans="7:7">
      <c r="G1792"/>
    </row>
    <row r="1793" spans="7:7">
      <c r="G1793"/>
    </row>
    <row r="1794" spans="7:7">
      <c r="G1794"/>
    </row>
    <row r="1795" spans="7:7">
      <c r="G1795"/>
    </row>
    <row r="1796" spans="7:7">
      <c r="G1796"/>
    </row>
    <row r="1797" spans="7:7">
      <c r="G1797"/>
    </row>
    <row r="1798" spans="7:7">
      <c r="G1798"/>
    </row>
    <row r="1799" spans="7:7">
      <c r="G1799"/>
    </row>
    <row r="1800" spans="7:7">
      <c r="G1800"/>
    </row>
    <row r="1801" spans="7:7">
      <c r="G1801"/>
    </row>
    <row r="1802" spans="7:7">
      <c r="G1802"/>
    </row>
    <row r="1803" spans="7:7">
      <c r="G1803"/>
    </row>
    <row r="1804" spans="7:7">
      <c r="G1804"/>
    </row>
    <row r="1805" spans="7:7">
      <c r="G1805"/>
    </row>
    <row r="1806" spans="7:7">
      <c r="G1806"/>
    </row>
    <row r="1807" spans="7:7">
      <c r="G1807"/>
    </row>
    <row r="1808" spans="7:7">
      <c r="G1808"/>
    </row>
    <row r="1809" spans="7:7">
      <c r="G1809"/>
    </row>
    <row r="1810" spans="7:7">
      <c r="G1810"/>
    </row>
    <row r="1811" spans="7:7">
      <c r="G1811"/>
    </row>
    <row r="1812" spans="7:7">
      <c r="G1812"/>
    </row>
    <row r="1813" spans="7:7">
      <c r="G1813"/>
    </row>
    <row r="1814" spans="7:7">
      <c r="G1814"/>
    </row>
    <row r="1815" spans="7:7">
      <c r="G1815"/>
    </row>
    <row r="1816" spans="7:7">
      <c r="G1816"/>
    </row>
    <row r="1817" spans="7:7">
      <c r="G1817"/>
    </row>
    <row r="1818" spans="7:7">
      <c r="G1818"/>
    </row>
    <row r="1819" spans="7:7">
      <c r="G1819"/>
    </row>
    <row r="1820" spans="7:7">
      <c r="G1820"/>
    </row>
    <row r="1821" spans="7:7">
      <c r="G1821"/>
    </row>
    <row r="1822" spans="7:7">
      <c r="G1822"/>
    </row>
    <row r="1823" spans="7:7">
      <c r="G1823"/>
    </row>
    <row r="1824" spans="7:7">
      <c r="G1824"/>
    </row>
    <row r="1825" spans="7:7">
      <c r="G1825"/>
    </row>
    <row r="1826" spans="7:7">
      <c r="G1826"/>
    </row>
    <row r="1827" spans="7:7">
      <c r="G1827"/>
    </row>
    <row r="1828" spans="7:7">
      <c r="G1828"/>
    </row>
    <row r="1829" spans="7:7">
      <c r="G1829"/>
    </row>
    <row r="1830" spans="7:7">
      <c r="G1830"/>
    </row>
    <row r="1831" spans="7:7">
      <c r="G1831"/>
    </row>
    <row r="1832" spans="7:7">
      <c r="G1832"/>
    </row>
    <row r="1833" spans="7:7">
      <c r="G1833"/>
    </row>
    <row r="1834" spans="7:7">
      <c r="G1834"/>
    </row>
    <row r="1835" spans="7:7">
      <c r="G1835"/>
    </row>
    <row r="1836" spans="7:7">
      <c r="G1836"/>
    </row>
    <row r="1837" spans="7:7">
      <c r="G1837"/>
    </row>
    <row r="1838" spans="7:7">
      <c r="G1838"/>
    </row>
    <row r="1839" spans="7:7">
      <c r="G1839"/>
    </row>
    <row r="1840" spans="7:7">
      <c r="G1840"/>
    </row>
    <row r="1841" spans="7:7">
      <c r="G1841"/>
    </row>
    <row r="1842" spans="7:7">
      <c r="G1842"/>
    </row>
    <row r="1843" spans="7:7">
      <c r="G1843"/>
    </row>
    <row r="1844" spans="7:7">
      <c r="G1844"/>
    </row>
    <row r="1845" spans="7:7">
      <c r="G1845"/>
    </row>
    <row r="1846" spans="7:7">
      <c r="G1846"/>
    </row>
    <row r="1847" spans="7:7">
      <c r="G1847"/>
    </row>
    <row r="1848" spans="7:7">
      <c r="G1848"/>
    </row>
    <row r="1849" spans="7:7">
      <c r="G1849"/>
    </row>
    <row r="1850" spans="7:7">
      <c r="G1850"/>
    </row>
    <row r="1851" spans="7:7">
      <c r="G1851"/>
    </row>
    <row r="1852" spans="7:7">
      <c r="G1852"/>
    </row>
    <row r="1853" spans="7:7">
      <c r="G1853"/>
    </row>
    <row r="1854" spans="7:7">
      <c r="G1854"/>
    </row>
    <row r="1855" spans="7:7">
      <c r="G1855"/>
    </row>
    <row r="1856" spans="7:7">
      <c r="G1856"/>
    </row>
    <row r="1857" spans="7:7">
      <c r="G1857"/>
    </row>
    <row r="1858" spans="7:7">
      <c r="G1858"/>
    </row>
    <row r="1859" spans="7:7">
      <c r="G1859"/>
    </row>
    <row r="1860" spans="7:7">
      <c r="G1860"/>
    </row>
    <row r="1861" spans="7:7">
      <c r="G1861"/>
    </row>
    <row r="1862" spans="7:7">
      <c r="G1862"/>
    </row>
    <row r="1863" spans="7:7">
      <c r="G1863"/>
    </row>
    <row r="1864" spans="7:7">
      <c r="G1864"/>
    </row>
    <row r="1865" spans="7:7">
      <c r="G1865"/>
    </row>
    <row r="1866" spans="7:7">
      <c r="G1866"/>
    </row>
    <row r="1867" spans="7:7">
      <c r="G1867"/>
    </row>
    <row r="1868" spans="7:7">
      <c r="G1868"/>
    </row>
    <row r="1869" spans="7:7">
      <c r="G1869"/>
    </row>
    <row r="1870" spans="7:7">
      <c r="G1870"/>
    </row>
    <row r="1871" spans="7:7">
      <c r="G1871"/>
    </row>
    <row r="1872" spans="7:7">
      <c r="G1872"/>
    </row>
    <row r="1873" spans="7:7">
      <c r="G1873"/>
    </row>
    <row r="1874" spans="7:7">
      <c r="G1874"/>
    </row>
    <row r="1875" spans="7:7">
      <c r="G1875"/>
    </row>
    <row r="1876" spans="7:7">
      <c r="G1876"/>
    </row>
    <row r="1877" spans="7:7">
      <c r="G1877"/>
    </row>
    <row r="1878" spans="7:7">
      <c r="G1878"/>
    </row>
    <row r="1879" spans="7:7">
      <c r="G1879"/>
    </row>
    <row r="1880" spans="7:7">
      <c r="G1880"/>
    </row>
    <row r="1881" spans="7:7">
      <c r="G1881"/>
    </row>
    <row r="1882" spans="7:7">
      <c r="G1882"/>
    </row>
    <row r="1883" spans="7:7">
      <c r="G1883"/>
    </row>
    <row r="1884" spans="7:7">
      <c r="G1884"/>
    </row>
    <row r="1885" spans="7:7">
      <c r="G1885"/>
    </row>
    <row r="1886" spans="7:7">
      <c r="G1886"/>
    </row>
    <row r="1887" spans="7:7">
      <c r="G1887"/>
    </row>
    <row r="1888" spans="7:7">
      <c r="G1888"/>
    </row>
    <row r="1889" spans="7:7">
      <c r="G1889"/>
    </row>
    <row r="1890" spans="7:7">
      <c r="G1890"/>
    </row>
    <row r="1891" spans="7:7">
      <c r="G1891"/>
    </row>
    <row r="1892" spans="7:7">
      <c r="G1892"/>
    </row>
    <row r="1893" spans="7:7">
      <c r="G1893"/>
    </row>
    <row r="1894" spans="7:7">
      <c r="G1894"/>
    </row>
    <row r="1895" spans="7:7">
      <c r="G1895"/>
    </row>
    <row r="1896" spans="7:7">
      <c r="G1896"/>
    </row>
    <row r="1897" spans="7:7">
      <c r="G1897"/>
    </row>
    <row r="1898" spans="7:7">
      <c r="G1898"/>
    </row>
    <row r="1899" spans="7:7">
      <c r="G1899"/>
    </row>
    <row r="1900" spans="7:7">
      <c r="G1900"/>
    </row>
    <row r="1901" spans="7:7">
      <c r="G1901"/>
    </row>
    <row r="1902" spans="7:7">
      <c r="G1902"/>
    </row>
    <row r="1903" spans="7:7">
      <c r="G1903"/>
    </row>
    <row r="1904" spans="7:7">
      <c r="G1904"/>
    </row>
    <row r="1905" spans="7:7">
      <c r="G1905"/>
    </row>
    <row r="1906" spans="7:7">
      <c r="G1906"/>
    </row>
    <row r="1907" spans="7:7">
      <c r="G1907"/>
    </row>
    <row r="1908" spans="7:7">
      <c r="G1908"/>
    </row>
    <row r="1909" spans="7:7">
      <c r="G1909"/>
    </row>
    <row r="1910" spans="7:7">
      <c r="G1910"/>
    </row>
    <row r="1911" spans="7:7">
      <c r="G1911"/>
    </row>
    <row r="1912" spans="7:7">
      <c r="G1912"/>
    </row>
    <row r="1913" spans="7:7">
      <c r="G1913"/>
    </row>
    <row r="1914" spans="7:7">
      <c r="G1914"/>
    </row>
    <row r="1915" spans="7:7">
      <c r="G1915"/>
    </row>
    <row r="1916" spans="7:7">
      <c r="G1916"/>
    </row>
    <row r="1917" spans="7:7">
      <c r="G1917"/>
    </row>
    <row r="1918" spans="7:7">
      <c r="G1918"/>
    </row>
    <row r="1919" spans="7:7">
      <c r="G1919"/>
    </row>
    <row r="1920" spans="7:7">
      <c r="G1920"/>
    </row>
    <row r="1921" spans="7:7">
      <c r="G1921"/>
    </row>
    <row r="1922" spans="7:7">
      <c r="G1922"/>
    </row>
    <row r="1923" spans="7:7">
      <c r="G1923"/>
    </row>
    <row r="1924" spans="7:7">
      <c r="G1924"/>
    </row>
    <row r="1925" spans="7:7">
      <c r="G1925"/>
    </row>
    <row r="1926" spans="7:7">
      <c r="G1926"/>
    </row>
    <row r="1927" spans="7:7">
      <c r="G1927"/>
    </row>
    <row r="1928" spans="7:7">
      <c r="G1928"/>
    </row>
    <row r="1929" spans="7:7">
      <c r="G1929"/>
    </row>
    <row r="1930" spans="7:7">
      <c r="G1930"/>
    </row>
    <row r="1931" spans="7:7">
      <c r="G1931"/>
    </row>
    <row r="1932" spans="7:7">
      <c r="G1932"/>
    </row>
    <row r="1933" spans="7:7">
      <c r="G1933"/>
    </row>
    <row r="1934" spans="7:7">
      <c r="G1934"/>
    </row>
    <row r="1935" spans="7:7">
      <c r="G1935"/>
    </row>
    <row r="1936" spans="7:7">
      <c r="G1936"/>
    </row>
    <row r="1937" spans="7:7">
      <c r="G1937"/>
    </row>
    <row r="1938" spans="7:7">
      <c r="G1938"/>
    </row>
    <row r="1939" spans="7:7">
      <c r="G1939"/>
    </row>
    <row r="1940" spans="7:7">
      <c r="G1940"/>
    </row>
    <row r="1941" spans="7:7">
      <c r="G1941"/>
    </row>
    <row r="1942" spans="7:7">
      <c r="G1942"/>
    </row>
    <row r="1943" spans="7:7">
      <c r="G1943"/>
    </row>
    <row r="1944" spans="7:7">
      <c r="G1944"/>
    </row>
    <row r="1945" spans="7:7">
      <c r="G1945"/>
    </row>
    <row r="1946" spans="7:7">
      <c r="G1946"/>
    </row>
    <row r="1947" spans="7:7">
      <c r="G1947"/>
    </row>
    <row r="1948" spans="7:7">
      <c r="G1948"/>
    </row>
    <row r="1949" spans="7:7">
      <c r="G1949"/>
    </row>
    <row r="1950" spans="7:7">
      <c r="G1950"/>
    </row>
    <row r="1951" spans="7:7">
      <c r="G1951"/>
    </row>
    <row r="1952" spans="7:7">
      <c r="G1952"/>
    </row>
    <row r="1953" spans="7:7">
      <c r="G1953"/>
    </row>
    <row r="1954" spans="7:7">
      <c r="G1954"/>
    </row>
    <row r="1955" spans="7:7">
      <c r="G1955"/>
    </row>
    <row r="1956" spans="7:7">
      <c r="G1956"/>
    </row>
    <row r="1957" spans="7:7">
      <c r="G1957"/>
    </row>
    <row r="1958" spans="7:7">
      <c r="G1958"/>
    </row>
    <row r="1959" spans="7:7">
      <c r="G1959"/>
    </row>
    <row r="1960" spans="7:7">
      <c r="G1960"/>
    </row>
    <row r="1961" spans="7:7">
      <c r="G1961"/>
    </row>
    <row r="1962" spans="7:7">
      <c r="G1962"/>
    </row>
    <row r="1963" spans="7:7">
      <c r="G1963"/>
    </row>
    <row r="1964" spans="7:7">
      <c r="G1964"/>
    </row>
    <row r="1965" spans="7:7">
      <c r="G1965"/>
    </row>
    <row r="1966" spans="7:7">
      <c r="G1966"/>
    </row>
    <row r="1967" spans="7:7">
      <c r="G1967"/>
    </row>
    <row r="1968" spans="7:7">
      <c r="G1968"/>
    </row>
    <row r="1969" spans="7:7">
      <c r="G1969"/>
    </row>
    <row r="1970" spans="7:7">
      <c r="G1970"/>
    </row>
    <row r="1971" spans="7:7">
      <c r="G1971"/>
    </row>
    <row r="1972" spans="7:7">
      <c r="G1972"/>
    </row>
    <row r="1973" spans="7:7">
      <c r="G1973"/>
    </row>
    <row r="1974" spans="7:7">
      <c r="G1974"/>
    </row>
    <row r="1975" spans="7:7">
      <c r="G1975"/>
    </row>
    <row r="1976" spans="7:7">
      <c r="G1976"/>
    </row>
    <row r="1977" spans="7:7">
      <c r="G1977"/>
    </row>
    <row r="1978" spans="7:7">
      <c r="G1978"/>
    </row>
    <row r="1979" spans="7:7">
      <c r="G1979"/>
    </row>
    <row r="1980" spans="7:7">
      <c r="G1980"/>
    </row>
    <row r="1981" spans="7:7">
      <c r="G1981"/>
    </row>
    <row r="1982" spans="7:7">
      <c r="G1982"/>
    </row>
    <row r="1983" spans="7:7">
      <c r="G1983"/>
    </row>
    <row r="1984" spans="7:7">
      <c r="G1984"/>
    </row>
    <row r="1985" spans="7:7">
      <c r="G1985"/>
    </row>
    <row r="1986" spans="7:7">
      <c r="G1986"/>
    </row>
    <row r="1987" spans="7:7">
      <c r="G1987"/>
    </row>
    <row r="1988" spans="7:7">
      <c r="G1988"/>
    </row>
    <row r="1989" spans="7:7">
      <c r="G1989"/>
    </row>
    <row r="1990" spans="7:7">
      <c r="G1990"/>
    </row>
    <row r="1991" spans="7:7">
      <c r="G1991"/>
    </row>
    <row r="1992" spans="7:7">
      <c r="G1992"/>
    </row>
    <row r="1993" spans="7:7">
      <c r="G1993"/>
    </row>
    <row r="1994" spans="7:7">
      <c r="G1994"/>
    </row>
    <row r="1995" spans="7:7">
      <c r="G1995"/>
    </row>
    <row r="1996" spans="7:7">
      <c r="G1996"/>
    </row>
    <row r="1997" spans="7:7">
      <c r="G1997"/>
    </row>
    <row r="1998" spans="7:7">
      <c r="G1998"/>
    </row>
    <row r="1999" spans="7:7">
      <c r="G1999"/>
    </row>
    <row r="2000" spans="7:7">
      <c r="G2000"/>
    </row>
    <row r="2001" spans="7:7">
      <c r="G2001"/>
    </row>
    <row r="2002" spans="7:7">
      <c r="G2002"/>
    </row>
    <row r="2003" spans="7:7">
      <c r="G2003"/>
    </row>
    <row r="2004" spans="7:7">
      <c r="G2004"/>
    </row>
    <row r="2005" spans="7:7">
      <c r="G2005"/>
    </row>
    <row r="2006" spans="7:7">
      <c r="G2006"/>
    </row>
    <row r="2007" spans="7:7">
      <c r="G2007"/>
    </row>
    <row r="2008" spans="7:7">
      <c r="G2008"/>
    </row>
    <row r="2009" spans="7:7">
      <c r="G2009"/>
    </row>
    <row r="2010" spans="7:7">
      <c r="G2010"/>
    </row>
    <row r="2011" spans="7:7">
      <c r="G2011"/>
    </row>
    <row r="2012" spans="7:7">
      <c r="G2012"/>
    </row>
    <row r="2013" spans="7:7">
      <c r="G2013"/>
    </row>
    <row r="2014" spans="7:7">
      <c r="G2014"/>
    </row>
    <row r="2015" spans="7:7">
      <c r="G2015"/>
    </row>
    <row r="2016" spans="7:7">
      <c r="G2016"/>
    </row>
    <row r="2017" spans="7:7">
      <c r="G2017"/>
    </row>
    <row r="2018" spans="7:7">
      <c r="G2018"/>
    </row>
    <row r="2019" spans="7:7">
      <c r="G2019"/>
    </row>
    <row r="2020" spans="7:7">
      <c r="G2020"/>
    </row>
    <row r="2021" spans="7:7">
      <c r="G2021"/>
    </row>
    <row r="2022" spans="7:7">
      <c r="G2022"/>
    </row>
    <row r="2023" spans="7:7">
      <c r="G2023"/>
    </row>
    <row r="2024" spans="7:7">
      <c r="G2024"/>
    </row>
    <row r="2025" spans="7:7">
      <c r="G2025"/>
    </row>
    <row r="2026" spans="7:7">
      <c r="G2026"/>
    </row>
    <row r="2027" spans="7:7">
      <c r="G2027"/>
    </row>
    <row r="2028" spans="7:7">
      <c r="G2028"/>
    </row>
    <row r="2029" spans="7:7">
      <c r="G2029"/>
    </row>
    <row r="2030" spans="7:7">
      <c r="G2030"/>
    </row>
    <row r="2031" spans="7:7">
      <c r="G2031"/>
    </row>
    <row r="2032" spans="7:7">
      <c r="G2032"/>
    </row>
    <row r="2033" spans="7:7">
      <c r="G2033"/>
    </row>
    <row r="2034" spans="7:7">
      <c r="G2034"/>
    </row>
    <row r="2035" spans="7:7">
      <c r="G2035"/>
    </row>
    <row r="2036" spans="7:7">
      <c r="G2036"/>
    </row>
    <row r="2037" spans="7:7">
      <c r="G2037"/>
    </row>
    <row r="2038" spans="7:7">
      <c r="G2038"/>
    </row>
    <row r="2039" spans="7:7">
      <c r="G2039"/>
    </row>
    <row r="2040" spans="7:7">
      <c r="G2040"/>
    </row>
    <row r="2041" spans="7:7">
      <c r="G2041"/>
    </row>
    <row r="2042" spans="7:7">
      <c r="G2042"/>
    </row>
    <row r="2043" spans="7:7">
      <c r="G2043"/>
    </row>
    <row r="2044" spans="7:7">
      <c r="G2044"/>
    </row>
    <row r="2045" spans="7:7">
      <c r="G2045"/>
    </row>
    <row r="2046" spans="7:7">
      <c r="G2046"/>
    </row>
    <row r="2047" spans="7:7">
      <c r="G2047"/>
    </row>
    <row r="2048" spans="7:7">
      <c r="G2048"/>
    </row>
    <row r="2049" spans="7:7">
      <c r="G2049"/>
    </row>
    <row r="2050" spans="7:7">
      <c r="G2050"/>
    </row>
    <row r="2051" spans="7:7">
      <c r="G2051"/>
    </row>
    <row r="2052" spans="7:7">
      <c r="G2052"/>
    </row>
    <row r="2053" spans="7:7">
      <c r="G2053"/>
    </row>
    <row r="2054" spans="7:7">
      <c r="G2054"/>
    </row>
    <row r="2055" spans="7:7">
      <c r="G2055"/>
    </row>
    <row r="2056" spans="7:7">
      <c r="G2056"/>
    </row>
    <row r="2057" spans="7:7">
      <c r="G2057"/>
    </row>
    <row r="2058" spans="7:7">
      <c r="G2058"/>
    </row>
    <row r="2059" spans="7:7">
      <c r="G2059"/>
    </row>
    <row r="2060" spans="7:7">
      <c r="G2060"/>
    </row>
    <row r="2061" spans="7:7">
      <c r="G2061"/>
    </row>
    <row r="2062" spans="7:7">
      <c r="G2062"/>
    </row>
    <row r="2063" spans="7:7">
      <c r="G2063"/>
    </row>
    <row r="2064" spans="7:7">
      <c r="G2064"/>
    </row>
    <row r="2065" spans="7:7">
      <c r="G2065"/>
    </row>
    <row r="2066" spans="7:7">
      <c r="G2066"/>
    </row>
    <row r="2067" spans="7:7">
      <c r="G2067"/>
    </row>
    <row r="2068" spans="7:7">
      <c r="G2068"/>
    </row>
    <row r="2069" spans="7:7">
      <c r="G2069"/>
    </row>
    <row r="2070" spans="7:7">
      <c r="G2070"/>
    </row>
    <row r="2071" spans="7:7">
      <c r="G2071"/>
    </row>
    <row r="2072" spans="7:7">
      <c r="G2072"/>
    </row>
    <row r="2073" spans="7:7">
      <c r="G2073"/>
    </row>
    <row r="2074" spans="7:7">
      <c r="G2074"/>
    </row>
    <row r="2075" spans="7:7">
      <c r="G2075"/>
    </row>
    <row r="2076" spans="7:7">
      <c r="G2076"/>
    </row>
    <row r="2077" spans="7:7">
      <c r="G2077"/>
    </row>
    <row r="2078" spans="7:7">
      <c r="G2078"/>
    </row>
    <row r="2079" spans="7:7">
      <c r="G2079"/>
    </row>
    <row r="2080" spans="7:7">
      <c r="G2080"/>
    </row>
    <row r="2081" spans="7:7">
      <c r="G2081"/>
    </row>
    <row r="2082" spans="7:7">
      <c r="G2082"/>
    </row>
    <row r="2083" spans="7:7">
      <c r="G2083"/>
    </row>
    <row r="2084" spans="7:7">
      <c r="G2084"/>
    </row>
    <row r="2085" spans="7:7">
      <c r="G2085"/>
    </row>
    <row r="2086" spans="7:7">
      <c r="G2086"/>
    </row>
    <row r="2087" spans="7:7">
      <c r="G2087"/>
    </row>
    <row r="2088" spans="7:7">
      <c r="G2088"/>
    </row>
    <row r="2089" spans="7:7">
      <c r="G2089"/>
    </row>
    <row r="2090" spans="7:7">
      <c r="G2090"/>
    </row>
    <row r="2091" spans="7:7">
      <c r="G2091"/>
    </row>
    <row r="2092" spans="7:7">
      <c r="G2092"/>
    </row>
    <row r="2093" spans="7:7">
      <c r="G2093"/>
    </row>
    <row r="2094" spans="7:7">
      <c r="G2094"/>
    </row>
    <row r="2095" spans="7:7">
      <c r="G2095"/>
    </row>
    <row r="2096" spans="7:7">
      <c r="G2096"/>
    </row>
    <row r="2097" spans="7:7">
      <c r="G2097"/>
    </row>
    <row r="2098" spans="7:7">
      <c r="G2098"/>
    </row>
    <row r="2099" spans="7:7">
      <c r="G2099"/>
    </row>
    <row r="2100" spans="7:7">
      <c r="G2100"/>
    </row>
    <row r="2101" spans="7:7">
      <c r="G2101"/>
    </row>
    <row r="2102" spans="7:7">
      <c r="G2102"/>
    </row>
    <row r="2103" spans="7:7">
      <c r="G2103"/>
    </row>
    <row r="2104" spans="7:7">
      <c r="G2104"/>
    </row>
    <row r="2105" spans="7:7">
      <c r="G2105"/>
    </row>
    <row r="2106" spans="7:7">
      <c r="G2106"/>
    </row>
    <row r="2107" spans="7:7">
      <c r="G2107"/>
    </row>
    <row r="2108" spans="7:7">
      <c r="G2108"/>
    </row>
    <row r="2109" spans="7:7">
      <c r="G2109"/>
    </row>
    <row r="2110" spans="7:7">
      <c r="G2110"/>
    </row>
    <row r="2111" spans="7:7">
      <c r="G2111"/>
    </row>
    <row r="2112" spans="7:7">
      <c r="G2112"/>
    </row>
    <row r="2113" spans="7:7">
      <c r="G2113"/>
    </row>
    <row r="2114" spans="7:7">
      <c r="G2114"/>
    </row>
    <row r="2115" spans="7:7">
      <c r="G2115"/>
    </row>
    <row r="2116" spans="7:7">
      <c r="G2116"/>
    </row>
    <row r="2117" spans="7:7">
      <c r="G2117"/>
    </row>
    <row r="2118" spans="7:7">
      <c r="G2118"/>
    </row>
    <row r="2119" spans="7:7">
      <c r="G2119"/>
    </row>
    <row r="2120" spans="7:7">
      <c r="G2120"/>
    </row>
    <row r="2121" spans="7:7">
      <c r="G2121"/>
    </row>
    <row r="2122" spans="7:7">
      <c r="G2122"/>
    </row>
    <row r="2123" spans="7:7">
      <c r="G2123"/>
    </row>
    <row r="2124" spans="7:7">
      <c r="G2124"/>
    </row>
    <row r="2125" spans="7:7">
      <c r="G2125"/>
    </row>
    <row r="2126" spans="7:7">
      <c r="G2126"/>
    </row>
    <row r="2127" spans="7:7">
      <c r="G2127"/>
    </row>
    <row r="2128" spans="7:7">
      <c r="G2128"/>
    </row>
    <row r="2129" spans="7:7">
      <c r="G2129"/>
    </row>
    <row r="2130" spans="7:7">
      <c r="G2130"/>
    </row>
    <row r="2131" spans="7:7">
      <c r="G2131"/>
    </row>
    <row r="2132" spans="7:7">
      <c r="G2132"/>
    </row>
    <row r="2133" spans="7:7">
      <c r="G2133"/>
    </row>
    <row r="2134" spans="7:7">
      <c r="G2134"/>
    </row>
    <row r="2135" spans="7:7">
      <c r="G2135"/>
    </row>
    <row r="2136" spans="7:7">
      <c r="G2136"/>
    </row>
    <row r="2137" spans="7:7">
      <c r="G2137"/>
    </row>
    <row r="2138" spans="7:7">
      <c r="G2138"/>
    </row>
    <row r="2139" spans="7:7">
      <c r="G2139"/>
    </row>
    <row r="2140" spans="7:7">
      <c r="G2140"/>
    </row>
    <row r="2141" spans="7:7">
      <c r="G2141"/>
    </row>
    <row r="2142" spans="7:7">
      <c r="G2142"/>
    </row>
    <row r="2143" spans="7:7">
      <c r="G2143"/>
    </row>
    <row r="2144" spans="7:7">
      <c r="G2144"/>
    </row>
    <row r="2145" spans="7:7">
      <c r="G2145"/>
    </row>
    <row r="2146" spans="7:7">
      <c r="G2146"/>
    </row>
    <row r="2147" spans="7:7">
      <c r="G2147"/>
    </row>
    <row r="2148" spans="7:7">
      <c r="G2148"/>
    </row>
    <row r="2149" spans="7:7">
      <c r="G2149"/>
    </row>
    <row r="2150" spans="7:7">
      <c r="G2150"/>
    </row>
    <row r="2151" spans="7:7">
      <c r="G2151"/>
    </row>
    <row r="2152" spans="7:7">
      <c r="G2152"/>
    </row>
    <row r="2153" spans="7:7">
      <c r="G2153"/>
    </row>
    <row r="2154" spans="7:7">
      <c r="G2154"/>
    </row>
    <row r="2155" spans="7:7">
      <c r="G2155"/>
    </row>
    <row r="2156" spans="7:7">
      <c r="G2156"/>
    </row>
    <row r="2157" spans="7:7">
      <c r="G2157"/>
    </row>
    <row r="2158" spans="7:7">
      <c r="G2158"/>
    </row>
    <row r="2159" spans="7:7">
      <c r="G2159"/>
    </row>
    <row r="2160" spans="7:7">
      <c r="G2160"/>
    </row>
    <row r="2161" spans="7:7">
      <c r="G2161"/>
    </row>
    <row r="2162" spans="7:7">
      <c r="G2162"/>
    </row>
    <row r="2163" spans="7:7">
      <c r="G2163"/>
    </row>
    <row r="2164" spans="7:7">
      <c r="G2164"/>
    </row>
    <row r="2165" spans="7:7">
      <c r="G2165"/>
    </row>
    <row r="2166" spans="7:7">
      <c r="G2166"/>
    </row>
    <row r="2167" spans="7:7">
      <c r="G2167"/>
    </row>
    <row r="2168" spans="7:7">
      <c r="G2168"/>
    </row>
    <row r="2169" spans="7:7">
      <c r="G2169"/>
    </row>
    <row r="2170" spans="7:7">
      <c r="G2170"/>
    </row>
    <row r="2171" spans="7:7">
      <c r="G2171"/>
    </row>
    <row r="2172" spans="7:7">
      <c r="G2172"/>
    </row>
    <row r="2173" spans="7:7">
      <c r="G2173"/>
    </row>
    <row r="2174" spans="7:7">
      <c r="G2174"/>
    </row>
    <row r="2175" spans="7:7">
      <c r="G2175"/>
    </row>
    <row r="2176" spans="7:7">
      <c r="G2176"/>
    </row>
    <row r="2177" spans="7:7">
      <c r="G2177"/>
    </row>
    <row r="2178" spans="7:7">
      <c r="G2178"/>
    </row>
    <row r="2179" spans="7:7">
      <c r="G2179"/>
    </row>
    <row r="2180" spans="7:7">
      <c r="G2180"/>
    </row>
    <row r="2181" spans="7:7">
      <c r="G2181"/>
    </row>
    <row r="2182" spans="7:7">
      <c r="G2182"/>
    </row>
    <row r="2183" spans="7:7">
      <c r="G2183"/>
    </row>
    <row r="2184" spans="7:7">
      <c r="G2184"/>
    </row>
    <row r="2185" spans="7:7">
      <c r="G2185"/>
    </row>
    <row r="2186" spans="7:7">
      <c r="G2186"/>
    </row>
    <row r="2187" spans="7:7">
      <c r="G2187"/>
    </row>
    <row r="2188" spans="7:7">
      <c r="G2188"/>
    </row>
    <row r="2189" spans="7:7">
      <c r="G2189"/>
    </row>
    <row r="2190" spans="7:7">
      <c r="G2190"/>
    </row>
    <row r="2191" spans="7:7">
      <c r="G2191"/>
    </row>
    <row r="2192" spans="7:7">
      <c r="G2192"/>
    </row>
    <row r="2193" spans="7:7">
      <c r="G2193"/>
    </row>
    <row r="2194" spans="7:7">
      <c r="G2194"/>
    </row>
    <row r="2195" spans="7:7">
      <c r="G2195"/>
    </row>
    <row r="2196" spans="7:7">
      <c r="G2196"/>
    </row>
    <row r="2197" spans="7:7">
      <c r="G2197"/>
    </row>
    <row r="2198" spans="7:7">
      <c r="G2198"/>
    </row>
    <row r="2199" spans="7:7">
      <c r="G2199"/>
    </row>
    <row r="2200" spans="7:7">
      <c r="G2200"/>
    </row>
    <row r="2201" spans="7:7">
      <c r="G2201"/>
    </row>
    <row r="2202" spans="7:7">
      <c r="G2202"/>
    </row>
    <row r="2203" spans="7:7">
      <c r="G2203"/>
    </row>
    <row r="2204" spans="7:7">
      <c r="G2204"/>
    </row>
    <row r="2205" spans="7:7">
      <c r="G2205"/>
    </row>
    <row r="2206" spans="7:7">
      <c r="G2206"/>
    </row>
    <row r="2207" spans="7:7">
      <c r="G2207"/>
    </row>
    <row r="2208" spans="7:7">
      <c r="G2208"/>
    </row>
    <row r="2209" spans="7:7">
      <c r="G2209"/>
    </row>
    <row r="2210" spans="7:7">
      <c r="G2210"/>
    </row>
    <row r="2211" spans="7:7">
      <c r="G2211"/>
    </row>
    <row r="2212" spans="7:7">
      <c r="G2212"/>
    </row>
    <row r="2213" spans="7:7">
      <c r="G2213"/>
    </row>
    <row r="2214" spans="7:7">
      <c r="G2214"/>
    </row>
    <row r="2215" spans="7:7">
      <c r="G2215"/>
    </row>
    <row r="2216" spans="7:7">
      <c r="G2216"/>
    </row>
    <row r="2217" spans="7:7">
      <c r="G2217"/>
    </row>
    <row r="2218" spans="7:7">
      <c r="G2218"/>
    </row>
    <row r="2219" spans="7:7">
      <c r="G2219"/>
    </row>
    <row r="2220" spans="7:7">
      <c r="G2220"/>
    </row>
    <row r="2221" spans="7:7">
      <c r="G2221"/>
    </row>
    <row r="2222" spans="7:7">
      <c r="G2222"/>
    </row>
    <row r="2223" spans="7:7">
      <c r="G2223"/>
    </row>
    <row r="2224" spans="7:7">
      <c r="G2224"/>
    </row>
    <row r="2225" spans="7:7">
      <c r="G2225"/>
    </row>
    <row r="2226" spans="7:7">
      <c r="G2226"/>
    </row>
    <row r="2227" spans="7:7">
      <c r="G2227"/>
    </row>
    <row r="2228" spans="7:7">
      <c r="G2228"/>
    </row>
    <row r="2229" spans="7:7">
      <c r="G2229"/>
    </row>
    <row r="2230" spans="7:7">
      <c r="G2230"/>
    </row>
    <row r="2231" spans="7:7">
      <c r="G2231"/>
    </row>
    <row r="2232" spans="7:7">
      <c r="G2232"/>
    </row>
    <row r="2233" spans="7:7">
      <c r="G2233"/>
    </row>
    <row r="2234" spans="7:7">
      <c r="G2234"/>
    </row>
    <row r="2235" spans="7:7">
      <c r="G2235"/>
    </row>
    <row r="2236" spans="7:7">
      <c r="G2236"/>
    </row>
    <row r="2237" spans="7:7">
      <c r="G2237"/>
    </row>
    <row r="2238" spans="7:7">
      <c r="G2238"/>
    </row>
    <row r="2239" spans="7:7">
      <c r="G2239"/>
    </row>
    <row r="2240" spans="7:7">
      <c r="G2240"/>
    </row>
    <row r="2241" spans="7:7">
      <c r="G2241"/>
    </row>
    <row r="2242" spans="7:7">
      <c r="G2242"/>
    </row>
    <row r="2243" spans="7:7">
      <c r="G2243"/>
    </row>
    <row r="2244" spans="7:7">
      <c r="G2244"/>
    </row>
    <row r="2245" spans="7:7">
      <c r="G2245"/>
    </row>
    <row r="2246" spans="7:7">
      <c r="G2246"/>
    </row>
    <row r="2247" spans="7:7">
      <c r="G2247"/>
    </row>
    <row r="2248" spans="7:7">
      <c r="G2248"/>
    </row>
    <row r="2249" spans="7:7">
      <c r="G2249"/>
    </row>
    <row r="2250" spans="7:7">
      <c r="G2250"/>
    </row>
    <row r="2251" spans="7:7">
      <c r="G2251"/>
    </row>
    <row r="2252" spans="7:7">
      <c r="G2252"/>
    </row>
    <row r="2253" spans="7:7">
      <c r="G2253"/>
    </row>
    <row r="2254" spans="7:7">
      <c r="G2254"/>
    </row>
    <row r="2255" spans="7:7">
      <c r="G2255"/>
    </row>
    <row r="2256" spans="7:7">
      <c r="G2256"/>
    </row>
    <row r="2257" spans="7:7">
      <c r="G2257"/>
    </row>
    <row r="2258" spans="7:7">
      <c r="G2258"/>
    </row>
    <row r="2259" spans="7:7">
      <c r="G2259"/>
    </row>
    <row r="2260" spans="7:7">
      <c r="G2260"/>
    </row>
    <row r="2261" spans="7:7">
      <c r="G2261"/>
    </row>
    <row r="2262" spans="7:7">
      <c r="G2262"/>
    </row>
    <row r="2263" spans="7:7">
      <c r="G2263"/>
    </row>
    <row r="2264" spans="7:7">
      <c r="G2264"/>
    </row>
    <row r="2265" spans="7:7">
      <c r="G2265"/>
    </row>
    <row r="2266" spans="7:7">
      <c r="G2266"/>
    </row>
    <row r="2267" spans="7:7">
      <c r="G2267"/>
    </row>
    <row r="2268" spans="7:7">
      <c r="G2268"/>
    </row>
    <row r="2269" spans="7:7">
      <c r="G2269"/>
    </row>
    <row r="2270" spans="7:7">
      <c r="G2270"/>
    </row>
    <row r="2271" spans="7:7">
      <c r="G2271"/>
    </row>
    <row r="2272" spans="7:7">
      <c r="G2272"/>
    </row>
    <row r="2273" spans="7:7">
      <c r="G2273"/>
    </row>
    <row r="2274" spans="7:7">
      <c r="G2274"/>
    </row>
    <row r="2275" spans="7:7">
      <c r="G2275"/>
    </row>
    <row r="2276" spans="7:7">
      <c r="G2276"/>
    </row>
    <row r="2277" spans="7:7">
      <c r="G2277"/>
    </row>
    <row r="2278" spans="7:7">
      <c r="G2278"/>
    </row>
    <row r="2279" spans="7:7">
      <c r="G2279"/>
    </row>
    <row r="2280" spans="7:7">
      <c r="G2280"/>
    </row>
    <row r="2281" spans="7:7">
      <c r="G2281"/>
    </row>
    <row r="2282" spans="7:7">
      <c r="G2282"/>
    </row>
    <row r="2283" spans="7:7">
      <c r="G2283"/>
    </row>
    <row r="2284" spans="7:7">
      <c r="G2284"/>
    </row>
    <row r="2285" spans="7:7">
      <c r="G2285"/>
    </row>
    <row r="2286" spans="7:7">
      <c r="G2286"/>
    </row>
    <row r="2287" spans="7:7">
      <c r="G2287"/>
    </row>
    <row r="2288" spans="7:7">
      <c r="G2288"/>
    </row>
    <row r="2289" spans="7:7">
      <c r="G2289"/>
    </row>
    <row r="2290" spans="7:7">
      <c r="G2290"/>
    </row>
    <row r="2291" spans="7:7">
      <c r="G2291"/>
    </row>
    <row r="2292" spans="7:7">
      <c r="G2292"/>
    </row>
    <row r="2293" spans="7:7">
      <c r="G2293"/>
    </row>
    <row r="2294" spans="7:7">
      <c r="G2294"/>
    </row>
    <row r="2295" spans="7:7">
      <c r="G2295"/>
    </row>
    <row r="2296" spans="7:7">
      <c r="G2296"/>
    </row>
    <row r="2297" spans="7:7">
      <c r="G2297"/>
    </row>
    <row r="2298" spans="7:7">
      <c r="G2298"/>
    </row>
    <row r="2299" spans="7:7">
      <c r="G2299"/>
    </row>
    <row r="2300" spans="7:7">
      <c r="G2300"/>
    </row>
    <row r="2301" spans="7:7">
      <c r="G2301"/>
    </row>
    <row r="2302" spans="7:7">
      <c r="G2302"/>
    </row>
    <row r="2303" spans="7:7">
      <c r="G2303"/>
    </row>
    <row r="2304" spans="7:7">
      <c r="G2304"/>
    </row>
    <row r="2305" spans="7:7">
      <c r="G2305"/>
    </row>
    <row r="2306" spans="7:7">
      <c r="G2306"/>
    </row>
    <row r="2307" spans="7:7">
      <c r="G2307"/>
    </row>
    <row r="2308" spans="7:7">
      <c r="G2308"/>
    </row>
    <row r="2309" spans="7:7">
      <c r="G2309"/>
    </row>
    <row r="2310" spans="7:7">
      <c r="G2310"/>
    </row>
    <row r="2311" spans="7:7">
      <c r="G2311"/>
    </row>
    <row r="2312" spans="7:7">
      <c r="G2312"/>
    </row>
    <row r="2313" spans="7:7">
      <c r="G2313"/>
    </row>
    <row r="2314" spans="7:7">
      <c r="G2314"/>
    </row>
    <row r="2315" spans="7:7">
      <c r="G2315"/>
    </row>
    <row r="2316" spans="7:7">
      <c r="G2316"/>
    </row>
    <row r="2317" spans="7:7">
      <c r="G2317"/>
    </row>
    <row r="2318" spans="7:7">
      <c r="G2318"/>
    </row>
    <row r="2319" spans="7:7">
      <c r="G2319"/>
    </row>
    <row r="2320" spans="7:7">
      <c r="G2320"/>
    </row>
    <row r="2321" spans="7:7">
      <c r="G2321"/>
    </row>
    <row r="2322" spans="7:7">
      <c r="G2322"/>
    </row>
    <row r="2323" spans="7:7">
      <c r="G2323"/>
    </row>
    <row r="2324" spans="7:7">
      <c r="G2324"/>
    </row>
    <row r="2325" spans="7:7">
      <c r="G2325"/>
    </row>
    <row r="2326" spans="7:7">
      <c r="G2326"/>
    </row>
    <row r="2327" spans="7:7">
      <c r="G2327"/>
    </row>
    <row r="2328" spans="7:7">
      <c r="G2328"/>
    </row>
    <row r="2329" spans="7:7">
      <c r="G2329"/>
    </row>
    <row r="2330" spans="7:7">
      <c r="G2330"/>
    </row>
    <row r="2331" spans="7:7">
      <c r="G2331"/>
    </row>
    <row r="2332" spans="7:7">
      <c r="G2332"/>
    </row>
    <row r="2333" spans="7:7">
      <c r="G2333"/>
    </row>
    <row r="2334" spans="7:7">
      <c r="G2334"/>
    </row>
    <row r="2335" spans="7:7">
      <c r="G2335"/>
    </row>
    <row r="2336" spans="7:7">
      <c r="G2336"/>
    </row>
    <row r="2337" spans="7:7">
      <c r="G2337"/>
    </row>
    <row r="2338" spans="7:7">
      <c r="G2338"/>
    </row>
    <row r="2339" spans="7:7">
      <c r="G2339"/>
    </row>
    <row r="2340" spans="7:7">
      <c r="G2340"/>
    </row>
    <row r="2341" spans="7:7">
      <c r="G2341"/>
    </row>
    <row r="2342" spans="7:7">
      <c r="G2342"/>
    </row>
    <row r="2343" spans="7:7">
      <c r="G2343"/>
    </row>
    <row r="2344" spans="7:7">
      <c r="G2344"/>
    </row>
    <row r="2345" spans="7:7">
      <c r="G2345"/>
    </row>
    <row r="2346" spans="7:7">
      <c r="G2346"/>
    </row>
    <row r="2347" spans="7:7">
      <c r="G2347"/>
    </row>
    <row r="2348" spans="7:7">
      <c r="G2348"/>
    </row>
    <row r="2349" spans="7:7">
      <c r="G2349"/>
    </row>
    <row r="2350" spans="7:7">
      <c r="G2350"/>
    </row>
    <row r="2351" spans="7:7">
      <c r="G2351"/>
    </row>
    <row r="2352" spans="7:7">
      <c r="G2352"/>
    </row>
    <row r="2353" spans="7:7">
      <c r="G2353"/>
    </row>
    <row r="2354" spans="7:7">
      <c r="G2354"/>
    </row>
    <row r="2355" spans="7:7">
      <c r="G2355"/>
    </row>
    <row r="2356" spans="7:7">
      <c r="G2356"/>
    </row>
    <row r="2357" spans="7:7">
      <c r="G2357"/>
    </row>
    <row r="2358" spans="7:7">
      <c r="G2358"/>
    </row>
    <row r="2359" spans="7:7">
      <c r="G2359"/>
    </row>
    <row r="2360" spans="7:7">
      <c r="G2360"/>
    </row>
    <row r="2361" spans="7:7">
      <c r="G2361"/>
    </row>
    <row r="2362" spans="7:7">
      <c r="G2362"/>
    </row>
    <row r="2363" spans="7:7">
      <c r="G2363"/>
    </row>
    <row r="2364" spans="7:7">
      <c r="G2364"/>
    </row>
    <row r="2365" spans="7:7">
      <c r="G2365"/>
    </row>
    <row r="2366" spans="7:7">
      <c r="G2366"/>
    </row>
    <row r="2367" spans="7:7">
      <c r="G2367"/>
    </row>
    <row r="2368" spans="7:7">
      <c r="G2368"/>
    </row>
    <row r="2369" spans="7:7">
      <c r="G2369"/>
    </row>
    <row r="2370" spans="7:7">
      <c r="G2370"/>
    </row>
    <row r="2371" spans="7:7">
      <c r="G2371"/>
    </row>
    <row r="2372" spans="7:7">
      <c r="G2372"/>
    </row>
    <row r="2373" spans="7:7">
      <c r="G2373"/>
    </row>
    <row r="2374" spans="7:7">
      <c r="G2374"/>
    </row>
    <row r="2375" spans="7:7">
      <c r="G2375"/>
    </row>
    <row r="2376" spans="7:7">
      <c r="G2376"/>
    </row>
    <row r="2377" spans="7:7">
      <c r="G2377"/>
    </row>
    <row r="2378" spans="7:7">
      <c r="G2378"/>
    </row>
    <row r="2379" spans="7:7">
      <c r="G2379"/>
    </row>
    <row r="2380" spans="7:7">
      <c r="G2380"/>
    </row>
    <row r="2381" spans="7:7">
      <c r="G2381"/>
    </row>
    <row r="2382" spans="7:7">
      <c r="G2382"/>
    </row>
    <row r="2383" spans="7:7">
      <c r="G2383"/>
    </row>
    <row r="2384" spans="7:7">
      <c r="G2384"/>
    </row>
    <row r="2385" spans="7:7">
      <c r="G2385"/>
    </row>
    <row r="2386" spans="7:7">
      <c r="G2386"/>
    </row>
    <row r="2387" spans="7:7">
      <c r="G2387"/>
    </row>
    <row r="2388" spans="7:7">
      <c r="G2388"/>
    </row>
    <row r="2389" spans="7:7">
      <c r="G2389"/>
    </row>
    <row r="2390" spans="7:7">
      <c r="G2390"/>
    </row>
    <row r="2391" spans="7:7">
      <c r="G2391"/>
    </row>
    <row r="2392" spans="7:7">
      <c r="G2392"/>
    </row>
    <row r="2393" spans="7:7">
      <c r="G2393"/>
    </row>
    <row r="2394" spans="7:7">
      <c r="G2394"/>
    </row>
    <row r="2395" spans="7:7">
      <c r="G2395"/>
    </row>
    <row r="2396" spans="7:7">
      <c r="G2396"/>
    </row>
    <row r="2397" spans="7:7">
      <c r="G2397"/>
    </row>
    <row r="2398" spans="7:7">
      <c r="G2398"/>
    </row>
    <row r="2399" spans="7:7">
      <c r="G2399"/>
    </row>
    <row r="2400" spans="7:7">
      <c r="G2400"/>
    </row>
    <row r="2401" spans="7:7">
      <c r="G2401"/>
    </row>
    <row r="2402" spans="7:7">
      <c r="G2402"/>
    </row>
    <row r="2403" spans="7:7">
      <c r="G2403"/>
    </row>
    <row r="2404" spans="7:7">
      <c r="G2404"/>
    </row>
    <row r="2405" spans="7:7">
      <c r="G2405"/>
    </row>
    <row r="2406" spans="7:7">
      <c r="G2406"/>
    </row>
    <row r="2407" spans="7:7">
      <c r="G2407"/>
    </row>
    <row r="2408" spans="7:7">
      <c r="G2408"/>
    </row>
    <row r="2409" spans="7:7">
      <c r="G2409"/>
    </row>
    <row r="2410" spans="7:7">
      <c r="G2410"/>
    </row>
    <row r="2411" spans="7:7">
      <c r="G2411"/>
    </row>
    <row r="2412" spans="7:7">
      <c r="G2412"/>
    </row>
    <row r="2413" spans="7:7">
      <c r="G2413"/>
    </row>
    <row r="2414" spans="7:7">
      <c r="G2414"/>
    </row>
    <row r="2415" spans="7:7">
      <c r="G2415"/>
    </row>
    <row r="2416" spans="7:7">
      <c r="G2416"/>
    </row>
    <row r="2417" spans="7:7">
      <c r="G2417"/>
    </row>
    <row r="2418" spans="7:7">
      <c r="G2418"/>
    </row>
    <row r="2419" spans="7:7">
      <c r="G2419"/>
    </row>
    <row r="2420" spans="7:7">
      <c r="G2420"/>
    </row>
    <row r="2421" spans="7:7">
      <c r="G2421"/>
    </row>
    <row r="2422" spans="7:7">
      <c r="G2422"/>
    </row>
    <row r="2423" spans="7:7">
      <c r="G2423"/>
    </row>
    <row r="2424" spans="7:7">
      <c r="G2424"/>
    </row>
    <row r="2425" spans="7:7">
      <c r="G2425"/>
    </row>
    <row r="2426" spans="7:7">
      <c r="G2426"/>
    </row>
    <row r="2427" spans="7:7">
      <c r="G2427"/>
    </row>
    <row r="2428" spans="7:7">
      <c r="G2428"/>
    </row>
    <row r="2429" spans="7:7">
      <c r="G2429"/>
    </row>
    <row r="2430" spans="7:7">
      <c r="G2430"/>
    </row>
    <row r="2431" spans="7:7">
      <c r="G2431"/>
    </row>
    <row r="2432" spans="7:7">
      <c r="G2432"/>
    </row>
    <row r="2433" spans="7:7">
      <c r="G2433"/>
    </row>
    <row r="2434" spans="7:7">
      <c r="G2434"/>
    </row>
    <row r="2435" spans="7:7">
      <c r="G2435"/>
    </row>
    <row r="2436" spans="7:7">
      <c r="G2436"/>
    </row>
    <row r="2437" spans="7:7">
      <c r="G2437"/>
    </row>
    <row r="2438" spans="7:7">
      <c r="G2438"/>
    </row>
    <row r="2439" spans="7:7">
      <c r="G2439"/>
    </row>
    <row r="2440" spans="7:7">
      <c r="G2440"/>
    </row>
    <row r="2441" spans="7:7">
      <c r="G2441"/>
    </row>
    <row r="2442" spans="7:7">
      <c r="G2442"/>
    </row>
    <row r="2443" spans="7:7">
      <c r="G2443"/>
    </row>
    <row r="2444" spans="7:7">
      <c r="G2444"/>
    </row>
    <row r="2445" spans="7:7">
      <c r="G2445"/>
    </row>
    <row r="2446" spans="7:7">
      <c r="G2446"/>
    </row>
    <row r="2447" spans="7:7">
      <c r="G2447"/>
    </row>
    <row r="2448" spans="7:7">
      <c r="G2448"/>
    </row>
    <row r="2449" spans="7:7">
      <c r="G2449"/>
    </row>
    <row r="2450" spans="7:7">
      <c r="G2450"/>
    </row>
    <row r="2451" spans="7:7">
      <c r="G2451"/>
    </row>
    <row r="2452" spans="7:7">
      <c r="G2452"/>
    </row>
    <row r="2453" spans="7:7">
      <c r="G2453"/>
    </row>
    <row r="2454" spans="7:7">
      <c r="G2454"/>
    </row>
    <row r="2455" spans="7:7">
      <c r="G2455"/>
    </row>
    <row r="2456" spans="7:7">
      <c r="G2456"/>
    </row>
    <row r="2457" spans="7:7">
      <c r="G2457"/>
    </row>
    <row r="2458" spans="7:7">
      <c r="G2458"/>
    </row>
    <row r="2459" spans="7:7">
      <c r="G2459"/>
    </row>
    <row r="2460" spans="7:7">
      <c r="G2460"/>
    </row>
    <row r="2461" spans="7:7">
      <c r="G2461"/>
    </row>
    <row r="2462" spans="7:7">
      <c r="G2462"/>
    </row>
    <row r="2463" spans="7:7">
      <c r="G2463"/>
    </row>
    <row r="2464" spans="7:7">
      <c r="G2464"/>
    </row>
    <row r="2465" spans="7:7">
      <c r="G2465"/>
    </row>
    <row r="2466" spans="7:7">
      <c r="G2466"/>
    </row>
    <row r="2467" spans="7:7">
      <c r="G2467"/>
    </row>
    <row r="2468" spans="7:7">
      <c r="G2468"/>
    </row>
    <row r="2469" spans="7:7">
      <c r="G2469"/>
    </row>
    <row r="2470" spans="7:7">
      <c r="G2470"/>
    </row>
    <row r="2471" spans="7:7">
      <c r="G2471"/>
    </row>
    <row r="2472" spans="7:7">
      <c r="G2472"/>
    </row>
    <row r="2473" spans="7:7">
      <c r="G2473"/>
    </row>
    <row r="2474" spans="7:7">
      <c r="G2474"/>
    </row>
    <row r="2475" spans="7:7">
      <c r="G2475"/>
    </row>
    <row r="2476" spans="7:7">
      <c r="G2476"/>
    </row>
    <row r="2477" spans="7:7">
      <c r="G2477"/>
    </row>
    <row r="2478" spans="7:7">
      <c r="G2478"/>
    </row>
    <row r="2479" spans="7:7">
      <c r="G2479"/>
    </row>
    <row r="2480" spans="7:7">
      <c r="G2480"/>
    </row>
    <row r="2481" spans="7:7">
      <c r="G2481"/>
    </row>
    <row r="2482" spans="7:7">
      <c r="G2482"/>
    </row>
    <row r="2483" spans="7:7">
      <c r="G2483"/>
    </row>
    <row r="2484" spans="7:7">
      <c r="G2484"/>
    </row>
    <row r="2485" spans="7:7">
      <c r="G2485"/>
    </row>
    <row r="2486" spans="7:7">
      <c r="G2486"/>
    </row>
    <row r="2487" spans="7:7">
      <c r="G2487"/>
    </row>
    <row r="2488" spans="7:7">
      <c r="G2488"/>
    </row>
    <row r="2489" spans="7:7">
      <c r="G2489"/>
    </row>
    <row r="2490" spans="7:7">
      <c r="G2490"/>
    </row>
    <row r="2491" spans="7:7">
      <c r="G2491"/>
    </row>
    <row r="2492" spans="7:7">
      <c r="G2492"/>
    </row>
    <row r="2493" spans="7:7">
      <c r="G2493"/>
    </row>
    <row r="2494" spans="7:7">
      <c r="G2494"/>
    </row>
    <row r="2495" spans="7:7">
      <c r="G2495"/>
    </row>
    <row r="2496" spans="7:7">
      <c r="G2496"/>
    </row>
    <row r="2497" spans="7:7">
      <c r="G2497"/>
    </row>
    <row r="2498" spans="7:7">
      <c r="G2498"/>
    </row>
    <row r="2499" spans="7:7">
      <c r="G2499"/>
    </row>
    <row r="2500" spans="7:7">
      <c r="G2500"/>
    </row>
    <row r="2501" spans="7:7">
      <c r="G2501"/>
    </row>
    <row r="2502" spans="7:7">
      <c r="G2502"/>
    </row>
    <row r="2503" spans="7:7">
      <c r="G2503"/>
    </row>
    <row r="2504" spans="7:7">
      <c r="G2504"/>
    </row>
    <row r="2505" spans="7:7">
      <c r="G2505"/>
    </row>
    <row r="2506" spans="7:7">
      <c r="G2506"/>
    </row>
    <row r="2507" spans="7:7">
      <c r="G2507"/>
    </row>
    <row r="2508" spans="7:7">
      <c r="G2508"/>
    </row>
    <row r="2509" spans="7:7">
      <c r="G2509"/>
    </row>
    <row r="2510" spans="7:7">
      <c r="G2510"/>
    </row>
    <row r="2511" spans="7:7">
      <c r="G2511"/>
    </row>
    <row r="2512" spans="7:7">
      <c r="G2512"/>
    </row>
    <row r="2513" spans="7:7">
      <c r="G2513"/>
    </row>
    <row r="2514" spans="7:7">
      <c r="G2514"/>
    </row>
    <row r="2515" spans="7:7">
      <c r="G2515"/>
    </row>
    <row r="2516" spans="7:7">
      <c r="G2516"/>
    </row>
    <row r="2517" spans="7:7">
      <c r="G2517"/>
    </row>
    <row r="2518" spans="7:7">
      <c r="G2518"/>
    </row>
    <row r="2519" spans="7:7">
      <c r="G2519"/>
    </row>
    <row r="2520" spans="7:7">
      <c r="G2520"/>
    </row>
    <row r="2521" spans="7:7">
      <c r="G2521"/>
    </row>
    <row r="2522" spans="7:7">
      <c r="G2522"/>
    </row>
    <row r="2523" spans="7:7">
      <c r="G2523"/>
    </row>
    <row r="2524" spans="7:7">
      <c r="G2524"/>
    </row>
    <row r="2525" spans="7:7">
      <c r="G2525"/>
    </row>
    <row r="2526" spans="7:7">
      <c r="G2526"/>
    </row>
    <row r="2527" spans="7:7">
      <c r="G2527"/>
    </row>
    <row r="2528" spans="7:7">
      <c r="G2528"/>
    </row>
    <row r="2529" spans="7:7">
      <c r="G2529"/>
    </row>
    <row r="2530" spans="7:7">
      <c r="G2530"/>
    </row>
    <row r="2531" spans="7:7">
      <c r="G2531"/>
    </row>
    <row r="2532" spans="7:7">
      <c r="G2532"/>
    </row>
    <row r="2533" spans="7:7">
      <c r="G2533"/>
    </row>
    <row r="2534" spans="7:7">
      <c r="G2534"/>
    </row>
    <row r="2535" spans="7:7">
      <c r="G2535"/>
    </row>
    <row r="2536" spans="7:7">
      <c r="G2536"/>
    </row>
    <row r="2537" spans="7:7">
      <c r="G2537"/>
    </row>
    <row r="2538" spans="7:7">
      <c r="G2538"/>
    </row>
    <row r="2539" spans="7:7">
      <c r="G2539"/>
    </row>
    <row r="2540" spans="7:7">
      <c r="G2540"/>
    </row>
    <row r="2541" spans="7:7">
      <c r="G2541"/>
    </row>
    <row r="2542" spans="7:7">
      <c r="G2542"/>
    </row>
    <row r="2543" spans="7:7">
      <c r="G2543"/>
    </row>
    <row r="2544" spans="7:7">
      <c r="G2544"/>
    </row>
    <row r="2545" spans="7:7">
      <c r="G2545"/>
    </row>
    <row r="2546" spans="7:7">
      <c r="G2546"/>
    </row>
    <row r="2547" spans="7:7">
      <c r="G2547"/>
    </row>
    <row r="2548" spans="7:7">
      <c r="G2548"/>
    </row>
    <row r="2549" spans="7:7">
      <c r="G2549"/>
    </row>
    <row r="2550" spans="7:7">
      <c r="G2550"/>
    </row>
    <row r="2551" spans="7:7">
      <c r="G2551"/>
    </row>
    <row r="2552" spans="7:7">
      <c r="G2552"/>
    </row>
    <row r="2553" spans="7:7">
      <c r="G2553"/>
    </row>
    <row r="2554" spans="7:7">
      <c r="G2554"/>
    </row>
    <row r="2555" spans="7:7">
      <c r="G2555"/>
    </row>
    <row r="2556" spans="7:7">
      <c r="G2556"/>
    </row>
    <row r="2557" spans="7:7">
      <c r="G2557"/>
    </row>
    <row r="2558" spans="7:7">
      <c r="G2558"/>
    </row>
    <row r="2559" spans="7:7">
      <c r="G2559"/>
    </row>
    <row r="2560" spans="7:7">
      <c r="G2560"/>
    </row>
    <row r="2561" spans="7:7">
      <c r="G2561"/>
    </row>
    <row r="2562" spans="7:7">
      <c r="G2562"/>
    </row>
    <row r="2563" spans="7:7">
      <c r="G2563"/>
    </row>
    <row r="2564" spans="7:7">
      <c r="G2564"/>
    </row>
    <row r="2565" spans="7:7">
      <c r="G2565"/>
    </row>
    <row r="2566" spans="7:7">
      <c r="G2566"/>
    </row>
    <row r="2567" spans="7:7">
      <c r="G2567"/>
    </row>
    <row r="2568" spans="7:7">
      <c r="G2568"/>
    </row>
    <row r="2569" spans="7:7">
      <c r="G2569"/>
    </row>
    <row r="2570" spans="7:7">
      <c r="G2570"/>
    </row>
    <row r="2571" spans="7:7">
      <c r="G2571"/>
    </row>
    <row r="2572" spans="7:7">
      <c r="G2572"/>
    </row>
    <row r="2573" spans="7:7">
      <c r="G2573"/>
    </row>
    <row r="2574" spans="7:7">
      <c r="G2574"/>
    </row>
    <row r="2575" spans="7:7">
      <c r="G2575"/>
    </row>
    <row r="2576" spans="7:7">
      <c r="G2576"/>
    </row>
    <row r="2577" spans="7:7">
      <c r="G2577"/>
    </row>
    <row r="2578" spans="7:7">
      <c r="G2578"/>
    </row>
    <row r="2579" spans="7:7">
      <c r="G2579"/>
    </row>
    <row r="2580" spans="7:7">
      <c r="G2580"/>
    </row>
    <row r="2581" spans="7:7">
      <c r="G2581"/>
    </row>
    <row r="2582" spans="7:7">
      <c r="G2582"/>
    </row>
    <row r="2583" spans="7:7">
      <c r="G2583"/>
    </row>
    <row r="2584" spans="7:7">
      <c r="G2584"/>
    </row>
    <row r="2585" spans="7:7">
      <c r="G2585"/>
    </row>
    <row r="2586" spans="7:7">
      <c r="G2586"/>
    </row>
    <row r="2587" spans="7:7">
      <c r="G2587"/>
    </row>
    <row r="2588" spans="7:7">
      <c r="G2588"/>
    </row>
    <row r="2589" spans="7:7">
      <c r="G2589"/>
    </row>
    <row r="2590" spans="7:7">
      <c r="G2590"/>
    </row>
    <row r="2591" spans="7:7">
      <c r="G2591"/>
    </row>
    <row r="2592" spans="7:7">
      <c r="G2592"/>
    </row>
    <row r="2593" spans="7:7">
      <c r="G2593"/>
    </row>
    <row r="2594" spans="7:7">
      <c r="G2594"/>
    </row>
    <row r="2595" spans="7:7">
      <c r="G2595"/>
    </row>
    <row r="2596" spans="7:7">
      <c r="G2596"/>
    </row>
    <row r="2597" spans="7:7">
      <c r="G2597"/>
    </row>
    <row r="2598" spans="7:7">
      <c r="G2598"/>
    </row>
    <row r="2599" spans="7:7">
      <c r="G2599"/>
    </row>
    <row r="2600" spans="7:7">
      <c r="G2600"/>
    </row>
    <row r="2601" spans="7:7">
      <c r="G2601"/>
    </row>
    <row r="2602" spans="7:7">
      <c r="G2602"/>
    </row>
    <row r="2603" spans="7:7">
      <c r="G2603"/>
    </row>
    <row r="2604" spans="7:7">
      <c r="G2604"/>
    </row>
    <row r="2605" spans="7:7">
      <c r="G2605"/>
    </row>
    <row r="2606" spans="7:7">
      <c r="G2606"/>
    </row>
    <row r="2607" spans="7:7">
      <c r="G2607"/>
    </row>
    <row r="2608" spans="7:7">
      <c r="G2608"/>
    </row>
    <row r="2609" spans="7:7">
      <c r="G2609"/>
    </row>
    <row r="2610" spans="7:7">
      <c r="G2610"/>
    </row>
    <row r="2611" spans="7:7">
      <c r="G2611"/>
    </row>
    <row r="2612" spans="7:7">
      <c r="G2612"/>
    </row>
    <row r="2613" spans="7:7">
      <c r="G2613"/>
    </row>
    <row r="2614" spans="7:7">
      <c r="G2614"/>
    </row>
    <row r="2615" spans="7:7">
      <c r="G2615"/>
    </row>
    <row r="2616" spans="7:7">
      <c r="G2616"/>
    </row>
    <row r="2617" spans="7:7">
      <c r="G2617"/>
    </row>
    <row r="2618" spans="7:7">
      <c r="G2618"/>
    </row>
    <row r="2619" spans="7:7">
      <c r="G2619"/>
    </row>
    <row r="2620" spans="7:7">
      <c r="G2620"/>
    </row>
    <row r="2621" spans="7:7">
      <c r="G2621"/>
    </row>
    <row r="2622" spans="7:7">
      <c r="G2622"/>
    </row>
    <row r="2623" spans="7:7">
      <c r="G2623"/>
    </row>
    <row r="2624" spans="7:7">
      <c r="G2624"/>
    </row>
    <row r="2625" spans="7:7">
      <c r="G2625"/>
    </row>
    <row r="2626" spans="7:7">
      <c r="G2626"/>
    </row>
    <row r="2627" spans="7:7">
      <c r="G2627"/>
    </row>
    <row r="2628" spans="7:7">
      <c r="G2628"/>
    </row>
    <row r="2629" spans="7:7">
      <c r="G2629"/>
    </row>
    <row r="2630" spans="7:7">
      <c r="G2630"/>
    </row>
    <row r="2631" spans="7:7">
      <c r="G2631"/>
    </row>
    <row r="2632" spans="7:7">
      <c r="G2632"/>
    </row>
    <row r="2633" spans="7:7">
      <c r="G2633"/>
    </row>
    <row r="2634" spans="7:7">
      <c r="G2634"/>
    </row>
    <row r="2635" spans="7:7">
      <c r="G2635"/>
    </row>
    <row r="2636" spans="7:7">
      <c r="G2636"/>
    </row>
    <row r="2637" spans="7:7">
      <c r="G2637"/>
    </row>
    <row r="2638" spans="7:7">
      <c r="G2638"/>
    </row>
    <row r="2639" spans="7:7">
      <c r="G2639"/>
    </row>
    <row r="2640" spans="7:7">
      <c r="G2640"/>
    </row>
    <row r="2641" spans="7:7">
      <c r="G2641"/>
    </row>
    <row r="2642" spans="7:7">
      <c r="G2642"/>
    </row>
    <row r="2643" spans="7:7">
      <c r="G2643"/>
    </row>
    <row r="2644" spans="7:7">
      <c r="G2644"/>
    </row>
    <row r="2645" spans="7:7">
      <c r="G2645"/>
    </row>
    <row r="2646" spans="7:7">
      <c r="G2646"/>
    </row>
    <row r="2647" spans="7:7">
      <c r="G2647"/>
    </row>
    <row r="2648" spans="7:7">
      <c r="G2648"/>
    </row>
    <row r="2649" spans="7:7">
      <c r="G2649"/>
    </row>
    <row r="2650" spans="7:7">
      <c r="G2650"/>
    </row>
    <row r="2651" spans="7:7">
      <c r="G2651"/>
    </row>
    <row r="2652" spans="7:7">
      <c r="G2652"/>
    </row>
    <row r="2653" spans="7:7">
      <c r="G2653"/>
    </row>
    <row r="2654" spans="7:7">
      <c r="G2654"/>
    </row>
    <row r="2655" spans="7:7">
      <c r="G2655"/>
    </row>
    <row r="2656" spans="7:7">
      <c r="G2656"/>
    </row>
    <row r="2657" spans="7:7">
      <c r="G2657"/>
    </row>
    <row r="2658" spans="7:7">
      <c r="G2658"/>
    </row>
    <row r="2659" spans="7:7">
      <c r="G2659"/>
    </row>
    <row r="2660" spans="7:7">
      <c r="G2660"/>
    </row>
    <row r="2661" spans="7:7">
      <c r="G2661"/>
    </row>
    <row r="2662" spans="7:7">
      <c r="G2662"/>
    </row>
    <row r="2663" spans="7:7">
      <c r="G2663"/>
    </row>
    <row r="2664" spans="7:7">
      <c r="G2664"/>
    </row>
    <row r="2665" spans="7:7">
      <c r="G2665"/>
    </row>
    <row r="2666" spans="7:7">
      <c r="G2666"/>
    </row>
    <row r="2667" spans="7:7">
      <c r="G2667"/>
    </row>
    <row r="2668" spans="7:7">
      <c r="G2668"/>
    </row>
    <row r="2669" spans="7:7">
      <c r="G2669"/>
    </row>
    <row r="2670" spans="7:7">
      <c r="G2670"/>
    </row>
    <row r="2671" spans="7:7">
      <c r="G2671"/>
    </row>
    <row r="2672" spans="7:7">
      <c r="G2672"/>
    </row>
    <row r="2673" spans="7:7">
      <c r="G2673"/>
    </row>
    <row r="2674" spans="7:7">
      <c r="G2674"/>
    </row>
    <row r="2675" spans="7:7">
      <c r="G2675"/>
    </row>
    <row r="2676" spans="7:7">
      <c r="G2676"/>
    </row>
    <row r="2677" spans="7:7">
      <c r="G2677"/>
    </row>
    <row r="2678" spans="7:7">
      <c r="G2678"/>
    </row>
    <row r="2679" spans="7:7">
      <c r="G2679"/>
    </row>
    <row r="2680" spans="7:7">
      <c r="G2680"/>
    </row>
    <row r="2681" spans="7:7">
      <c r="G2681"/>
    </row>
    <row r="2682" spans="7:7">
      <c r="G2682"/>
    </row>
    <row r="2683" spans="7:7">
      <c r="G2683"/>
    </row>
    <row r="2684" spans="7:7">
      <c r="G2684"/>
    </row>
    <row r="2685" spans="7:7">
      <c r="G2685"/>
    </row>
    <row r="2686" spans="7:7">
      <c r="G2686"/>
    </row>
    <row r="2687" spans="7:7">
      <c r="G2687"/>
    </row>
    <row r="2688" spans="7:7">
      <c r="G2688"/>
    </row>
    <row r="2689" spans="7:7">
      <c r="G2689"/>
    </row>
    <row r="2690" spans="7:7">
      <c r="G2690"/>
    </row>
    <row r="2691" spans="7:7">
      <c r="G2691"/>
    </row>
    <row r="2692" spans="7:7">
      <c r="G2692"/>
    </row>
    <row r="2693" spans="7:7">
      <c r="G2693"/>
    </row>
    <row r="2694" spans="7:7">
      <c r="G2694"/>
    </row>
    <row r="2695" spans="7:7">
      <c r="G2695"/>
    </row>
    <row r="2696" spans="7:7">
      <c r="G2696"/>
    </row>
    <row r="2697" spans="7:7">
      <c r="G2697"/>
    </row>
    <row r="2698" spans="7:7">
      <c r="G2698"/>
    </row>
    <row r="2699" spans="7:7">
      <c r="G2699"/>
    </row>
    <row r="2700" spans="7:7">
      <c r="G2700"/>
    </row>
    <row r="2701" spans="7:7">
      <c r="G2701"/>
    </row>
    <row r="2702" spans="7:7">
      <c r="G2702"/>
    </row>
    <row r="2703" spans="7:7">
      <c r="G2703"/>
    </row>
    <row r="2704" spans="7:7">
      <c r="G2704"/>
    </row>
    <row r="2705" spans="7:7">
      <c r="G2705"/>
    </row>
    <row r="2706" spans="7:7">
      <c r="G2706"/>
    </row>
    <row r="2707" spans="7:7">
      <c r="G2707"/>
    </row>
    <row r="2708" spans="7:7">
      <c r="G2708"/>
    </row>
    <row r="2709" spans="7:7">
      <c r="G2709"/>
    </row>
    <row r="2710" spans="7:7">
      <c r="G2710"/>
    </row>
    <row r="2711" spans="7:7">
      <c r="G2711"/>
    </row>
    <row r="2712" spans="7:7">
      <c r="G2712"/>
    </row>
    <row r="2713" spans="7:7">
      <c r="G2713"/>
    </row>
    <row r="2714" spans="7:7">
      <c r="G2714"/>
    </row>
    <row r="2715" spans="7:7">
      <c r="G2715"/>
    </row>
    <row r="2716" spans="7:7">
      <c r="G2716"/>
    </row>
    <row r="2717" spans="7:7">
      <c r="G2717"/>
    </row>
    <row r="2718" spans="7:7">
      <c r="G2718"/>
    </row>
    <row r="2719" spans="7:7">
      <c r="G2719"/>
    </row>
    <row r="2720" spans="7:7">
      <c r="G2720"/>
    </row>
    <row r="2721" spans="7:7">
      <c r="G2721"/>
    </row>
    <row r="2722" spans="7:7">
      <c r="G2722"/>
    </row>
    <row r="2723" spans="7:7">
      <c r="G2723"/>
    </row>
    <row r="2724" spans="7:7">
      <c r="G2724"/>
    </row>
    <row r="2725" spans="7:7">
      <c r="G2725"/>
    </row>
    <row r="2726" spans="7:7">
      <c r="G2726"/>
    </row>
    <row r="2727" spans="7:7">
      <c r="G2727"/>
    </row>
    <row r="2728" spans="7:7">
      <c r="G2728"/>
    </row>
    <row r="2729" spans="7:7">
      <c r="G2729"/>
    </row>
    <row r="2730" spans="7:7">
      <c r="G2730"/>
    </row>
    <row r="2731" spans="7:7">
      <c r="G2731"/>
    </row>
    <row r="2732" spans="7:7">
      <c r="G2732"/>
    </row>
    <row r="2733" spans="7:7">
      <c r="G2733"/>
    </row>
    <row r="2734" spans="7:7">
      <c r="G2734"/>
    </row>
    <row r="2735" spans="7:7">
      <c r="G2735"/>
    </row>
    <row r="2736" spans="7:7">
      <c r="G2736"/>
    </row>
    <row r="2737" spans="7:7">
      <c r="G2737"/>
    </row>
    <row r="2738" spans="7:7">
      <c r="G2738"/>
    </row>
    <row r="2739" spans="7:7">
      <c r="G2739"/>
    </row>
    <row r="2740" spans="7:7">
      <c r="G2740"/>
    </row>
    <row r="2741" spans="7:7">
      <c r="G2741"/>
    </row>
    <row r="2742" spans="7:7">
      <c r="G2742"/>
    </row>
    <row r="2743" spans="7:7">
      <c r="G2743"/>
    </row>
    <row r="2744" spans="7:7">
      <c r="G2744"/>
    </row>
    <row r="2745" spans="7:7">
      <c r="G2745"/>
    </row>
    <row r="2746" spans="7:7">
      <c r="G2746"/>
    </row>
    <row r="2747" spans="7:7">
      <c r="G2747"/>
    </row>
    <row r="2748" spans="7:7">
      <c r="G2748"/>
    </row>
    <row r="2749" spans="7:7">
      <c r="G2749"/>
    </row>
    <row r="2750" spans="7:7">
      <c r="G2750"/>
    </row>
    <row r="2751" spans="7:7">
      <c r="G2751"/>
    </row>
    <row r="2752" spans="7:7">
      <c r="G2752"/>
    </row>
    <row r="2753" spans="7:7">
      <c r="G2753"/>
    </row>
    <row r="2754" spans="7:7">
      <c r="G2754"/>
    </row>
    <row r="2755" spans="7:7">
      <c r="G2755"/>
    </row>
    <row r="2756" spans="7:7">
      <c r="G2756"/>
    </row>
    <row r="2757" spans="7:7">
      <c r="G2757"/>
    </row>
    <row r="2758" spans="7:7">
      <c r="G2758"/>
    </row>
    <row r="2759" spans="7:7">
      <c r="G2759"/>
    </row>
    <row r="2760" spans="7:7">
      <c r="G2760"/>
    </row>
    <row r="2761" spans="7:7">
      <c r="G2761"/>
    </row>
    <row r="2762" spans="7:7">
      <c r="G2762"/>
    </row>
    <row r="2763" spans="7:7">
      <c r="G2763"/>
    </row>
    <row r="2764" spans="7:7">
      <c r="G2764"/>
    </row>
    <row r="2765" spans="7:7">
      <c r="G2765"/>
    </row>
    <row r="2766" spans="7:7">
      <c r="G2766"/>
    </row>
    <row r="2767" spans="7:7">
      <c r="G2767"/>
    </row>
    <row r="2768" spans="7:7">
      <c r="G2768"/>
    </row>
    <row r="2769" spans="7:7">
      <c r="G2769"/>
    </row>
    <row r="2770" spans="7:7">
      <c r="G2770"/>
    </row>
    <row r="2771" spans="7:7">
      <c r="G2771"/>
    </row>
    <row r="2772" spans="7:7">
      <c r="G2772"/>
    </row>
    <row r="2773" spans="7:7">
      <c r="G2773"/>
    </row>
    <row r="2774" spans="7:7">
      <c r="G2774"/>
    </row>
    <row r="2775" spans="7:7">
      <c r="G2775"/>
    </row>
    <row r="2776" spans="7:7">
      <c r="G2776"/>
    </row>
    <row r="2777" spans="7:7">
      <c r="G2777"/>
    </row>
    <row r="2778" spans="7:7">
      <c r="G2778"/>
    </row>
    <row r="2779" spans="7:7">
      <c r="G2779"/>
    </row>
    <row r="2780" spans="7:7">
      <c r="G2780"/>
    </row>
    <row r="2781" spans="7:7">
      <c r="G2781"/>
    </row>
    <row r="2782" spans="7:7">
      <c r="G2782"/>
    </row>
    <row r="2783" spans="7:7">
      <c r="G2783"/>
    </row>
    <row r="2784" spans="7:7">
      <c r="G2784"/>
    </row>
    <row r="2785" spans="7:7">
      <c r="G2785"/>
    </row>
    <row r="2786" spans="7:7">
      <c r="G2786"/>
    </row>
    <row r="2787" spans="7:7">
      <c r="G2787"/>
    </row>
    <row r="2788" spans="7:7">
      <c r="G2788"/>
    </row>
    <row r="2789" spans="7:7">
      <c r="G2789"/>
    </row>
    <row r="2790" spans="7:7">
      <c r="G2790"/>
    </row>
    <row r="2791" spans="7:7">
      <c r="G2791"/>
    </row>
    <row r="2792" spans="7:7">
      <c r="G2792"/>
    </row>
    <row r="2793" spans="7:7">
      <c r="G2793"/>
    </row>
    <row r="2794" spans="7:7">
      <c r="G2794"/>
    </row>
    <row r="2795" spans="7:7">
      <c r="G2795"/>
    </row>
    <row r="2796" spans="7:7">
      <c r="G2796"/>
    </row>
    <row r="2797" spans="7:7">
      <c r="G2797"/>
    </row>
    <row r="2798" spans="7:7">
      <c r="G2798"/>
    </row>
    <row r="2799" spans="7:7">
      <c r="G2799"/>
    </row>
    <row r="2800" spans="7:7">
      <c r="G2800"/>
    </row>
    <row r="2801" spans="7:7">
      <c r="G2801"/>
    </row>
    <row r="2802" spans="7:7">
      <c r="G2802"/>
    </row>
    <row r="2803" spans="7:7">
      <c r="G2803"/>
    </row>
    <row r="2804" spans="7:7">
      <c r="G2804"/>
    </row>
    <row r="2805" spans="7:7">
      <c r="G2805"/>
    </row>
    <row r="2806" spans="7:7">
      <c r="G2806"/>
    </row>
    <row r="2807" spans="7:7">
      <c r="G2807"/>
    </row>
    <row r="2808" spans="7:7">
      <c r="G2808"/>
    </row>
    <row r="2809" spans="7:7">
      <c r="G2809"/>
    </row>
    <row r="2810" spans="7:7">
      <c r="G2810"/>
    </row>
    <row r="2811" spans="7:7">
      <c r="G2811"/>
    </row>
    <row r="2812" spans="7:7">
      <c r="G2812"/>
    </row>
    <row r="2813" spans="7:7">
      <c r="G2813"/>
    </row>
    <row r="2814" spans="7:7">
      <c r="G2814"/>
    </row>
    <row r="2815" spans="7:7">
      <c r="G2815"/>
    </row>
    <row r="2816" spans="7:7">
      <c r="G2816"/>
    </row>
    <row r="2817" spans="7:7">
      <c r="G2817"/>
    </row>
    <row r="2818" spans="7:7">
      <c r="G2818"/>
    </row>
    <row r="2819" spans="7:7">
      <c r="G2819"/>
    </row>
    <row r="2820" spans="7:7">
      <c r="G2820"/>
    </row>
    <row r="2821" spans="7:7">
      <c r="G2821"/>
    </row>
    <row r="2822" spans="7:7">
      <c r="G2822"/>
    </row>
    <row r="2823" spans="7:7">
      <c r="G2823"/>
    </row>
    <row r="2824" spans="7:7">
      <c r="G2824"/>
    </row>
    <row r="2825" spans="7:7">
      <c r="G2825"/>
    </row>
    <row r="2826" spans="7:7">
      <c r="G2826"/>
    </row>
    <row r="2827" spans="7:7">
      <c r="G2827"/>
    </row>
    <row r="2828" spans="7:7">
      <c r="G2828"/>
    </row>
    <row r="2829" spans="7:7">
      <c r="G2829"/>
    </row>
    <row r="2830" spans="7:7">
      <c r="G2830"/>
    </row>
    <row r="2831" spans="7:7">
      <c r="G2831"/>
    </row>
    <row r="2832" spans="7:7">
      <c r="G2832"/>
    </row>
    <row r="2833" spans="7:7">
      <c r="G2833"/>
    </row>
    <row r="2834" spans="7:7">
      <c r="G2834"/>
    </row>
    <row r="2835" spans="7:7">
      <c r="G2835"/>
    </row>
    <row r="2836" spans="7:7">
      <c r="G2836"/>
    </row>
    <row r="2837" spans="7:7">
      <c r="G2837"/>
    </row>
    <row r="2838" spans="7:7">
      <c r="G2838"/>
    </row>
    <row r="2839" spans="7:7">
      <c r="G2839"/>
    </row>
    <row r="2840" spans="7:7">
      <c r="G2840"/>
    </row>
    <row r="2841" spans="7:7">
      <c r="G2841"/>
    </row>
    <row r="2842" spans="7:7">
      <c r="G2842"/>
    </row>
    <row r="2843" spans="7:7">
      <c r="G2843"/>
    </row>
    <row r="2844" spans="7:7">
      <c r="G2844"/>
    </row>
    <row r="2845" spans="7:7">
      <c r="G2845"/>
    </row>
    <row r="2846" spans="7:7">
      <c r="G2846"/>
    </row>
    <row r="2847" spans="7:7">
      <c r="G2847"/>
    </row>
    <row r="2848" spans="7:7">
      <c r="G2848"/>
    </row>
    <row r="2849" spans="7:7">
      <c r="G2849"/>
    </row>
    <row r="2850" spans="7:7">
      <c r="G2850"/>
    </row>
    <row r="2851" spans="7:7">
      <c r="G2851"/>
    </row>
    <row r="2852" spans="7:7">
      <c r="G2852"/>
    </row>
    <row r="2853" spans="7:7">
      <c r="G2853"/>
    </row>
    <row r="2854" spans="7:7">
      <c r="G2854"/>
    </row>
    <row r="2855" spans="7:7">
      <c r="G2855"/>
    </row>
    <row r="2856" spans="7:7">
      <c r="G2856"/>
    </row>
    <row r="2857" spans="7:7">
      <c r="G2857"/>
    </row>
    <row r="2858" spans="7:7">
      <c r="G2858"/>
    </row>
    <row r="2859" spans="7:7">
      <c r="G2859"/>
    </row>
    <row r="2860" spans="7:7">
      <c r="G2860"/>
    </row>
    <row r="2861" spans="7:7">
      <c r="G2861"/>
    </row>
    <row r="2862" spans="7:7">
      <c r="G2862"/>
    </row>
    <row r="2863" spans="7:7">
      <c r="G2863"/>
    </row>
    <row r="2864" spans="7:7">
      <c r="G2864"/>
    </row>
    <row r="2865" spans="7:7">
      <c r="G2865"/>
    </row>
    <row r="2866" spans="7:7">
      <c r="G2866"/>
    </row>
    <row r="2867" spans="7:7">
      <c r="G2867"/>
    </row>
    <row r="2868" spans="7:7">
      <c r="G2868"/>
    </row>
    <row r="2869" spans="7:7">
      <c r="G2869"/>
    </row>
    <row r="2870" spans="7:7">
      <c r="G2870"/>
    </row>
    <row r="2871" spans="7:7">
      <c r="G2871"/>
    </row>
    <row r="2872" spans="7:7">
      <c r="G2872"/>
    </row>
    <row r="2873" spans="7:7">
      <c r="G2873"/>
    </row>
    <row r="2874" spans="7:7">
      <c r="G2874"/>
    </row>
    <row r="2875" spans="7:7">
      <c r="G2875"/>
    </row>
    <row r="2876" spans="7:7">
      <c r="G2876"/>
    </row>
    <row r="2877" spans="7:7">
      <c r="G2877"/>
    </row>
    <row r="2878" spans="7:7">
      <c r="G2878"/>
    </row>
    <row r="2879" spans="7:7">
      <c r="G2879"/>
    </row>
    <row r="2880" spans="7:7">
      <c r="G2880"/>
    </row>
    <row r="2881" spans="7:7">
      <c r="G2881"/>
    </row>
    <row r="2882" spans="7:7">
      <c r="G2882"/>
    </row>
    <row r="2883" spans="7:7">
      <c r="G2883"/>
    </row>
    <row r="2884" spans="7:7">
      <c r="G2884"/>
    </row>
    <row r="2885" spans="7:7">
      <c r="G2885"/>
    </row>
    <row r="2886" spans="7:7">
      <c r="G2886"/>
    </row>
    <row r="2887" spans="7:7">
      <c r="G2887"/>
    </row>
    <row r="2888" spans="7:7">
      <c r="G2888"/>
    </row>
    <row r="2889" spans="7:7">
      <c r="G2889"/>
    </row>
    <row r="2890" spans="7:7">
      <c r="G2890"/>
    </row>
    <row r="2891" spans="7:7">
      <c r="G2891"/>
    </row>
    <row r="2892" spans="7:7">
      <c r="G2892"/>
    </row>
    <row r="2893" spans="7:7">
      <c r="G2893"/>
    </row>
    <row r="2894" spans="7:7">
      <c r="G2894"/>
    </row>
    <row r="2895" spans="7:7">
      <c r="G2895"/>
    </row>
    <row r="2896" spans="7:7">
      <c r="G2896"/>
    </row>
    <row r="2897" spans="7:7">
      <c r="G2897"/>
    </row>
    <row r="2898" spans="7:7">
      <c r="G2898"/>
    </row>
    <row r="2899" spans="7:7">
      <c r="G2899"/>
    </row>
    <row r="2900" spans="7:7">
      <c r="G2900"/>
    </row>
    <row r="2901" spans="7:7">
      <c r="G2901"/>
    </row>
    <row r="2902" spans="7:7">
      <c r="G2902"/>
    </row>
    <row r="2903" spans="7:7">
      <c r="G2903"/>
    </row>
    <row r="2904" spans="7:7">
      <c r="G2904"/>
    </row>
    <row r="2905" spans="7:7">
      <c r="G2905"/>
    </row>
    <row r="2906" spans="7:7">
      <c r="G2906"/>
    </row>
    <row r="2907" spans="7:7">
      <c r="G2907"/>
    </row>
    <row r="2908" spans="7:7">
      <c r="G2908"/>
    </row>
    <row r="2909" spans="7:7">
      <c r="G2909"/>
    </row>
    <row r="2910" spans="7:7">
      <c r="G2910"/>
    </row>
    <row r="2911" spans="7:7">
      <c r="G2911"/>
    </row>
    <row r="2912" spans="7:7">
      <c r="G2912"/>
    </row>
    <row r="2913" spans="7:7">
      <c r="G2913"/>
    </row>
    <row r="2914" spans="7:7">
      <c r="G2914"/>
    </row>
    <row r="2915" spans="7:7">
      <c r="G2915"/>
    </row>
    <row r="2916" spans="7:7">
      <c r="G2916"/>
    </row>
    <row r="2917" spans="7:7">
      <c r="G2917"/>
    </row>
    <row r="2918" spans="7:7">
      <c r="G2918"/>
    </row>
    <row r="2919" spans="7:7">
      <c r="G2919"/>
    </row>
    <row r="2920" spans="7:7">
      <c r="G2920"/>
    </row>
    <row r="2921" spans="7:7">
      <c r="G2921"/>
    </row>
    <row r="2922" spans="7:7">
      <c r="G2922"/>
    </row>
    <row r="2923" spans="7:7">
      <c r="G2923"/>
    </row>
    <row r="2924" spans="7:7">
      <c r="G2924"/>
    </row>
    <row r="2925" spans="7:7">
      <c r="G2925"/>
    </row>
    <row r="2926" spans="7:7">
      <c r="G2926"/>
    </row>
    <row r="2927" spans="7:7">
      <c r="G2927"/>
    </row>
    <row r="2928" spans="7:7">
      <c r="G2928"/>
    </row>
    <row r="2929" spans="7:7">
      <c r="G2929"/>
    </row>
    <row r="2930" spans="7:7">
      <c r="G2930"/>
    </row>
    <row r="2931" spans="7:7">
      <c r="G2931"/>
    </row>
    <row r="2932" spans="7:7">
      <c r="G2932"/>
    </row>
    <row r="2933" spans="7:7">
      <c r="G2933"/>
    </row>
    <row r="2934" spans="7:7">
      <c r="G2934"/>
    </row>
    <row r="2935" spans="7:7">
      <c r="G2935"/>
    </row>
    <row r="2936" spans="7:7">
      <c r="G2936"/>
    </row>
    <row r="2937" spans="7:7">
      <c r="G2937"/>
    </row>
    <row r="2938" spans="7:7">
      <c r="G2938"/>
    </row>
    <row r="2939" spans="7:7">
      <c r="G2939"/>
    </row>
    <row r="2940" spans="7:7">
      <c r="G2940"/>
    </row>
    <row r="2941" spans="7:7">
      <c r="G2941"/>
    </row>
    <row r="2942" spans="7:7">
      <c r="G2942"/>
    </row>
    <row r="2943" spans="7:7">
      <c r="G2943"/>
    </row>
    <row r="2944" spans="7:7">
      <c r="G2944"/>
    </row>
    <row r="2945" spans="7:7">
      <c r="G2945"/>
    </row>
    <row r="2946" spans="7:7">
      <c r="G2946"/>
    </row>
    <row r="2947" spans="7:7">
      <c r="G2947"/>
    </row>
    <row r="2948" spans="7:7">
      <c r="G2948"/>
    </row>
    <row r="2949" spans="7:7">
      <c r="G2949"/>
    </row>
    <row r="2950" spans="7:7">
      <c r="G2950"/>
    </row>
    <row r="2951" spans="7:7">
      <c r="G2951"/>
    </row>
    <row r="2952" spans="7:7">
      <c r="G2952"/>
    </row>
    <row r="2953" spans="7:7">
      <c r="G2953"/>
    </row>
    <row r="2954" spans="7:7">
      <c r="G2954"/>
    </row>
    <row r="2955" spans="7:7">
      <c r="G2955"/>
    </row>
    <row r="2956" spans="7:7">
      <c r="G2956"/>
    </row>
    <row r="2957" spans="7:7">
      <c r="G2957"/>
    </row>
    <row r="2958" spans="7:7">
      <c r="G2958"/>
    </row>
    <row r="2959" spans="7:7">
      <c r="G2959"/>
    </row>
    <row r="2960" spans="7:7">
      <c r="G2960"/>
    </row>
    <row r="2961" spans="7:7">
      <c r="G2961"/>
    </row>
    <row r="2962" spans="7:7">
      <c r="G2962"/>
    </row>
    <row r="2963" spans="7:7">
      <c r="G2963"/>
    </row>
    <row r="2964" spans="7:7">
      <c r="G2964"/>
    </row>
    <row r="2965" spans="7:7">
      <c r="G2965"/>
    </row>
    <row r="2966" spans="7:7">
      <c r="G2966"/>
    </row>
    <row r="2967" spans="7:7">
      <c r="G2967"/>
    </row>
    <row r="2968" spans="7:7">
      <c r="G2968"/>
    </row>
    <row r="2969" spans="7:7">
      <c r="G2969"/>
    </row>
    <row r="2970" spans="7:7">
      <c r="G2970"/>
    </row>
    <row r="2971" spans="7:7">
      <c r="G2971"/>
    </row>
    <row r="2972" spans="7:7">
      <c r="G2972"/>
    </row>
    <row r="2973" spans="7:7">
      <c r="G2973"/>
    </row>
    <row r="2974" spans="7:7">
      <c r="G2974"/>
    </row>
    <row r="2975" spans="7:7">
      <c r="G2975"/>
    </row>
    <row r="2976" spans="7:7">
      <c r="G2976"/>
    </row>
    <row r="2977" spans="7:7">
      <c r="G2977"/>
    </row>
    <row r="2978" spans="7:7">
      <c r="G2978"/>
    </row>
    <row r="2979" spans="7:7">
      <c r="G2979"/>
    </row>
    <row r="2980" spans="7:7">
      <c r="G2980"/>
    </row>
    <row r="2981" spans="7:7">
      <c r="G2981"/>
    </row>
    <row r="2982" spans="7:7">
      <c r="G2982"/>
    </row>
    <row r="2983" spans="7:7">
      <c r="G2983"/>
    </row>
    <row r="2984" spans="7:7">
      <c r="G2984"/>
    </row>
    <row r="2985" spans="7:7">
      <c r="G2985"/>
    </row>
    <row r="2986" spans="7:7">
      <c r="G2986"/>
    </row>
    <row r="2987" spans="7:7">
      <c r="G2987"/>
    </row>
    <row r="2988" spans="7:7">
      <c r="G2988"/>
    </row>
    <row r="2989" spans="7:7">
      <c r="G2989"/>
    </row>
    <row r="2990" spans="7:7">
      <c r="G2990"/>
    </row>
    <row r="2991" spans="7:7">
      <c r="G2991"/>
    </row>
    <row r="2992" spans="7:7">
      <c r="G2992"/>
    </row>
    <row r="2993" spans="7:7">
      <c r="G2993"/>
    </row>
    <row r="2994" spans="7:7">
      <c r="G2994"/>
    </row>
    <row r="2995" spans="7:7">
      <c r="G2995"/>
    </row>
    <row r="2996" spans="7:7">
      <c r="G2996"/>
    </row>
    <row r="2997" spans="7:7">
      <c r="G2997"/>
    </row>
    <row r="2998" spans="7:7">
      <c r="G2998"/>
    </row>
    <row r="2999" spans="7:7">
      <c r="G2999"/>
    </row>
    <row r="3000" spans="7:7">
      <c r="G3000"/>
    </row>
    <row r="3001" spans="7:7">
      <c r="G3001"/>
    </row>
    <row r="3002" spans="7:7">
      <c r="G3002"/>
    </row>
    <row r="3003" spans="7:7">
      <c r="G3003"/>
    </row>
    <row r="3004" spans="7:7">
      <c r="G3004"/>
    </row>
    <row r="3005" spans="7:7">
      <c r="G3005"/>
    </row>
    <row r="3006" spans="7:7">
      <c r="G3006"/>
    </row>
    <row r="3007" spans="7:7">
      <c r="G3007"/>
    </row>
    <row r="3008" spans="7:7">
      <c r="G3008"/>
    </row>
    <row r="3009" spans="7:7">
      <c r="G3009"/>
    </row>
    <row r="3010" spans="7:7">
      <c r="G3010"/>
    </row>
    <row r="3011" spans="7:7">
      <c r="G3011"/>
    </row>
    <row r="3012" spans="7:7">
      <c r="G3012"/>
    </row>
    <row r="3013" spans="7:7">
      <c r="G3013"/>
    </row>
    <row r="3014" spans="7:7">
      <c r="G3014"/>
    </row>
    <row r="3015" spans="7:7">
      <c r="G3015"/>
    </row>
    <row r="3016" spans="7:7">
      <c r="G3016"/>
    </row>
    <row r="3017" spans="7:7">
      <c r="G3017"/>
    </row>
    <row r="3018" spans="7:7">
      <c r="G3018"/>
    </row>
    <row r="3019" spans="7:7">
      <c r="G3019"/>
    </row>
    <row r="3020" spans="7:7">
      <c r="G3020"/>
    </row>
    <row r="3021" spans="7:7">
      <c r="G3021"/>
    </row>
    <row r="3022" spans="7:7">
      <c r="G3022"/>
    </row>
    <row r="3023" spans="7:7">
      <c r="G3023"/>
    </row>
    <row r="3024" spans="7:7">
      <c r="G3024"/>
    </row>
    <row r="3025" spans="7:7">
      <c r="G3025"/>
    </row>
    <row r="3026" spans="7:7">
      <c r="G3026"/>
    </row>
    <row r="3027" spans="7:7">
      <c r="G3027"/>
    </row>
    <row r="3028" spans="7:7">
      <c r="G3028"/>
    </row>
    <row r="3029" spans="7:7">
      <c r="G3029"/>
    </row>
    <row r="3030" spans="7:7">
      <c r="G3030"/>
    </row>
    <row r="3031" spans="7:7">
      <c r="G3031"/>
    </row>
    <row r="3032" spans="7:7">
      <c r="G3032"/>
    </row>
    <row r="3033" spans="7:7">
      <c r="G3033"/>
    </row>
    <row r="3034" spans="7:7">
      <c r="G3034"/>
    </row>
    <row r="3035" spans="7:7">
      <c r="G3035"/>
    </row>
    <row r="3036" spans="7:7">
      <c r="G3036"/>
    </row>
    <row r="3037" spans="7:7">
      <c r="G3037"/>
    </row>
    <row r="3038" spans="7:7">
      <c r="G3038"/>
    </row>
    <row r="3039" spans="7:7">
      <c r="G3039"/>
    </row>
    <row r="3040" spans="7:7">
      <c r="G3040"/>
    </row>
    <row r="3041" spans="7:7">
      <c r="G3041"/>
    </row>
    <row r="3042" spans="7:7">
      <c r="G3042"/>
    </row>
    <row r="3043" spans="7:7">
      <c r="G3043"/>
    </row>
    <row r="3044" spans="7:7">
      <c r="G3044"/>
    </row>
    <row r="3045" spans="7:7">
      <c r="G3045"/>
    </row>
    <row r="3046" spans="7:7">
      <c r="G3046"/>
    </row>
    <row r="3047" spans="7:7">
      <c r="G3047"/>
    </row>
    <row r="3048" spans="7:7">
      <c r="G3048"/>
    </row>
    <row r="3049" spans="7:7">
      <c r="G3049"/>
    </row>
    <row r="3050" spans="7:7">
      <c r="G3050"/>
    </row>
    <row r="3051" spans="7:7">
      <c r="G3051"/>
    </row>
    <row r="3052" spans="7:7">
      <c r="G3052"/>
    </row>
    <row r="3053" spans="7:7">
      <c r="G3053"/>
    </row>
    <row r="3054" spans="7:7">
      <c r="G3054"/>
    </row>
    <row r="3055" spans="7:7">
      <c r="G3055"/>
    </row>
    <row r="3056" spans="7:7">
      <c r="G3056"/>
    </row>
    <row r="3057" spans="7:7">
      <c r="G3057"/>
    </row>
    <row r="3058" spans="7:7">
      <c r="G3058"/>
    </row>
    <row r="3059" spans="7:7">
      <c r="G3059"/>
    </row>
    <row r="3060" spans="7:7">
      <c r="G3060"/>
    </row>
    <row r="3061" spans="7:7">
      <c r="G3061"/>
    </row>
    <row r="3062" spans="7:7">
      <c r="G3062"/>
    </row>
    <row r="3063" spans="7:7">
      <c r="G3063"/>
    </row>
    <row r="3064" spans="7:7">
      <c r="G3064"/>
    </row>
    <row r="3065" spans="7:7">
      <c r="G3065"/>
    </row>
    <row r="3066" spans="7:7">
      <c r="G3066"/>
    </row>
    <row r="3067" spans="7:7">
      <c r="G3067"/>
    </row>
    <row r="3068" spans="7:7">
      <c r="G3068"/>
    </row>
    <row r="3069" spans="7:7">
      <c r="G3069"/>
    </row>
    <row r="3070" spans="7:7">
      <c r="G3070"/>
    </row>
    <row r="3071" spans="7:7">
      <c r="G3071"/>
    </row>
    <row r="3072" spans="7:7">
      <c r="G3072"/>
    </row>
    <row r="3073" spans="7:7">
      <c r="G3073"/>
    </row>
    <row r="3074" spans="7:7">
      <c r="G3074"/>
    </row>
    <row r="3075" spans="7:7">
      <c r="G3075"/>
    </row>
    <row r="3076" spans="7:7">
      <c r="G3076"/>
    </row>
    <row r="3077" spans="7:7">
      <c r="G3077"/>
    </row>
    <row r="3078" spans="7:7">
      <c r="G3078"/>
    </row>
    <row r="3079" spans="7:7">
      <c r="G3079"/>
    </row>
    <row r="3080" spans="7:7">
      <c r="G3080"/>
    </row>
    <row r="3081" spans="7:7">
      <c r="G3081"/>
    </row>
    <row r="3082" spans="7:7">
      <c r="G3082"/>
    </row>
    <row r="3083" spans="7:7">
      <c r="G3083"/>
    </row>
    <row r="3084" spans="7:7">
      <c r="G3084"/>
    </row>
    <row r="3085" spans="7:7">
      <c r="G3085"/>
    </row>
    <row r="3086" spans="7:7">
      <c r="G3086"/>
    </row>
    <row r="3087" spans="7:7">
      <c r="G3087"/>
    </row>
    <row r="3088" spans="7:7">
      <c r="G3088"/>
    </row>
    <row r="3089" spans="7:7">
      <c r="G3089"/>
    </row>
    <row r="3090" spans="7:7">
      <c r="G3090"/>
    </row>
    <row r="3091" spans="7:7">
      <c r="G3091"/>
    </row>
    <row r="3092" spans="7:7">
      <c r="G3092"/>
    </row>
    <row r="3093" spans="7:7">
      <c r="G3093"/>
    </row>
    <row r="3094" spans="7:7">
      <c r="G3094"/>
    </row>
    <row r="3095" spans="7:7">
      <c r="G3095"/>
    </row>
    <row r="3096" spans="7:7">
      <c r="G3096"/>
    </row>
    <row r="3097" spans="7:7">
      <c r="G3097"/>
    </row>
    <row r="3098" spans="7:7">
      <c r="G3098"/>
    </row>
    <row r="3099" spans="7:7">
      <c r="G3099"/>
    </row>
    <row r="3100" spans="7:7">
      <c r="G3100"/>
    </row>
    <row r="3101" spans="7:7">
      <c r="G3101"/>
    </row>
    <row r="3102" spans="7:7">
      <c r="G3102"/>
    </row>
    <row r="3103" spans="7:7">
      <c r="G3103"/>
    </row>
    <row r="3104" spans="7:7">
      <c r="G3104"/>
    </row>
    <row r="3105" spans="7:7">
      <c r="G3105"/>
    </row>
    <row r="3106" spans="7:7">
      <c r="G3106"/>
    </row>
    <row r="3107" spans="7:7">
      <c r="G3107"/>
    </row>
    <row r="3108" spans="7:7">
      <c r="G3108"/>
    </row>
    <row r="3109" spans="7:7">
      <c r="G3109"/>
    </row>
    <row r="3110" spans="7:7">
      <c r="G3110"/>
    </row>
    <row r="3111" spans="7:7">
      <c r="G3111"/>
    </row>
    <row r="3112" spans="7:7">
      <c r="G3112"/>
    </row>
    <row r="3113" spans="7:7">
      <c r="G3113"/>
    </row>
    <row r="3114" spans="7:7">
      <c r="G3114"/>
    </row>
    <row r="3115" spans="7:7">
      <c r="G3115"/>
    </row>
    <row r="3116" spans="7:7">
      <c r="G3116"/>
    </row>
    <row r="3117" spans="7:7">
      <c r="G3117"/>
    </row>
    <row r="3118" spans="7:7">
      <c r="G3118"/>
    </row>
    <row r="3119" spans="7:7">
      <c r="G3119"/>
    </row>
    <row r="3120" spans="7:7">
      <c r="G3120"/>
    </row>
    <row r="3121" spans="7:7">
      <c r="G3121"/>
    </row>
    <row r="3122" spans="7:7">
      <c r="G3122"/>
    </row>
    <row r="3123" spans="7:7">
      <c r="G3123"/>
    </row>
    <row r="3124" spans="7:7">
      <c r="G3124"/>
    </row>
    <row r="3125" spans="7:7">
      <c r="G3125"/>
    </row>
    <row r="3126" spans="7:7">
      <c r="G3126"/>
    </row>
    <row r="3127" spans="7:7">
      <c r="G3127"/>
    </row>
    <row r="3128" spans="7:7">
      <c r="G3128"/>
    </row>
    <row r="3129" spans="7:7">
      <c r="G3129"/>
    </row>
    <row r="3130" spans="7:7">
      <c r="G3130"/>
    </row>
    <row r="3131" spans="7:7">
      <c r="G3131"/>
    </row>
    <row r="3132" spans="7:7">
      <c r="G3132"/>
    </row>
    <row r="3133" spans="7:7">
      <c r="G3133"/>
    </row>
    <row r="3134" spans="7:7">
      <c r="G3134"/>
    </row>
    <row r="3135" spans="7:7">
      <c r="G3135"/>
    </row>
    <row r="3136" spans="7:7">
      <c r="G3136"/>
    </row>
    <row r="3137" spans="7:7">
      <c r="G3137"/>
    </row>
    <row r="3138" spans="7:7">
      <c r="G3138"/>
    </row>
    <row r="3139" spans="7:7">
      <c r="G3139"/>
    </row>
    <row r="3140" spans="7:7">
      <c r="G3140"/>
    </row>
    <row r="3141" spans="7:7">
      <c r="G3141"/>
    </row>
    <row r="3142" spans="7:7">
      <c r="G3142"/>
    </row>
    <row r="3143" spans="7:7">
      <c r="G3143"/>
    </row>
    <row r="3144" spans="7:7">
      <c r="G3144"/>
    </row>
    <row r="3145" spans="7:7">
      <c r="G3145"/>
    </row>
    <row r="3146" spans="7:7">
      <c r="G3146"/>
    </row>
    <row r="3147" spans="7:7">
      <c r="G3147"/>
    </row>
    <row r="3148" spans="7:7">
      <c r="G3148"/>
    </row>
    <row r="3149" spans="7:7">
      <c r="G3149"/>
    </row>
    <row r="3150" spans="7:7">
      <c r="G3150"/>
    </row>
    <row r="3151" spans="7:7">
      <c r="G3151"/>
    </row>
    <row r="3152" spans="7:7">
      <c r="G3152"/>
    </row>
    <row r="3153" spans="7:7">
      <c r="G3153"/>
    </row>
    <row r="3154" spans="7:7">
      <c r="G3154"/>
    </row>
    <row r="3155" spans="7:7">
      <c r="G3155"/>
    </row>
    <row r="3156" spans="7:7">
      <c r="G3156"/>
    </row>
    <row r="3157" spans="7:7">
      <c r="G3157"/>
    </row>
    <row r="3158" spans="7:7">
      <c r="G3158"/>
    </row>
    <row r="3159" spans="7:7">
      <c r="G3159"/>
    </row>
    <row r="3160" spans="7:7">
      <c r="G3160"/>
    </row>
    <row r="3161" spans="7:7">
      <c r="G3161"/>
    </row>
    <row r="3162" spans="7:7">
      <c r="G3162"/>
    </row>
    <row r="3163" spans="7:7">
      <c r="G3163"/>
    </row>
    <row r="3164" spans="7:7">
      <c r="G3164"/>
    </row>
    <row r="3165" spans="7:7">
      <c r="G3165"/>
    </row>
    <row r="3166" spans="7:7">
      <c r="G3166"/>
    </row>
    <row r="3167" spans="7:7">
      <c r="G3167"/>
    </row>
    <row r="3168" spans="7:7">
      <c r="G3168"/>
    </row>
    <row r="3169" spans="7:7">
      <c r="G3169"/>
    </row>
    <row r="3170" spans="7:7">
      <c r="G3170"/>
    </row>
    <row r="3171" spans="7:7">
      <c r="G3171"/>
    </row>
    <row r="3172" spans="7:7">
      <c r="G3172"/>
    </row>
    <row r="3173" spans="7:7">
      <c r="G3173"/>
    </row>
    <row r="3174" spans="7:7">
      <c r="G3174"/>
    </row>
    <row r="3175" spans="7:7">
      <c r="G3175"/>
    </row>
    <row r="3176" spans="7:7">
      <c r="G3176"/>
    </row>
    <row r="3177" spans="7:7">
      <c r="G3177"/>
    </row>
    <row r="3178" spans="7:7">
      <c r="G3178"/>
    </row>
    <row r="3179" spans="7:7">
      <c r="G3179"/>
    </row>
    <row r="3180" spans="7:7">
      <c r="G3180"/>
    </row>
    <row r="3181" spans="7:7">
      <c r="G3181"/>
    </row>
    <row r="3182" spans="7:7">
      <c r="G3182"/>
    </row>
    <row r="3183" spans="7:7">
      <c r="G3183"/>
    </row>
    <row r="3184" spans="7:7">
      <c r="G3184"/>
    </row>
    <row r="3185" spans="7:7">
      <c r="G3185"/>
    </row>
    <row r="3186" spans="7:7">
      <c r="G3186"/>
    </row>
    <row r="3187" spans="7:7">
      <c r="G3187"/>
    </row>
    <row r="3188" spans="7:7">
      <c r="G3188"/>
    </row>
    <row r="3189" spans="7:7">
      <c r="G3189"/>
    </row>
    <row r="3190" spans="7:7">
      <c r="G3190"/>
    </row>
    <row r="3191" spans="7:7">
      <c r="G3191"/>
    </row>
    <row r="3192" spans="7:7">
      <c r="G3192"/>
    </row>
    <row r="3193" spans="7:7">
      <c r="G3193"/>
    </row>
    <row r="3194" spans="7:7">
      <c r="G3194"/>
    </row>
    <row r="3195" spans="7:7">
      <c r="G3195"/>
    </row>
    <row r="3196" spans="7:7">
      <c r="G3196"/>
    </row>
    <row r="3197" spans="7:7">
      <c r="G3197"/>
    </row>
    <row r="3198" spans="7:7">
      <c r="G3198"/>
    </row>
    <row r="3199" spans="7:7">
      <c r="G3199"/>
    </row>
    <row r="3200" spans="7:7">
      <c r="G3200"/>
    </row>
    <row r="3201" spans="7:7">
      <c r="G3201"/>
    </row>
    <row r="3202" spans="7:7">
      <c r="G3202"/>
    </row>
    <row r="3203" spans="7:7">
      <c r="G3203"/>
    </row>
    <row r="3204" spans="7:7">
      <c r="G3204"/>
    </row>
    <row r="3205" spans="7:7">
      <c r="G3205"/>
    </row>
    <row r="3206" spans="7:7">
      <c r="G3206"/>
    </row>
    <row r="3207" spans="7:7">
      <c r="G3207"/>
    </row>
    <row r="3208" spans="7:7">
      <c r="G3208"/>
    </row>
    <row r="3209" spans="7:7">
      <c r="G3209"/>
    </row>
    <row r="3210" spans="7:7">
      <c r="G3210"/>
    </row>
    <row r="3211" spans="7:7">
      <c r="G3211"/>
    </row>
    <row r="3212" spans="7:7">
      <c r="G3212"/>
    </row>
    <row r="3213" spans="7:7">
      <c r="G3213"/>
    </row>
    <row r="3214" spans="7:7">
      <c r="G3214"/>
    </row>
    <row r="3215" spans="7:7">
      <c r="G3215"/>
    </row>
    <row r="3216" spans="7:7">
      <c r="G3216"/>
    </row>
    <row r="3217" spans="7:7">
      <c r="G3217"/>
    </row>
    <row r="3218" spans="7:7">
      <c r="G3218"/>
    </row>
    <row r="3219" spans="7:7">
      <c r="G3219"/>
    </row>
    <row r="3220" spans="7:7">
      <c r="G3220"/>
    </row>
    <row r="3221" spans="7:7">
      <c r="G3221"/>
    </row>
    <row r="3222" spans="7:7">
      <c r="G3222"/>
    </row>
    <row r="3223" spans="7:7">
      <c r="G3223"/>
    </row>
    <row r="3224" spans="7:7">
      <c r="G3224"/>
    </row>
    <row r="3225" spans="7:7">
      <c r="G3225"/>
    </row>
    <row r="3226" spans="7:7">
      <c r="G3226"/>
    </row>
    <row r="3227" spans="7:7">
      <c r="G3227"/>
    </row>
    <row r="3228" spans="7:7">
      <c r="G3228"/>
    </row>
    <row r="3229" spans="7:7">
      <c r="G3229"/>
    </row>
    <row r="3230" spans="7:7">
      <c r="G3230"/>
    </row>
    <row r="3231" spans="7:7">
      <c r="G3231"/>
    </row>
    <row r="3232" spans="7:7">
      <c r="G3232"/>
    </row>
    <row r="3233" spans="7:7">
      <c r="G3233"/>
    </row>
    <row r="3234" spans="7:7">
      <c r="G3234"/>
    </row>
    <row r="3235" spans="7:7">
      <c r="G3235"/>
    </row>
    <row r="3236" spans="7:7">
      <c r="G3236"/>
    </row>
    <row r="3237" spans="7:7">
      <c r="G3237"/>
    </row>
    <row r="3238" spans="7:7">
      <c r="G3238"/>
    </row>
    <row r="3239" spans="7:7">
      <c r="G3239"/>
    </row>
    <row r="3240" spans="7:7">
      <c r="G3240"/>
    </row>
    <row r="3241" spans="7:7">
      <c r="G3241"/>
    </row>
    <row r="3242" spans="7:7">
      <c r="G3242"/>
    </row>
    <row r="3243" spans="7:7">
      <c r="G3243"/>
    </row>
    <row r="3244" spans="7:7">
      <c r="G3244"/>
    </row>
    <row r="3245" spans="7:7">
      <c r="G3245"/>
    </row>
    <row r="3246" spans="7:7">
      <c r="G3246"/>
    </row>
    <row r="3247" spans="7:7">
      <c r="G3247"/>
    </row>
    <row r="3248" spans="7:7">
      <c r="G3248"/>
    </row>
    <row r="3249" spans="7:7">
      <c r="G3249"/>
    </row>
    <row r="3250" spans="7:7">
      <c r="G3250"/>
    </row>
    <row r="3251" spans="7:7">
      <c r="G3251"/>
    </row>
    <row r="3252" spans="7:7">
      <c r="G3252"/>
    </row>
    <row r="3253" spans="7:7">
      <c r="G3253"/>
    </row>
    <row r="3254" spans="7:7">
      <c r="G3254"/>
    </row>
    <row r="3255" spans="7:7">
      <c r="G3255"/>
    </row>
    <row r="3256" spans="7:7">
      <c r="G3256"/>
    </row>
    <row r="3257" spans="7:7">
      <c r="G3257"/>
    </row>
    <row r="3258" spans="7:7">
      <c r="G3258"/>
    </row>
    <row r="3259" spans="7:7">
      <c r="G3259"/>
    </row>
    <row r="3260" spans="7:7">
      <c r="G3260"/>
    </row>
    <row r="3261" spans="7:7">
      <c r="G3261"/>
    </row>
    <row r="3262" spans="7:7">
      <c r="G3262"/>
    </row>
    <row r="3263" spans="7:7">
      <c r="G3263"/>
    </row>
    <row r="3264" spans="7:7">
      <c r="G3264"/>
    </row>
    <row r="3265" spans="7:7">
      <c r="G3265"/>
    </row>
    <row r="3266" spans="7:7">
      <c r="G3266"/>
    </row>
    <row r="3267" spans="7:7">
      <c r="G3267"/>
    </row>
    <row r="3268" spans="7:7">
      <c r="G3268"/>
    </row>
    <row r="3269" spans="7:7">
      <c r="G3269"/>
    </row>
    <row r="3270" spans="7:7">
      <c r="G3270"/>
    </row>
    <row r="3271" spans="7:7">
      <c r="G3271"/>
    </row>
    <row r="3272" spans="7:7">
      <c r="G3272"/>
    </row>
    <row r="3273" spans="7:7">
      <c r="G3273"/>
    </row>
    <row r="3274" spans="7:7">
      <c r="G3274"/>
    </row>
    <row r="3275" spans="7:7">
      <c r="G3275"/>
    </row>
    <row r="3276" spans="7:7">
      <c r="G3276"/>
    </row>
    <row r="3277" spans="7:7">
      <c r="G3277"/>
    </row>
    <row r="3278" spans="7:7">
      <c r="G3278"/>
    </row>
    <row r="3279" spans="7:7">
      <c r="G3279"/>
    </row>
    <row r="3280" spans="7:7">
      <c r="G3280"/>
    </row>
    <row r="3281" spans="7:7">
      <c r="G3281"/>
    </row>
    <row r="3282" spans="7:7">
      <c r="G3282"/>
    </row>
    <row r="3283" spans="7:7">
      <c r="G3283"/>
    </row>
    <row r="3284" spans="7:7">
      <c r="G3284"/>
    </row>
    <row r="3285" spans="7:7">
      <c r="G3285"/>
    </row>
    <row r="3286" spans="7:7">
      <c r="G3286"/>
    </row>
    <row r="3287" spans="7:7">
      <c r="G3287"/>
    </row>
    <row r="3288" spans="7:7">
      <c r="G3288"/>
    </row>
    <row r="3289" spans="7:7">
      <c r="G3289"/>
    </row>
    <row r="3290" spans="7:7">
      <c r="G3290"/>
    </row>
    <row r="3291" spans="7:7">
      <c r="G3291"/>
    </row>
    <row r="3292" spans="7:7">
      <c r="G3292"/>
    </row>
    <row r="3293" spans="7:7">
      <c r="G3293"/>
    </row>
    <row r="3294" spans="7:7">
      <c r="G3294"/>
    </row>
    <row r="3295" spans="7:7">
      <c r="G3295"/>
    </row>
    <row r="3296" spans="7:7">
      <c r="G3296"/>
    </row>
    <row r="3297" spans="7:7">
      <c r="G3297"/>
    </row>
    <row r="3298" spans="7:7">
      <c r="G3298"/>
    </row>
    <row r="3299" spans="7:7">
      <c r="G3299"/>
    </row>
    <row r="3300" spans="7:7">
      <c r="G3300"/>
    </row>
    <row r="3301" spans="7:7">
      <c r="G3301"/>
    </row>
    <row r="3302" spans="7:7">
      <c r="G3302"/>
    </row>
    <row r="3303" spans="7:7">
      <c r="G3303"/>
    </row>
    <row r="3304" spans="7:7">
      <c r="G3304"/>
    </row>
    <row r="3305" spans="7:7">
      <c r="G3305"/>
    </row>
    <row r="3306" spans="7:7">
      <c r="G3306"/>
    </row>
    <row r="3307" spans="7:7">
      <c r="G3307"/>
    </row>
    <row r="3308" spans="7:7">
      <c r="G3308"/>
    </row>
    <row r="3309" spans="7:7">
      <c r="G3309"/>
    </row>
    <row r="3310" spans="7:7">
      <c r="G3310"/>
    </row>
    <row r="3311" spans="7:7">
      <c r="G3311"/>
    </row>
    <row r="3312" spans="7:7">
      <c r="G3312"/>
    </row>
    <row r="3313" spans="7:7">
      <c r="G3313"/>
    </row>
    <row r="3314" spans="7:7">
      <c r="G3314"/>
    </row>
    <row r="3315" spans="7:7">
      <c r="G3315"/>
    </row>
    <row r="3316" spans="7:7">
      <c r="G3316"/>
    </row>
    <row r="3317" spans="7:7">
      <c r="G3317"/>
    </row>
    <row r="3318" spans="7:7">
      <c r="G3318"/>
    </row>
    <row r="3319" spans="7:7">
      <c r="G3319"/>
    </row>
    <row r="3320" spans="7:7">
      <c r="G3320"/>
    </row>
    <row r="3321" spans="7:7">
      <c r="G3321"/>
    </row>
    <row r="3322" spans="7:7">
      <c r="G3322"/>
    </row>
    <row r="3323" spans="7:7">
      <c r="G3323"/>
    </row>
    <row r="3324" spans="7:7">
      <c r="G3324"/>
    </row>
    <row r="3325" spans="7:7">
      <c r="G3325"/>
    </row>
    <row r="3326" spans="7:7">
      <c r="G3326"/>
    </row>
    <row r="3327" spans="7:7">
      <c r="G3327"/>
    </row>
    <row r="3328" spans="7:7">
      <c r="G3328"/>
    </row>
    <row r="3329" spans="7:7">
      <c r="G3329"/>
    </row>
    <row r="3330" spans="7:7">
      <c r="G3330"/>
    </row>
    <row r="3331" spans="7:7">
      <c r="G3331"/>
    </row>
    <row r="3332" spans="7:7">
      <c r="G3332"/>
    </row>
    <row r="3333" spans="7:7">
      <c r="G3333"/>
    </row>
    <row r="3334" spans="7:7">
      <c r="G3334"/>
    </row>
    <row r="3335" spans="7:7">
      <c r="G3335"/>
    </row>
    <row r="3336" spans="7:7">
      <c r="G3336"/>
    </row>
    <row r="3337" spans="7:7">
      <c r="G3337"/>
    </row>
    <row r="3338" spans="7:7">
      <c r="G3338"/>
    </row>
    <row r="3339" spans="7:7">
      <c r="G3339"/>
    </row>
    <row r="3340" spans="7:7">
      <c r="G3340"/>
    </row>
    <row r="3341" spans="7:7">
      <c r="G3341"/>
    </row>
    <row r="3342" spans="7:7">
      <c r="G3342"/>
    </row>
    <row r="3343" spans="7:7">
      <c r="G3343"/>
    </row>
    <row r="3344" spans="7:7">
      <c r="G3344"/>
    </row>
    <row r="3345" spans="7:7">
      <c r="G3345"/>
    </row>
    <row r="3346" spans="7:7">
      <c r="G3346"/>
    </row>
    <row r="3347" spans="7:7">
      <c r="G3347"/>
    </row>
    <row r="3348" spans="7:7">
      <c r="G3348"/>
    </row>
    <row r="3349" spans="7:7">
      <c r="G3349"/>
    </row>
    <row r="3350" spans="7:7">
      <c r="G3350"/>
    </row>
    <row r="3351" spans="7:7">
      <c r="G3351"/>
    </row>
    <row r="3352" spans="7:7">
      <c r="G3352"/>
    </row>
    <row r="3353" spans="7:7">
      <c r="G3353"/>
    </row>
    <row r="3354" spans="7:7">
      <c r="G3354"/>
    </row>
    <row r="3355" spans="7:7">
      <c r="G3355"/>
    </row>
    <row r="3356" spans="7:7">
      <c r="G3356"/>
    </row>
    <row r="3357" spans="7:7">
      <c r="G3357"/>
    </row>
    <row r="3358" spans="7:7">
      <c r="G3358"/>
    </row>
    <row r="3359" spans="7:7">
      <c r="G3359"/>
    </row>
    <row r="3360" spans="7:7">
      <c r="G3360"/>
    </row>
    <row r="3361" spans="7:7">
      <c r="G3361"/>
    </row>
    <row r="3362" spans="7:7">
      <c r="G3362"/>
    </row>
    <row r="3363" spans="7:7">
      <c r="G3363"/>
    </row>
    <row r="3364" spans="7:7">
      <c r="G3364"/>
    </row>
    <row r="3365" spans="7:7">
      <c r="G3365"/>
    </row>
    <row r="3366" spans="7:7">
      <c r="G3366"/>
    </row>
    <row r="3367" spans="7:7">
      <c r="G3367"/>
    </row>
    <row r="3368" spans="7:7">
      <c r="G3368"/>
    </row>
    <row r="3369" spans="7:7">
      <c r="G3369"/>
    </row>
    <row r="3370" spans="7:7">
      <c r="G3370"/>
    </row>
    <row r="3371" spans="7:7">
      <c r="G3371"/>
    </row>
    <row r="3372" spans="7:7">
      <c r="G3372"/>
    </row>
    <row r="3373" spans="7:7">
      <c r="G3373"/>
    </row>
    <row r="3374" spans="7:7">
      <c r="G3374"/>
    </row>
    <row r="3375" spans="7:7">
      <c r="G3375"/>
    </row>
    <row r="3376" spans="7:7">
      <c r="G3376"/>
    </row>
    <row r="3377" spans="7:7">
      <c r="G3377"/>
    </row>
    <row r="3378" spans="7:7">
      <c r="G3378"/>
    </row>
    <row r="3379" spans="7:7">
      <c r="G3379"/>
    </row>
    <row r="3380" spans="7:7">
      <c r="G3380"/>
    </row>
    <row r="3381" spans="7:7">
      <c r="G3381"/>
    </row>
    <row r="3382" spans="7:7">
      <c r="G3382"/>
    </row>
    <row r="3383" spans="7:7">
      <c r="G3383"/>
    </row>
    <row r="3384" spans="7:7">
      <c r="G3384"/>
    </row>
    <row r="3385" spans="7:7">
      <c r="G3385"/>
    </row>
    <row r="3386" spans="7:7">
      <c r="G3386"/>
    </row>
    <row r="3387" spans="7:7">
      <c r="G3387"/>
    </row>
    <row r="3388" spans="7:7">
      <c r="G3388"/>
    </row>
    <row r="3389" spans="7:7">
      <c r="G3389"/>
    </row>
    <row r="3390" spans="7:7">
      <c r="G3390"/>
    </row>
    <row r="3391" spans="7:7">
      <c r="G3391"/>
    </row>
    <row r="3392" spans="7:7">
      <c r="G3392"/>
    </row>
    <row r="3393" spans="7:7">
      <c r="G3393"/>
    </row>
    <row r="3394" spans="7:7">
      <c r="G3394"/>
    </row>
    <row r="3395" spans="7:7">
      <c r="G3395"/>
    </row>
    <row r="3396" spans="7:7">
      <c r="G3396"/>
    </row>
    <row r="3397" spans="7:7">
      <c r="G3397"/>
    </row>
    <row r="3398" spans="7:7">
      <c r="G3398"/>
    </row>
    <row r="3399" spans="7:7">
      <c r="G3399"/>
    </row>
    <row r="3400" spans="7:7">
      <c r="G3400"/>
    </row>
    <row r="3401" spans="7:7">
      <c r="G3401"/>
    </row>
    <row r="3402" spans="7:7">
      <c r="G3402"/>
    </row>
    <row r="3403" spans="7:7">
      <c r="G3403"/>
    </row>
    <row r="3404" spans="7:7">
      <c r="G3404"/>
    </row>
    <row r="3405" spans="7:7">
      <c r="G3405"/>
    </row>
    <row r="3406" spans="7:7">
      <c r="G3406"/>
    </row>
    <row r="3407" spans="7:7">
      <c r="G3407"/>
    </row>
    <row r="3408" spans="7:7">
      <c r="G3408"/>
    </row>
    <row r="3409" spans="7:7">
      <c r="G3409"/>
    </row>
    <row r="3410" spans="7:7">
      <c r="G3410"/>
    </row>
    <row r="3411" spans="7:7">
      <c r="G3411"/>
    </row>
    <row r="3412" spans="7:7">
      <c r="G3412"/>
    </row>
    <row r="3413" spans="7:7">
      <c r="G3413"/>
    </row>
    <row r="3414" spans="7:7">
      <c r="G3414"/>
    </row>
    <row r="3415" spans="7:7">
      <c r="G3415"/>
    </row>
    <row r="3416" spans="7:7">
      <c r="G3416"/>
    </row>
    <row r="3417" spans="7:7">
      <c r="G3417"/>
    </row>
    <row r="3418" spans="7:7">
      <c r="G3418"/>
    </row>
    <row r="3419" spans="7:7">
      <c r="G3419"/>
    </row>
    <row r="3420" spans="7:7">
      <c r="G3420"/>
    </row>
    <row r="3421" spans="7:7">
      <c r="G3421"/>
    </row>
    <row r="3422" spans="7:7">
      <c r="G3422"/>
    </row>
    <row r="3423" spans="7:7">
      <c r="G3423"/>
    </row>
    <row r="3424" spans="7:7">
      <c r="G3424"/>
    </row>
    <row r="3425" spans="7:7">
      <c r="G3425"/>
    </row>
    <row r="3426" spans="7:7">
      <c r="G3426"/>
    </row>
    <row r="3427" spans="7:7">
      <c r="G3427"/>
    </row>
    <row r="3428" spans="7:7">
      <c r="G3428"/>
    </row>
    <row r="3429" spans="7:7">
      <c r="G3429"/>
    </row>
    <row r="3430" spans="7:7">
      <c r="G3430"/>
    </row>
    <row r="3431" spans="7:7">
      <c r="G3431"/>
    </row>
    <row r="3432" spans="7:7">
      <c r="G3432"/>
    </row>
    <row r="3433" spans="7:7">
      <c r="G3433"/>
    </row>
    <row r="3434" spans="7:7">
      <c r="G3434"/>
    </row>
    <row r="3435" spans="7:7">
      <c r="G3435"/>
    </row>
    <row r="3436" spans="7:7">
      <c r="G3436"/>
    </row>
    <row r="3437" spans="7:7">
      <c r="G3437"/>
    </row>
    <row r="3438" spans="7:7">
      <c r="G3438"/>
    </row>
    <row r="3439" spans="7:7">
      <c r="G3439"/>
    </row>
    <row r="3440" spans="7:7">
      <c r="G3440"/>
    </row>
    <row r="3441" spans="7:7">
      <c r="G3441"/>
    </row>
    <row r="3442" spans="7:7">
      <c r="G3442"/>
    </row>
    <row r="3443" spans="7:7">
      <c r="G3443"/>
    </row>
    <row r="3444" spans="7:7">
      <c r="G3444"/>
    </row>
    <row r="3445" spans="7:7">
      <c r="G3445"/>
    </row>
    <row r="3446" spans="7:7">
      <c r="G3446"/>
    </row>
    <row r="3447" spans="7:7">
      <c r="G3447"/>
    </row>
    <row r="3448" spans="7:7">
      <c r="G3448"/>
    </row>
    <row r="3449" spans="7:7">
      <c r="G3449"/>
    </row>
    <row r="3450" spans="7:7">
      <c r="G3450"/>
    </row>
    <row r="3451" spans="7:7">
      <c r="G3451"/>
    </row>
    <row r="3452" spans="7:7">
      <c r="G3452"/>
    </row>
    <row r="3453" spans="7:7">
      <c r="G3453"/>
    </row>
    <row r="3454" spans="7:7">
      <c r="G3454"/>
    </row>
    <row r="3455" spans="7:7">
      <c r="G3455"/>
    </row>
    <row r="3456" spans="7:7">
      <c r="G3456"/>
    </row>
    <row r="3457" spans="7:7">
      <c r="G3457"/>
    </row>
    <row r="3458" spans="7:7">
      <c r="G3458"/>
    </row>
    <row r="3459" spans="7:7">
      <c r="G3459"/>
    </row>
    <row r="3460" spans="7:7">
      <c r="G3460"/>
    </row>
    <row r="3461" spans="7:7">
      <c r="G3461"/>
    </row>
    <row r="3462" spans="7:7">
      <c r="G3462"/>
    </row>
    <row r="3463" spans="7:7">
      <c r="G3463"/>
    </row>
    <row r="3464" spans="7:7">
      <c r="G3464"/>
    </row>
    <row r="3465" spans="7:7">
      <c r="G3465"/>
    </row>
    <row r="3466" spans="7:7">
      <c r="G3466"/>
    </row>
    <row r="3467" spans="7:7">
      <c r="G3467"/>
    </row>
    <row r="3468" spans="7:7">
      <c r="G3468"/>
    </row>
    <row r="3469" spans="7:7">
      <c r="G3469"/>
    </row>
    <row r="3470" spans="7:7">
      <c r="G3470"/>
    </row>
    <row r="3471" spans="7:7">
      <c r="G3471"/>
    </row>
    <row r="3472" spans="7:7">
      <c r="G3472"/>
    </row>
    <row r="3473" spans="7:7">
      <c r="G3473"/>
    </row>
    <row r="3474" spans="7:7">
      <c r="G3474"/>
    </row>
    <row r="3475" spans="7:7">
      <c r="G3475"/>
    </row>
    <row r="3476" spans="7:7">
      <c r="G3476"/>
    </row>
    <row r="3477" spans="7:7">
      <c r="G3477"/>
    </row>
    <row r="3478" spans="7:7">
      <c r="G3478"/>
    </row>
    <row r="3479" spans="7:7">
      <c r="G3479"/>
    </row>
    <row r="3480" spans="7:7">
      <c r="G3480"/>
    </row>
    <row r="3481" spans="7:7">
      <c r="G3481"/>
    </row>
    <row r="3482" spans="7:7">
      <c r="G3482"/>
    </row>
    <row r="3483" spans="7:7">
      <c r="G3483"/>
    </row>
    <row r="3484" spans="7:7">
      <c r="G3484"/>
    </row>
    <row r="3485" spans="7:7">
      <c r="G3485"/>
    </row>
    <row r="3486" spans="7:7">
      <c r="G3486"/>
    </row>
    <row r="3487" spans="7:7">
      <c r="G3487"/>
    </row>
    <row r="3488" spans="7:7">
      <c r="G3488"/>
    </row>
    <row r="3489" spans="7:7">
      <c r="G3489"/>
    </row>
    <row r="3490" spans="7:7">
      <c r="G3490"/>
    </row>
    <row r="3491" spans="7:7">
      <c r="G3491"/>
    </row>
    <row r="3492" spans="7:7">
      <c r="G3492"/>
    </row>
    <row r="3493" spans="7:7">
      <c r="G3493"/>
    </row>
    <row r="3494" spans="7:7">
      <c r="G3494"/>
    </row>
    <row r="3495" spans="7:7">
      <c r="G3495"/>
    </row>
    <row r="3496" spans="7:7">
      <c r="G3496"/>
    </row>
    <row r="3497" spans="7:7">
      <c r="G3497"/>
    </row>
    <row r="3498" spans="7:7">
      <c r="G3498"/>
    </row>
    <row r="3499" spans="7:7">
      <c r="G3499"/>
    </row>
    <row r="3500" spans="7:7">
      <c r="G3500"/>
    </row>
    <row r="3501" spans="7:7">
      <c r="G3501"/>
    </row>
    <row r="3502" spans="7:7">
      <c r="G3502"/>
    </row>
    <row r="3503" spans="7:7">
      <c r="G3503"/>
    </row>
    <row r="3504" spans="7:7">
      <c r="G3504"/>
    </row>
    <row r="3505" spans="7:7">
      <c r="G3505"/>
    </row>
    <row r="3506" spans="7:7">
      <c r="G3506"/>
    </row>
    <row r="3507" spans="7:7">
      <c r="G3507"/>
    </row>
    <row r="3508" spans="7:7">
      <c r="G3508"/>
    </row>
    <row r="3509" spans="7:7">
      <c r="G3509"/>
    </row>
    <row r="3510" spans="7:7">
      <c r="G3510"/>
    </row>
    <row r="3511" spans="7:7">
      <c r="G3511"/>
    </row>
    <row r="3512" spans="7:7">
      <c r="G3512"/>
    </row>
    <row r="3513" spans="7:7">
      <c r="G3513"/>
    </row>
    <row r="3514" spans="7:7">
      <c r="G3514"/>
    </row>
    <row r="3515" spans="7:7">
      <c r="G3515"/>
    </row>
    <row r="3516" spans="7:7">
      <c r="G3516"/>
    </row>
    <row r="3517" spans="7:7">
      <c r="G3517"/>
    </row>
    <row r="3518" spans="7:7">
      <c r="G3518"/>
    </row>
    <row r="3519" spans="7:7">
      <c r="G3519"/>
    </row>
    <row r="3520" spans="7:7">
      <c r="G3520"/>
    </row>
    <row r="3521" spans="7:7">
      <c r="G3521"/>
    </row>
    <row r="3522" spans="7:7">
      <c r="G3522"/>
    </row>
    <row r="3523" spans="7:7">
      <c r="G3523"/>
    </row>
    <row r="3524" spans="7:7">
      <c r="G3524"/>
    </row>
    <row r="3525" spans="7:7">
      <c r="G3525"/>
    </row>
    <row r="3526" spans="7:7">
      <c r="G3526"/>
    </row>
    <row r="3527" spans="7:7">
      <c r="G3527"/>
    </row>
    <row r="3528" spans="7:7">
      <c r="G3528"/>
    </row>
    <row r="3529" spans="7:7">
      <c r="G3529"/>
    </row>
    <row r="3530" spans="7:7">
      <c r="G3530"/>
    </row>
    <row r="3531" spans="7:7">
      <c r="G3531"/>
    </row>
    <row r="3532" spans="7:7">
      <c r="G3532"/>
    </row>
    <row r="3533" spans="7:7">
      <c r="G3533"/>
    </row>
    <row r="3534" spans="7:7">
      <c r="G3534"/>
    </row>
    <row r="3535" spans="7:7">
      <c r="G3535"/>
    </row>
    <row r="3536" spans="7:7">
      <c r="G3536"/>
    </row>
    <row r="3537" spans="7:7">
      <c r="G3537"/>
    </row>
    <row r="3538" spans="7:7">
      <c r="G3538"/>
    </row>
    <row r="3539" spans="7:7">
      <c r="G3539"/>
    </row>
    <row r="3540" spans="7:7">
      <c r="G3540"/>
    </row>
    <row r="3541" spans="7:7">
      <c r="G3541"/>
    </row>
    <row r="3542" spans="7:7">
      <c r="G3542"/>
    </row>
    <row r="3543" spans="7:7">
      <c r="G3543"/>
    </row>
    <row r="3544" spans="7:7">
      <c r="G3544"/>
    </row>
    <row r="3545" spans="7:7">
      <c r="G3545"/>
    </row>
    <row r="3546" spans="7:7">
      <c r="G3546"/>
    </row>
    <row r="3547" spans="7:7">
      <c r="G3547"/>
    </row>
    <row r="3548" spans="7:7">
      <c r="G3548"/>
    </row>
    <row r="3549" spans="7:7">
      <c r="G3549"/>
    </row>
    <row r="3550" spans="7:7">
      <c r="G3550"/>
    </row>
    <row r="3551" spans="7:7">
      <c r="G3551"/>
    </row>
    <row r="3552" spans="7:7">
      <c r="G3552"/>
    </row>
    <row r="3553" spans="7:7">
      <c r="G3553"/>
    </row>
    <row r="3554" spans="7:7">
      <c r="G3554"/>
    </row>
    <row r="3555" spans="7:7">
      <c r="G3555"/>
    </row>
    <row r="3556" spans="7:7">
      <c r="G3556"/>
    </row>
    <row r="3557" spans="7:7">
      <c r="G3557"/>
    </row>
    <row r="3558" spans="7:7">
      <c r="G3558"/>
    </row>
    <row r="3559" spans="7:7">
      <c r="G3559"/>
    </row>
    <row r="3560" spans="7:7">
      <c r="G3560"/>
    </row>
    <row r="3561" spans="7:7">
      <c r="G3561"/>
    </row>
    <row r="3562" spans="7:7">
      <c r="G3562"/>
    </row>
    <row r="3563" spans="7:7">
      <c r="G3563"/>
    </row>
    <row r="3564" spans="7:7">
      <c r="G3564"/>
    </row>
    <row r="3565" spans="7:7">
      <c r="G3565"/>
    </row>
    <row r="3566" spans="7:7">
      <c r="G3566"/>
    </row>
    <row r="3567" spans="7:7">
      <c r="G3567"/>
    </row>
    <row r="3568" spans="7:7">
      <c r="G3568"/>
    </row>
    <row r="3569" spans="7:7">
      <c r="G3569"/>
    </row>
    <row r="3570" spans="7:7">
      <c r="G3570"/>
    </row>
    <row r="3571" spans="7:7">
      <c r="G3571"/>
    </row>
    <row r="3572" spans="7:7">
      <c r="G3572"/>
    </row>
    <row r="3573" spans="7:7">
      <c r="G3573"/>
    </row>
    <row r="3574" spans="7:7">
      <c r="G3574"/>
    </row>
    <row r="3575" spans="7:7">
      <c r="G3575"/>
    </row>
    <row r="3576" spans="7:7">
      <c r="G3576"/>
    </row>
    <row r="3577" spans="7:7">
      <c r="G3577"/>
    </row>
    <row r="3578" spans="7:7">
      <c r="G3578"/>
    </row>
    <row r="3579" spans="7:7">
      <c r="G3579"/>
    </row>
    <row r="3580" spans="7:7">
      <c r="G3580"/>
    </row>
    <row r="3581" spans="7:7">
      <c r="G3581"/>
    </row>
    <row r="3582" spans="7:7">
      <c r="G3582"/>
    </row>
    <row r="3583" spans="7:7">
      <c r="G3583"/>
    </row>
    <row r="3584" spans="7:7">
      <c r="G3584"/>
    </row>
    <row r="3585" spans="7:7">
      <c r="G3585"/>
    </row>
    <row r="3586" spans="7:7">
      <c r="G3586"/>
    </row>
    <row r="3587" spans="7:7">
      <c r="G3587"/>
    </row>
    <row r="3588" spans="7:7">
      <c r="G3588"/>
    </row>
    <row r="3589" spans="7:7">
      <c r="G3589"/>
    </row>
    <row r="3590" spans="7:7">
      <c r="G3590"/>
    </row>
    <row r="3591" spans="7:7">
      <c r="G3591"/>
    </row>
    <row r="3592" spans="7:7">
      <c r="G3592"/>
    </row>
    <row r="3593" spans="7:7">
      <c r="G3593"/>
    </row>
    <row r="3594" spans="7:7">
      <c r="G3594"/>
    </row>
    <row r="3595" spans="7:7">
      <c r="G3595"/>
    </row>
    <row r="3596" spans="7:7">
      <c r="G3596"/>
    </row>
    <row r="3597" spans="7:7">
      <c r="G3597"/>
    </row>
    <row r="3598" spans="7:7">
      <c r="G3598"/>
    </row>
    <row r="3599" spans="7:7">
      <c r="G3599"/>
    </row>
    <row r="3600" spans="7:7">
      <c r="G3600"/>
    </row>
    <row r="3601" spans="7:7">
      <c r="G3601"/>
    </row>
    <row r="3602" spans="7:7">
      <c r="G3602"/>
    </row>
    <row r="3603" spans="7:7">
      <c r="G3603"/>
    </row>
    <row r="3604" spans="7:7">
      <c r="G3604"/>
    </row>
    <row r="3605" spans="7:7">
      <c r="G3605"/>
    </row>
    <row r="3606" spans="7:7">
      <c r="G3606"/>
    </row>
    <row r="3607" spans="7:7">
      <c r="G3607"/>
    </row>
    <row r="3608" spans="7:7">
      <c r="G3608"/>
    </row>
    <row r="3609" spans="7:7">
      <c r="G3609"/>
    </row>
    <row r="3610" spans="7:7">
      <c r="G3610"/>
    </row>
    <row r="3611" spans="7:7">
      <c r="G3611"/>
    </row>
    <row r="3612" spans="7:7">
      <c r="G3612"/>
    </row>
    <row r="3613" spans="7:7">
      <c r="G3613"/>
    </row>
    <row r="3614" spans="7:7">
      <c r="G3614"/>
    </row>
    <row r="3615" spans="7:7">
      <c r="G3615"/>
    </row>
    <row r="3616" spans="7:7">
      <c r="G3616"/>
    </row>
    <row r="3617" spans="7:7">
      <c r="G3617"/>
    </row>
    <row r="3618" spans="7:7">
      <c r="G3618"/>
    </row>
    <row r="3619" spans="7:7">
      <c r="G3619"/>
    </row>
    <row r="3620" spans="7:7">
      <c r="G3620"/>
    </row>
    <row r="3621" spans="7:7">
      <c r="G3621"/>
    </row>
    <row r="3622" spans="7:7">
      <c r="G3622"/>
    </row>
    <row r="3623" spans="7:7">
      <c r="G3623"/>
    </row>
    <row r="3624" spans="7:7">
      <c r="G3624"/>
    </row>
    <row r="3625" spans="7:7">
      <c r="G3625"/>
    </row>
    <row r="3626" spans="7:7">
      <c r="G3626"/>
    </row>
    <row r="3627" spans="7:7">
      <c r="G3627"/>
    </row>
    <row r="3628" spans="7:7">
      <c r="G3628"/>
    </row>
    <row r="3629" spans="7:7">
      <c r="G3629"/>
    </row>
    <row r="3630" spans="7:7">
      <c r="G3630"/>
    </row>
    <row r="3631" spans="7:7">
      <c r="G3631"/>
    </row>
    <row r="3632" spans="7:7">
      <c r="G3632"/>
    </row>
    <row r="3633" spans="7:7">
      <c r="G3633"/>
    </row>
    <row r="3634" spans="7:7">
      <c r="G3634"/>
    </row>
    <row r="3635" spans="7:7">
      <c r="G3635"/>
    </row>
    <row r="3636" spans="7:7">
      <c r="G3636"/>
    </row>
    <row r="3637" spans="7:7">
      <c r="G3637"/>
    </row>
    <row r="3638" spans="7:7">
      <c r="G3638"/>
    </row>
    <row r="3639" spans="7:7">
      <c r="G3639"/>
    </row>
    <row r="3640" spans="7:7">
      <c r="G3640"/>
    </row>
    <row r="3641" spans="7:7">
      <c r="G3641"/>
    </row>
    <row r="3642" spans="7:7">
      <c r="G3642"/>
    </row>
    <row r="3643" spans="7:7">
      <c r="G3643"/>
    </row>
    <row r="3644" spans="7:7">
      <c r="G3644"/>
    </row>
    <row r="3645" spans="7:7">
      <c r="G3645"/>
    </row>
    <row r="3646" spans="7:7">
      <c r="G3646"/>
    </row>
    <row r="3647" spans="7:7">
      <c r="G3647"/>
    </row>
    <row r="3648" spans="7:7">
      <c r="G3648"/>
    </row>
    <row r="3649" spans="7:7">
      <c r="G3649"/>
    </row>
    <row r="3650" spans="7:7">
      <c r="G3650"/>
    </row>
    <row r="3651" spans="7:7">
      <c r="G3651"/>
    </row>
    <row r="3652" spans="7:7">
      <c r="G3652"/>
    </row>
    <row r="3653" spans="7:7">
      <c r="G3653"/>
    </row>
    <row r="3654" spans="7:7">
      <c r="G3654"/>
    </row>
    <row r="3655" spans="7:7">
      <c r="G3655"/>
    </row>
    <row r="3656" spans="7:7">
      <c r="G3656"/>
    </row>
    <row r="3657" spans="7:7">
      <c r="G3657"/>
    </row>
    <row r="3658" spans="7:7">
      <c r="G3658"/>
    </row>
    <row r="3659" spans="7:7">
      <c r="G3659"/>
    </row>
    <row r="3660" spans="7:7">
      <c r="G3660"/>
    </row>
    <row r="3661" spans="7:7">
      <c r="G3661"/>
    </row>
    <row r="3662" spans="7:7">
      <c r="G3662"/>
    </row>
    <row r="3663" spans="7:7">
      <c r="G3663"/>
    </row>
    <row r="3664" spans="7:7">
      <c r="G3664"/>
    </row>
    <row r="3665" spans="7:7">
      <c r="G3665"/>
    </row>
    <row r="3666" spans="7:7">
      <c r="G3666"/>
    </row>
    <row r="3667" spans="7:7">
      <c r="G3667"/>
    </row>
    <row r="3668" spans="7:7">
      <c r="G3668"/>
    </row>
    <row r="3669" spans="7:7">
      <c r="G3669"/>
    </row>
    <row r="3670" spans="7:7">
      <c r="G3670"/>
    </row>
    <row r="3671" spans="7:7">
      <c r="G3671"/>
    </row>
    <row r="3672" spans="7:7">
      <c r="G3672"/>
    </row>
    <row r="3673" spans="7:7">
      <c r="G3673"/>
    </row>
    <row r="3674" spans="7:7">
      <c r="G3674"/>
    </row>
    <row r="3675" spans="7:7">
      <c r="G3675"/>
    </row>
    <row r="3676" spans="7:7">
      <c r="G3676"/>
    </row>
    <row r="3677" spans="7:7">
      <c r="G3677"/>
    </row>
    <row r="3678" spans="7:7">
      <c r="G3678"/>
    </row>
    <row r="3679" spans="7:7">
      <c r="G3679"/>
    </row>
    <row r="3680" spans="7:7">
      <c r="G3680"/>
    </row>
    <row r="3681" spans="7:7">
      <c r="G3681"/>
    </row>
    <row r="3682" spans="7:7">
      <c r="G3682"/>
    </row>
    <row r="3683" spans="7:7">
      <c r="G3683"/>
    </row>
    <row r="3684" spans="7:7">
      <c r="G3684"/>
    </row>
    <row r="3685" spans="7:7">
      <c r="G3685"/>
    </row>
    <row r="3686" spans="7:7">
      <c r="G3686"/>
    </row>
    <row r="3687" spans="7:7">
      <c r="G3687"/>
    </row>
    <row r="3688" spans="7:7">
      <c r="G3688"/>
    </row>
    <row r="3689" spans="7:7">
      <c r="G3689"/>
    </row>
    <row r="3690" spans="7:7">
      <c r="G3690"/>
    </row>
    <row r="3691" spans="7:7">
      <c r="G3691"/>
    </row>
    <row r="3692" spans="7:7">
      <c r="G3692"/>
    </row>
    <row r="3693" spans="7:7">
      <c r="G3693"/>
    </row>
    <row r="3694" spans="7:7">
      <c r="G3694"/>
    </row>
    <row r="3695" spans="7:7">
      <c r="G3695"/>
    </row>
    <row r="3696" spans="7:7">
      <c r="G3696"/>
    </row>
    <row r="3697" spans="7:7">
      <c r="G3697"/>
    </row>
    <row r="3698" spans="7:7">
      <c r="G3698"/>
    </row>
    <row r="3699" spans="7:7">
      <c r="G3699"/>
    </row>
    <row r="3700" spans="7:7">
      <c r="G3700"/>
    </row>
    <row r="3701" spans="7:7">
      <c r="G3701"/>
    </row>
    <row r="3702" spans="7:7">
      <c r="G3702"/>
    </row>
    <row r="3703" spans="7:7">
      <c r="G3703"/>
    </row>
    <row r="3704" spans="7:7">
      <c r="G3704"/>
    </row>
    <row r="3705" spans="7:7">
      <c r="G3705"/>
    </row>
    <row r="3706" spans="7:7">
      <c r="G3706"/>
    </row>
    <row r="3707" spans="7:7">
      <c r="G3707"/>
    </row>
    <row r="3708" spans="7:7">
      <c r="G3708"/>
    </row>
    <row r="3709" spans="7:7">
      <c r="G3709"/>
    </row>
    <row r="3710" spans="7:7">
      <c r="G3710"/>
    </row>
    <row r="3711" spans="7:7">
      <c r="G3711"/>
    </row>
    <row r="3712" spans="7:7">
      <c r="G3712"/>
    </row>
    <row r="3713" spans="7:7">
      <c r="G3713"/>
    </row>
    <row r="3714" spans="7:7">
      <c r="G3714"/>
    </row>
    <row r="3715" spans="7:7">
      <c r="G3715"/>
    </row>
    <row r="3716" spans="7:7">
      <c r="G3716"/>
    </row>
    <row r="3717" spans="7:7">
      <c r="G3717"/>
    </row>
    <row r="3718" spans="7:7">
      <c r="G3718"/>
    </row>
    <row r="3719" spans="7:7">
      <c r="G3719"/>
    </row>
    <row r="3720" spans="7:7">
      <c r="G3720"/>
    </row>
    <row r="3721" spans="7:7">
      <c r="G3721"/>
    </row>
    <row r="3722" spans="7:7">
      <c r="G3722"/>
    </row>
    <row r="3723" spans="7:7">
      <c r="G3723"/>
    </row>
    <row r="3724" spans="7:7">
      <c r="G3724"/>
    </row>
    <row r="3725" spans="7:7">
      <c r="G3725"/>
    </row>
    <row r="3726" spans="7:7">
      <c r="G3726"/>
    </row>
    <row r="3727" spans="7:7">
      <c r="G3727"/>
    </row>
    <row r="3728" spans="7:7">
      <c r="G3728"/>
    </row>
    <row r="3729" spans="7:7">
      <c r="G3729"/>
    </row>
    <row r="3730" spans="7:7">
      <c r="G3730"/>
    </row>
    <row r="3731" spans="7:7">
      <c r="G3731"/>
    </row>
    <row r="3732" spans="7:7">
      <c r="G3732"/>
    </row>
    <row r="3733" spans="7:7">
      <c r="G3733"/>
    </row>
    <row r="3734" spans="7:7">
      <c r="G3734"/>
    </row>
    <row r="3735" spans="7:7">
      <c r="G3735"/>
    </row>
    <row r="3736" spans="7:7">
      <c r="G3736"/>
    </row>
    <row r="3737" spans="7:7">
      <c r="G3737"/>
    </row>
    <row r="3738" spans="7:7">
      <c r="G3738"/>
    </row>
    <row r="3739" spans="7:7">
      <c r="G3739"/>
    </row>
    <row r="3740" spans="7:7">
      <c r="G3740"/>
    </row>
    <row r="3741" spans="7:7">
      <c r="G3741"/>
    </row>
    <row r="3742" spans="7:7">
      <c r="G3742"/>
    </row>
    <row r="3743" spans="7:7">
      <c r="G3743"/>
    </row>
    <row r="3744" spans="7:7">
      <c r="G3744"/>
    </row>
    <row r="3745" spans="7:7">
      <c r="G3745"/>
    </row>
    <row r="3746" spans="7:7">
      <c r="G3746"/>
    </row>
    <row r="3747" spans="7:7">
      <c r="G3747"/>
    </row>
    <row r="3748" spans="7:7">
      <c r="G3748"/>
    </row>
    <row r="3749" spans="7:7">
      <c r="G3749"/>
    </row>
    <row r="3750" spans="7:7">
      <c r="G3750"/>
    </row>
    <row r="3751" spans="7:7">
      <c r="G3751"/>
    </row>
    <row r="3752" spans="7:7">
      <c r="G3752"/>
    </row>
    <row r="3753" spans="7:7">
      <c r="G3753"/>
    </row>
    <row r="3754" spans="7:7">
      <c r="G3754"/>
    </row>
    <row r="3755" spans="7:7">
      <c r="G3755"/>
    </row>
    <row r="3756" spans="7:7">
      <c r="G3756"/>
    </row>
    <row r="3757" spans="7:7">
      <c r="G3757"/>
    </row>
    <row r="3758" spans="7:7">
      <c r="G3758"/>
    </row>
    <row r="3759" spans="7:7">
      <c r="G3759"/>
    </row>
    <row r="3760" spans="7:7">
      <c r="G3760"/>
    </row>
    <row r="3761" spans="7:7">
      <c r="G3761"/>
    </row>
    <row r="3762" spans="7:7">
      <c r="G3762"/>
    </row>
    <row r="3763" spans="7:7">
      <c r="G3763"/>
    </row>
    <row r="3764" spans="7:7">
      <c r="G3764"/>
    </row>
    <row r="3765" spans="7:7">
      <c r="G3765"/>
    </row>
    <row r="3766" spans="7:7">
      <c r="G3766"/>
    </row>
    <row r="3767" spans="7:7">
      <c r="G3767"/>
    </row>
    <row r="3768" spans="7:7">
      <c r="G3768"/>
    </row>
    <row r="3769" spans="7:7">
      <c r="G3769"/>
    </row>
    <row r="3770" spans="7:7">
      <c r="G3770"/>
    </row>
    <row r="3771" spans="7:7">
      <c r="G3771"/>
    </row>
    <row r="3772" spans="7:7">
      <c r="G3772"/>
    </row>
    <row r="3773" spans="7:7">
      <c r="G3773"/>
    </row>
    <row r="3774" spans="7:7">
      <c r="G3774"/>
    </row>
    <row r="3775" spans="7:7">
      <c r="G3775"/>
    </row>
    <row r="3776" spans="7:7">
      <c r="G3776"/>
    </row>
    <row r="3777" spans="7:7">
      <c r="G3777"/>
    </row>
    <row r="3778" spans="7:7">
      <c r="G3778"/>
    </row>
    <row r="3779" spans="7:7">
      <c r="G3779"/>
    </row>
    <row r="3780" spans="7:7">
      <c r="G3780"/>
    </row>
    <row r="3781" spans="7:7">
      <c r="G3781"/>
    </row>
    <row r="3782" spans="7:7">
      <c r="G3782"/>
    </row>
    <row r="3783" spans="7:7">
      <c r="G3783"/>
    </row>
    <row r="3784" spans="7:7">
      <c r="G3784"/>
    </row>
    <row r="3785" spans="7:7">
      <c r="G3785"/>
    </row>
    <row r="3786" spans="7:7">
      <c r="G3786"/>
    </row>
    <row r="3787" spans="7:7">
      <c r="G3787"/>
    </row>
    <row r="3788" spans="7:7">
      <c r="G3788"/>
    </row>
    <row r="3789" spans="7:7">
      <c r="G3789"/>
    </row>
    <row r="3790" spans="7:7">
      <c r="G3790"/>
    </row>
    <row r="3791" spans="7:7">
      <c r="G3791"/>
    </row>
    <row r="3792" spans="7:7">
      <c r="G3792"/>
    </row>
    <row r="3793" spans="7:7">
      <c r="G3793"/>
    </row>
    <row r="3794" spans="7:7">
      <c r="G3794"/>
    </row>
    <row r="3795" spans="7:7">
      <c r="G3795"/>
    </row>
    <row r="3796" spans="7:7">
      <c r="G3796"/>
    </row>
    <row r="3797" spans="7:7">
      <c r="G3797"/>
    </row>
    <row r="3798" spans="7:7">
      <c r="G3798"/>
    </row>
    <row r="3799" spans="7:7">
      <c r="G3799"/>
    </row>
    <row r="3800" spans="7:7">
      <c r="G3800"/>
    </row>
    <row r="3801" spans="7:7">
      <c r="G3801"/>
    </row>
    <row r="3802" spans="7:7">
      <c r="G3802"/>
    </row>
    <row r="3803" spans="7:7">
      <c r="G3803"/>
    </row>
    <row r="3804" spans="7:7">
      <c r="G3804"/>
    </row>
    <row r="3805" spans="7:7">
      <c r="G3805"/>
    </row>
    <row r="3806" spans="7:7">
      <c r="G3806"/>
    </row>
    <row r="3807" spans="7:7">
      <c r="G3807"/>
    </row>
    <row r="3808" spans="7:7">
      <c r="G3808"/>
    </row>
    <row r="3809" spans="7:7">
      <c r="G3809"/>
    </row>
    <row r="3810" spans="7:7">
      <c r="G3810"/>
    </row>
    <row r="3811" spans="7:7">
      <c r="G3811"/>
    </row>
    <row r="3812" spans="7:7">
      <c r="G3812"/>
    </row>
    <row r="3813" spans="7:7">
      <c r="G3813"/>
    </row>
    <row r="3814" spans="7:7">
      <c r="G3814"/>
    </row>
    <row r="3815" spans="7:7">
      <c r="G3815"/>
    </row>
    <row r="3816" spans="7:7">
      <c r="G3816"/>
    </row>
    <row r="3817" spans="7:7">
      <c r="G3817"/>
    </row>
    <row r="3818" spans="7:7">
      <c r="G3818"/>
    </row>
    <row r="3819" spans="7:7">
      <c r="G3819"/>
    </row>
    <row r="3820" spans="7:7">
      <c r="G3820"/>
    </row>
    <row r="3821" spans="7:7">
      <c r="G3821"/>
    </row>
    <row r="3822" spans="7:7">
      <c r="G3822"/>
    </row>
    <row r="3823" spans="7:7">
      <c r="G3823"/>
    </row>
    <row r="3824" spans="7:7">
      <c r="G3824"/>
    </row>
    <row r="3825" spans="7:7">
      <c r="G3825"/>
    </row>
    <row r="3826" spans="7:7">
      <c r="G3826"/>
    </row>
    <row r="3827" spans="7:7">
      <c r="G3827"/>
    </row>
    <row r="3828" spans="7:7">
      <c r="G3828"/>
    </row>
    <row r="3829" spans="7:7">
      <c r="G3829"/>
    </row>
    <row r="3830" spans="7:7">
      <c r="G3830"/>
    </row>
    <row r="3831" spans="7:7">
      <c r="G3831"/>
    </row>
    <row r="3832" spans="7:7">
      <c r="G3832"/>
    </row>
    <row r="3833" spans="7:7">
      <c r="G3833"/>
    </row>
    <row r="3834" spans="7:7">
      <c r="G3834"/>
    </row>
    <row r="3835" spans="7:7">
      <c r="G3835"/>
    </row>
    <row r="3836" spans="7:7">
      <c r="G3836"/>
    </row>
    <row r="3837" spans="7:7">
      <c r="G3837"/>
    </row>
    <row r="3838" spans="7:7">
      <c r="G3838"/>
    </row>
    <row r="3839" spans="7:7">
      <c r="G3839"/>
    </row>
    <row r="3840" spans="7:7">
      <c r="G3840"/>
    </row>
    <row r="3841" spans="7:7">
      <c r="G3841"/>
    </row>
    <row r="3842" spans="7:7">
      <c r="G3842"/>
    </row>
    <row r="3843" spans="7:7">
      <c r="G3843"/>
    </row>
    <row r="3844" spans="7:7">
      <c r="G3844"/>
    </row>
    <row r="3845" spans="7:7">
      <c r="G3845"/>
    </row>
    <row r="3846" spans="7:7">
      <c r="G3846"/>
    </row>
    <row r="3847" spans="7:7">
      <c r="G3847"/>
    </row>
    <row r="3848" spans="7:7">
      <c r="G3848"/>
    </row>
    <row r="3849" spans="7:7">
      <c r="G3849"/>
    </row>
    <row r="3850" spans="7:7">
      <c r="G3850"/>
    </row>
    <row r="3851" spans="7:7">
      <c r="G3851"/>
    </row>
    <row r="3852" spans="7:7">
      <c r="G3852"/>
    </row>
    <row r="3853" spans="7:7">
      <c r="G3853"/>
    </row>
    <row r="3854" spans="7:7">
      <c r="G3854"/>
    </row>
    <row r="3855" spans="7:7">
      <c r="G3855"/>
    </row>
    <row r="3856" spans="7:7">
      <c r="G3856"/>
    </row>
    <row r="3857" spans="7:7">
      <c r="G3857"/>
    </row>
    <row r="3858" spans="7:7">
      <c r="G3858"/>
    </row>
    <row r="3859" spans="7:7">
      <c r="G3859"/>
    </row>
    <row r="3860" spans="7:7">
      <c r="G3860"/>
    </row>
    <row r="3861" spans="7:7">
      <c r="G3861"/>
    </row>
    <row r="3862" spans="7:7">
      <c r="G3862"/>
    </row>
    <row r="3863" spans="7:7">
      <c r="G3863"/>
    </row>
    <row r="3864" spans="7:7">
      <c r="G3864"/>
    </row>
    <row r="3865" spans="7:7">
      <c r="G3865"/>
    </row>
    <row r="3866" spans="7:7">
      <c r="G3866"/>
    </row>
    <row r="3867" spans="7:7">
      <c r="G3867"/>
    </row>
    <row r="3868" spans="7:7">
      <c r="G3868"/>
    </row>
    <row r="3869" spans="7:7">
      <c r="G3869"/>
    </row>
    <row r="3870" spans="7:7">
      <c r="G3870"/>
    </row>
    <row r="3871" spans="7:7">
      <c r="G3871"/>
    </row>
    <row r="3872" spans="7:7">
      <c r="G3872"/>
    </row>
    <row r="3873" spans="7:7">
      <c r="G3873"/>
    </row>
    <row r="3874" spans="7:7">
      <c r="G3874"/>
    </row>
    <row r="3875" spans="7:7">
      <c r="G3875"/>
    </row>
    <row r="3876" spans="7:7">
      <c r="G3876"/>
    </row>
    <row r="3877" spans="7:7">
      <c r="G3877"/>
    </row>
    <row r="3878" spans="7:7">
      <c r="G3878"/>
    </row>
    <row r="3879" spans="7:7">
      <c r="G3879"/>
    </row>
    <row r="3880" spans="7:7">
      <c r="G3880"/>
    </row>
    <row r="3881" spans="7:7">
      <c r="G3881"/>
    </row>
    <row r="3882" spans="7:7">
      <c r="G3882"/>
    </row>
    <row r="3883" spans="7:7">
      <c r="G3883"/>
    </row>
    <row r="3884" spans="7:7">
      <c r="G3884"/>
    </row>
    <row r="3885" spans="7:7">
      <c r="G3885"/>
    </row>
    <row r="3886" spans="7:7">
      <c r="G3886"/>
    </row>
    <row r="3887" spans="7:7">
      <c r="G3887"/>
    </row>
    <row r="3888" spans="7:7">
      <c r="G3888"/>
    </row>
    <row r="3889" spans="7:7">
      <c r="G3889"/>
    </row>
    <row r="3890" spans="7:7">
      <c r="G3890"/>
    </row>
    <row r="3891" spans="7:7">
      <c r="G3891"/>
    </row>
    <row r="3892" spans="7:7">
      <c r="G3892"/>
    </row>
    <row r="3893" spans="7:7">
      <c r="G3893"/>
    </row>
    <row r="3894" spans="7:7">
      <c r="G3894"/>
    </row>
    <row r="3895" spans="7:7">
      <c r="G3895"/>
    </row>
    <row r="3896" spans="7:7">
      <c r="G3896"/>
    </row>
    <row r="3897" spans="7:7">
      <c r="G3897"/>
    </row>
    <row r="3898" spans="7:7">
      <c r="G3898"/>
    </row>
    <row r="3899" spans="7:7">
      <c r="G3899"/>
    </row>
    <row r="3900" spans="7:7">
      <c r="G3900"/>
    </row>
    <row r="3901" spans="7:7">
      <c r="G3901"/>
    </row>
    <row r="3902" spans="7:7">
      <c r="G3902"/>
    </row>
    <row r="3903" spans="7:7">
      <c r="G3903"/>
    </row>
    <row r="3904" spans="7:7">
      <c r="G3904"/>
    </row>
    <row r="3905" spans="7:7">
      <c r="G3905"/>
    </row>
    <row r="3906" spans="7:7">
      <c r="G3906"/>
    </row>
    <row r="3907" spans="7:7">
      <c r="G3907"/>
    </row>
    <row r="3908" spans="7:7">
      <c r="G3908"/>
    </row>
    <row r="3909" spans="7:7">
      <c r="G3909"/>
    </row>
    <row r="3910" spans="7:7">
      <c r="G3910"/>
    </row>
    <row r="3911" spans="7:7">
      <c r="G3911"/>
    </row>
    <row r="3912" spans="7:7">
      <c r="G3912"/>
    </row>
    <row r="3913" spans="7:7">
      <c r="G3913"/>
    </row>
    <row r="3914" spans="7:7">
      <c r="G3914"/>
    </row>
    <row r="3915" spans="7:7">
      <c r="G3915"/>
    </row>
    <row r="3916" spans="7:7">
      <c r="G3916"/>
    </row>
    <row r="3917" spans="7:7">
      <c r="G3917"/>
    </row>
    <row r="3918" spans="7:7">
      <c r="G3918"/>
    </row>
    <row r="3919" spans="7:7">
      <c r="G3919"/>
    </row>
    <row r="3920" spans="7:7">
      <c r="G3920"/>
    </row>
    <row r="3921" spans="7:7">
      <c r="G3921"/>
    </row>
    <row r="3922" spans="7:7">
      <c r="G3922"/>
    </row>
    <row r="3923" spans="7:7">
      <c r="G3923"/>
    </row>
    <row r="3924" spans="7:7">
      <c r="G3924"/>
    </row>
    <row r="3925" spans="7:7">
      <c r="G3925"/>
    </row>
    <row r="3926" spans="7:7">
      <c r="G3926"/>
    </row>
    <row r="3927" spans="7:7">
      <c r="G3927"/>
    </row>
    <row r="3928" spans="7:7">
      <c r="G3928"/>
    </row>
    <row r="3929" spans="7:7">
      <c r="G3929"/>
    </row>
    <row r="3930" spans="7:7">
      <c r="G3930"/>
    </row>
    <row r="3931" spans="7:7">
      <c r="G3931"/>
    </row>
    <row r="3932" spans="7:7">
      <c r="G3932"/>
    </row>
    <row r="3933" spans="7:7">
      <c r="G3933"/>
    </row>
    <row r="3934" spans="7:7">
      <c r="G3934"/>
    </row>
    <row r="3935" spans="7:7">
      <c r="G3935"/>
    </row>
    <row r="3936" spans="7:7">
      <c r="G3936"/>
    </row>
    <row r="3937" spans="7:7">
      <c r="G3937"/>
    </row>
    <row r="3938" spans="7:7">
      <c r="G3938"/>
    </row>
    <row r="3939" spans="7:7">
      <c r="G3939"/>
    </row>
    <row r="3940" spans="7:7">
      <c r="G3940"/>
    </row>
    <row r="3941" spans="7:7">
      <c r="G3941"/>
    </row>
    <row r="3942" spans="7:7">
      <c r="G3942"/>
    </row>
    <row r="3943" spans="7:7">
      <c r="G3943"/>
    </row>
    <row r="3944" spans="7:7">
      <c r="G3944"/>
    </row>
    <row r="3945" spans="7:7">
      <c r="G3945"/>
    </row>
    <row r="3946" spans="7:7">
      <c r="G3946"/>
    </row>
    <row r="3947" spans="7:7">
      <c r="G3947"/>
    </row>
    <row r="3948" spans="7:7">
      <c r="G3948"/>
    </row>
    <row r="3949" spans="7:7">
      <c r="G3949"/>
    </row>
    <row r="3950" spans="7:7">
      <c r="G3950"/>
    </row>
    <row r="3951" spans="7:7">
      <c r="G3951"/>
    </row>
    <row r="3952" spans="7:7">
      <c r="G3952"/>
    </row>
    <row r="3953" spans="7:7">
      <c r="G3953"/>
    </row>
    <row r="3954" spans="7:7">
      <c r="G3954"/>
    </row>
    <row r="3955" spans="7:7">
      <c r="G3955"/>
    </row>
    <row r="3956" spans="7:7">
      <c r="G3956"/>
    </row>
    <row r="3957" spans="7:7">
      <c r="G3957"/>
    </row>
    <row r="3958" spans="7:7">
      <c r="G3958"/>
    </row>
    <row r="3959" spans="7:7">
      <c r="G3959"/>
    </row>
    <row r="3960" spans="7:7">
      <c r="G3960"/>
    </row>
    <row r="3961" spans="7:7">
      <c r="G3961"/>
    </row>
    <row r="3962" spans="7:7">
      <c r="G3962"/>
    </row>
    <row r="3963" spans="7:7">
      <c r="G3963"/>
    </row>
    <row r="3964" spans="7:7">
      <c r="G3964"/>
    </row>
    <row r="3965" spans="7:7">
      <c r="G3965"/>
    </row>
    <row r="3966" spans="7:7">
      <c r="G3966"/>
    </row>
    <row r="3967" spans="7:7">
      <c r="G3967"/>
    </row>
    <row r="3968" spans="7:7">
      <c r="G3968"/>
    </row>
    <row r="3969" spans="7:7">
      <c r="G3969"/>
    </row>
    <row r="3970" spans="7:7">
      <c r="G3970"/>
    </row>
    <row r="3971" spans="7:7">
      <c r="G3971"/>
    </row>
    <row r="3972" spans="7:7">
      <c r="G3972"/>
    </row>
    <row r="3973" spans="7:7">
      <c r="G3973"/>
    </row>
    <row r="3974" spans="7:7">
      <c r="G3974"/>
    </row>
    <row r="3975" spans="7:7">
      <c r="G3975"/>
    </row>
    <row r="3976" spans="7:7">
      <c r="G3976"/>
    </row>
    <row r="3977" spans="7:7">
      <c r="G3977"/>
    </row>
    <row r="3978" spans="7:7">
      <c r="G3978"/>
    </row>
    <row r="3979" spans="7:7">
      <c r="G3979"/>
    </row>
    <row r="3980" spans="7:7">
      <c r="G3980"/>
    </row>
    <row r="3981" spans="7:7">
      <c r="G3981"/>
    </row>
    <row r="3982" spans="7:7">
      <c r="G3982"/>
    </row>
    <row r="3983" spans="7:7">
      <c r="G3983"/>
    </row>
    <row r="3984" spans="7:7">
      <c r="G3984"/>
    </row>
    <row r="3985" spans="7:7">
      <c r="G3985"/>
    </row>
    <row r="3986" spans="7:7">
      <c r="G3986"/>
    </row>
    <row r="3987" spans="7:7">
      <c r="G3987"/>
    </row>
    <row r="3988" spans="7:7">
      <c r="G3988"/>
    </row>
    <row r="3989" spans="7:7">
      <c r="G3989"/>
    </row>
    <row r="3990" spans="7:7">
      <c r="G3990"/>
    </row>
    <row r="3991" spans="7:7">
      <c r="G3991"/>
    </row>
    <row r="3992" spans="7:7">
      <c r="G3992"/>
    </row>
    <row r="3993" spans="7:7">
      <c r="G3993"/>
    </row>
    <row r="3994" spans="7:7">
      <c r="G3994"/>
    </row>
    <row r="3995" spans="7:7">
      <c r="G3995"/>
    </row>
    <row r="3996" spans="7:7">
      <c r="G3996"/>
    </row>
    <row r="3997" spans="7:7">
      <c r="G3997"/>
    </row>
    <row r="3998" spans="7:7">
      <c r="G3998"/>
    </row>
    <row r="3999" spans="7:7">
      <c r="G3999"/>
    </row>
    <row r="4000" spans="7:7">
      <c r="G4000"/>
    </row>
    <row r="4001" spans="7:7">
      <c r="G4001"/>
    </row>
    <row r="4002" spans="7:7">
      <c r="G4002"/>
    </row>
    <row r="4003" spans="7:7">
      <c r="G4003"/>
    </row>
    <row r="4004" spans="7:7">
      <c r="G4004"/>
    </row>
    <row r="4005" spans="7:7">
      <c r="G4005"/>
    </row>
    <row r="4006" spans="7:7">
      <c r="G4006"/>
    </row>
    <row r="4007" spans="7:7">
      <c r="G4007"/>
    </row>
    <row r="4008" spans="7:7">
      <c r="G4008"/>
    </row>
    <row r="4009" spans="7:7">
      <c r="G4009"/>
    </row>
    <row r="4010" spans="7:7">
      <c r="G4010"/>
    </row>
    <row r="4011" spans="7:7">
      <c r="G4011"/>
    </row>
    <row r="4012" spans="7:7">
      <c r="G4012"/>
    </row>
    <row r="4013" spans="7:7">
      <c r="G4013"/>
    </row>
    <row r="4014" spans="7:7">
      <c r="G4014"/>
    </row>
    <row r="4015" spans="7:7">
      <c r="G4015"/>
    </row>
    <row r="4016" spans="7:7">
      <c r="G4016"/>
    </row>
    <row r="4017" spans="7:7">
      <c r="G4017"/>
    </row>
    <row r="4018" spans="7:7">
      <c r="G4018"/>
    </row>
    <row r="4019" spans="7:7">
      <c r="G4019"/>
    </row>
    <row r="4020" spans="7:7">
      <c r="G4020"/>
    </row>
    <row r="4021" spans="7:7">
      <c r="G4021"/>
    </row>
    <row r="4022" spans="7:7">
      <c r="G4022"/>
    </row>
    <row r="4023" spans="7:7">
      <c r="G4023"/>
    </row>
    <row r="4024" spans="7:7">
      <c r="G4024"/>
    </row>
    <row r="4025" spans="7:7">
      <c r="G4025"/>
    </row>
    <row r="4026" spans="7:7">
      <c r="G4026"/>
    </row>
    <row r="4027" spans="7:7">
      <c r="G4027"/>
    </row>
    <row r="4028" spans="7:7">
      <c r="G4028"/>
    </row>
    <row r="4029" spans="7:7">
      <c r="G4029"/>
    </row>
    <row r="4030" spans="7:7">
      <c r="G4030"/>
    </row>
    <row r="4031" spans="7:7">
      <c r="G4031"/>
    </row>
    <row r="4032" spans="7:7">
      <c r="G4032"/>
    </row>
    <row r="4033" spans="7:7">
      <c r="G4033"/>
    </row>
    <row r="4034" spans="7:7">
      <c r="G4034"/>
    </row>
    <row r="4035" spans="7:7">
      <c r="G4035"/>
    </row>
    <row r="4036" spans="7:7">
      <c r="G4036"/>
    </row>
    <row r="4037" spans="7:7">
      <c r="G4037"/>
    </row>
    <row r="4038" spans="7:7">
      <c r="G4038"/>
    </row>
    <row r="4039" spans="7:7">
      <c r="G4039"/>
    </row>
    <row r="4040" spans="7:7">
      <c r="G4040"/>
    </row>
    <row r="4041" spans="7:7">
      <c r="G4041"/>
    </row>
    <row r="4042" spans="7:7">
      <c r="G4042"/>
    </row>
    <row r="4043" spans="7:7">
      <c r="G4043"/>
    </row>
    <row r="4044" spans="7:7">
      <c r="G4044"/>
    </row>
    <row r="4045" spans="7:7">
      <c r="G4045"/>
    </row>
    <row r="4046" spans="7:7">
      <c r="G4046"/>
    </row>
    <row r="4047" spans="7:7">
      <c r="G4047"/>
    </row>
    <row r="4048" spans="7:7">
      <c r="G4048"/>
    </row>
    <row r="4049" spans="7:7">
      <c r="G4049"/>
    </row>
    <row r="4050" spans="7:7">
      <c r="G4050"/>
    </row>
    <row r="4051" spans="7:7">
      <c r="G4051"/>
    </row>
    <row r="4052" spans="7:7">
      <c r="G4052"/>
    </row>
    <row r="4053" spans="7:7">
      <c r="G4053"/>
    </row>
    <row r="4054" spans="7:7">
      <c r="G4054"/>
    </row>
    <row r="4055" spans="7:7">
      <c r="G4055"/>
    </row>
    <row r="4056" spans="7:7">
      <c r="G4056"/>
    </row>
    <row r="4057" spans="7:7">
      <c r="G4057"/>
    </row>
    <row r="4058" spans="7:7">
      <c r="G4058"/>
    </row>
    <row r="4059" spans="7:7">
      <c r="G4059"/>
    </row>
    <row r="4060" spans="7:7">
      <c r="G4060"/>
    </row>
    <row r="4061" spans="7:7">
      <c r="G4061"/>
    </row>
    <row r="4062" spans="7:7">
      <c r="G4062"/>
    </row>
    <row r="4063" spans="7:7">
      <c r="G4063"/>
    </row>
    <row r="4064" spans="7:7">
      <c r="G4064"/>
    </row>
    <row r="4065" spans="7:7">
      <c r="G4065"/>
    </row>
    <row r="4066" spans="7:7">
      <c r="G4066"/>
    </row>
    <row r="4067" spans="7:7">
      <c r="G4067"/>
    </row>
    <row r="4068" spans="7:7">
      <c r="G4068"/>
    </row>
    <row r="4069" spans="7:7">
      <c r="G4069"/>
    </row>
    <row r="4070" spans="7:7">
      <c r="G4070"/>
    </row>
    <row r="4071" spans="7:7">
      <c r="G4071"/>
    </row>
    <row r="4072" spans="7:7">
      <c r="G4072"/>
    </row>
    <row r="4073" spans="7:7">
      <c r="G4073"/>
    </row>
    <row r="4074" spans="7:7">
      <c r="G4074"/>
    </row>
    <row r="4075" spans="7:7">
      <c r="G4075"/>
    </row>
    <row r="4076" spans="7:7">
      <c r="G4076"/>
    </row>
    <row r="4077" spans="7:7">
      <c r="G4077"/>
    </row>
    <row r="4078" spans="7:7">
      <c r="G4078"/>
    </row>
    <row r="4079" spans="7:7">
      <c r="G4079"/>
    </row>
    <row r="4080" spans="7:7">
      <c r="G4080"/>
    </row>
    <row r="4081" spans="7:7">
      <c r="G4081"/>
    </row>
    <row r="4082" spans="7:7">
      <c r="G4082"/>
    </row>
    <row r="4083" spans="7:7">
      <c r="G4083"/>
    </row>
    <row r="4084" spans="7:7">
      <c r="G4084"/>
    </row>
    <row r="4085" spans="7:7">
      <c r="G4085"/>
    </row>
    <row r="4086" spans="7:7">
      <c r="G4086"/>
    </row>
    <row r="4087" spans="7:7">
      <c r="G4087"/>
    </row>
    <row r="4088" spans="7:7">
      <c r="G4088"/>
    </row>
    <row r="4089" spans="7:7">
      <c r="G4089"/>
    </row>
    <row r="4090" spans="7:7">
      <c r="G4090"/>
    </row>
    <row r="4091" spans="7:7">
      <c r="G4091"/>
    </row>
    <row r="4092" spans="7:7">
      <c r="G4092"/>
    </row>
    <row r="4093" spans="7:7">
      <c r="G4093"/>
    </row>
    <row r="4094" spans="7:7">
      <c r="G4094"/>
    </row>
    <row r="4095" spans="7:7">
      <c r="G4095"/>
    </row>
    <row r="4096" spans="7:7">
      <c r="G4096"/>
    </row>
    <row r="4097" spans="7:7">
      <c r="G4097"/>
    </row>
    <row r="4098" spans="7:7">
      <c r="G4098"/>
    </row>
    <row r="4099" spans="7:7">
      <c r="G4099"/>
    </row>
    <row r="4100" spans="7:7">
      <c r="G4100"/>
    </row>
    <row r="4101" spans="7:7">
      <c r="G4101"/>
    </row>
    <row r="4102" spans="7:7">
      <c r="G4102"/>
    </row>
    <row r="4103" spans="7:7">
      <c r="G4103"/>
    </row>
    <row r="4104" spans="7:7">
      <c r="G4104"/>
    </row>
    <row r="4105" spans="7:7">
      <c r="G4105"/>
    </row>
    <row r="4106" spans="7:7">
      <c r="G4106"/>
    </row>
    <row r="4107" spans="7:7">
      <c r="G4107"/>
    </row>
    <row r="4108" spans="7:7">
      <c r="G4108"/>
    </row>
    <row r="4109" spans="7:7">
      <c r="G4109"/>
    </row>
    <row r="4110" spans="7:7">
      <c r="G4110"/>
    </row>
    <row r="4111" spans="7:7">
      <c r="G4111"/>
    </row>
    <row r="4112" spans="7:7">
      <c r="G4112"/>
    </row>
    <row r="4113" spans="7:7">
      <c r="G4113"/>
    </row>
    <row r="4114" spans="7:7">
      <c r="G4114"/>
    </row>
    <row r="4115" spans="7:7">
      <c r="G4115"/>
    </row>
    <row r="4116" spans="7:7">
      <c r="G4116"/>
    </row>
    <row r="4117" spans="7:7">
      <c r="G4117"/>
    </row>
    <row r="4118" spans="7:7">
      <c r="G4118"/>
    </row>
    <row r="4119" spans="7:7">
      <c r="G4119"/>
    </row>
    <row r="4120" spans="7:7">
      <c r="G4120"/>
    </row>
    <row r="4121" spans="7:7">
      <c r="G4121"/>
    </row>
    <row r="4122" spans="7:7">
      <c r="G4122"/>
    </row>
    <row r="4123" spans="7:7">
      <c r="G4123"/>
    </row>
    <row r="4124" spans="7:7">
      <c r="G4124"/>
    </row>
    <row r="4125" spans="7:7">
      <c r="G4125"/>
    </row>
    <row r="4126" spans="7:7">
      <c r="G4126"/>
    </row>
    <row r="4127" spans="7:7">
      <c r="G4127"/>
    </row>
    <row r="4128" spans="7:7">
      <c r="G4128"/>
    </row>
    <row r="4129" spans="7:7">
      <c r="G4129"/>
    </row>
    <row r="4130" spans="7:7">
      <c r="G4130"/>
    </row>
    <row r="4131" spans="7:7">
      <c r="G4131"/>
    </row>
    <row r="4132" spans="7:7">
      <c r="G4132"/>
    </row>
    <row r="4133" spans="7:7">
      <c r="G4133"/>
    </row>
    <row r="4134" spans="7:7">
      <c r="G4134"/>
    </row>
    <row r="4135" spans="7:7">
      <c r="G4135"/>
    </row>
    <row r="4136" spans="7:7">
      <c r="G4136"/>
    </row>
    <row r="4137" spans="7:7">
      <c r="G4137"/>
    </row>
    <row r="4138" spans="7:7">
      <c r="G4138"/>
    </row>
    <row r="4139" spans="7:7">
      <c r="G4139"/>
    </row>
    <row r="4140" spans="7:7">
      <c r="G4140"/>
    </row>
    <row r="4141" spans="7:7">
      <c r="G4141"/>
    </row>
    <row r="4142" spans="7:7">
      <c r="G4142"/>
    </row>
    <row r="4143" spans="7:7">
      <c r="G4143"/>
    </row>
    <row r="4144" spans="7:7">
      <c r="G4144"/>
    </row>
    <row r="4145" spans="7:7">
      <c r="G4145"/>
    </row>
    <row r="4146" spans="7:7">
      <c r="G4146"/>
    </row>
    <row r="4147" spans="7:7">
      <c r="G4147"/>
    </row>
    <row r="4148" spans="7:7">
      <c r="G4148"/>
    </row>
    <row r="4149" spans="7:7">
      <c r="G4149"/>
    </row>
    <row r="4150" spans="7:7">
      <c r="G4150"/>
    </row>
    <row r="4151" spans="7:7">
      <c r="G4151"/>
    </row>
    <row r="4152" spans="7:7">
      <c r="G4152"/>
    </row>
    <row r="4153" spans="7:7">
      <c r="G4153"/>
    </row>
    <row r="4154" spans="7:7">
      <c r="G4154"/>
    </row>
    <row r="4155" spans="7:7">
      <c r="G4155"/>
    </row>
    <row r="4156" spans="7:7">
      <c r="G4156"/>
    </row>
    <row r="4157" spans="7:7">
      <c r="G4157"/>
    </row>
    <row r="4158" spans="7:7">
      <c r="G4158"/>
    </row>
    <row r="4159" spans="7:7">
      <c r="G4159"/>
    </row>
    <row r="4160" spans="7:7">
      <c r="G4160"/>
    </row>
    <row r="4161" spans="7:7">
      <c r="G4161"/>
    </row>
    <row r="4162" spans="7:7">
      <c r="G4162"/>
    </row>
    <row r="4163" spans="7:7">
      <c r="G4163"/>
    </row>
    <row r="4164" spans="7:7">
      <c r="G4164"/>
    </row>
    <row r="4165" spans="7:7">
      <c r="G4165"/>
    </row>
    <row r="4166" spans="7:7">
      <c r="G4166"/>
    </row>
    <row r="4167" spans="7:7">
      <c r="G4167"/>
    </row>
    <row r="4168" spans="7:7">
      <c r="G4168"/>
    </row>
    <row r="4169" spans="7:7">
      <c r="G4169"/>
    </row>
    <row r="4170" spans="7:7">
      <c r="G4170"/>
    </row>
    <row r="4171" spans="7:7">
      <c r="G4171"/>
    </row>
    <row r="4172" spans="7:7">
      <c r="G4172"/>
    </row>
    <row r="4173" spans="7:7">
      <c r="G4173"/>
    </row>
    <row r="4174" spans="7:7">
      <c r="G4174"/>
    </row>
    <row r="4175" spans="7:7">
      <c r="G4175"/>
    </row>
    <row r="4176" spans="7:7">
      <c r="G4176"/>
    </row>
    <row r="4177" spans="7:7">
      <c r="G4177"/>
    </row>
    <row r="4178" spans="7:7">
      <c r="G4178"/>
    </row>
    <row r="4179" spans="7:7">
      <c r="G4179"/>
    </row>
    <row r="4180" spans="7:7">
      <c r="G4180"/>
    </row>
    <row r="4181" spans="7:7">
      <c r="G4181"/>
    </row>
    <row r="4182" spans="7:7">
      <c r="G4182"/>
    </row>
    <row r="4183" spans="7:7">
      <c r="G4183"/>
    </row>
    <row r="4184" spans="7:7">
      <c r="G4184"/>
    </row>
    <row r="4185" spans="7:7">
      <c r="G4185"/>
    </row>
    <row r="4186" spans="7:7">
      <c r="G4186"/>
    </row>
    <row r="4187" spans="7:7">
      <c r="G4187"/>
    </row>
    <row r="4188" spans="7:7">
      <c r="G4188"/>
    </row>
    <row r="4189" spans="7:7">
      <c r="G4189"/>
    </row>
    <row r="4190" spans="7:7">
      <c r="G4190"/>
    </row>
    <row r="4191" spans="7:7">
      <c r="G4191"/>
    </row>
    <row r="4192" spans="7:7">
      <c r="G4192"/>
    </row>
    <row r="4193" spans="7:7">
      <c r="G4193"/>
    </row>
    <row r="4194" spans="7:7">
      <c r="G4194"/>
    </row>
    <row r="4195" spans="7:7">
      <c r="G4195"/>
    </row>
    <row r="4196" spans="7:7">
      <c r="G4196"/>
    </row>
    <row r="4197" spans="7:7">
      <c r="G4197"/>
    </row>
    <row r="4198" spans="7:7">
      <c r="G4198"/>
    </row>
    <row r="4199" spans="7:7">
      <c r="G4199"/>
    </row>
    <row r="4200" spans="7:7">
      <c r="G4200"/>
    </row>
    <row r="4201" spans="7:7">
      <c r="G4201"/>
    </row>
    <row r="4202" spans="7:7">
      <c r="G4202"/>
    </row>
    <row r="4203" spans="7:7">
      <c r="G4203"/>
    </row>
    <row r="4204" spans="7:7">
      <c r="G4204"/>
    </row>
    <row r="4205" spans="7:7">
      <c r="G4205"/>
    </row>
    <row r="4206" spans="7:7">
      <c r="G4206"/>
    </row>
    <row r="4207" spans="7:7">
      <c r="G4207"/>
    </row>
    <row r="4208" spans="7:7">
      <c r="G4208"/>
    </row>
    <row r="4209" spans="7:7">
      <c r="G4209"/>
    </row>
    <row r="4210" spans="7:7">
      <c r="G4210"/>
    </row>
    <row r="4211" spans="7:7">
      <c r="G4211"/>
    </row>
    <row r="4212" spans="7:7">
      <c r="G4212"/>
    </row>
    <row r="4213" spans="7:7">
      <c r="G4213"/>
    </row>
    <row r="4214" spans="7:7">
      <c r="G4214"/>
    </row>
    <row r="4215" spans="7:7">
      <c r="G4215"/>
    </row>
    <row r="4216" spans="7:7">
      <c r="G4216"/>
    </row>
    <row r="4217" spans="7:7">
      <c r="G4217"/>
    </row>
    <row r="4218" spans="7:7">
      <c r="G4218"/>
    </row>
    <row r="4219" spans="7:7">
      <c r="G4219"/>
    </row>
    <row r="4220" spans="7:7">
      <c r="G4220"/>
    </row>
    <row r="4221" spans="7:7">
      <c r="G4221"/>
    </row>
    <row r="4222" spans="7:7">
      <c r="G4222"/>
    </row>
    <row r="4223" spans="7:7">
      <c r="G4223"/>
    </row>
    <row r="4224" spans="7:7">
      <c r="G4224"/>
    </row>
    <row r="4225" spans="7:7">
      <c r="G4225"/>
    </row>
    <row r="4226" spans="7:7">
      <c r="G4226"/>
    </row>
    <row r="4227" spans="7:7">
      <c r="G4227"/>
    </row>
    <row r="4228" spans="7:7">
      <c r="G4228"/>
    </row>
    <row r="4229" spans="7:7">
      <c r="G4229"/>
    </row>
    <row r="4230" spans="7:7">
      <c r="G4230"/>
    </row>
    <row r="4231" spans="7:7">
      <c r="G4231"/>
    </row>
    <row r="4232" spans="7:7">
      <c r="G4232"/>
    </row>
    <row r="4233" spans="7:7">
      <c r="G4233"/>
    </row>
    <row r="4234" spans="7:7">
      <c r="G4234"/>
    </row>
    <row r="4235" spans="7:7">
      <c r="G4235"/>
    </row>
    <row r="4236" spans="7:7">
      <c r="G4236"/>
    </row>
    <row r="4237" spans="7:7">
      <c r="G4237"/>
    </row>
    <row r="4238" spans="7:7">
      <c r="G4238"/>
    </row>
    <row r="4239" spans="7:7">
      <c r="G4239"/>
    </row>
    <row r="4240" spans="7:7">
      <c r="G4240"/>
    </row>
    <row r="4241" spans="7:7">
      <c r="G4241"/>
    </row>
    <row r="4242" spans="7:7">
      <c r="G4242"/>
    </row>
    <row r="4243" spans="7:7">
      <c r="G4243"/>
    </row>
    <row r="4244" spans="7:7">
      <c r="G4244"/>
    </row>
    <row r="4245" spans="7:7">
      <c r="G4245"/>
    </row>
    <row r="4246" spans="7:7">
      <c r="G4246"/>
    </row>
    <row r="4247" spans="7:7">
      <c r="G4247"/>
    </row>
    <row r="4248" spans="7:7">
      <c r="G4248"/>
    </row>
    <row r="4249" spans="7:7">
      <c r="G4249"/>
    </row>
    <row r="4250" spans="7:7">
      <c r="G4250"/>
    </row>
    <row r="4251" spans="7:7">
      <c r="G4251"/>
    </row>
    <row r="4252" spans="7:7">
      <c r="G4252"/>
    </row>
    <row r="4253" spans="7:7">
      <c r="G4253"/>
    </row>
    <row r="4254" spans="7:7">
      <c r="G4254"/>
    </row>
    <row r="4255" spans="7:7">
      <c r="G4255"/>
    </row>
    <row r="4256" spans="7:7">
      <c r="G4256"/>
    </row>
    <row r="4257" spans="7:7">
      <c r="G4257"/>
    </row>
    <row r="4258" spans="7:7">
      <c r="G4258"/>
    </row>
    <row r="4259" spans="7:7">
      <c r="G4259"/>
    </row>
    <row r="4260" spans="7:7">
      <c r="G4260"/>
    </row>
    <row r="4261" spans="7:7">
      <c r="G4261"/>
    </row>
    <row r="4262" spans="7:7">
      <c r="G4262"/>
    </row>
    <row r="4263" spans="7:7">
      <c r="G4263"/>
    </row>
    <row r="4264" spans="7:7">
      <c r="G4264"/>
    </row>
    <row r="4265" spans="7:7">
      <c r="G4265"/>
    </row>
    <row r="4266" spans="7:7">
      <c r="G4266"/>
    </row>
    <row r="4267" spans="7:7">
      <c r="G4267"/>
    </row>
    <row r="4268" spans="7:7">
      <c r="G4268"/>
    </row>
    <row r="4269" spans="7:7">
      <c r="G4269"/>
    </row>
    <row r="4270" spans="7:7">
      <c r="G4270"/>
    </row>
    <row r="4271" spans="7:7">
      <c r="G4271"/>
    </row>
    <row r="4272" spans="7:7">
      <c r="G4272"/>
    </row>
    <row r="4273" spans="7:7">
      <c r="G4273"/>
    </row>
    <row r="4274" spans="7:7">
      <c r="G4274"/>
    </row>
    <row r="4275" spans="7:7">
      <c r="G4275"/>
    </row>
    <row r="4276" spans="7:7">
      <c r="G4276"/>
    </row>
    <row r="4277" spans="7:7">
      <c r="G4277"/>
    </row>
    <row r="4278" spans="7:7">
      <c r="G4278"/>
    </row>
    <row r="4279" spans="7:7">
      <c r="G4279"/>
    </row>
    <row r="4280" spans="7:7">
      <c r="G4280"/>
    </row>
    <row r="4281" spans="7:7">
      <c r="G4281"/>
    </row>
    <row r="4282" spans="7:7">
      <c r="G4282"/>
    </row>
    <row r="4283" spans="7:7">
      <c r="G4283"/>
    </row>
    <row r="4284" spans="7:7">
      <c r="G4284"/>
    </row>
    <row r="4285" spans="7:7">
      <c r="G4285"/>
    </row>
    <row r="4286" spans="7:7">
      <c r="G4286"/>
    </row>
    <row r="4287" spans="7:7">
      <c r="G4287"/>
    </row>
    <row r="4288" spans="7:7">
      <c r="G4288"/>
    </row>
    <row r="4289" spans="7:7">
      <c r="G4289"/>
    </row>
    <row r="4290" spans="7:7">
      <c r="G4290"/>
    </row>
    <row r="4291" spans="7:7">
      <c r="G4291"/>
    </row>
    <row r="4292" spans="7:7">
      <c r="G4292"/>
    </row>
    <row r="4293" spans="7:7">
      <c r="G4293"/>
    </row>
    <row r="4294" spans="7:7">
      <c r="G4294"/>
    </row>
    <row r="4295" spans="7:7">
      <c r="G4295"/>
    </row>
    <row r="4296" spans="7:7">
      <c r="G4296"/>
    </row>
    <row r="4297" spans="7:7">
      <c r="G4297"/>
    </row>
    <row r="4298" spans="7:7">
      <c r="G4298"/>
    </row>
    <row r="4299" spans="7:7">
      <c r="G4299"/>
    </row>
    <row r="4300" spans="7:7">
      <c r="G4300"/>
    </row>
    <row r="4301" spans="7:7">
      <c r="G4301"/>
    </row>
    <row r="4302" spans="7:7">
      <c r="G4302"/>
    </row>
    <row r="4303" spans="7:7">
      <c r="G4303"/>
    </row>
    <row r="4304" spans="7:7">
      <c r="G4304"/>
    </row>
    <row r="4305" spans="7:7">
      <c r="G4305"/>
    </row>
    <row r="4306" spans="7:7">
      <c r="G4306"/>
    </row>
    <row r="4307" spans="7:7">
      <c r="G4307"/>
    </row>
    <row r="4308" spans="7:7">
      <c r="G4308"/>
    </row>
    <row r="4309" spans="7:7">
      <c r="G4309"/>
    </row>
    <row r="4310" spans="7:7">
      <c r="G4310"/>
    </row>
    <row r="4311" spans="7:7">
      <c r="G4311"/>
    </row>
    <row r="4312" spans="7:7">
      <c r="G4312"/>
    </row>
    <row r="4313" spans="7:7">
      <c r="G4313"/>
    </row>
    <row r="4314" spans="7:7">
      <c r="G4314"/>
    </row>
    <row r="4315" spans="7:7">
      <c r="G4315"/>
    </row>
    <row r="4316" spans="7:7">
      <c r="G4316"/>
    </row>
    <row r="4317" spans="7:7">
      <c r="G4317"/>
    </row>
    <row r="4318" spans="7:7">
      <c r="G4318"/>
    </row>
    <row r="4319" spans="7:7">
      <c r="G4319"/>
    </row>
    <row r="4320" spans="7:7">
      <c r="G4320"/>
    </row>
    <row r="4321" spans="7:7">
      <c r="G4321"/>
    </row>
    <row r="4322" spans="7:7">
      <c r="G4322"/>
    </row>
    <row r="4323" spans="7:7">
      <c r="G4323"/>
    </row>
    <row r="4324" spans="7:7">
      <c r="G4324"/>
    </row>
    <row r="4325" spans="7:7">
      <c r="G4325"/>
    </row>
    <row r="4326" spans="7:7">
      <c r="G4326"/>
    </row>
    <row r="4327" spans="7:7">
      <c r="G4327"/>
    </row>
    <row r="4328" spans="7:7">
      <c r="G4328"/>
    </row>
    <row r="4329" spans="7:7">
      <c r="G4329"/>
    </row>
    <row r="4330" spans="7:7">
      <c r="G4330"/>
    </row>
    <row r="4331" spans="7:7">
      <c r="G4331"/>
    </row>
    <row r="4332" spans="7:7">
      <c r="G4332"/>
    </row>
    <row r="4333" spans="7:7">
      <c r="G4333"/>
    </row>
    <row r="4334" spans="7:7">
      <c r="G4334"/>
    </row>
    <row r="4335" spans="7:7">
      <c r="G4335"/>
    </row>
    <row r="4336" spans="7:7">
      <c r="G4336"/>
    </row>
    <row r="4337" spans="7:7">
      <c r="G4337"/>
    </row>
    <row r="4338" spans="7:7">
      <c r="G4338"/>
    </row>
    <row r="4339" spans="7:7">
      <c r="G4339"/>
    </row>
    <row r="4340" spans="7:7">
      <c r="G4340"/>
    </row>
    <row r="4341" spans="7:7">
      <c r="G4341"/>
    </row>
    <row r="4342" spans="7:7">
      <c r="G4342"/>
    </row>
    <row r="4343" spans="7:7">
      <c r="G4343"/>
    </row>
    <row r="4344" spans="7:7">
      <c r="G4344"/>
    </row>
    <row r="4345" spans="7:7">
      <c r="G4345"/>
    </row>
    <row r="4346" spans="7:7">
      <c r="G4346"/>
    </row>
    <row r="4347" spans="7:7">
      <c r="G4347"/>
    </row>
    <row r="4348" spans="7:7">
      <c r="G4348"/>
    </row>
    <row r="4349" spans="7:7">
      <c r="G4349"/>
    </row>
    <row r="4350" spans="7:7">
      <c r="G4350"/>
    </row>
    <row r="4351" spans="7:7">
      <c r="G4351"/>
    </row>
    <row r="4352" spans="7:7">
      <c r="G4352"/>
    </row>
    <row r="4353" spans="7:7">
      <c r="G4353"/>
    </row>
    <row r="4354" spans="7:7">
      <c r="G4354"/>
    </row>
    <row r="4355" spans="7:7">
      <c r="G4355"/>
    </row>
    <row r="4356" spans="7:7">
      <c r="G4356"/>
    </row>
    <row r="4357" spans="7:7">
      <c r="G4357"/>
    </row>
    <row r="4358" spans="7:7">
      <c r="G4358"/>
    </row>
    <row r="4359" spans="7:7">
      <c r="G4359"/>
    </row>
    <row r="4360" spans="7:7">
      <c r="G4360"/>
    </row>
    <row r="4361" spans="7:7">
      <c r="G4361"/>
    </row>
    <row r="4362" spans="7:7">
      <c r="G4362"/>
    </row>
    <row r="4363" spans="7:7">
      <c r="G4363"/>
    </row>
    <row r="4364" spans="7:7">
      <c r="G4364"/>
    </row>
    <row r="4365" spans="7:7">
      <c r="G4365"/>
    </row>
    <row r="4366" spans="7:7">
      <c r="G4366"/>
    </row>
    <row r="4367" spans="7:7">
      <c r="G4367"/>
    </row>
    <row r="4368" spans="7:7">
      <c r="G4368"/>
    </row>
    <row r="4369" spans="7:7">
      <c r="G4369"/>
    </row>
    <row r="4370" spans="7:7">
      <c r="G4370"/>
    </row>
    <row r="4371" spans="7:7">
      <c r="G4371"/>
    </row>
    <row r="4372" spans="7:7">
      <c r="G4372"/>
    </row>
    <row r="4373" spans="7:7">
      <c r="G4373"/>
    </row>
    <row r="4374" spans="7:7">
      <c r="G4374"/>
    </row>
    <row r="4375" spans="7:7">
      <c r="G4375"/>
    </row>
    <row r="4376" spans="7:7">
      <c r="G4376"/>
    </row>
    <row r="4377" spans="7:7">
      <c r="G4377"/>
    </row>
    <row r="4378" spans="7:7">
      <c r="G4378"/>
    </row>
    <row r="4379" spans="7:7">
      <c r="G4379"/>
    </row>
    <row r="4380" spans="7:7">
      <c r="G4380"/>
    </row>
    <row r="4381" spans="7:7">
      <c r="G4381"/>
    </row>
    <row r="4382" spans="7:7">
      <c r="G4382"/>
    </row>
    <row r="4383" spans="7:7">
      <c r="G4383"/>
    </row>
    <row r="4384" spans="7:7">
      <c r="G4384"/>
    </row>
    <row r="4385" spans="7:7">
      <c r="G4385"/>
    </row>
    <row r="4386" spans="7:7">
      <c r="G4386"/>
    </row>
    <row r="4387" spans="7:7">
      <c r="G4387"/>
    </row>
    <row r="4388" spans="7:7">
      <c r="G4388"/>
    </row>
    <row r="4389" spans="7:7">
      <c r="G4389"/>
    </row>
    <row r="4390" spans="7:7">
      <c r="G4390"/>
    </row>
    <row r="4391" spans="7:7">
      <c r="G4391"/>
    </row>
    <row r="4392" spans="7:7">
      <c r="G4392"/>
    </row>
    <row r="4393" spans="7:7">
      <c r="G4393"/>
    </row>
    <row r="4394" spans="7:7">
      <c r="G4394"/>
    </row>
    <row r="4395" spans="7:7">
      <c r="G4395"/>
    </row>
    <row r="4396" spans="7:7">
      <c r="G4396"/>
    </row>
    <row r="4397" spans="7:7">
      <c r="G4397"/>
    </row>
    <row r="4398" spans="7:7">
      <c r="G4398"/>
    </row>
    <row r="4399" spans="7:7">
      <c r="G4399"/>
    </row>
    <row r="4400" spans="7:7">
      <c r="G4400"/>
    </row>
    <row r="4401" spans="7:7">
      <c r="G4401"/>
    </row>
    <row r="4402" spans="7:7">
      <c r="G4402"/>
    </row>
    <row r="4403" spans="7:7">
      <c r="G4403"/>
    </row>
    <row r="4404" spans="7:7">
      <c r="G4404"/>
    </row>
    <row r="4405" spans="7:7">
      <c r="G4405"/>
    </row>
    <row r="4406" spans="7:7">
      <c r="G4406"/>
    </row>
    <row r="4407" spans="7:7">
      <c r="G4407"/>
    </row>
    <row r="4408" spans="7:7">
      <c r="G4408"/>
    </row>
    <row r="4409" spans="7:7">
      <c r="G4409"/>
    </row>
    <row r="4410" spans="7:7">
      <c r="G4410"/>
    </row>
    <row r="4411" spans="7:7">
      <c r="G4411"/>
    </row>
    <row r="4412" spans="7:7">
      <c r="G4412"/>
    </row>
    <row r="4413" spans="7:7">
      <c r="G4413"/>
    </row>
    <row r="4414" spans="7:7">
      <c r="G4414"/>
    </row>
    <row r="4415" spans="7:7">
      <c r="G4415"/>
    </row>
    <row r="4416" spans="7:7">
      <c r="G4416"/>
    </row>
    <row r="4417" spans="7:7">
      <c r="G4417"/>
    </row>
    <row r="4418" spans="7:7">
      <c r="G4418"/>
    </row>
    <row r="4419" spans="7:7">
      <c r="G4419"/>
    </row>
    <row r="4420" spans="7:7">
      <c r="G4420"/>
    </row>
    <row r="4421" spans="7:7">
      <c r="G4421"/>
    </row>
    <row r="4422" spans="7:7">
      <c r="G4422"/>
    </row>
    <row r="4423" spans="7:7">
      <c r="G4423"/>
    </row>
    <row r="4424" spans="7:7">
      <c r="G4424"/>
    </row>
    <row r="4425" spans="7:7">
      <c r="G4425"/>
    </row>
    <row r="4426" spans="7:7">
      <c r="G4426"/>
    </row>
    <row r="4427" spans="7:7">
      <c r="G4427"/>
    </row>
    <row r="4428" spans="7:7">
      <c r="G4428"/>
    </row>
    <row r="4429" spans="7:7">
      <c r="G4429"/>
    </row>
    <row r="4430" spans="7:7">
      <c r="G4430"/>
    </row>
    <row r="4431" spans="7:7">
      <c r="G4431"/>
    </row>
    <row r="4432" spans="7:7">
      <c r="G4432"/>
    </row>
    <row r="4433" spans="7:7">
      <c r="G4433"/>
    </row>
    <row r="4434" spans="7:7">
      <c r="G4434"/>
    </row>
    <row r="4435" spans="7:7">
      <c r="G4435"/>
    </row>
    <row r="4436" spans="7:7">
      <c r="G4436"/>
    </row>
    <row r="4437" spans="7:7">
      <c r="G4437"/>
    </row>
    <row r="4438" spans="7:7">
      <c r="G4438"/>
    </row>
    <row r="4439" spans="7:7">
      <c r="G4439"/>
    </row>
    <row r="4440" spans="7:7">
      <c r="G4440"/>
    </row>
    <row r="4441" spans="7:7">
      <c r="G4441"/>
    </row>
    <row r="4442" spans="7:7">
      <c r="G4442"/>
    </row>
    <row r="4443" spans="7:7">
      <c r="G4443"/>
    </row>
    <row r="4444" spans="7:7">
      <c r="G4444"/>
    </row>
    <row r="4445" spans="7:7">
      <c r="G4445"/>
    </row>
    <row r="4446" spans="7:7">
      <c r="G4446"/>
    </row>
    <row r="4447" spans="7:7">
      <c r="G4447"/>
    </row>
    <row r="4448" spans="7:7">
      <c r="G4448"/>
    </row>
    <row r="4449" spans="7:7">
      <c r="G4449"/>
    </row>
    <row r="4450" spans="7:7">
      <c r="G4450"/>
    </row>
    <row r="4451" spans="7:7">
      <c r="G4451"/>
    </row>
    <row r="4452" spans="7:7">
      <c r="G4452"/>
    </row>
    <row r="4453" spans="7:7">
      <c r="G4453"/>
    </row>
    <row r="4454" spans="7:7">
      <c r="G4454"/>
    </row>
    <row r="4455" spans="7:7">
      <c r="G4455"/>
    </row>
    <row r="4456" spans="7:7">
      <c r="G4456"/>
    </row>
    <row r="4457" spans="7:7">
      <c r="G4457"/>
    </row>
    <row r="4458" spans="7:7">
      <c r="G4458"/>
    </row>
    <row r="4459" spans="7:7">
      <c r="G4459"/>
    </row>
    <row r="4460" spans="7:7">
      <c r="G4460"/>
    </row>
    <row r="4461" spans="7:7">
      <c r="G4461"/>
    </row>
    <row r="4462" spans="7:7">
      <c r="G4462"/>
    </row>
    <row r="4463" spans="7:7">
      <c r="G4463"/>
    </row>
    <row r="4464" spans="7:7">
      <c r="G4464"/>
    </row>
    <row r="4465" spans="7:7">
      <c r="G4465"/>
    </row>
    <row r="4466" spans="7:7">
      <c r="G4466"/>
    </row>
    <row r="4467" spans="7:7">
      <c r="G4467"/>
    </row>
    <row r="4468" spans="7:7">
      <c r="G4468"/>
    </row>
    <row r="4469" spans="7:7">
      <c r="G4469"/>
    </row>
    <row r="4470" spans="7:7">
      <c r="G4470"/>
    </row>
    <row r="4471" spans="7:7">
      <c r="G4471"/>
    </row>
    <row r="4472" spans="7:7">
      <c r="G4472"/>
    </row>
    <row r="4473" spans="7:7">
      <c r="G4473"/>
    </row>
    <row r="4474" spans="7:7">
      <c r="G4474"/>
    </row>
    <row r="4475" spans="7:7">
      <c r="G4475"/>
    </row>
    <row r="4476" spans="7:7">
      <c r="G4476"/>
    </row>
    <row r="4477" spans="7:7">
      <c r="G4477"/>
    </row>
    <row r="4478" spans="7:7">
      <c r="G4478"/>
    </row>
    <row r="4479" spans="7:7">
      <c r="G4479"/>
    </row>
    <row r="4480" spans="7:7">
      <c r="G4480"/>
    </row>
    <row r="4481" spans="7:7">
      <c r="G4481"/>
    </row>
    <row r="4482" spans="7:7">
      <c r="G4482"/>
    </row>
    <row r="4483" spans="7:7">
      <c r="G4483"/>
    </row>
    <row r="4484" spans="7:7">
      <c r="G4484"/>
    </row>
    <row r="4485" spans="7:7">
      <c r="G4485"/>
    </row>
    <row r="4486" spans="7:7">
      <c r="G4486"/>
    </row>
    <row r="4487" spans="7:7">
      <c r="G4487"/>
    </row>
    <row r="4488" spans="7:7">
      <c r="G4488"/>
    </row>
    <row r="4489" spans="7:7">
      <c r="G4489"/>
    </row>
    <row r="4490" spans="7:7">
      <c r="G4490"/>
    </row>
    <row r="4491" spans="7:7">
      <c r="G4491"/>
    </row>
    <row r="4492" spans="7:7">
      <c r="G4492"/>
    </row>
    <row r="4493" spans="7:7">
      <c r="G4493"/>
    </row>
    <row r="4494" spans="7:7">
      <c r="G4494"/>
    </row>
    <row r="4495" spans="7:7">
      <c r="G4495"/>
    </row>
    <row r="4496" spans="7:7">
      <c r="G4496"/>
    </row>
    <row r="4497" spans="7:7">
      <c r="G4497"/>
    </row>
    <row r="4498" spans="7:7">
      <c r="G4498"/>
    </row>
    <row r="4499" spans="7:7">
      <c r="G4499"/>
    </row>
    <row r="4500" spans="7:7">
      <c r="G4500"/>
    </row>
    <row r="4501" spans="7:7">
      <c r="G4501"/>
    </row>
    <row r="4502" spans="7:7">
      <c r="G4502"/>
    </row>
    <row r="4503" spans="7:7">
      <c r="G4503"/>
    </row>
    <row r="4504" spans="7:7">
      <c r="G4504"/>
    </row>
    <row r="4505" spans="7:7">
      <c r="G4505"/>
    </row>
    <row r="4506" spans="7:7">
      <c r="G4506"/>
    </row>
    <row r="4507" spans="7:7">
      <c r="G4507"/>
    </row>
    <row r="4508" spans="7:7">
      <c r="G4508"/>
    </row>
    <row r="4509" spans="7:7">
      <c r="G4509"/>
    </row>
    <row r="4510" spans="7:7">
      <c r="G4510"/>
    </row>
    <row r="4511" spans="7:7">
      <c r="G4511"/>
    </row>
    <row r="4512" spans="7:7">
      <c r="G4512"/>
    </row>
    <row r="4513" spans="7:7">
      <c r="G4513"/>
    </row>
    <row r="4514" spans="7:7">
      <c r="G4514"/>
    </row>
    <row r="4515" spans="7:7">
      <c r="G4515"/>
    </row>
    <row r="4516" spans="7:7">
      <c r="G4516"/>
    </row>
    <row r="4517" spans="7:7">
      <c r="G4517"/>
    </row>
    <row r="4518" spans="7:7">
      <c r="G4518"/>
    </row>
    <row r="4519" spans="7:7">
      <c r="G4519"/>
    </row>
    <row r="4520" spans="7:7">
      <c r="G4520"/>
    </row>
    <row r="4521" spans="7:7">
      <c r="G4521"/>
    </row>
    <row r="4522" spans="7:7">
      <c r="G4522"/>
    </row>
    <row r="4523" spans="7:7">
      <c r="G4523"/>
    </row>
    <row r="4524" spans="7:7">
      <c r="G4524"/>
    </row>
    <row r="4525" spans="7:7">
      <c r="G4525"/>
    </row>
    <row r="4526" spans="7:7">
      <c r="G4526"/>
    </row>
    <row r="4527" spans="7:7">
      <c r="G4527"/>
    </row>
    <row r="4528" spans="7:7">
      <c r="G4528"/>
    </row>
    <row r="4529" spans="7:7">
      <c r="G4529"/>
    </row>
    <row r="4530" spans="7:7">
      <c r="G4530"/>
    </row>
    <row r="4531" spans="7:7">
      <c r="G4531"/>
    </row>
    <row r="4532" spans="7:7">
      <c r="G4532"/>
    </row>
    <row r="4533" spans="7:7">
      <c r="G4533"/>
    </row>
    <row r="4534" spans="7:7">
      <c r="G4534"/>
    </row>
    <row r="4535" spans="7:7">
      <c r="G4535"/>
    </row>
    <row r="4536" spans="7:7">
      <c r="G4536"/>
    </row>
    <row r="4537" spans="7:7">
      <c r="G4537"/>
    </row>
    <row r="4538" spans="7:7">
      <c r="G4538"/>
    </row>
    <row r="4539" spans="7:7">
      <c r="G4539"/>
    </row>
    <row r="4540" spans="7:7">
      <c r="G4540"/>
    </row>
    <row r="4541" spans="7:7">
      <c r="G4541"/>
    </row>
    <row r="4542" spans="7:7">
      <c r="G4542"/>
    </row>
    <row r="4543" spans="7:7">
      <c r="G4543"/>
    </row>
    <row r="4544" spans="7:7">
      <c r="G4544"/>
    </row>
    <row r="4545" spans="7:7">
      <c r="G4545"/>
    </row>
    <row r="4546" spans="7:7">
      <c r="G4546"/>
    </row>
    <row r="4547" spans="7:7">
      <c r="G4547"/>
    </row>
    <row r="4548" spans="7:7">
      <c r="G4548"/>
    </row>
    <row r="4549" spans="7:7">
      <c r="G4549"/>
    </row>
    <row r="4550" spans="7:7">
      <c r="G4550"/>
    </row>
    <row r="4551" spans="7:7">
      <c r="G4551"/>
    </row>
    <row r="4552" spans="7:7">
      <c r="G4552"/>
    </row>
    <row r="4553" spans="7:7">
      <c r="G4553"/>
    </row>
    <row r="4554" spans="7:7">
      <c r="G4554"/>
    </row>
    <row r="4555" spans="7:7">
      <c r="G4555"/>
    </row>
    <row r="4556" spans="7:7">
      <c r="G4556"/>
    </row>
    <row r="4557" spans="7:7">
      <c r="G4557"/>
    </row>
    <row r="4558" spans="7:7">
      <c r="G4558"/>
    </row>
    <row r="4559" spans="7:7">
      <c r="G4559"/>
    </row>
    <row r="4560" spans="7:7">
      <c r="G4560"/>
    </row>
    <row r="4561" spans="7:7">
      <c r="G4561"/>
    </row>
    <row r="4562" spans="7:7">
      <c r="G4562"/>
    </row>
    <row r="4563" spans="7:7">
      <c r="G4563"/>
    </row>
    <row r="4564" spans="7:7">
      <c r="G4564"/>
    </row>
    <row r="4565" spans="7:7">
      <c r="G4565"/>
    </row>
    <row r="4566" spans="7:7">
      <c r="G4566"/>
    </row>
    <row r="4567" spans="7:7">
      <c r="G4567"/>
    </row>
    <row r="4568" spans="7:7">
      <c r="G4568"/>
    </row>
    <row r="4569" spans="7:7">
      <c r="G4569"/>
    </row>
    <row r="4570" spans="7:7">
      <c r="G4570"/>
    </row>
    <row r="4571" spans="7:7">
      <c r="G4571"/>
    </row>
    <row r="4572" spans="7:7">
      <c r="G4572"/>
    </row>
    <row r="4573" spans="7:7">
      <c r="G4573"/>
    </row>
    <row r="4574" spans="7:7">
      <c r="G4574"/>
    </row>
    <row r="4575" spans="7:7">
      <c r="G4575"/>
    </row>
    <row r="4576" spans="7:7">
      <c r="G4576"/>
    </row>
    <row r="4577" spans="7:7">
      <c r="G4577"/>
    </row>
    <row r="4578" spans="7:7">
      <c r="G4578"/>
    </row>
    <row r="4579" spans="7:7">
      <c r="G4579"/>
    </row>
    <row r="4580" spans="7:7">
      <c r="G4580"/>
    </row>
    <row r="4581" spans="7:7">
      <c r="G4581"/>
    </row>
    <row r="4582" spans="7:7">
      <c r="G4582"/>
    </row>
    <row r="4583" spans="7:7">
      <c r="G4583"/>
    </row>
    <row r="4584" spans="7:7">
      <c r="G4584"/>
    </row>
    <row r="4585" spans="7:7">
      <c r="G4585"/>
    </row>
    <row r="4586" spans="7:7">
      <c r="G4586"/>
    </row>
    <row r="4587" spans="7:7">
      <c r="G4587"/>
    </row>
    <row r="4588" spans="7:7">
      <c r="G4588"/>
    </row>
    <row r="4589" spans="7:7">
      <c r="G4589"/>
    </row>
    <row r="4590" spans="7:7">
      <c r="G4590"/>
    </row>
    <row r="4591" spans="7:7">
      <c r="G4591"/>
    </row>
    <row r="4592" spans="7:7">
      <c r="G4592"/>
    </row>
    <row r="4593" spans="7:7">
      <c r="G4593"/>
    </row>
    <row r="4594" spans="7:7">
      <c r="G4594"/>
    </row>
    <row r="4595" spans="7:7">
      <c r="G4595"/>
    </row>
    <row r="4596" spans="7:7">
      <c r="G4596"/>
    </row>
    <row r="4597" spans="7:7">
      <c r="G4597"/>
    </row>
    <row r="4598" spans="7:7">
      <c r="G4598"/>
    </row>
    <row r="4599" spans="7:7">
      <c r="G4599"/>
    </row>
    <row r="4600" spans="7:7">
      <c r="G4600"/>
    </row>
    <row r="4601" spans="7:7">
      <c r="G4601"/>
    </row>
    <row r="4602" spans="7:7">
      <c r="G4602"/>
    </row>
    <row r="4603" spans="7:7">
      <c r="G4603"/>
    </row>
    <row r="4604" spans="7:7">
      <c r="G4604"/>
    </row>
    <row r="4605" spans="7:7">
      <c r="G4605"/>
    </row>
    <row r="4606" spans="7:7">
      <c r="G4606"/>
    </row>
    <row r="4607" spans="7:7">
      <c r="G4607"/>
    </row>
    <row r="4608" spans="7:7">
      <c r="G4608"/>
    </row>
    <row r="4609" spans="7:7">
      <c r="G4609"/>
    </row>
    <row r="4610" spans="7:7">
      <c r="G4610"/>
    </row>
    <row r="4611" spans="7:7">
      <c r="G4611"/>
    </row>
    <row r="4612" spans="7:7">
      <c r="G4612"/>
    </row>
    <row r="4613" spans="7:7">
      <c r="G4613"/>
    </row>
    <row r="4614" spans="7:7">
      <c r="G4614"/>
    </row>
    <row r="4615" spans="7:7">
      <c r="G4615"/>
    </row>
    <row r="4616" spans="7:7">
      <c r="G4616"/>
    </row>
    <row r="4617" spans="7:7">
      <c r="G4617"/>
    </row>
    <row r="4618" spans="7:7">
      <c r="G4618"/>
    </row>
    <row r="4619" spans="7:7">
      <c r="G4619"/>
    </row>
    <row r="4620" spans="7:7">
      <c r="G4620"/>
    </row>
    <row r="4621" spans="7:7">
      <c r="G4621"/>
    </row>
    <row r="4622" spans="7:7">
      <c r="G4622"/>
    </row>
    <row r="4623" spans="7:7">
      <c r="G4623"/>
    </row>
    <row r="4624" spans="7:7">
      <c r="G4624"/>
    </row>
    <row r="4625" spans="7:7">
      <c r="G4625"/>
    </row>
    <row r="4626" spans="7:7">
      <c r="G4626"/>
    </row>
    <row r="4627" spans="7:7">
      <c r="G4627"/>
    </row>
    <row r="4628" spans="7:7">
      <c r="G4628"/>
    </row>
    <row r="4629" spans="7:7">
      <c r="G4629"/>
    </row>
    <row r="4630" spans="7:7">
      <c r="G4630"/>
    </row>
    <row r="4631" spans="7:7">
      <c r="G4631"/>
    </row>
    <row r="4632" spans="7:7">
      <c r="G4632"/>
    </row>
    <row r="4633" spans="7:7">
      <c r="G4633"/>
    </row>
    <row r="4634" spans="7:7">
      <c r="G4634"/>
    </row>
    <row r="4635" spans="7:7">
      <c r="G4635"/>
    </row>
    <row r="4636" spans="7:7">
      <c r="G4636"/>
    </row>
    <row r="4637" spans="7:7">
      <c r="G4637"/>
    </row>
    <row r="4638" spans="7:7">
      <c r="G4638"/>
    </row>
    <row r="4639" spans="7:7">
      <c r="G4639"/>
    </row>
    <row r="4640" spans="7:7">
      <c r="G4640"/>
    </row>
    <row r="4641" spans="7:7">
      <c r="G4641"/>
    </row>
    <row r="4642" spans="7:7">
      <c r="G4642"/>
    </row>
    <row r="4643" spans="7:7">
      <c r="G4643"/>
    </row>
    <row r="4644" spans="7:7">
      <c r="G4644"/>
    </row>
    <row r="4645" spans="7:7">
      <c r="G4645"/>
    </row>
    <row r="4646" spans="7:7">
      <c r="G4646"/>
    </row>
    <row r="4647" spans="7:7">
      <c r="G4647"/>
    </row>
    <row r="4648" spans="7:7">
      <c r="G4648"/>
    </row>
    <row r="4649" spans="7:7">
      <c r="G4649"/>
    </row>
    <row r="4650" spans="7:7">
      <c r="G4650"/>
    </row>
    <row r="4651" spans="7:7">
      <c r="G4651"/>
    </row>
    <row r="4652" spans="7:7">
      <c r="G4652"/>
    </row>
    <row r="4653" spans="7:7">
      <c r="G4653"/>
    </row>
    <row r="4654" spans="7:7">
      <c r="G4654"/>
    </row>
    <row r="4655" spans="7:7">
      <c r="G4655"/>
    </row>
    <row r="4656" spans="7:7">
      <c r="G4656"/>
    </row>
    <row r="4657" spans="7:7">
      <c r="G4657"/>
    </row>
    <row r="4658" spans="7:7">
      <c r="G4658"/>
    </row>
    <row r="4659" spans="7:7">
      <c r="G4659"/>
    </row>
    <row r="4660" spans="7:7">
      <c r="G4660"/>
    </row>
    <row r="4661" spans="7:7">
      <c r="G4661"/>
    </row>
    <row r="4662" spans="7:7">
      <c r="G4662"/>
    </row>
    <row r="4663" spans="7:7">
      <c r="G4663"/>
    </row>
    <row r="4664" spans="7:7">
      <c r="G4664"/>
    </row>
    <row r="4665" spans="7:7">
      <c r="G4665"/>
    </row>
    <row r="4666" spans="7:7">
      <c r="G4666"/>
    </row>
    <row r="4667" spans="7:7">
      <c r="G4667"/>
    </row>
    <row r="4668" spans="7:7">
      <c r="G4668"/>
    </row>
    <row r="4669" spans="7:7">
      <c r="G4669"/>
    </row>
    <row r="4670" spans="7:7">
      <c r="G4670"/>
    </row>
    <row r="4671" spans="7:7">
      <c r="G4671"/>
    </row>
    <row r="4672" spans="7:7">
      <c r="G4672"/>
    </row>
    <row r="4673" spans="7:7">
      <c r="G4673"/>
    </row>
    <row r="4674" spans="7:7">
      <c r="G4674"/>
    </row>
    <row r="4675" spans="7:7">
      <c r="G4675"/>
    </row>
    <row r="4676" spans="7:7">
      <c r="G4676"/>
    </row>
    <row r="4677" spans="7:7">
      <c r="G4677"/>
    </row>
    <row r="4678" spans="7:7">
      <c r="G4678"/>
    </row>
    <row r="4679" spans="7:7">
      <c r="G4679"/>
    </row>
    <row r="4680" spans="7:7">
      <c r="G4680"/>
    </row>
    <row r="4681" spans="7:7">
      <c r="G4681"/>
    </row>
    <row r="4682" spans="7:7">
      <c r="G4682"/>
    </row>
    <row r="4683" spans="7:7">
      <c r="G4683"/>
    </row>
    <row r="4684" spans="7:7">
      <c r="G4684"/>
    </row>
    <row r="4685" spans="7:7">
      <c r="G4685"/>
    </row>
    <row r="4686" spans="7:7">
      <c r="G4686"/>
    </row>
    <row r="4687" spans="7:7">
      <c r="G4687"/>
    </row>
    <row r="4688" spans="7:7">
      <c r="G4688"/>
    </row>
    <row r="4689" spans="7:7">
      <c r="G4689"/>
    </row>
    <row r="4690" spans="7:7">
      <c r="G4690"/>
    </row>
    <row r="4691" spans="7:7">
      <c r="G4691"/>
    </row>
    <row r="4692" spans="7:7">
      <c r="G4692"/>
    </row>
    <row r="4693" spans="7:7">
      <c r="G4693"/>
    </row>
    <row r="4694" spans="7:7">
      <c r="G4694"/>
    </row>
    <row r="4695" spans="7:7">
      <c r="G4695"/>
    </row>
    <row r="4696" spans="7:7">
      <c r="G4696"/>
    </row>
    <row r="4697" spans="7:7">
      <c r="G4697"/>
    </row>
    <row r="4698" spans="7:7">
      <c r="G4698"/>
    </row>
    <row r="4699" spans="7:7">
      <c r="G4699"/>
    </row>
    <row r="4700" spans="7:7">
      <c r="G4700"/>
    </row>
    <row r="4701" spans="7:7">
      <c r="G4701"/>
    </row>
    <row r="4702" spans="7:7">
      <c r="G4702"/>
    </row>
    <row r="4703" spans="7:7">
      <c r="G4703"/>
    </row>
    <row r="4704" spans="7:7">
      <c r="G4704"/>
    </row>
    <row r="4705" spans="7:7">
      <c r="G4705"/>
    </row>
    <row r="4706" spans="7:7">
      <c r="G4706"/>
    </row>
    <row r="4707" spans="7:7">
      <c r="G4707"/>
    </row>
    <row r="4708" spans="7:7">
      <c r="G4708"/>
    </row>
    <row r="4709" spans="7:7">
      <c r="G4709"/>
    </row>
    <row r="4710" spans="7:7">
      <c r="G4710"/>
    </row>
    <row r="4711" spans="7:7">
      <c r="G4711"/>
    </row>
    <row r="4712" spans="7:7">
      <c r="G4712"/>
    </row>
    <row r="4713" spans="7:7">
      <c r="G4713"/>
    </row>
    <row r="4714" spans="7:7">
      <c r="G4714"/>
    </row>
    <row r="4715" spans="7:7">
      <c r="G4715"/>
    </row>
    <row r="4716" spans="7:7">
      <c r="G4716"/>
    </row>
    <row r="4717" spans="7:7">
      <c r="G4717"/>
    </row>
    <row r="4718" spans="7:7">
      <c r="G4718"/>
    </row>
    <row r="4719" spans="7:7">
      <c r="G4719"/>
    </row>
    <row r="4720" spans="7:7">
      <c r="G4720"/>
    </row>
    <row r="4721" spans="7:7">
      <c r="G4721"/>
    </row>
    <row r="4722" spans="7:7">
      <c r="G4722"/>
    </row>
    <row r="4723" spans="7:7">
      <c r="G4723"/>
    </row>
    <row r="4724" spans="7:7">
      <c r="G4724"/>
    </row>
    <row r="4725" spans="7:7">
      <c r="G4725"/>
    </row>
    <row r="4726" spans="7:7">
      <c r="G4726"/>
    </row>
    <row r="4727" spans="7:7">
      <c r="G4727"/>
    </row>
    <row r="4728" spans="7:7">
      <c r="G4728"/>
    </row>
    <row r="4729" spans="7:7">
      <c r="G4729"/>
    </row>
    <row r="4730" spans="7:7">
      <c r="G4730"/>
    </row>
    <row r="4731" spans="7:7">
      <c r="G4731"/>
    </row>
    <row r="4732" spans="7:7">
      <c r="G4732"/>
    </row>
    <row r="4733" spans="7:7">
      <c r="G4733"/>
    </row>
    <row r="4734" spans="7:7">
      <c r="G4734"/>
    </row>
    <row r="4735" spans="7:7">
      <c r="G4735"/>
    </row>
    <row r="4736" spans="7:7">
      <c r="G4736"/>
    </row>
    <row r="4737" spans="7:7">
      <c r="G4737"/>
    </row>
    <row r="4738" spans="7:7">
      <c r="G4738"/>
    </row>
    <row r="4739" spans="7:7">
      <c r="G4739"/>
    </row>
    <row r="4740" spans="7:7">
      <c r="G4740"/>
    </row>
    <row r="4741" spans="7:7">
      <c r="G4741"/>
    </row>
    <row r="4742" spans="7:7">
      <c r="G4742"/>
    </row>
    <row r="4743" spans="7:7">
      <c r="G4743"/>
    </row>
    <row r="4744" spans="7:7">
      <c r="G4744"/>
    </row>
    <row r="4745" spans="7:7">
      <c r="G4745"/>
    </row>
    <row r="4746" spans="7:7">
      <c r="G4746"/>
    </row>
    <row r="4747" spans="7:7">
      <c r="G4747"/>
    </row>
    <row r="4748" spans="7:7">
      <c r="G4748"/>
    </row>
    <row r="4749" spans="7:7">
      <c r="G4749"/>
    </row>
    <row r="4750" spans="7:7">
      <c r="G4750"/>
    </row>
    <row r="4751" spans="7:7">
      <c r="G4751"/>
    </row>
    <row r="4752" spans="7:7">
      <c r="G4752"/>
    </row>
    <row r="4753" spans="7:7">
      <c r="G4753"/>
    </row>
    <row r="4754" spans="7:7">
      <c r="G4754"/>
    </row>
    <row r="4755" spans="7:7">
      <c r="G4755"/>
    </row>
    <row r="4756" spans="7:7">
      <c r="G4756"/>
    </row>
    <row r="4757" spans="7:7">
      <c r="G4757"/>
    </row>
    <row r="4758" spans="7:7">
      <c r="G4758"/>
    </row>
    <row r="4759" spans="7:7">
      <c r="G4759"/>
    </row>
    <row r="4760" spans="7:7">
      <c r="G4760"/>
    </row>
    <row r="4761" spans="7:7">
      <c r="G4761"/>
    </row>
    <row r="4762" spans="7:7">
      <c r="G4762"/>
    </row>
    <row r="4763" spans="7:7">
      <c r="G4763"/>
    </row>
    <row r="4764" spans="7:7">
      <c r="G4764"/>
    </row>
    <row r="4765" spans="7:7">
      <c r="G4765"/>
    </row>
    <row r="4766" spans="7:7">
      <c r="G4766"/>
    </row>
    <row r="4767" spans="7:7">
      <c r="G4767"/>
    </row>
    <row r="4768" spans="7:7">
      <c r="G4768"/>
    </row>
    <row r="4769" spans="7:7">
      <c r="G4769"/>
    </row>
    <row r="4770" spans="7:7">
      <c r="G4770"/>
    </row>
    <row r="4771" spans="7:7">
      <c r="G4771"/>
    </row>
    <row r="4772" spans="7:7">
      <c r="G4772"/>
    </row>
    <row r="4773" spans="7:7">
      <c r="G4773"/>
    </row>
    <row r="4774" spans="7:7">
      <c r="G4774"/>
    </row>
    <row r="4775" spans="7:7">
      <c r="G4775"/>
    </row>
    <row r="4776" spans="7:7">
      <c r="G4776"/>
    </row>
    <row r="4777" spans="7:7">
      <c r="G4777"/>
    </row>
    <row r="4778" spans="7:7">
      <c r="G4778"/>
    </row>
    <row r="4779" spans="7:7">
      <c r="G4779"/>
    </row>
    <row r="4780" spans="7:7">
      <c r="G4780"/>
    </row>
    <row r="4781" spans="7:7">
      <c r="G4781"/>
    </row>
    <row r="4782" spans="7:7">
      <c r="G4782"/>
    </row>
    <row r="4783" spans="7:7">
      <c r="G4783"/>
    </row>
    <row r="4784" spans="7:7">
      <c r="G4784"/>
    </row>
    <row r="4785" spans="7:7">
      <c r="G4785"/>
    </row>
    <row r="4786" spans="7:7">
      <c r="G4786"/>
    </row>
    <row r="4787" spans="7:7">
      <c r="G4787"/>
    </row>
    <row r="4788" spans="7:7">
      <c r="G4788"/>
    </row>
    <row r="4789" spans="7:7">
      <c r="G4789"/>
    </row>
    <row r="4790" spans="7:7">
      <c r="G4790"/>
    </row>
    <row r="4791" spans="7:7">
      <c r="G4791"/>
    </row>
    <row r="4792" spans="7:7">
      <c r="G4792"/>
    </row>
    <row r="4793" spans="7:7">
      <c r="G4793"/>
    </row>
    <row r="4794" spans="7:7">
      <c r="G4794"/>
    </row>
    <row r="4795" spans="7:7">
      <c r="G4795"/>
    </row>
    <row r="4796" spans="7:7">
      <c r="G4796"/>
    </row>
    <row r="4797" spans="7:7">
      <c r="G4797"/>
    </row>
    <row r="4798" spans="7:7">
      <c r="G4798"/>
    </row>
    <row r="4799" spans="7:7">
      <c r="G4799"/>
    </row>
    <row r="4800" spans="7:7">
      <c r="G4800"/>
    </row>
    <row r="4801" spans="7:7">
      <c r="G4801"/>
    </row>
    <row r="4802" spans="7:7">
      <c r="G4802"/>
    </row>
    <row r="4803" spans="7:7">
      <c r="G4803"/>
    </row>
    <row r="4804" spans="7:7">
      <c r="G4804"/>
    </row>
    <row r="4805" spans="7:7">
      <c r="G4805"/>
    </row>
    <row r="4806" spans="7:7">
      <c r="G4806"/>
    </row>
    <row r="4807" spans="7:7">
      <c r="G4807"/>
    </row>
    <row r="4808" spans="7:7">
      <c r="G4808"/>
    </row>
    <row r="4809" spans="7:7">
      <c r="G4809"/>
    </row>
    <row r="4810" spans="7:7">
      <c r="G4810"/>
    </row>
    <row r="4811" spans="7:7">
      <c r="G4811"/>
    </row>
    <row r="4812" spans="7:7">
      <c r="G4812"/>
    </row>
    <row r="4813" spans="7:7">
      <c r="G4813"/>
    </row>
    <row r="4814" spans="7:7">
      <c r="G4814"/>
    </row>
    <row r="4815" spans="7:7">
      <c r="G4815"/>
    </row>
    <row r="4816" spans="7:7">
      <c r="G4816"/>
    </row>
    <row r="4817" spans="7:7">
      <c r="G4817"/>
    </row>
    <row r="4818" spans="7:7">
      <c r="G4818"/>
    </row>
    <row r="4819" spans="7:7">
      <c r="G4819"/>
    </row>
    <row r="4820" spans="7:7">
      <c r="G4820"/>
    </row>
    <row r="4821" spans="7:7">
      <c r="G4821"/>
    </row>
    <row r="4822" spans="7:7">
      <c r="G4822"/>
    </row>
    <row r="4823" spans="7:7">
      <c r="G4823"/>
    </row>
    <row r="4824" spans="7:7">
      <c r="G4824"/>
    </row>
    <row r="4825" spans="7:7">
      <c r="G4825"/>
    </row>
    <row r="4826" spans="7:7">
      <c r="G4826"/>
    </row>
    <row r="4827" spans="7:7">
      <c r="G4827"/>
    </row>
    <row r="4828" spans="7:7">
      <c r="G4828"/>
    </row>
    <row r="4829" spans="7:7">
      <c r="G4829"/>
    </row>
    <row r="4830" spans="7:7">
      <c r="G4830"/>
    </row>
    <row r="4831" spans="7:7">
      <c r="G4831"/>
    </row>
    <row r="4832" spans="7:7">
      <c r="G4832"/>
    </row>
    <row r="4833" spans="7:7">
      <c r="G4833"/>
    </row>
    <row r="4834" spans="7:7">
      <c r="G4834"/>
    </row>
    <row r="4835" spans="7:7">
      <c r="G4835"/>
    </row>
    <row r="4836" spans="7:7">
      <c r="G4836"/>
    </row>
    <row r="4837" spans="7:7">
      <c r="G4837"/>
    </row>
    <row r="4838" spans="7:7">
      <c r="G4838"/>
    </row>
    <row r="4839" spans="7:7">
      <c r="G4839"/>
    </row>
    <row r="4840" spans="7:7">
      <c r="G4840"/>
    </row>
    <row r="4841" spans="7:7">
      <c r="G4841"/>
    </row>
    <row r="4842" spans="7:7">
      <c r="G4842"/>
    </row>
    <row r="4843" spans="7:7">
      <c r="G4843"/>
    </row>
    <row r="4844" spans="7:7">
      <c r="G4844"/>
    </row>
    <row r="4845" spans="7:7">
      <c r="G4845"/>
    </row>
    <row r="4846" spans="7:7">
      <c r="G4846"/>
    </row>
    <row r="4847" spans="7:7">
      <c r="G4847"/>
    </row>
    <row r="4848" spans="7:7">
      <c r="G4848"/>
    </row>
    <row r="4849" spans="7:7">
      <c r="G4849"/>
    </row>
    <row r="4850" spans="7:7">
      <c r="G4850"/>
    </row>
    <row r="4851" spans="7:7">
      <c r="G4851"/>
    </row>
    <row r="4852" spans="7:7">
      <c r="G4852"/>
    </row>
    <row r="4853" spans="7:7">
      <c r="G4853"/>
    </row>
    <row r="4854" spans="7:7">
      <c r="G4854"/>
    </row>
    <row r="4855" spans="7:7">
      <c r="G4855"/>
    </row>
    <row r="4856" spans="7:7">
      <c r="G4856"/>
    </row>
    <row r="4857" spans="7:7">
      <c r="G4857"/>
    </row>
    <row r="4858" spans="7:7">
      <c r="G4858"/>
    </row>
    <row r="4859" spans="7:7">
      <c r="G4859"/>
    </row>
    <row r="4860" spans="7:7">
      <c r="G4860"/>
    </row>
    <row r="4861" spans="7:7">
      <c r="G4861"/>
    </row>
    <row r="4862" spans="7:7">
      <c r="G4862"/>
    </row>
    <row r="4863" spans="7:7">
      <c r="G4863"/>
    </row>
    <row r="4864" spans="7:7">
      <c r="G4864"/>
    </row>
    <row r="4865" spans="7:7">
      <c r="G4865"/>
    </row>
    <row r="4866" spans="7:7">
      <c r="G4866"/>
    </row>
    <row r="4867" spans="7:7">
      <c r="G4867"/>
    </row>
    <row r="4868" spans="7:7">
      <c r="G4868"/>
    </row>
    <row r="4869" spans="7:7">
      <c r="G4869"/>
    </row>
    <row r="4870" spans="7:7">
      <c r="G4870"/>
    </row>
    <row r="4871" spans="7:7">
      <c r="G4871"/>
    </row>
    <row r="4872" spans="7:7">
      <c r="G4872"/>
    </row>
    <row r="4873" spans="7:7">
      <c r="G4873"/>
    </row>
    <row r="4874" spans="7:7">
      <c r="G4874"/>
    </row>
    <row r="4875" spans="7:7">
      <c r="G4875"/>
    </row>
    <row r="4876" spans="7:7">
      <c r="G4876"/>
    </row>
    <row r="4877" spans="7:7">
      <c r="G4877"/>
    </row>
    <row r="4878" spans="7:7">
      <c r="G4878"/>
    </row>
    <row r="4879" spans="7:7">
      <c r="G4879"/>
    </row>
    <row r="4880" spans="7:7">
      <c r="G4880"/>
    </row>
    <row r="4881" spans="7:7">
      <c r="G4881"/>
    </row>
    <row r="4882" spans="7:7">
      <c r="G4882"/>
    </row>
    <row r="4883" spans="7:7">
      <c r="G4883"/>
    </row>
    <row r="4884" spans="7:7">
      <c r="G4884"/>
    </row>
    <row r="4885" spans="7:7">
      <c r="G4885"/>
    </row>
    <row r="4886" spans="7:7">
      <c r="G4886"/>
    </row>
    <row r="4887" spans="7:7">
      <c r="G4887"/>
    </row>
    <row r="4888" spans="7:7">
      <c r="G4888"/>
    </row>
    <row r="4889" spans="7:7">
      <c r="G4889"/>
    </row>
    <row r="4890" spans="7:7">
      <c r="G4890"/>
    </row>
    <row r="4891" spans="7:7">
      <c r="G4891"/>
    </row>
    <row r="4892" spans="7:7">
      <c r="G4892"/>
    </row>
    <row r="4893" spans="7:7">
      <c r="G4893"/>
    </row>
    <row r="4894" spans="7:7">
      <c r="G4894"/>
    </row>
    <row r="4895" spans="7:7">
      <c r="G4895"/>
    </row>
    <row r="4896" spans="7:7">
      <c r="G4896"/>
    </row>
    <row r="4897" spans="7:7">
      <c r="G4897"/>
    </row>
    <row r="4898" spans="7:7">
      <c r="G4898"/>
    </row>
    <row r="4899" spans="7:7">
      <c r="G4899"/>
    </row>
    <row r="4900" spans="7:7">
      <c r="G4900"/>
    </row>
    <row r="4901" spans="7:7">
      <c r="G4901"/>
    </row>
    <row r="4902" spans="7:7">
      <c r="G4902"/>
    </row>
    <row r="4903" spans="7:7">
      <c r="G4903"/>
    </row>
    <row r="4904" spans="7:7">
      <c r="G4904"/>
    </row>
    <row r="4905" spans="7:7">
      <c r="G4905"/>
    </row>
    <row r="4906" spans="7:7">
      <c r="G4906"/>
    </row>
    <row r="4907" spans="7:7">
      <c r="G4907"/>
    </row>
    <row r="4908" spans="7:7">
      <c r="G4908"/>
    </row>
    <row r="4909" spans="7:7">
      <c r="G4909"/>
    </row>
    <row r="4910" spans="7:7">
      <c r="G4910"/>
    </row>
    <row r="4911" spans="7:7">
      <c r="G4911"/>
    </row>
    <row r="4912" spans="7:7">
      <c r="G4912"/>
    </row>
    <row r="4913" spans="7:7">
      <c r="G4913"/>
    </row>
    <row r="4914" spans="7:7">
      <c r="G4914"/>
    </row>
    <row r="4915" spans="7:7">
      <c r="G4915"/>
    </row>
    <row r="4916" spans="7:7">
      <c r="G4916"/>
    </row>
    <row r="4917" spans="7:7">
      <c r="G4917"/>
    </row>
    <row r="4918" spans="7:7">
      <c r="G4918"/>
    </row>
    <row r="4919" spans="7:7">
      <c r="G4919"/>
    </row>
    <row r="4920" spans="7:7">
      <c r="G4920"/>
    </row>
    <row r="4921" spans="7:7">
      <c r="G4921"/>
    </row>
    <row r="4922" spans="7:7">
      <c r="G4922"/>
    </row>
    <row r="4923" spans="7:7">
      <c r="G4923"/>
    </row>
    <row r="4924" spans="7:7">
      <c r="G4924"/>
    </row>
    <row r="4925" spans="7:7">
      <c r="G4925"/>
    </row>
    <row r="4926" spans="7:7">
      <c r="G4926"/>
    </row>
    <row r="4927" spans="7:7">
      <c r="G4927"/>
    </row>
    <row r="4928" spans="7:7">
      <c r="G4928"/>
    </row>
    <row r="4929" spans="7:7">
      <c r="G4929"/>
    </row>
    <row r="4930" spans="7:7">
      <c r="G4930"/>
    </row>
    <row r="4931" spans="7:7">
      <c r="G4931"/>
    </row>
    <row r="4932" spans="7:7">
      <c r="G4932"/>
    </row>
    <row r="4933" spans="7:7">
      <c r="G4933"/>
    </row>
    <row r="4934" spans="7:7">
      <c r="G4934"/>
    </row>
    <row r="4935" spans="7:7">
      <c r="G4935"/>
    </row>
    <row r="4936" spans="7:7">
      <c r="G4936"/>
    </row>
    <row r="4937" spans="7:7">
      <c r="G4937"/>
    </row>
    <row r="4938" spans="7:7">
      <c r="G4938"/>
    </row>
    <row r="4939" spans="7:7">
      <c r="G4939"/>
    </row>
    <row r="4940" spans="7:7">
      <c r="G4940"/>
    </row>
    <row r="4941" spans="7:7">
      <c r="G4941"/>
    </row>
    <row r="4942" spans="7:7">
      <c r="G4942"/>
    </row>
    <row r="4943" spans="7:7">
      <c r="G4943"/>
    </row>
    <row r="4944" spans="7:7">
      <c r="G4944"/>
    </row>
    <row r="4945" spans="7:7">
      <c r="G4945"/>
    </row>
    <row r="4946" spans="7:7">
      <c r="G4946"/>
    </row>
    <row r="4947" spans="7:7">
      <c r="G4947"/>
    </row>
    <row r="4948" spans="7:7">
      <c r="G4948"/>
    </row>
    <row r="4949" spans="7:7">
      <c r="G4949"/>
    </row>
    <row r="4950" spans="7:7">
      <c r="G4950"/>
    </row>
    <row r="4951" spans="7:7">
      <c r="G4951"/>
    </row>
    <row r="4952" spans="7:7">
      <c r="G4952"/>
    </row>
    <row r="4953" spans="7:7">
      <c r="G4953"/>
    </row>
    <row r="4954" spans="7:7">
      <c r="G4954"/>
    </row>
    <row r="4955" spans="7:7">
      <c r="G4955"/>
    </row>
    <row r="4956" spans="7:7">
      <c r="G4956"/>
    </row>
    <row r="4957" spans="7:7">
      <c r="G4957"/>
    </row>
    <row r="4958" spans="7:7">
      <c r="G4958"/>
    </row>
    <row r="4959" spans="7:7">
      <c r="G4959"/>
    </row>
    <row r="4960" spans="7:7">
      <c r="G4960"/>
    </row>
    <row r="4961" spans="7:7">
      <c r="G4961"/>
    </row>
    <row r="4962" spans="7:7">
      <c r="G4962"/>
    </row>
    <row r="4963" spans="7:7">
      <c r="G4963"/>
    </row>
    <row r="4964" spans="7:7">
      <c r="G4964"/>
    </row>
    <row r="4965" spans="7:7">
      <c r="G4965"/>
    </row>
    <row r="4966" spans="7:7">
      <c r="G4966"/>
    </row>
    <row r="4967" spans="7:7">
      <c r="G4967"/>
    </row>
    <row r="4968" spans="7:7">
      <c r="G4968"/>
    </row>
    <row r="4969" spans="7:7">
      <c r="G4969"/>
    </row>
    <row r="4970" spans="7:7">
      <c r="G4970"/>
    </row>
    <row r="4971" spans="7:7">
      <c r="G4971"/>
    </row>
    <row r="4972" spans="7:7">
      <c r="G4972"/>
    </row>
    <row r="4973" spans="7:7">
      <c r="G4973"/>
    </row>
    <row r="4974" spans="7:7">
      <c r="G4974"/>
    </row>
    <row r="4975" spans="7:7">
      <c r="G4975"/>
    </row>
    <row r="4976" spans="7:7">
      <c r="G4976"/>
    </row>
    <row r="4977" spans="7:7">
      <c r="G4977"/>
    </row>
    <row r="4978" spans="7:7">
      <c r="G4978"/>
    </row>
    <row r="4979" spans="7:7">
      <c r="G4979"/>
    </row>
    <row r="4980" spans="7:7">
      <c r="G4980"/>
    </row>
    <row r="4981" spans="7:7">
      <c r="G4981"/>
    </row>
    <row r="4982" spans="7:7">
      <c r="G4982"/>
    </row>
    <row r="4983" spans="7:7">
      <c r="G4983"/>
    </row>
    <row r="4984" spans="7:7">
      <c r="G4984"/>
    </row>
    <row r="4985" spans="7:7">
      <c r="G4985"/>
    </row>
    <row r="4986" spans="7:7">
      <c r="G4986"/>
    </row>
    <row r="4987" spans="7:7">
      <c r="G4987"/>
    </row>
    <row r="4988" spans="7:7">
      <c r="G4988"/>
    </row>
    <row r="4989" spans="7:7">
      <c r="G4989"/>
    </row>
    <row r="4990" spans="7:7">
      <c r="G4990"/>
    </row>
    <row r="4991" spans="7:7">
      <c r="G4991"/>
    </row>
    <row r="4992" spans="7:7">
      <c r="G4992"/>
    </row>
    <row r="4993" spans="7:7">
      <c r="G4993"/>
    </row>
    <row r="4994" spans="7:7">
      <c r="G4994"/>
    </row>
    <row r="4995" spans="7:7">
      <c r="G4995"/>
    </row>
    <row r="4996" spans="7:7">
      <c r="G4996"/>
    </row>
    <row r="4997" spans="7:7">
      <c r="G4997"/>
    </row>
    <row r="4998" spans="7:7">
      <c r="G4998"/>
    </row>
    <row r="4999" spans="7:7">
      <c r="G4999"/>
    </row>
    <row r="5000" spans="7:7">
      <c r="G5000"/>
    </row>
    <row r="5001" spans="7:7">
      <c r="G5001"/>
    </row>
    <row r="5002" spans="7:7">
      <c r="G5002"/>
    </row>
    <row r="5003" spans="7:7">
      <c r="G5003"/>
    </row>
    <row r="5004" spans="7:7">
      <c r="G5004"/>
    </row>
    <row r="5005" spans="7:7">
      <c r="G5005"/>
    </row>
    <row r="5006" spans="7:7">
      <c r="G5006"/>
    </row>
    <row r="5007" spans="7:7">
      <c r="G5007"/>
    </row>
    <row r="5008" spans="7:7">
      <c r="G5008"/>
    </row>
    <row r="5009" spans="7:7">
      <c r="G5009"/>
    </row>
    <row r="5010" spans="7:7">
      <c r="G5010"/>
    </row>
    <row r="5011" spans="7:7">
      <c r="G5011"/>
    </row>
    <row r="5012" spans="7:7">
      <c r="G5012"/>
    </row>
    <row r="5013" spans="7:7">
      <c r="G5013"/>
    </row>
    <row r="5014" spans="7:7">
      <c r="G5014"/>
    </row>
    <row r="5015" spans="7:7">
      <c r="G5015"/>
    </row>
    <row r="5016" spans="7:7">
      <c r="G5016"/>
    </row>
    <row r="5017" spans="7:7">
      <c r="G5017"/>
    </row>
    <row r="5018" spans="7:7">
      <c r="G5018"/>
    </row>
    <row r="5019" spans="7:7">
      <c r="G5019"/>
    </row>
    <row r="5020" spans="7:7">
      <c r="G5020"/>
    </row>
    <row r="5021" spans="7:7">
      <c r="G5021"/>
    </row>
    <row r="5022" spans="7:7">
      <c r="G5022"/>
    </row>
    <row r="5023" spans="7:7">
      <c r="G5023"/>
    </row>
    <row r="5024" spans="7:7">
      <c r="G5024"/>
    </row>
    <row r="5025" spans="7:7">
      <c r="G5025"/>
    </row>
    <row r="5026" spans="7:7">
      <c r="G5026"/>
    </row>
    <row r="5027" spans="7:7">
      <c r="G5027"/>
    </row>
    <row r="5028" spans="7:7">
      <c r="G5028"/>
    </row>
    <row r="5029" spans="7:7">
      <c r="G5029"/>
    </row>
    <row r="5030" spans="7:7">
      <c r="G5030"/>
    </row>
    <row r="5031" spans="7:7">
      <c r="G5031"/>
    </row>
    <row r="5032" spans="7:7">
      <c r="G5032"/>
    </row>
    <row r="5033" spans="7:7">
      <c r="G5033"/>
    </row>
    <row r="5034" spans="7:7">
      <c r="G5034"/>
    </row>
    <row r="5035" spans="7:7">
      <c r="G5035"/>
    </row>
    <row r="5036" spans="7:7">
      <c r="G5036"/>
    </row>
    <row r="5037" spans="7:7">
      <c r="G5037"/>
    </row>
    <row r="5038" spans="7:7">
      <c r="G5038"/>
    </row>
    <row r="5039" spans="7:7">
      <c r="G5039"/>
    </row>
    <row r="5040" spans="7:7">
      <c r="G5040"/>
    </row>
    <row r="5041" spans="7:7">
      <c r="G5041"/>
    </row>
    <row r="5042" spans="7:7">
      <c r="G5042"/>
    </row>
    <row r="5043" spans="7:7">
      <c r="G5043"/>
    </row>
    <row r="5044" spans="7:7">
      <c r="G5044"/>
    </row>
    <row r="5045" spans="7:7">
      <c r="G5045"/>
    </row>
    <row r="5046" spans="7:7">
      <c r="G5046"/>
    </row>
    <row r="5047" spans="7:7">
      <c r="G5047"/>
    </row>
    <row r="5048" spans="7:7">
      <c r="G5048"/>
    </row>
    <row r="5049" spans="7:7">
      <c r="G5049"/>
    </row>
    <row r="5050" spans="7:7">
      <c r="G5050"/>
    </row>
    <row r="5051" spans="7:7">
      <c r="G5051"/>
    </row>
    <row r="5052" spans="7:7">
      <c r="G5052"/>
    </row>
    <row r="5053" spans="7:7">
      <c r="G5053"/>
    </row>
    <row r="5054" spans="7:7">
      <c r="G5054"/>
    </row>
    <row r="5055" spans="7:7">
      <c r="G5055"/>
    </row>
    <row r="5056" spans="7:7">
      <c r="G5056"/>
    </row>
    <row r="5057" spans="7:7">
      <c r="G5057"/>
    </row>
    <row r="5058" spans="7:7">
      <c r="G5058"/>
    </row>
    <row r="5059" spans="7:7">
      <c r="G5059"/>
    </row>
    <row r="5060" spans="7:7">
      <c r="G5060"/>
    </row>
    <row r="5061" spans="7:7">
      <c r="G5061"/>
    </row>
    <row r="5062" spans="7:7">
      <c r="G5062"/>
    </row>
    <row r="5063" spans="7:7">
      <c r="G5063"/>
    </row>
    <row r="5064" spans="7:7">
      <c r="G5064"/>
    </row>
    <row r="5065" spans="7:7">
      <c r="G5065"/>
    </row>
    <row r="5066" spans="7:7">
      <c r="G5066"/>
    </row>
    <row r="5067" spans="7:7">
      <c r="G5067"/>
    </row>
    <row r="5068" spans="7:7">
      <c r="G5068"/>
    </row>
    <row r="5069" spans="7:7">
      <c r="G5069"/>
    </row>
    <row r="5070" spans="7:7">
      <c r="G5070"/>
    </row>
    <row r="5071" spans="7:7">
      <c r="G5071"/>
    </row>
    <row r="5072" spans="7:7">
      <c r="G5072"/>
    </row>
    <row r="5073" spans="7:7">
      <c r="G5073"/>
    </row>
    <row r="5074" spans="7:7">
      <c r="G5074"/>
    </row>
    <row r="5075" spans="7:7">
      <c r="G5075"/>
    </row>
    <row r="5076" spans="7:7">
      <c r="G5076"/>
    </row>
    <row r="5077" spans="7:7">
      <c r="G5077"/>
    </row>
    <row r="5078" spans="7:7">
      <c r="G5078"/>
    </row>
    <row r="5079" spans="7:7">
      <c r="G5079"/>
    </row>
    <row r="5080" spans="7:7">
      <c r="G5080"/>
    </row>
    <row r="5081" spans="7:7">
      <c r="G5081"/>
    </row>
    <row r="5082" spans="7:7">
      <c r="G5082"/>
    </row>
    <row r="5083" spans="7:7">
      <c r="G5083"/>
    </row>
    <row r="5084" spans="7:7">
      <c r="G5084"/>
    </row>
    <row r="5085" spans="7:7">
      <c r="G5085"/>
    </row>
    <row r="5086" spans="7:7">
      <c r="G5086"/>
    </row>
    <row r="5087" spans="7:7">
      <c r="G5087"/>
    </row>
    <row r="5088" spans="7:7">
      <c r="G5088"/>
    </row>
    <row r="5089" spans="7:7">
      <c r="G5089"/>
    </row>
    <row r="5090" spans="7:7">
      <c r="G5090"/>
    </row>
    <row r="5091" spans="7:7">
      <c r="G5091"/>
    </row>
    <row r="5092" spans="7:7">
      <c r="G5092"/>
    </row>
    <row r="5093" spans="7:7">
      <c r="G5093"/>
    </row>
    <row r="5094" spans="7:7">
      <c r="G5094"/>
    </row>
    <row r="5095" spans="7:7">
      <c r="G5095"/>
    </row>
    <row r="5096" spans="7:7">
      <c r="G5096"/>
    </row>
    <row r="5097" spans="7:7">
      <c r="G5097"/>
    </row>
    <row r="5098" spans="7:7">
      <c r="G5098"/>
    </row>
    <row r="5099" spans="7:7">
      <c r="G5099"/>
    </row>
    <row r="5100" spans="7:7">
      <c r="G5100"/>
    </row>
    <row r="5101" spans="7:7">
      <c r="G5101"/>
    </row>
    <row r="5102" spans="7:7">
      <c r="G5102"/>
    </row>
    <row r="5103" spans="7:7">
      <c r="G5103"/>
    </row>
    <row r="5104" spans="7:7">
      <c r="G5104"/>
    </row>
    <row r="5105" spans="7:7">
      <c r="G5105"/>
    </row>
    <row r="5106" spans="7:7">
      <c r="G5106"/>
    </row>
    <row r="5107" spans="7:7">
      <c r="G5107"/>
    </row>
    <row r="5108" spans="7:7">
      <c r="G5108"/>
    </row>
    <row r="5109" spans="7:7">
      <c r="G5109"/>
    </row>
    <row r="5110" spans="7:7">
      <c r="G5110"/>
    </row>
    <row r="5111" spans="7:7">
      <c r="G5111"/>
    </row>
    <row r="5112" spans="7:7">
      <c r="G5112"/>
    </row>
    <row r="5113" spans="7:7">
      <c r="G5113"/>
    </row>
    <row r="5114" spans="7:7">
      <c r="G5114"/>
    </row>
    <row r="5115" spans="7:7">
      <c r="G5115"/>
    </row>
    <row r="5116" spans="7:7">
      <c r="G5116"/>
    </row>
    <row r="5117" spans="7:7">
      <c r="G5117"/>
    </row>
    <row r="5118" spans="7:7">
      <c r="G5118"/>
    </row>
    <row r="5119" spans="7:7">
      <c r="G5119"/>
    </row>
    <row r="5120" spans="7:7">
      <c r="G5120"/>
    </row>
    <row r="5121" spans="7:7">
      <c r="G5121"/>
    </row>
    <row r="5122" spans="7:7">
      <c r="G5122"/>
    </row>
    <row r="5123" spans="7:7">
      <c r="G5123"/>
    </row>
    <row r="5124" spans="7:7">
      <c r="G5124"/>
    </row>
    <row r="5125" spans="7:7">
      <c r="G5125"/>
    </row>
    <row r="5126" spans="7:7">
      <c r="G5126"/>
    </row>
    <row r="5127" spans="7:7">
      <c r="G5127"/>
    </row>
    <row r="5128" spans="7:7">
      <c r="G5128"/>
    </row>
    <row r="5129" spans="7:7">
      <c r="G5129"/>
    </row>
    <row r="5130" spans="7:7">
      <c r="G5130"/>
    </row>
    <row r="5131" spans="7:7">
      <c r="G5131"/>
    </row>
    <row r="5132" spans="7:7">
      <c r="G5132"/>
    </row>
    <row r="5133" spans="7:7">
      <c r="G5133"/>
    </row>
    <row r="5134" spans="7:7">
      <c r="G5134"/>
    </row>
    <row r="5135" spans="7:7">
      <c r="G5135"/>
    </row>
    <row r="5136" spans="7:7">
      <c r="G5136"/>
    </row>
    <row r="5137" spans="7:7">
      <c r="G5137"/>
    </row>
    <row r="5138" spans="7:7">
      <c r="G5138"/>
    </row>
    <row r="5139" spans="7:7">
      <c r="G5139"/>
    </row>
    <row r="5140" spans="7:7">
      <c r="G5140"/>
    </row>
    <row r="5141" spans="7:7">
      <c r="G5141"/>
    </row>
    <row r="5142" spans="7:7">
      <c r="G5142"/>
    </row>
    <row r="5143" spans="7:7">
      <c r="G5143"/>
    </row>
    <row r="5144" spans="7:7">
      <c r="G5144"/>
    </row>
    <row r="5145" spans="7:7">
      <c r="G5145"/>
    </row>
    <row r="5146" spans="7:7">
      <c r="G5146"/>
    </row>
    <row r="5147" spans="7:7">
      <c r="G5147"/>
    </row>
    <row r="5148" spans="7:7">
      <c r="G5148"/>
    </row>
    <row r="5149" spans="7:7">
      <c r="G5149"/>
    </row>
    <row r="5150" spans="7:7">
      <c r="G5150"/>
    </row>
    <row r="5151" spans="7:7">
      <c r="G5151"/>
    </row>
    <row r="5152" spans="7:7">
      <c r="G5152"/>
    </row>
    <row r="5153" spans="7:7">
      <c r="G5153"/>
    </row>
    <row r="5154" spans="7:7">
      <c r="G5154"/>
    </row>
    <row r="5155" spans="7:7">
      <c r="G5155"/>
    </row>
    <row r="5156" spans="7:7">
      <c r="G5156"/>
    </row>
    <row r="5157" spans="7:7">
      <c r="G5157"/>
    </row>
    <row r="5158" spans="7:7">
      <c r="G5158"/>
    </row>
    <row r="5159" spans="7:7">
      <c r="G5159"/>
    </row>
    <row r="5160" spans="7:7">
      <c r="G5160"/>
    </row>
    <row r="5161" spans="7:7">
      <c r="G5161"/>
    </row>
    <row r="5162" spans="7:7">
      <c r="G5162"/>
    </row>
    <row r="5163" spans="7:7">
      <c r="G5163"/>
    </row>
    <row r="5164" spans="7:7">
      <c r="G5164"/>
    </row>
    <row r="5165" spans="7:7">
      <c r="G5165"/>
    </row>
    <row r="5166" spans="7:7">
      <c r="G5166"/>
    </row>
    <row r="5167" spans="7:7">
      <c r="G5167"/>
    </row>
    <row r="5168" spans="7:7">
      <c r="G5168"/>
    </row>
    <row r="5169" spans="7:7">
      <c r="G5169"/>
    </row>
    <row r="5170" spans="7:7">
      <c r="G5170"/>
    </row>
    <row r="5171" spans="7:7">
      <c r="G5171"/>
    </row>
    <row r="5172" spans="7:7">
      <c r="G5172"/>
    </row>
    <row r="5173" spans="7:7">
      <c r="G5173"/>
    </row>
    <row r="5174" spans="7:7">
      <c r="G5174"/>
    </row>
    <row r="5175" spans="7:7">
      <c r="G5175"/>
    </row>
    <row r="5176" spans="7:7">
      <c r="G5176"/>
    </row>
    <row r="5177" spans="7:7">
      <c r="G5177"/>
    </row>
    <row r="5178" spans="7:7">
      <c r="G5178"/>
    </row>
    <row r="5179" spans="7:7">
      <c r="G5179"/>
    </row>
    <row r="5180" spans="7:7">
      <c r="G5180"/>
    </row>
    <row r="5181" spans="7:7">
      <c r="G5181"/>
    </row>
    <row r="5182" spans="7:7">
      <c r="G5182"/>
    </row>
    <row r="5183" spans="7:7">
      <c r="G5183"/>
    </row>
    <row r="5184" spans="7:7">
      <c r="G5184"/>
    </row>
    <row r="5185" spans="7:7">
      <c r="G5185"/>
    </row>
    <row r="5186" spans="7:7">
      <c r="G5186"/>
    </row>
    <row r="5187" spans="7:7">
      <c r="G5187"/>
    </row>
    <row r="5188" spans="7:7">
      <c r="G5188"/>
    </row>
    <row r="5189" spans="7:7">
      <c r="G5189"/>
    </row>
    <row r="5190" spans="7:7">
      <c r="G5190"/>
    </row>
    <row r="5191" spans="7:7">
      <c r="G5191"/>
    </row>
    <row r="5192" spans="7:7">
      <c r="G5192"/>
    </row>
    <row r="5193" spans="7:7">
      <c r="G5193"/>
    </row>
    <row r="5194" spans="7:7">
      <c r="G5194"/>
    </row>
    <row r="5195" spans="7:7">
      <c r="G5195"/>
    </row>
    <row r="5196" spans="7:7">
      <c r="G5196"/>
    </row>
    <row r="5197" spans="7:7">
      <c r="G5197"/>
    </row>
    <row r="5198" spans="7:7">
      <c r="G5198"/>
    </row>
    <row r="5199" spans="7:7">
      <c r="G5199"/>
    </row>
    <row r="5200" spans="7:7">
      <c r="G5200"/>
    </row>
    <row r="5201" spans="7:7">
      <c r="G5201"/>
    </row>
    <row r="5202" spans="7:7">
      <c r="G5202"/>
    </row>
    <row r="5203" spans="7:7">
      <c r="G5203"/>
    </row>
    <row r="5204" spans="7:7">
      <c r="G5204"/>
    </row>
    <row r="5205" spans="7:7">
      <c r="G5205"/>
    </row>
    <row r="5206" spans="7:7">
      <c r="G5206"/>
    </row>
    <row r="5207" spans="7:7">
      <c r="G5207"/>
    </row>
    <row r="5208" spans="7:7">
      <c r="G5208"/>
    </row>
    <row r="5209" spans="7:7">
      <c r="G5209"/>
    </row>
    <row r="5210" spans="7:7">
      <c r="G5210"/>
    </row>
    <row r="5211" spans="7:7">
      <c r="G5211"/>
    </row>
    <row r="5212" spans="7:7">
      <c r="G5212"/>
    </row>
    <row r="5213" spans="7:7">
      <c r="G5213"/>
    </row>
    <row r="5214" spans="7:7">
      <c r="G5214"/>
    </row>
    <row r="5215" spans="7:7">
      <c r="G5215"/>
    </row>
    <row r="5216" spans="7:7">
      <c r="G5216"/>
    </row>
    <row r="5217" spans="7:7">
      <c r="G5217"/>
    </row>
    <row r="5218" spans="7:7">
      <c r="G5218"/>
    </row>
    <row r="5219" spans="7:7">
      <c r="G5219"/>
    </row>
    <row r="5220" spans="7:7">
      <c r="G5220"/>
    </row>
    <row r="5221" spans="7:7">
      <c r="G5221"/>
    </row>
    <row r="5222" spans="7:7">
      <c r="G5222"/>
    </row>
    <row r="5223" spans="7:7">
      <c r="G5223"/>
    </row>
    <row r="5224" spans="7:7">
      <c r="G5224"/>
    </row>
    <row r="5225" spans="7:7">
      <c r="G5225"/>
    </row>
    <row r="5226" spans="7:7">
      <c r="G5226"/>
    </row>
    <row r="5227" spans="7:7">
      <c r="G5227"/>
    </row>
    <row r="5228" spans="7:7">
      <c r="G5228"/>
    </row>
    <row r="5229" spans="7:7">
      <c r="G5229"/>
    </row>
    <row r="5230" spans="7:7">
      <c r="G5230"/>
    </row>
    <row r="5231" spans="7:7">
      <c r="G5231"/>
    </row>
    <row r="5232" spans="7:7">
      <c r="G5232"/>
    </row>
    <row r="5233" spans="7:7">
      <c r="G5233"/>
    </row>
    <row r="5234" spans="7:7">
      <c r="G5234"/>
    </row>
    <row r="5235" spans="7:7">
      <c r="G5235"/>
    </row>
    <row r="5236" spans="7:7">
      <c r="G5236"/>
    </row>
    <row r="5237" spans="7:7">
      <c r="G5237"/>
    </row>
    <row r="5238" spans="7:7">
      <c r="G5238"/>
    </row>
    <row r="5239" spans="7:7">
      <c r="G5239"/>
    </row>
    <row r="5240" spans="7:7">
      <c r="G5240"/>
    </row>
    <row r="5241" spans="7:7">
      <c r="G5241"/>
    </row>
    <row r="5242" spans="7:7">
      <c r="G5242"/>
    </row>
    <row r="5243" spans="7:7">
      <c r="G5243"/>
    </row>
    <row r="5244" spans="7:7">
      <c r="G5244"/>
    </row>
    <row r="5245" spans="7:7">
      <c r="G5245"/>
    </row>
    <row r="5246" spans="7:7">
      <c r="G5246"/>
    </row>
    <row r="5247" spans="7:7">
      <c r="G5247"/>
    </row>
    <row r="5248" spans="7:7">
      <c r="G5248"/>
    </row>
    <row r="5249" spans="7:7">
      <c r="G5249"/>
    </row>
    <row r="5250" spans="7:7">
      <c r="G5250"/>
    </row>
    <row r="5251" spans="7:7">
      <c r="G5251"/>
    </row>
    <row r="5252" spans="7:7">
      <c r="G5252"/>
    </row>
    <row r="5253" spans="7:7">
      <c r="G5253"/>
    </row>
    <row r="5254" spans="7:7">
      <c r="G5254"/>
    </row>
    <row r="5255" spans="7:7">
      <c r="G5255"/>
    </row>
    <row r="5256" spans="7:7">
      <c r="G5256"/>
    </row>
    <row r="5257" spans="7:7">
      <c r="G5257"/>
    </row>
    <row r="5258" spans="7:7">
      <c r="G5258"/>
    </row>
    <row r="5259" spans="7:7">
      <c r="G5259"/>
    </row>
    <row r="5260" spans="7:7">
      <c r="G5260"/>
    </row>
    <row r="5261" spans="7:7">
      <c r="G5261"/>
    </row>
    <row r="5262" spans="7:7">
      <c r="G5262"/>
    </row>
    <row r="5263" spans="7:7">
      <c r="G5263"/>
    </row>
    <row r="5264" spans="7:7">
      <c r="G5264"/>
    </row>
    <row r="5265" spans="7:7">
      <c r="G5265"/>
    </row>
    <row r="5266" spans="7:7">
      <c r="G5266"/>
    </row>
    <row r="5267" spans="7:7">
      <c r="G5267"/>
    </row>
    <row r="5268" spans="7:7">
      <c r="G5268"/>
    </row>
    <row r="5269" spans="7:7">
      <c r="G5269"/>
    </row>
    <row r="5270" spans="7:7">
      <c r="G5270"/>
    </row>
    <row r="5271" spans="7:7">
      <c r="G5271"/>
    </row>
    <row r="5272" spans="7:7">
      <c r="G5272"/>
    </row>
    <row r="5273" spans="7:7">
      <c r="G5273"/>
    </row>
    <row r="5274" spans="7:7">
      <c r="G5274"/>
    </row>
    <row r="5275" spans="7:7">
      <c r="G5275"/>
    </row>
    <row r="5276" spans="7:7">
      <c r="G5276"/>
    </row>
    <row r="5277" spans="7:7">
      <c r="G5277"/>
    </row>
    <row r="5278" spans="7:7">
      <c r="G5278"/>
    </row>
    <row r="5279" spans="7:7">
      <c r="G5279"/>
    </row>
    <row r="5280" spans="7:7">
      <c r="G5280"/>
    </row>
    <row r="5281" spans="7:7">
      <c r="G5281"/>
    </row>
    <row r="5282" spans="7:7">
      <c r="G5282"/>
    </row>
    <row r="5283" spans="7:7">
      <c r="G5283"/>
    </row>
    <row r="5284" spans="7:7">
      <c r="G5284"/>
    </row>
    <row r="5285" spans="7:7">
      <c r="G5285"/>
    </row>
    <row r="5286" spans="7:7">
      <c r="G5286"/>
    </row>
    <row r="5287" spans="7:7">
      <c r="G5287"/>
    </row>
    <row r="5288" spans="7:7">
      <c r="G5288"/>
    </row>
    <row r="5289" spans="7:7">
      <c r="G5289"/>
    </row>
    <row r="5290" spans="7:7">
      <c r="G5290"/>
    </row>
    <row r="5291" spans="7:7">
      <c r="G5291"/>
    </row>
    <row r="5292" spans="7:7">
      <c r="G5292"/>
    </row>
    <row r="5293" spans="7:7">
      <c r="G5293"/>
    </row>
    <row r="5294" spans="7:7">
      <c r="G5294"/>
    </row>
    <row r="5295" spans="7:7">
      <c r="G5295"/>
    </row>
    <row r="5296" spans="7:7">
      <c r="G5296"/>
    </row>
    <row r="5297" spans="7:7">
      <c r="G5297"/>
    </row>
    <row r="5298" spans="7:7">
      <c r="G5298"/>
    </row>
    <row r="5299" spans="7:7">
      <c r="G5299"/>
    </row>
    <row r="5300" spans="7:7">
      <c r="G5300"/>
    </row>
    <row r="5301" spans="7:7">
      <c r="G5301"/>
    </row>
    <row r="5302" spans="7:7">
      <c r="G5302"/>
    </row>
    <row r="5303" spans="7:7">
      <c r="G5303"/>
    </row>
    <row r="5304" spans="7:7">
      <c r="G5304"/>
    </row>
    <row r="5305" spans="7:7">
      <c r="G5305"/>
    </row>
    <row r="5306" spans="7:7">
      <c r="G5306"/>
    </row>
    <row r="5307" spans="7:7">
      <c r="G5307"/>
    </row>
    <row r="5308" spans="7:7">
      <c r="G5308"/>
    </row>
    <row r="5309" spans="7:7">
      <c r="G5309"/>
    </row>
    <row r="5310" spans="7:7">
      <c r="G5310"/>
    </row>
    <row r="5311" spans="7:7">
      <c r="G5311"/>
    </row>
    <row r="5312" spans="7:7">
      <c r="G5312"/>
    </row>
    <row r="5313" spans="7:7">
      <c r="G5313"/>
    </row>
    <row r="5314" spans="7:7">
      <c r="G5314"/>
    </row>
    <row r="5315" spans="7:7">
      <c r="G5315"/>
    </row>
    <row r="5316" spans="7:7">
      <c r="G5316"/>
    </row>
    <row r="5317" spans="7:7">
      <c r="G5317"/>
    </row>
    <row r="5318" spans="7:7">
      <c r="G5318"/>
    </row>
    <row r="5319" spans="7:7">
      <c r="G5319"/>
    </row>
    <row r="5320" spans="7:7">
      <c r="G5320"/>
    </row>
    <row r="5321" spans="7:7">
      <c r="G5321"/>
    </row>
    <row r="5322" spans="7:7">
      <c r="G5322"/>
    </row>
    <row r="5323" spans="7:7">
      <c r="G5323"/>
    </row>
    <row r="5324" spans="7:7">
      <c r="G5324"/>
    </row>
    <row r="5325" spans="7:7">
      <c r="G5325"/>
    </row>
    <row r="5326" spans="7:7">
      <c r="G5326"/>
    </row>
    <row r="5327" spans="7:7">
      <c r="G5327"/>
    </row>
    <row r="5328" spans="7:7">
      <c r="G5328"/>
    </row>
    <row r="5329" spans="7:7">
      <c r="G5329"/>
    </row>
    <row r="5330" spans="7:7">
      <c r="G5330"/>
    </row>
    <row r="5331" spans="7:7">
      <c r="G5331"/>
    </row>
    <row r="5332" spans="7:7">
      <c r="G5332"/>
    </row>
    <row r="5333" spans="7:7">
      <c r="G5333"/>
    </row>
    <row r="5334" spans="7:7">
      <c r="G5334"/>
    </row>
    <row r="5335" spans="7:7">
      <c r="G5335"/>
    </row>
    <row r="5336" spans="7:7">
      <c r="G5336"/>
    </row>
    <row r="5337" spans="7:7">
      <c r="G5337"/>
    </row>
    <row r="5338" spans="7:7">
      <c r="G5338"/>
    </row>
    <row r="5339" spans="7:7">
      <c r="G5339"/>
    </row>
    <row r="5340" spans="7:7">
      <c r="G5340"/>
    </row>
    <row r="5341" spans="7:7">
      <c r="G5341"/>
    </row>
    <row r="5342" spans="7:7">
      <c r="G5342"/>
    </row>
    <row r="5343" spans="7:7">
      <c r="G5343"/>
    </row>
    <row r="5344" spans="7:7">
      <c r="G5344"/>
    </row>
    <row r="5345" spans="7:7">
      <c r="G5345"/>
    </row>
    <row r="5346" spans="7:7">
      <c r="G5346"/>
    </row>
    <row r="5347" spans="7:7">
      <c r="G5347"/>
    </row>
    <row r="5348" spans="7:7">
      <c r="G5348"/>
    </row>
    <row r="5349" spans="7:7">
      <c r="G5349"/>
    </row>
    <row r="5350" spans="7:7">
      <c r="G5350"/>
    </row>
    <row r="5351" spans="7:7">
      <c r="G5351"/>
    </row>
    <row r="5352" spans="7:7">
      <c r="G5352"/>
    </row>
    <row r="5353" spans="7:7">
      <c r="G5353"/>
    </row>
    <row r="5354" spans="7:7">
      <c r="G5354"/>
    </row>
    <row r="5355" spans="7:7">
      <c r="G5355"/>
    </row>
    <row r="5356" spans="7:7">
      <c r="G5356"/>
    </row>
    <row r="5357" spans="7:7">
      <c r="G5357"/>
    </row>
    <row r="5358" spans="7:7">
      <c r="G5358"/>
    </row>
    <row r="5359" spans="7:7">
      <c r="G5359"/>
    </row>
    <row r="5360" spans="7:7">
      <c r="G5360"/>
    </row>
    <row r="5361" spans="7:7">
      <c r="G5361"/>
    </row>
    <row r="5362" spans="7:7">
      <c r="G5362"/>
    </row>
    <row r="5363" spans="7:7">
      <c r="G5363"/>
    </row>
    <row r="5364" spans="7:7">
      <c r="G5364"/>
    </row>
    <row r="5365" spans="7:7">
      <c r="G5365"/>
    </row>
    <row r="5366" spans="7:7">
      <c r="G5366"/>
    </row>
    <row r="5367" spans="7:7">
      <c r="G5367"/>
    </row>
    <row r="5368" spans="7:7">
      <c r="G5368"/>
    </row>
    <row r="5369" spans="7:7">
      <c r="G5369"/>
    </row>
    <row r="5370" spans="7:7">
      <c r="G5370"/>
    </row>
    <row r="5371" spans="7:7">
      <c r="G5371"/>
    </row>
    <row r="5372" spans="7:7">
      <c r="G5372"/>
    </row>
    <row r="5373" spans="7:7">
      <c r="G5373"/>
    </row>
    <row r="5374" spans="7:7">
      <c r="G5374"/>
    </row>
    <row r="5375" spans="7:7">
      <c r="G5375"/>
    </row>
    <row r="5376" spans="7:7">
      <c r="G5376"/>
    </row>
    <row r="5377" spans="7:7">
      <c r="G5377"/>
    </row>
    <row r="5378" spans="7:7">
      <c r="G5378"/>
    </row>
    <row r="5379" spans="7:7">
      <c r="G5379"/>
    </row>
    <row r="5380" spans="7:7">
      <c r="G5380"/>
    </row>
    <row r="5381" spans="7:7">
      <c r="G5381"/>
    </row>
    <row r="5382" spans="7:7">
      <c r="G5382"/>
    </row>
    <row r="5383" spans="7:7">
      <c r="G5383"/>
    </row>
    <row r="5384" spans="7:7">
      <c r="G5384"/>
    </row>
    <row r="5385" spans="7:7">
      <c r="G5385"/>
    </row>
    <row r="5386" spans="7:7">
      <c r="G5386"/>
    </row>
    <row r="5387" spans="7:7">
      <c r="G5387"/>
    </row>
    <row r="5388" spans="7:7">
      <c r="G5388"/>
    </row>
    <row r="5389" spans="7:7">
      <c r="G5389"/>
    </row>
    <row r="5390" spans="7:7">
      <c r="G5390"/>
    </row>
    <row r="5391" spans="7:7">
      <c r="G5391"/>
    </row>
    <row r="5392" spans="7:7">
      <c r="G5392"/>
    </row>
    <row r="5393" spans="7:7">
      <c r="G5393"/>
    </row>
    <row r="5394" spans="7:7">
      <c r="G5394"/>
    </row>
    <row r="5395" spans="7:7">
      <c r="G5395"/>
    </row>
    <row r="5396" spans="7:7">
      <c r="G5396"/>
    </row>
    <row r="5397" spans="7:7">
      <c r="G5397"/>
    </row>
    <row r="5398" spans="7:7">
      <c r="G5398"/>
    </row>
    <row r="5399" spans="7:7">
      <c r="G5399"/>
    </row>
    <row r="5400" spans="7:7">
      <c r="G5400"/>
    </row>
    <row r="5401" spans="7:7">
      <c r="G5401"/>
    </row>
    <row r="5402" spans="7:7">
      <c r="G5402"/>
    </row>
    <row r="5403" spans="7:7">
      <c r="G5403"/>
    </row>
    <row r="5404" spans="7:7">
      <c r="G5404"/>
    </row>
    <row r="5405" spans="7:7">
      <c r="G5405"/>
    </row>
    <row r="5406" spans="7:7">
      <c r="G5406"/>
    </row>
    <row r="5407" spans="7:7">
      <c r="G5407"/>
    </row>
    <row r="5408" spans="7:7">
      <c r="G5408"/>
    </row>
    <row r="5409" spans="7:7">
      <c r="G5409"/>
    </row>
    <row r="5410" spans="7:7">
      <c r="G5410"/>
    </row>
    <row r="5411" spans="7:7">
      <c r="G5411"/>
    </row>
    <row r="5412" spans="7:7">
      <c r="G5412"/>
    </row>
    <row r="5413" spans="7:7">
      <c r="G5413"/>
    </row>
    <row r="5414" spans="7:7">
      <c r="G5414"/>
    </row>
    <row r="5415" spans="7:7">
      <c r="G5415"/>
    </row>
    <row r="5416" spans="7:7">
      <c r="G5416"/>
    </row>
    <row r="5417" spans="7:7">
      <c r="G5417"/>
    </row>
    <row r="5418" spans="7:7">
      <c r="G5418"/>
    </row>
    <row r="5419" spans="7:7">
      <c r="G5419"/>
    </row>
    <row r="5420" spans="7:7">
      <c r="G5420"/>
    </row>
    <row r="5421" spans="7:7">
      <c r="G5421"/>
    </row>
    <row r="5422" spans="7:7">
      <c r="G5422"/>
    </row>
    <row r="5423" spans="7:7">
      <c r="G5423"/>
    </row>
    <row r="5424" spans="7:7">
      <c r="G5424"/>
    </row>
    <row r="5425" spans="7:7">
      <c r="G5425"/>
    </row>
    <row r="5426" spans="7:7">
      <c r="G5426"/>
    </row>
    <row r="5427" spans="7:7">
      <c r="G5427"/>
    </row>
    <row r="5428" spans="7:7">
      <c r="G5428"/>
    </row>
    <row r="5429" spans="7:7">
      <c r="G5429"/>
    </row>
    <row r="5430" spans="7:7">
      <c r="G5430"/>
    </row>
    <row r="5431" spans="7:7">
      <c r="G5431"/>
    </row>
    <row r="5432" spans="7:7">
      <c r="G5432"/>
    </row>
    <row r="5433" spans="7:7">
      <c r="G5433"/>
    </row>
    <row r="5434" spans="7:7">
      <c r="G5434"/>
    </row>
    <row r="5435" spans="7:7">
      <c r="G5435"/>
    </row>
    <row r="5436" spans="7:7">
      <c r="G5436"/>
    </row>
    <row r="5437" spans="7:7">
      <c r="G5437"/>
    </row>
    <row r="5438" spans="7:7">
      <c r="G5438"/>
    </row>
    <row r="5439" spans="7:7">
      <c r="G5439"/>
    </row>
    <row r="5440" spans="7:7">
      <c r="G5440"/>
    </row>
    <row r="5441" spans="7:7">
      <c r="G5441"/>
    </row>
    <row r="5442" spans="7:7">
      <c r="G5442"/>
    </row>
    <row r="5443" spans="7:7">
      <c r="G5443"/>
    </row>
    <row r="5444" spans="7:7">
      <c r="G5444"/>
    </row>
    <row r="5445" spans="7:7">
      <c r="G5445"/>
    </row>
    <row r="5446" spans="7:7">
      <c r="G5446"/>
    </row>
    <row r="5447" spans="7:7">
      <c r="G5447"/>
    </row>
    <row r="5448" spans="7:7">
      <c r="G5448"/>
    </row>
    <row r="5449" spans="7:7">
      <c r="G5449"/>
    </row>
    <row r="5450" spans="7:7">
      <c r="G5450"/>
    </row>
    <row r="5451" spans="7:7">
      <c r="G5451"/>
    </row>
    <row r="5452" spans="7:7">
      <c r="G5452"/>
    </row>
    <row r="5453" spans="7:7">
      <c r="G5453"/>
    </row>
    <row r="5454" spans="7:7">
      <c r="G5454"/>
    </row>
    <row r="5455" spans="7:7">
      <c r="G5455"/>
    </row>
    <row r="5456" spans="7:7">
      <c r="G5456"/>
    </row>
    <row r="5457" spans="7:7">
      <c r="G5457"/>
    </row>
    <row r="5458" spans="7:7">
      <c r="G5458"/>
    </row>
    <row r="5459" spans="7:7">
      <c r="G5459"/>
    </row>
    <row r="5460" spans="7:7">
      <c r="G5460"/>
    </row>
    <row r="5461" spans="7:7">
      <c r="G5461"/>
    </row>
    <row r="5462" spans="7:7">
      <c r="G5462"/>
    </row>
    <row r="5463" spans="7:7">
      <c r="G5463"/>
    </row>
    <row r="5464" spans="7:7">
      <c r="G5464"/>
    </row>
    <row r="5465" spans="7:7">
      <c r="G5465"/>
    </row>
    <row r="5466" spans="7:7">
      <c r="G5466"/>
    </row>
    <row r="5467" spans="7:7">
      <c r="G5467"/>
    </row>
    <row r="5468" spans="7:7">
      <c r="G5468"/>
    </row>
    <row r="5469" spans="7:7">
      <c r="G5469"/>
    </row>
    <row r="5470" spans="7:7">
      <c r="G5470"/>
    </row>
    <row r="5471" spans="7:7">
      <c r="G5471"/>
    </row>
    <row r="5472" spans="7:7">
      <c r="G5472"/>
    </row>
    <row r="5473" spans="7:7">
      <c r="G5473"/>
    </row>
    <row r="5474" spans="7:7">
      <c r="G5474"/>
    </row>
    <row r="5475" spans="7:7">
      <c r="G5475"/>
    </row>
    <row r="5476" spans="7:7">
      <c r="G5476"/>
    </row>
    <row r="5477" spans="7:7">
      <c r="G5477"/>
    </row>
    <row r="5478" spans="7:7">
      <c r="G5478"/>
    </row>
    <row r="5479" spans="7:7">
      <c r="G5479"/>
    </row>
    <row r="5480" spans="7:7">
      <c r="G5480"/>
    </row>
    <row r="5481" spans="7:7">
      <c r="G5481"/>
    </row>
    <row r="5482" spans="7:7">
      <c r="G5482"/>
    </row>
    <row r="5483" spans="7:7">
      <c r="G5483"/>
    </row>
    <row r="5484" spans="7:7">
      <c r="G5484"/>
    </row>
    <row r="5485" spans="7:7">
      <c r="G5485"/>
    </row>
    <row r="5486" spans="7:7">
      <c r="G5486"/>
    </row>
    <row r="5487" spans="7:7">
      <c r="G5487"/>
    </row>
    <row r="5488" spans="7:7">
      <c r="G5488"/>
    </row>
    <row r="5489" spans="7:7">
      <c r="G5489"/>
    </row>
    <row r="5490" spans="7:7">
      <c r="G5490"/>
    </row>
    <row r="5491" spans="7:7">
      <c r="G5491"/>
    </row>
    <row r="5492" spans="7:7">
      <c r="G5492"/>
    </row>
    <row r="5493" spans="7:7">
      <c r="G5493"/>
    </row>
    <row r="5494" spans="7:7">
      <c r="G5494"/>
    </row>
    <row r="5495" spans="7:7">
      <c r="G5495"/>
    </row>
    <row r="5496" spans="7:7">
      <c r="G5496"/>
    </row>
    <row r="5497" spans="7:7">
      <c r="G5497"/>
    </row>
    <row r="5498" spans="7:7">
      <c r="G5498"/>
    </row>
    <row r="5499" spans="7:7">
      <c r="G5499"/>
    </row>
    <row r="5500" spans="7:7">
      <c r="G5500"/>
    </row>
    <row r="5501" spans="7:7">
      <c r="G5501"/>
    </row>
    <row r="5502" spans="7:7">
      <c r="G5502"/>
    </row>
    <row r="5503" spans="7:7">
      <c r="G5503"/>
    </row>
    <row r="5504" spans="7:7">
      <c r="G5504"/>
    </row>
    <row r="5505" spans="7:7">
      <c r="G5505"/>
    </row>
    <row r="5506" spans="7:7">
      <c r="G5506"/>
    </row>
    <row r="5507" spans="7:7">
      <c r="G5507"/>
    </row>
    <row r="5508" spans="7:7">
      <c r="G5508"/>
    </row>
    <row r="5509" spans="7:7">
      <c r="G5509"/>
    </row>
    <row r="5510" spans="7:7">
      <c r="G5510"/>
    </row>
    <row r="5511" spans="7:7">
      <c r="G5511"/>
    </row>
    <row r="5512" spans="7:7">
      <c r="G5512"/>
    </row>
    <row r="5513" spans="7:7">
      <c r="G5513"/>
    </row>
    <row r="5514" spans="7:7">
      <c r="G5514"/>
    </row>
    <row r="5515" spans="7:7">
      <c r="G5515"/>
    </row>
    <row r="5516" spans="7:7">
      <c r="G5516"/>
    </row>
    <row r="5517" spans="7:7">
      <c r="G5517"/>
    </row>
    <row r="5518" spans="7:7">
      <c r="G5518"/>
    </row>
    <row r="5519" spans="7:7">
      <c r="G5519"/>
    </row>
    <row r="5520" spans="7:7">
      <c r="G5520"/>
    </row>
    <row r="5521" spans="7:7">
      <c r="G5521"/>
    </row>
    <row r="5522" spans="7:7">
      <c r="G5522"/>
    </row>
    <row r="5523" spans="7:7">
      <c r="G5523"/>
    </row>
    <row r="5524" spans="7:7">
      <c r="G5524"/>
    </row>
    <row r="5525" spans="7:7">
      <c r="G5525"/>
    </row>
    <row r="5526" spans="7:7">
      <c r="G5526"/>
    </row>
    <row r="5527" spans="7:7">
      <c r="G5527"/>
    </row>
    <row r="5528" spans="7:7">
      <c r="G5528"/>
    </row>
    <row r="5529" spans="7:7">
      <c r="G5529"/>
    </row>
    <row r="5530" spans="7:7">
      <c r="G5530"/>
    </row>
    <row r="5531" spans="7:7">
      <c r="G5531"/>
    </row>
    <row r="5532" spans="7:7">
      <c r="G5532"/>
    </row>
    <row r="5533" spans="7:7">
      <c r="G5533"/>
    </row>
    <row r="5534" spans="7:7">
      <c r="G5534"/>
    </row>
    <row r="5535" spans="7:7">
      <c r="G5535"/>
    </row>
    <row r="5536" spans="7:7">
      <c r="G5536"/>
    </row>
    <row r="5537" spans="7:7">
      <c r="G5537"/>
    </row>
    <row r="5538" spans="7:7">
      <c r="G5538"/>
    </row>
    <row r="5539" spans="7:7">
      <c r="G5539"/>
    </row>
    <row r="5540" spans="7:7">
      <c r="G5540"/>
    </row>
    <row r="5541" spans="7:7">
      <c r="G5541"/>
    </row>
    <row r="5542" spans="7:7">
      <c r="G5542"/>
    </row>
    <row r="5543" spans="7:7">
      <c r="G5543"/>
    </row>
    <row r="5544" spans="7:7">
      <c r="G5544"/>
    </row>
    <row r="5545" spans="7:7">
      <c r="G5545"/>
    </row>
    <row r="5546" spans="7:7">
      <c r="G5546"/>
    </row>
    <row r="5547" spans="7:7">
      <c r="G5547"/>
    </row>
    <row r="5548" spans="7:7">
      <c r="G5548"/>
    </row>
    <row r="5549" spans="7:7">
      <c r="G5549"/>
    </row>
    <row r="5550" spans="7:7">
      <c r="G5550"/>
    </row>
    <row r="5551" spans="7:7">
      <c r="G5551"/>
    </row>
    <row r="5552" spans="7:7">
      <c r="G5552"/>
    </row>
    <row r="5553" spans="7:7">
      <c r="G5553"/>
    </row>
    <row r="5554" spans="7:7">
      <c r="G5554"/>
    </row>
    <row r="5555" spans="7:7">
      <c r="G5555"/>
    </row>
    <row r="5556" spans="7:7">
      <c r="G5556"/>
    </row>
    <row r="5557" spans="7:7">
      <c r="G5557"/>
    </row>
    <row r="5558" spans="7:7">
      <c r="G5558"/>
    </row>
    <row r="5559" spans="7:7">
      <c r="G5559"/>
    </row>
    <row r="5560" spans="7:7">
      <c r="G5560"/>
    </row>
    <row r="5561" spans="7:7">
      <c r="G5561"/>
    </row>
    <row r="5562" spans="7:7">
      <c r="G5562"/>
    </row>
    <row r="5563" spans="7:7">
      <c r="G5563"/>
    </row>
    <row r="5564" spans="7:7">
      <c r="G5564"/>
    </row>
    <row r="5565" spans="7:7">
      <c r="G5565"/>
    </row>
    <row r="5566" spans="7:7">
      <c r="G5566"/>
    </row>
    <row r="5567" spans="7:7">
      <c r="G5567"/>
    </row>
    <row r="5568" spans="7:7">
      <c r="G5568"/>
    </row>
    <row r="5569" spans="7:7">
      <c r="G5569"/>
    </row>
    <row r="5570" spans="7:7">
      <c r="G5570"/>
    </row>
    <row r="5571" spans="7:7">
      <c r="G5571"/>
    </row>
    <row r="5572" spans="7:7">
      <c r="G5572"/>
    </row>
    <row r="5573" spans="7:7">
      <c r="G5573"/>
    </row>
    <row r="5574" spans="7:7">
      <c r="G5574"/>
    </row>
    <row r="5575" spans="7:7">
      <c r="G5575"/>
    </row>
    <row r="5576" spans="7:7">
      <c r="G5576"/>
    </row>
    <row r="5577" spans="7:7">
      <c r="G5577"/>
    </row>
    <row r="5578" spans="7:7">
      <c r="G5578"/>
    </row>
    <row r="5579" spans="7:7">
      <c r="G5579"/>
    </row>
    <row r="5580" spans="7:7">
      <c r="G5580"/>
    </row>
    <row r="5581" spans="7:7">
      <c r="G5581"/>
    </row>
    <row r="5582" spans="7:7">
      <c r="G5582"/>
    </row>
    <row r="5583" spans="7:7">
      <c r="G5583"/>
    </row>
    <row r="5584" spans="7:7">
      <c r="G5584"/>
    </row>
    <row r="5585" spans="7:7">
      <c r="G5585"/>
    </row>
    <row r="5586" spans="7:7">
      <c r="G5586"/>
    </row>
    <row r="5587" spans="7:7">
      <c r="G5587"/>
    </row>
    <row r="5588" spans="7:7">
      <c r="G5588"/>
    </row>
    <row r="5589" spans="7:7">
      <c r="G5589"/>
    </row>
    <row r="5590" spans="7:7">
      <c r="G5590"/>
    </row>
    <row r="5591" spans="7:7">
      <c r="G5591"/>
    </row>
    <row r="5592" spans="7:7">
      <c r="G5592"/>
    </row>
    <row r="5593" spans="7:7">
      <c r="G5593"/>
    </row>
    <row r="5594" spans="7:7">
      <c r="G5594"/>
    </row>
    <row r="5595" spans="7:7">
      <c r="G5595"/>
    </row>
    <row r="5596" spans="7:7">
      <c r="G5596"/>
    </row>
    <row r="5597" spans="7:7">
      <c r="G5597"/>
    </row>
    <row r="5598" spans="7:7">
      <c r="G5598"/>
    </row>
    <row r="5599" spans="7:7">
      <c r="G5599"/>
    </row>
    <row r="5600" spans="7:7">
      <c r="G5600"/>
    </row>
    <row r="5601" spans="7:7">
      <c r="G5601"/>
    </row>
    <row r="5602" spans="7:7">
      <c r="G5602"/>
    </row>
    <row r="5603" spans="7:7">
      <c r="G5603"/>
    </row>
    <row r="5604" spans="7:7">
      <c r="G5604"/>
    </row>
    <row r="5605" spans="7:7">
      <c r="G5605"/>
    </row>
    <row r="5606" spans="7:7">
      <c r="G5606"/>
    </row>
    <row r="5607" spans="7:7">
      <c r="G5607"/>
    </row>
    <row r="5608" spans="7:7">
      <c r="G5608"/>
    </row>
    <row r="5609" spans="7:7">
      <c r="G5609"/>
    </row>
    <row r="5610" spans="7:7">
      <c r="G5610"/>
    </row>
    <row r="5611" spans="7:7">
      <c r="G5611"/>
    </row>
    <row r="5612" spans="7:7">
      <c r="G5612"/>
    </row>
    <row r="5613" spans="7:7">
      <c r="G5613"/>
    </row>
    <row r="5614" spans="7:7">
      <c r="G5614"/>
    </row>
    <row r="5615" spans="7:7">
      <c r="G5615"/>
    </row>
    <row r="5616" spans="7:7">
      <c r="G5616"/>
    </row>
    <row r="5617" spans="7:7">
      <c r="G5617"/>
    </row>
    <row r="5618" spans="7:7">
      <c r="G5618"/>
    </row>
    <row r="5619" spans="7:7">
      <c r="G5619"/>
    </row>
    <row r="5620" spans="7:7">
      <c r="G5620"/>
    </row>
    <row r="5621" spans="7:7">
      <c r="G5621"/>
    </row>
    <row r="5622" spans="7:7">
      <c r="G5622"/>
    </row>
    <row r="5623" spans="7:7">
      <c r="G5623"/>
    </row>
    <row r="5624" spans="7:7">
      <c r="G5624"/>
    </row>
    <row r="5625" spans="7:7">
      <c r="G5625"/>
    </row>
    <row r="5626" spans="7:7">
      <c r="G5626"/>
    </row>
    <row r="5627" spans="7:7">
      <c r="G5627"/>
    </row>
    <row r="5628" spans="7:7">
      <c r="G5628"/>
    </row>
    <row r="5629" spans="7:7">
      <c r="G5629"/>
    </row>
    <row r="5630" spans="7:7">
      <c r="G5630"/>
    </row>
    <row r="5631" spans="7:7">
      <c r="G5631"/>
    </row>
    <row r="5632" spans="7:7">
      <c r="G5632"/>
    </row>
    <row r="5633" spans="7:7">
      <c r="G5633"/>
    </row>
    <row r="5634" spans="7:7">
      <c r="G5634"/>
    </row>
    <row r="5635" spans="7:7">
      <c r="G5635"/>
    </row>
    <row r="5636" spans="7:7">
      <c r="G5636"/>
    </row>
    <row r="5637" spans="7:7">
      <c r="G5637"/>
    </row>
    <row r="5638" spans="7:7">
      <c r="G5638"/>
    </row>
    <row r="5639" spans="7:7">
      <c r="G5639"/>
    </row>
    <row r="5640" spans="7:7">
      <c r="G5640"/>
    </row>
    <row r="5641" spans="7:7">
      <c r="G5641"/>
    </row>
    <row r="5642" spans="7:7">
      <c r="G5642"/>
    </row>
    <row r="5643" spans="7:7">
      <c r="G5643"/>
    </row>
    <row r="5644" spans="7:7">
      <c r="G5644"/>
    </row>
    <row r="5645" spans="7:7">
      <c r="G5645"/>
    </row>
    <row r="5646" spans="7:7">
      <c r="G5646"/>
    </row>
    <row r="5647" spans="7:7">
      <c r="G5647"/>
    </row>
    <row r="5648" spans="7:7">
      <c r="G5648"/>
    </row>
    <row r="5649" spans="7:7">
      <c r="G5649"/>
    </row>
    <row r="5650" spans="7:7">
      <c r="G5650"/>
    </row>
    <row r="5651" spans="7:7">
      <c r="G5651"/>
    </row>
    <row r="5652" spans="7:7">
      <c r="G5652"/>
    </row>
    <row r="5653" spans="7:7">
      <c r="G5653"/>
    </row>
    <row r="5654" spans="7:7">
      <c r="G5654"/>
    </row>
    <row r="5655" spans="7:7">
      <c r="G5655"/>
    </row>
    <row r="5656" spans="7:7">
      <c r="G5656"/>
    </row>
    <row r="5657" spans="7:7">
      <c r="G5657"/>
    </row>
    <row r="5658" spans="7:7">
      <c r="G5658"/>
    </row>
    <row r="5659" spans="7:7">
      <c r="G5659"/>
    </row>
    <row r="5660" spans="7:7">
      <c r="G5660"/>
    </row>
    <row r="5661" spans="7:7">
      <c r="G5661"/>
    </row>
    <row r="5662" spans="7:7">
      <c r="G5662"/>
    </row>
    <row r="5663" spans="7:7">
      <c r="G5663"/>
    </row>
    <row r="5664" spans="7:7">
      <c r="G5664"/>
    </row>
    <row r="5665" spans="7:7">
      <c r="G5665"/>
    </row>
    <row r="5666" spans="7:7">
      <c r="G5666"/>
    </row>
    <row r="5667" spans="7:7">
      <c r="G5667"/>
    </row>
    <row r="5668" spans="7:7">
      <c r="G5668"/>
    </row>
    <row r="5669" spans="7:7">
      <c r="G5669"/>
    </row>
    <row r="5670" spans="7:7">
      <c r="G5670"/>
    </row>
    <row r="5671" spans="7:7">
      <c r="G5671"/>
    </row>
    <row r="5672" spans="7:7">
      <c r="G5672"/>
    </row>
    <row r="5673" spans="7:7">
      <c r="G5673"/>
    </row>
    <row r="5674" spans="7:7">
      <c r="G5674"/>
    </row>
    <row r="5675" spans="7:7">
      <c r="G5675"/>
    </row>
    <row r="5676" spans="7:7">
      <c r="G5676"/>
    </row>
    <row r="5677" spans="7:7">
      <c r="G5677"/>
    </row>
    <row r="5678" spans="7:7">
      <c r="G5678"/>
    </row>
    <row r="5679" spans="7:7">
      <c r="G5679"/>
    </row>
    <row r="5680" spans="7:7">
      <c r="G5680"/>
    </row>
    <row r="5681" spans="7:7">
      <c r="G5681"/>
    </row>
    <row r="5682" spans="7:7">
      <c r="G5682"/>
    </row>
    <row r="5683" spans="7:7">
      <c r="G5683"/>
    </row>
    <row r="5684" spans="7:7">
      <c r="G5684"/>
    </row>
    <row r="5685" spans="7:7">
      <c r="G5685"/>
    </row>
    <row r="5686" spans="7:7">
      <c r="G5686"/>
    </row>
    <row r="5687" spans="7:7">
      <c r="G5687"/>
    </row>
    <row r="5688" spans="7:7">
      <c r="G5688"/>
    </row>
    <row r="5689" spans="7:7">
      <c r="G5689"/>
    </row>
    <row r="5690" spans="7:7">
      <c r="G5690"/>
    </row>
    <row r="5691" spans="7:7">
      <c r="G5691"/>
    </row>
    <row r="5692" spans="7:7">
      <c r="G5692"/>
    </row>
    <row r="5693" spans="7:7">
      <c r="G5693"/>
    </row>
    <row r="5694" spans="7:7">
      <c r="G5694"/>
    </row>
    <row r="5695" spans="7:7">
      <c r="G5695"/>
    </row>
    <row r="5696" spans="7:7">
      <c r="G5696"/>
    </row>
    <row r="5697" spans="7:7">
      <c r="G5697"/>
    </row>
    <row r="5698" spans="7:7">
      <c r="G5698"/>
    </row>
    <row r="5699" spans="7:7">
      <c r="G5699"/>
    </row>
    <row r="5700" spans="7:7">
      <c r="G5700"/>
    </row>
    <row r="5701" spans="7:7">
      <c r="G5701"/>
    </row>
    <row r="5702" spans="7:7">
      <c r="G5702"/>
    </row>
    <row r="5703" spans="7:7">
      <c r="G5703"/>
    </row>
    <row r="5704" spans="7:7">
      <c r="G5704"/>
    </row>
    <row r="5705" spans="7:7">
      <c r="G5705"/>
    </row>
    <row r="5706" spans="7:7">
      <c r="G5706"/>
    </row>
    <row r="5707" spans="7:7">
      <c r="G5707"/>
    </row>
    <row r="5708" spans="7:7">
      <c r="G5708"/>
    </row>
    <row r="5709" spans="7:7">
      <c r="G5709"/>
    </row>
    <row r="5710" spans="7:7">
      <c r="G5710"/>
    </row>
    <row r="5711" spans="7:7">
      <c r="G5711"/>
    </row>
    <row r="5712" spans="7:7">
      <c r="G5712"/>
    </row>
    <row r="5713" spans="7:7">
      <c r="G5713"/>
    </row>
    <row r="5714" spans="7:7">
      <c r="G5714"/>
    </row>
    <row r="5715" spans="7:7">
      <c r="G5715"/>
    </row>
    <row r="5716" spans="7:7">
      <c r="G5716"/>
    </row>
    <row r="5717" spans="7:7">
      <c r="G5717"/>
    </row>
    <row r="5718" spans="7:7">
      <c r="G5718"/>
    </row>
    <row r="5719" spans="7:7">
      <c r="G5719"/>
    </row>
    <row r="5720" spans="7:7">
      <c r="G5720"/>
    </row>
    <row r="5721" spans="7:7">
      <c r="G5721"/>
    </row>
    <row r="5722" spans="7:7">
      <c r="G5722"/>
    </row>
    <row r="5723" spans="7:7">
      <c r="G5723"/>
    </row>
    <row r="5724" spans="7:7">
      <c r="G5724"/>
    </row>
    <row r="5725" spans="7:7">
      <c r="G5725"/>
    </row>
    <row r="5726" spans="7:7">
      <c r="G5726"/>
    </row>
    <row r="5727" spans="7:7">
      <c r="G5727"/>
    </row>
    <row r="5728" spans="7:7">
      <c r="G5728"/>
    </row>
    <row r="5729" spans="7:7">
      <c r="G5729"/>
    </row>
    <row r="5730" spans="7:7">
      <c r="G5730"/>
    </row>
    <row r="5731" spans="7:7">
      <c r="G5731"/>
    </row>
    <row r="5732" spans="7:7">
      <c r="G5732"/>
    </row>
    <row r="5733" spans="7:7">
      <c r="G5733"/>
    </row>
    <row r="5734" spans="7:7">
      <c r="G5734"/>
    </row>
    <row r="5735" spans="7:7">
      <c r="G5735"/>
    </row>
    <row r="5736" spans="7:7">
      <c r="G5736"/>
    </row>
    <row r="5737" spans="7:7">
      <c r="G5737"/>
    </row>
    <row r="5738" spans="7:7">
      <c r="G5738"/>
    </row>
    <row r="5739" spans="7:7">
      <c r="G5739"/>
    </row>
    <row r="5740" spans="7:7">
      <c r="G5740"/>
    </row>
    <row r="5741" spans="7:7">
      <c r="G5741"/>
    </row>
    <row r="5742" spans="7:7">
      <c r="G5742"/>
    </row>
    <row r="5743" spans="7:7">
      <c r="G5743"/>
    </row>
    <row r="5744" spans="7:7">
      <c r="G5744"/>
    </row>
    <row r="5745" spans="7:7">
      <c r="G5745"/>
    </row>
    <row r="5746" spans="7:7">
      <c r="G5746"/>
    </row>
    <row r="5747" spans="7:7">
      <c r="G5747"/>
    </row>
    <row r="5748" spans="7:7">
      <c r="G5748"/>
    </row>
    <row r="5749" spans="7:7">
      <c r="G5749"/>
    </row>
    <row r="5750" spans="7:7">
      <c r="G5750"/>
    </row>
    <row r="5751" spans="7:7">
      <c r="G5751"/>
    </row>
    <row r="5752" spans="7:7">
      <c r="G5752"/>
    </row>
    <row r="5753" spans="7:7">
      <c r="G5753"/>
    </row>
    <row r="5754" spans="7:7">
      <c r="G5754"/>
    </row>
    <row r="5755" spans="7:7">
      <c r="G5755"/>
    </row>
    <row r="5756" spans="7:7">
      <c r="G5756"/>
    </row>
    <row r="5757" spans="7:7">
      <c r="G5757"/>
    </row>
    <row r="5758" spans="7:7">
      <c r="G5758"/>
    </row>
    <row r="5759" spans="7:7">
      <c r="G5759"/>
    </row>
    <row r="5760" spans="7:7">
      <c r="G5760"/>
    </row>
    <row r="5761" spans="7:7">
      <c r="G5761"/>
    </row>
    <row r="5762" spans="7:7">
      <c r="G5762"/>
    </row>
    <row r="5763" spans="7:7">
      <c r="G5763"/>
    </row>
    <row r="5764" spans="7:7">
      <c r="G5764"/>
    </row>
    <row r="5765" spans="7:7">
      <c r="G5765"/>
    </row>
    <row r="5766" spans="7:7">
      <c r="G5766"/>
    </row>
    <row r="5767" spans="7:7">
      <c r="G5767"/>
    </row>
    <row r="5768" spans="7:7">
      <c r="G5768"/>
    </row>
    <row r="5769" spans="7:7">
      <c r="G5769"/>
    </row>
    <row r="5770" spans="7:7">
      <c r="G5770"/>
    </row>
    <row r="5771" spans="7:7">
      <c r="G5771"/>
    </row>
    <row r="5772" spans="7:7">
      <c r="G5772"/>
    </row>
    <row r="5773" spans="7:7">
      <c r="G5773"/>
    </row>
    <row r="5774" spans="7:7">
      <c r="G5774"/>
    </row>
    <row r="5775" spans="7:7">
      <c r="G5775"/>
    </row>
    <row r="5776" spans="7:7">
      <c r="G5776"/>
    </row>
    <row r="5777" spans="7:7">
      <c r="G5777"/>
    </row>
    <row r="5778" spans="7:7">
      <c r="G5778"/>
    </row>
    <row r="5779" spans="7:7">
      <c r="G5779"/>
    </row>
    <row r="5780" spans="7:7">
      <c r="G5780"/>
    </row>
    <row r="5781" spans="7:7">
      <c r="G5781"/>
    </row>
    <row r="5782" spans="7:7">
      <c r="G5782"/>
    </row>
    <row r="5783" spans="7:7">
      <c r="G5783"/>
    </row>
    <row r="5784" spans="7:7">
      <c r="G5784"/>
    </row>
    <row r="5785" spans="7:7">
      <c r="G5785"/>
    </row>
    <row r="5786" spans="7:7">
      <c r="G5786"/>
    </row>
    <row r="5787" spans="7:7">
      <c r="G5787"/>
    </row>
    <row r="5788" spans="7:7">
      <c r="G5788"/>
    </row>
    <row r="5789" spans="7:7">
      <c r="G5789"/>
    </row>
    <row r="5790" spans="7:7">
      <c r="G5790"/>
    </row>
    <row r="5791" spans="7:7">
      <c r="G5791"/>
    </row>
    <row r="5792" spans="7:7">
      <c r="G5792"/>
    </row>
    <row r="5793" spans="7:7">
      <c r="G5793"/>
    </row>
    <row r="5794" spans="7:7">
      <c r="G5794"/>
    </row>
    <row r="5795" spans="7:7">
      <c r="G5795"/>
    </row>
    <row r="5796" spans="7:7">
      <c r="G5796"/>
    </row>
    <row r="5797" spans="7:7">
      <c r="G5797"/>
    </row>
    <row r="5798" spans="7:7">
      <c r="G5798"/>
    </row>
    <row r="5799" spans="7:7">
      <c r="G5799"/>
    </row>
    <row r="5800" spans="7:7">
      <c r="G5800"/>
    </row>
    <row r="5801" spans="7:7">
      <c r="G5801"/>
    </row>
    <row r="5802" spans="7:7">
      <c r="G5802"/>
    </row>
    <row r="5803" spans="7:7">
      <c r="G5803"/>
    </row>
    <row r="5804" spans="7:7">
      <c r="G5804"/>
    </row>
    <row r="5805" spans="7:7">
      <c r="G5805"/>
    </row>
    <row r="5806" spans="7:7">
      <c r="G5806"/>
    </row>
    <row r="5807" spans="7:7">
      <c r="G5807"/>
    </row>
    <row r="5808" spans="7:7">
      <c r="G5808"/>
    </row>
    <row r="5809" spans="7:7">
      <c r="G5809"/>
    </row>
    <row r="5810" spans="7:7">
      <c r="G5810"/>
    </row>
    <row r="5811" spans="7:7">
      <c r="G5811"/>
    </row>
    <row r="5812" spans="7:7">
      <c r="G5812"/>
    </row>
    <row r="5813" spans="7:7">
      <c r="G5813"/>
    </row>
    <row r="5814" spans="7:7">
      <c r="G5814"/>
    </row>
    <row r="5815" spans="7:7">
      <c r="G5815"/>
    </row>
    <row r="5816" spans="7:7">
      <c r="G5816"/>
    </row>
    <row r="5817" spans="7:7">
      <c r="G5817"/>
    </row>
    <row r="5818" spans="7:7">
      <c r="G5818"/>
    </row>
    <row r="5819" spans="7:7">
      <c r="G5819"/>
    </row>
    <row r="5820" spans="7:7">
      <c r="G5820"/>
    </row>
    <row r="5821" spans="7:7">
      <c r="G5821"/>
    </row>
    <row r="5822" spans="7:7">
      <c r="G5822"/>
    </row>
    <row r="5823" spans="7:7">
      <c r="G5823"/>
    </row>
    <row r="5824" spans="7:7">
      <c r="G5824"/>
    </row>
    <row r="5825" spans="7:7">
      <c r="G5825"/>
    </row>
    <row r="5826" spans="7:7">
      <c r="G5826"/>
    </row>
    <row r="5827" spans="7:7">
      <c r="G5827"/>
    </row>
    <row r="5828" spans="7:7">
      <c r="G5828"/>
    </row>
    <row r="5829" spans="7:7">
      <c r="G5829"/>
    </row>
    <row r="5830" spans="7:7">
      <c r="G5830"/>
    </row>
    <row r="5831" spans="7:7">
      <c r="G5831"/>
    </row>
    <row r="5832" spans="7:7">
      <c r="G5832"/>
    </row>
    <row r="5833" spans="7:7">
      <c r="G5833"/>
    </row>
    <row r="5834" spans="7:7">
      <c r="G5834"/>
    </row>
    <row r="5835" spans="7:7">
      <c r="G5835"/>
    </row>
    <row r="5836" spans="7:7">
      <c r="G5836"/>
    </row>
    <row r="5837" spans="7:7">
      <c r="G5837"/>
    </row>
    <row r="5838" spans="7:7">
      <c r="G5838"/>
    </row>
    <row r="5839" spans="7:7">
      <c r="G5839"/>
    </row>
    <row r="5840" spans="7:7">
      <c r="G5840"/>
    </row>
    <row r="5841" spans="7:7">
      <c r="G5841"/>
    </row>
    <row r="5842" spans="7:7">
      <c r="G5842"/>
    </row>
    <row r="5843" spans="7:7">
      <c r="G5843"/>
    </row>
    <row r="5844" spans="7:7">
      <c r="G5844"/>
    </row>
    <row r="5845" spans="7:7">
      <c r="G5845"/>
    </row>
    <row r="5846" spans="7:7">
      <c r="G5846"/>
    </row>
    <row r="5847" spans="7:7">
      <c r="G5847"/>
    </row>
    <row r="5848" spans="7:7">
      <c r="G5848"/>
    </row>
    <row r="5849" spans="7:7">
      <c r="G5849"/>
    </row>
    <row r="5850" spans="7:7">
      <c r="G5850"/>
    </row>
    <row r="5851" spans="7:7">
      <c r="G5851"/>
    </row>
    <row r="5852" spans="7:7">
      <c r="G5852"/>
    </row>
    <row r="5853" spans="7:7">
      <c r="G5853"/>
    </row>
    <row r="5854" spans="7:7">
      <c r="G5854"/>
    </row>
    <row r="5855" spans="7:7">
      <c r="G5855"/>
    </row>
    <row r="5856" spans="7:7">
      <c r="G5856"/>
    </row>
    <row r="5857" spans="7:7">
      <c r="G5857"/>
    </row>
    <row r="5858" spans="7:7">
      <c r="G5858"/>
    </row>
    <row r="5859" spans="7:7">
      <c r="G5859"/>
    </row>
    <row r="5860" spans="7:7">
      <c r="G5860"/>
    </row>
    <row r="5861" spans="7:7">
      <c r="G5861"/>
    </row>
    <row r="5862" spans="7:7">
      <c r="G5862"/>
    </row>
    <row r="5863" spans="7:7">
      <c r="G5863"/>
    </row>
    <row r="5864" spans="7:7">
      <c r="G5864"/>
    </row>
    <row r="5865" spans="7:7">
      <c r="G5865"/>
    </row>
    <row r="5866" spans="7:7">
      <c r="G5866"/>
    </row>
    <row r="5867" spans="7:7">
      <c r="G5867"/>
    </row>
    <row r="5868" spans="7:7">
      <c r="G5868"/>
    </row>
    <row r="5869" spans="7:7">
      <c r="G5869"/>
    </row>
    <row r="5870" spans="7:7">
      <c r="G5870"/>
    </row>
    <row r="5871" spans="7:7">
      <c r="G5871"/>
    </row>
    <row r="5872" spans="7:7">
      <c r="G5872"/>
    </row>
    <row r="5873" spans="7:7">
      <c r="G5873"/>
    </row>
    <row r="5874" spans="7:7">
      <c r="G5874"/>
    </row>
    <row r="5875" spans="7:7">
      <c r="G5875"/>
    </row>
    <row r="5876" spans="7:7">
      <c r="G5876"/>
    </row>
    <row r="5877" spans="7:7">
      <c r="G5877"/>
    </row>
    <row r="5878" spans="7:7">
      <c r="G5878"/>
    </row>
    <row r="5879" spans="7:7">
      <c r="G5879"/>
    </row>
    <row r="5880" spans="7:7">
      <c r="G5880"/>
    </row>
    <row r="5881" spans="7:7">
      <c r="G5881"/>
    </row>
    <row r="5882" spans="7:7">
      <c r="G5882"/>
    </row>
    <row r="5883" spans="7:7">
      <c r="G5883"/>
    </row>
    <row r="5884" spans="7:7">
      <c r="G5884"/>
    </row>
    <row r="5885" spans="7:7">
      <c r="G5885"/>
    </row>
    <row r="5886" spans="7:7">
      <c r="G5886"/>
    </row>
    <row r="5887" spans="7:7">
      <c r="G5887"/>
    </row>
    <row r="5888" spans="7:7">
      <c r="G5888"/>
    </row>
    <row r="5889" spans="7:7">
      <c r="G5889"/>
    </row>
    <row r="5890" spans="7:7">
      <c r="G5890"/>
    </row>
    <row r="5891" spans="7:7">
      <c r="G5891"/>
    </row>
    <row r="5892" spans="7:7">
      <c r="G5892"/>
    </row>
    <row r="5893" spans="7:7">
      <c r="G5893"/>
    </row>
    <row r="5894" spans="7:7">
      <c r="G5894"/>
    </row>
    <row r="5895" spans="7:7">
      <c r="G5895"/>
    </row>
    <row r="5896" spans="7:7">
      <c r="G5896"/>
    </row>
    <row r="5897" spans="7:7">
      <c r="G5897"/>
    </row>
    <row r="5898" spans="7:7">
      <c r="G5898"/>
    </row>
    <row r="5899" spans="7:7">
      <c r="G5899"/>
    </row>
    <row r="5900" spans="7:7">
      <c r="G5900"/>
    </row>
    <row r="5901" spans="7:7">
      <c r="G5901"/>
    </row>
    <row r="5902" spans="7:7">
      <c r="G5902"/>
    </row>
    <row r="5903" spans="7:7">
      <c r="G5903"/>
    </row>
    <row r="5904" spans="7:7">
      <c r="G5904"/>
    </row>
    <row r="5905" spans="7:7">
      <c r="G5905"/>
    </row>
    <row r="5906" spans="7:7">
      <c r="G5906"/>
    </row>
    <row r="5907" spans="7:7">
      <c r="G5907"/>
    </row>
    <row r="5908" spans="7:7">
      <c r="G5908"/>
    </row>
    <row r="5909" spans="7:7">
      <c r="G5909"/>
    </row>
    <row r="5910" spans="7:7">
      <c r="G5910"/>
    </row>
    <row r="5911" spans="7:7">
      <c r="G5911"/>
    </row>
    <row r="5912" spans="7:7">
      <c r="G5912"/>
    </row>
    <row r="5913" spans="7:7">
      <c r="G5913"/>
    </row>
    <row r="5914" spans="7:7">
      <c r="G5914"/>
    </row>
    <row r="5915" spans="7:7">
      <c r="G5915"/>
    </row>
    <row r="5916" spans="7:7">
      <c r="G5916"/>
    </row>
    <row r="5917" spans="7:7">
      <c r="G5917"/>
    </row>
    <row r="5918" spans="7:7">
      <c r="G5918"/>
    </row>
    <row r="5919" spans="7:7">
      <c r="G5919"/>
    </row>
    <row r="5920" spans="7:7">
      <c r="G5920"/>
    </row>
    <row r="5921" spans="7:7">
      <c r="G5921"/>
    </row>
    <row r="5922" spans="7:7">
      <c r="G5922"/>
    </row>
    <row r="5923" spans="7:7">
      <c r="G5923"/>
    </row>
    <row r="5924" spans="7:7">
      <c r="G5924"/>
    </row>
    <row r="5925" spans="7:7">
      <c r="G5925"/>
    </row>
    <row r="5926" spans="7:7">
      <c r="G5926"/>
    </row>
    <row r="5927" spans="7:7">
      <c r="G5927"/>
    </row>
    <row r="5928" spans="7:7">
      <c r="G5928"/>
    </row>
    <row r="5929" spans="7:7">
      <c r="G5929"/>
    </row>
    <row r="5930" spans="7:7">
      <c r="G5930"/>
    </row>
    <row r="5931" spans="7:7">
      <c r="G5931"/>
    </row>
    <row r="5932" spans="7:7">
      <c r="G5932"/>
    </row>
    <row r="5933" spans="7:7">
      <c r="G5933"/>
    </row>
    <row r="5934" spans="7:7">
      <c r="G5934"/>
    </row>
    <row r="5935" spans="7:7">
      <c r="G5935"/>
    </row>
    <row r="5936" spans="7:7">
      <c r="G5936"/>
    </row>
    <row r="5937" spans="7:7">
      <c r="G5937"/>
    </row>
    <row r="5938" spans="7:7">
      <c r="G5938"/>
    </row>
    <row r="5939" spans="7:7">
      <c r="G5939"/>
    </row>
    <row r="5940" spans="7:7">
      <c r="G5940"/>
    </row>
    <row r="5941" spans="7:7">
      <c r="G5941"/>
    </row>
    <row r="5942" spans="7:7">
      <c r="G5942"/>
    </row>
    <row r="5943" spans="7:7">
      <c r="G5943"/>
    </row>
    <row r="5944" spans="7:7">
      <c r="G5944"/>
    </row>
    <row r="5945" spans="7:7">
      <c r="G5945"/>
    </row>
    <row r="5946" spans="7:7">
      <c r="G5946"/>
    </row>
    <row r="5947" spans="7:7">
      <c r="G5947"/>
    </row>
    <row r="5948" spans="7:7">
      <c r="G5948"/>
    </row>
    <row r="5949" spans="7:7">
      <c r="G5949"/>
    </row>
    <row r="5950" spans="7:7">
      <c r="G5950"/>
    </row>
    <row r="5951" spans="7:7">
      <c r="G5951"/>
    </row>
    <row r="5952" spans="7:7">
      <c r="G5952"/>
    </row>
    <row r="5953" spans="7:7">
      <c r="G5953"/>
    </row>
    <row r="5954" spans="7:7">
      <c r="G5954"/>
    </row>
    <row r="5955" spans="7:7">
      <c r="G5955"/>
    </row>
    <row r="5956" spans="7:7">
      <c r="G5956"/>
    </row>
    <row r="5957" spans="7:7">
      <c r="G5957"/>
    </row>
    <row r="5958" spans="7:7">
      <c r="G5958"/>
    </row>
    <row r="5959" spans="7:7">
      <c r="G5959"/>
    </row>
    <row r="5960" spans="7:7">
      <c r="G5960"/>
    </row>
    <row r="5961" spans="7:7">
      <c r="G5961"/>
    </row>
    <row r="5962" spans="7:7">
      <c r="G5962"/>
    </row>
    <row r="5963" spans="7:7">
      <c r="G5963"/>
    </row>
    <row r="5964" spans="7:7">
      <c r="G5964"/>
    </row>
    <row r="5965" spans="7:7">
      <c r="G5965"/>
    </row>
    <row r="5966" spans="7:7">
      <c r="G5966"/>
    </row>
    <row r="5967" spans="7:7">
      <c r="G5967"/>
    </row>
    <row r="5968" spans="7:7">
      <c r="G5968"/>
    </row>
    <row r="5969" spans="7:7">
      <c r="G5969"/>
    </row>
    <row r="5970" spans="7:7">
      <c r="G5970"/>
    </row>
    <row r="5971" spans="7:7">
      <c r="G5971"/>
    </row>
    <row r="5972" spans="7:7">
      <c r="G5972"/>
    </row>
    <row r="5973" spans="7:7">
      <c r="G5973"/>
    </row>
    <row r="5974" spans="7:7">
      <c r="G5974"/>
    </row>
    <row r="5975" spans="7:7">
      <c r="G5975"/>
    </row>
    <row r="5976" spans="7:7">
      <c r="G5976"/>
    </row>
    <row r="5977" spans="7:7">
      <c r="G5977"/>
    </row>
    <row r="5978" spans="7:7">
      <c r="G5978"/>
    </row>
    <row r="5979" spans="7:7">
      <c r="G5979"/>
    </row>
    <row r="5980" spans="7:7">
      <c r="G5980"/>
    </row>
    <row r="5981" spans="7:7">
      <c r="G5981"/>
    </row>
    <row r="5982" spans="7:7">
      <c r="G5982"/>
    </row>
    <row r="5983" spans="7:7">
      <c r="G5983"/>
    </row>
    <row r="5984" spans="7:7">
      <c r="G5984"/>
    </row>
    <row r="5985" spans="7:7">
      <c r="G5985"/>
    </row>
    <row r="5986" spans="7:7">
      <c r="G5986"/>
    </row>
    <row r="5987" spans="7:7">
      <c r="G5987"/>
    </row>
    <row r="5988" spans="7:7">
      <c r="G5988"/>
    </row>
    <row r="5989" spans="7:7">
      <c r="G5989"/>
    </row>
    <row r="5990" spans="7:7">
      <c r="G5990"/>
    </row>
    <row r="5991" spans="7:7">
      <c r="G5991"/>
    </row>
    <row r="5992" spans="7:7">
      <c r="G5992"/>
    </row>
    <row r="5993" spans="7:7">
      <c r="G5993"/>
    </row>
    <row r="5994" spans="7:7">
      <c r="G5994"/>
    </row>
    <row r="5995" spans="7:7">
      <c r="G5995"/>
    </row>
    <row r="5996" spans="7:7">
      <c r="G5996"/>
    </row>
    <row r="5997" spans="7:7">
      <c r="G5997"/>
    </row>
    <row r="5998" spans="7:7">
      <c r="G5998"/>
    </row>
    <row r="5999" spans="7:7">
      <c r="G5999"/>
    </row>
    <row r="6000" spans="7:7">
      <c r="G6000"/>
    </row>
    <row r="6001" spans="7:7">
      <c r="G6001"/>
    </row>
    <row r="6002" spans="7:7">
      <c r="G6002"/>
    </row>
    <row r="6003" spans="7:7">
      <c r="G6003"/>
    </row>
    <row r="6004" spans="7:7">
      <c r="G6004"/>
    </row>
    <row r="6005" spans="7:7">
      <c r="G6005"/>
    </row>
    <row r="6006" spans="7:7">
      <c r="G6006"/>
    </row>
    <row r="6007" spans="7:7">
      <c r="G6007"/>
    </row>
    <row r="6008" spans="7:7">
      <c r="G6008"/>
    </row>
    <row r="6009" spans="7:7">
      <c r="G6009"/>
    </row>
    <row r="6010" spans="7:7">
      <c r="G6010"/>
    </row>
    <row r="6011" spans="7:7">
      <c r="G6011"/>
    </row>
    <row r="6012" spans="7:7">
      <c r="G6012"/>
    </row>
    <row r="6013" spans="7:7">
      <c r="G6013"/>
    </row>
    <row r="6014" spans="7:7">
      <c r="G6014"/>
    </row>
    <row r="6015" spans="7:7">
      <c r="G6015"/>
    </row>
    <row r="6016" spans="7:7">
      <c r="G6016"/>
    </row>
    <row r="6017" spans="7:7">
      <c r="G6017"/>
    </row>
    <row r="6018" spans="7:7">
      <c r="G6018"/>
    </row>
    <row r="6019" spans="7:7">
      <c r="G6019"/>
    </row>
    <row r="6020" spans="7:7">
      <c r="G6020"/>
    </row>
    <row r="6021" spans="7:7">
      <c r="G6021"/>
    </row>
    <row r="6022" spans="7:7">
      <c r="G6022"/>
    </row>
    <row r="6023" spans="7:7">
      <c r="G6023"/>
    </row>
    <row r="6024" spans="7:7">
      <c r="G6024"/>
    </row>
    <row r="6025" spans="7:7">
      <c r="G6025"/>
    </row>
    <row r="6026" spans="7:7">
      <c r="G6026"/>
    </row>
    <row r="6027" spans="7:7">
      <c r="G6027"/>
    </row>
    <row r="6028" spans="7:7">
      <c r="G6028"/>
    </row>
    <row r="6029" spans="7:7">
      <c r="G6029"/>
    </row>
    <row r="6030" spans="7:7">
      <c r="G6030"/>
    </row>
    <row r="6031" spans="7:7">
      <c r="G6031"/>
    </row>
    <row r="6032" spans="7:7">
      <c r="G6032"/>
    </row>
    <row r="6033" spans="7:7">
      <c r="G6033"/>
    </row>
    <row r="6034" spans="7:7">
      <c r="G6034"/>
    </row>
    <row r="6035" spans="7:7">
      <c r="G6035"/>
    </row>
    <row r="6036" spans="7:7">
      <c r="G6036"/>
    </row>
    <row r="6037" spans="7:7">
      <c r="G6037"/>
    </row>
    <row r="6038" spans="7:7">
      <c r="G6038"/>
    </row>
    <row r="6039" spans="7:7">
      <c r="G6039"/>
    </row>
    <row r="6040" spans="7:7">
      <c r="G6040"/>
    </row>
    <row r="6041" spans="7:7">
      <c r="G6041"/>
    </row>
    <row r="6042" spans="7:7">
      <c r="G6042"/>
    </row>
    <row r="6043" spans="7:7">
      <c r="G6043"/>
    </row>
    <row r="6044" spans="7:7">
      <c r="G6044"/>
    </row>
    <row r="6045" spans="7:7">
      <c r="G6045"/>
    </row>
    <row r="6046" spans="7:7">
      <c r="G6046"/>
    </row>
    <row r="6047" spans="7:7">
      <c r="G6047"/>
    </row>
    <row r="6048" spans="7:7">
      <c r="G6048"/>
    </row>
    <row r="6049" spans="7:7">
      <c r="G6049"/>
    </row>
    <row r="6050" spans="7:7">
      <c r="G6050"/>
    </row>
    <row r="6051" spans="7:7">
      <c r="G6051"/>
    </row>
    <row r="6052" spans="7:7">
      <c r="G6052"/>
    </row>
    <row r="6053" spans="7:7">
      <c r="G6053"/>
    </row>
    <row r="6054" spans="7:7">
      <c r="G6054"/>
    </row>
    <row r="6055" spans="7:7">
      <c r="G6055"/>
    </row>
    <row r="6056" spans="7:7">
      <c r="G6056"/>
    </row>
    <row r="6057" spans="7:7">
      <c r="G6057"/>
    </row>
    <row r="6058" spans="7:7">
      <c r="G6058"/>
    </row>
    <row r="6059" spans="7:7">
      <c r="G6059"/>
    </row>
    <row r="6060" spans="7:7">
      <c r="G6060"/>
    </row>
    <row r="6061" spans="7:7">
      <c r="G6061"/>
    </row>
    <row r="6062" spans="7:7">
      <c r="G6062"/>
    </row>
    <row r="6063" spans="7:7">
      <c r="G6063"/>
    </row>
    <row r="6064" spans="7:7">
      <c r="G6064"/>
    </row>
    <row r="6065" spans="7:7">
      <c r="G6065"/>
    </row>
    <row r="6066" spans="7:7">
      <c r="G6066"/>
    </row>
    <row r="6067" spans="7:7">
      <c r="G6067"/>
    </row>
    <row r="6068" spans="7:7">
      <c r="G6068"/>
    </row>
    <row r="6069" spans="7:7">
      <c r="G6069"/>
    </row>
    <row r="6070" spans="7:7">
      <c r="G6070"/>
    </row>
    <row r="6071" spans="7:7">
      <c r="G6071"/>
    </row>
    <row r="6072" spans="7:7">
      <c r="G6072"/>
    </row>
    <row r="6073" spans="7:7">
      <c r="G6073"/>
    </row>
    <row r="6074" spans="7:7">
      <c r="G6074"/>
    </row>
    <row r="6075" spans="7:7">
      <c r="G6075"/>
    </row>
    <row r="6076" spans="7:7">
      <c r="G6076"/>
    </row>
    <row r="6077" spans="7:7">
      <c r="G6077"/>
    </row>
    <row r="6078" spans="7:7">
      <c r="G6078"/>
    </row>
    <row r="6079" spans="7:7">
      <c r="G6079"/>
    </row>
    <row r="6080" spans="7:7">
      <c r="G6080"/>
    </row>
    <row r="6081" spans="7:7">
      <c r="G6081"/>
    </row>
    <row r="6082" spans="7:7">
      <c r="G6082"/>
    </row>
    <row r="6083" spans="7:7">
      <c r="G6083"/>
    </row>
    <row r="6084" spans="7:7">
      <c r="G6084"/>
    </row>
    <row r="6085" spans="7:7">
      <c r="G6085"/>
    </row>
    <row r="6086" spans="7:7">
      <c r="G6086"/>
    </row>
    <row r="6087" spans="7:7">
      <c r="G6087"/>
    </row>
    <row r="6088" spans="7:7">
      <c r="G6088"/>
    </row>
    <row r="6089" spans="7:7">
      <c r="G6089"/>
    </row>
    <row r="6090" spans="7:7">
      <c r="G6090"/>
    </row>
    <row r="6091" spans="7:7">
      <c r="G6091"/>
    </row>
    <row r="6092" spans="7:7">
      <c r="G6092"/>
    </row>
    <row r="6093" spans="7:7">
      <c r="G6093"/>
    </row>
    <row r="6094" spans="7:7">
      <c r="G6094"/>
    </row>
    <row r="6095" spans="7:7">
      <c r="G6095"/>
    </row>
    <row r="6096" spans="7:7">
      <c r="G6096"/>
    </row>
    <row r="6097" spans="7:7">
      <c r="G6097"/>
    </row>
    <row r="6098" spans="7:7">
      <c r="G6098"/>
    </row>
    <row r="6099" spans="7:7">
      <c r="G6099"/>
    </row>
    <row r="6100" spans="7:7">
      <c r="G6100"/>
    </row>
    <row r="6101" spans="7:7">
      <c r="G6101"/>
    </row>
    <row r="6102" spans="7:7">
      <c r="G6102"/>
    </row>
    <row r="6103" spans="7:7">
      <c r="G6103"/>
    </row>
    <row r="6104" spans="7:7">
      <c r="G6104"/>
    </row>
    <row r="6105" spans="7:7">
      <c r="G6105"/>
    </row>
    <row r="6106" spans="7:7">
      <c r="G6106"/>
    </row>
    <row r="6107" spans="7:7">
      <c r="G6107"/>
    </row>
    <row r="6108" spans="7:7">
      <c r="G6108"/>
    </row>
    <row r="6109" spans="7:7">
      <c r="G6109"/>
    </row>
    <row r="6110" spans="7:7">
      <c r="G6110"/>
    </row>
    <row r="6111" spans="7:7">
      <c r="G6111"/>
    </row>
    <row r="6112" spans="7:7">
      <c r="G6112"/>
    </row>
    <row r="6113" spans="7:7">
      <c r="G6113"/>
    </row>
    <row r="6114" spans="7:7">
      <c r="G6114"/>
    </row>
    <row r="6115" spans="7:7">
      <c r="G6115"/>
    </row>
    <row r="6116" spans="7:7">
      <c r="G6116"/>
    </row>
    <row r="6117" spans="7:7">
      <c r="G6117"/>
    </row>
    <row r="6118" spans="7:7">
      <c r="G6118"/>
    </row>
    <row r="6119" spans="7:7">
      <c r="G6119"/>
    </row>
    <row r="6120" spans="7:7">
      <c r="G6120"/>
    </row>
    <row r="6121" spans="7:7">
      <c r="G6121"/>
    </row>
    <row r="6122" spans="7:7">
      <c r="G6122"/>
    </row>
    <row r="6123" spans="7:7">
      <c r="G6123"/>
    </row>
    <row r="6124" spans="7:7">
      <c r="G6124"/>
    </row>
    <row r="6125" spans="7:7">
      <c r="G6125"/>
    </row>
    <row r="6126" spans="7:7">
      <c r="G6126"/>
    </row>
    <row r="6127" spans="7:7">
      <c r="G6127"/>
    </row>
    <row r="6128" spans="7:7">
      <c r="G6128"/>
    </row>
    <row r="6129" spans="7:7">
      <c r="G6129"/>
    </row>
    <row r="6130" spans="7:7">
      <c r="G6130"/>
    </row>
    <row r="6131" spans="7:7">
      <c r="G6131"/>
    </row>
    <row r="6132" spans="7:7">
      <c r="G6132"/>
    </row>
    <row r="6133" spans="7:7">
      <c r="G6133"/>
    </row>
    <row r="6134" spans="7:7">
      <c r="G6134"/>
    </row>
    <row r="6135" spans="7:7">
      <c r="G6135"/>
    </row>
    <row r="6136" spans="7:7">
      <c r="G6136"/>
    </row>
    <row r="6137" spans="7:7">
      <c r="G6137"/>
    </row>
    <row r="6138" spans="7:7">
      <c r="G6138"/>
    </row>
    <row r="6139" spans="7:7">
      <c r="G6139"/>
    </row>
    <row r="6140" spans="7:7">
      <c r="G6140"/>
    </row>
    <row r="6141" spans="7:7">
      <c r="G6141"/>
    </row>
    <row r="6142" spans="7:7">
      <c r="G6142"/>
    </row>
    <row r="6143" spans="7:7">
      <c r="G6143"/>
    </row>
    <row r="6144" spans="7:7">
      <c r="G6144"/>
    </row>
    <row r="6145" spans="7:7">
      <c r="G6145"/>
    </row>
    <row r="6146" spans="7:7">
      <c r="G6146"/>
    </row>
    <row r="6147" spans="7:7">
      <c r="G6147"/>
    </row>
    <row r="6148" spans="7:7">
      <c r="G6148"/>
    </row>
    <row r="6149" spans="7:7">
      <c r="G6149"/>
    </row>
    <row r="6150" spans="7:7">
      <c r="G6150"/>
    </row>
    <row r="6151" spans="7:7">
      <c r="G6151"/>
    </row>
    <row r="6152" spans="7:7">
      <c r="G6152"/>
    </row>
    <row r="6153" spans="7:7">
      <c r="G6153"/>
    </row>
    <row r="6154" spans="7:7">
      <c r="G6154"/>
    </row>
    <row r="6155" spans="7:7">
      <c r="G6155"/>
    </row>
    <row r="6156" spans="7:7">
      <c r="G6156"/>
    </row>
    <row r="6157" spans="7:7">
      <c r="G6157"/>
    </row>
    <row r="6158" spans="7:7">
      <c r="G6158"/>
    </row>
    <row r="6159" spans="7:7">
      <c r="G6159"/>
    </row>
    <row r="6160" spans="7:7">
      <c r="G6160"/>
    </row>
    <row r="6161" spans="7:7">
      <c r="G6161"/>
    </row>
    <row r="6162" spans="7:7">
      <c r="G6162"/>
    </row>
    <row r="6163" spans="7:7">
      <c r="G6163"/>
    </row>
    <row r="6164" spans="7:7">
      <c r="G6164"/>
    </row>
    <row r="6165" spans="7:7">
      <c r="G6165"/>
    </row>
    <row r="6166" spans="7:7">
      <c r="G6166"/>
    </row>
    <row r="6167" spans="7:7">
      <c r="G6167"/>
    </row>
    <row r="6168" spans="7:7">
      <c r="G6168"/>
    </row>
    <row r="6169" spans="7:7">
      <c r="G6169"/>
    </row>
    <row r="6170" spans="7:7">
      <c r="G6170"/>
    </row>
    <row r="6171" spans="7:7">
      <c r="G6171"/>
    </row>
    <row r="6172" spans="7:7">
      <c r="G6172"/>
    </row>
    <row r="6173" spans="7:7">
      <c r="G6173"/>
    </row>
    <row r="6174" spans="7:7">
      <c r="G6174"/>
    </row>
    <row r="6175" spans="7:7">
      <c r="G6175"/>
    </row>
    <row r="6176" spans="7:7">
      <c r="G6176"/>
    </row>
    <row r="6177" spans="7:7">
      <c r="G6177"/>
    </row>
    <row r="6178" spans="7:7">
      <c r="G6178"/>
    </row>
    <row r="6179" spans="7:7">
      <c r="G6179"/>
    </row>
    <row r="6180" spans="7:7">
      <c r="G6180"/>
    </row>
    <row r="6181" spans="7:7">
      <c r="G6181"/>
    </row>
    <row r="6182" spans="7:7">
      <c r="G6182"/>
    </row>
    <row r="6183" spans="7:7">
      <c r="G6183"/>
    </row>
    <row r="6184" spans="7:7">
      <c r="G6184"/>
    </row>
    <row r="6185" spans="7:7">
      <c r="G6185"/>
    </row>
    <row r="6186" spans="7:7">
      <c r="G6186"/>
    </row>
    <row r="6187" spans="7:7">
      <c r="G6187"/>
    </row>
    <row r="6188" spans="7:7">
      <c r="G6188"/>
    </row>
    <row r="6189" spans="7:7">
      <c r="G6189"/>
    </row>
    <row r="6190" spans="7:7">
      <c r="G6190"/>
    </row>
    <row r="6191" spans="7:7">
      <c r="G6191"/>
    </row>
    <row r="6192" spans="7:7">
      <c r="G6192"/>
    </row>
    <row r="6193" spans="7:7">
      <c r="G6193"/>
    </row>
    <row r="6194" spans="7:7">
      <c r="G6194"/>
    </row>
    <row r="6195" spans="7:7">
      <c r="G6195"/>
    </row>
    <row r="6196" spans="7:7">
      <c r="G6196"/>
    </row>
    <row r="6197" spans="7:7">
      <c r="G6197"/>
    </row>
    <row r="6198" spans="7:7">
      <c r="G6198"/>
    </row>
    <row r="6199" spans="7:7">
      <c r="G6199"/>
    </row>
    <row r="6200" spans="7:7">
      <c r="G6200"/>
    </row>
    <row r="6201" spans="7:7">
      <c r="G6201"/>
    </row>
    <row r="6202" spans="7:7">
      <c r="G6202"/>
    </row>
    <row r="6203" spans="7:7">
      <c r="G6203"/>
    </row>
    <row r="6204" spans="7:7">
      <c r="G6204"/>
    </row>
    <row r="6205" spans="7:7">
      <c r="G6205"/>
    </row>
    <row r="6206" spans="7:7">
      <c r="G6206"/>
    </row>
    <row r="6207" spans="7:7">
      <c r="G6207"/>
    </row>
    <row r="6208" spans="7:7">
      <c r="G6208"/>
    </row>
    <row r="6209" spans="7:7">
      <c r="G6209"/>
    </row>
    <row r="6210" spans="7:7">
      <c r="G6210"/>
    </row>
    <row r="6211" spans="7:7">
      <c r="G6211"/>
    </row>
    <row r="6212" spans="7:7">
      <c r="G6212"/>
    </row>
    <row r="6213" spans="7:7">
      <c r="G6213"/>
    </row>
    <row r="6214" spans="7:7">
      <c r="G6214"/>
    </row>
    <row r="6215" spans="7:7">
      <c r="G6215"/>
    </row>
    <row r="6216" spans="7:7">
      <c r="G6216"/>
    </row>
    <row r="6217" spans="7:7">
      <c r="G6217"/>
    </row>
    <row r="6218" spans="7:7">
      <c r="G6218"/>
    </row>
    <row r="6219" spans="7:7">
      <c r="G6219"/>
    </row>
    <row r="6220" spans="7:7">
      <c r="G6220"/>
    </row>
    <row r="6221" spans="7:7">
      <c r="G6221"/>
    </row>
    <row r="6222" spans="7:7">
      <c r="G6222"/>
    </row>
    <row r="6223" spans="7:7">
      <c r="G6223"/>
    </row>
    <row r="6224" spans="7:7">
      <c r="G6224"/>
    </row>
    <row r="6225" spans="7:7">
      <c r="G6225"/>
    </row>
    <row r="6226" spans="7:7">
      <c r="G6226"/>
    </row>
    <row r="6227" spans="7:7">
      <c r="G6227"/>
    </row>
    <row r="6228" spans="7:7">
      <c r="G6228"/>
    </row>
    <row r="6229" spans="7:7">
      <c r="G6229"/>
    </row>
    <row r="6230" spans="7:7">
      <c r="G6230"/>
    </row>
    <row r="6231" spans="7:7">
      <c r="G6231"/>
    </row>
    <row r="6232" spans="7:7">
      <c r="G6232"/>
    </row>
    <row r="6233" spans="7:7">
      <c r="G6233"/>
    </row>
    <row r="6234" spans="7:7">
      <c r="G6234"/>
    </row>
    <row r="6235" spans="7:7">
      <c r="G6235"/>
    </row>
    <row r="6236" spans="7:7">
      <c r="G6236"/>
    </row>
    <row r="6237" spans="7:7">
      <c r="G6237"/>
    </row>
    <row r="6238" spans="7:7">
      <c r="G6238"/>
    </row>
    <row r="6239" spans="7:7">
      <c r="G6239"/>
    </row>
    <row r="6240" spans="7:7">
      <c r="G6240"/>
    </row>
    <row r="6241" spans="7:7">
      <c r="G6241"/>
    </row>
    <row r="6242" spans="7:7">
      <c r="G6242"/>
    </row>
    <row r="6243" spans="7:7">
      <c r="G6243"/>
    </row>
    <row r="6244" spans="7:7">
      <c r="G6244"/>
    </row>
    <row r="6245" spans="7:7">
      <c r="G6245"/>
    </row>
    <row r="6246" spans="7:7">
      <c r="G6246"/>
    </row>
    <row r="6247" spans="7:7">
      <c r="G6247"/>
    </row>
    <row r="6248" spans="7:7">
      <c r="G6248"/>
    </row>
    <row r="6249" spans="7:7">
      <c r="G6249"/>
    </row>
    <row r="6250" spans="7:7">
      <c r="G6250"/>
    </row>
    <row r="6251" spans="7:7">
      <c r="G6251"/>
    </row>
    <row r="6252" spans="7:7">
      <c r="G6252"/>
    </row>
    <row r="6253" spans="7:7">
      <c r="G6253"/>
    </row>
    <row r="6254" spans="7:7">
      <c r="G6254"/>
    </row>
    <row r="6255" spans="7:7">
      <c r="G6255"/>
    </row>
    <row r="6256" spans="7:7">
      <c r="G6256"/>
    </row>
    <row r="6257" spans="7:7">
      <c r="G6257"/>
    </row>
    <row r="6258" spans="7:7">
      <c r="G6258"/>
    </row>
    <row r="6259" spans="7:7">
      <c r="G6259"/>
    </row>
    <row r="6260" spans="7:7">
      <c r="G6260"/>
    </row>
    <row r="6261" spans="7:7">
      <c r="G6261"/>
    </row>
    <row r="6262" spans="7:7">
      <c r="G6262"/>
    </row>
    <row r="6263" spans="7:7">
      <c r="G6263"/>
    </row>
    <row r="6264" spans="7:7">
      <c r="G6264"/>
    </row>
    <row r="6265" spans="7:7">
      <c r="G6265"/>
    </row>
    <row r="6266" spans="7:7">
      <c r="G6266"/>
    </row>
    <row r="6267" spans="7:7">
      <c r="G6267"/>
    </row>
    <row r="6268" spans="7:7">
      <c r="G6268"/>
    </row>
    <row r="6269" spans="7:7">
      <c r="G6269"/>
    </row>
    <row r="6270" spans="7:7">
      <c r="G6270"/>
    </row>
    <row r="6271" spans="7:7">
      <c r="G6271"/>
    </row>
    <row r="6272" spans="7:7">
      <c r="G6272"/>
    </row>
    <row r="6273" spans="7:7">
      <c r="G6273"/>
    </row>
    <row r="6274" spans="7:7">
      <c r="G6274"/>
    </row>
    <row r="6275" spans="7:7">
      <c r="G6275"/>
    </row>
    <row r="6276" spans="7:7">
      <c r="G6276"/>
    </row>
    <row r="6277" spans="7:7">
      <c r="G6277"/>
    </row>
    <row r="6278" spans="7:7">
      <c r="G6278"/>
    </row>
    <row r="6279" spans="7:7">
      <c r="G6279"/>
    </row>
    <row r="6280" spans="7:7">
      <c r="G6280"/>
    </row>
    <row r="6281" spans="7:7">
      <c r="G6281"/>
    </row>
    <row r="6282" spans="7:7">
      <c r="G6282"/>
    </row>
    <row r="6283" spans="7:7">
      <c r="G6283"/>
    </row>
    <row r="6284" spans="7:7">
      <c r="G6284"/>
    </row>
    <row r="6285" spans="7:7">
      <c r="G6285"/>
    </row>
    <row r="6286" spans="7:7">
      <c r="G6286"/>
    </row>
    <row r="6287" spans="7:7">
      <c r="G6287"/>
    </row>
    <row r="6288" spans="7:7">
      <c r="G6288"/>
    </row>
    <row r="6289" spans="7:7">
      <c r="G6289"/>
    </row>
    <row r="6290" spans="7:7">
      <c r="G6290"/>
    </row>
    <row r="6291" spans="7:7">
      <c r="G6291"/>
    </row>
    <row r="6292" spans="7:7">
      <c r="G6292"/>
    </row>
    <row r="6293" spans="7:7">
      <c r="G6293"/>
    </row>
    <row r="6294" spans="7:7">
      <c r="G6294"/>
    </row>
    <row r="6295" spans="7:7">
      <c r="G6295"/>
    </row>
    <row r="6296" spans="7:7">
      <c r="G6296"/>
    </row>
    <row r="6297" spans="7:7">
      <c r="G6297"/>
    </row>
    <row r="6298" spans="7:7">
      <c r="G6298"/>
    </row>
    <row r="6299" spans="7:7">
      <c r="G6299"/>
    </row>
    <row r="6300" spans="7:7">
      <c r="G6300"/>
    </row>
    <row r="6301" spans="7:7">
      <c r="G6301"/>
    </row>
    <row r="6302" spans="7:7">
      <c r="G6302"/>
    </row>
    <row r="6303" spans="7:7">
      <c r="G6303"/>
    </row>
    <row r="6304" spans="7:7">
      <c r="G6304"/>
    </row>
    <row r="6305" spans="7:7">
      <c r="G6305"/>
    </row>
    <row r="6306" spans="7:7">
      <c r="G6306"/>
    </row>
    <row r="6307" spans="7:7">
      <c r="G6307"/>
    </row>
    <row r="6308" spans="7:7">
      <c r="G6308"/>
    </row>
    <row r="6309" spans="7:7">
      <c r="G6309"/>
    </row>
    <row r="6310" spans="7:7">
      <c r="G6310"/>
    </row>
    <row r="6311" spans="7:7">
      <c r="G6311"/>
    </row>
    <row r="6312" spans="7:7">
      <c r="G6312"/>
    </row>
    <row r="6313" spans="7:7">
      <c r="G6313"/>
    </row>
    <row r="6314" spans="7:7">
      <c r="G6314"/>
    </row>
    <row r="6315" spans="7:7">
      <c r="G6315"/>
    </row>
    <row r="6316" spans="7:7">
      <c r="G6316"/>
    </row>
    <row r="6317" spans="7:7">
      <c r="G6317"/>
    </row>
    <row r="6318" spans="7:7">
      <c r="G6318"/>
    </row>
    <row r="6319" spans="7:7">
      <c r="G6319"/>
    </row>
    <row r="6320" spans="7:7">
      <c r="G6320"/>
    </row>
    <row r="6321" spans="7:7">
      <c r="G6321"/>
    </row>
    <row r="6322" spans="7:7">
      <c r="G6322"/>
    </row>
    <row r="6323" spans="7:7">
      <c r="G6323"/>
    </row>
    <row r="6324" spans="7:7">
      <c r="G6324"/>
    </row>
    <row r="6325" spans="7:7">
      <c r="G6325"/>
    </row>
    <row r="6326" spans="7:7">
      <c r="G6326"/>
    </row>
    <row r="6327" spans="7:7">
      <c r="G6327"/>
    </row>
    <row r="6328" spans="7:7">
      <c r="G6328"/>
    </row>
    <row r="6329" spans="7:7">
      <c r="G6329"/>
    </row>
    <row r="6330" spans="7:7">
      <c r="G6330"/>
    </row>
    <row r="6331" spans="7:7">
      <c r="G6331"/>
    </row>
    <row r="6332" spans="7:7">
      <c r="G6332"/>
    </row>
    <row r="6333" spans="7:7">
      <c r="G6333"/>
    </row>
    <row r="6334" spans="7:7">
      <c r="G6334"/>
    </row>
    <row r="6335" spans="7:7">
      <c r="G6335"/>
    </row>
    <row r="6336" spans="7:7">
      <c r="G6336"/>
    </row>
    <row r="6337" spans="7:7">
      <c r="G6337"/>
    </row>
    <row r="6338" spans="7:7">
      <c r="G6338"/>
    </row>
    <row r="6339" spans="7:7">
      <c r="G6339"/>
    </row>
    <row r="6340" spans="7:7">
      <c r="G6340"/>
    </row>
    <row r="6341" spans="7:7">
      <c r="G6341"/>
    </row>
    <row r="6342" spans="7:7">
      <c r="G6342"/>
    </row>
    <row r="6343" spans="7:7">
      <c r="G6343"/>
    </row>
    <row r="6344" spans="7:7">
      <c r="G6344"/>
    </row>
    <row r="6345" spans="7:7">
      <c r="G6345"/>
    </row>
    <row r="6346" spans="7:7">
      <c r="G6346"/>
    </row>
    <row r="6347" spans="7:7">
      <c r="G6347"/>
    </row>
    <row r="6348" spans="7:7">
      <c r="G6348"/>
    </row>
    <row r="6349" spans="7:7">
      <c r="G6349"/>
    </row>
    <row r="6350" spans="7:7">
      <c r="G6350"/>
    </row>
    <row r="6351" spans="7:7">
      <c r="G6351"/>
    </row>
    <row r="6352" spans="7:7">
      <c r="G6352"/>
    </row>
    <row r="6353" spans="7:7">
      <c r="G6353"/>
    </row>
    <row r="6354" spans="7:7">
      <c r="G6354"/>
    </row>
    <row r="6355" spans="7:7">
      <c r="G6355"/>
    </row>
    <row r="6356" spans="7:7">
      <c r="G6356"/>
    </row>
    <row r="6357" spans="7:7">
      <c r="G6357"/>
    </row>
    <row r="6358" spans="7:7">
      <c r="G6358"/>
    </row>
    <row r="6359" spans="7:7">
      <c r="G6359"/>
    </row>
    <row r="6360" spans="7:7">
      <c r="G6360"/>
    </row>
    <row r="6361" spans="7:7">
      <c r="G6361"/>
    </row>
    <row r="6362" spans="7:7">
      <c r="G6362"/>
    </row>
    <row r="6363" spans="7:7">
      <c r="G6363"/>
    </row>
    <row r="6364" spans="7:7">
      <c r="G6364"/>
    </row>
    <row r="6365" spans="7:7">
      <c r="G6365"/>
    </row>
    <row r="6366" spans="7:7">
      <c r="G6366"/>
    </row>
    <row r="6367" spans="7:7">
      <c r="G6367"/>
    </row>
    <row r="6368" spans="7:7">
      <c r="G6368"/>
    </row>
    <row r="6369" spans="7:7">
      <c r="G6369"/>
    </row>
    <row r="6370" spans="7:7">
      <c r="G6370"/>
    </row>
    <row r="6371" spans="7:7">
      <c r="G6371"/>
    </row>
    <row r="6372" spans="7:7">
      <c r="G6372"/>
    </row>
    <row r="6373" spans="7:7">
      <c r="G6373"/>
    </row>
    <row r="6374" spans="7:7">
      <c r="G6374"/>
    </row>
    <row r="6375" spans="7:7">
      <c r="G6375"/>
    </row>
    <row r="6376" spans="7:7">
      <c r="G6376"/>
    </row>
    <row r="6377" spans="7:7">
      <c r="G6377"/>
    </row>
    <row r="6378" spans="7:7">
      <c r="G6378"/>
    </row>
    <row r="6379" spans="7:7">
      <c r="G6379"/>
    </row>
    <row r="6380" spans="7:7">
      <c r="G6380"/>
    </row>
    <row r="6381" spans="7:7">
      <c r="G6381"/>
    </row>
    <row r="6382" spans="7:7">
      <c r="G6382"/>
    </row>
    <row r="6383" spans="7:7">
      <c r="G6383"/>
    </row>
    <row r="6384" spans="7:7">
      <c r="G6384"/>
    </row>
    <row r="6385" spans="7:7">
      <c r="G6385"/>
    </row>
    <row r="6386" spans="7:7">
      <c r="G6386"/>
    </row>
    <row r="6387" spans="7:7">
      <c r="G6387"/>
    </row>
    <row r="6388" spans="7:7">
      <c r="G6388"/>
    </row>
    <row r="6389" spans="7:7">
      <c r="G6389"/>
    </row>
    <row r="6390" spans="7:7">
      <c r="G6390"/>
    </row>
    <row r="6391" spans="7:7">
      <c r="G6391"/>
    </row>
    <row r="6392" spans="7:7">
      <c r="G6392"/>
    </row>
    <row r="6393" spans="7:7">
      <c r="G6393"/>
    </row>
    <row r="6394" spans="7:7">
      <c r="G6394"/>
    </row>
    <row r="6395" spans="7:7">
      <c r="G6395"/>
    </row>
    <row r="6396" spans="7:7">
      <c r="G6396"/>
    </row>
    <row r="6397" spans="7:7">
      <c r="G6397"/>
    </row>
    <row r="6398" spans="7:7">
      <c r="G6398"/>
    </row>
    <row r="6399" spans="7:7">
      <c r="G6399"/>
    </row>
    <row r="6400" spans="7:7">
      <c r="G6400"/>
    </row>
    <row r="6401" spans="7:7">
      <c r="G6401"/>
    </row>
    <row r="6402" spans="7:7">
      <c r="G6402"/>
    </row>
    <row r="6403" spans="7:7">
      <c r="G6403"/>
    </row>
    <row r="6404" spans="7:7">
      <c r="G6404"/>
    </row>
    <row r="6405" spans="7:7">
      <c r="G6405"/>
    </row>
    <row r="6406" spans="7:7">
      <c r="G6406"/>
    </row>
    <row r="6407" spans="7:7">
      <c r="G6407"/>
    </row>
    <row r="6408" spans="7:7">
      <c r="G6408"/>
    </row>
    <row r="6409" spans="7:7">
      <c r="G6409"/>
    </row>
    <row r="6410" spans="7:7">
      <c r="G6410"/>
    </row>
    <row r="6411" spans="7:7">
      <c r="G6411"/>
    </row>
    <row r="6412" spans="7:7">
      <c r="G6412"/>
    </row>
    <row r="6413" spans="7:7">
      <c r="G6413"/>
    </row>
    <row r="6414" spans="7:7">
      <c r="G6414"/>
    </row>
    <row r="6415" spans="7:7">
      <c r="G6415"/>
    </row>
    <row r="6416" spans="7:7">
      <c r="G6416"/>
    </row>
    <row r="6417" spans="7:7">
      <c r="G6417"/>
    </row>
    <row r="6418" spans="7:7">
      <c r="G6418"/>
    </row>
    <row r="6419" spans="7:7">
      <c r="G6419"/>
    </row>
    <row r="6420" spans="7:7">
      <c r="G6420"/>
    </row>
    <row r="6421" spans="7:7">
      <c r="G6421"/>
    </row>
    <row r="6422" spans="7:7">
      <c r="G6422"/>
    </row>
    <row r="6423" spans="7:7">
      <c r="G6423"/>
    </row>
    <row r="6424" spans="7:7">
      <c r="G6424"/>
    </row>
    <row r="6425" spans="7:7">
      <c r="G6425"/>
    </row>
    <row r="6426" spans="7:7">
      <c r="G6426"/>
    </row>
    <row r="6427" spans="7:7">
      <c r="G6427"/>
    </row>
    <row r="6428" spans="7:7">
      <c r="G6428"/>
    </row>
    <row r="6429" spans="7:7">
      <c r="G6429"/>
    </row>
    <row r="6430" spans="7:7">
      <c r="G6430"/>
    </row>
    <row r="6431" spans="7:7">
      <c r="G6431"/>
    </row>
    <row r="6432" spans="7:7">
      <c r="G6432"/>
    </row>
    <row r="6433" spans="7:7">
      <c r="G6433"/>
    </row>
    <row r="6434" spans="7:7">
      <c r="G6434"/>
    </row>
    <row r="6435" spans="7:7">
      <c r="G6435"/>
    </row>
    <row r="6436" spans="7:7">
      <c r="G6436"/>
    </row>
    <row r="6437" spans="7:7">
      <c r="G6437"/>
    </row>
    <row r="6438" spans="7:7">
      <c r="G6438"/>
    </row>
    <row r="6439" spans="7:7">
      <c r="G6439"/>
    </row>
    <row r="6440" spans="7:7">
      <c r="G6440"/>
    </row>
    <row r="6441" spans="7:7">
      <c r="G6441"/>
    </row>
    <row r="6442" spans="7:7">
      <c r="G6442"/>
    </row>
    <row r="6443" spans="7:7">
      <c r="G6443"/>
    </row>
    <row r="6444" spans="7:7">
      <c r="G6444"/>
    </row>
    <row r="6445" spans="7:7">
      <c r="G6445"/>
    </row>
    <row r="6446" spans="7:7">
      <c r="G6446"/>
    </row>
    <row r="6447" spans="7:7">
      <c r="G6447"/>
    </row>
    <row r="6448" spans="7:7">
      <c r="G6448"/>
    </row>
    <row r="6449" spans="7:7">
      <c r="G6449"/>
    </row>
    <row r="6450" spans="7:7">
      <c r="G6450"/>
    </row>
    <row r="6451" spans="7:7">
      <c r="G6451"/>
    </row>
    <row r="6452" spans="7:7">
      <c r="G6452"/>
    </row>
    <row r="6453" spans="7:7">
      <c r="G6453"/>
    </row>
    <row r="6454" spans="7:7">
      <c r="G6454"/>
    </row>
    <row r="6455" spans="7:7">
      <c r="G6455"/>
    </row>
    <row r="6456" spans="7:7">
      <c r="G6456"/>
    </row>
    <row r="6457" spans="7:7">
      <c r="G6457"/>
    </row>
    <row r="6458" spans="7:7">
      <c r="G6458"/>
    </row>
    <row r="6459" spans="7:7">
      <c r="G6459"/>
    </row>
    <row r="6460" spans="7:7">
      <c r="G6460"/>
    </row>
    <row r="6461" spans="7:7">
      <c r="G6461"/>
    </row>
    <row r="6462" spans="7:7">
      <c r="G6462"/>
    </row>
    <row r="6463" spans="7:7">
      <c r="G6463"/>
    </row>
    <row r="6464" spans="7:7">
      <c r="G6464"/>
    </row>
    <row r="6465" spans="7:7">
      <c r="G6465"/>
    </row>
    <row r="6466" spans="7:7">
      <c r="G6466"/>
    </row>
    <row r="6467" spans="7:7">
      <c r="G6467"/>
    </row>
    <row r="6468" spans="7:7">
      <c r="G6468"/>
    </row>
    <row r="6469" spans="7:7">
      <c r="G6469"/>
    </row>
    <row r="6470" spans="7:7">
      <c r="G6470"/>
    </row>
    <row r="6471" spans="7:7">
      <c r="G6471"/>
    </row>
    <row r="6472" spans="7:7">
      <c r="G6472"/>
    </row>
    <row r="6473" spans="7:7">
      <c r="G6473"/>
    </row>
    <row r="6474" spans="7:7">
      <c r="G6474"/>
    </row>
    <row r="6475" spans="7:7">
      <c r="G6475"/>
    </row>
    <row r="6476" spans="7:7">
      <c r="G6476"/>
    </row>
    <row r="6477" spans="7:7">
      <c r="G6477"/>
    </row>
    <row r="6478" spans="7:7">
      <c r="G6478"/>
    </row>
    <row r="6479" spans="7:7">
      <c r="G6479"/>
    </row>
    <row r="6480" spans="7:7">
      <c r="G6480"/>
    </row>
    <row r="6481" spans="7:7">
      <c r="G6481"/>
    </row>
    <row r="6482" spans="7:7">
      <c r="G6482"/>
    </row>
    <row r="6483" spans="7:7">
      <c r="G6483"/>
    </row>
    <row r="6484" spans="7:7">
      <c r="G6484"/>
    </row>
    <row r="6485" spans="7:7">
      <c r="G6485"/>
    </row>
    <row r="6486" spans="7:7">
      <c r="G6486"/>
    </row>
    <row r="6487" spans="7:7">
      <c r="G6487"/>
    </row>
    <row r="6488" spans="7:7">
      <c r="G6488"/>
    </row>
    <row r="6489" spans="7:7">
      <c r="G6489"/>
    </row>
    <row r="6490" spans="7:7">
      <c r="G6490"/>
    </row>
    <row r="6491" spans="7:7">
      <c r="G6491"/>
    </row>
    <row r="6492" spans="7:7">
      <c r="G6492"/>
    </row>
    <row r="6493" spans="7:7">
      <c r="G6493"/>
    </row>
    <row r="6494" spans="7:7">
      <c r="G6494"/>
    </row>
    <row r="6495" spans="7:7">
      <c r="G6495"/>
    </row>
    <row r="6496" spans="7:7">
      <c r="G6496"/>
    </row>
    <row r="6497" spans="7:7">
      <c r="G6497"/>
    </row>
    <row r="6498" spans="7:7">
      <c r="G6498"/>
    </row>
    <row r="6499" spans="7:7">
      <c r="G6499"/>
    </row>
    <row r="6500" spans="7:7">
      <c r="G6500"/>
    </row>
    <row r="6501" spans="7:7">
      <c r="G6501"/>
    </row>
    <row r="6502" spans="7:7">
      <c r="G6502"/>
    </row>
    <row r="6503" spans="7:7">
      <c r="G6503"/>
    </row>
    <row r="6504" spans="7:7">
      <c r="G6504"/>
    </row>
    <row r="6505" spans="7:7">
      <c r="G6505"/>
    </row>
    <row r="6506" spans="7:7">
      <c r="G6506"/>
    </row>
    <row r="6507" spans="7:7">
      <c r="G6507"/>
    </row>
    <row r="6508" spans="7:7">
      <c r="G6508"/>
    </row>
    <row r="6509" spans="7:7">
      <c r="G6509"/>
    </row>
    <row r="6510" spans="7:7">
      <c r="G6510"/>
    </row>
    <row r="6511" spans="7:7">
      <c r="G6511"/>
    </row>
    <row r="6512" spans="7:7">
      <c r="G6512"/>
    </row>
    <row r="6513" spans="7:7">
      <c r="G6513"/>
    </row>
    <row r="6514" spans="7:7">
      <c r="G6514"/>
    </row>
    <row r="6515" spans="7:7">
      <c r="G6515"/>
    </row>
    <row r="6516" spans="7:7">
      <c r="G6516"/>
    </row>
    <row r="6517" spans="7:7">
      <c r="G6517"/>
    </row>
    <row r="6518" spans="7:7">
      <c r="G6518"/>
    </row>
    <row r="6519" spans="7:7">
      <c r="G6519"/>
    </row>
    <row r="6520" spans="7:7">
      <c r="G6520"/>
    </row>
    <row r="6521" spans="7:7">
      <c r="G6521"/>
    </row>
    <row r="6522" spans="7:7">
      <c r="G6522"/>
    </row>
    <row r="6523" spans="7:7">
      <c r="G6523"/>
    </row>
    <row r="6524" spans="7:7">
      <c r="G6524"/>
    </row>
    <row r="6525" spans="7:7">
      <c r="G6525"/>
    </row>
    <row r="6526" spans="7:7">
      <c r="G6526"/>
    </row>
    <row r="6527" spans="7:7">
      <c r="G6527"/>
    </row>
    <row r="6528" spans="7:7">
      <c r="G6528"/>
    </row>
    <row r="6529" spans="7:7">
      <c r="G6529"/>
    </row>
    <row r="6530" spans="7:7">
      <c r="G6530"/>
    </row>
    <row r="6531" spans="7:7">
      <c r="G6531"/>
    </row>
    <row r="6532" spans="7:7">
      <c r="G6532"/>
    </row>
    <row r="6533" spans="7:7">
      <c r="G6533"/>
    </row>
    <row r="6534" spans="7:7">
      <c r="G6534"/>
    </row>
    <row r="6535" spans="7:7">
      <c r="G6535"/>
    </row>
    <row r="6536" spans="7:7">
      <c r="G6536"/>
    </row>
    <row r="6537" spans="7:7">
      <c r="G6537"/>
    </row>
    <row r="6538" spans="7:7">
      <c r="G6538"/>
    </row>
    <row r="6539" spans="7:7">
      <c r="G6539"/>
    </row>
    <row r="6540" spans="7:7">
      <c r="G6540"/>
    </row>
    <row r="6541" spans="7:7">
      <c r="G6541"/>
    </row>
    <row r="6542" spans="7:7">
      <c r="G6542"/>
    </row>
    <row r="6543" spans="7:7">
      <c r="G6543"/>
    </row>
    <row r="6544" spans="7:7">
      <c r="G6544"/>
    </row>
    <row r="6545" spans="7:7">
      <c r="G6545"/>
    </row>
    <row r="6546" spans="7:7">
      <c r="G6546"/>
    </row>
    <row r="6547" spans="7:7">
      <c r="G6547"/>
    </row>
    <row r="6548" spans="7:7">
      <c r="G6548"/>
    </row>
    <row r="6549" spans="7:7">
      <c r="G6549"/>
    </row>
    <row r="6550" spans="7:7">
      <c r="G6550"/>
    </row>
    <row r="6551" spans="7:7">
      <c r="G6551"/>
    </row>
    <row r="6552" spans="7:7">
      <c r="G6552"/>
    </row>
    <row r="6553" spans="7:7">
      <c r="G6553"/>
    </row>
    <row r="6554" spans="7:7">
      <c r="G6554"/>
    </row>
    <row r="6555" spans="7:7">
      <c r="G6555"/>
    </row>
    <row r="6556" spans="7:7">
      <c r="G6556"/>
    </row>
    <row r="6557" spans="7:7">
      <c r="G6557"/>
    </row>
    <row r="6558" spans="7:7">
      <c r="G6558"/>
    </row>
    <row r="6559" spans="7:7">
      <c r="G6559"/>
    </row>
    <row r="6560" spans="7:7">
      <c r="G6560"/>
    </row>
    <row r="6561" spans="7:7">
      <c r="G6561"/>
    </row>
    <row r="6562" spans="7:7">
      <c r="G6562"/>
    </row>
    <row r="6563" spans="7:7">
      <c r="G6563"/>
    </row>
    <row r="6564" spans="7:7">
      <c r="G6564"/>
    </row>
    <row r="6565" spans="7:7">
      <c r="G6565"/>
    </row>
    <row r="6566" spans="7:7">
      <c r="G6566"/>
    </row>
    <row r="6567" spans="7:7">
      <c r="G6567"/>
    </row>
    <row r="6568" spans="7:7">
      <c r="G6568"/>
    </row>
    <row r="6569" spans="7:7">
      <c r="G6569"/>
    </row>
    <row r="6570" spans="7:7">
      <c r="G6570"/>
    </row>
    <row r="6571" spans="7:7">
      <c r="G6571"/>
    </row>
    <row r="6572" spans="7:7">
      <c r="G6572"/>
    </row>
    <row r="6573" spans="7:7">
      <c r="G6573"/>
    </row>
    <row r="6574" spans="7:7">
      <c r="G6574"/>
    </row>
    <row r="6575" spans="7:7">
      <c r="G6575"/>
    </row>
    <row r="6576" spans="7:7">
      <c r="G6576"/>
    </row>
    <row r="6577" spans="7:7">
      <c r="G6577"/>
    </row>
    <row r="6578" spans="7:7">
      <c r="G6578"/>
    </row>
    <row r="6579" spans="7:7">
      <c r="G6579"/>
    </row>
    <row r="6580" spans="7:7">
      <c r="G6580"/>
    </row>
    <row r="6581" spans="7:7">
      <c r="G6581"/>
    </row>
    <row r="6582" spans="7:7">
      <c r="G6582"/>
    </row>
    <row r="6583" spans="7:7">
      <c r="G6583"/>
    </row>
    <row r="6584" spans="7:7">
      <c r="G6584"/>
    </row>
    <row r="6585" spans="7:7">
      <c r="G6585"/>
    </row>
    <row r="6586" spans="7:7">
      <c r="G6586"/>
    </row>
    <row r="6587" spans="7:7">
      <c r="G6587"/>
    </row>
    <row r="6588" spans="7:7">
      <c r="G6588"/>
    </row>
    <row r="6589" spans="7:7">
      <c r="G6589"/>
    </row>
    <row r="6590" spans="7:7">
      <c r="G6590"/>
    </row>
    <row r="6591" spans="7:7">
      <c r="G6591"/>
    </row>
    <row r="6592" spans="7:7">
      <c r="G6592"/>
    </row>
    <row r="6593" spans="7:7">
      <c r="G6593"/>
    </row>
    <row r="6594" spans="7:7">
      <c r="G6594"/>
    </row>
    <row r="6595" spans="7:7">
      <c r="G6595"/>
    </row>
    <row r="6596" spans="7:7">
      <c r="G6596"/>
    </row>
    <row r="6597" spans="7:7">
      <c r="G6597"/>
    </row>
    <row r="6598" spans="7:7">
      <c r="G6598"/>
    </row>
    <row r="6599" spans="7:7">
      <c r="G6599"/>
    </row>
    <row r="6600" spans="7:7">
      <c r="G6600"/>
    </row>
    <row r="6601" spans="7:7">
      <c r="G6601"/>
    </row>
    <row r="6602" spans="7:7">
      <c r="G6602"/>
    </row>
    <row r="6603" spans="7:7">
      <c r="G6603"/>
    </row>
    <row r="6604" spans="7:7">
      <c r="G6604"/>
    </row>
    <row r="6605" spans="7:7">
      <c r="G6605"/>
    </row>
    <row r="6606" spans="7:7">
      <c r="G6606"/>
    </row>
    <row r="6607" spans="7:7">
      <c r="G6607"/>
    </row>
    <row r="6608" spans="7:7">
      <c r="G6608"/>
    </row>
    <row r="6609" spans="7:7">
      <c r="G6609"/>
    </row>
    <row r="6610" spans="7:7">
      <c r="G6610"/>
    </row>
    <row r="6611" spans="7:7">
      <c r="G6611"/>
    </row>
    <row r="6612" spans="7:7">
      <c r="G6612"/>
    </row>
    <row r="6613" spans="7:7">
      <c r="G6613"/>
    </row>
    <row r="6614" spans="7:7">
      <c r="G6614"/>
    </row>
    <row r="6615" spans="7:7">
      <c r="G6615"/>
    </row>
    <row r="6616" spans="7:7">
      <c r="G6616"/>
    </row>
    <row r="6617" spans="7:7">
      <c r="G6617"/>
    </row>
    <row r="6618" spans="7:7">
      <c r="G6618"/>
    </row>
    <row r="6619" spans="7:7">
      <c r="G6619"/>
    </row>
    <row r="6620" spans="7:7">
      <c r="G6620"/>
    </row>
    <row r="6621" spans="7:7">
      <c r="G6621"/>
    </row>
    <row r="6622" spans="7:7">
      <c r="G6622"/>
    </row>
    <row r="6623" spans="7:7">
      <c r="G6623"/>
    </row>
    <row r="6624" spans="7:7">
      <c r="G6624"/>
    </row>
    <row r="6625" spans="7:7">
      <c r="G6625"/>
    </row>
    <row r="6626" spans="7:7">
      <c r="G6626"/>
    </row>
    <row r="6627" spans="7:7">
      <c r="G6627"/>
    </row>
    <row r="6628" spans="7:7">
      <c r="G6628"/>
    </row>
    <row r="6629" spans="7:7">
      <c r="G6629"/>
    </row>
    <row r="6630" spans="7:7">
      <c r="G6630"/>
    </row>
    <row r="6631" spans="7:7">
      <c r="G6631"/>
    </row>
    <row r="6632" spans="7:7">
      <c r="G6632"/>
    </row>
    <row r="6633" spans="7:7">
      <c r="G6633"/>
    </row>
    <row r="6634" spans="7:7">
      <c r="G6634"/>
    </row>
    <row r="6635" spans="7:7">
      <c r="G6635"/>
    </row>
    <row r="6636" spans="7:7">
      <c r="G6636"/>
    </row>
    <row r="6637" spans="7:7">
      <c r="G6637"/>
    </row>
    <row r="6638" spans="7:7">
      <c r="G6638"/>
    </row>
    <row r="6639" spans="7:7">
      <c r="G6639"/>
    </row>
    <row r="6640" spans="7:7">
      <c r="G6640"/>
    </row>
    <row r="6641" spans="7:7">
      <c r="G6641"/>
    </row>
    <row r="6642" spans="7:7">
      <c r="G6642"/>
    </row>
    <row r="6643" spans="7:7">
      <c r="G6643"/>
    </row>
    <row r="6644" spans="7:7">
      <c r="G6644"/>
    </row>
    <row r="6645" spans="7:7">
      <c r="G6645"/>
    </row>
    <row r="6646" spans="7:7">
      <c r="G6646"/>
    </row>
    <row r="6647" spans="7:7">
      <c r="G6647"/>
    </row>
    <row r="6648" spans="7:7">
      <c r="G6648"/>
    </row>
    <row r="6649" spans="7:7">
      <c r="G6649"/>
    </row>
    <row r="6650" spans="7:7">
      <c r="G6650"/>
    </row>
    <row r="6651" spans="7:7">
      <c r="G6651"/>
    </row>
    <row r="6652" spans="7:7">
      <c r="G6652"/>
    </row>
    <row r="6653" spans="7:7">
      <c r="G6653"/>
    </row>
    <row r="6654" spans="7:7">
      <c r="G6654"/>
    </row>
    <row r="6655" spans="7:7">
      <c r="G6655"/>
    </row>
    <row r="6656" spans="7:7">
      <c r="G6656"/>
    </row>
    <row r="6657" spans="7:7">
      <c r="G6657"/>
    </row>
    <row r="6658" spans="7:7">
      <c r="G6658"/>
    </row>
    <row r="6659" spans="7:7">
      <c r="G6659"/>
    </row>
    <row r="6660" spans="7:7">
      <c r="G6660"/>
    </row>
    <row r="6661" spans="7:7">
      <c r="G6661"/>
    </row>
    <row r="6662" spans="7:7">
      <c r="G6662"/>
    </row>
    <row r="6663" spans="7:7">
      <c r="G6663"/>
    </row>
    <row r="6664" spans="7:7">
      <c r="G6664"/>
    </row>
    <row r="6665" spans="7:7">
      <c r="G6665"/>
    </row>
    <row r="6666" spans="7:7">
      <c r="G6666"/>
    </row>
    <row r="6667" spans="7:7">
      <c r="G6667"/>
    </row>
    <row r="6668" spans="7:7">
      <c r="G6668"/>
    </row>
    <row r="6669" spans="7:7">
      <c r="G6669"/>
    </row>
    <row r="6670" spans="7:7">
      <c r="G6670"/>
    </row>
    <row r="6671" spans="7:7">
      <c r="G6671"/>
    </row>
    <row r="6672" spans="7:7">
      <c r="G6672"/>
    </row>
    <row r="6673" spans="7:7">
      <c r="G6673"/>
    </row>
    <row r="6674" spans="7:7">
      <c r="G6674"/>
    </row>
    <row r="6675" spans="7:7">
      <c r="G6675"/>
    </row>
    <row r="6676" spans="7:7">
      <c r="G6676"/>
    </row>
    <row r="6677" spans="7:7">
      <c r="G6677"/>
    </row>
    <row r="6678" spans="7:7">
      <c r="G6678"/>
    </row>
    <row r="6679" spans="7:7">
      <c r="G6679"/>
    </row>
    <row r="6680" spans="7:7">
      <c r="G6680"/>
    </row>
    <row r="6681" spans="7:7">
      <c r="G6681"/>
    </row>
    <row r="6682" spans="7:7">
      <c r="G6682"/>
    </row>
    <row r="6683" spans="7:7">
      <c r="G6683"/>
    </row>
    <row r="6684" spans="7:7">
      <c r="G6684"/>
    </row>
    <row r="6685" spans="7:7">
      <c r="G6685"/>
    </row>
    <row r="6686" spans="7:7">
      <c r="G6686"/>
    </row>
    <row r="6687" spans="7:7">
      <c r="G6687"/>
    </row>
    <row r="6688" spans="7:7">
      <c r="G6688"/>
    </row>
    <row r="6689" spans="7:7">
      <c r="G6689"/>
    </row>
    <row r="6690" spans="7:7">
      <c r="G6690"/>
    </row>
    <row r="6691" spans="7:7">
      <c r="G6691"/>
    </row>
    <row r="6692" spans="7:7">
      <c r="G6692"/>
    </row>
    <row r="6693" spans="7:7">
      <c r="G6693"/>
    </row>
    <row r="6694" spans="7:7">
      <c r="G6694"/>
    </row>
    <row r="6695" spans="7:7">
      <c r="G6695"/>
    </row>
    <row r="6696" spans="7:7">
      <c r="G6696"/>
    </row>
    <row r="6697" spans="7:7">
      <c r="G6697"/>
    </row>
    <row r="6698" spans="7:7">
      <c r="G6698"/>
    </row>
    <row r="6699" spans="7:7">
      <c r="G6699"/>
    </row>
    <row r="6700" spans="7:7">
      <c r="G6700"/>
    </row>
    <row r="6701" spans="7:7">
      <c r="G6701"/>
    </row>
    <row r="6702" spans="7:7">
      <c r="G6702"/>
    </row>
    <row r="6703" spans="7:7">
      <c r="G6703"/>
    </row>
    <row r="6704" spans="7:7">
      <c r="G6704"/>
    </row>
    <row r="6705" spans="7:7">
      <c r="G6705"/>
    </row>
    <row r="6706" spans="7:7">
      <c r="G6706"/>
    </row>
    <row r="6707" spans="7:7">
      <c r="G6707"/>
    </row>
    <row r="6708" spans="7:7">
      <c r="G6708"/>
    </row>
    <row r="6709" spans="7:7">
      <c r="G6709"/>
    </row>
    <row r="6710" spans="7:7">
      <c r="G6710"/>
    </row>
    <row r="6711" spans="7:7">
      <c r="G6711"/>
    </row>
    <row r="6712" spans="7:7">
      <c r="G6712"/>
    </row>
    <row r="6713" spans="7:7">
      <c r="G6713"/>
    </row>
    <row r="6714" spans="7:7">
      <c r="G6714"/>
    </row>
    <row r="6715" spans="7:7">
      <c r="G6715"/>
    </row>
    <row r="6716" spans="7:7">
      <c r="G6716"/>
    </row>
    <row r="6717" spans="7:7">
      <c r="G6717"/>
    </row>
    <row r="6718" spans="7:7">
      <c r="G6718"/>
    </row>
    <row r="6719" spans="7:7">
      <c r="G6719"/>
    </row>
    <row r="6720" spans="7:7">
      <c r="G6720"/>
    </row>
    <row r="6721" spans="7:7">
      <c r="G6721"/>
    </row>
    <row r="6722" spans="7:7">
      <c r="G6722"/>
    </row>
    <row r="6723" spans="7:7">
      <c r="G6723"/>
    </row>
    <row r="6724" spans="7:7">
      <c r="G6724"/>
    </row>
    <row r="6725" spans="7:7">
      <c r="G6725"/>
    </row>
    <row r="6726" spans="7:7">
      <c r="G6726"/>
    </row>
    <row r="6727" spans="7:7">
      <c r="G6727"/>
    </row>
    <row r="6728" spans="7:7">
      <c r="G6728"/>
    </row>
    <row r="6729" spans="7:7">
      <c r="G6729"/>
    </row>
    <row r="6730" spans="7:7">
      <c r="G6730"/>
    </row>
    <row r="6731" spans="7:7">
      <c r="G6731"/>
    </row>
    <row r="6732" spans="7:7">
      <c r="G6732"/>
    </row>
    <row r="6733" spans="7:7">
      <c r="G6733"/>
    </row>
    <row r="6734" spans="7:7">
      <c r="G6734"/>
    </row>
    <row r="6735" spans="7:7">
      <c r="G6735"/>
    </row>
    <row r="6736" spans="7:7">
      <c r="G6736"/>
    </row>
    <row r="6737" spans="7:7">
      <c r="G6737"/>
    </row>
    <row r="6738" spans="7:7">
      <c r="G6738"/>
    </row>
    <row r="6739" spans="7:7">
      <c r="G6739"/>
    </row>
    <row r="6740" spans="7:7">
      <c r="G6740"/>
    </row>
    <row r="6741" spans="7:7">
      <c r="G6741"/>
    </row>
    <row r="6742" spans="7:7">
      <c r="G6742"/>
    </row>
    <row r="6743" spans="7:7">
      <c r="G6743"/>
    </row>
    <row r="6744" spans="7:7">
      <c r="G6744"/>
    </row>
    <row r="6745" spans="7:7">
      <c r="G6745"/>
    </row>
    <row r="6746" spans="7:7">
      <c r="G6746"/>
    </row>
    <row r="6747" spans="7:7">
      <c r="G6747"/>
    </row>
    <row r="6748" spans="7:7">
      <c r="G6748"/>
    </row>
    <row r="6749" spans="7:7">
      <c r="G6749"/>
    </row>
    <row r="6750" spans="7:7">
      <c r="G6750"/>
    </row>
    <row r="6751" spans="7:7">
      <c r="G6751"/>
    </row>
    <row r="6752" spans="7:7">
      <c r="G6752"/>
    </row>
    <row r="6753" spans="7:7">
      <c r="G6753"/>
    </row>
    <row r="6754" spans="7:7">
      <c r="G6754"/>
    </row>
    <row r="6755" spans="7:7">
      <c r="G6755"/>
    </row>
    <row r="6756" spans="7:7">
      <c r="G6756"/>
    </row>
    <row r="6757" spans="7:7">
      <c r="G6757"/>
    </row>
    <row r="6758" spans="7:7">
      <c r="G6758"/>
    </row>
    <row r="6759" spans="7:7">
      <c r="G6759"/>
    </row>
    <row r="6760" spans="7:7">
      <c r="G6760"/>
    </row>
    <row r="6761" spans="7:7">
      <c r="G6761"/>
    </row>
    <row r="6762" spans="7:7">
      <c r="G6762"/>
    </row>
    <row r="6763" spans="7:7">
      <c r="G6763"/>
    </row>
    <row r="6764" spans="7:7">
      <c r="G6764"/>
    </row>
    <row r="6765" spans="7:7">
      <c r="G6765"/>
    </row>
    <row r="6766" spans="7:7">
      <c r="G6766"/>
    </row>
    <row r="6767" spans="7:7">
      <c r="G6767"/>
    </row>
    <row r="6768" spans="7:7">
      <c r="G6768"/>
    </row>
    <row r="6769" spans="7:7">
      <c r="G6769"/>
    </row>
    <row r="6770" spans="7:7">
      <c r="G6770"/>
    </row>
    <row r="6771" spans="7:7">
      <c r="G6771"/>
    </row>
    <row r="6772" spans="7:7">
      <c r="G6772"/>
    </row>
    <row r="6773" spans="7:7">
      <c r="G6773"/>
    </row>
    <row r="6774" spans="7:7">
      <c r="G6774"/>
    </row>
    <row r="6775" spans="7:7">
      <c r="G6775"/>
    </row>
    <row r="6776" spans="7:7">
      <c r="G6776"/>
    </row>
    <row r="6777" spans="7:7">
      <c r="G6777"/>
    </row>
    <row r="6778" spans="7:7">
      <c r="G6778"/>
    </row>
    <row r="6779" spans="7:7">
      <c r="G6779"/>
    </row>
    <row r="6780" spans="7:7">
      <c r="G6780"/>
    </row>
    <row r="6781" spans="7:7">
      <c r="G6781"/>
    </row>
    <row r="6782" spans="7:7">
      <c r="G6782"/>
    </row>
    <row r="6783" spans="7:7">
      <c r="G6783"/>
    </row>
    <row r="6784" spans="7:7">
      <c r="G6784"/>
    </row>
    <row r="6785" spans="7:7">
      <c r="G6785"/>
    </row>
    <row r="6786" spans="7:7">
      <c r="G6786"/>
    </row>
    <row r="6787" spans="7:7">
      <c r="G6787"/>
    </row>
    <row r="6788" spans="7:7">
      <c r="G6788"/>
    </row>
    <row r="6789" spans="7:7">
      <c r="G6789"/>
    </row>
    <row r="6790" spans="7:7">
      <c r="G6790"/>
    </row>
    <row r="6791" spans="7:7">
      <c r="G6791"/>
    </row>
    <row r="6792" spans="7:7">
      <c r="G6792"/>
    </row>
    <row r="6793" spans="7:7">
      <c r="G6793"/>
    </row>
    <row r="6794" spans="7:7">
      <c r="G6794"/>
    </row>
    <row r="6795" spans="7:7">
      <c r="G6795"/>
    </row>
    <row r="6796" spans="7:7">
      <c r="G6796"/>
    </row>
    <row r="6797" spans="7:7">
      <c r="G6797"/>
    </row>
    <row r="6798" spans="7:7">
      <c r="G6798"/>
    </row>
    <row r="6799" spans="7:7">
      <c r="G6799"/>
    </row>
    <row r="6800" spans="7:7">
      <c r="G6800"/>
    </row>
    <row r="6801" spans="7:7">
      <c r="G6801"/>
    </row>
    <row r="6802" spans="7:7">
      <c r="G6802"/>
    </row>
    <row r="6803" spans="7:7">
      <c r="G6803"/>
    </row>
    <row r="6804" spans="7:7">
      <c r="G6804"/>
    </row>
    <row r="6805" spans="7:7">
      <c r="G6805"/>
    </row>
    <row r="6806" spans="7:7">
      <c r="G6806"/>
    </row>
    <row r="6807" spans="7:7">
      <c r="G6807"/>
    </row>
    <row r="6808" spans="7:7">
      <c r="G6808"/>
    </row>
    <row r="6809" spans="7:7">
      <c r="G6809"/>
    </row>
    <row r="6810" spans="7:7">
      <c r="G6810"/>
    </row>
    <row r="6811" spans="7:7">
      <c r="G6811"/>
    </row>
    <row r="6812" spans="7:7">
      <c r="G6812"/>
    </row>
    <row r="6813" spans="7:7">
      <c r="G6813"/>
    </row>
    <row r="6814" spans="7:7">
      <c r="G6814"/>
    </row>
    <row r="6815" spans="7:7">
      <c r="G6815"/>
    </row>
    <row r="6816" spans="7:7">
      <c r="G6816"/>
    </row>
    <row r="6817" spans="7:7">
      <c r="G6817"/>
    </row>
    <row r="6818" spans="7:7">
      <c r="G6818"/>
    </row>
    <row r="6819" spans="7:7">
      <c r="G6819"/>
    </row>
    <row r="6820" spans="7:7">
      <c r="G6820"/>
    </row>
    <row r="6821" spans="7:7">
      <c r="G6821"/>
    </row>
    <row r="6822" spans="7:7">
      <c r="G6822"/>
    </row>
    <row r="6823" spans="7:7">
      <c r="G6823"/>
    </row>
    <row r="6824" spans="7:7">
      <c r="G6824"/>
    </row>
    <row r="6825" spans="7:7">
      <c r="G6825"/>
    </row>
    <row r="6826" spans="7:7">
      <c r="G6826"/>
    </row>
    <row r="6827" spans="7:7">
      <c r="G6827"/>
    </row>
    <row r="6828" spans="7:7">
      <c r="G6828"/>
    </row>
    <row r="6829" spans="7:7">
      <c r="G6829"/>
    </row>
    <row r="6830" spans="7:7">
      <c r="G6830"/>
    </row>
    <row r="6831" spans="7:7">
      <c r="G6831"/>
    </row>
    <row r="6832" spans="7:7">
      <c r="G6832"/>
    </row>
    <row r="6833" spans="7:7">
      <c r="G6833"/>
    </row>
    <row r="6834" spans="7:7">
      <c r="G6834"/>
    </row>
    <row r="6835" spans="7:7">
      <c r="G6835"/>
    </row>
    <row r="6836" spans="7:7">
      <c r="G6836"/>
    </row>
    <row r="6837" spans="7:7">
      <c r="G6837"/>
    </row>
    <row r="6838" spans="7:7">
      <c r="G6838"/>
    </row>
    <row r="6839" spans="7:7">
      <c r="G6839"/>
    </row>
    <row r="6840" spans="7:7">
      <c r="G6840"/>
    </row>
    <row r="6841" spans="7:7">
      <c r="G6841"/>
    </row>
    <row r="6842" spans="7:7">
      <c r="G6842"/>
    </row>
    <row r="6843" spans="7:7">
      <c r="G6843"/>
    </row>
    <row r="6844" spans="7:7">
      <c r="G6844"/>
    </row>
    <row r="6845" spans="7:7">
      <c r="G6845"/>
    </row>
    <row r="6846" spans="7:7">
      <c r="G6846"/>
    </row>
    <row r="6847" spans="7:7">
      <c r="G6847"/>
    </row>
    <row r="6848" spans="7:7">
      <c r="G6848"/>
    </row>
    <row r="6849" spans="7:7">
      <c r="G6849"/>
    </row>
    <row r="6850" spans="7:7">
      <c r="G6850"/>
    </row>
    <row r="6851" spans="7:7">
      <c r="G6851"/>
    </row>
    <row r="6852" spans="7:7">
      <c r="G6852"/>
    </row>
    <row r="6853" spans="7:7">
      <c r="G6853"/>
    </row>
    <row r="6854" spans="7:7">
      <c r="G6854"/>
    </row>
    <row r="6855" spans="7:7">
      <c r="G6855"/>
    </row>
    <row r="6856" spans="7:7">
      <c r="G6856"/>
    </row>
    <row r="6857" spans="7:7">
      <c r="G6857"/>
    </row>
    <row r="6858" spans="7:7">
      <c r="G6858"/>
    </row>
    <row r="6859" spans="7:7">
      <c r="G6859"/>
    </row>
    <row r="6860" spans="7:7">
      <c r="G6860"/>
    </row>
    <row r="6861" spans="7:7">
      <c r="G6861"/>
    </row>
    <row r="6862" spans="7:7">
      <c r="G6862"/>
    </row>
    <row r="6863" spans="7:7">
      <c r="G6863"/>
    </row>
    <row r="6864" spans="7:7">
      <c r="G6864"/>
    </row>
    <row r="6865" spans="7:7">
      <c r="G6865"/>
    </row>
    <row r="6866" spans="7:7">
      <c r="G6866"/>
    </row>
    <row r="6867" spans="7:7">
      <c r="G6867"/>
    </row>
    <row r="6868" spans="7:7">
      <c r="G6868"/>
    </row>
    <row r="6869" spans="7:7">
      <c r="G6869"/>
    </row>
    <row r="6870" spans="7:7">
      <c r="G6870"/>
    </row>
    <row r="6871" spans="7:7">
      <c r="G6871"/>
    </row>
    <row r="6872" spans="7:7">
      <c r="G6872"/>
    </row>
    <row r="6873" spans="7:7">
      <c r="G6873"/>
    </row>
    <row r="6874" spans="7:7">
      <c r="G6874"/>
    </row>
    <row r="6875" spans="7:7">
      <c r="G6875"/>
    </row>
    <row r="6876" spans="7:7">
      <c r="G6876"/>
    </row>
    <row r="6877" spans="7:7">
      <c r="G6877"/>
    </row>
    <row r="6878" spans="7:7">
      <c r="G6878"/>
    </row>
    <row r="6879" spans="7:7">
      <c r="G6879"/>
    </row>
    <row r="6880" spans="7:7">
      <c r="G6880"/>
    </row>
    <row r="6881" spans="7:7">
      <c r="G6881"/>
    </row>
    <row r="6882" spans="7:7">
      <c r="G6882"/>
    </row>
    <row r="6883" spans="7:7">
      <c r="G6883"/>
    </row>
    <row r="6884" spans="7:7">
      <c r="G6884"/>
    </row>
    <row r="6885" spans="7:7">
      <c r="G6885"/>
    </row>
    <row r="6886" spans="7:7">
      <c r="G6886"/>
    </row>
    <row r="6887" spans="7:7">
      <c r="G6887"/>
    </row>
    <row r="6888" spans="7:7">
      <c r="G6888"/>
    </row>
    <row r="6889" spans="7:7">
      <c r="G6889"/>
    </row>
    <row r="6890" spans="7:7">
      <c r="G6890"/>
    </row>
    <row r="6891" spans="7:7">
      <c r="G6891"/>
    </row>
    <row r="6892" spans="7:7">
      <c r="G6892"/>
    </row>
    <row r="6893" spans="7:7">
      <c r="G6893"/>
    </row>
    <row r="6894" spans="7:7">
      <c r="G6894"/>
    </row>
    <row r="6895" spans="7:7">
      <c r="G6895"/>
    </row>
    <row r="6896" spans="7:7">
      <c r="G6896"/>
    </row>
    <row r="6897" spans="7:7">
      <c r="G6897"/>
    </row>
    <row r="6898" spans="7:7">
      <c r="G6898"/>
    </row>
    <row r="6899" spans="7:7">
      <c r="G6899"/>
    </row>
    <row r="6900" spans="7:7">
      <c r="G6900"/>
    </row>
    <row r="6901" spans="7:7">
      <c r="G6901"/>
    </row>
    <row r="6902" spans="7:7">
      <c r="G6902"/>
    </row>
    <row r="6903" spans="7:7">
      <c r="G6903"/>
    </row>
    <row r="6904" spans="7:7">
      <c r="G6904"/>
    </row>
    <row r="6905" spans="7:7">
      <c r="G6905"/>
    </row>
    <row r="6906" spans="7:7">
      <c r="G6906"/>
    </row>
    <row r="6907" spans="7:7">
      <c r="G6907"/>
    </row>
    <row r="6908" spans="7:7">
      <c r="G6908"/>
    </row>
    <row r="6909" spans="7:7">
      <c r="G6909"/>
    </row>
    <row r="6910" spans="7:7">
      <c r="G6910"/>
    </row>
    <row r="6911" spans="7:7">
      <c r="G6911"/>
    </row>
    <row r="6912" spans="7:7">
      <c r="G6912"/>
    </row>
    <row r="6913" spans="7:7">
      <c r="G6913"/>
    </row>
    <row r="6914" spans="7:7">
      <c r="G6914"/>
    </row>
    <row r="6915" spans="7:7">
      <c r="G6915"/>
    </row>
    <row r="6916" spans="7:7">
      <c r="G6916"/>
    </row>
    <row r="6917" spans="7:7">
      <c r="G6917"/>
    </row>
    <row r="6918" spans="7:7">
      <c r="G6918"/>
    </row>
    <row r="6919" spans="7:7">
      <c r="G6919"/>
    </row>
    <row r="6920" spans="7:7">
      <c r="G6920"/>
    </row>
    <row r="6921" spans="7:7">
      <c r="G6921"/>
    </row>
    <row r="6922" spans="7:7">
      <c r="G6922"/>
    </row>
    <row r="6923" spans="7:7">
      <c r="G6923"/>
    </row>
    <row r="6924" spans="7:7">
      <c r="G6924"/>
    </row>
    <row r="6925" spans="7:7">
      <c r="G6925"/>
    </row>
    <row r="6926" spans="7:7">
      <c r="G6926"/>
    </row>
    <row r="6927" spans="7:7">
      <c r="G6927"/>
    </row>
    <row r="6928" spans="7:7">
      <c r="G6928"/>
    </row>
    <row r="6929" spans="7:7">
      <c r="G6929"/>
    </row>
    <row r="6930" spans="7:7">
      <c r="G6930"/>
    </row>
    <row r="6931" spans="7:7">
      <c r="G6931"/>
    </row>
    <row r="6932" spans="7:7">
      <c r="G6932"/>
    </row>
    <row r="6933" spans="7:7">
      <c r="G6933"/>
    </row>
    <row r="6934" spans="7:7">
      <c r="G6934"/>
    </row>
    <row r="6935" spans="7:7">
      <c r="G6935"/>
    </row>
    <row r="6936" spans="7:7">
      <c r="G6936"/>
    </row>
    <row r="6937" spans="7:7">
      <c r="G6937"/>
    </row>
    <row r="6938" spans="7:7">
      <c r="G6938"/>
    </row>
    <row r="6939" spans="7:7">
      <c r="G6939"/>
    </row>
    <row r="6940" spans="7:7">
      <c r="G6940"/>
    </row>
    <row r="6941" spans="7:7">
      <c r="G6941"/>
    </row>
    <row r="6942" spans="7:7">
      <c r="G6942"/>
    </row>
    <row r="6943" spans="7:7">
      <c r="G6943"/>
    </row>
    <row r="6944" spans="7:7">
      <c r="G6944"/>
    </row>
    <row r="6945" spans="7:7">
      <c r="G6945"/>
    </row>
    <row r="6946" spans="7:7">
      <c r="G6946"/>
    </row>
    <row r="6947" spans="7:7">
      <c r="G6947"/>
    </row>
    <row r="6948" spans="7:7">
      <c r="G6948"/>
    </row>
    <row r="6949" spans="7:7">
      <c r="G6949"/>
    </row>
    <row r="6950" spans="7:7">
      <c r="G6950"/>
    </row>
    <row r="6951" spans="7:7">
      <c r="G6951"/>
    </row>
    <row r="6952" spans="7:7">
      <c r="G6952"/>
    </row>
    <row r="6953" spans="7:7">
      <c r="G6953"/>
    </row>
    <row r="6954" spans="7:7">
      <c r="G6954"/>
    </row>
    <row r="6955" spans="7:7">
      <c r="G6955"/>
    </row>
    <row r="6956" spans="7:7">
      <c r="G6956"/>
    </row>
    <row r="6957" spans="7:7">
      <c r="G6957"/>
    </row>
    <row r="6958" spans="7:7">
      <c r="G6958"/>
    </row>
    <row r="6959" spans="7:7">
      <c r="G6959"/>
    </row>
    <row r="6960" spans="7:7">
      <c r="G6960"/>
    </row>
    <row r="6961" spans="7:7">
      <c r="G6961"/>
    </row>
    <row r="6962" spans="7:7">
      <c r="G6962"/>
    </row>
    <row r="6963" spans="7:7">
      <c r="G6963"/>
    </row>
    <row r="6964" spans="7:7">
      <c r="G6964"/>
    </row>
    <row r="6965" spans="7:7">
      <c r="G6965"/>
    </row>
    <row r="6966" spans="7:7">
      <c r="G6966"/>
    </row>
    <row r="6967" spans="7:7">
      <c r="G6967"/>
    </row>
    <row r="6968" spans="7:7">
      <c r="G6968"/>
    </row>
    <row r="6969" spans="7:7">
      <c r="G6969"/>
    </row>
    <row r="6970" spans="7:7">
      <c r="G6970"/>
    </row>
    <row r="6971" spans="7:7">
      <c r="G6971"/>
    </row>
    <row r="6972" spans="7:7">
      <c r="G6972"/>
    </row>
    <row r="6973" spans="7:7">
      <c r="G6973"/>
    </row>
    <row r="6974" spans="7:7">
      <c r="G6974"/>
    </row>
    <row r="6975" spans="7:7">
      <c r="G6975"/>
    </row>
    <row r="6976" spans="7:7">
      <c r="G6976"/>
    </row>
    <row r="6977" spans="7:7">
      <c r="G6977"/>
    </row>
    <row r="6978" spans="7:7">
      <c r="G6978"/>
    </row>
    <row r="6979" spans="7:7">
      <c r="G6979"/>
    </row>
    <row r="6980" spans="7:7">
      <c r="G6980"/>
    </row>
    <row r="6981" spans="7:7">
      <c r="G6981"/>
    </row>
    <row r="6982" spans="7:7">
      <c r="G6982"/>
    </row>
    <row r="6983" spans="7:7">
      <c r="G6983"/>
    </row>
    <row r="6984" spans="7:7">
      <c r="G6984"/>
    </row>
    <row r="6985" spans="7:7">
      <c r="G6985"/>
    </row>
    <row r="6986" spans="7:7">
      <c r="G6986"/>
    </row>
    <row r="6987" spans="7:7">
      <c r="G6987"/>
    </row>
    <row r="6988" spans="7:7">
      <c r="G6988"/>
    </row>
    <row r="6989" spans="7:7">
      <c r="G6989"/>
    </row>
    <row r="6990" spans="7:7">
      <c r="G6990"/>
    </row>
    <row r="6991" spans="7:7">
      <c r="G6991"/>
    </row>
    <row r="6992" spans="7:7">
      <c r="G6992"/>
    </row>
    <row r="6993" spans="7:7">
      <c r="G6993"/>
    </row>
    <row r="6994" spans="7:7">
      <c r="G6994"/>
    </row>
    <row r="6995" spans="7:7">
      <c r="G6995"/>
    </row>
    <row r="6996" spans="7:7">
      <c r="G6996"/>
    </row>
    <row r="6997" spans="7:7">
      <c r="G6997"/>
    </row>
    <row r="6998" spans="7:7">
      <c r="G6998"/>
    </row>
    <row r="6999" spans="7:7">
      <c r="G6999"/>
    </row>
    <row r="7000" spans="7:7">
      <c r="G7000"/>
    </row>
    <row r="7001" spans="7:7">
      <c r="G7001"/>
    </row>
    <row r="7002" spans="7:7">
      <c r="G7002"/>
    </row>
    <row r="7003" spans="7:7">
      <c r="G7003"/>
    </row>
    <row r="7004" spans="7:7">
      <c r="G7004"/>
    </row>
    <row r="7005" spans="7:7">
      <c r="G7005"/>
    </row>
    <row r="7006" spans="7:7">
      <c r="G7006"/>
    </row>
    <row r="7007" spans="7:7">
      <c r="G7007"/>
    </row>
    <row r="7008" spans="7:7">
      <c r="G7008"/>
    </row>
    <row r="7009" spans="7:7">
      <c r="G7009"/>
    </row>
    <row r="7010" spans="7:7">
      <c r="G7010"/>
    </row>
    <row r="7011" spans="7:7">
      <c r="G7011"/>
    </row>
    <row r="7012" spans="7:7">
      <c r="G7012"/>
    </row>
    <row r="7013" spans="7:7">
      <c r="G7013"/>
    </row>
    <row r="7014" spans="7:7">
      <c r="G7014"/>
    </row>
    <row r="7015" spans="7:7">
      <c r="G7015"/>
    </row>
    <row r="7016" spans="7:7">
      <c r="G7016"/>
    </row>
    <row r="7017" spans="7:7">
      <c r="G7017"/>
    </row>
    <row r="7018" spans="7:7">
      <c r="G7018"/>
    </row>
    <row r="7019" spans="7:7">
      <c r="G7019"/>
    </row>
    <row r="7020" spans="7:7">
      <c r="G7020"/>
    </row>
    <row r="7021" spans="7:7">
      <c r="G7021"/>
    </row>
    <row r="7022" spans="7:7">
      <c r="G7022"/>
    </row>
    <row r="7023" spans="7:7">
      <c r="G7023"/>
    </row>
    <row r="7024" spans="7:7">
      <c r="G7024"/>
    </row>
    <row r="7025" spans="7:7">
      <c r="G7025"/>
    </row>
    <row r="7026" spans="7:7">
      <c r="G7026"/>
    </row>
    <row r="7027" spans="7:7">
      <c r="G7027"/>
    </row>
    <row r="7028" spans="7:7">
      <c r="G7028"/>
    </row>
    <row r="7029" spans="7:7">
      <c r="G7029"/>
    </row>
    <row r="7030" spans="7:7">
      <c r="G7030"/>
    </row>
    <row r="7031" spans="7:7">
      <c r="G7031"/>
    </row>
    <row r="7032" spans="7:7">
      <c r="G7032"/>
    </row>
    <row r="7033" spans="7:7">
      <c r="G7033"/>
    </row>
    <row r="7034" spans="7:7">
      <c r="G7034"/>
    </row>
    <row r="7035" spans="7:7">
      <c r="G7035"/>
    </row>
    <row r="7036" spans="7:7">
      <c r="G7036"/>
    </row>
    <row r="7037" spans="7:7">
      <c r="G7037"/>
    </row>
    <row r="7038" spans="7:7">
      <c r="G7038"/>
    </row>
    <row r="7039" spans="7:7">
      <c r="G7039"/>
    </row>
    <row r="7040" spans="7:7">
      <c r="G7040"/>
    </row>
    <row r="7041" spans="7:7">
      <c r="G7041"/>
    </row>
    <row r="7042" spans="7:7">
      <c r="G7042"/>
    </row>
    <row r="7043" spans="7:7">
      <c r="G7043"/>
    </row>
    <row r="7044" spans="7:7">
      <c r="G7044"/>
    </row>
    <row r="7045" spans="7:7">
      <c r="G7045"/>
    </row>
    <row r="7046" spans="7:7">
      <c r="G7046"/>
    </row>
    <row r="7047" spans="7:7">
      <c r="G7047"/>
    </row>
    <row r="7048" spans="7:7">
      <c r="G7048"/>
    </row>
    <row r="7049" spans="7:7">
      <c r="G7049"/>
    </row>
    <row r="7050" spans="7:7">
      <c r="G7050"/>
    </row>
    <row r="7051" spans="7:7">
      <c r="G7051"/>
    </row>
    <row r="7052" spans="7:7">
      <c r="G7052"/>
    </row>
    <row r="7053" spans="7:7">
      <c r="G7053"/>
    </row>
    <row r="7054" spans="7:7">
      <c r="G7054"/>
    </row>
    <row r="7055" spans="7:7">
      <c r="G7055"/>
    </row>
    <row r="7056" spans="7:7">
      <c r="G7056"/>
    </row>
    <row r="7057" spans="7:7">
      <c r="G7057"/>
    </row>
    <row r="7058" spans="7:7">
      <c r="G7058"/>
    </row>
    <row r="7059" spans="7:7">
      <c r="G7059"/>
    </row>
    <row r="7060" spans="7:7">
      <c r="G7060"/>
    </row>
    <row r="7061" spans="7:7">
      <c r="G7061"/>
    </row>
    <row r="7062" spans="7:7">
      <c r="G7062"/>
    </row>
    <row r="7063" spans="7:7">
      <c r="G7063"/>
    </row>
    <row r="7064" spans="7:7">
      <c r="G7064"/>
    </row>
    <row r="7065" spans="7:7">
      <c r="G7065"/>
    </row>
    <row r="7066" spans="7:7">
      <c r="G7066"/>
    </row>
    <row r="7067" spans="7:7">
      <c r="G7067"/>
    </row>
    <row r="7068" spans="7:7">
      <c r="G7068"/>
    </row>
    <row r="7069" spans="7:7">
      <c r="G7069"/>
    </row>
    <row r="7070" spans="7:7">
      <c r="G7070"/>
    </row>
    <row r="7071" spans="7:7">
      <c r="G7071"/>
    </row>
    <row r="7072" spans="7:7">
      <c r="G7072"/>
    </row>
    <row r="7073" spans="7:7">
      <c r="G7073"/>
    </row>
    <row r="7074" spans="7:7">
      <c r="G7074"/>
    </row>
    <row r="7075" spans="7:7">
      <c r="G7075"/>
    </row>
    <row r="7076" spans="7:7">
      <c r="G7076"/>
    </row>
    <row r="7077" spans="7:7">
      <c r="G7077"/>
    </row>
    <row r="7078" spans="7:7">
      <c r="G7078"/>
    </row>
    <row r="7079" spans="7:7">
      <c r="G7079"/>
    </row>
    <row r="7080" spans="7:7">
      <c r="G7080"/>
    </row>
    <row r="7081" spans="7:7">
      <c r="G7081"/>
    </row>
    <row r="7082" spans="7:7">
      <c r="G7082"/>
    </row>
    <row r="7083" spans="7:7">
      <c r="G7083"/>
    </row>
    <row r="7084" spans="7:7">
      <c r="G7084"/>
    </row>
    <row r="7085" spans="7:7">
      <c r="G7085"/>
    </row>
    <row r="7086" spans="7:7">
      <c r="G7086"/>
    </row>
    <row r="7087" spans="7:7">
      <c r="G7087"/>
    </row>
    <row r="7088" spans="7:7">
      <c r="G7088"/>
    </row>
    <row r="7089" spans="7:7">
      <c r="G7089"/>
    </row>
    <row r="7090" spans="7:7">
      <c r="G7090"/>
    </row>
    <row r="7091" spans="7:7">
      <c r="G7091"/>
    </row>
    <row r="7092" spans="7:7">
      <c r="G7092"/>
    </row>
    <row r="7093" spans="7:7">
      <c r="G7093"/>
    </row>
    <row r="7094" spans="7:7">
      <c r="G7094"/>
    </row>
    <row r="7095" spans="7:7">
      <c r="G7095"/>
    </row>
    <row r="7096" spans="7:7">
      <c r="G7096"/>
    </row>
    <row r="7097" spans="7:7">
      <c r="G7097"/>
    </row>
    <row r="7098" spans="7:7">
      <c r="G7098"/>
    </row>
    <row r="7099" spans="7:7">
      <c r="G7099"/>
    </row>
    <row r="7100" spans="7:7">
      <c r="G7100"/>
    </row>
    <row r="7101" spans="7:7">
      <c r="G7101"/>
    </row>
    <row r="7102" spans="7:7">
      <c r="G7102"/>
    </row>
    <row r="7103" spans="7:7">
      <c r="G7103"/>
    </row>
    <row r="7104" spans="7:7">
      <c r="G7104"/>
    </row>
    <row r="7105" spans="7:7">
      <c r="G7105"/>
    </row>
    <row r="7106" spans="7:7">
      <c r="G7106"/>
    </row>
    <row r="7107" spans="7:7">
      <c r="G7107"/>
    </row>
    <row r="7108" spans="7:7">
      <c r="G7108"/>
    </row>
    <row r="7109" spans="7:7">
      <c r="G7109"/>
    </row>
    <row r="7110" spans="7:7">
      <c r="G7110"/>
    </row>
    <row r="7111" spans="7:7">
      <c r="G7111"/>
    </row>
    <row r="7112" spans="7:7">
      <c r="G7112"/>
    </row>
    <row r="7113" spans="7:7">
      <c r="G7113"/>
    </row>
    <row r="7114" spans="7:7">
      <c r="G7114"/>
    </row>
    <row r="7115" spans="7:7">
      <c r="G7115"/>
    </row>
    <row r="7116" spans="7:7">
      <c r="G7116"/>
    </row>
    <row r="7117" spans="7:7">
      <c r="G7117"/>
    </row>
    <row r="7118" spans="7:7">
      <c r="G7118"/>
    </row>
    <row r="7119" spans="7:7">
      <c r="G7119"/>
    </row>
    <row r="7120" spans="7:7">
      <c r="G7120"/>
    </row>
    <row r="7121" spans="7:7">
      <c r="G7121"/>
    </row>
    <row r="7122" spans="7:7">
      <c r="G7122"/>
    </row>
    <row r="7123" spans="7:7">
      <c r="G7123"/>
    </row>
    <row r="7124" spans="7:7">
      <c r="G7124"/>
    </row>
    <row r="7125" spans="7:7">
      <c r="G7125"/>
    </row>
    <row r="7126" spans="7:7">
      <c r="G7126"/>
    </row>
    <row r="7127" spans="7:7">
      <c r="G7127"/>
    </row>
    <row r="7128" spans="7:7">
      <c r="G7128"/>
    </row>
    <row r="7129" spans="7:7">
      <c r="G7129"/>
    </row>
    <row r="7130" spans="7:7">
      <c r="G7130"/>
    </row>
    <row r="7131" spans="7:7">
      <c r="G7131"/>
    </row>
    <row r="7132" spans="7:7">
      <c r="G7132"/>
    </row>
    <row r="7133" spans="7:7">
      <c r="G7133"/>
    </row>
    <row r="7134" spans="7:7">
      <c r="G7134"/>
    </row>
    <row r="7135" spans="7:7">
      <c r="G7135"/>
    </row>
    <row r="7136" spans="7:7">
      <c r="G7136"/>
    </row>
    <row r="7137" spans="7:7">
      <c r="G7137"/>
    </row>
    <row r="7138" spans="7:7">
      <c r="G7138"/>
    </row>
    <row r="7139" spans="7:7">
      <c r="G7139"/>
    </row>
    <row r="7140" spans="7:7">
      <c r="G7140"/>
    </row>
    <row r="7141" spans="7:7">
      <c r="G7141"/>
    </row>
    <row r="7142" spans="7:7">
      <c r="G7142"/>
    </row>
    <row r="7143" spans="7:7">
      <c r="G7143"/>
    </row>
    <row r="7144" spans="7:7">
      <c r="G7144"/>
    </row>
    <row r="7145" spans="7:7">
      <c r="G7145"/>
    </row>
    <row r="7146" spans="7:7">
      <c r="G7146"/>
    </row>
    <row r="7147" spans="7:7">
      <c r="G7147"/>
    </row>
    <row r="7148" spans="7:7">
      <c r="G7148"/>
    </row>
    <row r="7149" spans="7:7">
      <c r="G7149"/>
    </row>
    <row r="7150" spans="7:7">
      <c r="G7150"/>
    </row>
    <row r="7151" spans="7:7">
      <c r="G7151"/>
    </row>
    <row r="7152" spans="7:7">
      <c r="G7152"/>
    </row>
    <row r="7153" spans="7:7">
      <c r="G7153"/>
    </row>
    <row r="7154" spans="7:7">
      <c r="G7154"/>
    </row>
    <row r="7155" spans="7:7">
      <c r="G7155"/>
    </row>
    <row r="7156" spans="7:7">
      <c r="G7156"/>
    </row>
    <row r="7157" spans="7:7">
      <c r="G7157"/>
    </row>
    <row r="7158" spans="7:7">
      <c r="G7158"/>
    </row>
    <row r="7159" spans="7:7">
      <c r="G7159"/>
    </row>
    <row r="7160" spans="7:7">
      <c r="G7160"/>
    </row>
    <row r="7161" spans="7:7">
      <c r="G7161"/>
    </row>
    <row r="7162" spans="7:7">
      <c r="G7162"/>
    </row>
    <row r="7163" spans="7:7">
      <c r="G7163"/>
    </row>
    <row r="7164" spans="7:7">
      <c r="G7164"/>
    </row>
    <row r="7165" spans="7:7">
      <c r="G7165"/>
    </row>
    <row r="7166" spans="7:7">
      <c r="G7166"/>
    </row>
    <row r="7167" spans="7:7">
      <c r="G7167"/>
    </row>
    <row r="7168" spans="7:7">
      <c r="G7168"/>
    </row>
    <row r="7169" spans="7:7">
      <c r="G7169"/>
    </row>
    <row r="7170" spans="7:7">
      <c r="G7170"/>
    </row>
    <row r="7171" spans="7:7">
      <c r="G7171"/>
    </row>
    <row r="7172" spans="7:7">
      <c r="G7172"/>
    </row>
    <row r="7173" spans="7:7">
      <c r="G7173"/>
    </row>
    <row r="7174" spans="7:7">
      <c r="G7174"/>
    </row>
    <row r="7175" spans="7:7">
      <c r="G7175"/>
    </row>
    <row r="7176" spans="7:7">
      <c r="G7176"/>
    </row>
    <row r="7177" spans="7:7">
      <c r="G7177"/>
    </row>
    <row r="7178" spans="7:7">
      <c r="G7178"/>
    </row>
    <row r="7179" spans="7:7">
      <c r="G7179"/>
    </row>
    <row r="7180" spans="7:7">
      <c r="G7180"/>
    </row>
    <row r="7181" spans="7:7">
      <c r="G7181"/>
    </row>
    <row r="7182" spans="7:7">
      <c r="G7182"/>
    </row>
    <row r="7183" spans="7:7">
      <c r="G7183"/>
    </row>
    <row r="7184" spans="7:7">
      <c r="G7184"/>
    </row>
    <row r="7185" spans="7:7">
      <c r="G7185"/>
    </row>
    <row r="7186" spans="7:7">
      <c r="G7186"/>
    </row>
    <row r="7187" spans="7:7">
      <c r="G7187"/>
    </row>
    <row r="7188" spans="7:7">
      <c r="G7188"/>
    </row>
    <row r="7189" spans="7:7">
      <c r="G7189"/>
    </row>
    <row r="7190" spans="7:7">
      <c r="G7190"/>
    </row>
    <row r="7191" spans="7:7">
      <c r="G7191"/>
    </row>
    <row r="7192" spans="7:7">
      <c r="G7192"/>
    </row>
    <row r="7193" spans="7:7">
      <c r="G7193"/>
    </row>
    <row r="7194" spans="7:7">
      <c r="G7194"/>
    </row>
    <row r="7195" spans="7:7">
      <c r="G7195"/>
    </row>
    <row r="7196" spans="7:7">
      <c r="G7196"/>
    </row>
    <row r="7197" spans="7:7">
      <c r="G7197"/>
    </row>
    <row r="7198" spans="7:7">
      <c r="G7198"/>
    </row>
    <row r="7199" spans="7:7">
      <c r="G7199"/>
    </row>
    <row r="7200" spans="7:7">
      <c r="G7200"/>
    </row>
    <row r="7201" spans="7:7">
      <c r="G7201"/>
    </row>
    <row r="7202" spans="7:7">
      <c r="G7202"/>
    </row>
    <row r="7203" spans="7:7">
      <c r="G7203"/>
    </row>
    <row r="7204" spans="7:7">
      <c r="G7204"/>
    </row>
    <row r="7205" spans="7:7">
      <c r="G7205"/>
    </row>
    <row r="7206" spans="7:7">
      <c r="G7206"/>
    </row>
    <row r="7207" spans="7:7">
      <c r="G7207"/>
    </row>
    <row r="7208" spans="7:7">
      <c r="G7208"/>
    </row>
    <row r="7209" spans="7:7">
      <c r="G7209"/>
    </row>
    <row r="7210" spans="7:7">
      <c r="G7210"/>
    </row>
    <row r="7211" spans="7:7">
      <c r="G7211"/>
    </row>
    <row r="7212" spans="7:7">
      <c r="G7212"/>
    </row>
    <row r="7213" spans="7:7">
      <c r="G7213"/>
    </row>
    <row r="7214" spans="7:7">
      <c r="G7214"/>
    </row>
    <row r="7215" spans="7:7">
      <c r="G7215"/>
    </row>
    <row r="7216" spans="7:7">
      <c r="G7216"/>
    </row>
    <row r="7217" spans="7:7">
      <c r="G7217"/>
    </row>
    <row r="7218" spans="7:7">
      <c r="G7218"/>
    </row>
    <row r="7219" spans="7:7">
      <c r="G7219"/>
    </row>
    <row r="7220" spans="7:7">
      <c r="G7220"/>
    </row>
    <row r="7221" spans="7:7">
      <c r="G7221"/>
    </row>
    <row r="7222" spans="7:7">
      <c r="G7222"/>
    </row>
    <row r="7223" spans="7:7">
      <c r="G7223"/>
    </row>
    <row r="7224" spans="7:7">
      <c r="G7224"/>
    </row>
    <row r="7225" spans="7:7">
      <c r="G7225"/>
    </row>
    <row r="7226" spans="7:7">
      <c r="G7226"/>
    </row>
    <row r="7227" spans="7:7">
      <c r="G7227"/>
    </row>
    <row r="7228" spans="7:7">
      <c r="G7228"/>
    </row>
    <row r="7229" spans="7:7">
      <c r="G7229"/>
    </row>
    <row r="7230" spans="7:7">
      <c r="G7230"/>
    </row>
    <row r="7231" spans="7:7">
      <c r="G7231"/>
    </row>
    <row r="7232" spans="7:7">
      <c r="G7232"/>
    </row>
    <row r="7233" spans="7:7">
      <c r="G7233"/>
    </row>
    <row r="7234" spans="7:7">
      <c r="G7234"/>
    </row>
    <row r="7235" spans="7:7">
      <c r="G7235"/>
    </row>
    <row r="7236" spans="7:7">
      <c r="G7236"/>
    </row>
    <row r="7237" spans="7:7">
      <c r="G7237"/>
    </row>
    <row r="7238" spans="7:7">
      <c r="G7238"/>
    </row>
    <row r="7239" spans="7:7">
      <c r="G7239"/>
    </row>
    <row r="7240" spans="7:7">
      <c r="G7240"/>
    </row>
    <row r="7241" spans="7:7">
      <c r="G7241"/>
    </row>
    <row r="7242" spans="7:7">
      <c r="G7242"/>
    </row>
    <row r="7243" spans="7:7">
      <c r="G7243"/>
    </row>
    <row r="7244" spans="7:7">
      <c r="G7244"/>
    </row>
    <row r="7245" spans="7:7">
      <c r="G7245"/>
    </row>
    <row r="7246" spans="7:7">
      <c r="G7246"/>
    </row>
    <row r="7247" spans="7:7">
      <c r="G7247"/>
    </row>
    <row r="7248" spans="7:7">
      <c r="G7248"/>
    </row>
    <row r="7249" spans="7:7">
      <c r="G7249"/>
    </row>
    <row r="7250" spans="7:7">
      <c r="G7250"/>
    </row>
    <row r="7251" spans="7:7">
      <c r="G7251"/>
    </row>
    <row r="7252" spans="7:7">
      <c r="G7252"/>
    </row>
    <row r="7253" spans="7:7">
      <c r="G7253"/>
    </row>
    <row r="7254" spans="7:7">
      <c r="G7254"/>
    </row>
    <row r="7255" spans="7:7">
      <c r="G7255"/>
    </row>
    <row r="7256" spans="7:7">
      <c r="G7256"/>
    </row>
    <row r="7257" spans="7:7">
      <c r="G7257"/>
    </row>
    <row r="7258" spans="7:7">
      <c r="G7258"/>
    </row>
    <row r="7259" spans="7:7">
      <c r="G7259"/>
    </row>
    <row r="7260" spans="7:7">
      <c r="G7260"/>
    </row>
    <row r="7261" spans="7:7">
      <c r="G7261"/>
    </row>
    <row r="7262" spans="7:7">
      <c r="G7262"/>
    </row>
    <row r="7263" spans="7:7">
      <c r="G7263"/>
    </row>
    <row r="7264" spans="7:7">
      <c r="G7264"/>
    </row>
    <row r="7265" spans="7:7">
      <c r="G7265"/>
    </row>
    <row r="7266" spans="7:7">
      <c r="G7266"/>
    </row>
    <row r="7267" spans="7:7">
      <c r="G7267"/>
    </row>
    <row r="7268" spans="7:7">
      <c r="G7268"/>
    </row>
    <row r="7269" spans="7:7">
      <c r="G7269"/>
    </row>
    <row r="7270" spans="7:7">
      <c r="G7270"/>
    </row>
    <row r="7271" spans="7:7">
      <c r="G7271"/>
    </row>
    <row r="7272" spans="7:7">
      <c r="G7272"/>
    </row>
    <row r="7273" spans="7:7">
      <c r="G7273"/>
    </row>
    <row r="7274" spans="7:7">
      <c r="G7274"/>
    </row>
    <row r="7275" spans="7:7">
      <c r="G7275"/>
    </row>
    <row r="7276" spans="7:7">
      <c r="G7276"/>
    </row>
    <row r="7277" spans="7:7">
      <c r="G7277"/>
    </row>
    <row r="7278" spans="7:7">
      <c r="G7278"/>
    </row>
    <row r="7279" spans="7:7">
      <c r="G7279"/>
    </row>
    <row r="7280" spans="7:7">
      <c r="G7280"/>
    </row>
    <row r="7281" spans="7:7">
      <c r="G7281"/>
    </row>
    <row r="7282" spans="7:7">
      <c r="G7282"/>
    </row>
    <row r="7283" spans="7:7">
      <c r="G7283"/>
    </row>
    <row r="7284" spans="7:7">
      <c r="G7284"/>
    </row>
    <row r="7285" spans="7:7">
      <c r="G7285"/>
    </row>
    <row r="7286" spans="7:7">
      <c r="G7286"/>
    </row>
    <row r="7287" spans="7:7">
      <c r="G7287"/>
    </row>
    <row r="7288" spans="7:7">
      <c r="G7288"/>
    </row>
    <row r="7289" spans="7:7">
      <c r="G7289"/>
    </row>
    <row r="7290" spans="7:7">
      <c r="G7290"/>
    </row>
    <row r="7291" spans="7:7">
      <c r="G7291"/>
    </row>
    <row r="7292" spans="7:7">
      <c r="G7292"/>
    </row>
    <row r="7293" spans="7:7">
      <c r="G7293"/>
    </row>
    <row r="7294" spans="7:7">
      <c r="G7294"/>
    </row>
    <row r="7295" spans="7:7">
      <c r="G7295"/>
    </row>
    <row r="7296" spans="7:7">
      <c r="G7296"/>
    </row>
    <row r="7297" spans="7:7">
      <c r="G7297"/>
    </row>
    <row r="7298" spans="7:7">
      <c r="G7298"/>
    </row>
    <row r="7299" spans="7:7">
      <c r="G7299"/>
    </row>
    <row r="7300" spans="7:7">
      <c r="G7300"/>
    </row>
    <row r="7301" spans="7:7">
      <c r="G7301"/>
    </row>
    <row r="7302" spans="7:7">
      <c r="G7302"/>
    </row>
    <row r="7303" spans="7:7">
      <c r="G7303"/>
    </row>
    <row r="7304" spans="7:7">
      <c r="G7304"/>
    </row>
    <row r="7305" spans="7:7">
      <c r="G7305"/>
    </row>
    <row r="7306" spans="7:7">
      <c r="G7306"/>
    </row>
    <row r="7307" spans="7:7">
      <c r="G7307"/>
    </row>
    <row r="7308" spans="7:7">
      <c r="G7308"/>
    </row>
    <row r="7309" spans="7:7">
      <c r="G7309"/>
    </row>
    <row r="7310" spans="7:7">
      <c r="G7310"/>
    </row>
    <row r="7311" spans="7:7">
      <c r="G7311"/>
    </row>
    <row r="7312" spans="7:7">
      <c r="G7312"/>
    </row>
    <row r="7313" spans="7:7">
      <c r="G7313"/>
    </row>
    <row r="7314" spans="7:7">
      <c r="G7314"/>
    </row>
    <row r="7315" spans="7:7">
      <c r="G7315"/>
    </row>
    <row r="7316" spans="7:7">
      <c r="G7316"/>
    </row>
    <row r="7317" spans="7:7">
      <c r="G7317"/>
    </row>
    <row r="7318" spans="7:7">
      <c r="G7318"/>
    </row>
    <row r="7319" spans="7:7">
      <c r="G7319"/>
    </row>
    <row r="7320" spans="7:7">
      <c r="G7320"/>
    </row>
    <row r="7321" spans="7:7">
      <c r="G7321"/>
    </row>
    <row r="7322" spans="7:7">
      <c r="G7322"/>
    </row>
    <row r="7323" spans="7:7">
      <c r="G7323"/>
    </row>
    <row r="7324" spans="7:7">
      <c r="G7324"/>
    </row>
    <row r="7325" spans="7:7">
      <c r="G7325"/>
    </row>
    <row r="7326" spans="7:7">
      <c r="G7326"/>
    </row>
    <row r="7327" spans="7:7">
      <c r="G7327"/>
    </row>
    <row r="7328" spans="7:7">
      <c r="G7328"/>
    </row>
    <row r="7329" spans="7:7">
      <c r="G7329"/>
    </row>
    <row r="7330" spans="7:7">
      <c r="G7330"/>
    </row>
    <row r="7331" spans="7:7">
      <c r="G7331"/>
    </row>
    <row r="7332" spans="7:7">
      <c r="G7332"/>
    </row>
    <row r="7333" spans="7:7">
      <c r="G7333"/>
    </row>
    <row r="7334" spans="7:7">
      <c r="G7334"/>
    </row>
    <row r="7335" spans="7:7">
      <c r="G7335"/>
    </row>
    <row r="7336" spans="7:7">
      <c r="G7336"/>
    </row>
    <row r="7337" spans="7:7">
      <c r="G7337"/>
    </row>
    <row r="7338" spans="7:7">
      <c r="G7338"/>
    </row>
    <row r="7339" spans="7:7">
      <c r="G7339"/>
    </row>
    <row r="7340" spans="7:7">
      <c r="G7340"/>
    </row>
    <row r="7341" spans="7:7">
      <c r="G7341"/>
    </row>
    <row r="7342" spans="7:7">
      <c r="G7342"/>
    </row>
    <row r="7343" spans="7:7">
      <c r="G7343"/>
    </row>
    <row r="7344" spans="7:7">
      <c r="G7344"/>
    </row>
    <row r="7345" spans="7:7">
      <c r="G7345"/>
    </row>
    <row r="7346" spans="7:7">
      <c r="G7346"/>
    </row>
    <row r="7347" spans="7:7">
      <c r="G7347"/>
    </row>
    <row r="7348" spans="7:7">
      <c r="G7348"/>
    </row>
    <row r="7349" spans="7:7">
      <c r="G7349"/>
    </row>
    <row r="7350" spans="7:7">
      <c r="G7350"/>
    </row>
    <row r="7351" spans="7:7">
      <c r="G7351"/>
    </row>
    <row r="7352" spans="7:7">
      <c r="G7352"/>
    </row>
    <row r="7353" spans="7:7">
      <c r="G7353"/>
    </row>
    <row r="7354" spans="7:7">
      <c r="G7354"/>
    </row>
    <row r="7355" spans="7:7">
      <c r="G7355"/>
    </row>
    <row r="7356" spans="7:7">
      <c r="G7356"/>
    </row>
    <row r="7357" spans="7:7">
      <c r="G7357"/>
    </row>
    <row r="7358" spans="7:7">
      <c r="G7358"/>
    </row>
    <row r="7359" spans="7:7">
      <c r="G7359"/>
    </row>
    <row r="7360" spans="7:7">
      <c r="G7360"/>
    </row>
    <row r="7361" spans="7:7">
      <c r="G7361"/>
    </row>
    <row r="7362" spans="7:7">
      <c r="G7362"/>
    </row>
    <row r="7363" spans="7:7">
      <c r="G7363"/>
    </row>
    <row r="7364" spans="7:7">
      <c r="G7364"/>
    </row>
    <row r="7365" spans="7:7">
      <c r="G7365"/>
    </row>
    <row r="7366" spans="7:7">
      <c r="G7366"/>
    </row>
    <row r="7367" spans="7:7">
      <c r="G7367"/>
    </row>
    <row r="7368" spans="7:7">
      <c r="G7368"/>
    </row>
    <row r="7369" spans="7:7">
      <c r="G7369"/>
    </row>
    <row r="7370" spans="7:7">
      <c r="G7370"/>
    </row>
    <row r="7371" spans="7:7">
      <c r="G7371"/>
    </row>
    <row r="7372" spans="7:7">
      <c r="G7372"/>
    </row>
    <row r="7373" spans="7:7">
      <c r="G7373"/>
    </row>
    <row r="7374" spans="7:7">
      <c r="G7374"/>
    </row>
    <row r="7375" spans="7:7">
      <c r="G7375"/>
    </row>
    <row r="7376" spans="7:7">
      <c r="G7376"/>
    </row>
    <row r="7377" spans="7:7">
      <c r="G7377"/>
    </row>
    <row r="7378" spans="7:7">
      <c r="G7378"/>
    </row>
    <row r="7379" spans="7:7">
      <c r="G7379"/>
    </row>
    <row r="7380" spans="7:7">
      <c r="G7380"/>
    </row>
    <row r="7381" spans="7:7">
      <c r="G7381"/>
    </row>
    <row r="7382" spans="7:7">
      <c r="G7382"/>
    </row>
    <row r="7383" spans="7:7">
      <c r="G7383"/>
    </row>
    <row r="7384" spans="7:7">
      <c r="G7384"/>
    </row>
    <row r="7385" spans="7:7">
      <c r="G7385"/>
    </row>
    <row r="7386" spans="7:7">
      <c r="G7386"/>
    </row>
    <row r="7387" spans="7:7">
      <c r="G7387"/>
    </row>
    <row r="7388" spans="7:7">
      <c r="G7388"/>
    </row>
    <row r="7389" spans="7:7">
      <c r="G7389"/>
    </row>
    <row r="7390" spans="7:7">
      <c r="G7390"/>
    </row>
    <row r="7391" spans="7:7">
      <c r="G7391"/>
    </row>
    <row r="7392" spans="7:7">
      <c r="G7392"/>
    </row>
    <row r="7393" spans="7:7">
      <c r="G7393"/>
    </row>
    <row r="7394" spans="7:7">
      <c r="G7394"/>
    </row>
    <row r="7395" spans="7:7">
      <c r="G7395"/>
    </row>
    <row r="7396" spans="7:7">
      <c r="G7396"/>
    </row>
    <row r="7397" spans="7:7">
      <c r="G7397"/>
    </row>
    <row r="7398" spans="7:7">
      <c r="G7398"/>
    </row>
    <row r="7399" spans="7:7">
      <c r="G7399"/>
    </row>
    <row r="7400" spans="7:7">
      <c r="G7400"/>
    </row>
    <row r="7401" spans="7:7">
      <c r="G7401"/>
    </row>
    <row r="7402" spans="7:7">
      <c r="G7402"/>
    </row>
    <row r="7403" spans="7:7">
      <c r="G7403"/>
    </row>
    <row r="7404" spans="7:7">
      <c r="G7404"/>
    </row>
    <row r="7405" spans="7:7">
      <c r="G7405"/>
    </row>
    <row r="7406" spans="7:7">
      <c r="G7406"/>
    </row>
    <row r="7407" spans="7:7">
      <c r="G7407"/>
    </row>
    <row r="7408" spans="7:7">
      <c r="G7408"/>
    </row>
    <row r="7409" spans="7:7">
      <c r="G7409"/>
    </row>
    <row r="7410" spans="7:7">
      <c r="G7410"/>
    </row>
    <row r="7411" spans="7:7">
      <c r="G7411"/>
    </row>
    <row r="7412" spans="7:7">
      <c r="G7412"/>
    </row>
    <row r="7413" spans="7:7">
      <c r="G7413"/>
    </row>
    <row r="7414" spans="7:7">
      <c r="G7414"/>
    </row>
    <row r="7415" spans="7:7">
      <c r="G7415"/>
    </row>
    <row r="7416" spans="7:7">
      <c r="G7416"/>
    </row>
    <row r="7417" spans="7:7">
      <c r="G7417"/>
    </row>
    <row r="7418" spans="7:7">
      <c r="G7418"/>
    </row>
    <row r="7419" spans="7:7">
      <c r="G7419"/>
    </row>
    <row r="7420" spans="7:7">
      <c r="G7420"/>
    </row>
    <row r="7421" spans="7:7">
      <c r="G7421"/>
    </row>
    <row r="7422" spans="7:7">
      <c r="G7422"/>
    </row>
    <row r="7423" spans="7:7">
      <c r="G7423"/>
    </row>
    <row r="7424" spans="7:7">
      <c r="G7424"/>
    </row>
    <row r="7425" spans="7:7">
      <c r="G7425"/>
    </row>
    <row r="7426" spans="7:7">
      <c r="G7426"/>
    </row>
    <row r="7427" spans="7:7">
      <c r="G7427"/>
    </row>
    <row r="7428" spans="7:7">
      <c r="G7428"/>
    </row>
    <row r="7429" spans="7:7">
      <c r="G7429"/>
    </row>
    <row r="7430" spans="7:7">
      <c r="G7430"/>
    </row>
    <row r="7431" spans="7:7">
      <c r="G7431"/>
    </row>
    <row r="7432" spans="7:7">
      <c r="G7432"/>
    </row>
    <row r="7433" spans="7:7">
      <c r="G7433"/>
    </row>
    <row r="7434" spans="7:7">
      <c r="G7434"/>
    </row>
    <row r="7435" spans="7:7">
      <c r="G7435"/>
    </row>
    <row r="7436" spans="7:7">
      <c r="G7436"/>
    </row>
    <row r="7437" spans="7:7">
      <c r="G7437"/>
    </row>
    <row r="7438" spans="7:7">
      <c r="G7438"/>
    </row>
    <row r="7439" spans="7:7">
      <c r="G7439"/>
    </row>
    <row r="7440" spans="7:7">
      <c r="G7440"/>
    </row>
    <row r="7441" spans="7:7">
      <c r="G7441"/>
    </row>
    <row r="7442" spans="7:7">
      <c r="G7442"/>
    </row>
    <row r="7443" spans="7:7">
      <c r="G7443"/>
    </row>
    <row r="7444" spans="7:7">
      <c r="G7444"/>
    </row>
    <row r="7445" spans="7:7">
      <c r="G7445"/>
    </row>
    <row r="7446" spans="7:7">
      <c r="G7446"/>
    </row>
    <row r="7447" spans="7:7">
      <c r="G7447"/>
    </row>
    <row r="7448" spans="7:7">
      <c r="G7448"/>
    </row>
    <row r="7449" spans="7:7">
      <c r="G7449"/>
    </row>
    <row r="7450" spans="7:7">
      <c r="G7450"/>
    </row>
    <row r="7451" spans="7:7">
      <c r="G7451"/>
    </row>
    <row r="7452" spans="7:7">
      <c r="G7452"/>
    </row>
    <row r="7453" spans="7:7">
      <c r="G7453"/>
    </row>
    <row r="7454" spans="7:7">
      <c r="G7454"/>
    </row>
    <row r="7455" spans="7:7">
      <c r="G7455"/>
    </row>
    <row r="7456" spans="7:7">
      <c r="G7456"/>
    </row>
    <row r="7457" spans="7:7">
      <c r="G7457"/>
    </row>
    <row r="7458" spans="7:7">
      <c r="G7458"/>
    </row>
    <row r="7459" spans="7:7">
      <c r="G7459"/>
    </row>
    <row r="7460" spans="7:7">
      <c r="G7460"/>
    </row>
    <row r="7461" spans="7:7">
      <c r="G7461"/>
    </row>
    <row r="7462" spans="7:7">
      <c r="G7462"/>
    </row>
    <row r="7463" spans="7:7">
      <c r="G7463"/>
    </row>
    <row r="7464" spans="7:7">
      <c r="G7464"/>
    </row>
    <row r="7465" spans="7:7">
      <c r="G7465"/>
    </row>
    <row r="7466" spans="7:7">
      <c r="G7466"/>
    </row>
    <row r="7467" spans="7:7">
      <c r="G7467"/>
    </row>
    <row r="7468" spans="7:7">
      <c r="G7468"/>
    </row>
    <row r="7469" spans="7:7">
      <c r="G7469"/>
    </row>
    <row r="7470" spans="7:7">
      <c r="G7470"/>
    </row>
    <row r="7471" spans="7:7">
      <c r="G7471"/>
    </row>
    <row r="7472" spans="7:7">
      <c r="G7472"/>
    </row>
    <row r="7473" spans="7:7">
      <c r="G7473"/>
    </row>
    <row r="7474" spans="7:7">
      <c r="G7474"/>
    </row>
    <row r="7475" spans="7:7">
      <c r="G7475"/>
    </row>
    <row r="7476" spans="7:7">
      <c r="G7476"/>
    </row>
    <row r="7477" spans="7:7">
      <c r="G7477"/>
    </row>
    <row r="7478" spans="7:7">
      <c r="G7478"/>
    </row>
    <row r="7479" spans="7:7">
      <c r="G7479"/>
    </row>
    <row r="7480" spans="7:7">
      <c r="G7480"/>
    </row>
    <row r="7481" spans="7:7">
      <c r="G7481"/>
    </row>
    <row r="7482" spans="7:7">
      <c r="G7482"/>
    </row>
    <row r="7483" spans="7:7">
      <c r="G7483"/>
    </row>
    <row r="7484" spans="7:7">
      <c r="G7484"/>
    </row>
    <row r="7485" spans="7:7">
      <c r="G7485"/>
    </row>
    <row r="7486" spans="7:7">
      <c r="G7486"/>
    </row>
    <row r="7487" spans="7:7">
      <c r="G7487"/>
    </row>
    <row r="7488" spans="7:7">
      <c r="G7488"/>
    </row>
    <row r="7489" spans="7:7">
      <c r="G7489"/>
    </row>
    <row r="7490" spans="7:7">
      <c r="G7490"/>
    </row>
    <row r="7491" spans="7:7">
      <c r="G7491"/>
    </row>
    <row r="7492" spans="7:7">
      <c r="G7492"/>
    </row>
    <row r="7493" spans="7:7">
      <c r="G7493"/>
    </row>
    <row r="7494" spans="7:7">
      <c r="G7494"/>
    </row>
    <row r="7495" spans="7:7">
      <c r="G7495"/>
    </row>
    <row r="7496" spans="7:7">
      <c r="G7496"/>
    </row>
    <row r="7497" spans="7:7">
      <c r="G7497"/>
    </row>
    <row r="7498" spans="7:7">
      <c r="G7498"/>
    </row>
    <row r="7499" spans="7:7">
      <c r="G7499"/>
    </row>
    <row r="7500" spans="7:7">
      <c r="G7500"/>
    </row>
    <row r="7501" spans="7:7">
      <c r="G7501"/>
    </row>
    <row r="7502" spans="7:7">
      <c r="G7502"/>
    </row>
    <row r="7503" spans="7:7">
      <c r="G7503"/>
    </row>
    <row r="7504" spans="7:7">
      <c r="G7504"/>
    </row>
    <row r="7505" spans="7:7">
      <c r="G7505"/>
    </row>
    <row r="7506" spans="7:7">
      <c r="G7506"/>
    </row>
    <row r="7507" spans="7:7">
      <c r="G7507"/>
    </row>
    <row r="7508" spans="7:7">
      <c r="G7508"/>
    </row>
    <row r="7509" spans="7:7">
      <c r="G7509"/>
    </row>
    <row r="7510" spans="7:7">
      <c r="G7510"/>
    </row>
    <row r="7511" spans="7:7">
      <c r="G7511"/>
    </row>
    <row r="7512" spans="7:7">
      <c r="G7512"/>
    </row>
    <row r="7513" spans="7:7">
      <c r="G7513"/>
    </row>
    <row r="7514" spans="7:7">
      <c r="G7514"/>
    </row>
    <row r="7515" spans="7:7">
      <c r="G7515"/>
    </row>
    <row r="7516" spans="7:7">
      <c r="G7516"/>
    </row>
    <row r="7517" spans="7:7">
      <c r="G7517"/>
    </row>
    <row r="7518" spans="7:7">
      <c r="G7518"/>
    </row>
    <row r="7519" spans="7:7">
      <c r="G7519"/>
    </row>
    <row r="7520" spans="7:7">
      <c r="G7520"/>
    </row>
    <row r="7521" spans="7:7">
      <c r="G7521"/>
    </row>
    <row r="7522" spans="7:7">
      <c r="G7522"/>
    </row>
    <row r="7523" spans="7:7">
      <c r="G7523"/>
    </row>
    <row r="7524" spans="7:7">
      <c r="G7524"/>
    </row>
    <row r="7525" spans="7:7">
      <c r="G7525"/>
    </row>
    <row r="7526" spans="7:7">
      <c r="G7526"/>
    </row>
    <row r="7527" spans="7:7">
      <c r="G7527"/>
    </row>
    <row r="7528" spans="7:7">
      <c r="G7528"/>
    </row>
    <row r="7529" spans="7:7">
      <c r="G7529"/>
    </row>
    <row r="7530" spans="7:7">
      <c r="G7530"/>
    </row>
    <row r="7531" spans="7:7">
      <c r="G7531"/>
    </row>
    <row r="7532" spans="7:7">
      <c r="G7532"/>
    </row>
    <row r="7533" spans="7:7">
      <c r="G7533"/>
    </row>
    <row r="7534" spans="7:7">
      <c r="G7534"/>
    </row>
    <row r="7535" spans="7:7">
      <c r="G7535"/>
    </row>
    <row r="7536" spans="7:7">
      <c r="G7536"/>
    </row>
    <row r="7537" spans="7:7">
      <c r="G7537"/>
    </row>
    <row r="7538" spans="7:7">
      <c r="G7538"/>
    </row>
    <row r="7539" spans="7:7">
      <c r="G7539"/>
    </row>
    <row r="7540" spans="7:7">
      <c r="G7540"/>
    </row>
    <row r="7541" spans="7:7">
      <c r="G7541"/>
    </row>
    <row r="7542" spans="7:7">
      <c r="G7542"/>
    </row>
    <row r="7543" spans="7:7">
      <c r="G7543"/>
    </row>
    <row r="7544" spans="7:7">
      <c r="G7544"/>
    </row>
    <row r="7545" spans="7:7">
      <c r="G7545"/>
    </row>
    <row r="7546" spans="7:7">
      <c r="G7546"/>
    </row>
    <row r="7547" spans="7:7">
      <c r="G7547"/>
    </row>
    <row r="7548" spans="7:7">
      <c r="G7548"/>
    </row>
    <row r="7549" spans="7:7">
      <c r="G7549"/>
    </row>
    <row r="7550" spans="7:7">
      <c r="G7550"/>
    </row>
    <row r="7551" spans="7:7">
      <c r="G7551"/>
    </row>
    <row r="7552" spans="7:7">
      <c r="G7552"/>
    </row>
    <row r="7553" spans="7:7">
      <c r="G7553"/>
    </row>
    <row r="7554" spans="7:7">
      <c r="G7554"/>
    </row>
    <row r="7555" spans="7:7">
      <c r="G7555"/>
    </row>
    <row r="7556" spans="7:7">
      <c r="G7556"/>
    </row>
    <row r="7557" spans="7:7">
      <c r="G7557"/>
    </row>
    <row r="7558" spans="7:7">
      <c r="G7558"/>
    </row>
    <row r="7559" spans="7:7">
      <c r="G7559"/>
    </row>
    <row r="7560" spans="7:7">
      <c r="G7560"/>
    </row>
    <row r="7561" spans="7:7">
      <c r="G7561"/>
    </row>
    <row r="7562" spans="7:7">
      <c r="G7562"/>
    </row>
    <row r="7563" spans="7:7">
      <c r="G7563"/>
    </row>
    <row r="7564" spans="7:7">
      <c r="G7564"/>
    </row>
    <row r="7565" spans="7:7">
      <c r="G7565"/>
    </row>
    <row r="7566" spans="7:7">
      <c r="G7566"/>
    </row>
    <row r="7567" spans="7:7">
      <c r="G7567"/>
    </row>
    <row r="7568" spans="7:7">
      <c r="G7568"/>
    </row>
    <row r="7569" spans="7:7">
      <c r="G7569"/>
    </row>
    <row r="7570" spans="7:7">
      <c r="G7570"/>
    </row>
    <row r="7571" spans="7:7">
      <c r="G7571"/>
    </row>
    <row r="7572" spans="7:7">
      <c r="G7572"/>
    </row>
    <row r="7573" spans="7:7">
      <c r="G7573"/>
    </row>
    <row r="7574" spans="7:7">
      <c r="G7574"/>
    </row>
    <row r="7575" spans="7:7">
      <c r="G7575"/>
    </row>
    <row r="7576" spans="7:7">
      <c r="G7576"/>
    </row>
    <row r="7577" spans="7:7">
      <c r="G7577"/>
    </row>
    <row r="7578" spans="7:7">
      <c r="G7578"/>
    </row>
    <row r="7579" spans="7:7">
      <c r="G7579"/>
    </row>
    <row r="7580" spans="7:7">
      <c r="G7580"/>
    </row>
    <row r="7581" spans="7:7">
      <c r="G7581"/>
    </row>
    <row r="7582" spans="7:7">
      <c r="G7582"/>
    </row>
    <row r="7583" spans="7:7">
      <c r="G7583"/>
    </row>
    <row r="7584" spans="7:7">
      <c r="G7584"/>
    </row>
    <row r="7585" spans="7:7">
      <c r="G7585"/>
    </row>
    <row r="7586" spans="7:7">
      <c r="G7586"/>
    </row>
    <row r="7587" spans="7:7">
      <c r="G7587"/>
    </row>
    <row r="7588" spans="7:7">
      <c r="G7588"/>
    </row>
    <row r="7589" spans="7:7">
      <c r="G7589"/>
    </row>
    <row r="7590" spans="7:7">
      <c r="G7590"/>
    </row>
    <row r="7591" spans="7:7">
      <c r="G7591"/>
    </row>
    <row r="7592" spans="7:7">
      <c r="G7592"/>
    </row>
    <row r="7593" spans="7:7">
      <c r="G7593"/>
    </row>
    <row r="7594" spans="7:7">
      <c r="G7594"/>
    </row>
    <row r="7595" spans="7:7">
      <c r="G7595"/>
    </row>
    <row r="7596" spans="7:7">
      <c r="G7596"/>
    </row>
    <row r="7597" spans="7:7">
      <c r="G7597"/>
    </row>
    <row r="7598" spans="7:7">
      <c r="G7598"/>
    </row>
    <row r="7599" spans="7:7">
      <c r="G7599"/>
    </row>
    <row r="7600" spans="7:7">
      <c r="G7600"/>
    </row>
    <row r="7601" spans="7:7">
      <c r="G7601"/>
    </row>
    <row r="7602" spans="7:7">
      <c r="G7602"/>
    </row>
    <row r="7603" spans="7:7">
      <c r="G7603"/>
    </row>
    <row r="7604" spans="7:7">
      <c r="G7604"/>
    </row>
    <row r="7605" spans="7:7">
      <c r="G7605"/>
    </row>
    <row r="7606" spans="7:7">
      <c r="G7606"/>
    </row>
    <row r="7607" spans="7:7">
      <c r="G7607"/>
    </row>
    <row r="7608" spans="7:7">
      <c r="G7608"/>
    </row>
    <row r="7609" spans="7:7">
      <c r="G7609"/>
    </row>
    <row r="7610" spans="7:7">
      <c r="G7610"/>
    </row>
    <row r="7611" spans="7:7">
      <c r="G7611"/>
    </row>
    <row r="7612" spans="7:7">
      <c r="G7612"/>
    </row>
    <row r="7613" spans="7:7">
      <c r="G7613"/>
    </row>
    <row r="7614" spans="7:7">
      <c r="G7614"/>
    </row>
    <row r="7615" spans="7:7">
      <c r="G7615"/>
    </row>
    <row r="7616" spans="7:7">
      <c r="G7616"/>
    </row>
    <row r="7617" spans="7:7">
      <c r="G7617"/>
    </row>
    <row r="7618" spans="7:7">
      <c r="G7618"/>
    </row>
    <row r="7619" spans="7:7">
      <c r="G7619"/>
    </row>
    <row r="7620" spans="7:7">
      <c r="G7620"/>
    </row>
    <row r="7621" spans="7:7">
      <c r="G7621"/>
    </row>
    <row r="7622" spans="7:7">
      <c r="G7622"/>
    </row>
    <row r="7623" spans="7:7">
      <c r="G7623"/>
    </row>
    <row r="7624" spans="7:7">
      <c r="G7624"/>
    </row>
    <row r="7625" spans="7:7">
      <c r="G7625"/>
    </row>
    <row r="7626" spans="7:7">
      <c r="G7626"/>
    </row>
    <row r="7627" spans="7:7">
      <c r="G7627"/>
    </row>
    <row r="7628" spans="7:7">
      <c r="G7628"/>
    </row>
    <row r="7629" spans="7:7">
      <c r="G7629"/>
    </row>
    <row r="7630" spans="7:7">
      <c r="G7630"/>
    </row>
    <row r="7631" spans="7:7">
      <c r="G7631"/>
    </row>
    <row r="7632" spans="7:7">
      <c r="G7632"/>
    </row>
    <row r="7633" spans="7:7">
      <c r="G7633"/>
    </row>
    <row r="7634" spans="7:7">
      <c r="G7634"/>
    </row>
    <row r="7635" spans="7:7">
      <c r="G7635"/>
    </row>
    <row r="7636" spans="7:7">
      <c r="G7636"/>
    </row>
    <row r="7637" spans="7:7">
      <c r="G7637"/>
    </row>
    <row r="7638" spans="7:7">
      <c r="G7638"/>
    </row>
    <row r="7639" spans="7:7">
      <c r="G7639"/>
    </row>
    <row r="7640" spans="7:7">
      <c r="G7640"/>
    </row>
    <row r="7641" spans="7:7">
      <c r="G7641"/>
    </row>
    <row r="7642" spans="7:7">
      <c r="G7642"/>
    </row>
    <row r="7643" spans="7:7">
      <c r="G7643"/>
    </row>
    <row r="7644" spans="7:7">
      <c r="G7644"/>
    </row>
    <row r="7645" spans="7:7">
      <c r="G7645"/>
    </row>
    <row r="7646" spans="7:7">
      <c r="G7646"/>
    </row>
    <row r="7647" spans="7:7">
      <c r="G7647"/>
    </row>
    <row r="7648" spans="7:7">
      <c r="G7648"/>
    </row>
    <row r="7649" spans="7:7">
      <c r="G7649"/>
    </row>
    <row r="7650" spans="7:7">
      <c r="G7650"/>
    </row>
    <row r="7651" spans="7:7">
      <c r="G7651"/>
    </row>
    <row r="7652" spans="7:7">
      <c r="G7652"/>
    </row>
    <row r="7653" spans="7:7">
      <c r="G7653"/>
    </row>
    <row r="7654" spans="7:7">
      <c r="G7654"/>
    </row>
    <row r="7655" spans="7:7">
      <c r="G7655"/>
    </row>
    <row r="7656" spans="7:7">
      <c r="G7656"/>
    </row>
    <row r="7657" spans="7:7">
      <c r="G7657"/>
    </row>
    <row r="7658" spans="7:7">
      <c r="G7658"/>
    </row>
    <row r="7659" spans="7:7">
      <c r="G7659"/>
    </row>
    <row r="7660" spans="7:7">
      <c r="G7660"/>
    </row>
    <row r="7661" spans="7:7">
      <c r="G7661"/>
    </row>
    <row r="7662" spans="7:7">
      <c r="G7662"/>
    </row>
    <row r="7663" spans="7:7">
      <c r="G7663"/>
    </row>
    <row r="7664" spans="7:7">
      <c r="G7664"/>
    </row>
    <row r="7665" spans="7:7">
      <c r="G7665"/>
    </row>
    <row r="7666" spans="7:7">
      <c r="G7666"/>
    </row>
    <row r="7667" spans="7:7">
      <c r="G7667"/>
    </row>
    <row r="7668" spans="7:7">
      <c r="G7668"/>
    </row>
    <row r="7669" spans="7:7">
      <c r="G7669"/>
    </row>
    <row r="7670" spans="7:7">
      <c r="G7670"/>
    </row>
    <row r="7671" spans="7:7">
      <c r="G7671"/>
    </row>
    <row r="7672" spans="7:7">
      <c r="G7672"/>
    </row>
    <row r="7673" spans="7:7">
      <c r="G7673"/>
    </row>
    <row r="7674" spans="7:7">
      <c r="G7674"/>
    </row>
    <row r="7675" spans="7:7">
      <c r="G7675"/>
    </row>
    <row r="7676" spans="7:7">
      <c r="G7676"/>
    </row>
    <row r="7677" spans="7:7">
      <c r="G7677"/>
    </row>
    <row r="7678" spans="7:7">
      <c r="G7678"/>
    </row>
    <row r="7679" spans="7:7">
      <c r="G7679"/>
    </row>
    <row r="7680" spans="7:7">
      <c r="G7680"/>
    </row>
    <row r="7681" spans="7:7">
      <c r="G7681"/>
    </row>
    <row r="7682" spans="7:7">
      <c r="G7682"/>
    </row>
    <row r="7683" spans="7:7">
      <c r="G7683"/>
    </row>
    <row r="7684" spans="7:7">
      <c r="G7684"/>
    </row>
    <row r="7685" spans="7:7">
      <c r="G7685"/>
    </row>
    <row r="7686" spans="7:7">
      <c r="G7686"/>
    </row>
    <row r="7687" spans="7:7">
      <c r="G7687"/>
    </row>
    <row r="7688" spans="7:7">
      <c r="G7688"/>
    </row>
    <row r="7689" spans="7:7">
      <c r="G7689"/>
    </row>
    <row r="7690" spans="7:7">
      <c r="G7690"/>
    </row>
    <row r="7691" spans="7:7">
      <c r="G7691"/>
    </row>
    <row r="7692" spans="7:7">
      <c r="G7692"/>
    </row>
    <row r="7693" spans="7:7">
      <c r="G7693"/>
    </row>
    <row r="7694" spans="7:7">
      <c r="G7694"/>
    </row>
    <row r="7695" spans="7:7">
      <c r="G7695"/>
    </row>
    <row r="7696" spans="7:7">
      <c r="G7696"/>
    </row>
    <row r="7697" spans="7:7">
      <c r="G7697"/>
    </row>
    <row r="7698" spans="7:7">
      <c r="G7698"/>
    </row>
    <row r="7699" spans="7:7">
      <c r="G7699"/>
    </row>
    <row r="7700" spans="7:7">
      <c r="G7700"/>
    </row>
    <row r="7701" spans="7:7">
      <c r="G7701"/>
    </row>
    <row r="7702" spans="7:7">
      <c r="G7702"/>
    </row>
    <row r="7703" spans="7:7">
      <c r="G7703"/>
    </row>
    <row r="7704" spans="7:7">
      <c r="G7704"/>
    </row>
    <row r="7705" spans="7:7">
      <c r="G7705"/>
    </row>
    <row r="7706" spans="7:7">
      <c r="G7706"/>
    </row>
    <row r="7707" spans="7:7">
      <c r="G7707"/>
    </row>
    <row r="7708" spans="7:7">
      <c r="G7708"/>
    </row>
    <row r="7709" spans="7:7">
      <c r="G7709"/>
    </row>
    <row r="7710" spans="7:7">
      <c r="G7710"/>
    </row>
    <row r="7711" spans="7:7">
      <c r="G7711"/>
    </row>
    <row r="7712" spans="7:7">
      <c r="G7712"/>
    </row>
    <row r="7713" spans="7:7">
      <c r="G7713"/>
    </row>
    <row r="7714" spans="7:7">
      <c r="G7714"/>
    </row>
    <row r="7715" spans="7:7">
      <c r="G7715"/>
    </row>
    <row r="7716" spans="7:7">
      <c r="G7716"/>
    </row>
    <row r="7717" spans="7:7">
      <c r="G7717"/>
    </row>
    <row r="7718" spans="7:7">
      <c r="G7718"/>
    </row>
    <row r="7719" spans="7:7">
      <c r="G7719"/>
    </row>
    <row r="7720" spans="7:7">
      <c r="G7720"/>
    </row>
    <row r="7721" spans="7:7">
      <c r="G7721"/>
    </row>
    <row r="7722" spans="7:7">
      <c r="G7722"/>
    </row>
    <row r="7723" spans="7:7">
      <c r="G7723"/>
    </row>
    <row r="7724" spans="7:7">
      <c r="G7724"/>
    </row>
    <row r="7725" spans="7:7">
      <c r="G7725"/>
    </row>
    <row r="7726" spans="7:7">
      <c r="G7726"/>
    </row>
    <row r="7727" spans="7:7">
      <c r="G7727"/>
    </row>
    <row r="7728" spans="7:7">
      <c r="G7728"/>
    </row>
    <row r="7729" spans="7:7">
      <c r="G7729"/>
    </row>
    <row r="7730" spans="7:7">
      <c r="G7730"/>
    </row>
    <row r="7731" spans="7:7">
      <c r="G7731"/>
    </row>
    <row r="7732" spans="7:7">
      <c r="G7732"/>
    </row>
    <row r="7733" spans="7:7">
      <c r="G7733"/>
    </row>
    <row r="7734" spans="7:7">
      <c r="G7734"/>
    </row>
    <row r="7735" spans="7:7">
      <c r="G7735"/>
    </row>
    <row r="7736" spans="7:7">
      <c r="G7736"/>
    </row>
    <row r="7737" spans="7:7">
      <c r="G7737"/>
    </row>
    <row r="7738" spans="7:7">
      <c r="G7738"/>
    </row>
    <row r="7739" spans="7:7">
      <c r="G7739"/>
    </row>
    <row r="7740" spans="7:7">
      <c r="G7740"/>
    </row>
    <row r="7741" spans="7:7">
      <c r="G7741"/>
    </row>
    <row r="7742" spans="7:7">
      <c r="G7742"/>
    </row>
    <row r="7743" spans="7:7">
      <c r="G7743"/>
    </row>
    <row r="7744" spans="7:7">
      <c r="G7744"/>
    </row>
    <row r="7745" spans="7:7">
      <c r="G7745"/>
    </row>
    <row r="7746" spans="7:7">
      <c r="G7746"/>
    </row>
    <row r="7747" spans="7:7">
      <c r="G7747"/>
    </row>
    <row r="7748" spans="7:7">
      <c r="G7748"/>
    </row>
    <row r="7749" spans="7:7">
      <c r="G7749"/>
    </row>
    <row r="7750" spans="7:7">
      <c r="G7750"/>
    </row>
    <row r="7751" spans="7:7">
      <c r="G7751"/>
    </row>
    <row r="7752" spans="7:7">
      <c r="G7752"/>
    </row>
    <row r="7753" spans="7:7">
      <c r="G7753"/>
    </row>
    <row r="7754" spans="7:7">
      <c r="G7754"/>
    </row>
    <row r="7755" spans="7:7">
      <c r="G7755"/>
    </row>
    <row r="7756" spans="7:7">
      <c r="G7756"/>
    </row>
    <row r="7757" spans="7:7">
      <c r="G7757"/>
    </row>
    <row r="7758" spans="7:7">
      <c r="G7758"/>
    </row>
    <row r="7759" spans="7:7">
      <c r="G7759"/>
    </row>
    <row r="7760" spans="7:7">
      <c r="G7760"/>
    </row>
    <row r="7761" spans="7:7">
      <c r="G7761"/>
    </row>
    <row r="7762" spans="7:7">
      <c r="G7762"/>
    </row>
    <row r="7763" spans="7:7">
      <c r="G7763"/>
    </row>
    <row r="7764" spans="7:7">
      <c r="G7764"/>
    </row>
    <row r="7765" spans="7:7">
      <c r="G7765"/>
    </row>
    <row r="7766" spans="7:7">
      <c r="G7766"/>
    </row>
    <row r="7767" spans="7:7">
      <c r="G7767"/>
    </row>
    <row r="7768" spans="7:7">
      <c r="G7768"/>
    </row>
    <row r="7769" spans="7:7">
      <c r="G7769"/>
    </row>
    <row r="7770" spans="7:7">
      <c r="G7770"/>
    </row>
    <row r="7771" spans="7:7">
      <c r="G7771"/>
    </row>
    <row r="7772" spans="7:7">
      <c r="G7772"/>
    </row>
    <row r="7773" spans="7:7">
      <c r="G7773"/>
    </row>
    <row r="7774" spans="7:7">
      <c r="G7774"/>
    </row>
    <row r="7775" spans="7:7">
      <c r="G7775"/>
    </row>
    <row r="7776" spans="7:7">
      <c r="G7776"/>
    </row>
    <row r="7777" spans="7:7">
      <c r="G7777"/>
    </row>
    <row r="7778" spans="7:7">
      <c r="G7778"/>
    </row>
    <row r="7779" spans="7:7">
      <c r="G7779"/>
    </row>
    <row r="7780" spans="7:7">
      <c r="G7780"/>
    </row>
    <row r="7781" spans="7:7">
      <c r="G7781"/>
    </row>
    <row r="7782" spans="7:7">
      <c r="G7782"/>
    </row>
    <row r="7783" spans="7:7">
      <c r="G7783"/>
    </row>
    <row r="7784" spans="7:7">
      <c r="G7784"/>
    </row>
    <row r="7785" spans="7:7">
      <c r="G7785"/>
    </row>
    <row r="7786" spans="7:7">
      <c r="G7786"/>
    </row>
    <row r="7787" spans="7:7">
      <c r="G7787"/>
    </row>
    <row r="7788" spans="7:7">
      <c r="G7788"/>
    </row>
    <row r="7789" spans="7:7">
      <c r="G7789"/>
    </row>
    <row r="7790" spans="7:7">
      <c r="G7790"/>
    </row>
    <row r="7791" spans="7:7">
      <c r="G7791"/>
    </row>
    <row r="7792" spans="7:7">
      <c r="G7792"/>
    </row>
    <row r="7793" spans="7:7">
      <c r="G7793"/>
    </row>
    <row r="7794" spans="7:7">
      <c r="G7794"/>
    </row>
    <row r="7795" spans="7:7">
      <c r="G7795"/>
    </row>
    <row r="7796" spans="7:7">
      <c r="G7796"/>
    </row>
    <row r="7797" spans="7:7">
      <c r="G7797"/>
    </row>
    <row r="7798" spans="7:7">
      <c r="G7798"/>
    </row>
    <row r="7799" spans="7:7">
      <c r="G7799"/>
    </row>
    <row r="7800" spans="7:7">
      <c r="G7800"/>
    </row>
    <row r="7801" spans="7:7">
      <c r="G7801"/>
    </row>
    <row r="7802" spans="7:7">
      <c r="G7802"/>
    </row>
    <row r="7803" spans="7:7">
      <c r="G7803"/>
    </row>
    <row r="7804" spans="7:7">
      <c r="G7804"/>
    </row>
    <row r="7805" spans="7:7">
      <c r="G7805"/>
    </row>
    <row r="7806" spans="7:7">
      <c r="G7806"/>
    </row>
    <row r="7807" spans="7:7">
      <c r="G7807"/>
    </row>
    <row r="7808" spans="7:7">
      <c r="G7808"/>
    </row>
    <row r="7809" spans="7:7">
      <c r="G7809"/>
    </row>
    <row r="7810" spans="7:7">
      <c r="G7810"/>
    </row>
    <row r="7811" spans="7:7">
      <c r="G7811"/>
    </row>
    <row r="7812" spans="7:7">
      <c r="G7812"/>
    </row>
    <row r="7813" spans="7:7">
      <c r="G7813"/>
    </row>
    <row r="7814" spans="7:7">
      <c r="G7814"/>
    </row>
    <row r="7815" spans="7:7">
      <c r="G7815"/>
    </row>
    <row r="7816" spans="7:7">
      <c r="G7816"/>
    </row>
    <row r="7817" spans="7:7">
      <c r="G7817"/>
    </row>
    <row r="7818" spans="7:7">
      <c r="G7818"/>
    </row>
    <row r="7819" spans="7:7">
      <c r="G7819"/>
    </row>
    <row r="7820" spans="7:7">
      <c r="G7820"/>
    </row>
    <row r="7821" spans="7:7">
      <c r="G7821"/>
    </row>
    <row r="7822" spans="7:7">
      <c r="G7822"/>
    </row>
    <row r="7823" spans="7:7">
      <c r="G7823"/>
    </row>
    <row r="7824" spans="7:7">
      <c r="G7824"/>
    </row>
    <row r="7825" spans="7:7">
      <c r="G7825"/>
    </row>
    <row r="7826" spans="7:7">
      <c r="G7826"/>
    </row>
    <row r="7827" spans="7:7">
      <c r="G7827"/>
    </row>
    <row r="7828" spans="7:7">
      <c r="G7828"/>
    </row>
    <row r="7829" spans="7:7">
      <c r="G7829"/>
    </row>
    <row r="7830" spans="7:7">
      <c r="G7830"/>
    </row>
    <row r="7831" spans="7:7">
      <c r="G7831"/>
    </row>
    <row r="7832" spans="7:7">
      <c r="G7832"/>
    </row>
    <row r="7833" spans="7:7">
      <c r="G7833"/>
    </row>
    <row r="7834" spans="7:7">
      <c r="G7834"/>
    </row>
    <row r="7835" spans="7:7">
      <c r="G7835"/>
    </row>
    <row r="7836" spans="7:7">
      <c r="G7836"/>
    </row>
    <row r="7837" spans="7:7">
      <c r="G7837"/>
    </row>
    <row r="7838" spans="7:7">
      <c r="G7838"/>
    </row>
    <row r="7839" spans="7:7">
      <c r="G7839"/>
    </row>
    <row r="7840" spans="7:7">
      <c r="G7840"/>
    </row>
    <row r="7841" spans="7:7">
      <c r="G7841"/>
    </row>
    <row r="7842" spans="7:7">
      <c r="G7842"/>
    </row>
    <row r="7843" spans="7:7">
      <c r="G7843"/>
    </row>
    <row r="7844" spans="7:7">
      <c r="G7844"/>
    </row>
    <row r="7845" spans="7:7">
      <c r="G7845"/>
    </row>
    <row r="7846" spans="7:7">
      <c r="G7846"/>
    </row>
    <row r="7847" spans="7:7">
      <c r="G7847"/>
    </row>
    <row r="7848" spans="7:7">
      <c r="G7848"/>
    </row>
    <row r="7849" spans="7:7">
      <c r="G7849"/>
    </row>
    <row r="7850" spans="7:7">
      <c r="G7850"/>
    </row>
    <row r="7851" spans="7:7">
      <c r="G7851"/>
    </row>
    <row r="7852" spans="7:7">
      <c r="G7852"/>
    </row>
    <row r="7853" spans="7:7">
      <c r="G7853"/>
    </row>
    <row r="7854" spans="7:7">
      <c r="G7854"/>
    </row>
    <row r="7855" spans="7:7">
      <c r="G7855"/>
    </row>
    <row r="7856" spans="7:7">
      <c r="G7856"/>
    </row>
    <row r="7857" spans="7:7">
      <c r="G7857"/>
    </row>
    <row r="7858" spans="7:7">
      <c r="G7858"/>
    </row>
    <row r="7859" spans="7:7">
      <c r="G7859"/>
    </row>
    <row r="7860" spans="7:7">
      <c r="G7860"/>
    </row>
    <row r="7861" spans="7:7">
      <c r="G7861"/>
    </row>
    <row r="7862" spans="7:7">
      <c r="G7862"/>
    </row>
    <row r="7863" spans="7:7">
      <c r="G7863"/>
    </row>
    <row r="7864" spans="7:7">
      <c r="G7864"/>
    </row>
    <row r="7865" spans="7:7">
      <c r="G7865"/>
    </row>
    <row r="7866" spans="7:7">
      <c r="G7866"/>
    </row>
    <row r="7867" spans="7:7">
      <c r="G7867"/>
    </row>
    <row r="7868" spans="7:7">
      <c r="G7868"/>
    </row>
    <row r="7869" spans="7:7">
      <c r="G7869"/>
    </row>
    <row r="7870" spans="7:7">
      <c r="G7870"/>
    </row>
    <row r="7871" spans="7:7">
      <c r="G7871"/>
    </row>
    <row r="7872" spans="7:7">
      <c r="G7872"/>
    </row>
    <row r="7873" spans="7:7">
      <c r="G7873"/>
    </row>
    <row r="7874" spans="7:7">
      <c r="G7874"/>
    </row>
    <row r="7875" spans="7:7">
      <c r="G7875"/>
    </row>
    <row r="7876" spans="7:7">
      <c r="G7876"/>
    </row>
    <row r="7877" spans="7:7">
      <c r="G7877"/>
    </row>
    <row r="7878" spans="7:7">
      <c r="G7878"/>
    </row>
    <row r="7879" spans="7:7">
      <c r="G7879"/>
    </row>
    <row r="7880" spans="7:7">
      <c r="G7880"/>
    </row>
    <row r="7881" spans="7:7">
      <c r="G7881"/>
    </row>
    <row r="7882" spans="7:7">
      <c r="G7882"/>
    </row>
    <row r="7883" spans="7:7">
      <c r="G7883"/>
    </row>
    <row r="7884" spans="7:7">
      <c r="G7884"/>
    </row>
    <row r="7885" spans="7:7">
      <c r="G7885"/>
    </row>
    <row r="7886" spans="7:7">
      <c r="G7886"/>
    </row>
    <row r="7887" spans="7:7">
      <c r="G7887"/>
    </row>
    <row r="7888" spans="7:7">
      <c r="G7888"/>
    </row>
    <row r="7889" spans="7:7">
      <c r="G7889"/>
    </row>
    <row r="7890" spans="7:7">
      <c r="G7890"/>
    </row>
    <row r="7891" spans="7:7">
      <c r="G7891"/>
    </row>
    <row r="7892" spans="7:7">
      <c r="G7892"/>
    </row>
    <row r="7893" spans="7:7">
      <c r="G7893"/>
    </row>
    <row r="7894" spans="7:7">
      <c r="G7894"/>
    </row>
    <row r="7895" spans="7:7">
      <c r="G7895"/>
    </row>
    <row r="7896" spans="7:7">
      <c r="G7896"/>
    </row>
    <row r="7897" spans="7:7">
      <c r="G7897"/>
    </row>
    <row r="7898" spans="7:7">
      <c r="G7898"/>
    </row>
    <row r="7899" spans="7:7">
      <c r="G7899"/>
    </row>
    <row r="7900" spans="7:7">
      <c r="G7900"/>
    </row>
    <row r="7901" spans="7:7">
      <c r="G7901"/>
    </row>
    <row r="7902" spans="7:7">
      <c r="G7902"/>
    </row>
    <row r="7903" spans="7:7">
      <c r="G7903"/>
    </row>
    <row r="7904" spans="7:7">
      <c r="G7904"/>
    </row>
    <row r="7905" spans="7:7">
      <c r="G7905"/>
    </row>
    <row r="7906" spans="7:7">
      <c r="G7906"/>
    </row>
    <row r="7907" spans="7:7">
      <c r="G7907"/>
    </row>
    <row r="7908" spans="7:7">
      <c r="G7908"/>
    </row>
    <row r="7909" spans="7:7">
      <c r="G7909"/>
    </row>
    <row r="7910" spans="7:7">
      <c r="G7910"/>
    </row>
    <row r="7911" spans="7:7">
      <c r="G7911"/>
    </row>
    <row r="7912" spans="7:7">
      <c r="G7912"/>
    </row>
    <row r="7913" spans="7:7">
      <c r="G7913"/>
    </row>
    <row r="7914" spans="7:7">
      <c r="G7914"/>
    </row>
    <row r="7915" spans="7:7">
      <c r="G7915"/>
    </row>
    <row r="7916" spans="7:7">
      <c r="G7916"/>
    </row>
    <row r="7917" spans="7:7">
      <c r="G7917"/>
    </row>
    <row r="7918" spans="7:7">
      <c r="G7918"/>
    </row>
    <row r="7919" spans="7:7">
      <c r="G7919"/>
    </row>
    <row r="7920" spans="7:7">
      <c r="G7920"/>
    </row>
    <row r="7921" spans="7:7">
      <c r="G7921"/>
    </row>
    <row r="7922" spans="7:7">
      <c r="G7922"/>
    </row>
    <row r="7923" spans="7:7">
      <c r="G7923"/>
    </row>
    <row r="7924" spans="7:7">
      <c r="G7924"/>
    </row>
    <row r="7925" spans="7:7">
      <c r="G7925"/>
    </row>
    <row r="7926" spans="7:7">
      <c r="G7926"/>
    </row>
    <row r="7927" spans="7:7">
      <c r="G7927"/>
    </row>
    <row r="7928" spans="7:7">
      <c r="G7928"/>
    </row>
    <row r="7929" spans="7:7">
      <c r="G7929"/>
    </row>
    <row r="7930" spans="7:7">
      <c r="G7930"/>
    </row>
    <row r="7931" spans="7:7">
      <c r="G7931"/>
    </row>
    <row r="7932" spans="7:7">
      <c r="G7932"/>
    </row>
    <row r="7933" spans="7:7">
      <c r="G7933"/>
    </row>
    <row r="7934" spans="7:7">
      <c r="G7934"/>
    </row>
    <row r="7935" spans="7:7">
      <c r="G7935"/>
    </row>
    <row r="7936" spans="7:7">
      <c r="G7936"/>
    </row>
    <row r="7937" spans="7:7">
      <c r="G7937"/>
    </row>
    <row r="7938" spans="7:7">
      <c r="G7938"/>
    </row>
    <row r="7939" spans="7:7">
      <c r="G7939"/>
    </row>
    <row r="7940" spans="7:7">
      <c r="G7940"/>
    </row>
    <row r="7941" spans="7:7">
      <c r="G7941"/>
    </row>
    <row r="7942" spans="7:7">
      <c r="G7942"/>
    </row>
    <row r="7943" spans="7:7">
      <c r="G7943"/>
    </row>
    <row r="7944" spans="7:7">
      <c r="G7944"/>
    </row>
    <row r="7945" spans="7:7">
      <c r="G7945"/>
    </row>
    <row r="7946" spans="7:7">
      <c r="G7946"/>
    </row>
    <row r="7947" spans="7:7">
      <c r="G7947"/>
    </row>
    <row r="7948" spans="7:7">
      <c r="G7948"/>
    </row>
    <row r="7949" spans="7:7">
      <c r="G7949"/>
    </row>
    <row r="7950" spans="7:7">
      <c r="G7950"/>
    </row>
    <row r="7951" spans="7:7">
      <c r="G7951"/>
    </row>
    <row r="7952" spans="7:7">
      <c r="G7952"/>
    </row>
    <row r="7953" spans="7:7">
      <c r="G7953"/>
    </row>
    <row r="7954" spans="7:7">
      <c r="G7954"/>
    </row>
    <row r="7955" spans="7:7">
      <c r="G7955"/>
    </row>
    <row r="7956" spans="7:7">
      <c r="G7956"/>
    </row>
    <row r="7957" spans="7:7">
      <c r="G7957"/>
    </row>
    <row r="7958" spans="7:7">
      <c r="G7958"/>
    </row>
    <row r="7959" spans="7:7">
      <c r="G7959"/>
    </row>
    <row r="7960" spans="7:7">
      <c r="G7960"/>
    </row>
    <row r="7961" spans="7:7">
      <c r="G7961"/>
    </row>
    <row r="7962" spans="7:7">
      <c r="G7962"/>
    </row>
    <row r="7963" spans="7:7">
      <c r="G7963"/>
    </row>
    <row r="7964" spans="7:7">
      <c r="G7964"/>
    </row>
    <row r="7965" spans="7:7">
      <c r="G7965"/>
    </row>
    <row r="7966" spans="7:7">
      <c r="G7966"/>
    </row>
    <row r="7967" spans="7:7">
      <c r="G7967"/>
    </row>
    <row r="7968" spans="7:7">
      <c r="G7968"/>
    </row>
    <row r="7969" spans="7:7">
      <c r="G7969"/>
    </row>
    <row r="7970" spans="7:7">
      <c r="G7970"/>
    </row>
    <row r="7971" spans="7:7">
      <c r="G7971"/>
    </row>
    <row r="7972" spans="7:7">
      <c r="G7972"/>
    </row>
    <row r="7973" spans="7:7">
      <c r="G7973"/>
    </row>
    <row r="7974" spans="7:7">
      <c r="G7974"/>
    </row>
    <row r="7975" spans="7:7">
      <c r="G7975"/>
    </row>
    <row r="7976" spans="7:7">
      <c r="G7976"/>
    </row>
    <row r="7977" spans="7:7">
      <c r="G7977"/>
    </row>
    <row r="7978" spans="7:7">
      <c r="G7978"/>
    </row>
    <row r="7979" spans="7:7">
      <c r="G7979"/>
    </row>
    <row r="7980" spans="7:7">
      <c r="G7980"/>
    </row>
    <row r="7981" spans="7:7">
      <c r="G7981"/>
    </row>
    <row r="7982" spans="7:7">
      <c r="G7982"/>
    </row>
    <row r="7983" spans="7:7">
      <c r="G7983"/>
    </row>
    <row r="7984" spans="7:7">
      <c r="G7984"/>
    </row>
    <row r="7985" spans="7:7">
      <c r="G7985"/>
    </row>
    <row r="7986" spans="7:7">
      <c r="G7986"/>
    </row>
    <row r="7987" spans="7:7">
      <c r="G7987"/>
    </row>
    <row r="7988" spans="7:7">
      <c r="G7988"/>
    </row>
    <row r="7989" spans="7:7">
      <c r="G7989"/>
    </row>
    <row r="7990" spans="7:7">
      <c r="G7990"/>
    </row>
    <row r="7991" spans="7:7">
      <c r="G7991"/>
    </row>
    <row r="7992" spans="7:7">
      <c r="G7992"/>
    </row>
    <row r="7993" spans="7:7">
      <c r="G7993"/>
    </row>
    <row r="7994" spans="7:7">
      <c r="G7994"/>
    </row>
    <row r="7995" spans="7:7">
      <c r="G7995"/>
    </row>
    <row r="7996" spans="7:7">
      <c r="G7996"/>
    </row>
    <row r="7997" spans="7:7">
      <c r="G7997"/>
    </row>
    <row r="7998" spans="7:7">
      <c r="G7998"/>
    </row>
    <row r="7999" spans="7:7">
      <c r="G7999"/>
    </row>
    <row r="8000" spans="7:7">
      <c r="G8000"/>
    </row>
    <row r="8001" spans="7:7">
      <c r="G8001"/>
    </row>
    <row r="8002" spans="7:7">
      <c r="G8002"/>
    </row>
    <row r="8003" spans="7:7">
      <c r="G8003"/>
    </row>
    <row r="8004" spans="7:7">
      <c r="G8004"/>
    </row>
    <row r="8005" spans="7:7">
      <c r="G8005"/>
    </row>
    <row r="8006" spans="7:7">
      <c r="G8006"/>
    </row>
    <row r="8007" spans="7:7">
      <c r="G8007"/>
    </row>
    <row r="8008" spans="7:7">
      <c r="G8008"/>
    </row>
    <row r="8009" spans="7:7">
      <c r="G8009"/>
    </row>
    <row r="8010" spans="7:7">
      <c r="G8010"/>
    </row>
    <row r="8011" spans="7:7">
      <c r="G8011"/>
    </row>
    <row r="8012" spans="7:7">
      <c r="G8012"/>
    </row>
    <row r="8013" spans="7:7">
      <c r="G8013"/>
    </row>
    <row r="8014" spans="7:7">
      <c r="G8014"/>
    </row>
    <row r="8015" spans="7:7">
      <c r="G8015"/>
    </row>
    <row r="8016" spans="7:7">
      <c r="G8016"/>
    </row>
    <row r="8017" spans="7:7">
      <c r="G8017"/>
    </row>
    <row r="8018" spans="7:7">
      <c r="G8018"/>
    </row>
    <row r="8019" spans="7:7">
      <c r="G8019"/>
    </row>
    <row r="8020" spans="7:7">
      <c r="G8020"/>
    </row>
    <row r="8021" spans="7:7">
      <c r="G8021"/>
    </row>
    <row r="8022" spans="7:7">
      <c r="G8022"/>
    </row>
    <row r="8023" spans="7:7">
      <c r="G8023"/>
    </row>
    <row r="8024" spans="7:7">
      <c r="G8024"/>
    </row>
    <row r="8025" spans="7:7">
      <c r="G8025"/>
    </row>
    <row r="8026" spans="7:7">
      <c r="G8026"/>
    </row>
    <row r="8027" spans="7:7">
      <c r="G8027"/>
    </row>
    <row r="8028" spans="7:7">
      <c r="G8028"/>
    </row>
    <row r="8029" spans="7:7">
      <c r="G8029"/>
    </row>
    <row r="8030" spans="7:7">
      <c r="G8030"/>
    </row>
    <row r="8031" spans="7:7">
      <c r="G8031"/>
    </row>
    <row r="8032" spans="7:7">
      <c r="G8032"/>
    </row>
    <row r="8033" spans="7:7">
      <c r="G8033"/>
    </row>
    <row r="8034" spans="7:7">
      <c r="G8034"/>
    </row>
    <row r="8035" spans="7:7">
      <c r="G8035"/>
    </row>
    <row r="8036" spans="7:7">
      <c r="G8036"/>
    </row>
    <row r="8037" spans="7:7">
      <c r="G8037"/>
    </row>
    <row r="8038" spans="7:7">
      <c r="G8038"/>
    </row>
    <row r="8039" spans="7:7">
      <c r="G8039"/>
    </row>
    <row r="8040" spans="7:7">
      <c r="G8040"/>
    </row>
    <row r="8041" spans="7:7">
      <c r="G8041"/>
    </row>
    <row r="8042" spans="7:7">
      <c r="G8042"/>
    </row>
    <row r="8043" spans="7:7">
      <c r="G8043"/>
    </row>
    <row r="8044" spans="7:7">
      <c r="G8044"/>
    </row>
    <row r="8045" spans="7:7">
      <c r="G8045"/>
    </row>
    <row r="8046" spans="7:7">
      <c r="G8046"/>
    </row>
    <row r="8047" spans="7:7">
      <c r="G8047"/>
    </row>
    <row r="8048" spans="7:7">
      <c r="G8048"/>
    </row>
    <row r="8049" spans="7:7">
      <c r="G8049"/>
    </row>
    <row r="8050" spans="7:7">
      <c r="G8050"/>
    </row>
    <row r="8051" spans="7:7">
      <c r="G8051"/>
    </row>
    <row r="8052" spans="7:7">
      <c r="G8052"/>
    </row>
    <row r="8053" spans="7:7">
      <c r="G8053"/>
    </row>
    <row r="8054" spans="7:7">
      <c r="G8054"/>
    </row>
    <row r="8055" spans="7:7">
      <c r="G8055"/>
    </row>
    <row r="8056" spans="7:7">
      <c r="G8056"/>
    </row>
    <row r="8057" spans="7:7">
      <c r="G8057"/>
    </row>
    <row r="8058" spans="7:7">
      <c r="G8058"/>
    </row>
    <row r="8059" spans="7:7">
      <c r="G8059"/>
    </row>
    <row r="8060" spans="7:7">
      <c r="G8060"/>
    </row>
    <row r="8061" spans="7:7">
      <c r="G8061"/>
    </row>
    <row r="8062" spans="7:7">
      <c r="G8062"/>
    </row>
    <row r="8063" spans="7:7">
      <c r="G8063"/>
    </row>
    <row r="8064" spans="7:7">
      <c r="G8064"/>
    </row>
    <row r="8065" spans="7:7">
      <c r="G8065"/>
    </row>
    <row r="8066" spans="7:7">
      <c r="G8066"/>
    </row>
    <row r="8067" spans="7:7">
      <c r="G8067"/>
    </row>
    <row r="8068" spans="7:7">
      <c r="G8068"/>
    </row>
    <row r="8069" spans="7:7">
      <c r="G8069"/>
    </row>
    <row r="8070" spans="7:7">
      <c r="G8070"/>
    </row>
    <row r="8071" spans="7:7">
      <c r="G8071"/>
    </row>
    <row r="8072" spans="7:7">
      <c r="G8072"/>
    </row>
    <row r="8073" spans="7:7">
      <c r="G8073"/>
    </row>
    <row r="8074" spans="7:7">
      <c r="G8074"/>
    </row>
    <row r="8075" spans="7:7">
      <c r="G8075"/>
    </row>
    <row r="8076" spans="7:7">
      <c r="G8076"/>
    </row>
    <row r="8077" spans="7:7">
      <c r="G8077"/>
    </row>
    <row r="8078" spans="7:7">
      <c r="G8078"/>
    </row>
    <row r="8079" spans="7:7">
      <c r="G8079"/>
    </row>
    <row r="8080" spans="7:7">
      <c r="G8080"/>
    </row>
    <row r="8081" spans="7:7">
      <c r="G8081"/>
    </row>
    <row r="8082" spans="7:7">
      <c r="G8082"/>
    </row>
    <row r="8083" spans="7:7">
      <c r="G8083"/>
    </row>
    <row r="8084" spans="7:7">
      <c r="G8084"/>
    </row>
    <row r="8085" spans="7:7">
      <c r="G8085"/>
    </row>
    <row r="8086" spans="7:7">
      <c r="G8086"/>
    </row>
    <row r="8087" spans="7:7">
      <c r="G8087"/>
    </row>
    <row r="8088" spans="7:7">
      <c r="G8088"/>
    </row>
    <row r="8089" spans="7:7">
      <c r="G8089"/>
    </row>
    <row r="8090" spans="7:7">
      <c r="G8090"/>
    </row>
    <row r="8091" spans="7:7">
      <c r="G8091"/>
    </row>
    <row r="8092" spans="7:7">
      <c r="G8092"/>
    </row>
    <row r="8093" spans="7:7">
      <c r="G8093"/>
    </row>
    <row r="8094" spans="7:7">
      <c r="G8094"/>
    </row>
    <row r="8095" spans="7:7">
      <c r="G8095"/>
    </row>
    <row r="8096" spans="7:7">
      <c r="G8096"/>
    </row>
    <row r="8097" spans="7:7">
      <c r="G8097"/>
    </row>
    <row r="8098" spans="7:7">
      <c r="G8098"/>
    </row>
    <row r="8099" spans="7:7">
      <c r="G8099"/>
    </row>
    <row r="8100" spans="7:7">
      <c r="G8100"/>
    </row>
    <row r="8101" spans="7:7">
      <c r="G8101"/>
    </row>
    <row r="8102" spans="7:7">
      <c r="G8102"/>
    </row>
    <row r="8103" spans="7:7">
      <c r="G8103"/>
    </row>
    <row r="8104" spans="7:7">
      <c r="G8104"/>
    </row>
    <row r="8105" spans="7:7">
      <c r="G8105"/>
    </row>
    <row r="8106" spans="7:7">
      <c r="G8106"/>
    </row>
    <row r="8107" spans="7:7">
      <c r="G8107"/>
    </row>
    <row r="8108" spans="7:7">
      <c r="G8108"/>
    </row>
    <row r="8109" spans="7:7">
      <c r="G8109"/>
    </row>
    <row r="8110" spans="7:7">
      <c r="G8110"/>
    </row>
    <row r="8111" spans="7:7">
      <c r="G8111"/>
    </row>
    <row r="8112" spans="7:7">
      <c r="G8112"/>
    </row>
    <row r="8113" spans="7:7">
      <c r="G8113"/>
    </row>
    <row r="8114" spans="7:7">
      <c r="G8114"/>
    </row>
    <row r="8115" spans="7:7">
      <c r="G8115"/>
    </row>
    <row r="8116" spans="7:7">
      <c r="G8116"/>
    </row>
    <row r="8117" spans="7:7">
      <c r="G8117"/>
    </row>
    <row r="8118" spans="7:7">
      <c r="G8118"/>
    </row>
    <row r="8119" spans="7:7">
      <c r="G8119"/>
    </row>
    <row r="8120" spans="7:7">
      <c r="G8120"/>
    </row>
    <row r="8121" spans="7:7">
      <c r="G8121"/>
    </row>
    <row r="8122" spans="7:7">
      <c r="G8122"/>
    </row>
    <row r="8123" spans="7:7">
      <c r="G8123"/>
    </row>
    <row r="8124" spans="7:7">
      <c r="G8124"/>
    </row>
    <row r="8125" spans="7:7">
      <c r="G8125"/>
    </row>
    <row r="8126" spans="7:7">
      <c r="G8126"/>
    </row>
    <row r="8127" spans="7:7">
      <c r="G8127"/>
    </row>
    <row r="8128" spans="7:7">
      <c r="G8128"/>
    </row>
    <row r="8129" spans="7:7">
      <c r="G8129"/>
    </row>
    <row r="8130" spans="7:7">
      <c r="G8130"/>
    </row>
    <row r="8131" spans="7:7">
      <c r="G8131"/>
    </row>
    <row r="8132" spans="7:7">
      <c r="G8132"/>
    </row>
    <row r="8133" spans="7:7">
      <c r="G8133"/>
    </row>
    <row r="8134" spans="7:7">
      <c r="G8134"/>
    </row>
    <row r="8135" spans="7:7">
      <c r="G8135"/>
    </row>
    <row r="8136" spans="7:7">
      <c r="G8136"/>
    </row>
    <row r="8137" spans="7:7">
      <c r="G8137"/>
    </row>
    <row r="8138" spans="7:7">
      <c r="G8138"/>
    </row>
    <row r="8139" spans="7:7">
      <c r="G8139"/>
    </row>
    <row r="8140" spans="7:7">
      <c r="G8140"/>
    </row>
    <row r="8141" spans="7:7">
      <c r="G8141"/>
    </row>
    <row r="8142" spans="7:7">
      <c r="G8142"/>
    </row>
    <row r="8143" spans="7:7">
      <c r="G8143"/>
    </row>
    <row r="8144" spans="7:7">
      <c r="G8144"/>
    </row>
    <row r="8145" spans="7:7">
      <c r="G8145"/>
    </row>
    <row r="8146" spans="7:7">
      <c r="G8146"/>
    </row>
    <row r="8147" spans="7:7">
      <c r="G8147"/>
    </row>
    <row r="8148" spans="7:7">
      <c r="G8148"/>
    </row>
    <row r="8149" spans="7:7">
      <c r="G8149"/>
    </row>
    <row r="8150" spans="7:7">
      <c r="G8150"/>
    </row>
    <row r="8151" spans="7:7">
      <c r="G8151"/>
    </row>
    <row r="8152" spans="7:7">
      <c r="G8152"/>
    </row>
    <row r="8153" spans="7:7">
      <c r="G8153"/>
    </row>
    <row r="8154" spans="7:7">
      <c r="G8154"/>
    </row>
    <row r="8155" spans="7:7">
      <c r="G8155"/>
    </row>
    <row r="8156" spans="7:7">
      <c r="G8156"/>
    </row>
    <row r="8157" spans="7:7">
      <c r="G8157"/>
    </row>
    <row r="8158" spans="7:7">
      <c r="G8158"/>
    </row>
    <row r="8159" spans="7:7">
      <c r="G8159"/>
    </row>
    <row r="8160" spans="7:7">
      <c r="G8160"/>
    </row>
    <row r="8161" spans="7:7">
      <c r="G8161"/>
    </row>
    <row r="8162" spans="7:7">
      <c r="G8162"/>
    </row>
    <row r="8163" spans="7:7">
      <c r="G8163"/>
    </row>
    <row r="8164" spans="7:7">
      <c r="G8164"/>
    </row>
    <row r="8165" spans="7:7">
      <c r="G8165"/>
    </row>
    <row r="8166" spans="7:7">
      <c r="G8166"/>
    </row>
    <row r="8167" spans="7:7">
      <c r="G8167"/>
    </row>
    <row r="8168" spans="7:7">
      <c r="G8168"/>
    </row>
    <row r="8169" spans="7:7">
      <c r="G8169"/>
    </row>
    <row r="8170" spans="7:7">
      <c r="G8170"/>
    </row>
    <row r="8171" spans="7:7">
      <c r="G8171"/>
    </row>
    <row r="8172" spans="7:7">
      <c r="G8172"/>
    </row>
    <row r="8173" spans="7:7">
      <c r="G8173"/>
    </row>
    <row r="8174" spans="7:7">
      <c r="G8174"/>
    </row>
    <row r="8175" spans="7:7">
      <c r="G8175"/>
    </row>
    <row r="8176" spans="7:7">
      <c r="G8176"/>
    </row>
    <row r="8177" spans="7:7">
      <c r="G8177"/>
    </row>
    <row r="8178" spans="7:7">
      <c r="G8178"/>
    </row>
    <row r="8179" spans="7:7">
      <c r="G8179"/>
    </row>
    <row r="8180" spans="7:7">
      <c r="G8180"/>
    </row>
    <row r="8181" spans="7:7">
      <c r="G8181"/>
    </row>
    <row r="8182" spans="7:7">
      <c r="G8182"/>
    </row>
    <row r="8183" spans="7:7">
      <c r="G8183"/>
    </row>
    <row r="8184" spans="7:7">
      <c r="G8184"/>
    </row>
    <row r="8185" spans="7:7">
      <c r="G8185"/>
    </row>
    <row r="8186" spans="7:7">
      <c r="G8186"/>
    </row>
    <row r="8187" spans="7:7">
      <c r="G8187"/>
    </row>
    <row r="8188" spans="7:7">
      <c r="G8188"/>
    </row>
    <row r="8189" spans="7:7">
      <c r="G8189"/>
    </row>
    <row r="8190" spans="7:7">
      <c r="G8190"/>
    </row>
    <row r="8191" spans="7:7">
      <c r="G8191"/>
    </row>
    <row r="8192" spans="7:7">
      <c r="G8192"/>
    </row>
    <row r="8193" spans="7:7">
      <c r="G8193"/>
    </row>
    <row r="8194" spans="7:7">
      <c r="G8194"/>
    </row>
    <row r="8195" spans="7:7">
      <c r="G8195"/>
    </row>
    <row r="8196" spans="7:7">
      <c r="G8196"/>
    </row>
    <row r="8197" spans="7:7">
      <c r="G8197"/>
    </row>
    <row r="8198" spans="7:7">
      <c r="G8198"/>
    </row>
    <row r="8199" spans="7:7">
      <c r="G8199"/>
    </row>
    <row r="8200" spans="7:7">
      <c r="G8200"/>
    </row>
    <row r="8201" spans="7:7">
      <c r="G8201"/>
    </row>
    <row r="8202" spans="7:7">
      <c r="G8202"/>
    </row>
    <row r="8203" spans="7:7">
      <c r="G8203"/>
    </row>
    <row r="8204" spans="7:7">
      <c r="G8204"/>
    </row>
    <row r="8205" spans="7:7">
      <c r="G8205"/>
    </row>
    <row r="8206" spans="7:7">
      <c r="G8206"/>
    </row>
    <row r="8207" spans="7:7">
      <c r="G8207"/>
    </row>
    <row r="8208" spans="7:7">
      <c r="G8208"/>
    </row>
    <row r="8209" spans="7:7">
      <c r="G8209"/>
    </row>
    <row r="8210" spans="7:7">
      <c r="G8210"/>
    </row>
    <row r="8211" spans="7:7">
      <c r="G8211"/>
    </row>
    <row r="8212" spans="7:7">
      <c r="G8212"/>
    </row>
    <row r="8213" spans="7:7">
      <c r="G8213"/>
    </row>
    <row r="8214" spans="7:7">
      <c r="G8214"/>
    </row>
    <row r="8215" spans="7:7">
      <c r="G8215"/>
    </row>
    <row r="8216" spans="7:7">
      <c r="G8216"/>
    </row>
    <row r="8217" spans="7:7">
      <c r="G8217"/>
    </row>
    <row r="8218" spans="7:7">
      <c r="G8218"/>
    </row>
    <row r="8219" spans="7:7">
      <c r="G8219"/>
    </row>
    <row r="8220" spans="7:7">
      <c r="G8220"/>
    </row>
    <row r="8221" spans="7:7">
      <c r="G8221"/>
    </row>
    <row r="8222" spans="7:7">
      <c r="G8222"/>
    </row>
    <row r="8223" spans="7:7">
      <c r="G8223"/>
    </row>
    <row r="8224" spans="7:7">
      <c r="G8224"/>
    </row>
    <row r="8225" spans="7:7">
      <c r="G8225"/>
    </row>
    <row r="8226" spans="7:7">
      <c r="G8226"/>
    </row>
    <row r="8227" spans="7:7">
      <c r="G8227"/>
    </row>
    <row r="8228" spans="7:7">
      <c r="G8228"/>
    </row>
    <row r="8229" spans="7:7">
      <c r="G8229"/>
    </row>
    <row r="8230" spans="7:7">
      <c r="G8230"/>
    </row>
    <row r="8231" spans="7:7">
      <c r="G8231"/>
    </row>
    <row r="8232" spans="7:7">
      <c r="G8232"/>
    </row>
    <row r="8233" spans="7:7">
      <c r="G8233"/>
    </row>
    <row r="8234" spans="7:7">
      <c r="G8234"/>
    </row>
    <row r="8235" spans="7:7">
      <c r="G8235"/>
    </row>
    <row r="8236" spans="7:7">
      <c r="G8236"/>
    </row>
    <row r="8237" spans="7:7">
      <c r="G8237"/>
    </row>
    <row r="8238" spans="7:7">
      <c r="G8238"/>
    </row>
    <row r="8239" spans="7:7">
      <c r="G8239"/>
    </row>
    <row r="8240" spans="7:7">
      <c r="G8240"/>
    </row>
    <row r="8241" spans="7:7">
      <c r="G8241"/>
    </row>
    <row r="8242" spans="7:7">
      <c r="G8242"/>
    </row>
    <row r="8243" spans="7:7">
      <c r="G8243"/>
    </row>
    <row r="8244" spans="7:7">
      <c r="G8244"/>
    </row>
    <row r="8245" spans="7:7">
      <c r="G8245"/>
    </row>
    <row r="8246" spans="7:7">
      <c r="G8246"/>
    </row>
    <row r="8247" spans="7:7">
      <c r="G8247"/>
    </row>
    <row r="8248" spans="7:7">
      <c r="G8248"/>
    </row>
    <row r="8249" spans="7:7">
      <c r="G8249"/>
    </row>
    <row r="8250" spans="7:7">
      <c r="G8250"/>
    </row>
    <row r="8251" spans="7:7">
      <c r="G8251"/>
    </row>
    <row r="8252" spans="7:7">
      <c r="G8252"/>
    </row>
    <row r="8253" spans="7:7">
      <c r="G8253"/>
    </row>
    <row r="8254" spans="7:7">
      <c r="G8254"/>
    </row>
    <row r="8255" spans="7:7">
      <c r="G8255"/>
    </row>
    <row r="8256" spans="7:7">
      <c r="G8256"/>
    </row>
    <row r="8257" spans="7:7">
      <c r="G8257"/>
    </row>
    <row r="8258" spans="7:7">
      <c r="G8258"/>
    </row>
    <row r="8259" spans="7:7">
      <c r="G8259"/>
    </row>
    <row r="8260" spans="7:7">
      <c r="G8260"/>
    </row>
    <row r="8261" spans="7:7">
      <c r="G8261"/>
    </row>
    <row r="8262" spans="7:7">
      <c r="G8262"/>
    </row>
    <row r="8263" spans="7:7">
      <c r="G8263"/>
    </row>
    <row r="8264" spans="7:7">
      <c r="G8264"/>
    </row>
    <row r="8265" spans="7:7">
      <c r="G8265"/>
    </row>
    <row r="8266" spans="7:7">
      <c r="G8266"/>
    </row>
    <row r="8267" spans="7:7">
      <c r="G8267"/>
    </row>
    <row r="8268" spans="7:7">
      <c r="G8268"/>
    </row>
    <row r="8269" spans="7:7">
      <c r="G8269"/>
    </row>
    <row r="8270" spans="7:7">
      <c r="G8270"/>
    </row>
    <row r="8271" spans="7:7">
      <c r="G8271"/>
    </row>
    <row r="8272" spans="7:7">
      <c r="G8272"/>
    </row>
    <row r="8273" spans="7:7">
      <c r="G8273"/>
    </row>
    <row r="8274" spans="7:7">
      <c r="G8274"/>
    </row>
    <row r="8275" spans="7:7">
      <c r="G8275"/>
    </row>
    <row r="8276" spans="7:7">
      <c r="G8276"/>
    </row>
    <row r="8277" spans="7:7">
      <c r="G8277"/>
    </row>
    <row r="8278" spans="7:7">
      <c r="G8278"/>
    </row>
    <row r="8279" spans="7:7">
      <c r="G8279"/>
    </row>
    <row r="8280" spans="7:7">
      <c r="G8280"/>
    </row>
    <row r="8281" spans="7:7">
      <c r="G8281"/>
    </row>
    <row r="8282" spans="7:7">
      <c r="G8282"/>
    </row>
    <row r="8283" spans="7:7">
      <c r="G8283"/>
    </row>
    <row r="8284" spans="7:7">
      <c r="G8284"/>
    </row>
    <row r="8285" spans="7:7">
      <c r="G8285"/>
    </row>
    <row r="8286" spans="7:7">
      <c r="G8286"/>
    </row>
    <row r="8287" spans="7:7">
      <c r="G8287"/>
    </row>
    <row r="8288" spans="7:7">
      <c r="G8288"/>
    </row>
    <row r="8289" spans="7:7">
      <c r="G8289"/>
    </row>
    <row r="8290" spans="7:7">
      <c r="G8290"/>
    </row>
    <row r="8291" spans="7:7">
      <c r="G8291"/>
    </row>
    <row r="8292" spans="7:7">
      <c r="G8292"/>
    </row>
    <row r="8293" spans="7:7">
      <c r="G8293"/>
    </row>
    <row r="8294" spans="7:7">
      <c r="G8294"/>
    </row>
    <row r="8295" spans="7:7">
      <c r="G8295"/>
    </row>
    <row r="8296" spans="7:7">
      <c r="G8296"/>
    </row>
    <row r="8297" spans="7:7">
      <c r="G8297"/>
    </row>
    <row r="8298" spans="7:7">
      <c r="G8298"/>
    </row>
    <row r="8299" spans="7:7">
      <c r="G8299"/>
    </row>
    <row r="8300" spans="7:7">
      <c r="G8300"/>
    </row>
    <row r="8301" spans="7:7">
      <c r="G8301"/>
    </row>
    <row r="8302" spans="7:7">
      <c r="G8302"/>
    </row>
    <row r="8303" spans="7:7">
      <c r="G8303"/>
    </row>
    <row r="8304" spans="7:7">
      <c r="G8304"/>
    </row>
    <row r="8305" spans="7:7">
      <c r="G8305"/>
    </row>
    <row r="8306" spans="7:7">
      <c r="G8306"/>
    </row>
    <row r="8307" spans="7:7">
      <c r="G8307"/>
    </row>
    <row r="8308" spans="7:7">
      <c r="G8308"/>
    </row>
    <row r="8309" spans="7:7">
      <c r="G8309"/>
    </row>
    <row r="8310" spans="7:7">
      <c r="G8310"/>
    </row>
    <row r="8311" spans="7:7">
      <c r="G8311"/>
    </row>
    <row r="8312" spans="7:7">
      <c r="G8312"/>
    </row>
    <row r="8313" spans="7:7">
      <c r="G8313"/>
    </row>
    <row r="8314" spans="7:7">
      <c r="G8314"/>
    </row>
    <row r="8315" spans="7:7">
      <c r="G8315"/>
    </row>
    <row r="8316" spans="7:7">
      <c r="G8316"/>
    </row>
    <row r="8317" spans="7:7">
      <c r="G8317"/>
    </row>
    <row r="8318" spans="7:7">
      <c r="G8318"/>
    </row>
    <row r="8319" spans="7:7">
      <c r="G8319"/>
    </row>
    <row r="8320" spans="7:7">
      <c r="G8320"/>
    </row>
    <row r="8321" spans="7:7">
      <c r="G8321"/>
    </row>
    <row r="8322" spans="7:7">
      <c r="G8322"/>
    </row>
    <row r="8323" spans="7:7">
      <c r="G8323"/>
    </row>
    <row r="8324" spans="7:7">
      <c r="G8324"/>
    </row>
    <row r="8325" spans="7:7">
      <c r="G8325"/>
    </row>
    <row r="8326" spans="7:7">
      <c r="G8326"/>
    </row>
    <row r="8327" spans="7:7">
      <c r="G8327"/>
    </row>
    <row r="8328" spans="7:7">
      <c r="G8328"/>
    </row>
    <row r="8329" spans="7:7">
      <c r="G8329"/>
    </row>
    <row r="8330" spans="7:7">
      <c r="G8330"/>
    </row>
    <row r="8331" spans="7:7">
      <c r="G8331"/>
    </row>
    <row r="8332" spans="7:7">
      <c r="G8332"/>
    </row>
    <row r="8333" spans="7:7">
      <c r="G8333"/>
    </row>
    <row r="8334" spans="7:7">
      <c r="G8334"/>
    </row>
    <row r="8335" spans="7:7">
      <c r="G8335"/>
    </row>
    <row r="8336" spans="7:7">
      <c r="G8336"/>
    </row>
    <row r="8337" spans="7:7">
      <c r="G8337"/>
    </row>
    <row r="8338" spans="7:7">
      <c r="G8338"/>
    </row>
    <row r="8339" spans="7:7">
      <c r="G8339"/>
    </row>
    <row r="8340" spans="7:7">
      <c r="G8340"/>
    </row>
    <row r="8341" spans="7:7">
      <c r="G8341"/>
    </row>
    <row r="8342" spans="7:7">
      <c r="G8342"/>
    </row>
    <row r="8343" spans="7:7">
      <c r="G8343"/>
    </row>
    <row r="8344" spans="7:7">
      <c r="G8344"/>
    </row>
    <row r="8345" spans="7:7">
      <c r="G8345"/>
    </row>
    <row r="8346" spans="7:7">
      <c r="G8346"/>
    </row>
    <row r="8347" spans="7:7">
      <c r="G8347"/>
    </row>
    <row r="8348" spans="7:7">
      <c r="G8348"/>
    </row>
    <row r="8349" spans="7:7">
      <c r="G8349"/>
    </row>
    <row r="8350" spans="7:7">
      <c r="G8350"/>
    </row>
    <row r="8351" spans="7:7">
      <c r="G8351"/>
    </row>
    <row r="8352" spans="7:7">
      <c r="G8352"/>
    </row>
    <row r="8353" spans="7:7">
      <c r="G8353"/>
    </row>
    <row r="8354" spans="7:7">
      <c r="G8354"/>
    </row>
    <row r="8355" spans="7:7">
      <c r="G8355"/>
    </row>
    <row r="8356" spans="7:7">
      <c r="G8356"/>
    </row>
    <row r="8357" spans="7:7">
      <c r="G8357"/>
    </row>
    <row r="8358" spans="7:7">
      <c r="G8358"/>
    </row>
    <row r="8359" spans="7:7">
      <c r="G8359"/>
    </row>
    <row r="8360" spans="7:7">
      <c r="G8360"/>
    </row>
    <row r="8361" spans="7:7">
      <c r="G8361"/>
    </row>
    <row r="8362" spans="7:7">
      <c r="G8362"/>
    </row>
    <row r="8363" spans="7:7">
      <c r="G8363"/>
    </row>
    <row r="8364" spans="7:7">
      <c r="G8364"/>
    </row>
    <row r="8365" spans="7:7">
      <c r="G8365"/>
    </row>
    <row r="8366" spans="7:7">
      <c r="G8366"/>
    </row>
    <row r="8367" spans="7:7">
      <c r="G8367"/>
    </row>
    <row r="8368" spans="7:7">
      <c r="G8368"/>
    </row>
    <row r="8369" spans="7:7">
      <c r="G8369"/>
    </row>
    <row r="8370" spans="7:7">
      <c r="G8370"/>
    </row>
    <row r="8371" spans="7:7">
      <c r="G8371"/>
    </row>
    <row r="8372" spans="7:7">
      <c r="G8372"/>
    </row>
    <row r="8373" spans="7:7">
      <c r="G8373"/>
    </row>
    <row r="8374" spans="7:7">
      <c r="G8374"/>
    </row>
    <row r="8375" spans="7:7">
      <c r="G8375"/>
    </row>
    <row r="8376" spans="7:7">
      <c r="G8376"/>
    </row>
    <row r="8377" spans="7:7">
      <c r="G8377"/>
    </row>
    <row r="8378" spans="7:7">
      <c r="G8378"/>
    </row>
    <row r="8379" spans="7:7">
      <c r="G8379"/>
    </row>
    <row r="8380" spans="7:7">
      <c r="G8380"/>
    </row>
    <row r="8381" spans="7:7">
      <c r="G8381"/>
    </row>
    <row r="8382" spans="7:7">
      <c r="G8382"/>
    </row>
    <row r="8383" spans="7:7">
      <c r="G8383"/>
    </row>
    <row r="8384" spans="7:7">
      <c r="G8384"/>
    </row>
    <row r="8385" spans="7:7">
      <c r="G8385"/>
    </row>
    <row r="8386" spans="7:7">
      <c r="G8386"/>
    </row>
    <row r="8387" spans="7:7">
      <c r="G8387"/>
    </row>
    <row r="8388" spans="7:7">
      <c r="G8388"/>
    </row>
    <row r="8389" spans="7:7">
      <c r="G8389"/>
    </row>
    <row r="8390" spans="7:7">
      <c r="G8390"/>
    </row>
    <row r="8391" spans="7:7">
      <c r="G8391"/>
    </row>
    <row r="8392" spans="7:7">
      <c r="G8392"/>
    </row>
    <row r="8393" spans="7:7">
      <c r="G8393"/>
    </row>
    <row r="8394" spans="7:7">
      <c r="G8394"/>
    </row>
    <row r="8395" spans="7:7">
      <c r="G8395"/>
    </row>
    <row r="8396" spans="7:7">
      <c r="G8396"/>
    </row>
    <row r="8397" spans="7:7">
      <c r="G8397"/>
    </row>
    <row r="8398" spans="7:7">
      <c r="G8398"/>
    </row>
    <row r="8399" spans="7:7">
      <c r="G8399"/>
    </row>
    <row r="8400" spans="7:7">
      <c r="G8400"/>
    </row>
    <row r="8401" spans="7:7">
      <c r="G8401"/>
    </row>
    <row r="8402" spans="7:7">
      <c r="G8402"/>
    </row>
    <row r="8403" spans="7:7">
      <c r="G8403"/>
    </row>
    <row r="8404" spans="7:7">
      <c r="G8404"/>
    </row>
    <row r="8405" spans="7:7">
      <c r="G8405"/>
    </row>
    <row r="8406" spans="7:7">
      <c r="G8406"/>
    </row>
    <row r="8407" spans="7:7">
      <c r="G8407"/>
    </row>
    <row r="8408" spans="7:7">
      <c r="G8408"/>
    </row>
    <row r="8409" spans="7:7">
      <c r="G8409"/>
    </row>
    <row r="8410" spans="7:7">
      <c r="G8410"/>
    </row>
    <row r="8411" spans="7:7">
      <c r="G8411"/>
    </row>
    <row r="8412" spans="7:7">
      <c r="G8412"/>
    </row>
    <row r="8413" spans="7:7">
      <c r="G8413"/>
    </row>
    <row r="8414" spans="7:7">
      <c r="G8414"/>
    </row>
    <row r="8415" spans="7:7">
      <c r="G8415"/>
    </row>
    <row r="8416" spans="7:7">
      <c r="G8416"/>
    </row>
    <row r="8417" spans="7:7">
      <c r="G8417"/>
    </row>
    <row r="8418" spans="7:7">
      <c r="G8418"/>
    </row>
    <row r="8419" spans="7:7">
      <c r="G8419"/>
    </row>
    <row r="8420" spans="7:7">
      <c r="G8420"/>
    </row>
    <row r="8421" spans="7:7">
      <c r="G8421"/>
    </row>
    <row r="8422" spans="7:7">
      <c r="G8422"/>
    </row>
    <row r="8423" spans="7:7">
      <c r="G8423"/>
    </row>
    <row r="8424" spans="7:7">
      <c r="G8424"/>
    </row>
    <row r="8425" spans="7:7">
      <c r="G8425"/>
    </row>
    <row r="8426" spans="7:7">
      <c r="G8426"/>
    </row>
    <row r="8427" spans="7:7">
      <c r="G8427"/>
    </row>
    <row r="8428" spans="7:7">
      <c r="G8428"/>
    </row>
    <row r="8429" spans="7:7">
      <c r="G8429"/>
    </row>
    <row r="8430" spans="7:7">
      <c r="G8430"/>
    </row>
    <row r="8431" spans="7:7">
      <c r="G8431"/>
    </row>
    <row r="8432" spans="7:7">
      <c r="G8432"/>
    </row>
    <row r="8433" spans="7:7">
      <c r="G8433"/>
    </row>
    <row r="8434" spans="7:7">
      <c r="G8434"/>
    </row>
    <row r="8435" spans="7:7">
      <c r="G8435"/>
    </row>
    <row r="8436" spans="7:7">
      <c r="G8436"/>
    </row>
    <row r="8437" spans="7:7">
      <c r="G8437"/>
    </row>
    <row r="8438" spans="7:7">
      <c r="G8438"/>
    </row>
    <row r="8439" spans="7:7">
      <c r="G8439"/>
    </row>
    <row r="8440" spans="7:7">
      <c r="G8440"/>
    </row>
    <row r="8441" spans="7:7">
      <c r="G8441"/>
    </row>
    <row r="8442" spans="7:7">
      <c r="G8442"/>
    </row>
    <row r="8443" spans="7:7">
      <c r="G8443"/>
    </row>
    <row r="8444" spans="7:7">
      <c r="G8444"/>
    </row>
    <row r="8445" spans="7:7">
      <c r="G8445"/>
    </row>
    <row r="8446" spans="7:7">
      <c r="G8446"/>
    </row>
    <row r="8447" spans="7:7">
      <c r="G8447"/>
    </row>
    <row r="8448" spans="7:7">
      <c r="G8448"/>
    </row>
    <row r="8449" spans="7:7">
      <c r="G8449"/>
    </row>
    <row r="8450" spans="7:7">
      <c r="G8450"/>
    </row>
    <row r="8451" spans="7:7">
      <c r="G8451"/>
    </row>
    <row r="8452" spans="7:7">
      <c r="G8452"/>
    </row>
    <row r="8453" spans="7:7">
      <c r="G8453"/>
    </row>
    <row r="8454" spans="7:7">
      <c r="G8454"/>
    </row>
    <row r="8455" spans="7:7">
      <c r="G8455"/>
    </row>
    <row r="8456" spans="7:7">
      <c r="G8456"/>
    </row>
    <row r="8457" spans="7:7">
      <c r="G8457"/>
    </row>
    <row r="8458" spans="7:7">
      <c r="G8458"/>
    </row>
    <row r="8459" spans="7:7">
      <c r="G8459"/>
    </row>
    <row r="8460" spans="7:7">
      <c r="G8460"/>
    </row>
    <row r="8461" spans="7:7">
      <c r="G8461"/>
    </row>
    <row r="8462" spans="7:7">
      <c r="G8462"/>
    </row>
    <row r="8463" spans="7:7">
      <c r="G8463"/>
    </row>
    <row r="8464" spans="7:7">
      <c r="G8464"/>
    </row>
    <row r="8465" spans="7:7">
      <c r="G8465"/>
    </row>
    <row r="8466" spans="7:7">
      <c r="G8466"/>
    </row>
    <row r="8467" spans="7:7">
      <c r="G8467"/>
    </row>
    <row r="8468" spans="7:7">
      <c r="G8468"/>
    </row>
    <row r="8469" spans="7:7">
      <c r="G8469"/>
    </row>
    <row r="8470" spans="7:7">
      <c r="G8470"/>
    </row>
    <row r="8471" spans="7:7">
      <c r="G8471"/>
    </row>
    <row r="8472" spans="7:7">
      <c r="G8472"/>
    </row>
    <row r="8473" spans="7:7">
      <c r="G8473"/>
    </row>
    <row r="8474" spans="7:7">
      <c r="G8474"/>
    </row>
    <row r="8475" spans="7:7">
      <c r="G8475"/>
    </row>
    <row r="8476" spans="7:7">
      <c r="G8476"/>
    </row>
    <row r="8477" spans="7:7">
      <c r="G8477"/>
    </row>
    <row r="8478" spans="7:7">
      <c r="G8478"/>
    </row>
    <row r="8479" spans="7:7">
      <c r="G8479"/>
    </row>
    <row r="8480" spans="7:7">
      <c r="G8480"/>
    </row>
    <row r="8481" spans="7:7">
      <c r="G8481"/>
    </row>
    <row r="8482" spans="7:7">
      <c r="G8482"/>
    </row>
    <row r="8483" spans="7:7">
      <c r="G8483"/>
    </row>
    <row r="8484" spans="7:7">
      <c r="G8484"/>
    </row>
    <row r="8485" spans="7:7">
      <c r="G8485"/>
    </row>
    <row r="8486" spans="7:7">
      <c r="G8486"/>
    </row>
    <row r="8487" spans="7:7">
      <c r="G8487"/>
    </row>
    <row r="8488" spans="7:7">
      <c r="G8488"/>
    </row>
    <row r="8489" spans="7:7">
      <c r="G8489"/>
    </row>
    <row r="8490" spans="7:7">
      <c r="G8490"/>
    </row>
    <row r="8491" spans="7:7">
      <c r="G8491"/>
    </row>
    <row r="8492" spans="7:7">
      <c r="G8492"/>
    </row>
    <row r="8493" spans="7:7">
      <c r="G8493"/>
    </row>
    <row r="8494" spans="7:7">
      <c r="G8494"/>
    </row>
    <row r="8495" spans="7:7">
      <c r="G8495"/>
    </row>
    <row r="8496" spans="7:7">
      <c r="G8496"/>
    </row>
    <row r="8497" spans="7:7">
      <c r="G8497"/>
    </row>
    <row r="8498" spans="7:7">
      <c r="G8498"/>
    </row>
    <row r="8499" spans="7:7">
      <c r="G8499"/>
    </row>
    <row r="8500" spans="7:7">
      <c r="G8500"/>
    </row>
    <row r="8501" spans="7:7">
      <c r="G8501"/>
    </row>
    <row r="8502" spans="7:7">
      <c r="G8502"/>
    </row>
    <row r="8503" spans="7:7">
      <c r="G8503"/>
    </row>
    <row r="8504" spans="7:7">
      <c r="G8504"/>
    </row>
    <row r="8505" spans="7:7">
      <c r="G8505"/>
    </row>
    <row r="8506" spans="7:7">
      <c r="G8506"/>
    </row>
    <row r="8507" spans="7:7">
      <c r="G8507"/>
    </row>
    <row r="8508" spans="7:7">
      <c r="G8508"/>
    </row>
    <row r="8509" spans="7:7">
      <c r="G8509"/>
    </row>
    <row r="8510" spans="7:7">
      <c r="G8510"/>
    </row>
    <row r="8511" spans="7:7">
      <c r="G8511"/>
    </row>
    <row r="8512" spans="7:7">
      <c r="G8512"/>
    </row>
    <row r="8513" spans="7:7">
      <c r="G8513"/>
    </row>
    <row r="8514" spans="7:7">
      <c r="G8514"/>
    </row>
    <row r="8515" spans="7:7">
      <c r="G8515"/>
    </row>
    <row r="8516" spans="7:7">
      <c r="G8516"/>
    </row>
    <row r="8517" spans="7:7">
      <c r="G8517"/>
    </row>
    <row r="8518" spans="7:7">
      <c r="G8518"/>
    </row>
    <row r="8519" spans="7:7">
      <c r="G8519"/>
    </row>
    <row r="8520" spans="7:7">
      <c r="G8520"/>
    </row>
    <row r="8521" spans="7:7">
      <c r="G8521"/>
    </row>
    <row r="8522" spans="7:7">
      <c r="G8522"/>
    </row>
    <row r="8523" spans="7:7">
      <c r="G8523"/>
    </row>
    <row r="8524" spans="7:7">
      <c r="G8524"/>
    </row>
    <row r="8525" spans="7:7">
      <c r="G8525"/>
    </row>
    <row r="8526" spans="7:7">
      <c r="G8526"/>
    </row>
    <row r="8527" spans="7:7">
      <c r="G8527"/>
    </row>
    <row r="8528" spans="7:7">
      <c r="G8528"/>
    </row>
    <row r="8529" spans="7:7">
      <c r="G8529"/>
    </row>
    <row r="8530" spans="7:7">
      <c r="G8530"/>
    </row>
    <row r="8531" spans="7:7">
      <c r="G8531"/>
    </row>
    <row r="8532" spans="7:7">
      <c r="G8532"/>
    </row>
    <row r="8533" spans="7:7">
      <c r="G8533"/>
    </row>
    <row r="8534" spans="7:7">
      <c r="G8534"/>
    </row>
    <row r="8535" spans="7:7">
      <c r="G8535"/>
    </row>
    <row r="8536" spans="7:7">
      <c r="G8536"/>
    </row>
    <row r="8537" spans="7:7">
      <c r="G8537"/>
    </row>
    <row r="8538" spans="7:7">
      <c r="G8538"/>
    </row>
    <row r="8539" spans="7:7">
      <c r="G8539"/>
    </row>
    <row r="8540" spans="7:7">
      <c r="G8540"/>
    </row>
    <row r="8541" spans="7:7">
      <c r="G8541"/>
    </row>
    <row r="8542" spans="7:7">
      <c r="G8542"/>
    </row>
    <row r="8543" spans="7:7">
      <c r="G8543"/>
    </row>
    <row r="8544" spans="7:7">
      <c r="G8544"/>
    </row>
    <row r="8545" spans="7:7">
      <c r="G8545"/>
    </row>
    <row r="8546" spans="7:7">
      <c r="G8546"/>
    </row>
    <row r="8547" spans="7:7">
      <c r="G8547"/>
    </row>
    <row r="8548" spans="7:7">
      <c r="G8548"/>
    </row>
    <row r="8549" spans="7:7">
      <c r="G8549"/>
    </row>
    <row r="8550" spans="7:7">
      <c r="G8550"/>
    </row>
    <row r="8551" spans="7:7">
      <c r="G8551"/>
    </row>
    <row r="8552" spans="7:7">
      <c r="G8552"/>
    </row>
    <row r="8553" spans="7:7">
      <c r="G8553"/>
    </row>
    <row r="8554" spans="7:7">
      <c r="G8554"/>
    </row>
    <row r="8555" spans="7:7">
      <c r="G8555"/>
    </row>
    <row r="8556" spans="7:7">
      <c r="G8556"/>
    </row>
    <row r="8557" spans="7:7">
      <c r="G8557"/>
    </row>
    <row r="8558" spans="7:7">
      <c r="G8558"/>
    </row>
    <row r="8559" spans="7:7">
      <c r="G8559"/>
    </row>
    <row r="8560" spans="7:7">
      <c r="G8560"/>
    </row>
    <row r="8561" spans="7:7">
      <c r="G8561"/>
    </row>
    <row r="8562" spans="7:7">
      <c r="G8562"/>
    </row>
    <row r="8563" spans="7:7">
      <c r="G8563"/>
    </row>
    <row r="8564" spans="7:7">
      <c r="G8564"/>
    </row>
    <row r="8565" spans="7:7">
      <c r="G8565"/>
    </row>
    <row r="8566" spans="7:7">
      <c r="G8566"/>
    </row>
    <row r="8567" spans="7:7">
      <c r="G8567"/>
    </row>
    <row r="8568" spans="7:7">
      <c r="G8568"/>
    </row>
    <row r="8569" spans="7:7">
      <c r="G8569"/>
    </row>
    <row r="8570" spans="7:7">
      <c r="G8570"/>
    </row>
    <row r="8571" spans="7:7">
      <c r="G8571"/>
    </row>
    <row r="8572" spans="7:7">
      <c r="G8572"/>
    </row>
    <row r="8573" spans="7:7">
      <c r="G8573"/>
    </row>
    <row r="8574" spans="7:7">
      <c r="G8574"/>
    </row>
    <row r="8575" spans="7:7">
      <c r="G8575"/>
    </row>
    <row r="8576" spans="7:7">
      <c r="G8576"/>
    </row>
    <row r="8577" spans="7:7">
      <c r="G8577"/>
    </row>
    <row r="8578" spans="7:7">
      <c r="G8578"/>
    </row>
    <row r="8579" spans="7:7">
      <c r="G8579"/>
    </row>
    <row r="8580" spans="7:7">
      <c r="G8580"/>
    </row>
    <row r="8581" spans="7:7">
      <c r="G8581"/>
    </row>
    <row r="8582" spans="7:7">
      <c r="G8582"/>
    </row>
    <row r="8583" spans="7:7">
      <c r="G8583"/>
    </row>
    <row r="8584" spans="7:7">
      <c r="G8584"/>
    </row>
    <row r="8585" spans="7:7">
      <c r="G8585"/>
    </row>
    <row r="8586" spans="7:7">
      <c r="G8586"/>
    </row>
    <row r="8587" spans="7:7">
      <c r="G8587"/>
    </row>
    <row r="8588" spans="7:7">
      <c r="G8588"/>
    </row>
    <row r="8589" spans="7:7">
      <c r="G8589"/>
    </row>
    <row r="8590" spans="7:7">
      <c r="G8590"/>
    </row>
    <row r="8591" spans="7:7">
      <c r="G8591"/>
    </row>
    <row r="8592" spans="7:7">
      <c r="G8592"/>
    </row>
    <row r="8593" spans="7:7">
      <c r="G8593"/>
    </row>
    <row r="8594" spans="7:7">
      <c r="G8594"/>
    </row>
    <row r="8595" spans="7:7">
      <c r="G8595"/>
    </row>
    <row r="8596" spans="7:7">
      <c r="G8596"/>
    </row>
    <row r="8597" spans="7:7">
      <c r="G8597"/>
    </row>
    <row r="8598" spans="7:7">
      <c r="G8598"/>
    </row>
    <row r="8599" spans="7:7">
      <c r="G8599"/>
    </row>
    <row r="8600" spans="7:7">
      <c r="G8600"/>
    </row>
    <row r="8601" spans="7:7">
      <c r="G8601"/>
    </row>
    <row r="8602" spans="7:7">
      <c r="G8602"/>
    </row>
    <row r="8603" spans="7:7">
      <c r="G8603"/>
    </row>
    <row r="8604" spans="7:7">
      <c r="G8604"/>
    </row>
    <row r="8605" spans="7:7">
      <c r="G8605"/>
    </row>
    <row r="8606" spans="7:7">
      <c r="G8606"/>
    </row>
    <row r="8607" spans="7:7">
      <c r="G8607"/>
    </row>
    <row r="8608" spans="7:7">
      <c r="G8608"/>
    </row>
    <row r="8609" spans="7:7">
      <c r="G8609"/>
    </row>
    <row r="8610" spans="7:7">
      <c r="G8610"/>
    </row>
    <row r="8611" spans="7:7">
      <c r="G8611"/>
    </row>
    <row r="8612" spans="7:7">
      <c r="G8612"/>
    </row>
    <row r="8613" spans="7:7">
      <c r="G8613"/>
    </row>
    <row r="8614" spans="7:7">
      <c r="G8614"/>
    </row>
    <row r="8615" spans="7:7">
      <c r="G8615"/>
    </row>
    <row r="8616" spans="7:7">
      <c r="G8616"/>
    </row>
    <row r="8617" spans="7:7">
      <c r="G8617"/>
    </row>
    <row r="8618" spans="7:7">
      <c r="G8618"/>
    </row>
    <row r="8619" spans="7:7">
      <c r="G8619"/>
    </row>
    <row r="8620" spans="7:7">
      <c r="G8620"/>
    </row>
    <row r="8621" spans="7:7">
      <c r="G8621"/>
    </row>
    <row r="8622" spans="7:7">
      <c r="G8622"/>
    </row>
    <row r="8623" spans="7:7">
      <c r="G8623"/>
    </row>
    <row r="8624" spans="7:7">
      <c r="G8624"/>
    </row>
    <row r="8625" spans="7:7">
      <c r="G8625"/>
    </row>
    <row r="8626" spans="7:7">
      <c r="G8626"/>
    </row>
    <row r="8627" spans="7:7">
      <c r="G8627"/>
    </row>
    <row r="8628" spans="7:7">
      <c r="G8628"/>
    </row>
    <row r="8629" spans="7:7">
      <c r="G8629"/>
    </row>
    <row r="8630" spans="7:7">
      <c r="G8630"/>
    </row>
    <row r="8631" spans="7:7">
      <c r="G8631"/>
    </row>
    <row r="8632" spans="7:7">
      <c r="G8632"/>
    </row>
    <row r="8633" spans="7:7">
      <c r="G8633"/>
    </row>
    <row r="8634" spans="7:7">
      <c r="G8634"/>
    </row>
    <row r="8635" spans="7:7">
      <c r="G8635"/>
    </row>
    <row r="8636" spans="7:7">
      <c r="G8636"/>
    </row>
    <row r="8637" spans="7:7">
      <c r="G8637"/>
    </row>
    <row r="8638" spans="7:7">
      <c r="G8638"/>
    </row>
    <row r="8639" spans="7:7">
      <c r="G8639"/>
    </row>
    <row r="8640" spans="7:7">
      <c r="G8640"/>
    </row>
    <row r="8641" spans="7:7">
      <c r="G8641"/>
    </row>
    <row r="8642" spans="7:7">
      <c r="G8642"/>
    </row>
    <row r="8643" spans="7:7">
      <c r="G8643"/>
    </row>
    <row r="8644" spans="7:7">
      <c r="G8644"/>
    </row>
    <row r="8645" spans="7:7">
      <c r="G8645"/>
    </row>
    <row r="8646" spans="7:7">
      <c r="G8646"/>
    </row>
    <row r="8647" spans="7:7">
      <c r="G8647"/>
    </row>
    <row r="8648" spans="7:7">
      <c r="G8648"/>
    </row>
    <row r="8649" spans="7:7">
      <c r="G8649"/>
    </row>
    <row r="8650" spans="7:7">
      <c r="G8650"/>
    </row>
    <row r="8651" spans="7:7">
      <c r="G8651"/>
    </row>
    <row r="8652" spans="7:7">
      <c r="G8652"/>
    </row>
    <row r="8653" spans="7:7">
      <c r="G8653"/>
    </row>
    <row r="8654" spans="7:7">
      <c r="G8654"/>
    </row>
    <row r="8655" spans="7:7">
      <c r="G8655"/>
    </row>
    <row r="8656" spans="7:7">
      <c r="G8656"/>
    </row>
    <row r="8657" spans="7:7">
      <c r="G8657"/>
    </row>
    <row r="8658" spans="7:7">
      <c r="G8658"/>
    </row>
    <row r="8659" spans="7:7">
      <c r="G8659"/>
    </row>
    <row r="8660" spans="7:7">
      <c r="G8660"/>
    </row>
    <row r="8661" spans="7:7">
      <c r="G8661"/>
    </row>
    <row r="8662" spans="7:7">
      <c r="G8662"/>
    </row>
    <row r="8663" spans="7:7">
      <c r="G8663"/>
    </row>
    <row r="8664" spans="7:7">
      <c r="G8664"/>
    </row>
    <row r="8665" spans="7:7">
      <c r="G8665"/>
    </row>
    <row r="8666" spans="7:7">
      <c r="G8666"/>
    </row>
    <row r="8667" spans="7:7">
      <c r="G8667"/>
    </row>
    <row r="8668" spans="7:7">
      <c r="G8668"/>
    </row>
    <row r="8669" spans="7:7">
      <c r="G8669"/>
    </row>
    <row r="8670" spans="7:7">
      <c r="G8670"/>
    </row>
    <row r="8671" spans="7:7">
      <c r="G8671"/>
    </row>
    <row r="8672" spans="7:7">
      <c r="G8672"/>
    </row>
    <row r="8673" spans="7:7">
      <c r="G8673"/>
    </row>
    <row r="8674" spans="7:7">
      <c r="G8674"/>
    </row>
    <row r="8675" spans="7:7">
      <c r="G8675"/>
    </row>
    <row r="8676" spans="7:7">
      <c r="G8676"/>
    </row>
    <row r="8677" spans="7:7">
      <c r="G8677"/>
    </row>
    <row r="8678" spans="7:7">
      <c r="G8678"/>
    </row>
    <row r="8679" spans="7:7">
      <c r="G8679"/>
    </row>
    <row r="8680" spans="7:7">
      <c r="G8680"/>
    </row>
    <row r="8681" spans="7:7">
      <c r="G8681"/>
    </row>
    <row r="8682" spans="7:7">
      <c r="G8682"/>
    </row>
    <row r="8683" spans="7:7">
      <c r="G8683"/>
    </row>
    <row r="8684" spans="7:7">
      <c r="G8684"/>
    </row>
    <row r="8685" spans="7:7">
      <c r="G8685"/>
    </row>
    <row r="8686" spans="7:7">
      <c r="G8686"/>
    </row>
    <row r="8687" spans="7:7">
      <c r="G8687"/>
    </row>
    <row r="8688" spans="7:7">
      <c r="G8688"/>
    </row>
    <row r="8689" spans="7:7">
      <c r="G8689"/>
    </row>
    <row r="8690" spans="7:7">
      <c r="G8690"/>
    </row>
    <row r="8691" spans="7:7">
      <c r="G8691"/>
    </row>
    <row r="8692" spans="7:7">
      <c r="G8692"/>
    </row>
    <row r="8693" spans="7:7">
      <c r="G8693"/>
    </row>
    <row r="8694" spans="7:7">
      <c r="G8694"/>
    </row>
    <row r="8695" spans="7:7">
      <c r="G8695"/>
    </row>
    <row r="8696" spans="7:7">
      <c r="G8696"/>
    </row>
    <row r="8697" spans="7:7">
      <c r="G8697"/>
    </row>
    <row r="8698" spans="7:7">
      <c r="G8698"/>
    </row>
    <row r="8699" spans="7:7">
      <c r="G8699"/>
    </row>
    <row r="8700" spans="7:7">
      <c r="G8700"/>
    </row>
    <row r="8701" spans="7:7">
      <c r="G8701"/>
    </row>
    <row r="8702" spans="7:7">
      <c r="G8702"/>
    </row>
    <row r="8703" spans="7:7">
      <c r="G8703"/>
    </row>
    <row r="8704" spans="7:7">
      <c r="G8704"/>
    </row>
    <row r="8705" spans="7:7">
      <c r="G8705"/>
    </row>
    <row r="8706" spans="7:7">
      <c r="G8706"/>
    </row>
    <row r="8707" spans="7:7">
      <c r="G8707"/>
    </row>
    <row r="8708" spans="7:7">
      <c r="G8708"/>
    </row>
    <row r="8709" spans="7:7">
      <c r="G8709"/>
    </row>
    <row r="8710" spans="7:7">
      <c r="G8710"/>
    </row>
    <row r="8711" spans="7:7">
      <c r="G8711"/>
    </row>
    <row r="8712" spans="7:7">
      <c r="G8712"/>
    </row>
    <row r="8713" spans="7:7">
      <c r="G8713"/>
    </row>
    <row r="8714" spans="7:7">
      <c r="G8714"/>
    </row>
    <row r="8715" spans="7:7">
      <c r="G8715"/>
    </row>
    <row r="8716" spans="7:7">
      <c r="G8716"/>
    </row>
    <row r="8717" spans="7:7">
      <c r="G8717"/>
    </row>
    <row r="8718" spans="7:7">
      <c r="G8718"/>
    </row>
    <row r="8719" spans="7:7">
      <c r="G8719"/>
    </row>
    <row r="8720" spans="7:7">
      <c r="G8720"/>
    </row>
    <row r="8721" spans="7:7">
      <c r="G8721"/>
    </row>
    <row r="8722" spans="7:7">
      <c r="G8722"/>
    </row>
    <row r="8723" spans="7:7">
      <c r="G8723"/>
    </row>
    <row r="8724" spans="7:7">
      <c r="G8724"/>
    </row>
    <row r="8725" spans="7:7">
      <c r="G8725"/>
    </row>
    <row r="8726" spans="7:7">
      <c r="G8726"/>
    </row>
    <row r="8727" spans="7:7">
      <c r="G8727"/>
    </row>
    <row r="8728" spans="7:7">
      <c r="G8728"/>
    </row>
    <row r="8729" spans="7:7">
      <c r="G8729"/>
    </row>
    <row r="8730" spans="7:7">
      <c r="G8730"/>
    </row>
    <row r="8731" spans="7:7">
      <c r="G8731"/>
    </row>
    <row r="8732" spans="7:7">
      <c r="G8732"/>
    </row>
    <row r="8733" spans="7:7">
      <c r="G8733"/>
    </row>
    <row r="8734" spans="7:7">
      <c r="G8734"/>
    </row>
    <row r="8735" spans="7:7">
      <c r="G8735"/>
    </row>
    <row r="8736" spans="7:7">
      <c r="G8736"/>
    </row>
    <row r="8737" spans="7:7">
      <c r="G8737"/>
    </row>
    <row r="8738" spans="7:7">
      <c r="G8738"/>
    </row>
    <row r="8739" spans="7:7">
      <c r="G8739"/>
    </row>
    <row r="8740" spans="7:7">
      <c r="G8740"/>
    </row>
    <row r="8741" spans="7:7">
      <c r="G8741"/>
    </row>
    <row r="8742" spans="7:7">
      <c r="G8742"/>
    </row>
    <row r="8743" spans="7:7">
      <c r="G8743"/>
    </row>
    <row r="8744" spans="7:7">
      <c r="G8744"/>
    </row>
    <row r="8745" spans="7:7">
      <c r="G8745"/>
    </row>
    <row r="8746" spans="7:7">
      <c r="G8746"/>
    </row>
    <row r="8747" spans="7:7">
      <c r="G8747"/>
    </row>
    <row r="8748" spans="7:7">
      <c r="G8748"/>
    </row>
    <row r="8749" spans="7:7">
      <c r="G8749"/>
    </row>
    <row r="8750" spans="7:7">
      <c r="G8750"/>
    </row>
    <row r="8751" spans="7:7">
      <c r="G8751"/>
    </row>
    <row r="8752" spans="7:7">
      <c r="G8752"/>
    </row>
    <row r="8753" spans="7:7">
      <c r="G8753"/>
    </row>
    <row r="8754" spans="7:7">
      <c r="G8754"/>
    </row>
    <row r="8755" spans="7:7">
      <c r="G8755"/>
    </row>
    <row r="8756" spans="7:7">
      <c r="G8756"/>
    </row>
    <row r="8757" spans="7:7">
      <c r="G8757"/>
    </row>
    <row r="8758" spans="7:7">
      <c r="G8758"/>
    </row>
    <row r="8759" spans="7:7">
      <c r="G8759"/>
    </row>
    <row r="8760" spans="7:7">
      <c r="G8760"/>
    </row>
    <row r="8761" spans="7:7">
      <c r="G8761"/>
    </row>
    <row r="8762" spans="7:7">
      <c r="G8762"/>
    </row>
    <row r="8763" spans="7:7">
      <c r="G8763"/>
    </row>
    <row r="8764" spans="7:7">
      <c r="G8764"/>
    </row>
    <row r="8765" spans="7:7">
      <c r="G8765"/>
    </row>
    <row r="8766" spans="7:7">
      <c r="G8766"/>
    </row>
    <row r="8767" spans="7:7">
      <c r="G8767"/>
    </row>
    <row r="8768" spans="7:7">
      <c r="G8768"/>
    </row>
    <row r="8769" spans="7:7">
      <c r="G8769"/>
    </row>
    <row r="8770" spans="7:7">
      <c r="G8770"/>
    </row>
    <row r="8771" spans="7:7">
      <c r="G8771"/>
    </row>
    <row r="8772" spans="7:7">
      <c r="G8772"/>
    </row>
    <row r="8773" spans="7:7">
      <c r="G8773"/>
    </row>
    <row r="8774" spans="7:7">
      <c r="G8774"/>
    </row>
    <row r="8775" spans="7:7">
      <c r="G8775"/>
    </row>
    <row r="8776" spans="7:7">
      <c r="G8776"/>
    </row>
    <row r="8777" spans="7:7">
      <c r="G8777"/>
    </row>
    <row r="8778" spans="7:7">
      <c r="G8778"/>
    </row>
    <row r="8779" spans="7:7">
      <c r="G8779"/>
    </row>
    <row r="8780" spans="7:7">
      <c r="G8780"/>
    </row>
    <row r="8781" spans="7:7">
      <c r="G8781"/>
    </row>
    <row r="8782" spans="7:7">
      <c r="G8782"/>
    </row>
    <row r="8783" spans="7:7">
      <c r="G8783"/>
    </row>
    <row r="8784" spans="7:7">
      <c r="G8784"/>
    </row>
    <row r="8785" spans="7:7">
      <c r="G8785"/>
    </row>
    <row r="8786" spans="7:7">
      <c r="G8786"/>
    </row>
    <row r="8787" spans="7:7">
      <c r="G8787"/>
    </row>
    <row r="8788" spans="7:7">
      <c r="G8788"/>
    </row>
    <row r="8789" spans="7:7">
      <c r="G8789"/>
    </row>
    <row r="8790" spans="7:7">
      <c r="G8790"/>
    </row>
    <row r="8791" spans="7:7">
      <c r="G8791"/>
    </row>
    <row r="8792" spans="7:7">
      <c r="G8792"/>
    </row>
    <row r="8793" spans="7:7">
      <c r="G8793"/>
    </row>
    <row r="8794" spans="7:7">
      <c r="G8794"/>
    </row>
    <row r="8795" spans="7:7">
      <c r="G8795"/>
    </row>
    <row r="8796" spans="7:7">
      <c r="G8796"/>
    </row>
    <row r="8797" spans="7:7">
      <c r="G8797"/>
    </row>
    <row r="8798" spans="7:7">
      <c r="G8798"/>
    </row>
    <row r="8799" spans="7:7">
      <c r="G8799"/>
    </row>
    <row r="8800" spans="7:7">
      <c r="G8800"/>
    </row>
    <row r="8801" spans="7:7">
      <c r="G8801"/>
    </row>
    <row r="8802" spans="7:7">
      <c r="G8802"/>
    </row>
    <row r="8803" spans="7:7">
      <c r="G8803"/>
    </row>
    <row r="8804" spans="7:7">
      <c r="G8804"/>
    </row>
    <row r="8805" spans="7:7">
      <c r="G8805"/>
    </row>
    <row r="8806" spans="7:7">
      <c r="G8806"/>
    </row>
    <row r="8807" spans="7:7">
      <c r="G8807"/>
    </row>
    <row r="8808" spans="7:7">
      <c r="G8808"/>
    </row>
    <row r="8809" spans="7:7">
      <c r="G8809"/>
    </row>
    <row r="8810" spans="7:7">
      <c r="G8810"/>
    </row>
    <row r="8811" spans="7:7">
      <c r="G8811"/>
    </row>
    <row r="8812" spans="7:7">
      <c r="G8812"/>
    </row>
    <row r="8813" spans="7:7">
      <c r="G8813"/>
    </row>
    <row r="8814" spans="7:7">
      <c r="G8814"/>
    </row>
    <row r="8815" spans="7:7">
      <c r="G8815"/>
    </row>
    <row r="8816" spans="7:7">
      <c r="G8816"/>
    </row>
    <row r="8817" spans="7:7">
      <c r="G8817"/>
    </row>
    <row r="8818" spans="7:7">
      <c r="G8818"/>
    </row>
    <row r="8819" spans="7:7">
      <c r="G8819"/>
    </row>
    <row r="8820" spans="7:7">
      <c r="G8820"/>
    </row>
    <row r="8821" spans="7:7">
      <c r="G8821"/>
    </row>
    <row r="8822" spans="7:7">
      <c r="G8822"/>
    </row>
    <row r="8823" spans="7:7">
      <c r="G8823"/>
    </row>
    <row r="8824" spans="7:7">
      <c r="G8824"/>
    </row>
    <row r="8825" spans="7:7">
      <c r="G8825"/>
    </row>
    <row r="8826" spans="7:7">
      <c r="G8826"/>
    </row>
    <row r="8827" spans="7:7">
      <c r="G8827"/>
    </row>
    <row r="8828" spans="7:7">
      <c r="G8828"/>
    </row>
    <row r="8829" spans="7:7">
      <c r="G8829"/>
    </row>
    <row r="8830" spans="7:7">
      <c r="G8830"/>
    </row>
    <row r="8831" spans="7:7">
      <c r="G8831"/>
    </row>
    <row r="8832" spans="7:7">
      <c r="G8832"/>
    </row>
    <row r="8833" spans="7:7">
      <c r="G8833"/>
    </row>
    <row r="8834" spans="7:7">
      <c r="G8834"/>
    </row>
    <row r="8835" spans="7:7">
      <c r="G8835"/>
    </row>
    <row r="8836" spans="7:7">
      <c r="G8836"/>
    </row>
    <row r="8837" spans="7:7">
      <c r="G8837"/>
    </row>
    <row r="8838" spans="7:7">
      <c r="G8838"/>
    </row>
    <row r="8839" spans="7:7">
      <c r="G8839"/>
    </row>
    <row r="8840" spans="7:7">
      <c r="G8840"/>
    </row>
    <row r="8841" spans="7:7">
      <c r="G8841"/>
    </row>
    <row r="8842" spans="7:7">
      <c r="G8842"/>
    </row>
    <row r="8843" spans="7:7">
      <c r="G8843"/>
    </row>
    <row r="8844" spans="7:7">
      <c r="G8844"/>
    </row>
    <row r="8845" spans="7:7">
      <c r="G8845"/>
    </row>
    <row r="8846" spans="7:7">
      <c r="G8846"/>
    </row>
    <row r="8847" spans="7:7">
      <c r="G8847"/>
    </row>
    <row r="8848" spans="7:7">
      <c r="G8848"/>
    </row>
    <row r="8849" spans="7:7">
      <c r="G8849"/>
    </row>
    <row r="8850" spans="7:7">
      <c r="G8850"/>
    </row>
    <row r="8851" spans="7:7">
      <c r="G8851"/>
    </row>
    <row r="8852" spans="7:7">
      <c r="G8852"/>
    </row>
    <row r="8853" spans="7:7">
      <c r="G8853"/>
    </row>
    <row r="8854" spans="7:7">
      <c r="G8854"/>
    </row>
    <row r="8855" spans="7:7">
      <c r="G8855"/>
    </row>
    <row r="8856" spans="7:7">
      <c r="G8856"/>
    </row>
    <row r="8857" spans="7:7">
      <c r="G8857"/>
    </row>
    <row r="8858" spans="7:7">
      <c r="G8858"/>
    </row>
    <row r="8859" spans="7:7">
      <c r="G8859"/>
    </row>
    <row r="8860" spans="7:7">
      <c r="G8860"/>
    </row>
    <row r="8861" spans="7:7">
      <c r="G8861"/>
    </row>
    <row r="8862" spans="7:7">
      <c r="G8862"/>
    </row>
    <row r="8863" spans="7:7">
      <c r="G8863"/>
    </row>
    <row r="8864" spans="7:7">
      <c r="G8864"/>
    </row>
    <row r="8865" spans="7:7">
      <c r="G8865"/>
    </row>
    <row r="8866" spans="7:7">
      <c r="G8866"/>
    </row>
    <row r="8867" spans="7:7">
      <c r="G8867"/>
    </row>
    <row r="8868" spans="7:7">
      <c r="G8868"/>
    </row>
    <row r="8869" spans="7:7">
      <c r="G8869"/>
    </row>
    <row r="8870" spans="7:7">
      <c r="G8870"/>
    </row>
    <row r="8871" spans="7:7">
      <c r="G8871"/>
    </row>
    <row r="8872" spans="7:7">
      <c r="G8872"/>
    </row>
    <row r="8873" spans="7:7">
      <c r="G8873"/>
    </row>
    <row r="8874" spans="7:7">
      <c r="G8874"/>
    </row>
    <row r="8875" spans="7:7">
      <c r="G8875"/>
    </row>
    <row r="8876" spans="7:7">
      <c r="G8876"/>
    </row>
    <row r="8877" spans="7:7">
      <c r="G8877"/>
    </row>
    <row r="8878" spans="7:7">
      <c r="G8878"/>
    </row>
    <row r="8879" spans="7:7">
      <c r="G8879"/>
    </row>
    <row r="8880" spans="7:7">
      <c r="G8880"/>
    </row>
    <row r="8881" spans="7:7">
      <c r="G8881"/>
    </row>
    <row r="8882" spans="7:7">
      <c r="G8882"/>
    </row>
    <row r="8883" spans="7:7">
      <c r="G8883"/>
    </row>
    <row r="8884" spans="7:7">
      <c r="G8884"/>
    </row>
    <row r="8885" spans="7:7">
      <c r="G8885"/>
    </row>
    <row r="8886" spans="7:7">
      <c r="G8886"/>
    </row>
    <row r="8887" spans="7:7">
      <c r="G8887"/>
    </row>
    <row r="8888" spans="7:7">
      <c r="G8888"/>
    </row>
    <row r="8889" spans="7:7">
      <c r="G8889"/>
    </row>
    <row r="8890" spans="7:7">
      <c r="G8890"/>
    </row>
    <row r="8891" spans="7:7">
      <c r="G8891"/>
    </row>
    <row r="8892" spans="7:7">
      <c r="G8892"/>
    </row>
    <row r="8893" spans="7:7">
      <c r="G8893"/>
    </row>
    <row r="8894" spans="7:7">
      <c r="G8894"/>
    </row>
    <row r="8895" spans="7:7">
      <c r="G8895"/>
    </row>
    <row r="8896" spans="7:7">
      <c r="G8896"/>
    </row>
    <row r="8897" spans="7:7">
      <c r="G8897"/>
    </row>
    <row r="8898" spans="7:7">
      <c r="G8898"/>
    </row>
    <row r="8899" spans="7:7">
      <c r="G8899"/>
    </row>
    <row r="8900" spans="7:7">
      <c r="G8900"/>
    </row>
    <row r="8901" spans="7:7">
      <c r="G8901"/>
    </row>
    <row r="8902" spans="7:7">
      <c r="G8902"/>
    </row>
    <row r="8903" spans="7:7">
      <c r="G8903"/>
    </row>
    <row r="8904" spans="7:7">
      <c r="G8904"/>
    </row>
    <row r="8905" spans="7:7">
      <c r="G8905"/>
    </row>
    <row r="8906" spans="7:7">
      <c r="G8906"/>
    </row>
    <row r="8907" spans="7:7">
      <c r="G8907"/>
    </row>
    <row r="8908" spans="7:7">
      <c r="G8908"/>
    </row>
    <row r="8909" spans="7:7">
      <c r="G8909"/>
    </row>
    <row r="8910" spans="7:7">
      <c r="G8910"/>
    </row>
    <row r="8911" spans="7:7">
      <c r="G8911"/>
    </row>
    <row r="8912" spans="7:7">
      <c r="G8912"/>
    </row>
    <row r="8913" spans="7:7">
      <c r="G8913"/>
    </row>
    <row r="8914" spans="7:7">
      <c r="G8914"/>
    </row>
    <row r="8915" spans="7:7">
      <c r="G8915"/>
    </row>
    <row r="8916" spans="7:7">
      <c r="G8916"/>
    </row>
    <row r="8917" spans="7:7">
      <c r="G8917"/>
    </row>
    <row r="8918" spans="7:7">
      <c r="G8918"/>
    </row>
    <row r="8919" spans="7:7">
      <c r="G8919"/>
    </row>
    <row r="8920" spans="7:7">
      <c r="G8920"/>
    </row>
    <row r="8921" spans="7:7">
      <c r="G8921"/>
    </row>
    <row r="8922" spans="7:7">
      <c r="G8922"/>
    </row>
    <row r="8923" spans="7:7">
      <c r="G8923"/>
    </row>
    <row r="8924" spans="7:7">
      <c r="G8924"/>
    </row>
    <row r="8925" spans="7:7">
      <c r="G8925"/>
    </row>
    <row r="8926" spans="7:7">
      <c r="G8926"/>
    </row>
    <row r="8927" spans="7:7">
      <c r="G8927"/>
    </row>
    <row r="8928" spans="7:7">
      <c r="G8928"/>
    </row>
    <row r="8929" spans="7:7">
      <c r="G8929"/>
    </row>
    <row r="8930" spans="7:7">
      <c r="G8930"/>
    </row>
    <row r="8931" spans="7:7">
      <c r="G8931"/>
    </row>
    <row r="8932" spans="7:7">
      <c r="G8932"/>
    </row>
    <row r="8933" spans="7:7">
      <c r="G8933"/>
    </row>
    <row r="8934" spans="7:7">
      <c r="G8934"/>
    </row>
    <row r="8935" spans="7:7">
      <c r="G8935"/>
    </row>
    <row r="8936" spans="7:7">
      <c r="G8936"/>
    </row>
    <row r="8937" spans="7:7">
      <c r="G8937"/>
    </row>
    <row r="8938" spans="7:7">
      <c r="G8938"/>
    </row>
    <row r="8939" spans="7:7">
      <c r="G8939"/>
    </row>
    <row r="8940" spans="7:7">
      <c r="G8940"/>
    </row>
    <row r="8941" spans="7:7">
      <c r="G8941"/>
    </row>
    <row r="8942" spans="7:7">
      <c r="G8942"/>
    </row>
    <row r="8943" spans="7:7">
      <c r="G8943"/>
    </row>
    <row r="8944" spans="7:7">
      <c r="G8944"/>
    </row>
    <row r="8945" spans="7:7">
      <c r="G8945"/>
    </row>
    <row r="8946" spans="7:7">
      <c r="G8946"/>
    </row>
    <row r="8947" spans="7:7">
      <c r="G8947"/>
    </row>
    <row r="8948" spans="7:7">
      <c r="G8948"/>
    </row>
    <row r="8949" spans="7:7">
      <c r="G8949"/>
    </row>
    <row r="8950" spans="7:7">
      <c r="G8950"/>
    </row>
    <row r="8951" spans="7:7">
      <c r="G8951"/>
    </row>
    <row r="8952" spans="7:7">
      <c r="G8952"/>
    </row>
    <row r="8953" spans="7:7">
      <c r="G8953"/>
    </row>
    <row r="8954" spans="7:7">
      <c r="G8954"/>
    </row>
    <row r="8955" spans="7:7">
      <c r="G8955"/>
    </row>
    <row r="8956" spans="7:7">
      <c r="G8956"/>
    </row>
    <row r="8957" spans="7:7">
      <c r="G8957"/>
    </row>
    <row r="8958" spans="7:7">
      <c r="G8958"/>
    </row>
    <row r="8959" spans="7:7">
      <c r="G8959"/>
    </row>
    <row r="8960" spans="7:7">
      <c r="G8960"/>
    </row>
    <row r="8961" spans="7:7">
      <c r="G8961"/>
    </row>
    <row r="8962" spans="7:7">
      <c r="G8962"/>
    </row>
    <row r="8963" spans="7:7">
      <c r="G8963"/>
    </row>
    <row r="8964" spans="7:7">
      <c r="G8964"/>
    </row>
    <row r="8965" spans="7:7">
      <c r="G8965"/>
    </row>
    <row r="8966" spans="7:7">
      <c r="G8966"/>
    </row>
    <row r="8967" spans="7:7">
      <c r="G8967"/>
    </row>
    <row r="8968" spans="7:7">
      <c r="G8968"/>
    </row>
    <row r="8969" spans="7:7">
      <c r="G8969"/>
    </row>
    <row r="8970" spans="7:7">
      <c r="G8970"/>
    </row>
    <row r="8971" spans="7:7">
      <c r="G8971"/>
    </row>
    <row r="8972" spans="7:7">
      <c r="G8972"/>
    </row>
    <row r="8973" spans="7:7">
      <c r="G8973"/>
    </row>
    <row r="8974" spans="7:7">
      <c r="G8974"/>
    </row>
    <row r="8975" spans="7:7">
      <c r="G8975"/>
    </row>
    <row r="8976" spans="7:7">
      <c r="G8976"/>
    </row>
    <row r="8977" spans="7:7">
      <c r="G8977"/>
    </row>
    <row r="8978" spans="7:7">
      <c r="G8978"/>
    </row>
    <row r="8979" spans="7:7">
      <c r="G8979"/>
    </row>
    <row r="8980" spans="7:7">
      <c r="G8980"/>
    </row>
    <row r="8981" spans="7:7">
      <c r="G8981"/>
    </row>
    <row r="8982" spans="7:7">
      <c r="G8982"/>
    </row>
    <row r="8983" spans="7:7">
      <c r="G8983"/>
    </row>
    <row r="8984" spans="7:7">
      <c r="G8984"/>
    </row>
    <row r="8985" spans="7:7">
      <c r="G8985"/>
    </row>
    <row r="8986" spans="7:7">
      <c r="G8986"/>
    </row>
    <row r="8987" spans="7:7">
      <c r="G8987"/>
    </row>
    <row r="8988" spans="7:7">
      <c r="G8988"/>
    </row>
    <row r="8989" spans="7:7">
      <c r="G8989"/>
    </row>
    <row r="8990" spans="7:7">
      <c r="G8990"/>
    </row>
    <row r="8991" spans="7:7">
      <c r="G8991"/>
    </row>
    <row r="8992" spans="7:7">
      <c r="G8992"/>
    </row>
    <row r="8993" spans="7:7">
      <c r="G8993"/>
    </row>
    <row r="8994" spans="7:7">
      <c r="G8994"/>
    </row>
    <row r="8995" spans="7:7">
      <c r="G8995"/>
    </row>
    <row r="8996" spans="7:7">
      <c r="G8996"/>
    </row>
    <row r="8997" spans="7:7">
      <c r="G8997"/>
    </row>
    <row r="8998" spans="7:7">
      <c r="G8998"/>
    </row>
    <row r="8999" spans="7:7">
      <c r="G8999"/>
    </row>
    <row r="9000" spans="7:7">
      <c r="G9000"/>
    </row>
    <row r="9001" spans="7:7">
      <c r="G9001"/>
    </row>
    <row r="9002" spans="7:7">
      <c r="G9002"/>
    </row>
    <row r="9003" spans="7:7">
      <c r="G9003"/>
    </row>
    <row r="9004" spans="7:7">
      <c r="G9004"/>
    </row>
    <row r="9005" spans="7:7">
      <c r="G9005"/>
    </row>
    <row r="9006" spans="7:7">
      <c r="G9006"/>
    </row>
    <row r="9007" spans="7:7">
      <c r="G9007"/>
    </row>
    <row r="9008" spans="7:7">
      <c r="G9008"/>
    </row>
    <row r="9009" spans="7:7">
      <c r="G9009"/>
    </row>
    <row r="9010" spans="7:7">
      <c r="G9010"/>
    </row>
    <row r="9011" spans="7:7">
      <c r="G9011"/>
    </row>
    <row r="9012" spans="7:7">
      <c r="G9012"/>
    </row>
    <row r="9013" spans="7:7">
      <c r="G9013"/>
    </row>
    <row r="9014" spans="7:7">
      <c r="G9014"/>
    </row>
    <row r="9015" spans="7:7">
      <c r="G9015"/>
    </row>
    <row r="9016" spans="7:7">
      <c r="G9016"/>
    </row>
    <row r="9017" spans="7:7">
      <c r="G9017"/>
    </row>
    <row r="9018" spans="7:7">
      <c r="G9018"/>
    </row>
    <row r="9019" spans="7:7">
      <c r="G9019"/>
    </row>
    <row r="9020" spans="7:7">
      <c r="G9020"/>
    </row>
    <row r="9021" spans="7:7">
      <c r="G9021"/>
    </row>
    <row r="9022" spans="7:7">
      <c r="G9022"/>
    </row>
    <row r="9023" spans="7:7">
      <c r="G9023"/>
    </row>
    <row r="9024" spans="7:7">
      <c r="G9024"/>
    </row>
    <row r="9025" spans="7:7">
      <c r="G9025"/>
    </row>
    <row r="9026" spans="7:7">
      <c r="G9026"/>
    </row>
    <row r="9027" spans="7:7">
      <c r="G9027"/>
    </row>
    <row r="9028" spans="7:7">
      <c r="G9028"/>
    </row>
    <row r="9029" spans="7:7">
      <c r="G9029"/>
    </row>
    <row r="9030" spans="7:7">
      <c r="G9030"/>
    </row>
    <row r="9031" spans="7:7">
      <c r="G9031"/>
    </row>
    <row r="9032" spans="7:7">
      <c r="G9032"/>
    </row>
    <row r="9033" spans="7:7">
      <c r="G9033"/>
    </row>
    <row r="9034" spans="7:7">
      <c r="G9034"/>
    </row>
    <row r="9035" spans="7:7">
      <c r="G9035"/>
    </row>
    <row r="9036" spans="7:7">
      <c r="G9036"/>
    </row>
    <row r="9037" spans="7:7">
      <c r="G9037"/>
    </row>
    <row r="9038" spans="7:7">
      <c r="G9038"/>
    </row>
    <row r="9039" spans="7:7">
      <c r="G9039"/>
    </row>
    <row r="9040" spans="7:7">
      <c r="G9040"/>
    </row>
    <row r="9041" spans="7:7">
      <c r="G9041"/>
    </row>
    <row r="9042" spans="7:7">
      <c r="G9042"/>
    </row>
    <row r="9043" spans="7:7">
      <c r="G9043"/>
    </row>
    <row r="9044" spans="7:7">
      <c r="G9044"/>
    </row>
    <row r="9045" spans="7:7">
      <c r="G9045"/>
    </row>
    <row r="9046" spans="7:7">
      <c r="G9046"/>
    </row>
    <row r="9047" spans="7:7">
      <c r="G9047"/>
    </row>
    <row r="9048" spans="7:7">
      <c r="G9048"/>
    </row>
    <row r="9049" spans="7:7">
      <c r="G9049"/>
    </row>
    <row r="9050" spans="7:7">
      <c r="G9050"/>
    </row>
    <row r="9051" spans="7:7">
      <c r="G9051"/>
    </row>
    <row r="9052" spans="7:7">
      <c r="G9052"/>
    </row>
    <row r="9053" spans="7:7">
      <c r="G9053"/>
    </row>
    <row r="9054" spans="7:7">
      <c r="G9054"/>
    </row>
    <row r="9055" spans="7:7">
      <c r="G9055"/>
    </row>
    <row r="9056" spans="7:7">
      <c r="G9056"/>
    </row>
    <row r="9057" spans="7:7">
      <c r="G9057"/>
    </row>
    <row r="9058" spans="7:7">
      <c r="G9058"/>
    </row>
    <row r="9059" spans="7:7">
      <c r="G9059"/>
    </row>
    <row r="9060" spans="7:7">
      <c r="G9060"/>
    </row>
    <row r="9061" spans="7:7">
      <c r="G9061"/>
    </row>
    <row r="9062" spans="7:7">
      <c r="G9062"/>
    </row>
    <row r="9063" spans="7:7">
      <c r="G9063"/>
    </row>
    <row r="9064" spans="7:7">
      <c r="G9064"/>
    </row>
    <row r="9065" spans="7:7">
      <c r="G9065"/>
    </row>
    <row r="9066" spans="7:7">
      <c r="G9066"/>
    </row>
    <row r="9067" spans="7:7">
      <c r="G9067"/>
    </row>
    <row r="9068" spans="7:7">
      <c r="G9068"/>
    </row>
    <row r="9069" spans="7:7">
      <c r="G9069"/>
    </row>
    <row r="9070" spans="7:7">
      <c r="G9070"/>
    </row>
    <row r="9071" spans="7:7">
      <c r="G9071"/>
    </row>
    <row r="9072" spans="7:7">
      <c r="G9072"/>
    </row>
    <row r="9073" spans="7:7">
      <c r="G9073"/>
    </row>
    <row r="9074" spans="7:7">
      <c r="G9074"/>
    </row>
    <row r="9075" spans="7:7">
      <c r="G9075"/>
    </row>
    <row r="9076" spans="7:7">
      <c r="G9076"/>
    </row>
    <row r="9077" spans="7:7">
      <c r="G9077"/>
    </row>
    <row r="9078" spans="7:7">
      <c r="G9078"/>
    </row>
    <row r="9079" spans="7:7">
      <c r="G9079"/>
    </row>
    <row r="9080" spans="7:7">
      <c r="G9080"/>
    </row>
    <row r="9081" spans="7:7">
      <c r="G9081"/>
    </row>
    <row r="9082" spans="7:7">
      <c r="G9082"/>
    </row>
    <row r="9083" spans="7:7">
      <c r="G9083"/>
    </row>
    <row r="9084" spans="7:7">
      <c r="G9084"/>
    </row>
    <row r="9085" spans="7:7">
      <c r="G9085"/>
    </row>
    <row r="9086" spans="7:7">
      <c r="G9086"/>
    </row>
    <row r="9087" spans="7:7">
      <c r="G9087"/>
    </row>
    <row r="9088" spans="7:7">
      <c r="G9088"/>
    </row>
    <row r="9089" spans="7:7">
      <c r="G9089"/>
    </row>
    <row r="9090" spans="7:7">
      <c r="G9090"/>
    </row>
    <row r="9091" spans="7:7">
      <c r="G9091"/>
    </row>
    <row r="9092" spans="7:7">
      <c r="G9092"/>
    </row>
    <row r="9093" spans="7:7">
      <c r="G9093"/>
    </row>
    <row r="9094" spans="7:7">
      <c r="G9094"/>
    </row>
    <row r="9095" spans="7:7">
      <c r="G9095"/>
    </row>
    <row r="9096" spans="7:7">
      <c r="G9096"/>
    </row>
    <row r="9097" spans="7:7">
      <c r="G9097"/>
    </row>
    <row r="9098" spans="7:7">
      <c r="G9098"/>
    </row>
    <row r="9099" spans="7:7">
      <c r="G9099"/>
    </row>
    <row r="9100" spans="7:7">
      <c r="G9100"/>
    </row>
    <row r="9101" spans="7:7">
      <c r="G9101"/>
    </row>
    <row r="9102" spans="7:7">
      <c r="G9102"/>
    </row>
    <row r="9103" spans="7:7">
      <c r="G9103"/>
    </row>
    <row r="9104" spans="7:7">
      <c r="G9104"/>
    </row>
    <row r="9105" spans="7:7">
      <c r="G9105"/>
    </row>
    <row r="9106" spans="7:7">
      <c r="G9106"/>
    </row>
    <row r="9107" spans="7:7">
      <c r="G9107"/>
    </row>
    <row r="9108" spans="7:7">
      <c r="G9108"/>
    </row>
    <row r="9109" spans="7:7">
      <c r="G9109"/>
    </row>
    <row r="9110" spans="7:7">
      <c r="G9110"/>
    </row>
    <row r="9111" spans="7:7">
      <c r="G9111"/>
    </row>
    <row r="9112" spans="7:7">
      <c r="G9112"/>
    </row>
    <row r="9113" spans="7:7">
      <c r="G9113"/>
    </row>
    <row r="9114" spans="7:7">
      <c r="G9114"/>
    </row>
    <row r="9115" spans="7:7">
      <c r="G9115"/>
    </row>
    <row r="9116" spans="7:7">
      <c r="G9116"/>
    </row>
    <row r="9117" spans="7:7">
      <c r="G9117"/>
    </row>
    <row r="9118" spans="7:7">
      <c r="G9118"/>
    </row>
    <row r="9119" spans="7:7">
      <c r="G9119"/>
    </row>
    <row r="9120" spans="7:7">
      <c r="G9120"/>
    </row>
    <row r="9121" spans="7:7">
      <c r="G9121"/>
    </row>
    <row r="9122" spans="7:7">
      <c r="G9122"/>
    </row>
    <row r="9123" spans="7:7">
      <c r="G9123"/>
    </row>
    <row r="9124" spans="7:7">
      <c r="G9124"/>
    </row>
    <row r="9125" spans="7:7">
      <c r="G9125"/>
    </row>
    <row r="9126" spans="7:7">
      <c r="G9126"/>
    </row>
    <row r="9127" spans="7:7">
      <c r="G9127"/>
    </row>
    <row r="9128" spans="7:7">
      <c r="G9128"/>
    </row>
    <row r="9129" spans="7:7">
      <c r="G9129"/>
    </row>
    <row r="9130" spans="7:7">
      <c r="G9130"/>
    </row>
    <row r="9131" spans="7:7">
      <c r="G9131"/>
    </row>
    <row r="9132" spans="7:7">
      <c r="G9132"/>
    </row>
    <row r="9133" spans="7:7">
      <c r="G9133"/>
    </row>
    <row r="9134" spans="7:7">
      <c r="G9134"/>
    </row>
    <row r="9135" spans="7:7">
      <c r="G9135"/>
    </row>
    <row r="9136" spans="7:7">
      <c r="G9136"/>
    </row>
    <row r="9137" spans="7:7">
      <c r="G9137"/>
    </row>
    <row r="9138" spans="7:7">
      <c r="G9138"/>
    </row>
    <row r="9139" spans="7:7">
      <c r="G9139"/>
    </row>
    <row r="9140" spans="7:7">
      <c r="G9140"/>
    </row>
    <row r="9141" spans="7:7">
      <c r="G9141"/>
    </row>
    <row r="9142" spans="7:7">
      <c r="G9142"/>
    </row>
    <row r="9143" spans="7:7">
      <c r="G9143"/>
    </row>
    <row r="9144" spans="7:7">
      <c r="G9144"/>
    </row>
    <row r="9145" spans="7:7">
      <c r="G9145"/>
    </row>
    <row r="9146" spans="7:7">
      <c r="G9146"/>
    </row>
    <row r="9147" spans="7:7">
      <c r="G9147"/>
    </row>
    <row r="9148" spans="7:7">
      <c r="G9148"/>
    </row>
    <row r="9149" spans="7:7">
      <c r="G9149"/>
    </row>
    <row r="9150" spans="7:7">
      <c r="G9150"/>
    </row>
    <row r="9151" spans="7:7">
      <c r="G9151"/>
    </row>
    <row r="9152" spans="7:7">
      <c r="G9152"/>
    </row>
    <row r="9153" spans="7:7">
      <c r="G9153"/>
    </row>
    <row r="9154" spans="7:7">
      <c r="G9154"/>
    </row>
    <row r="9155" spans="7:7">
      <c r="G9155"/>
    </row>
    <row r="9156" spans="7:7">
      <c r="G9156"/>
    </row>
    <row r="9157" spans="7:7">
      <c r="G9157"/>
    </row>
    <row r="9158" spans="7:7">
      <c r="G9158"/>
    </row>
    <row r="9159" spans="7:7">
      <c r="G9159"/>
    </row>
    <row r="9160" spans="7:7">
      <c r="G9160"/>
    </row>
    <row r="9161" spans="7:7">
      <c r="G9161"/>
    </row>
    <row r="9162" spans="7:7">
      <c r="G9162"/>
    </row>
    <row r="9163" spans="7:7">
      <c r="G9163"/>
    </row>
    <row r="9164" spans="7:7">
      <c r="G9164"/>
    </row>
    <row r="9165" spans="7:7">
      <c r="G9165"/>
    </row>
    <row r="9166" spans="7:7">
      <c r="G9166"/>
    </row>
    <row r="9167" spans="7:7">
      <c r="G9167"/>
    </row>
    <row r="9168" spans="7:7">
      <c r="G9168"/>
    </row>
    <row r="9169" spans="7:7">
      <c r="G9169"/>
    </row>
    <row r="9170" spans="7:7">
      <c r="G9170"/>
    </row>
    <row r="9171" spans="7:7">
      <c r="G9171"/>
    </row>
    <row r="9172" spans="7:7">
      <c r="G9172"/>
    </row>
    <row r="9173" spans="7:7">
      <c r="G9173"/>
    </row>
    <row r="9174" spans="7:7">
      <c r="G9174"/>
    </row>
    <row r="9175" spans="7:7">
      <c r="G9175"/>
    </row>
    <row r="9176" spans="7:7">
      <c r="G9176"/>
    </row>
    <row r="9177" spans="7:7">
      <c r="G9177"/>
    </row>
    <row r="9178" spans="7:7">
      <c r="G9178"/>
    </row>
    <row r="9179" spans="7:7">
      <c r="G9179"/>
    </row>
    <row r="9180" spans="7:7">
      <c r="G9180"/>
    </row>
    <row r="9181" spans="7:7">
      <c r="G9181"/>
    </row>
    <row r="9182" spans="7:7">
      <c r="G9182"/>
    </row>
    <row r="9183" spans="7:7">
      <c r="G9183"/>
    </row>
    <row r="9184" spans="7:7">
      <c r="G9184"/>
    </row>
    <row r="9185" spans="7:7">
      <c r="G9185"/>
    </row>
    <row r="9186" spans="7:7">
      <c r="G9186"/>
    </row>
    <row r="9187" spans="7:7">
      <c r="G9187"/>
    </row>
    <row r="9188" spans="7:7">
      <c r="G9188"/>
    </row>
    <row r="9189" spans="7:7">
      <c r="G9189"/>
    </row>
    <row r="9190" spans="7:7">
      <c r="G9190"/>
    </row>
    <row r="9191" spans="7:7">
      <c r="G9191"/>
    </row>
    <row r="9192" spans="7:7">
      <c r="G9192"/>
    </row>
    <row r="9193" spans="7:7">
      <c r="G9193"/>
    </row>
    <row r="9194" spans="7:7">
      <c r="G9194"/>
    </row>
    <row r="9195" spans="7:7">
      <c r="G9195"/>
    </row>
    <row r="9196" spans="7:7">
      <c r="G9196"/>
    </row>
    <row r="9197" spans="7:7">
      <c r="G9197"/>
    </row>
    <row r="9198" spans="7:7">
      <c r="G9198"/>
    </row>
    <row r="9199" spans="7:7">
      <c r="G9199"/>
    </row>
    <row r="9200" spans="7:7">
      <c r="G9200"/>
    </row>
    <row r="9201" spans="7:7">
      <c r="G9201"/>
    </row>
    <row r="9202" spans="7:7">
      <c r="G9202"/>
    </row>
    <row r="9203" spans="7:7">
      <c r="G9203"/>
    </row>
    <row r="9204" spans="7:7">
      <c r="G9204"/>
    </row>
    <row r="9205" spans="7:7">
      <c r="G9205"/>
    </row>
    <row r="9206" spans="7:7">
      <c r="G9206"/>
    </row>
    <row r="9207" spans="7:7">
      <c r="G9207"/>
    </row>
    <row r="9208" spans="7:7">
      <c r="G9208"/>
    </row>
    <row r="9209" spans="7:7">
      <c r="G9209"/>
    </row>
    <row r="9210" spans="7:7">
      <c r="G9210"/>
    </row>
    <row r="9211" spans="7:7">
      <c r="G9211"/>
    </row>
    <row r="9212" spans="7:7">
      <c r="G9212"/>
    </row>
    <row r="9213" spans="7:7">
      <c r="G9213"/>
    </row>
    <row r="9214" spans="7:7">
      <c r="G9214"/>
    </row>
    <row r="9215" spans="7:7">
      <c r="G9215"/>
    </row>
    <row r="9216" spans="7:7">
      <c r="G9216"/>
    </row>
    <row r="9217" spans="7:7">
      <c r="G9217"/>
    </row>
    <row r="9218" spans="7:7">
      <c r="G9218"/>
    </row>
    <row r="9219" spans="7:7">
      <c r="G9219"/>
    </row>
    <row r="9220" spans="7:7">
      <c r="G9220"/>
    </row>
    <row r="9221" spans="7:7">
      <c r="G9221"/>
    </row>
    <row r="9222" spans="7:7">
      <c r="G9222"/>
    </row>
    <row r="9223" spans="7:7">
      <c r="G9223"/>
    </row>
    <row r="9224" spans="7:7">
      <c r="G9224"/>
    </row>
    <row r="9225" spans="7:7">
      <c r="G9225"/>
    </row>
    <row r="9226" spans="7:7">
      <c r="G9226"/>
    </row>
    <row r="9227" spans="7:7">
      <c r="G9227"/>
    </row>
    <row r="9228" spans="7:7">
      <c r="G9228"/>
    </row>
    <row r="9229" spans="7:7">
      <c r="G9229"/>
    </row>
    <row r="9230" spans="7:7">
      <c r="G9230"/>
    </row>
    <row r="9231" spans="7:7">
      <c r="G9231"/>
    </row>
    <row r="9232" spans="7:7">
      <c r="G9232"/>
    </row>
    <row r="9233" spans="7:7">
      <c r="G9233"/>
    </row>
    <row r="9234" spans="7:7">
      <c r="G9234"/>
    </row>
    <row r="9235" spans="7:7">
      <c r="G9235"/>
    </row>
    <row r="9236" spans="7:7">
      <c r="G9236"/>
    </row>
    <row r="9237" spans="7:7">
      <c r="G9237"/>
    </row>
    <row r="9238" spans="7:7">
      <c r="G9238"/>
    </row>
    <row r="9239" spans="7:7">
      <c r="G9239"/>
    </row>
    <row r="9240" spans="7:7">
      <c r="G9240"/>
    </row>
    <row r="9241" spans="7:7">
      <c r="G9241"/>
    </row>
    <row r="9242" spans="7:7">
      <c r="G9242"/>
    </row>
    <row r="9243" spans="7:7">
      <c r="G9243"/>
    </row>
    <row r="9244" spans="7:7">
      <c r="G9244"/>
    </row>
    <row r="9245" spans="7:7">
      <c r="G9245"/>
    </row>
    <row r="9246" spans="7:7">
      <c r="G9246"/>
    </row>
    <row r="9247" spans="7:7">
      <c r="G9247"/>
    </row>
    <row r="9248" spans="7:7">
      <c r="G9248"/>
    </row>
    <row r="9249" spans="7:7">
      <c r="G9249"/>
    </row>
    <row r="9250" spans="7:7">
      <c r="G9250"/>
    </row>
    <row r="9251" spans="7:7">
      <c r="G9251"/>
    </row>
    <row r="9252" spans="7:7">
      <c r="G9252"/>
    </row>
    <row r="9253" spans="7:7">
      <c r="G9253"/>
    </row>
    <row r="9254" spans="7:7">
      <c r="G9254"/>
    </row>
    <row r="9255" spans="7:7">
      <c r="G9255"/>
    </row>
    <row r="9256" spans="7:7">
      <c r="G9256"/>
    </row>
    <row r="9257" spans="7:7">
      <c r="G9257"/>
    </row>
    <row r="9258" spans="7:7">
      <c r="G9258"/>
    </row>
    <row r="9259" spans="7:7">
      <c r="G9259"/>
    </row>
    <row r="9260" spans="7:7">
      <c r="G9260"/>
    </row>
    <row r="9261" spans="7:7">
      <c r="G9261"/>
    </row>
    <row r="9262" spans="7:7">
      <c r="G9262"/>
    </row>
    <row r="9263" spans="7:7">
      <c r="G9263"/>
    </row>
    <row r="9264" spans="7:7">
      <c r="G9264"/>
    </row>
    <row r="9265" spans="7:7">
      <c r="G9265"/>
    </row>
    <row r="9266" spans="7:7">
      <c r="G9266"/>
    </row>
    <row r="9267" spans="7:7">
      <c r="G9267"/>
    </row>
    <row r="9268" spans="7:7">
      <c r="G9268"/>
    </row>
    <row r="9269" spans="7:7">
      <c r="G9269"/>
    </row>
    <row r="9270" spans="7:7">
      <c r="G9270"/>
    </row>
    <row r="9271" spans="7:7">
      <c r="G9271"/>
    </row>
    <row r="9272" spans="7:7">
      <c r="G9272"/>
    </row>
    <row r="9273" spans="7:7">
      <c r="G9273"/>
    </row>
    <row r="9274" spans="7:7">
      <c r="G9274"/>
    </row>
    <row r="9275" spans="7:7">
      <c r="G9275"/>
    </row>
    <row r="9276" spans="7:7">
      <c r="G9276"/>
    </row>
    <row r="9277" spans="7:7">
      <c r="G9277"/>
    </row>
    <row r="9278" spans="7:7">
      <c r="G9278"/>
    </row>
    <row r="9279" spans="7:7">
      <c r="G9279"/>
    </row>
    <row r="9280" spans="7:7">
      <c r="G9280"/>
    </row>
    <row r="9281" spans="7:7">
      <c r="G9281"/>
    </row>
    <row r="9282" spans="7:7">
      <c r="G9282"/>
    </row>
    <row r="9283" spans="7:7">
      <c r="G9283"/>
    </row>
    <row r="9284" spans="7:7">
      <c r="G9284"/>
    </row>
    <row r="9285" spans="7:7">
      <c r="G9285"/>
    </row>
    <row r="9286" spans="7:7">
      <c r="G9286"/>
    </row>
    <row r="9287" spans="7:7">
      <c r="G9287"/>
    </row>
    <row r="9288" spans="7:7">
      <c r="G9288"/>
    </row>
    <row r="9289" spans="7:7">
      <c r="G9289"/>
    </row>
    <row r="9290" spans="7:7">
      <c r="G9290"/>
    </row>
    <row r="9291" spans="7:7">
      <c r="G9291"/>
    </row>
    <row r="9292" spans="7:7">
      <c r="G9292"/>
    </row>
    <row r="9293" spans="7:7">
      <c r="G9293"/>
    </row>
    <row r="9294" spans="7:7">
      <c r="G9294"/>
    </row>
    <row r="9295" spans="7:7">
      <c r="G9295"/>
    </row>
    <row r="9296" spans="7:7">
      <c r="G9296"/>
    </row>
    <row r="9297" spans="7:7">
      <c r="G9297"/>
    </row>
    <row r="9298" spans="7:7">
      <c r="G9298"/>
    </row>
    <row r="9299" spans="7:7">
      <c r="G9299"/>
    </row>
    <row r="9300" spans="7:7">
      <c r="G9300"/>
    </row>
    <row r="9301" spans="7:7">
      <c r="G9301"/>
    </row>
    <row r="9302" spans="7:7">
      <c r="G9302"/>
    </row>
    <row r="9303" spans="7:7">
      <c r="G9303"/>
    </row>
    <row r="9304" spans="7:7">
      <c r="G9304"/>
    </row>
    <row r="9305" spans="7:7">
      <c r="G9305"/>
    </row>
    <row r="9306" spans="7:7">
      <c r="G9306"/>
    </row>
    <row r="9307" spans="7:7">
      <c r="G9307"/>
    </row>
    <row r="9308" spans="7:7">
      <c r="G9308"/>
    </row>
    <row r="9309" spans="7:7">
      <c r="G9309"/>
    </row>
    <row r="9310" spans="7:7">
      <c r="G9310"/>
    </row>
    <row r="9311" spans="7:7">
      <c r="G9311"/>
    </row>
    <row r="9312" spans="7:7">
      <c r="G9312"/>
    </row>
    <row r="9313" spans="7:7">
      <c r="G9313"/>
    </row>
    <row r="9314" spans="7:7">
      <c r="G9314"/>
    </row>
    <row r="9315" spans="7:7">
      <c r="G9315"/>
    </row>
    <row r="9316" spans="7:7">
      <c r="G9316"/>
    </row>
    <row r="9317" spans="7:7">
      <c r="G9317"/>
    </row>
    <row r="9318" spans="7:7">
      <c r="G9318"/>
    </row>
    <row r="9319" spans="7:7">
      <c r="G9319"/>
    </row>
    <row r="9320" spans="7:7">
      <c r="G9320"/>
    </row>
    <row r="9321" spans="7:7">
      <c r="G9321"/>
    </row>
    <row r="9322" spans="7:7">
      <c r="G9322"/>
    </row>
    <row r="9323" spans="7:7">
      <c r="G9323"/>
    </row>
    <row r="9324" spans="7:7">
      <c r="G9324"/>
    </row>
    <row r="9325" spans="7:7">
      <c r="G9325"/>
    </row>
    <row r="9326" spans="7:7">
      <c r="G9326"/>
    </row>
    <row r="9327" spans="7:7">
      <c r="G9327"/>
    </row>
    <row r="9328" spans="7:7">
      <c r="G9328"/>
    </row>
    <row r="9329" spans="7:7">
      <c r="G9329"/>
    </row>
    <row r="9330" spans="7:7">
      <c r="G9330"/>
    </row>
    <row r="9331" spans="7:7">
      <c r="G9331"/>
    </row>
    <row r="9332" spans="7:7">
      <c r="G9332"/>
    </row>
    <row r="9333" spans="7:7">
      <c r="G9333"/>
    </row>
    <row r="9334" spans="7:7">
      <c r="G9334"/>
    </row>
    <row r="9335" spans="7:7">
      <c r="G9335"/>
    </row>
    <row r="9336" spans="7:7">
      <c r="G9336"/>
    </row>
    <row r="9337" spans="7:7">
      <c r="G9337"/>
    </row>
    <row r="9338" spans="7:7">
      <c r="G9338"/>
    </row>
    <row r="9339" spans="7:7">
      <c r="G9339"/>
    </row>
    <row r="9340" spans="7:7">
      <c r="G9340"/>
    </row>
    <row r="9341" spans="7:7">
      <c r="G9341"/>
    </row>
    <row r="9342" spans="7:7">
      <c r="G9342"/>
    </row>
    <row r="9343" spans="7:7">
      <c r="G9343"/>
    </row>
    <row r="9344" spans="7:7">
      <c r="G9344"/>
    </row>
    <row r="9345" spans="7:7">
      <c r="G9345"/>
    </row>
    <row r="9346" spans="7:7">
      <c r="G9346"/>
    </row>
    <row r="9347" spans="7:7">
      <c r="G9347"/>
    </row>
    <row r="9348" spans="7:7">
      <c r="G9348"/>
    </row>
    <row r="9349" spans="7:7">
      <c r="G9349"/>
    </row>
    <row r="9350" spans="7:7">
      <c r="G9350"/>
    </row>
    <row r="9351" spans="7:7">
      <c r="G9351"/>
    </row>
    <row r="9352" spans="7:7">
      <c r="G9352"/>
    </row>
    <row r="9353" spans="7:7">
      <c r="G9353"/>
    </row>
    <row r="9354" spans="7:7">
      <c r="G9354"/>
    </row>
    <row r="9355" spans="7:7">
      <c r="G9355"/>
    </row>
    <row r="9356" spans="7:7">
      <c r="G9356"/>
    </row>
    <row r="9357" spans="7:7">
      <c r="G9357"/>
    </row>
    <row r="9358" spans="7:7">
      <c r="G9358"/>
    </row>
    <row r="9359" spans="7:7">
      <c r="G9359"/>
    </row>
    <row r="9360" spans="7:7">
      <c r="G9360"/>
    </row>
    <row r="9361" spans="7:7">
      <c r="G9361"/>
    </row>
    <row r="9362" spans="7:7">
      <c r="G9362"/>
    </row>
    <row r="9363" spans="7:7">
      <c r="G9363"/>
    </row>
    <row r="9364" spans="7:7">
      <c r="G9364"/>
    </row>
    <row r="9365" spans="7:7">
      <c r="G9365"/>
    </row>
    <row r="9366" spans="7:7">
      <c r="G9366"/>
    </row>
    <row r="9367" spans="7:7">
      <c r="G9367"/>
    </row>
    <row r="9368" spans="7:7">
      <c r="G9368"/>
    </row>
    <row r="9369" spans="7:7">
      <c r="G9369"/>
    </row>
    <row r="9370" spans="7:7">
      <c r="G9370"/>
    </row>
    <row r="9371" spans="7:7">
      <c r="G9371"/>
    </row>
    <row r="9372" spans="7:7">
      <c r="G9372"/>
    </row>
    <row r="9373" spans="7:7">
      <c r="G9373"/>
    </row>
    <row r="9374" spans="7:7">
      <c r="G9374"/>
    </row>
    <row r="9375" spans="7:7">
      <c r="G9375"/>
    </row>
    <row r="9376" spans="7:7">
      <c r="G9376"/>
    </row>
    <row r="9377" spans="7:7">
      <c r="G9377"/>
    </row>
    <row r="9378" spans="7:7">
      <c r="G9378"/>
    </row>
    <row r="9379" spans="7:7">
      <c r="G9379"/>
    </row>
    <row r="9380" spans="7:7">
      <c r="G9380"/>
    </row>
    <row r="9381" spans="7:7">
      <c r="G9381"/>
    </row>
    <row r="9382" spans="7:7">
      <c r="G9382"/>
    </row>
    <row r="9383" spans="7:7">
      <c r="G9383"/>
    </row>
    <row r="9384" spans="7:7">
      <c r="G9384"/>
    </row>
    <row r="9385" spans="7:7">
      <c r="G9385"/>
    </row>
    <row r="9386" spans="7:7">
      <c r="G9386"/>
    </row>
    <row r="9387" spans="7:7">
      <c r="G9387"/>
    </row>
    <row r="9388" spans="7:7">
      <c r="G9388"/>
    </row>
    <row r="9389" spans="7:7">
      <c r="G9389"/>
    </row>
    <row r="9390" spans="7:7">
      <c r="G9390"/>
    </row>
    <row r="9391" spans="7:7">
      <c r="G9391"/>
    </row>
    <row r="9392" spans="7:7">
      <c r="G9392"/>
    </row>
    <row r="9393" spans="7:7">
      <c r="G9393"/>
    </row>
    <row r="9394" spans="7:7">
      <c r="G9394"/>
    </row>
    <row r="9395" spans="7:7">
      <c r="G9395"/>
    </row>
    <row r="9396" spans="7:7">
      <c r="G9396"/>
    </row>
    <row r="9397" spans="7:7">
      <c r="G9397"/>
    </row>
    <row r="9398" spans="7:7">
      <c r="G9398"/>
    </row>
    <row r="9399" spans="7:7">
      <c r="G9399"/>
    </row>
    <row r="9400" spans="7:7">
      <c r="G9400"/>
    </row>
    <row r="9401" spans="7:7">
      <c r="G9401"/>
    </row>
    <row r="9402" spans="7:7">
      <c r="G9402"/>
    </row>
    <row r="9403" spans="7:7">
      <c r="G9403"/>
    </row>
    <row r="9404" spans="7:7">
      <c r="G9404"/>
    </row>
    <row r="9405" spans="7:7">
      <c r="G9405"/>
    </row>
    <row r="9406" spans="7:7">
      <c r="G9406"/>
    </row>
    <row r="9407" spans="7:7">
      <c r="G9407"/>
    </row>
    <row r="9408" spans="7:7">
      <c r="G9408"/>
    </row>
    <row r="9409" spans="7:7">
      <c r="G9409"/>
    </row>
    <row r="9410" spans="7:7">
      <c r="G9410"/>
    </row>
    <row r="9411" spans="7:7">
      <c r="G9411"/>
    </row>
    <row r="9412" spans="7:7">
      <c r="G9412"/>
    </row>
    <row r="9413" spans="7:7">
      <c r="G9413"/>
    </row>
    <row r="9414" spans="7:7">
      <c r="G9414"/>
    </row>
    <row r="9415" spans="7:7">
      <c r="G9415"/>
    </row>
    <row r="9416" spans="7:7">
      <c r="G9416"/>
    </row>
    <row r="9417" spans="7:7">
      <c r="G9417"/>
    </row>
    <row r="9418" spans="7:7">
      <c r="G9418"/>
    </row>
    <row r="9419" spans="7:7">
      <c r="G9419"/>
    </row>
    <row r="9420" spans="7:7">
      <c r="G9420"/>
    </row>
    <row r="9421" spans="7:7">
      <c r="G9421"/>
    </row>
    <row r="9422" spans="7:7">
      <c r="G9422"/>
    </row>
    <row r="9423" spans="7:7">
      <c r="G9423"/>
    </row>
    <row r="9424" spans="7:7">
      <c r="G9424"/>
    </row>
    <row r="9425" spans="7:7">
      <c r="G9425"/>
    </row>
    <row r="9426" spans="7:7">
      <c r="G9426"/>
    </row>
    <row r="9427" spans="7:7">
      <c r="G9427"/>
    </row>
    <row r="9428" spans="7:7">
      <c r="G9428"/>
    </row>
    <row r="9429" spans="7:7">
      <c r="G9429"/>
    </row>
    <row r="9430" spans="7:7">
      <c r="G9430"/>
    </row>
    <row r="9431" spans="7:7">
      <c r="G9431"/>
    </row>
    <row r="9432" spans="7:7">
      <c r="G9432"/>
    </row>
    <row r="9433" spans="7:7">
      <c r="G9433"/>
    </row>
    <row r="9434" spans="7:7">
      <c r="G9434"/>
    </row>
    <row r="9435" spans="7:7">
      <c r="G9435"/>
    </row>
    <row r="9436" spans="7:7">
      <c r="G9436"/>
    </row>
    <row r="9437" spans="7:7">
      <c r="G9437"/>
    </row>
    <row r="9438" spans="7:7">
      <c r="G9438"/>
    </row>
    <row r="9439" spans="7:7">
      <c r="G9439"/>
    </row>
    <row r="9440" spans="7:7">
      <c r="G9440"/>
    </row>
    <row r="9441" spans="7:7">
      <c r="G9441"/>
    </row>
    <row r="9442" spans="7:7">
      <c r="G9442"/>
    </row>
    <row r="9443" spans="7:7">
      <c r="G9443"/>
    </row>
    <row r="9444" spans="7:7">
      <c r="G9444"/>
    </row>
    <row r="9445" spans="7:7">
      <c r="G9445"/>
    </row>
    <row r="9446" spans="7:7">
      <c r="G9446"/>
    </row>
    <row r="9447" spans="7:7">
      <c r="G9447"/>
    </row>
    <row r="9448" spans="7:7">
      <c r="G9448"/>
    </row>
    <row r="9449" spans="7:7">
      <c r="G9449"/>
    </row>
    <row r="9450" spans="7:7">
      <c r="G9450"/>
    </row>
    <row r="9451" spans="7:7">
      <c r="G9451"/>
    </row>
    <row r="9452" spans="7:7">
      <c r="G9452"/>
    </row>
    <row r="9453" spans="7:7">
      <c r="G9453"/>
    </row>
    <row r="9454" spans="7:7">
      <c r="G9454"/>
    </row>
    <row r="9455" spans="7:7">
      <c r="G9455"/>
    </row>
    <row r="9456" spans="7:7">
      <c r="G9456"/>
    </row>
    <row r="9457" spans="7:7">
      <c r="G9457"/>
    </row>
    <row r="9458" spans="7:7">
      <c r="G9458"/>
    </row>
    <row r="9459" spans="7:7">
      <c r="G9459"/>
    </row>
    <row r="9460" spans="7:7">
      <c r="G9460"/>
    </row>
    <row r="9461" spans="7:7">
      <c r="G9461"/>
    </row>
    <row r="9462" spans="7:7">
      <c r="G9462"/>
    </row>
    <row r="9463" spans="7:7">
      <c r="G9463"/>
    </row>
    <row r="9464" spans="7:7">
      <c r="G9464"/>
    </row>
    <row r="9465" spans="7:7">
      <c r="G9465"/>
    </row>
    <row r="9466" spans="7:7">
      <c r="G9466"/>
    </row>
    <row r="9467" spans="7:7">
      <c r="G9467"/>
    </row>
    <row r="9468" spans="7:7">
      <c r="G9468"/>
    </row>
    <row r="9469" spans="7:7">
      <c r="G9469"/>
    </row>
    <row r="9470" spans="7:7">
      <c r="G9470"/>
    </row>
    <row r="9471" spans="7:7">
      <c r="G9471"/>
    </row>
    <row r="9472" spans="7:7">
      <c r="G9472"/>
    </row>
    <row r="9473" spans="7:7">
      <c r="G9473"/>
    </row>
    <row r="9474" spans="7:7">
      <c r="G9474"/>
    </row>
    <row r="9475" spans="7:7">
      <c r="G9475"/>
    </row>
    <row r="9476" spans="7:7">
      <c r="G9476"/>
    </row>
    <row r="9477" spans="7:7">
      <c r="G9477"/>
    </row>
    <row r="9478" spans="7:7">
      <c r="G9478"/>
    </row>
    <row r="9479" spans="7:7">
      <c r="G9479"/>
    </row>
    <row r="9480" spans="7:7">
      <c r="G9480"/>
    </row>
    <row r="9481" spans="7:7">
      <c r="G9481"/>
    </row>
    <row r="9482" spans="7:7">
      <c r="G9482"/>
    </row>
    <row r="9483" spans="7:7">
      <c r="G9483"/>
    </row>
    <row r="9484" spans="7:7">
      <c r="G9484"/>
    </row>
    <row r="9485" spans="7:7">
      <c r="G9485"/>
    </row>
    <row r="9486" spans="7:7">
      <c r="G9486"/>
    </row>
    <row r="9487" spans="7:7">
      <c r="G9487"/>
    </row>
    <row r="9488" spans="7:7">
      <c r="G9488"/>
    </row>
    <row r="9489" spans="7:7">
      <c r="G9489"/>
    </row>
    <row r="9490" spans="7:7">
      <c r="G9490"/>
    </row>
    <row r="9491" spans="7:7">
      <c r="G9491"/>
    </row>
    <row r="9492" spans="7:7">
      <c r="G9492"/>
    </row>
    <row r="9493" spans="7:7">
      <c r="G9493"/>
    </row>
    <row r="9494" spans="7:7">
      <c r="G9494"/>
    </row>
    <row r="9495" spans="7:7">
      <c r="G9495"/>
    </row>
    <row r="9496" spans="7:7">
      <c r="G9496"/>
    </row>
    <row r="9497" spans="7:7">
      <c r="G9497"/>
    </row>
    <row r="9498" spans="7:7">
      <c r="G9498"/>
    </row>
    <row r="9499" spans="7:7">
      <c r="G9499"/>
    </row>
    <row r="9500" spans="7:7">
      <c r="G9500"/>
    </row>
    <row r="9501" spans="7:7">
      <c r="G9501"/>
    </row>
    <row r="9502" spans="7:7">
      <c r="G9502"/>
    </row>
    <row r="9503" spans="7:7">
      <c r="G9503"/>
    </row>
    <row r="9504" spans="7:7">
      <c r="G9504"/>
    </row>
    <row r="9505" spans="7:7">
      <c r="G9505"/>
    </row>
    <row r="9506" spans="7:7">
      <c r="G9506"/>
    </row>
    <row r="9507" spans="7:7">
      <c r="G9507"/>
    </row>
    <row r="9508" spans="7:7">
      <c r="G9508"/>
    </row>
    <row r="9509" spans="7:7">
      <c r="G9509"/>
    </row>
    <row r="9510" spans="7:7">
      <c r="G9510"/>
    </row>
    <row r="9511" spans="7:7">
      <c r="G9511"/>
    </row>
    <row r="9512" spans="7:7">
      <c r="G9512"/>
    </row>
    <row r="9513" spans="7:7">
      <c r="G9513"/>
    </row>
    <row r="9514" spans="7:7">
      <c r="G9514"/>
    </row>
    <row r="9515" spans="7:7">
      <c r="G9515"/>
    </row>
    <row r="9516" spans="7:7">
      <c r="G9516"/>
    </row>
    <row r="9517" spans="7:7">
      <c r="G9517"/>
    </row>
    <row r="9518" spans="7:7">
      <c r="G9518"/>
    </row>
    <row r="9519" spans="7:7">
      <c r="G9519"/>
    </row>
    <row r="9520" spans="7:7">
      <c r="G9520"/>
    </row>
    <row r="9521" spans="7:7">
      <c r="G9521"/>
    </row>
    <row r="9522" spans="7:7">
      <c r="G9522"/>
    </row>
    <row r="9523" spans="7:7">
      <c r="G9523"/>
    </row>
    <row r="9524" spans="7:7">
      <c r="G9524"/>
    </row>
    <row r="9525" spans="7:7">
      <c r="G9525"/>
    </row>
    <row r="9526" spans="7:7">
      <c r="G9526"/>
    </row>
    <row r="9527" spans="7:7">
      <c r="G9527"/>
    </row>
    <row r="9528" spans="7:7">
      <c r="G9528"/>
    </row>
    <row r="9529" spans="7:7">
      <c r="G9529"/>
    </row>
    <row r="9530" spans="7:7">
      <c r="G9530"/>
    </row>
    <row r="9531" spans="7:7">
      <c r="G9531"/>
    </row>
    <row r="9532" spans="7:7">
      <c r="G9532"/>
    </row>
    <row r="9533" spans="7:7">
      <c r="G9533"/>
    </row>
    <row r="9534" spans="7:7">
      <c r="G9534"/>
    </row>
    <row r="9535" spans="7:7">
      <c r="G9535"/>
    </row>
    <row r="9536" spans="7:7">
      <c r="G9536"/>
    </row>
    <row r="9537" spans="7:7">
      <c r="G9537"/>
    </row>
    <row r="9538" spans="7:7">
      <c r="G9538"/>
    </row>
    <row r="9539" spans="7:7">
      <c r="G9539"/>
    </row>
    <row r="9540" spans="7:7">
      <c r="G9540"/>
    </row>
    <row r="9541" spans="7:7">
      <c r="G9541"/>
    </row>
    <row r="9542" spans="7:7">
      <c r="G9542"/>
    </row>
    <row r="9543" spans="7:7">
      <c r="G9543"/>
    </row>
    <row r="9544" spans="7:7">
      <c r="G9544"/>
    </row>
    <row r="9545" spans="7:7">
      <c r="G9545"/>
    </row>
    <row r="9546" spans="7:7">
      <c r="G9546"/>
    </row>
    <row r="9547" spans="7:7">
      <c r="G9547"/>
    </row>
    <row r="9548" spans="7:7">
      <c r="G9548"/>
    </row>
    <row r="9549" spans="7:7">
      <c r="G9549"/>
    </row>
    <row r="9550" spans="7:7">
      <c r="G9550"/>
    </row>
    <row r="9551" spans="7:7">
      <c r="G9551"/>
    </row>
    <row r="9552" spans="7:7">
      <c r="G9552"/>
    </row>
    <row r="9553" spans="7:7">
      <c r="G9553"/>
    </row>
    <row r="9554" spans="7:7">
      <c r="G9554"/>
    </row>
    <row r="9555" spans="7:7">
      <c r="G9555"/>
    </row>
    <row r="9556" spans="7:7">
      <c r="G9556"/>
    </row>
    <row r="9557" spans="7:7">
      <c r="G9557"/>
    </row>
    <row r="9558" spans="7:7">
      <c r="G9558"/>
    </row>
    <row r="9559" spans="7:7">
      <c r="G9559"/>
    </row>
    <row r="9560" spans="7:7">
      <c r="G9560"/>
    </row>
    <row r="9561" spans="7:7">
      <c r="G9561"/>
    </row>
    <row r="9562" spans="7:7">
      <c r="G9562"/>
    </row>
    <row r="9563" spans="7:7">
      <c r="G9563"/>
    </row>
    <row r="9564" spans="7:7">
      <c r="G9564"/>
    </row>
    <row r="9565" spans="7:7">
      <c r="G9565"/>
    </row>
    <row r="9566" spans="7:7">
      <c r="G9566"/>
    </row>
    <row r="9567" spans="7:7">
      <c r="G9567"/>
    </row>
    <row r="9568" spans="7:7">
      <c r="G9568"/>
    </row>
    <row r="9569" spans="7:7">
      <c r="G9569"/>
    </row>
    <row r="9570" spans="7:7">
      <c r="G9570"/>
    </row>
    <row r="9571" spans="7:7">
      <c r="G9571"/>
    </row>
    <row r="9572" spans="7:7">
      <c r="G9572"/>
    </row>
    <row r="9573" spans="7:7">
      <c r="G9573"/>
    </row>
    <row r="9574" spans="7:7">
      <c r="G9574"/>
    </row>
    <row r="9575" spans="7:7">
      <c r="G9575"/>
    </row>
    <row r="9576" spans="7:7">
      <c r="G9576"/>
    </row>
    <row r="9577" spans="7:7">
      <c r="G9577"/>
    </row>
    <row r="9578" spans="7:7">
      <c r="G9578"/>
    </row>
    <row r="9579" spans="7:7">
      <c r="G9579"/>
    </row>
    <row r="9580" spans="7:7">
      <c r="G9580"/>
    </row>
    <row r="9581" spans="7:7">
      <c r="G9581"/>
    </row>
    <row r="9582" spans="7:7">
      <c r="G9582"/>
    </row>
    <row r="9583" spans="7:7">
      <c r="G9583"/>
    </row>
    <row r="9584" spans="7:7">
      <c r="G9584"/>
    </row>
    <row r="9585" spans="7:7">
      <c r="G9585"/>
    </row>
    <row r="9586" spans="7:7">
      <c r="G9586"/>
    </row>
    <row r="9587" spans="7:7">
      <c r="G9587"/>
    </row>
    <row r="9588" spans="7:7">
      <c r="G9588"/>
    </row>
    <row r="9589" spans="7:7">
      <c r="G9589"/>
    </row>
    <row r="9590" spans="7:7">
      <c r="G9590"/>
    </row>
    <row r="9591" spans="7:7">
      <c r="G9591"/>
    </row>
    <row r="9592" spans="7:7">
      <c r="G9592"/>
    </row>
    <row r="9593" spans="7:7">
      <c r="G9593"/>
    </row>
    <row r="9594" spans="7:7">
      <c r="G9594"/>
    </row>
    <row r="9595" spans="7:7">
      <c r="G9595"/>
    </row>
    <row r="9596" spans="7:7">
      <c r="G9596"/>
    </row>
    <row r="9597" spans="7:7">
      <c r="G9597"/>
    </row>
    <row r="9598" spans="7:7">
      <c r="G9598"/>
    </row>
    <row r="9599" spans="7:7">
      <c r="G9599"/>
    </row>
    <row r="9600" spans="7:7">
      <c r="G9600"/>
    </row>
    <row r="9601" spans="7:7">
      <c r="G9601"/>
    </row>
    <row r="9602" spans="7:7">
      <c r="G9602"/>
    </row>
    <row r="9603" spans="7:7">
      <c r="G9603"/>
    </row>
    <row r="9604" spans="7:7">
      <c r="G9604"/>
    </row>
    <row r="9605" spans="7:7">
      <c r="G9605"/>
    </row>
    <row r="9606" spans="7:7">
      <c r="G9606"/>
    </row>
    <row r="9607" spans="7:7">
      <c r="G9607"/>
    </row>
    <row r="9608" spans="7:7">
      <c r="G9608"/>
    </row>
    <row r="9609" spans="7:7">
      <c r="G9609"/>
    </row>
    <row r="9610" spans="7:7">
      <c r="G9610"/>
    </row>
    <row r="9611" spans="7:7">
      <c r="G9611"/>
    </row>
    <row r="9612" spans="7:7">
      <c r="G9612"/>
    </row>
    <row r="9613" spans="7:7">
      <c r="G9613"/>
    </row>
    <row r="9614" spans="7:7">
      <c r="G9614"/>
    </row>
    <row r="9615" spans="7:7">
      <c r="G9615"/>
    </row>
    <row r="9616" spans="7:7">
      <c r="G9616"/>
    </row>
    <row r="9617" spans="7:7">
      <c r="G9617"/>
    </row>
    <row r="9618" spans="7:7">
      <c r="G9618"/>
    </row>
    <row r="9619" spans="7:7">
      <c r="G9619"/>
    </row>
    <row r="9620" spans="7:7">
      <c r="G9620"/>
    </row>
    <row r="9621" spans="7:7">
      <c r="G9621"/>
    </row>
    <row r="9622" spans="7:7">
      <c r="G9622"/>
    </row>
    <row r="9623" spans="7:7">
      <c r="G9623"/>
    </row>
    <row r="9624" spans="7:7">
      <c r="G9624"/>
    </row>
    <row r="9625" spans="7:7">
      <c r="G9625"/>
    </row>
    <row r="9626" spans="7:7">
      <c r="G9626"/>
    </row>
    <row r="9627" spans="7:7">
      <c r="G9627"/>
    </row>
    <row r="9628" spans="7:7">
      <c r="G9628"/>
    </row>
    <row r="9629" spans="7:7">
      <c r="G9629"/>
    </row>
    <row r="9630" spans="7:7">
      <c r="G9630"/>
    </row>
    <row r="9631" spans="7:7">
      <c r="G9631"/>
    </row>
    <row r="9632" spans="7:7">
      <c r="G9632"/>
    </row>
    <row r="9633" spans="7:7">
      <c r="G9633"/>
    </row>
    <row r="9634" spans="7:7">
      <c r="G9634"/>
    </row>
    <row r="9635" spans="7:7">
      <c r="G9635"/>
    </row>
    <row r="9636" spans="7:7">
      <c r="G9636"/>
    </row>
    <row r="9637" spans="7:7">
      <c r="G9637"/>
    </row>
    <row r="9638" spans="7:7">
      <c r="G9638"/>
    </row>
    <row r="9639" spans="7:7">
      <c r="G9639"/>
    </row>
    <row r="9640" spans="7:7">
      <c r="G9640"/>
    </row>
    <row r="9641" spans="7:7">
      <c r="G9641"/>
    </row>
    <row r="9642" spans="7:7">
      <c r="G9642"/>
    </row>
    <row r="9643" spans="7:7">
      <c r="G9643"/>
    </row>
    <row r="9644" spans="7:7">
      <c r="G9644"/>
    </row>
    <row r="9645" spans="7:7">
      <c r="G9645"/>
    </row>
    <row r="9646" spans="7:7">
      <c r="G9646"/>
    </row>
    <row r="9647" spans="7:7">
      <c r="G9647"/>
    </row>
    <row r="9648" spans="7:7">
      <c r="G9648"/>
    </row>
    <row r="9649" spans="7:7">
      <c r="G9649"/>
    </row>
    <row r="9650" spans="7:7">
      <c r="G9650"/>
    </row>
    <row r="9651" spans="7:7">
      <c r="G9651"/>
    </row>
    <row r="9652" spans="7:7">
      <c r="G9652"/>
    </row>
    <row r="9653" spans="7:7">
      <c r="G9653"/>
    </row>
    <row r="9654" spans="7:7">
      <c r="G9654"/>
    </row>
    <row r="9655" spans="7:7">
      <c r="G9655"/>
    </row>
    <row r="9656" spans="7:7">
      <c r="G9656"/>
    </row>
    <row r="9657" spans="7:7">
      <c r="G9657"/>
    </row>
    <row r="9658" spans="7:7">
      <c r="G9658"/>
    </row>
    <row r="9659" spans="7:7">
      <c r="G9659"/>
    </row>
    <row r="9660" spans="7:7">
      <c r="G9660"/>
    </row>
    <row r="9661" spans="7:7">
      <c r="G9661"/>
    </row>
    <row r="9662" spans="7:7">
      <c r="G9662"/>
    </row>
    <row r="9663" spans="7:7">
      <c r="G9663"/>
    </row>
    <row r="9664" spans="7:7">
      <c r="G9664"/>
    </row>
    <row r="9665" spans="7:7">
      <c r="G9665"/>
    </row>
    <row r="9666" spans="7:7">
      <c r="G9666"/>
    </row>
    <row r="9667" spans="7:7">
      <c r="G9667"/>
    </row>
    <row r="9668" spans="7:7">
      <c r="G9668"/>
    </row>
    <row r="9669" spans="7:7">
      <c r="G9669"/>
    </row>
    <row r="9670" spans="7:7">
      <c r="G9670"/>
    </row>
    <row r="9671" spans="7:7">
      <c r="G9671"/>
    </row>
    <row r="9672" spans="7:7">
      <c r="G9672"/>
    </row>
    <row r="9673" spans="7:7">
      <c r="G9673"/>
    </row>
    <row r="9674" spans="7:7">
      <c r="G9674"/>
    </row>
    <row r="9675" spans="7:7">
      <c r="G9675"/>
    </row>
    <row r="9676" spans="7:7">
      <c r="G9676"/>
    </row>
    <row r="9677" spans="7:7">
      <c r="G9677"/>
    </row>
    <row r="9678" spans="7:7">
      <c r="G9678"/>
    </row>
    <row r="9679" spans="7:7">
      <c r="G9679"/>
    </row>
    <row r="9680" spans="7:7">
      <c r="G9680"/>
    </row>
    <row r="9681" spans="7:7">
      <c r="G9681"/>
    </row>
    <row r="9682" spans="7:7">
      <c r="G9682"/>
    </row>
    <row r="9683" spans="7:7">
      <c r="G9683"/>
    </row>
    <row r="9684" spans="7:7">
      <c r="G9684"/>
    </row>
    <row r="9685" spans="7:7">
      <c r="G9685"/>
    </row>
    <row r="9686" spans="7:7">
      <c r="G9686"/>
    </row>
    <row r="9687" spans="7:7">
      <c r="G9687"/>
    </row>
    <row r="9688" spans="7:7">
      <c r="G9688"/>
    </row>
    <row r="9689" spans="7:7">
      <c r="G9689"/>
    </row>
    <row r="9690" spans="7:7">
      <c r="G9690"/>
    </row>
    <row r="9691" spans="7:7">
      <c r="G9691"/>
    </row>
    <row r="9692" spans="7:7">
      <c r="G9692"/>
    </row>
    <row r="9693" spans="7:7">
      <c r="G9693"/>
    </row>
    <row r="9694" spans="7:7">
      <c r="G9694"/>
    </row>
    <row r="9695" spans="7:7">
      <c r="G9695"/>
    </row>
    <row r="9696" spans="7:7">
      <c r="G9696"/>
    </row>
    <row r="9697" spans="7:7">
      <c r="G9697"/>
    </row>
    <row r="9698" spans="7:7">
      <c r="G9698"/>
    </row>
    <row r="9699" spans="7:7">
      <c r="G9699"/>
    </row>
    <row r="9700" spans="7:7">
      <c r="G9700"/>
    </row>
    <row r="9701" spans="7:7">
      <c r="G9701"/>
    </row>
    <row r="9702" spans="7:7">
      <c r="G9702"/>
    </row>
    <row r="9703" spans="7:7">
      <c r="G9703"/>
    </row>
    <row r="9704" spans="7:7">
      <c r="G9704"/>
    </row>
    <row r="9705" spans="7:7">
      <c r="G9705"/>
    </row>
    <row r="9706" spans="7:7">
      <c r="G9706"/>
    </row>
    <row r="9707" spans="7:7">
      <c r="G9707"/>
    </row>
    <row r="9708" spans="7:7">
      <c r="G9708"/>
    </row>
    <row r="9709" spans="7:7">
      <c r="G9709"/>
    </row>
    <row r="9710" spans="7:7">
      <c r="G9710"/>
    </row>
    <row r="9711" spans="7:7">
      <c r="G9711"/>
    </row>
    <row r="9712" spans="7:7">
      <c r="G9712"/>
    </row>
    <row r="9713" spans="7:7">
      <c r="G9713"/>
    </row>
    <row r="9714" spans="7:7">
      <c r="G9714"/>
    </row>
    <row r="9715" spans="7:7">
      <c r="G9715"/>
    </row>
    <row r="9716" spans="7:7">
      <c r="G9716"/>
    </row>
    <row r="9717" spans="7:7">
      <c r="G9717"/>
    </row>
    <row r="9718" spans="7:7">
      <c r="G9718"/>
    </row>
    <row r="9719" spans="7:7">
      <c r="G9719"/>
    </row>
    <row r="9720" spans="7:7">
      <c r="G9720"/>
    </row>
    <row r="9721" spans="7:7">
      <c r="G9721"/>
    </row>
    <row r="9722" spans="7:7">
      <c r="G9722"/>
    </row>
    <row r="9723" spans="7:7">
      <c r="G9723"/>
    </row>
    <row r="9724" spans="7:7">
      <c r="G9724"/>
    </row>
    <row r="9725" spans="7:7">
      <c r="G9725"/>
    </row>
    <row r="9726" spans="7:7">
      <c r="G9726"/>
    </row>
    <row r="9727" spans="7:7">
      <c r="G9727"/>
    </row>
    <row r="9728" spans="7:7">
      <c r="G9728"/>
    </row>
    <row r="9729" spans="7:7">
      <c r="G9729"/>
    </row>
    <row r="9730" spans="7:7">
      <c r="G9730"/>
    </row>
    <row r="9731" spans="7:7">
      <c r="G9731"/>
    </row>
    <row r="9732" spans="7:7">
      <c r="G9732"/>
    </row>
    <row r="9733" spans="7:7">
      <c r="G9733"/>
    </row>
    <row r="9734" spans="7:7">
      <c r="G9734"/>
    </row>
    <row r="9735" spans="7:7">
      <c r="G9735"/>
    </row>
    <row r="9736" spans="7:7">
      <c r="G9736"/>
    </row>
    <row r="9737" spans="7:7">
      <c r="G9737"/>
    </row>
    <row r="9738" spans="7:7">
      <c r="G9738"/>
    </row>
    <row r="9739" spans="7:7">
      <c r="G9739"/>
    </row>
    <row r="9740" spans="7:7">
      <c r="G9740"/>
    </row>
    <row r="9741" spans="7:7">
      <c r="G9741"/>
    </row>
    <row r="9742" spans="7:7">
      <c r="G9742"/>
    </row>
    <row r="9743" spans="7:7">
      <c r="G9743"/>
    </row>
    <row r="9744" spans="7:7">
      <c r="G9744"/>
    </row>
    <row r="9745" spans="7:7">
      <c r="G9745"/>
    </row>
    <row r="9746" spans="7:7">
      <c r="G9746"/>
    </row>
    <row r="9747" spans="7:7">
      <c r="G9747"/>
    </row>
    <row r="9748" spans="7:7">
      <c r="G9748"/>
    </row>
    <row r="9749" spans="7:7">
      <c r="G9749"/>
    </row>
    <row r="9750" spans="7:7">
      <c r="G9750"/>
    </row>
    <row r="9751" spans="7:7">
      <c r="G9751"/>
    </row>
    <row r="9752" spans="7:7">
      <c r="G9752"/>
    </row>
    <row r="9753" spans="7:7">
      <c r="G9753"/>
    </row>
    <row r="9754" spans="7:7">
      <c r="G9754"/>
    </row>
    <row r="9755" spans="7:7">
      <c r="G9755"/>
    </row>
    <row r="9756" spans="7:7">
      <c r="G9756"/>
    </row>
    <row r="9757" spans="7:7">
      <c r="G9757"/>
    </row>
    <row r="9758" spans="7:7">
      <c r="G9758"/>
    </row>
    <row r="9759" spans="7:7">
      <c r="G9759"/>
    </row>
    <row r="9760" spans="7:7">
      <c r="G9760"/>
    </row>
    <row r="9761" spans="7:7">
      <c r="G9761"/>
    </row>
    <row r="9762" spans="7:7">
      <c r="G9762"/>
    </row>
    <row r="9763" spans="7:7">
      <c r="G9763"/>
    </row>
    <row r="9764" spans="7:7">
      <c r="G9764"/>
    </row>
    <row r="9765" spans="7:7">
      <c r="G9765"/>
    </row>
    <row r="9766" spans="7:7">
      <c r="G9766"/>
    </row>
    <row r="9767" spans="7:7">
      <c r="G9767"/>
    </row>
    <row r="9768" spans="7:7">
      <c r="G9768"/>
    </row>
    <row r="9769" spans="7:7">
      <c r="G9769"/>
    </row>
    <row r="9770" spans="7:7">
      <c r="G9770"/>
    </row>
    <row r="9771" spans="7:7">
      <c r="G9771"/>
    </row>
    <row r="9772" spans="7:7">
      <c r="G9772"/>
    </row>
    <row r="9773" spans="7:7">
      <c r="G9773"/>
    </row>
    <row r="9774" spans="7:7">
      <c r="G9774"/>
    </row>
    <row r="9775" spans="7:7">
      <c r="G9775"/>
    </row>
    <row r="9776" spans="7:7">
      <c r="G9776"/>
    </row>
    <row r="9777" spans="7:7">
      <c r="G9777"/>
    </row>
    <row r="9778" spans="7:7">
      <c r="G9778"/>
    </row>
    <row r="9779" spans="7:7">
      <c r="G9779"/>
    </row>
    <row r="9780" spans="7:7">
      <c r="G9780"/>
    </row>
    <row r="9781" spans="7:7">
      <c r="G9781"/>
    </row>
    <row r="9782" spans="7:7">
      <c r="G9782"/>
    </row>
    <row r="9783" spans="7:7">
      <c r="G9783"/>
    </row>
    <row r="9784" spans="7:7">
      <c r="G9784"/>
    </row>
    <row r="9785" spans="7:7">
      <c r="G9785"/>
    </row>
    <row r="9786" spans="7:7">
      <c r="G9786"/>
    </row>
    <row r="9787" spans="7:7">
      <c r="G9787"/>
    </row>
    <row r="9788" spans="7:7">
      <c r="G9788"/>
    </row>
    <row r="9789" spans="7:7">
      <c r="G9789"/>
    </row>
    <row r="9790" spans="7:7">
      <c r="G9790"/>
    </row>
    <row r="9791" spans="7:7">
      <c r="G9791"/>
    </row>
    <row r="9792" spans="7:7">
      <c r="G9792"/>
    </row>
    <row r="9793" spans="7:7">
      <c r="G9793"/>
    </row>
    <row r="9794" spans="7:7">
      <c r="G9794"/>
    </row>
    <row r="9795" spans="7:7">
      <c r="G9795"/>
    </row>
    <row r="9796" spans="7:7">
      <c r="G9796"/>
    </row>
    <row r="9797" spans="7:7">
      <c r="G9797"/>
    </row>
    <row r="9798" spans="7:7">
      <c r="G9798"/>
    </row>
    <row r="9799" spans="7:7">
      <c r="G9799"/>
    </row>
    <row r="9800" spans="7:7">
      <c r="G9800"/>
    </row>
    <row r="9801" spans="7:7">
      <c r="G9801"/>
    </row>
    <row r="9802" spans="7:7">
      <c r="G9802"/>
    </row>
    <row r="9803" spans="7:7">
      <c r="G9803"/>
    </row>
    <row r="9804" spans="7:7">
      <c r="G9804"/>
    </row>
    <row r="9805" spans="7:7">
      <c r="G9805"/>
    </row>
    <row r="9806" spans="7:7">
      <c r="G9806"/>
    </row>
    <row r="9807" spans="7:7">
      <c r="G9807"/>
    </row>
    <row r="9808" spans="7:7">
      <c r="G9808"/>
    </row>
    <row r="9809" spans="7:7">
      <c r="G9809"/>
    </row>
    <row r="9810" spans="7:7">
      <c r="G9810"/>
    </row>
    <row r="9811" spans="7:7">
      <c r="G9811"/>
    </row>
    <row r="9812" spans="7:7">
      <c r="G9812"/>
    </row>
    <row r="9813" spans="7:7">
      <c r="G9813"/>
    </row>
    <row r="9814" spans="7:7">
      <c r="G9814"/>
    </row>
    <row r="9815" spans="7:7">
      <c r="G9815"/>
    </row>
    <row r="9816" spans="7:7">
      <c r="G9816"/>
    </row>
    <row r="9817" spans="7:7">
      <c r="G9817"/>
    </row>
    <row r="9818" spans="7:7">
      <c r="G9818"/>
    </row>
    <row r="9819" spans="7:7">
      <c r="G9819"/>
    </row>
    <row r="9820" spans="7:7">
      <c r="G9820"/>
    </row>
    <row r="9821" spans="7:7">
      <c r="G9821"/>
    </row>
    <row r="9822" spans="7:7">
      <c r="G9822"/>
    </row>
    <row r="9823" spans="7:7">
      <c r="G9823"/>
    </row>
    <row r="9824" spans="7:7">
      <c r="G9824"/>
    </row>
    <row r="9825" spans="7:7">
      <c r="G9825"/>
    </row>
    <row r="9826" spans="7:7">
      <c r="G9826"/>
    </row>
    <row r="9827" spans="7:7">
      <c r="G9827"/>
    </row>
    <row r="9828" spans="7:7">
      <c r="G9828"/>
    </row>
    <row r="9829" spans="7:7">
      <c r="G9829"/>
    </row>
    <row r="9830" spans="7:7">
      <c r="G9830"/>
    </row>
    <row r="9831" spans="7:7">
      <c r="G9831"/>
    </row>
    <row r="9832" spans="7:7">
      <c r="G9832"/>
    </row>
    <row r="9833" spans="7:7">
      <c r="G9833"/>
    </row>
    <row r="9834" spans="7:7">
      <c r="G9834"/>
    </row>
    <row r="9835" spans="7:7">
      <c r="G9835"/>
    </row>
    <row r="9836" spans="7:7">
      <c r="G9836"/>
    </row>
    <row r="9837" spans="7:7">
      <c r="G9837"/>
    </row>
    <row r="9838" spans="7:7">
      <c r="G9838"/>
    </row>
    <row r="9839" spans="7:7">
      <c r="G9839"/>
    </row>
    <row r="9840" spans="7:7">
      <c r="G9840"/>
    </row>
    <row r="9841" spans="7:7">
      <c r="G9841"/>
    </row>
    <row r="9842" spans="7:7">
      <c r="G9842"/>
    </row>
    <row r="9843" spans="7:7">
      <c r="G9843"/>
    </row>
    <row r="9844" spans="7:7">
      <c r="G9844"/>
    </row>
    <row r="9845" spans="7:7">
      <c r="G9845"/>
    </row>
    <row r="9846" spans="7:7">
      <c r="G9846"/>
    </row>
    <row r="9847" spans="7:7">
      <c r="G9847"/>
    </row>
    <row r="9848" spans="7:7">
      <c r="G9848"/>
    </row>
    <row r="9849" spans="7:7">
      <c r="G9849"/>
    </row>
    <row r="9850" spans="7:7">
      <c r="G9850"/>
    </row>
    <row r="9851" spans="7:7">
      <c r="G9851"/>
    </row>
    <row r="9852" spans="7:7">
      <c r="G9852"/>
    </row>
    <row r="9853" spans="7:7">
      <c r="G9853"/>
    </row>
    <row r="9854" spans="7:7">
      <c r="G9854"/>
    </row>
    <row r="9855" spans="7:7">
      <c r="G9855"/>
    </row>
    <row r="9856" spans="7:7">
      <c r="G9856"/>
    </row>
    <row r="9857" spans="7:7">
      <c r="G9857"/>
    </row>
    <row r="9858" spans="7:7">
      <c r="G9858"/>
    </row>
    <row r="9859" spans="7:7">
      <c r="G9859"/>
    </row>
    <row r="9860" spans="7:7">
      <c r="G9860"/>
    </row>
    <row r="9861" spans="7:7">
      <c r="G9861"/>
    </row>
    <row r="9862" spans="7:7">
      <c r="G9862"/>
    </row>
    <row r="9863" spans="7:7">
      <c r="G9863"/>
    </row>
    <row r="9864" spans="7:7">
      <c r="G9864"/>
    </row>
    <row r="9865" spans="7:7">
      <c r="G9865"/>
    </row>
    <row r="9866" spans="7:7">
      <c r="G9866"/>
    </row>
    <row r="9867" spans="7:7">
      <c r="G9867"/>
    </row>
    <row r="9868" spans="7:7">
      <c r="G9868"/>
    </row>
    <row r="9869" spans="7:7">
      <c r="G9869"/>
    </row>
    <row r="9870" spans="7:7">
      <c r="G9870"/>
    </row>
    <row r="9871" spans="7:7">
      <c r="G9871"/>
    </row>
    <row r="9872" spans="7:7">
      <c r="G9872"/>
    </row>
    <row r="9873" spans="7:7">
      <c r="G9873"/>
    </row>
    <row r="9874" spans="7:7">
      <c r="G9874"/>
    </row>
    <row r="9875" spans="7:7">
      <c r="G9875"/>
    </row>
    <row r="9876" spans="7:7">
      <c r="G9876"/>
    </row>
    <row r="9877" spans="7:7">
      <c r="G9877"/>
    </row>
    <row r="9878" spans="7:7">
      <c r="G9878"/>
    </row>
    <row r="9879" spans="7:7">
      <c r="G9879"/>
    </row>
    <row r="9880" spans="7:7">
      <c r="G9880"/>
    </row>
    <row r="9881" spans="7:7">
      <c r="G9881"/>
    </row>
    <row r="9882" spans="7:7">
      <c r="G9882"/>
    </row>
    <row r="9883" spans="7:7">
      <c r="G9883"/>
    </row>
    <row r="9884" spans="7:7">
      <c r="G9884"/>
    </row>
    <row r="9885" spans="7:7">
      <c r="G9885"/>
    </row>
    <row r="9886" spans="7:7">
      <c r="G9886"/>
    </row>
    <row r="9887" spans="7:7">
      <c r="G9887"/>
    </row>
    <row r="9888" spans="7:7">
      <c r="G9888"/>
    </row>
    <row r="9889" spans="7:7">
      <c r="G9889"/>
    </row>
    <row r="9890" spans="7:7">
      <c r="G9890"/>
    </row>
    <row r="9891" spans="7:7">
      <c r="G9891"/>
    </row>
    <row r="9892" spans="7:7">
      <c r="G9892"/>
    </row>
    <row r="9893" spans="7:7">
      <c r="G9893"/>
    </row>
    <row r="9894" spans="7:7">
      <c r="G9894"/>
    </row>
    <row r="9895" spans="7:7">
      <c r="G9895"/>
    </row>
    <row r="9896" spans="7:7">
      <c r="G9896"/>
    </row>
    <row r="9897" spans="7:7">
      <c r="G9897"/>
    </row>
    <row r="9898" spans="7:7">
      <c r="G9898"/>
    </row>
    <row r="9899" spans="7:7">
      <c r="G9899"/>
    </row>
    <row r="9900" spans="7:7">
      <c r="G9900"/>
    </row>
    <row r="9901" spans="7:7">
      <c r="G9901"/>
    </row>
    <row r="9902" spans="7:7">
      <c r="G9902"/>
    </row>
    <row r="9903" spans="7:7">
      <c r="G9903"/>
    </row>
    <row r="9904" spans="7:7">
      <c r="G9904"/>
    </row>
    <row r="9905" spans="7:7">
      <c r="G9905"/>
    </row>
    <row r="9906" spans="7:7">
      <c r="G9906"/>
    </row>
    <row r="9907" spans="7:7">
      <c r="G9907"/>
    </row>
    <row r="9908" spans="7:7">
      <c r="G9908"/>
    </row>
    <row r="9909" spans="7:7">
      <c r="G9909"/>
    </row>
    <row r="9910" spans="7:7">
      <c r="G9910"/>
    </row>
    <row r="9911" spans="7:7">
      <c r="G9911"/>
    </row>
    <row r="9912" spans="7:7">
      <c r="G9912"/>
    </row>
    <row r="9913" spans="7:7">
      <c r="G9913"/>
    </row>
    <row r="9914" spans="7:7">
      <c r="G9914"/>
    </row>
    <row r="9915" spans="7:7">
      <c r="G9915"/>
    </row>
    <row r="9916" spans="7:7">
      <c r="G9916"/>
    </row>
    <row r="9917" spans="7:7">
      <c r="G9917"/>
    </row>
    <row r="9918" spans="7:7">
      <c r="G9918"/>
    </row>
    <row r="9919" spans="7:7">
      <c r="G9919"/>
    </row>
    <row r="9920" spans="7:7">
      <c r="G9920"/>
    </row>
    <row r="9921" spans="7:7">
      <c r="G9921"/>
    </row>
    <row r="9922" spans="7:7">
      <c r="G9922"/>
    </row>
    <row r="9923" spans="7:7">
      <c r="G9923"/>
    </row>
    <row r="9924" spans="7:7">
      <c r="G9924"/>
    </row>
    <row r="9925" spans="7:7">
      <c r="G9925"/>
    </row>
    <row r="9926" spans="7:7">
      <c r="G9926"/>
    </row>
    <row r="9927" spans="7:7">
      <c r="G9927"/>
    </row>
    <row r="9928" spans="7:7">
      <c r="G9928"/>
    </row>
    <row r="9929" spans="7:7">
      <c r="G9929"/>
    </row>
    <row r="9930" spans="7:7">
      <c r="G9930"/>
    </row>
    <row r="9931" spans="7:7">
      <c r="G9931"/>
    </row>
    <row r="9932" spans="7:7">
      <c r="G9932"/>
    </row>
    <row r="9933" spans="7:7">
      <c r="G9933"/>
    </row>
    <row r="9934" spans="7:7">
      <c r="G9934"/>
    </row>
    <row r="9935" spans="7:7">
      <c r="G9935"/>
    </row>
    <row r="9936" spans="7:7">
      <c r="G9936"/>
    </row>
    <row r="9937" spans="7:7">
      <c r="G9937"/>
    </row>
    <row r="9938" spans="7:7">
      <c r="G9938"/>
    </row>
    <row r="9939" spans="7:7">
      <c r="G9939"/>
    </row>
    <row r="9940" spans="7:7">
      <c r="G9940"/>
    </row>
    <row r="9941" spans="7:7">
      <c r="G9941"/>
    </row>
    <row r="9942" spans="7:7">
      <c r="G9942"/>
    </row>
    <row r="9943" spans="7:7">
      <c r="G9943"/>
    </row>
    <row r="9944" spans="7:7">
      <c r="G9944"/>
    </row>
    <row r="9945" spans="7:7">
      <c r="G9945"/>
    </row>
    <row r="9946" spans="7:7">
      <c r="G9946"/>
    </row>
    <row r="9947" spans="7:7">
      <c r="G9947"/>
    </row>
    <row r="9948" spans="7:7">
      <c r="G9948"/>
    </row>
    <row r="9949" spans="7:7">
      <c r="G9949"/>
    </row>
    <row r="9950" spans="7:7">
      <c r="G9950"/>
    </row>
    <row r="9951" spans="7:7">
      <c r="G9951"/>
    </row>
    <row r="9952" spans="7:7">
      <c r="G9952"/>
    </row>
    <row r="9953" spans="7:7">
      <c r="G9953"/>
    </row>
    <row r="9954" spans="7:7">
      <c r="G9954"/>
    </row>
    <row r="9955" spans="7:7">
      <c r="G9955"/>
    </row>
    <row r="9956" spans="7:7">
      <c r="G9956"/>
    </row>
    <row r="9957" spans="7:7">
      <c r="G9957"/>
    </row>
    <row r="9958" spans="7:7">
      <c r="G9958"/>
    </row>
    <row r="9959" spans="7:7">
      <c r="G9959"/>
    </row>
    <row r="9960" spans="7:7">
      <c r="G9960"/>
    </row>
    <row r="9961" spans="7:7">
      <c r="G9961"/>
    </row>
    <row r="9962" spans="7:7">
      <c r="G9962"/>
    </row>
    <row r="9963" spans="7:7">
      <c r="G9963"/>
    </row>
    <row r="9964" spans="7:7">
      <c r="G9964"/>
    </row>
    <row r="9965" spans="7:7">
      <c r="G9965"/>
    </row>
    <row r="9966" spans="7:7">
      <c r="G9966"/>
    </row>
    <row r="9967" spans="7:7">
      <c r="G9967"/>
    </row>
    <row r="9968" spans="7:7">
      <c r="G9968"/>
    </row>
    <row r="9969" spans="7:7">
      <c r="G9969"/>
    </row>
    <row r="9970" spans="7:7">
      <c r="G9970"/>
    </row>
    <row r="9971" spans="7:7">
      <c r="G9971"/>
    </row>
    <row r="9972" spans="7:7">
      <c r="G9972"/>
    </row>
    <row r="9973" spans="7:7">
      <c r="G9973"/>
    </row>
    <row r="9974" spans="7:7">
      <c r="G9974"/>
    </row>
    <row r="9975" spans="7:7">
      <c r="G9975"/>
    </row>
    <row r="9976" spans="7:7">
      <c r="G9976"/>
    </row>
    <row r="9977" spans="7:7">
      <c r="G9977"/>
    </row>
    <row r="9978" spans="7:7">
      <c r="G9978"/>
    </row>
    <row r="9979" spans="7:7">
      <c r="G9979"/>
    </row>
    <row r="9980" spans="7:7">
      <c r="G9980"/>
    </row>
    <row r="9981" spans="7:7">
      <c r="G9981"/>
    </row>
    <row r="9982" spans="7:7">
      <c r="G9982"/>
    </row>
    <row r="9983" spans="7:7">
      <c r="G9983"/>
    </row>
    <row r="9984" spans="7:7">
      <c r="G9984"/>
    </row>
    <row r="9985" spans="7:7">
      <c r="G9985"/>
    </row>
    <row r="9986" spans="7:7">
      <c r="G9986"/>
    </row>
    <row r="9987" spans="7:7">
      <c r="G9987"/>
    </row>
    <row r="9988" spans="7:7">
      <c r="G9988"/>
    </row>
    <row r="9989" spans="7:7">
      <c r="G9989"/>
    </row>
    <row r="9990" spans="7:7">
      <c r="G9990"/>
    </row>
    <row r="9991" spans="7:7">
      <c r="G9991"/>
    </row>
    <row r="9992" spans="7:7">
      <c r="G9992"/>
    </row>
    <row r="9993" spans="7:7">
      <c r="G9993"/>
    </row>
    <row r="9994" spans="7:7">
      <c r="G9994"/>
    </row>
    <row r="9995" spans="7:7">
      <c r="G9995"/>
    </row>
    <row r="9996" spans="7:7">
      <c r="G9996"/>
    </row>
    <row r="9997" spans="7:7">
      <c r="G9997"/>
    </row>
    <row r="9998" spans="7:7">
      <c r="G9998"/>
    </row>
    <row r="9999" spans="7:7">
      <c r="G9999"/>
    </row>
    <row r="10000" spans="7:7">
      <c r="G10000"/>
    </row>
    <row r="10001" spans="7:7">
      <c r="G10001"/>
    </row>
    <row r="10002" spans="7:7">
      <c r="G10002"/>
    </row>
    <row r="10003" spans="7:7">
      <c r="G10003"/>
    </row>
    <row r="10004" spans="7:7">
      <c r="G10004"/>
    </row>
    <row r="10005" spans="7:7">
      <c r="G10005"/>
    </row>
    <row r="10006" spans="7:7">
      <c r="G10006"/>
    </row>
    <row r="10007" spans="7:7">
      <c r="G10007"/>
    </row>
    <row r="10008" spans="7:7">
      <c r="G10008"/>
    </row>
    <row r="10009" spans="7:7">
      <c r="G10009"/>
    </row>
    <row r="10010" spans="7:7">
      <c r="G10010"/>
    </row>
    <row r="10011" spans="7:7">
      <c r="G10011"/>
    </row>
    <row r="10012" spans="7:7">
      <c r="G10012"/>
    </row>
    <row r="10013" spans="7:7">
      <c r="G10013"/>
    </row>
    <row r="10014" spans="7:7">
      <c r="G10014"/>
    </row>
    <row r="10015" spans="7:7">
      <c r="G10015"/>
    </row>
    <row r="10016" spans="7:7">
      <c r="G10016"/>
    </row>
    <row r="10017" spans="7:7">
      <c r="G10017"/>
    </row>
    <row r="10018" spans="7:7">
      <c r="G10018"/>
    </row>
    <row r="10019" spans="7:7">
      <c r="G10019"/>
    </row>
    <row r="10020" spans="7:7">
      <c r="G10020"/>
    </row>
    <row r="10021" spans="7:7">
      <c r="G10021"/>
    </row>
    <row r="10022" spans="7:7">
      <c r="G10022"/>
    </row>
    <row r="10023" spans="7:7">
      <c r="G10023"/>
    </row>
    <row r="10024" spans="7:7">
      <c r="G10024"/>
    </row>
    <row r="10025" spans="7:7">
      <c r="G10025"/>
    </row>
    <row r="10026" spans="7:7">
      <c r="G10026"/>
    </row>
    <row r="10027" spans="7:7">
      <c r="G10027"/>
    </row>
    <row r="10028" spans="7:7">
      <c r="G10028"/>
    </row>
    <row r="10029" spans="7:7">
      <c r="G10029"/>
    </row>
    <row r="10030" spans="7:7">
      <c r="G10030"/>
    </row>
    <row r="10031" spans="7:7">
      <c r="G10031"/>
    </row>
    <row r="10032" spans="7:7">
      <c r="G10032"/>
    </row>
    <row r="10033" spans="7:7">
      <c r="G10033"/>
    </row>
    <row r="10034" spans="7:7">
      <c r="G10034"/>
    </row>
    <row r="10035" spans="7:7">
      <c r="G10035"/>
    </row>
    <row r="10036" spans="7:7">
      <c r="G10036"/>
    </row>
    <row r="10037" spans="7:7">
      <c r="G10037"/>
    </row>
    <row r="10038" spans="7:7">
      <c r="G10038"/>
    </row>
    <row r="10039" spans="7:7">
      <c r="G10039"/>
    </row>
    <row r="10040" spans="7:7">
      <c r="G10040"/>
    </row>
    <row r="10041" spans="7:7">
      <c r="G10041"/>
    </row>
    <row r="10042" spans="7:7">
      <c r="G10042"/>
    </row>
    <row r="10043" spans="7:7">
      <c r="G10043"/>
    </row>
    <row r="10044" spans="7:7">
      <c r="G10044"/>
    </row>
    <row r="10045" spans="7:7">
      <c r="G10045"/>
    </row>
    <row r="10046" spans="7:7">
      <c r="G10046"/>
    </row>
    <row r="10047" spans="7:7">
      <c r="G10047"/>
    </row>
    <row r="10048" spans="7:7">
      <c r="G10048"/>
    </row>
    <row r="10049" spans="7:7">
      <c r="G10049"/>
    </row>
    <row r="10050" spans="7:7">
      <c r="G10050"/>
    </row>
    <row r="10051" spans="7:7">
      <c r="G10051"/>
    </row>
    <row r="10052" spans="7:7">
      <c r="G10052"/>
    </row>
    <row r="10053" spans="7:7">
      <c r="G10053"/>
    </row>
    <row r="10054" spans="7:7">
      <c r="G10054"/>
    </row>
    <row r="10055" spans="7:7">
      <c r="G10055"/>
    </row>
    <row r="10056" spans="7:7">
      <c r="G10056"/>
    </row>
    <row r="10057" spans="7:7">
      <c r="G10057"/>
    </row>
    <row r="10058" spans="7:7">
      <c r="G10058"/>
    </row>
    <row r="10059" spans="7:7">
      <c r="G10059"/>
    </row>
    <row r="10060" spans="7:7">
      <c r="G10060"/>
    </row>
    <row r="10061" spans="7:7">
      <c r="G10061"/>
    </row>
    <row r="10062" spans="7:7">
      <c r="G10062"/>
    </row>
    <row r="10063" spans="7:7">
      <c r="G10063"/>
    </row>
    <row r="10064" spans="7:7">
      <c r="G10064"/>
    </row>
    <row r="10065" spans="7:7">
      <c r="G10065"/>
    </row>
    <row r="10066" spans="7:7">
      <c r="G10066"/>
    </row>
    <row r="10067" spans="7:7">
      <c r="G10067"/>
    </row>
    <row r="10068" spans="7:7">
      <c r="G10068"/>
    </row>
    <row r="10069" spans="7:7">
      <c r="G10069"/>
    </row>
    <row r="10070" spans="7:7">
      <c r="G10070"/>
    </row>
    <row r="10071" spans="7:7">
      <c r="G10071"/>
    </row>
    <row r="10072" spans="7:7">
      <c r="G10072"/>
    </row>
    <row r="10073" spans="7:7">
      <c r="G10073"/>
    </row>
    <row r="10074" spans="7:7">
      <c r="G10074"/>
    </row>
    <row r="10075" spans="7:7">
      <c r="G10075"/>
    </row>
    <row r="10076" spans="7:7">
      <c r="G10076"/>
    </row>
    <row r="10077" spans="7:7">
      <c r="G10077"/>
    </row>
    <row r="10078" spans="7:7">
      <c r="G10078"/>
    </row>
    <row r="10079" spans="7:7">
      <c r="G10079"/>
    </row>
    <row r="10080" spans="7:7">
      <c r="G10080"/>
    </row>
    <row r="10081" spans="7:7">
      <c r="G10081"/>
    </row>
    <row r="10082" spans="7:7">
      <c r="G10082"/>
    </row>
    <row r="10083" spans="7:7">
      <c r="G10083"/>
    </row>
    <row r="10084" spans="7:7">
      <c r="G10084"/>
    </row>
    <row r="10085" spans="7:7">
      <c r="G10085"/>
    </row>
    <row r="10086" spans="7:7">
      <c r="G10086"/>
    </row>
    <row r="10087" spans="7:7">
      <c r="G10087"/>
    </row>
    <row r="10088" spans="7:7">
      <c r="G10088"/>
    </row>
    <row r="10089" spans="7:7">
      <c r="G10089"/>
    </row>
    <row r="10090" spans="7:7">
      <c r="G10090"/>
    </row>
    <row r="10091" spans="7:7">
      <c r="G10091"/>
    </row>
    <row r="10092" spans="7:7">
      <c r="G10092"/>
    </row>
    <row r="10093" spans="7:7">
      <c r="G10093"/>
    </row>
    <row r="10094" spans="7:7">
      <c r="G10094"/>
    </row>
    <row r="10095" spans="7:7">
      <c r="G10095"/>
    </row>
    <row r="10096" spans="7:7">
      <c r="G10096"/>
    </row>
    <row r="10097" spans="7:7">
      <c r="G10097"/>
    </row>
    <row r="10098" spans="7:7">
      <c r="G10098"/>
    </row>
    <row r="10099" spans="7:7">
      <c r="G10099"/>
    </row>
    <row r="10100" spans="7:7">
      <c r="G10100"/>
    </row>
    <row r="10101" spans="7:7">
      <c r="G10101"/>
    </row>
    <row r="10102" spans="7:7">
      <c r="G10102"/>
    </row>
    <row r="10103" spans="7:7">
      <c r="G10103"/>
    </row>
    <row r="10104" spans="7:7">
      <c r="G10104"/>
    </row>
    <row r="10105" spans="7:7">
      <c r="G10105"/>
    </row>
    <row r="10106" spans="7:7">
      <c r="G10106"/>
    </row>
    <row r="10107" spans="7:7">
      <c r="G10107"/>
    </row>
    <row r="10108" spans="7:7">
      <c r="G10108"/>
    </row>
    <row r="10109" spans="7:7">
      <c r="G10109"/>
    </row>
    <row r="10110" spans="7:7">
      <c r="G10110"/>
    </row>
    <row r="10111" spans="7:7">
      <c r="G10111"/>
    </row>
    <row r="10112" spans="7:7">
      <c r="G10112"/>
    </row>
    <row r="10113" spans="7:7">
      <c r="G10113"/>
    </row>
    <row r="10114" spans="7:7">
      <c r="G10114"/>
    </row>
    <row r="10115" spans="7:7">
      <c r="G10115"/>
    </row>
    <row r="10116" spans="7:7">
      <c r="G10116"/>
    </row>
    <row r="10117" spans="7:7">
      <c r="G10117"/>
    </row>
    <row r="10118" spans="7:7">
      <c r="G10118"/>
    </row>
    <row r="10119" spans="7:7">
      <c r="G10119"/>
    </row>
    <row r="10120" spans="7:7">
      <c r="G10120"/>
    </row>
    <row r="10121" spans="7:7">
      <c r="G10121"/>
    </row>
    <row r="10122" spans="7:7">
      <c r="G10122"/>
    </row>
    <row r="10123" spans="7:7">
      <c r="G10123"/>
    </row>
    <row r="10124" spans="7:7">
      <c r="G10124"/>
    </row>
    <row r="10125" spans="7:7">
      <c r="G10125"/>
    </row>
    <row r="10126" spans="7:7">
      <c r="G10126"/>
    </row>
    <row r="10127" spans="7:7">
      <c r="G10127"/>
    </row>
    <row r="10128" spans="7:7">
      <c r="G10128"/>
    </row>
    <row r="10129" spans="7:7">
      <c r="G10129"/>
    </row>
    <row r="10130" spans="7:7">
      <c r="G10130"/>
    </row>
    <row r="10131" spans="7:7">
      <c r="G10131"/>
    </row>
    <row r="10132" spans="7:7">
      <c r="G10132"/>
    </row>
    <row r="10133" spans="7:7">
      <c r="G10133"/>
    </row>
    <row r="10134" spans="7:7">
      <c r="G10134"/>
    </row>
    <row r="10135" spans="7:7">
      <c r="G10135"/>
    </row>
    <row r="10136" spans="7:7">
      <c r="G10136"/>
    </row>
    <row r="10137" spans="7:7">
      <c r="G10137"/>
    </row>
    <row r="10138" spans="7:7">
      <c r="G10138"/>
    </row>
    <row r="10139" spans="7:7">
      <c r="G10139"/>
    </row>
    <row r="10140" spans="7:7">
      <c r="G10140"/>
    </row>
    <row r="10141" spans="7:7">
      <c r="G10141"/>
    </row>
    <row r="10142" spans="7:7">
      <c r="G10142"/>
    </row>
    <row r="10143" spans="7:7">
      <c r="G10143"/>
    </row>
    <row r="10144" spans="7:7">
      <c r="G10144"/>
    </row>
    <row r="10145" spans="7:7">
      <c r="G10145"/>
    </row>
    <row r="10146" spans="7:7">
      <c r="G10146"/>
    </row>
    <row r="10147" spans="7:7">
      <c r="G10147"/>
    </row>
    <row r="10148" spans="7:7">
      <c r="G10148"/>
    </row>
    <row r="10149" spans="7:7">
      <c r="G10149"/>
    </row>
    <row r="10150" spans="7:7">
      <c r="G10150"/>
    </row>
    <row r="10151" spans="7:7">
      <c r="G10151"/>
    </row>
    <row r="10152" spans="7:7">
      <c r="G10152"/>
    </row>
    <row r="10153" spans="7:7">
      <c r="G10153"/>
    </row>
    <row r="10154" spans="7:7">
      <c r="G10154"/>
    </row>
    <row r="10155" spans="7:7">
      <c r="G10155"/>
    </row>
    <row r="10156" spans="7:7">
      <c r="G10156"/>
    </row>
    <row r="10157" spans="7:7">
      <c r="G10157"/>
    </row>
    <row r="10158" spans="7:7">
      <c r="G10158"/>
    </row>
    <row r="10159" spans="7:7">
      <c r="G10159"/>
    </row>
    <row r="10160" spans="7:7">
      <c r="G10160"/>
    </row>
    <row r="10161" spans="7:7">
      <c r="G10161"/>
    </row>
    <row r="10162" spans="7:7">
      <c r="G10162"/>
    </row>
    <row r="10163" spans="7:7">
      <c r="G10163"/>
    </row>
    <row r="10164" spans="7:7">
      <c r="G10164"/>
    </row>
    <row r="10165" spans="7:7">
      <c r="G10165"/>
    </row>
    <row r="10166" spans="7:7">
      <c r="G10166"/>
    </row>
    <row r="10167" spans="7:7">
      <c r="G10167"/>
    </row>
    <row r="10168" spans="7:7">
      <c r="G10168"/>
    </row>
    <row r="10169" spans="7:7">
      <c r="G10169"/>
    </row>
    <row r="10170" spans="7:7">
      <c r="G10170"/>
    </row>
    <row r="10171" spans="7:7">
      <c r="G10171"/>
    </row>
    <row r="10172" spans="7:7">
      <c r="G10172"/>
    </row>
    <row r="10173" spans="7:7">
      <c r="G10173"/>
    </row>
    <row r="10174" spans="7:7">
      <c r="G10174"/>
    </row>
    <row r="10175" spans="7:7">
      <c r="G10175"/>
    </row>
    <row r="10176" spans="7:7">
      <c r="G10176"/>
    </row>
    <row r="10177" spans="7:7">
      <c r="G10177"/>
    </row>
    <row r="10178" spans="7:7">
      <c r="G10178"/>
    </row>
    <row r="10179" spans="7:7">
      <c r="G10179"/>
    </row>
    <row r="10180" spans="7:7">
      <c r="G10180"/>
    </row>
    <row r="10181" spans="7:7">
      <c r="G10181"/>
    </row>
    <row r="10182" spans="7:7">
      <c r="G10182"/>
    </row>
    <row r="10183" spans="7:7">
      <c r="G10183"/>
    </row>
    <row r="10184" spans="7:7">
      <c r="G10184"/>
    </row>
    <row r="10185" spans="7:7">
      <c r="G10185"/>
    </row>
    <row r="10186" spans="7:7">
      <c r="G10186"/>
    </row>
    <row r="10187" spans="7:7">
      <c r="G10187"/>
    </row>
    <row r="10188" spans="7:7">
      <c r="G10188"/>
    </row>
    <row r="10189" spans="7:7">
      <c r="G10189"/>
    </row>
    <row r="10190" spans="7:7">
      <c r="G10190"/>
    </row>
    <row r="10191" spans="7:7">
      <c r="G10191"/>
    </row>
    <row r="10192" spans="7:7">
      <c r="G10192"/>
    </row>
    <row r="10193" spans="7:7">
      <c r="G10193"/>
    </row>
    <row r="10194" spans="7:7">
      <c r="G10194"/>
    </row>
    <row r="10195" spans="7:7">
      <c r="G10195"/>
    </row>
    <row r="10196" spans="7:7">
      <c r="G10196"/>
    </row>
    <row r="10197" spans="7:7">
      <c r="G10197"/>
    </row>
    <row r="10198" spans="7:7">
      <c r="G10198"/>
    </row>
    <row r="10199" spans="7:7">
      <c r="G10199"/>
    </row>
    <row r="10200" spans="7:7">
      <c r="G10200"/>
    </row>
    <row r="10201" spans="7:7">
      <c r="G10201"/>
    </row>
    <row r="10202" spans="7:7">
      <c r="G10202"/>
    </row>
    <row r="10203" spans="7:7">
      <c r="G10203"/>
    </row>
    <row r="10204" spans="7:7">
      <c r="G10204"/>
    </row>
    <row r="10205" spans="7:7">
      <c r="G10205"/>
    </row>
    <row r="10206" spans="7:7">
      <c r="G10206"/>
    </row>
    <row r="10207" spans="7:7">
      <c r="G10207"/>
    </row>
    <row r="10208" spans="7:7">
      <c r="G10208"/>
    </row>
    <row r="10209" spans="7:7">
      <c r="G10209"/>
    </row>
    <row r="10210" spans="7:7">
      <c r="G10210"/>
    </row>
    <row r="10211" spans="7:7">
      <c r="G10211"/>
    </row>
    <row r="10212" spans="7:7">
      <c r="G10212"/>
    </row>
    <row r="10213" spans="7:7">
      <c r="G10213"/>
    </row>
    <row r="10214" spans="7:7">
      <c r="G10214"/>
    </row>
    <row r="10215" spans="7:7">
      <c r="G10215"/>
    </row>
    <row r="10216" spans="7:7">
      <c r="G10216"/>
    </row>
    <row r="10217" spans="7:7">
      <c r="G10217"/>
    </row>
    <row r="10218" spans="7:7">
      <c r="G10218"/>
    </row>
    <row r="10219" spans="7:7">
      <c r="G10219"/>
    </row>
    <row r="10220" spans="7:7">
      <c r="G10220"/>
    </row>
    <row r="10221" spans="7:7">
      <c r="G10221"/>
    </row>
    <row r="10222" spans="7:7">
      <c r="G10222"/>
    </row>
    <row r="10223" spans="7:7">
      <c r="G10223"/>
    </row>
    <row r="10224" spans="7:7">
      <c r="G10224"/>
    </row>
    <row r="10225" spans="7:7">
      <c r="G10225"/>
    </row>
    <row r="10226" spans="7:7">
      <c r="G10226"/>
    </row>
    <row r="10227" spans="7:7">
      <c r="G10227"/>
    </row>
    <row r="10228" spans="7:7">
      <c r="G10228"/>
    </row>
    <row r="10229" spans="7:7">
      <c r="G10229"/>
    </row>
    <row r="10230" spans="7:7">
      <c r="G10230"/>
    </row>
    <row r="10231" spans="7:7">
      <c r="G10231"/>
    </row>
    <row r="10232" spans="7:7">
      <c r="G10232"/>
    </row>
    <row r="10233" spans="7:7">
      <c r="G10233"/>
    </row>
    <row r="10234" spans="7:7">
      <c r="G10234"/>
    </row>
    <row r="10235" spans="7:7">
      <c r="G10235"/>
    </row>
    <row r="10236" spans="7:7">
      <c r="G10236"/>
    </row>
    <row r="10237" spans="7:7">
      <c r="G10237"/>
    </row>
    <row r="10238" spans="7:7">
      <c r="G10238"/>
    </row>
    <row r="10239" spans="7:7">
      <c r="G10239"/>
    </row>
    <row r="10240" spans="7:7">
      <c r="G10240"/>
    </row>
    <row r="10241" spans="7:7">
      <c r="G10241"/>
    </row>
    <row r="10242" spans="7:7">
      <c r="G10242"/>
    </row>
    <row r="10243" spans="7:7">
      <c r="G10243"/>
    </row>
    <row r="10244" spans="7:7">
      <c r="G10244"/>
    </row>
    <row r="10245" spans="7:7">
      <c r="G10245"/>
    </row>
    <row r="10246" spans="7:7">
      <c r="G10246"/>
    </row>
    <row r="10247" spans="7:7">
      <c r="G10247"/>
    </row>
    <row r="10248" spans="7:7">
      <c r="G10248"/>
    </row>
    <row r="10249" spans="7:7">
      <c r="G10249"/>
    </row>
    <row r="10250" spans="7:7">
      <c r="G10250"/>
    </row>
    <row r="10251" spans="7:7">
      <c r="G10251"/>
    </row>
    <row r="10252" spans="7:7">
      <c r="G10252"/>
    </row>
    <row r="10253" spans="7:7">
      <c r="G10253"/>
    </row>
    <row r="10254" spans="7:7">
      <c r="G10254"/>
    </row>
    <row r="10255" spans="7:7">
      <c r="G10255"/>
    </row>
    <row r="10256" spans="7:7">
      <c r="G10256"/>
    </row>
    <row r="10257" spans="7:7">
      <c r="G10257"/>
    </row>
    <row r="10258" spans="7:7">
      <c r="G10258"/>
    </row>
    <row r="10259" spans="7:7">
      <c r="G10259"/>
    </row>
    <row r="10260" spans="7:7">
      <c r="G10260"/>
    </row>
    <row r="10261" spans="7:7">
      <c r="G10261"/>
    </row>
    <row r="10262" spans="7:7">
      <c r="G10262"/>
    </row>
    <row r="10263" spans="7:7">
      <c r="G10263"/>
    </row>
    <row r="10264" spans="7:7">
      <c r="G10264"/>
    </row>
    <row r="10265" spans="7:7">
      <c r="G10265"/>
    </row>
    <row r="10266" spans="7:7">
      <c r="G10266"/>
    </row>
    <row r="10267" spans="7:7">
      <c r="G10267"/>
    </row>
    <row r="10268" spans="7:7">
      <c r="G10268"/>
    </row>
    <row r="10269" spans="7:7">
      <c r="G10269"/>
    </row>
    <row r="10270" spans="7:7">
      <c r="G10270"/>
    </row>
    <row r="10271" spans="7:7">
      <c r="G10271"/>
    </row>
    <row r="10272" spans="7:7">
      <c r="G10272"/>
    </row>
    <row r="10273" spans="7:7">
      <c r="G10273"/>
    </row>
    <row r="10274" spans="7:7">
      <c r="G10274"/>
    </row>
    <row r="10275" spans="7:7">
      <c r="G10275"/>
    </row>
    <row r="10276" spans="7:7">
      <c r="G10276"/>
    </row>
    <row r="10277" spans="7:7">
      <c r="G10277"/>
    </row>
    <row r="10278" spans="7:7">
      <c r="G10278"/>
    </row>
    <row r="10279" spans="7:7">
      <c r="G10279"/>
    </row>
    <row r="10280" spans="7:7">
      <c r="G10280"/>
    </row>
    <row r="10281" spans="7:7">
      <c r="G10281"/>
    </row>
    <row r="10282" spans="7:7">
      <c r="G10282"/>
    </row>
    <row r="10283" spans="7:7">
      <c r="G10283"/>
    </row>
    <row r="10284" spans="7:7">
      <c r="G10284"/>
    </row>
    <row r="10285" spans="7:7">
      <c r="G10285"/>
    </row>
    <row r="10286" spans="7:7">
      <c r="G10286"/>
    </row>
    <row r="10287" spans="7:7">
      <c r="G10287"/>
    </row>
    <row r="10288" spans="7:7">
      <c r="G10288"/>
    </row>
    <row r="10289" spans="7:7">
      <c r="G10289"/>
    </row>
    <row r="10290" spans="7:7">
      <c r="G10290"/>
    </row>
    <row r="10291" spans="7:7">
      <c r="G10291"/>
    </row>
    <row r="10292" spans="7:7">
      <c r="G10292"/>
    </row>
    <row r="10293" spans="7:7">
      <c r="G10293"/>
    </row>
    <row r="10294" spans="7:7">
      <c r="G10294"/>
    </row>
    <row r="10295" spans="7:7">
      <c r="G10295"/>
    </row>
    <row r="10296" spans="7:7">
      <c r="G10296"/>
    </row>
    <row r="10297" spans="7:7">
      <c r="G10297"/>
    </row>
    <row r="10298" spans="7:7">
      <c r="G10298"/>
    </row>
    <row r="10299" spans="7:7">
      <c r="G10299"/>
    </row>
    <row r="10300" spans="7:7">
      <c r="G10300"/>
    </row>
    <row r="10301" spans="7:7">
      <c r="G10301"/>
    </row>
    <row r="10302" spans="7:7">
      <c r="G10302"/>
    </row>
    <row r="10303" spans="7:7">
      <c r="G10303"/>
    </row>
    <row r="10304" spans="7:7">
      <c r="G10304"/>
    </row>
    <row r="10305" spans="7:7">
      <c r="G10305"/>
    </row>
    <row r="10306" spans="7:7">
      <c r="G10306"/>
    </row>
    <row r="10307" spans="7:7">
      <c r="G10307"/>
    </row>
    <row r="10308" spans="7:7">
      <c r="G10308"/>
    </row>
    <row r="10309" spans="7:7">
      <c r="G10309"/>
    </row>
    <row r="10310" spans="7:7">
      <c r="G10310"/>
    </row>
    <row r="10311" spans="7:7">
      <c r="G10311"/>
    </row>
    <row r="10312" spans="7:7">
      <c r="G10312"/>
    </row>
    <row r="10313" spans="7:7">
      <c r="G10313"/>
    </row>
    <row r="10314" spans="7:7">
      <c r="G10314"/>
    </row>
    <row r="10315" spans="7:7">
      <c r="G10315"/>
    </row>
    <row r="10316" spans="7:7">
      <c r="G10316"/>
    </row>
    <row r="10317" spans="7:7">
      <c r="G10317"/>
    </row>
    <row r="10318" spans="7:7">
      <c r="G10318"/>
    </row>
    <row r="10319" spans="7:7">
      <c r="G10319"/>
    </row>
    <row r="10320" spans="7:7">
      <c r="G10320"/>
    </row>
    <row r="10321" spans="7:7">
      <c r="G10321"/>
    </row>
    <row r="10322" spans="7:7">
      <c r="G10322"/>
    </row>
    <row r="10323" spans="7:7">
      <c r="G10323"/>
    </row>
    <row r="10324" spans="7:7">
      <c r="G10324"/>
    </row>
    <row r="10325" spans="7:7">
      <c r="G10325"/>
    </row>
    <row r="10326" spans="7:7">
      <c r="G10326"/>
    </row>
    <row r="10327" spans="7:7">
      <c r="G10327"/>
    </row>
    <row r="10328" spans="7:7">
      <c r="G10328"/>
    </row>
    <row r="10329" spans="7:7">
      <c r="G10329"/>
    </row>
    <row r="10330" spans="7:7">
      <c r="G10330"/>
    </row>
    <row r="10331" spans="7:7">
      <c r="G10331"/>
    </row>
    <row r="10332" spans="7:7">
      <c r="G10332"/>
    </row>
    <row r="10333" spans="7:7">
      <c r="G10333"/>
    </row>
    <row r="10334" spans="7:7">
      <c r="G10334"/>
    </row>
    <row r="10335" spans="7:7">
      <c r="G10335"/>
    </row>
    <row r="10336" spans="7:7">
      <c r="G10336"/>
    </row>
    <row r="10337" spans="7:7">
      <c r="G10337"/>
    </row>
    <row r="10338" spans="7:7">
      <c r="G10338"/>
    </row>
    <row r="10339" spans="7:7">
      <c r="G10339"/>
    </row>
    <row r="10340" spans="7:7">
      <c r="G10340"/>
    </row>
    <row r="10341" spans="7:7">
      <c r="G10341"/>
    </row>
    <row r="10342" spans="7:7">
      <c r="G10342"/>
    </row>
    <row r="10343" spans="7:7">
      <c r="G10343"/>
    </row>
    <row r="10344" spans="7:7">
      <c r="G10344"/>
    </row>
    <row r="10345" spans="7:7">
      <c r="G10345"/>
    </row>
    <row r="10346" spans="7:7">
      <c r="G10346"/>
    </row>
    <row r="10347" spans="7:7">
      <c r="G10347"/>
    </row>
    <row r="10348" spans="7:7">
      <c r="G10348"/>
    </row>
    <row r="10349" spans="7:7">
      <c r="G10349"/>
    </row>
    <row r="10350" spans="7:7">
      <c r="G10350"/>
    </row>
    <row r="10351" spans="7:7">
      <c r="G10351"/>
    </row>
    <row r="10352" spans="7:7">
      <c r="G10352"/>
    </row>
    <row r="10353" spans="7:7">
      <c r="G10353"/>
    </row>
    <row r="10354" spans="7:7">
      <c r="G10354"/>
    </row>
    <row r="10355" spans="7:7">
      <c r="G10355"/>
    </row>
    <row r="10356" spans="7:7">
      <c r="G10356"/>
    </row>
    <row r="10357" spans="7:7">
      <c r="G10357"/>
    </row>
    <row r="10358" spans="7:7">
      <c r="G10358"/>
    </row>
    <row r="10359" spans="7:7">
      <c r="G10359"/>
    </row>
    <row r="10360" spans="7:7">
      <c r="G10360"/>
    </row>
    <row r="10361" spans="7:7">
      <c r="G10361"/>
    </row>
    <row r="10362" spans="7:7">
      <c r="G10362"/>
    </row>
    <row r="10363" spans="7:7">
      <c r="G10363"/>
    </row>
    <row r="10364" spans="7:7">
      <c r="G10364"/>
    </row>
    <row r="10365" spans="7:7">
      <c r="G10365"/>
    </row>
    <row r="10366" spans="7:7">
      <c r="G10366"/>
    </row>
    <row r="10367" spans="7:7">
      <c r="G10367"/>
    </row>
    <row r="10368" spans="7:7">
      <c r="G10368"/>
    </row>
    <row r="10369" spans="7:7">
      <c r="G10369"/>
    </row>
    <row r="10370" spans="7:7">
      <c r="G10370"/>
    </row>
    <row r="10371" spans="7:7">
      <c r="G10371"/>
    </row>
    <row r="10372" spans="7:7">
      <c r="G10372"/>
    </row>
    <row r="10373" spans="7:7">
      <c r="G10373"/>
    </row>
    <row r="10374" spans="7:7">
      <c r="G10374"/>
    </row>
    <row r="10375" spans="7:7">
      <c r="G10375"/>
    </row>
    <row r="10376" spans="7:7">
      <c r="G10376"/>
    </row>
    <row r="10377" spans="7:7">
      <c r="G10377"/>
    </row>
    <row r="10378" spans="7:7">
      <c r="G10378"/>
    </row>
    <row r="10379" spans="7:7">
      <c r="G10379"/>
    </row>
    <row r="10380" spans="7:7">
      <c r="G10380"/>
    </row>
    <row r="10381" spans="7:7">
      <c r="G10381"/>
    </row>
    <row r="10382" spans="7:7">
      <c r="G10382"/>
    </row>
    <row r="10383" spans="7:7">
      <c r="G10383"/>
    </row>
    <row r="10384" spans="7:7">
      <c r="G10384"/>
    </row>
    <row r="10385" spans="7:7">
      <c r="G10385"/>
    </row>
    <row r="10386" spans="7:7">
      <c r="G10386"/>
    </row>
    <row r="10387" spans="7:7">
      <c r="G10387"/>
    </row>
    <row r="10388" spans="7:7">
      <c r="G10388"/>
    </row>
    <row r="10389" spans="7:7">
      <c r="G10389"/>
    </row>
    <row r="10390" spans="7:7">
      <c r="G10390"/>
    </row>
    <row r="10391" spans="7:7">
      <c r="G10391"/>
    </row>
    <row r="10392" spans="7:7">
      <c r="G10392"/>
    </row>
    <row r="10393" spans="7:7">
      <c r="G10393"/>
    </row>
    <row r="10394" spans="7:7">
      <c r="G10394"/>
    </row>
    <row r="10395" spans="7:7">
      <c r="G10395"/>
    </row>
    <row r="10396" spans="7:7">
      <c r="G10396"/>
    </row>
    <row r="10397" spans="7:7">
      <c r="G10397"/>
    </row>
    <row r="10398" spans="7:7">
      <c r="G10398"/>
    </row>
    <row r="10399" spans="7:7">
      <c r="G10399"/>
    </row>
    <row r="10400" spans="7:7">
      <c r="G10400"/>
    </row>
    <row r="10401" spans="7:7">
      <c r="G10401"/>
    </row>
    <row r="10402" spans="7:7">
      <c r="G10402"/>
    </row>
    <row r="10403" spans="7:7">
      <c r="G10403"/>
    </row>
    <row r="10404" spans="7:7">
      <c r="G10404"/>
    </row>
    <row r="10405" spans="7:7">
      <c r="G10405"/>
    </row>
    <row r="10406" spans="7:7">
      <c r="G10406"/>
    </row>
    <row r="10407" spans="7:7">
      <c r="G10407"/>
    </row>
    <row r="10408" spans="7:7">
      <c r="G10408"/>
    </row>
    <row r="10409" spans="7:7">
      <c r="G10409"/>
    </row>
    <row r="10410" spans="7:7">
      <c r="G10410"/>
    </row>
    <row r="10411" spans="7:7">
      <c r="G10411"/>
    </row>
    <row r="10412" spans="7:7">
      <c r="G10412"/>
    </row>
    <row r="10413" spans="7:7">
      <c r="G10413"/>
    </row>
    <row r="10414" spans="7:7">
      <c r="G10414"/>
    </row>
    <row r="10415" spans="7:7">
      <c r="G10415"/>
    </row>
    <row r="10416" spans="7:7">
      <c r="G10416"/>
    </row>
    <row r="10417" spans="7:7">
      <c r="G10417"/>
    </row>
    <row r="10418" spans="7:7">
      <c r="G10418"/>
    </row>
    <row r="10419" spans="7:7">
      <c r="G10419"/>
    </row>
    <row r="10420" spans="7:7">
      <c r="G10420"/>
    </row>
    <row r="10421" spans="7:7">
      <c r="G10421"/>
    </row>
    <row r="10422" spans="7:7">
      <c r="G10422"/>
    </row>
    <row r="10423" spans="7:7">
      <c r="G10423"/>
    </row>
    <row r="10424" spans="7:7">
      <c r="G10424"/>
    </row>
    <row r="10425" spans="7:7">
      <c r="G10425"/>
    </row>
    <row r="10426" spans="7:7">
      <c r="G10426"/>
    </row>
    <row r="10427" spans="7:7">
      <c r="G10427"/>
    </row>
    <row r="10428" spans="7:7">
      <c r="G10428"/>
    </row>
    <row r="10429" spans="7:7">
      <c r="G10429"/>
    </row>
    <row r="10430" spans="7:7">
      <c r="G10430"/>
    </row>
    <row r="10431" spans="7:7">
      <c r="G10431"/>
    </row>
    <row r="10432" spans="7:7">
      <c r="G10432"/>
    </row>
    <row r="10433" spans="7:7">
      <c r="G10433"/>
    </row>
    <row r="10434" spans="7:7">
      <c r="G10434"/>
    </row>
    <row r="10435" spans="7:7">
      <c r="G10435"/>
    </row>
    <row r="10436" spans="7:7">
      <c r="G10436"/>
    </row>
    <row r="10437" spans="7:7">
      <c r="G10437"/>
    </row>
    <row r="10438" spans="7:7">
      <c r="G10438"/>
    </row>
    <row r="10439" spans="7:7">
      <c r="G10439"/>
    </row>
    <row r="10440" spans="7:7">
      <c r="G10440"/>
    </row>
    <row r="10441" spans="7:7">
      <c r="G10441"/>
    </row>
    <row r="10442" spans="7:7">
      <c r="G10442"/>
    </row>
    <row r="10443" spans="7:7">
      <c r="G10443"/>
    </row>
    <row r="10444" spans="7:7">
      <c r="G10444"/>
    </row>
    <row r="10445" spans="7:7">
      <c r="G10445"/>
    </row>
    <row r="10446" spans="7:7">
      <c r="G10446"/>
    </row>
    <row r="10447" spans="7:7">
      <c r="G10447"/>
    </row>
    <row r="10448" spans="7:7">
      <c r="G10448"/>
    </row>
    <row r="10449" spans="7:7">
      <c r="G10449"/>
    </row>
    <row r="10450" spans="7:7">
      <c r="G10450"/>
    </row>
    <row r="10451" spans="7:7">
      <c r="G10451"/>
    </row>
    <row r="10452" spans="7:7">
      <c r="G10452"/>
    </row>
    <row r="10453" spans="7:7">
      <c r="G10453"/>
    </row>
    <row r="10454" spans="7:7">
      <c r="G10454"/>
    </row>
    <row r="10455" spans="7:7">
      <c r="G10455"/>
    </row>
    <row r="10456" spans="7:7">
      <c r="G10456"/>
    </row>
    <row r="10457" spans="7:7">
      <c r="G10457"/>
    </row>
    <row r="10458" spans="7:7">
      <c r="G10458"/>
    </row>
    <row r="10459" spans="7:7">
      <c r="G10459"/>
    </row>
    <row r="10460" spans="7:7">
      <c r="G10460"/>
    </row>
    <row r="10461" spans="7:7">
      <c r="G10461"/>
    </row>
    <row r="10462" spans="7:7">
      <c r="G10462"/>
    </row>
    <row r="10463" spans="7:7">
      <c r="G10463"/>
    </row>
    <row r="10464" spans="7:7">
      <c r="G10464"/>
    </row>
    <row r="10465" spans="7:7">
      <c r="G10465"/>
    </row>
    <row r="10466" spans="7:7">
      <c r="G10466"/>
    </row>
    <row r="10467" spans="7:7">
      <c r="G10467"/>
    </row>
    <row r="10468" spans="7:7">
      <c r="G10468"/>
    </row>
    <row r="10469" spans="7:7">
      <c r="G10469"/>
    </row>
    <row r="10470" spans="7:7">
      <c r="G10470"/>
    </row>
    <row r="10471" spans="7:7">
      <c r="G10471"/>
    </row>
    <row r="10472" spans="7:7">
      <c r="G10472"/>
    </row>
    <row r="10473" spans="7:7">
      <c r="G10473"/>
    </row>
    <row r="10474" spans="7:7">
      <c r="G10474"/>
    </row>
    <row r="10475" spans="7:7">
      <c r="G10475"/>
    </row>
    <row r="10476" spans="7:7">
      <c r="G10476"/>
    </row>
    <row r="10477" spans="7:7">
      <c r="G10477"/>
    </row>
    <row r="10478" spans="7:7">
      <c r="G10478"/>
    </row>
    <row r="10479" spans="7:7">
      <c r="G10479"/>
    </row>
    <row r="10480" spans="7:7">
      <c r="G10480"/>
    </row>
    <row r="10481" spans="7:7">
      <c r="G10481"/>
    </row>
    <row r="10482" spans="7:7">
      <c r="G10482"/>
    </row>
    <row r="10483" spans="7:7">
      <c r="G10483"/>
    </row>
    <row r="10484" spans="7:7">
      <c r="G10484"/>
    </row>
    <row r="10485" spans="7:7">
      <c r="G10485"/>
    </row>
    <row r="10486" spans="7:7">
      <c r="G10486"/>
    </row>
    <row r="10487" spans="7:7">
      <c r="G10487"/>
    </row>
    <row r="10488" spans="7:7">
      <c r="G10488"/>
    </row>
    <row r="10489" spans="7:7">
      <c r="G10489"/>
    </row>
    <row r="10490" spans="7:7">
      <c r="G10490"/>
    </row>
    <row r="10491" spans="7:7">
      <c r="G10491"/>
    </row>
    <row r="10492" spans="7:7">
      <c r="G10492"/>
    </row>
    <row r="10493" spans="7:7">
      <c r="G10493"/>
    </row>
    <row r="10494" spans="7:7">
      <c r="G10494"/>
    </row>
    <row r="10495" spans="7:7">
      <c r="G10495"/>
    </row>
    <row r="10496" spans="7:7">
      <c r="G10496"/>
    </row>
    <row r="10497" spans="7:7">
      <c r="G10497"/>
    </row>
    <row r="10498" spans="7:7">
      <c r="G10498"/>
    </row>
    <row r="10499" spans="7:7">
      <c r="G10499"/>
    </row>
    <row r="10500" spans="7:7">
      <c r="G10500"/>
    </row>
    <row r="10501" spans="7:7">
      <c r="G10501"/>
    </row>
    <row r="10502" spans="7:7">
      <c r="G10502"/>
    </row>
    <row r="10503" spans="7:7">
      <c r="G10503"/>
    </row>
    <row r="10504" spans="7:7">
      <c r="G10504"/>
    </row>
    <row r="10505" spans="7:7">
      <c r="G10505"/>
    </row>
    <row r="10506" spans="7:7">
      <c r="G10506"/>
    </row>
    <row r="10507" spans="7:7">
      <c r="G10507"/>
    </row>
    <row r="10508" spans="7:7">
      <c r="G10508"/>
    </row>
    <row r="10509" spans="7:7">
      <c r="G10509"/>
    </row>
    <row r="10510" spans="7:7">
      <c r="G10510"/>
    </row>
    <row r="10511" spans="7:7">
      <c r="G10511"/>
    </row>
    <row r="10512" spans="7:7">
      <c r="G10512"/>
    </row>
    <row r="10513" spans="7:7">
      <c r="G10513"/>
    </row>
    <row r="10514" spans="7:7">
      <c r="G10514"/>
    </row>
    <row r="10515" spans="7:7">
      <c r="G10515"/>
    </row>
    <row r="10516" spans="7:7">
      <c r="G10516"/>
    </row>
    <row r="10517" spans="7:7">
      <c r="G10517"/>
    </row>
    <row r="10518" spans="7:7">
      <c r="G10518"/>
    </row>
    <row r="10519" spans="7:7">
      <c r="G10519"/>
    </row>
    <row r="10520" spans="7:7">
      <c r="G10520"/>
    </row>
    <row r="10521" spans="7:7">
      <c r="G10521"/>
    </row>
    <row r="10522" spans="7:7">
      <c r="G10522"/>
    </row>
    <row r="10523" spans="7:7">
      <c r="G10523"/>
    </row>
    <row r="10524" spans="7:7">
      <c r="G10524"/>
    </row>
    <row r="10525" spans="7:7">
      <c r="G10525"/>
    </row>
    <row r="10526" spans="7:7">
      <c r="G10526"/>
    </row>
    <row r="10527" spans="7:7">
      <c r="G10527"/>
    </row>
    <row r="10528" spans="7:7">
      <c r="G10528"/>
    </row>
    <row r="10529" spans="7:7">
      <c r="G10529"/>
    </row>
    <row r="10530" spans="7:7">
      <c r="G10530"/>
    </row>
    <row r="10531" spans="7:7">
      <c r="G10531"/>
    </row>
    <row r="10532" spans="7:7">
      <c r="G10532"/>
    </row>
    <row r="10533" spans="7:7">
      <c r="G10533"/>
    </row>
    <row r="10534" spans="7:7">
      <c r="G10534"/>
    </row>
    <row r="10535" spans="7:7">
      <c r="G10535"/>
    </row>
    <row r="10536" spans="7:7">
      <c r="G10536"/>
    </row>
    <row r="10537" spans="7:7">
      <c r="G10537"/>
    </row>
    <row r="10538" spans="7:7">
      <c r="G10538"/>
    </row>
    <row r="10539" spans="7:7">
      <c r="G10539"/>
    </row>
    <row r="10540" spans="7:7">
      <c r="G10540"/>
    </row>
    <row r="10541" spans="7:7">
      <c r="G10541"/>
    </row>
    <row r="10542" spans="7:7">
      <c r="G10542"/>
    </row>
    <row r="10543" spans="7:7">
      <c r="G10543"/>
    </row>
    <row r="10544" spans="7:7">
      <c r="G10544"/>
    </row>
    <row r="10545" spans="7:7">
      <c r="G10545"/>
    </row>
    <row r="10546" spans="7:7">
      <c r="G10546"/>
    </row>
    <row r="10547" spans="7:7">
      <c r="G10547"/>
    </row>
    <row r="10548" spans="7:7">
      <c r="G10548"/>
    </row>
    <row r="10549" spans="7:7">
      <c r="G10549"/>
    </row>
    <row r="10550" spans="7:7">
      <c r="G10550"/>
    </row>
    <row r="10551" spans="7:7">
      <c r="G10551"/>
    </row>
    <row r="10552" spans="7:7">
      <c r="G10552"/>
    </row>
    <row r="10553" spans="7:7">
      <c r="G10553"/>
    </row>
    <row r="10554" spans="7:7">
      <c r="G10554"/>
    </row>
    <row r="10555" spans="7:7">
      <c r="G10555"/>
    </row>
    <row r="10556" spans="7:7">
      <c r="G10556"/>
    </row>
    <row r="10557" spans="7:7">
      <c r="G10557"/>
    </row>
    <row r="10558" spans="7:7">
      <c r="G10558"/>
    </row>
    <row r="10559" spans="7:7">
      <c r="G10559"/>
    </row>
    <row r="10560" spans="7:7">
      <c r="G10560"/>
    </row>
    <row r="10561" spans="7:7">
      <c r="G10561"/>
    </row>
    <row r="10562" spans="7:7">
      <c r="G10562"/>
    </row>
    <row r="10563" spans="7:7">
      <c r="G10563"/>
    </row>
    <row r="10564" spans="7:7">
      <c r="G10564"/>
    </row>
    <row r="10565" spans="7:7">
      <c r="G10565"/>
    </row>
    <row r="10566" spans="7:7">
      <c r="G10566"/>
    </row>
    <row r="10567" spans="7:7">
      <c r="G10567"/>
    </row>
    <row r="10568" spans="7:7">
      <c r="G10568"/>
    </row>
    <row r="10569" spans="7:7">
      <c r="G10569"/>
    </row>
    <row r="10570" spans="7:7">
      <c r="G10570"/>
    </row>
    <row r="10571" spans="7:7">
      <c r="G10571"/>
    </row>
    <row r="10572" spans="7:7">
      <c r="G10572"/>
    </row>
    <row r="10573" spans="7:7">
      <c r="G10573"/>
    </row>
    <row r="10574" spans="7:7">
      <c r="G10574"/>
    </row>
    <row r="10575" spans="7:7">
      <c r="G10575"/>
    </row>
    <row r="10576" spans="7:7">
      <c r="G10576"/>
    </row>
    <row r="10577" spans="7:7">
      <c r="G10577"/>
    </row>
    <row r="10578" spans="7:7">
      <c r="G10578"/>
    </row>
    <row r="10579" spans="7:7">
      <c r="G10579"/>
    </row>
    <row r="10580" spans="7:7">
      <c r="G10580"/>
    </row>
    <row r="10581" spans="7:7">
      <c r="G10581"/>
    </row>
    <row r="10582" spans="7:7">
      <c r="G10582"/>
    </row>
    <row r="10583" spans="7:7">
      <c r="G10583"/>
    </row>
    <row r="10584" spans="7:7">
      <c r="G10584"/>
    </row>
    <row r="10585" spans="7:7">
      <c r="G10585"/>
    </row>
    <row r="10586" spans="7:7">
      <c r="G10586"/>
    </row>
    <row r="10587" spans="7:7">
      <c r="G10587"/>
    </row>
    <row r="10588" spans="7:7">
      <c r="G10588"/>
    </row>
    <row r="10589" spans="7:7">
      <c r="G10589"/>
    </row>
    <row r="10590" spans="7:7">
      <c r="G10590"/>
    </row>
    <row r="10591" spans="7:7">
      <c r="G10591"/>
    </row>
    <row r="10592" spans="7:7">
      <c r="G10592"/>
    </row>
    <row r="10593" spans="7:7">
      <c r="G10593"/>
    </row>
    <row r="10594" spans="7:7">
      <c r="G10594"/>
    </row>
    <row r="10595" spans="7:7">
      <c r="G10595"/>
    </row>
    <row r="10596" spans="7:7">
      <c r="G10596"/>
    </row>
    <row r="10597" spans="7:7">
      <c r="G10597"/>
    </row>
    <row r="10598" spans="7:7">
      <c r="G10598"/>
    </row>
    <row r="10599" spans="7:7">
      <c r="G10599"/>
    </row>
    <row r="10600" spans="7:7">
      <c r="G10600"/>
    </row>
    <row r="10601" spans="7:7">
      <c r="G10601"/>
    </row>
    <row r="10602" spans="7:7">
      <c r="G10602"/>
    </row>
    <row r="10603" spans="7:7">
      <c r="G10603"/>
    </row>
    <row r="10604" spans="7:7">
      <c r="G10604"/>
    </row>
    <row r="10605" spans="7:7">
      <c r="G10605"/>
    </row>
    <row r="10606" spans="7:7">
      <c r="G10606"/>
    </row>
    <row r="10607" spans="7:7">
      <c r="G10607"/>
    </row>
    <row r="10608" spans="7:7">
      <c r="G10608"/>
    </row>
    <row r="10609" spans="7:7">
      <c r="G10609"/>
    </row>
    <row r="10610" spans="7:7">
      <c r="G10610"/>
    </row>
    <row r="10611" spans="7:7">
      <c r="G10611"/>
    </row>
    <row r="10612" spans="7:7">
      <c r="G10612"/>
    </row>
    <row r="10613" spans="7:7">
      <c r="G10613"/>
    </row>
    <row r="10614" spans="7:7">
      <c r="G10614"/>
    </row>
    <row r="10615" spans="7:7">
      <c r="G10615"/>
    </row>
    <row r="10616" spans="7:7">
      <c r="G10616"/>
    </row>
    <row r="10617" spans="7:7">
      <c r="G10617"/>
    </row>
    <row r="10618" spans="7:7">
      <c r="G10618"/>
    </row>
    <row r="10619" spans="7:7">
      <c r="G10619"/>
    </row>
    <row r="10620" spans="7:7">
      <c r="G10620"/>
    </row>
    <row r="10621" spans="7:7">
      <c r="G10621"/>
    </row>
    <row r="10622" spans="7:7">
      <c r="G10622"/>
    </row>
    <row r="10623" spans="7:7">
      <c r="G10623"/>
    </row>
    <row r="10624" spans="7:7">
      <c r="G10624"/>
    </row>
    <row r="10625" spans="7:7">
      <c r="G10625"/>
    </row>
    <row r="10626" spans="7:7">
      <c r="G10626"/>
    </row>
    <row r="10627" spans="7:7">
      <c r="G10627"/>
    </row>
    <row r="10628" spans="7:7">
      <c r="G10628"/>
    </row>
    <row r="10629" spans="7:7">
      <c r="G10629"/>
    </row>
    <row r="10630" spans="7:7">
      <c r="G10630"/>
    </row>
    <row r="10631" spans="7:7">
      <c r="G10631"/>
    </row>
    <row r="10632" spans="7:7">
      <c r="G10632"/>
    </row>
    <row r="10633" spans="7:7">
      <c r="G10633"/>
    </row>
    <row r="10634" spans="7:7">
      <c r="G10634"/>
    </row>
    <row r="10635" spans="7:7">
      <c r="G10635"/>
    </row>
    <row r="10636" spans="7:7">
      <c r="G10636"/>
    </row>
    <row r="10637" spans="7:7">
      <c r="G10637"/>
    </row>
    <row r="10638" spans="7:7">
      <c r="G10638"/>
    </row>
    <row r="10639" spans="7:7">
      <c r="G10639"/>
    </row>
    <row r="10640" spans="7:7">
      <c r="G10640"/>
    </row>
    <row r="10641" spans="7:7">
      <c r="G10641"/>
    </row>
    <row r="10642" spans="7:7">
      <c r="G10642"/>
    </row>
    <row r="10643" spans="7:7">
      <c r="G10643"/>
    </row>
    <row r="10644" spans="7:7">
      <c r="G10644"/>
    </row>
    <row r="10645" spans="7:7">
      <c r="G10645"/>
    </row>
    <row r="10646" spans="7:7">
      <c r="G10646"/>
    </row>
    <row r="10647" spans="7:7">
      <c r="G10647"/>
    </row>
    <row r="10648" spans="7:7">
      <c r="G10648"/>
    </row>
    <row r="10649" spans="7:7">
      <c r="G10649"/>
    </row>
    <row r="10650" spans="7:7">
      <c r="G10650"/>
    </row>
    <row r="10651" spans="7:7">
      <c r="G10651"/>
    </row>
    <row r="10652" spans="7:7">
      <c r="G10652"/>
    </row>
    <row r="10653" spans="7:7">
      <c r="G10653"/>
    </row>
    <row r="10654" spans="7:7">
      <c r="G10654"/>
    </row>
    <row r="10655" spans="7:7">
      <c r="G10655"/>
    </row>
    <row r="10656" spans="7:7">
      <c r="G10656"/>
    </row>
    <row r="10657" spans="7:7">
      <c r="G10657"/>
    </row>
    <row r="10658" spans="7:7">
      <c r="G10658"/>
    </row>
    <row r="10659" spans="7:7">
      <c r="G10659"/>
    </row>
    <row r="10660" spans="7:7">
      <c r="G10660"/>
    </row>
    <row r="10661" spans="7:7">
      <c r="G10661"/>
    </row>
    <row r="10662" spans="7:7">
      <c r="G10662"/>
    </row>
    <row r="10663" spans="7:7">
      <c r="G10663"/>
    </row>
    <row r="10664" spans="7:7">
      <c r="G10664"/>
    </row>
    <row r="10665" spans="7:7">
      <c r="G10665"/>
    </row>
    <row r="10666" spans="7:7">
      <c r="G10666"/>
    </row>
    <row r="10667" spans="7:7">
      <c r="G10667"/>
    </row>
    <row r="10668" spans="7:7">
      <c r="G10668"/>
    </row>
    <row r="10669" spans="7:7">
      <c r="G10669"/>
    </row>
    <row r="10670" spans="7:7">
      <c r="G10670"/>
    </row>
    <row r="10671" spans="7:7">
      <c r="G10671"/>
    </row>
    <row r="10672" spans="7:7">
      <c r="G10672"/>
    </row>
    <row r="10673" spans="7:7">
      <c r="G10673"/>
    </row>
    <row r="10674" spans="7:7">
      <c r="G10674"/>
    </row>
    <row r="10675" spans="7:7">
      <c r="G10675"/>
    </row>
    <row r="10676" spans="7:7">
      <c r="G10676"/>
    </row>
    <row r="10677" spans="7:7">
      <c r="G10677"/>
    </row>
    <row r="10678" spans="7:7">
      <c r="G10678"/>
    </row>
    <row r="10679" spans="7:7">
      <c r="G10679"/>
    </row>
    <row r="10680" spans="7:7">
      <c r="G10680"/>
    </row>
    <row r="10681" spans="7:7">
      <c r="G10681"/>
    </row>
    <row r="10682" spans="7:7">
      <c r="G10682"/>
    </row>
    <row r="10683" spans="7:7">
      <c r="G10683"/>
    </row>
    <row r="10684" spans="7:7">
      <c r="G10684"/>
    </row>
    <row r="10685" spans="7:7">
      <c r="G10685"/>
    </row>
    <row r="10686" spans="7:7">
      <c r="G10686"/>
    </row>
    <row r="10687" spans="7:7">
      <c r="G10687"/>
    </row>
    <row r="10688" spans="7:7">
      <c r="G10688"/>
    </row>
    <row r="10689" spans="7:7">
      <c r="G10689"/>
    </row>
    <row r="10690" spans="7:7">
      <c r="G10690"/>
    </row>
    <row r="10691" spans="7:7">
      <c r="G10691"/>
    </row>
    <row r="10692" spans="7:7">
      <c r="G10692"/>
    </row>
    <row r="10693" spans="7:7">
      <c r="G10693"/>
    </row>
    <row r="10694" spans="7:7">
      <c r="G10694"/>
    </row>
    <row r="10695" spans="7:7">
      <c r="G10695"/>
    </row>
    <row r="10696" spans="7:7">
      <c r="G10696"/>
    </row>
    <row r="10697" spans="7:7">
      <c r="G10697"/>
    </row>
    <row r="10698" spans="7:7">
      <c r="G10698"/>
    </row>
    <row r="10699" spans="7:7">
      <c r="G10699"/>
    </row>
    <row r="10700" spans="7:7">
      <c r="G10700"/>
    </row>
    <row r="10701" spans="7:7">
      <c r="G10701"/>
    </row>
    <row r="10702" spans="7:7">
      <c r="G10702"/>
    </row>
    <row r="10703" spans="7:7">
      <c r="G10703"/>
    </row>
    <row r="10704" spans="7:7">
      <c r="G10704"/>
    </row>
    <row r="10705" spans="7:7">
      <c r="G10705"/>
    </row>
    <row r="10706" spans="7:7">
      <c r="G10706"/>
    </row>
    <row r="10707" spans="7:7">
      <c r="G10707"/>
    </row>
    <row r="10708" spans="7:7">
      <c r="G10708"/>
    </row>
    <row r="10709" spans="7:7">
      <c r="G10709"/>
    </row>
    <row r="10710" spans="7:7">
      <c r="G10710"/>
    </row>
    <row r="10711" spans="7:7">
      <c r="G10711"/>
    </row>
    <row r="10712" spans="7:7">
      <c r="G10712"/>
    </row>
    <row r="10713" spans="7:7">
      <c r="G10713"/>
    </row>
    <row r="10714" spans="7:7">
      <c r="G10714"/>
    </row>
    <row r="10715" spans="7:7">
      <c r="G10715"/>
    </row>
    <row r="10716" spans="7:7">
      <c r="G10716"/>
    </row>
    <row r="10717" spans="7:7">
      <c r="G10717"/>
    </row>
    <row r="10718" spans="7:7">
      <c r="G10718"/>
    </row>
    <row r="10719" spans="7:7">
      <c r="G10719"/>
    </row>
    <row r="10720" spans="7:7">
      <c r="G10720"/>
    </row>
    <row r="10721" spans="7:7">
      <c r="G10721"/>
    </row>
    <row r="10722" spans="7:7">
      <c r="G10722"/>
    </row>
    <row r="10723" spans="7:7">
      <c r="G10723"/>
    </row>
    <row r="10724" spans="7:7">
      <c r="G10724"/>
    </row>
    <row r="10725" spans="7:7">
      <c r="G10725"/>
    </row>
    <row r="10726" spans="7:7">
      <c r="G10726"/>
    </row>
    <row r="10727" spans="7:7">
      <c r="G10727"/>
    </row>
    <row r="10728" spans="7:7">
      <c r="G10728"/>
    </row>
    <row r="10729" spans="7:7">
      <c r="G10729"/>
    </row>
    <row r="10730" spans="7:7">
      <c r="G10730"/>
    </row>
    <row r="10731" spans="7:7">
      <c r="G10731"/>
    </row>
    <row r="10732" spans="7:7">
      <c r="G10732"/>
    </row>
    <row r="10733" spans="7:7">
      <c r="G10733"/>
    </row>
    <row r="10734" spans="7:7">
      <c r="G10734"/>
    </row>
    <row r="10735" spans="7:7">
      <c r="G10735"/>
    </row>
    <row r="10736" spans="7:7">
      <c r="G10736"/>
    </row>
    <row r="10737" spans="7:7">
      <c r="G10737"/>
    </row>
    <row r="10738" spans="7:7">
      <c r="G10738"/>
    </row>
    <row r="10739" spans="7:7">
      <c r="G10739"/>
    </row>
    <row r="10740" spans="7:7">
      <c r="G10740"/>
    </row>
    <row r="10741" spans="7:7">
      <c r="G10741"/>
    </row>
    <row r="10742" spans="7:7">
      <c r="G10742"/>
    </row>
    <row r="10743" spans="7:7">
      <c r="G10743"/>
    </row>
    <row r="10744" spans="7:7">
      <c r="G10744"/>
    </row>
    <row r="10745" spans="7:7">
      <c r="G10745"/>
    </row>
    <row r="10746" spans="7:7">
      <c r="G10746"/>
    </row>
    <row r="10747" spans="7:7">
      <c r="G10747"/>
    </row>
    <row r="10748" spans="7:7">
      <c r="G10748"/>
    </row>
    <row r="10749" spans="7:7">
      <c r="G10749"/>
    </row>
    <row r="10750" spans="7:7">
      <c r="G10750"/>
    </row>
    <row r="10751" spans="7:7">
      <c r="G10751"/>
    </row>
    <row r="10752" spans="7:7">
      <c r="G10752"/>
    </row>
    <row r="10753" spans="7:7">
      <c r="G10753"/>
    </row>
    <row r="10754" spans="7:7">
      <c r="G10754"/>
    </row>
    <row r="10755" spans="7:7">
      <c r="G10755"/>
    </row>
    <row r="10756" spans="7:7">
      <c r="G10756"/>
    </row>
    <row r="10757" spans="7:7">
      <c r="G10757"/>
    </row>
    <row r="10758" spans="7:7">
      <c r="G10758"/>
    </row>
    <row r="10759" spans="7:7">
      <c r="G10759"/>
    </row>
    <row r="10760" spans="7:7">
      <c r="G10760"/>
    </row>
    <row r="10761" spans="7:7">
      <c r="G10761"/>
    </row>
    <row r="10762" spans="7:7">
      <c r="G10762"/>
    </row>
    <row r="10763" spans="7:7">
      <c r="G10763"/>
    </row>
    <row r="10764" spans="7:7">
      <c r="G10764"/>
    </row>
    <row r="10765" spans="7:7">
      <c r="G10765"/>
    </row>
    <row r="10766" spans="7:7">
      <c r="G10766"/>
    </row>
    <row r="10767" spans="7:7">
      <c r="G10767"/>
    </row>
    <row r="10768" spans="7:7">
      <c r="G10768"/>
    </row>
    <row r="10769" spans="7:7">
      <c r="G10769"/>
    </row>
    <row r="10770" spans="7:7">
      <c r="G10770"/>
    </row>
    <row r="10771" spans="7:7">
      <c r="G10771"/>
    </row>
    <row r="10772" spans="7:7">
      <c r="G10772"/>
    </row>
    <row r="10773" spans="7:7">
      <c r="G10773"/>
    </row>
    <row r="10774" spans="7:7">
      <c r="G10774"/>
    </row>
    <row r="10775" spans="7:7">
      <c r="G10775"/>
    </row>
    <row r="10776" spans="7:7">
      <c r="G10776"/>
    </row>
    <row r="10777" spans="7:7">
      <c r="G10777"/>
    </row>
    <row r="10778" spans="7:7">
      <c r="G10778"/>
    </row>
    <row r="10779" spans="7:7">
      <c r="G10779"/>
    </row>
    <row r="10780" spans="7:7">
      <c r="G10780"/>
    </row>
    <row r="10781" spans="7:7">
      <c r="G10781"/>
    </row>
    <row r="10782" spans="7:7">
      <c r="G10782"/>
    </row>
    <row r="10783" spans="7:7">
      <c r="G10783"/>
    </row>
    <row r="10784" spans="7:7">
      <c r="G10784"/>
    </row>
    <row r="10785" spans="7:7">
      <c r="G10785"/>
    </row>
    <row r="10786" spans="7:7">
      <c r="G10786"/>
    </row>
    <row r="10787" spans="7:7">
      <c r="G10787"/>
    </row>
    <row r="10788" spans="7:7">
      <c r="G10788"/>
    </row>
    <row r="10789" spans="7:7">
      <c r="G10789"/>
    </row>
    <row r="10790" spans="7:7">
      <c r="G10790"/>
    </row>
    <row r="10791" spans="7:7">
      <c r="G10791"/>
    </row>
    <row r="10792" spans="7:7">
      <c r="G10792"/>
    </row>
    <row r="10793" spans="7:7">
      <c r="G10793"/>
    </row>
    <row r="10794" spans="7:7">
      <c r="G10794"/>
    </row>
    <row r="10795" spans="7:7">
      <c r="G10795"/>
    </row>
    <row r="10796" spans="7:7">
      <c r="G10796"/>
    </row>
    <row r="10797" spans="7:7">
      <c r="G10797"/>
    </row>
    <row r="10798" spans="7:7">
      <c r="G10798"/>
    </row>
    <row r="10799" spans="7:7">
      <c r="G10799"/>
    </row>
    <row r="10800" spans="7:7">
      <c r="G10800"/>
    </row>
    <row r="10801" spans="7:7">
      <c r="G10801"/>
    </row>
    <row r="10802" spans="7:7">
      <c r="G10802"/>
    </row>
    <row r="10803" spans="7:7">
      <c r="G10803"/>
    </row>
    <row r="10804" spans="7:7">
      <c r="G10804"/>
    </row>
    <row r="10805" spans="7:7">
      <c r="G10805"/>
    </row>
    <row r="10806" spans="7:7">
      <c r="G10806"/>
    </row>
    <row r="10807" spans="7:7">
      <c r="G10807"/>
    </row>
    <row r="10808" spans="7:7">
      <c r="G10808"/>
    </row>
    <row r="10809" spans="7:7">
      <c r="G10809"/>
    </row>
    <row r="10810" spans="7:7">
      <c r="G10810"/>
    </row>
    <row r="10811" spans="7:7">
      <c r="G10811"/>
    </row>
    <row r="10812" spans="7:7">
      <c r="G10812"/>
    </row>
    <row r="10813" spans="7:7">
      <c r="G10813"/>
    </row>
    <row r="10814" spans="7:7">
      <c r="G10814"/>
    </row>
    <row r="10815" spans="7:7">
      <c r="G10815"/>
    </row>
    <row r="10816" spans="7:7">
      <c r="G10816"/>
    </row>
    <row r="10817" spans="7:7">
      <c r="G10817"/>
    </row>
    <row r="10818" spans="7:7">
      <c r="G10818"/>
    </row>
    <row r="10819" spans="7:7">
      <c r="G10819"/>
    </row>
    <row r="10820" spans="7:7">
      <c r="G10820"/>
    </row>
    <row r="10821" spans="7:7">
      <c r="G10821"/>
    </row>
    <row r="10822" spans="7:7">
      <c r="G10822"/>
    </row>
    <row r="10823" spans="7:7">
      <c r="G10823"/>
    </row>
    <row r="10824" spans="7:7">
      <c r="G10824"/>
    </row>
    <row r="10825" spans="7:7">
      <c r="G10825"/>
    </row>
    <row r="10826" spans="7:7">
      <c r="G10826"/>
    </row>
    <row r="10827" spans="7:7">
      <c r="G10827"/>
    </row>
    <row r="10828" spans="7:7">
      <c r="G10828"/>
    </row>
    <row r="10829" spans="7:7">
      <c r="G10829"/>
    </row>
    <row r="10830" spans="7:7">
      <c r="G10830"/>
    </row>
    <row r="10831" spans="7:7">
      <c r="G10831"/>
    </row>
    <row r="10832" spans="7:7">
      <c r="G10832"/>
    </row>
    <row r="10833" spans="7:7">
      <c r="G10833"/>
    </row>
    <row r="10834" spans="7:7">
      <c r="G10834"/>
    </row>
    <row r="10835" spans="7:7">
      <c r="G10835"/>
    </row>
    <row r="10836" spans="7:7">
      <c r="G10836"/>
    </row>
    <row r="10837" spans="7:7">
      <c r="G10837"/>
    </row>
    <row r="10838" spans="7:7">
      <c r="G10838"/>
    </row>
    <row r="10839" spans="7:7">
      <c r="G10839"/>
    </row>
    <row r="10840" spans="7:7">
      <c r="G10840"/>
    </row>
    <row r="10841" spans="7:7">
      <c r="G10841"/>
    </row>
    <row r="10842" spans="7:7">
      <c r="G10842"/>
    </row>
    <row r="10843" spans="7:7">
      <c r="G10843"/>
    </row>
    <row r="10844" spans="7:7">
      <c r="G10844"/>
    </row>
    <row r="10845" spans="7:7">
      <c r="G10845"/>
    </row>
    <row r="10846" spans="7:7">
      <c r="G10846"/>
    </row>
    <row r="10847" spans="7:7">
      <c r="G10847"/>
    </row>
    <row r="10848" spans="7:7">
      <c r="G10848"/>
    </row>
    <row r="10849" spans="7:7">
      <c r="G10849"/>
    </row>
    <row r="10850" spans="7:7">
      <c r="G10850"/>
    </row>
    <row r="10851" spans="7:7">
      <c r="G10851"/>
    </row>
    <row r="10852" spans="7:7">
      <c r="G10852"/>
    </row>
    <row r="10853" spans="7:7">
      <c r="G10853"/>
    </row>
    <row r="10854" spans="7:7">
      <c r="G10854"/>
    </row>
    <row r="10855" spans="7:7">
      <c r="G10855"/>
    </row>
    <row r="10856" spans="7:7">
      <c r="G10856"/>
    </row>
    <row r="10857" spans="7:7">
      <c r="G10857"/>
    </row>
    <row r="10858" spans="7:7">
      <c r="G10858"/>
    </row>
    <row r="10859" spans="7:7">
      <c r="G10859"/>
    </row>
    <row r="10860" spans="7:7">
      <c r="G10860"/>
    </row>
    <row r="10861" spans="7:7">
      <c r="G10861"/>
    </row>
    <row r="10862" spans="7:7">
      <c r="G10862"/>
    </row>
    <row r="10863" spans="7:7">
      <c r="G10863"/>
    </row>
    <row r="10864" spans="7:7">
      <c r="G10864"/>
    </row>
    <row r="10865" spans="7:7">
      <c r="G10865"/>
    </row>
    <row r="10866" spans="7:7">
      <c r="G10866"/>
    </row>
    <row r="10867" spans="7:7">
      <c r="G10867"/>
    </row>
    <row r="10868" spans="7:7">
      <c r="G10868"/>
    </row>
    <row r="10869" spans="7:7">
      <c r="G10869"/>
    </row>
    <row r="10870" spans="7:7">
      <c r="G10870"/>
    </row>
    <row r="10871" spans="7:7">
      <c r="G10871"/>
    </row>
    <row r="10872" spans="7:7">
      <c r="G10872"/>
    </row>
    <row r="10873" spans="7:7">
      <c r="G10873"/>
    </row>
    <row r="10874" spans="7:7">
      <c r="G10874"/>
    </row>
    <row r="10875" spans="7:7">
      <c r="G10875"/>
    </row>
    <row r="10876" spans="7:7">
      <c r="G10876"/>
    </row>
    <row r="10877" spans="7:7">
      <c r="G10877"/>
    </row>
    <row r="10878" spans="7:7">
      <c r="G10878"/>
    </row>
    <row r="10879" spans="7:7">
      <c r="G10879"/>
    </row>
    <row r="10880" spans="7:7">
      <c r="G10880"/>
    </row>
    <row r="10881" spans="7:7">
      <c r="G10881"/>
    </row>
    <row r="10882" spans="7:7">
      <c r="G10882"/>
    </row>
    <row r="10883" spans="7:7">
      <c r="G10883"/>
    </row>
    <row r="10884" spans="7:7">
      <c r="G10884"/>
    </row>
    <row r="10885" spans="7:7">
      <c r="G10885"/>
    </row>
    <row r="10886" spans="7:7">
      <c r="G10886"/>
    </row>
    <row r="10887" spans="7:7">
      <c r="G10887"/>
    </row>
    <row r="10888" spans="7:7">
      <c r="G10888"/>
    </row>
    <row r="10889" spans="7:7">
      <c r="G10889"/>
    </row>
    <row r="10890" spans="7:7">
      <c r="G10890"/>
    </row>
    <row r="10891" spans="7:7">
      <c r="G10891"/>
    </row>
    <row r="10892" spans="7:7">
      <c r="G10892"/>
    </row>
    <row r="10893" spans="7:7">
      <c r="G10893"/>
    </row>
    <row r="10894" spans="7:7">
      <c r="G10894"/>
    </row>
    <row r="10895" spans="7:7">
      <c r="G10895"/>
    </row>
    <row r="10896" spans="7:7">
      <c r="G10896"/>
    </row>
    <row r="10897" spans="7:7">
      <c r="G10897"/>
    </row>
    <row r="10898" spans="7:7">
      <c r="G10898"/>
    </row>
    <row r="10899" spans="7:7">
      <c r="G10899"/>
    </row>
    <row r="10900" spans="7:7">
      <c r="G10900"/>
    </row>
    <row r="10901" spans="7:7">
      <c r="G10901"/>
    </row>
    <row r="10902" spans="7:7">
      <c r="G10902"/>
    </row>
    <row r="10903" spans="7:7">
      <c r="G10903"/>
    </row>
    <row r="10904" spans="7:7">
      <c r="G10904"/>
    </row>
    <row r="10905" spans="7:7">
      <c r="G10905"/>
    </row>
    <row r="10906" spans="7:7">
      <c r="G10906"/>
    </row>
    <row r="10907" spans="7:7">
      <c r="G10907"/>
    </row>
    <row r="10908" spans="7:7">
      <c r="G10908"/>
    </row>
    <row r="10909" spans="7:7">
      <c r="G10909"/>
    </row>
    <row r="10910" spans="7:7">
      <c r="G10910"/>
    </row>
    <row r="10911" spans="7:7">
      <c r="G10911"/>
    </row>
    <row r="10912" spans="7:7">
      <c r="G10912"/>
    </row>
    <row r="10913" spans="7:7">
      <c r="G10913"/>
    </row>
    <row r="10914" spans="7:7">
      <c r="G10914"/>
    </row>
    <row r="10915" spans="7:7">
      <c r="G10915"/>
    </row>
    <row r="10916" spans="7:7">
      <c r="G10916"/>
    </row>
    <row r="10917" spans="7:7">
      <c r="G10917"/>
    </row>
    <row r="10918" spans="7:7">
      <c r="G10918"/>
    </row>
    <row r="10919" spans="7:7">
      <c r="G10919"/>
    </row>
    <row r="10920" spans="7:7">
      <c r="G10920"/>
    </row>
    <row r="10921" spans="7:7">
      <c r="G10921"/>
    </row>
    <row r="10922" spans="7:7">
      <c r="G10922"/>
    </row>
    <row r="10923" spans="7:7">
      <c r="G10923"/>
    </row>
    <row r="10924" spans="7:7">
      <c r="G10924"/>
    </row>
    <row r="10925" spans="7:7">
      <c r="G10925"/>
    </row>
    <row r="10926" spans="7:7">
      <c r="G10926"/>
    </row>
    <row r="10927" spans="7:7">
      <c r="G10927"/>
    </row>
    <row r="10928" spans="7:7">
      <c r="G10928"/>
    </row>
    <row r="10929" spans="7:7">
      <c r="G10929"/>
    </row>
    <row r="10930" spans="7:7">
      <c r="G10930"/>
    </row>
    <row r="10931" spans="7:7">
      <c r="G10931"/>
    </row>
    <row r="10932" spans="7:7">
      <c r="G10932"/>
    </row>
    <row r="10933" spans="7:7">
      <c r="G10933"/>
    </row>
    <row r="10934" spans="7:7">
      <c r="G10934"/>
    </row>
    <row r="10935" spans="7:7">
      <c r="G10935"/>
    </row>
    <row r="10936" spans="7:7">
      <c r="G10936"/>
    </row>
    <row r="10937" spans="7:7">
      <c r="G10937"/>
    </row>
    <row r="10938" spans="7:7">
      <c r="G10938"/>
    </row>
    <row r="10939" spans="7:7">
      <c r="G10939"/>
    </row>
    <row r="10940" spans="7:7">
      <c r="G10940"/>
    </row>
    <row r="10941" spans="7:7">
      <c r="G10941"/>
    </row>
    <row r="10942" spans="7:7">
      <c r="G10942"/>
    </row>
    <row r="10943" spans="7:7">
      <c r="G10943"/>
    </row>
    <row r="10944" spans="7:7">
      <c r="G10944"/>
    </row>
    <row r="10945" spans="7:7">
      <c r="G10945"/>
    </row>
    <row r="10946" spans="7:7">
      <c r="G10946"/>
    </row>
    <row r="10947" spans="7:7">
      <c r="G10947"/>
    </row>
    <row r="10948" spans="7:7">
      <c r="G10948"/>
    </row>
    <row r="10949" spans="7:7">
      <c r="G10949"/>
    </row>
    <row r="10950" spans="7:7">
      <c r="G10950"/>
    </row>
    <row r="10951" spans="7:7">
      <c r="G10951"/>
    </row>
    <row r="10952" spans="7:7">
      <c r="G10952"/>
    </row>
    <row r="10953" spans="7:7">
      <c r="G10953"/>
    </row>
    <row r="10954" spans="7:7">
      <c r="G10954"/>
    </row>
    <row r="10955" spans="7:7">
      <c r="G10955"/>
    </row>
    <row r="10956" spans="7:7">
      <c r="G10956"/>
    </row>
    <row r="10957" spans="7:7">
      <c r="G10957"/>
    </row>
    <row r="10958" spans="7:7">
      <c r="G10958"/>
    </row>
    <row r="10959" spans="7:7">
      <c r="G10959"/>
    </row>
    <row r="10960" spans="7:7">
      <c r="G10960"/>
    </row>
    <row r="10961" spans="7:7">
      <c r="G10961"/>
    </row>
    <row r="10962" spans="7:7">
      <c r="G10962"/>
    </row>
    <row r="10963" spans="7:7">
      <c r="G10963"/>
    </row>
    <row r="10964" spans="7:7">
      <c r="G10964"/>
    </row>
    <row r="10965" spans="7:7">
      <c r="G10965"/>
    </row>
    <row r="10966" spans="7:7">
      <c r="G10966"/>
    </row>
    <row r="10967" spans="7:7">
      <c r="G10967"/>
    </row>
    <row r="10968" spans="7:7">
      <c r="G10968"/>
    </row>
    <row r="10969" spans="7:7">
      <c r="G10969"/>
    </row>
    <row r="10970" spans="7:7">
      <c r="G10970"/>
    </row>
    <row r="10971" spans="7:7">
      <c r="G10971"/>
    </row>
    <row r="10972" spans="7:7">
      <c r="G10972"/>
    </row>
    <row r="10973" spans="7:7">
      <c r="G10973"/>
    </row>
    <row r="10974" spans="7:7">
      <c r="G10974"/>
    </row>
    <row r="10975" spans="7:7">
      <c r="G10975"/>
    </row>
    <row r="10976" spans="7:7">
      <c r="G10976"/>
    </row>
    <row r="10977" spans="7:7">
      <c r="G10977"/>
    </row>
    <row r="10978" spans="7:7">
      <c r="G10978"/>
    </row>
    <row r="10979" spans="7:7">
      <c r="G10979"/>
    </row>
    <row r="10980" spans="7:7">
      <c r="G10980"/>
    </row>
    <row r="10981" spans="7:7">
      <c r="G10981"/>
    </row>
    <row r="10982" spans="7:7">
      <c r="G10982"/>
    </row>
    <row r="10983" spans="7:7">
      <c r="G10983"/>
    </row>
    <row r="10984" spans="7:7">
      <c r="G10984"/>
    </row>
    <row r="10985" spans="7:7">
      <c r="G10985"/>
    </row>
    <row r="10986" spans="7:7">
      <c r="G10986"/>
    </row>
    <row r="10987" spans="7:7">
      <c r="G10987"/>
    </row>
    <row r="10988" spans="7:7">
      <c r="G10988"/>
    </row>
    <row r="10989" spans="7:7">
      <c r="G10989"/>
    </row>
    <row r="10990" spans="7:7">
      <c r="G10990"/>
    </row>
    <row r="10991" spans="7:7">
      <c r="G10991"/>
    </row>
    <row r="10992" spans="7:7">
      <c r="G10992"/>
    </row>
    <row r="10993" spans="7:7">
      <c r="G10993"/>
    </row>
    <row r="10994" spans="7:7">
      <c r="G10994"/>
    </row>
    <row r="10995" spans="7:7">
      <c r="G10995"/>
    </row>
    <row r="10996" spans="7:7">
      <c r="G10996"/>
    </row>
    <row r="10997" spans="7:7">
      <c r="G10997"/>
    </row>
    <row r="10998" spans="7:7">
      <c r="G10998"/>
    </row>
    <row r="10999" spans="7:7">
      <c r="G10999"/>
    </row>
    <row r="11000" spans="7:7">
      <c r="G11000"/>
    </row>
    <row r="11001" spans="7:7">
      <c r="G11001"/>
    </row>
    <row r="11002" spans="7:7">
      <c r="G11002"/>
    </row>
    <row r="11003" spans="7:7">
      <c r="G11003"/>
    </row>
    <row r="11004" spans="7:7">
      <c r="G11004"/>
    </row>
    <row r="11005" spans="7:7">
      <c r="G11005"/>
    </row>
    <row r="11006" spans="7:7">
      <c r="G11006"/>
    </row>
    <row r="11007" spans="7:7">
      <c r="G11007"/>
    </row>
    <row r="11008" spans="7:7">
      <c r="G11008"/>
    </row>
    <row r="11009" spans="7:7">
      <c r="G11009"/>
    </row>
    <row r="11010" spans="7:7">
      <c r="G11010"/>
    </row>
    <row r="11011" spans="7:7">
      <c r="G11011"/>
    </row>
    <row r="11012" spans="7:7">
      <c r="G11012"/>
    </row>
    <row r="11013" spans="7:7">
      <c r="G11013"/>
    </row>
    <row r="11014" spans="7:7">
      <c r="G11014"/>
    </row>
    <row r="11015" spans="7:7">
      <c r="G11015"/>
    </row>
    <row r="11016" spans="7:7">
      <c r="G11016"/>
    </row>
    <row r="11017" spans="7:7">
      <c r="G11017"/>
    </row>
    <row r="11018" spans="7:7">
      <c r="G11018"/>
    </row>
    <row r="11019" spans="7:7">
      <c r="G11019"/>
    </row>
    <row r="11020" spans="7:7">
      <c r="G11020"/>
    </row>
    <row r="11021" spans="7:7">
      <c r="G11021"/>
    </row>
    <row r="11022" spans="7:7">
      <c r="G11022"/>
    </row>
    <row r="11023" spans="7:7">
      <c r="G11023"/>
    </row>
    <row r="11024" spans="7:7">
      <c r="G11024"/>
    </row>
    <row r="11025" spans="7:7">
      <c r="G11025"/>
    </row>
    <row r="11026" spans="7:7">
      <c r="G11026"/>
    </row>
    <row r="11027" spans="7:7">
      <c r="G11027"/>
    </row>
    <row r="11028" spans="7:7">
      <c r="G11028"/>
    </row>
    <row r="11029" spans="7:7">
      <c r="G11029"/>
    </row>
    <row r="11030" spans="7:7">
      <c r="G11030"/>
    </row>
    <row r="11031" spans="7:7">
      <c r="G11031"/>
    </row>
    <row r="11032" spans="7:7">
      <c r="G11032"/>
    </row>
    <row r="11033" spans="7:7">
      <c r="G11033"/>
    </row>
    <row r="11034" spans="7:7">
      <c r="G11034"/>
    </row>
    <row r="11035" spans="7:7">
      <c r="G11035"/>
    </row>
    <row r="11036" spans="7:7">
      <c r="G11036"/>
    </row>
    <row r="11037" spans="7:7">
      <c r="G11037"/>
    </row>
    <row r="11038" spans="7:7">
      <c r="G11038"/>
    </row>
    <row r="11039" spans="7:7">
      <c r="G11039"/>
    </row>
    <row r="11040" spans="7:7">
      <c r="G11040"/>
    </row>
    <row r="11041" spans="7:7">
      <c r="G11041"/>
    </row>
    <row r="11042" spans="7:7">
      <c r="G11042"/>
    </row>
    <row r="11043" spans="7:7">
      <c r="G11043"/>
    </row>
    <row r="11044" spans="7:7">
      <c r="G11044"/>
    </row>
    <row r="11045" spans="7:7">
      <c r="G11045"/>
    </row>
    <row r="11046" spans="7:7">
      <c r="G11046"/>
    </row>
    <row r="11047" spans="7:7">
      <c r="G11047"/>
    </row>
    <row r="11048" spans="7:7">
      <c r="G11048"/>
    </row>
    <row r="11049" spans="7:7">
      <c r="G11049"/>
    </row>
    <row r="11050" spans="7:7">
      <c r="G11050"/>
    </row>
    <row r="11051" spans="7:7">
      <c r="G11051"/>
    </row>
    <row r="11052" spans="7:7">
      <c r="G11052"/>
    </row>
    <row r="11053" spans="7:7">
      <c r="G11053"/>
    </row>
    <row r="11054" spans="7:7">
      <c r="G11054"/>
    </row>
    <row r="11055" spans="7:7">
      <c r="G11055"/>
    </row>
    <row r="11056" spans="7:7">
      <c r="G11056"/>
    </row>
    <row r="11057" spans="7:7">
      <c r="G11057"/>
    </row>
    <row r="11058" spans="7:7">
      <c r="G11058"/>
    </row>
    <row r="11059" spans="7:7">
      <c r="G11059"/>
    </row>
    <row r="11060" spans="7:7">
      <c r="G11060"/>
    </row>
    <row r="11061" spans="7:7">
      <c r="G11061"/>
    </row>
    <row r="11062" spans="7:7">
      <c r="G11062"/>
    </row>
    <row r="11063" spans="7:7">
      <c r="G11063"/>
    </row>
    <row r="11064" spans="7:7">
      <c r="G11064"/>
    </row>
    <row r="11065" spans="7:7">
      <c r="G11065"/>
    </row>
    <row r="11066" spans="7:7">
      <c r="G11066"/>
    </row>
    <row r="11067" spans="7:7">
      <c r="G11067"/>
    </row>
    <row r="11068" spans="7:7">
      <c r="G11068"/>
    </row>
    <row r="11069" spans="7:7">
      <c r="G11069"/>
    </row>
    <row r="11070" spans="7:7">
      <c r="G11070"/>
    </row>
    <row r="11071" spans="7:7">
      <c r="G11071"/>
    </row>
    <row r="11072" spans="7:7">
      <c r="G11072"/>
    </row>
    <row r="11073" spans="7:7">
      <c r="G11073"/>
    </row>
    <row r="11074" spans="7:7">
      <c r="G11074"/>
    </row>
    <row r="11075" spans="7:7">
      <c r="G11075"/>
    </row>
    <row r="11076" spans="7:7">
      <c r="G11076"/>
    </row>
    <row r="11077" spans="7:7">
      <c r="G11077"/>
    </row>
    <row r="11078" spans="7:7">
      <c r="G11078"/>
    </row>
    <row r="11079" spans="7:7">
      <c r="G11079"/>
    </row>
    <row r="11080" spans="7:7">
      <c r="G11080"/>
    </row>
    <row r="11081" spans="7:7">
      <c r="G11081"/>
    </row>
    <row r="11082" spans="7:7">
      <c r="G11082"/>
    </row>
    <row r="11083" spans="7:7">
      <c r="G11083"/>
    </row>
    <row r="11084" spans="7:7">
      <c r="G11084"/>
    </row>
    <row r="11085" spans="7:7">
      <c r="G11085"/>
    </row>
    <row r="11086" spans="7:7">
      <c r="G11086"/>
    </row>
    <row r="11087" spans="7:7">
      <c r="G11087"/>
    </row>
    <row r="11088" spans="7:7">
      <c r="G11088"/>
    </row>
    <row r="11089" spans="7:7">
      <c r="G11089"/>
    </row>
    <row r="11090" spans="7:7">
      <c r="G11090"/>
    </row>
    <row r="11091" spans="7:7">
      <c r="G11091"/>
    </row>
    <row r="11092" spans="7:7">
      <c r="G11092"/>
    </row>
    <row r="11093" spans="7:7">
      <c r="G11093"/>
    </row>
    <row r="11094" spans="7:7">
      <c r="G11094"/>
    </row>
    <row r="11095" spans="7:7">
      <c r="G11095"/>
    </row>
    <row r="11096" spans="7:7">
      <c r="G11096"/>
    </row>
    <row r="11097" spans="7:7">
      <c r="G11097"/>
    </row>
    <row r="11098" spans="7:7">
      <c r="G11098"/>
    </row>
    <row r="11099" spans="7:7">
      <c r="G11099"/>
    </row>
    <row r="11100" spans="7:7">
      <c r="G11100"/>
    </row>
    <row r="11101" spans="7:7">
      <c r="G11101"/>
    </row>
    <row r="11102" spans="7:7">
      <c r="G11102"/>
    </row>
    <row r="11103" spans="7:7">
      <c r="G11103"/>
    </row>
    <row r="11104" spans="7:7">
      <c r="G11104"/>
    </row>
    <row r="11105" spans="7:7">
      <c r="G11105"/>
    </row>
    <row r="11106" spans="7:7">
      <c r="G11106"/>
    </row>
    <row r="11107" spans="7:7">
      <c r="G11107"/>
    </row>
    <row r="11108" spans="7:7">
      <c r="G11108"/>
    </row>
    <row r="11109" spans="7:7">
      <c r="G11109"/>
    </row>
    <row r="11110" spans="7:7">
      <c r="G11110"/>
    </row>
    <row r="11111" spans="7:7">
      <c r="G11111"/>
    </row>
    <row r="11112" spans="7:7">
      <c r="G11112"/>
    </row>
    <row r="11113" spans="7:7">
      <c r="G11113"/>
    </row>
    <row r="11114" spans="7:7">
      <c r="G11114"/>
    </row>
    <row r="11115" spans="7:7">
      <c r="G11115"/>
    </row>
    <row r="11116" spans="7:7">
      <c r="G11116"/>
    </row>
    <row r="11117" spans="7:7">
      <c r="G11117"/>
    </row>
    <row r="11118" spans="7:7">
      <c r="G11118"/>
    </row>
    <row r="11119" spans="7:7">
      <c r="G11119"/>
    </row>
    <row r="11120" spans="7:7">
      <c r="G11120"/>
    </row>
    <row r="11121" spans="7:7">
      <c r="G11121"/>
    </row>
    <row r="11122" spans="7:7">
      <c r="G11122"/>
    </row>
    <row r="11123" spans="7:7">
      <c r="G11123"/>
    </row>
    <row r="11124" spans="7:7">
      <c r="G11124"/>
    </row>
    <row r="11125" spans="7:7">
      <c r="G11125"/>
    </row>
    <row r="11126" spans="7:7">
      <c r="G11126"/>
    </row>
    <row r="11127" spans="7:7">
      <c r="G11127"/>
    </row>
    <row r="11128" spans="7:7">
      <c r="G11128"/>
    </row>
    <row r="11129" spans="7:7">
      <c r="G11129"/>
    </row>
    <row r="11130" spans="7:7">
      <c r="G11130"/>
    </row>
    <row r="11131" spans="7:7">
      <c r="G11131"/>
    </row>
    <row r="11132" spans="7:7">
      <c r="G11132"/>
    </row>
    <row r="11133" spans="7:7">
      <c r="G11133"/>
    </row>
    <row r="11134" spans="7:7">
      <c r="G11134"/>
    </row>
    <row r="11135" spans="7:7">
      <c r="G11135"/>
    </row>
    <row r="11136" spans="7:7">
      <c r="G11136"/>
    </row>
    <row r="11137" spans="7:7">
      <c r="G11137"/>
    </row>
    <row r="11138" spans="7:7">
      <c r="G11138"/>
    </row>
    <row r="11139" spans="7:7">
      <c r="G11139"/>
    </row>
    <row r="11140" spans="7:7">
      <c r="G11140"/>
    </row>
    <row r="11141" spans="7:7">
      <c r="G11141"/>
    </row>
    <row r="11142" spans="7:7">
      <c r="G11142"/>
    </row>
    <row r="11143" spans="7:7">
      <c r="G11143"/>
    </row>
    <row r="11144" spans="7:7">
      <c r="G11144"/>
    </row>
    <row r="11145" spans="7:7">
      <c r="G11145"/>
    </row>
    <row r="11146" spans="7:7">
      <c r="G11146"/>
    </row>
    <row r="11147" spans="7:7">
      <c r="G11147"/>
    </row>
    <row r="11148" spans="7:7">
      <c r="G11148"/>
    </row>
    <row r="11149" spans="7:7">
      <c r="G11149"/>
    </row>
    <row r="11150" spans="7:7">
      <c r="G11150"/>
    </row>
    <row r="11151" spans="7:7">
      <c r="G11151"/>
    </row>
    <row r="11152" spans="7:7">
      <c r="G11152"/>
    </row>
    <row r="11153" spans="7:7">
      <c r="G11153"/>
    </row>
    <row r="11154" spans="7:7">
      <c r="G11154"/>
    </row>
    <row r="11155" spans="7:7">
      <c r="G11155"/>
    </row>
    <row r="11156" spans="7:7">
      <c r="G11156"/>
    </row>
    <row r="11157" spans="7:7">
      <c r="G11157"/>
    </row>
    <row r="11158" spans="7:7">
      <c r="G11158"/>
    </row>
    <row r="11159" spans="7:7">
      <c r="G11159"/>
    </row>
    <row r="11160" spans="7:7">
      <c r="G11160"/>
    </row>
    <row r="11161" spans="7:7">
      <c r="G11161"/>
    </row>
    <row r="11162" spans="7:7">
      <c r="G11162"/>
    </row>
    <row r="11163" spans="7:7">
      <c r="G11163"/>
    </row>
    <row r="11164" spans="7:7">
      <c r="G11164"/>
    </row>
    <row r="11165" spans="7:7">
      <c r="G11165"/>
    </row>
    <row r="11166" spans="7:7">
      <c r="G11166"/>
    </row>
    <row r="11167" spans="7:7">
      <c r="G11167"/>
    </row>
    <row r="11168" spans="7:7">
      <c r="G11168"/>
    </row>
    <row r="11169" spans="7:7">
      <c r="G11169"/>
    </row>
    <row r="11170" spans="7:7">
      <c r="G11170"/>
    </row>
    <row r="11171" spans="7:7">
      <c r="G11171"/>
    </row>
    <row r="11172" spans="7:7">
      <c r="G11172"/>
    </row>
    <row r="11173" spans="7:7">
      <c r="G11173"/>
    </row>
    <row r="11174" spans="7:7">
      <c r="G11174"/>
    </row>
    <row r="11175" spans="7:7">
      <c r="G11175"/>
    </row>
    <row r="11176" spans="7:7">
      <c r="G11176"/>
    </row>
    <row r="11177" spans="7:7">
      <c r="G11177"/>
    </row>
    <row r="11178" spans="7:7">
      <c r="G11178"/>
    </row>
    <row r="11179" spans="7:7">
      <c r="G11179"/>
    </row>
    <row r="11180" spans="7:7">
      <c r="G11180"/>
    </row>
    <row r="11181" spans="7:7">
      <c r="G11181"/>
    </row>
    <row r="11182" spans="7:7">
      <c r="G11182"/>
    </row>
    <row r="11183" spans="7:7">
      <c r="G11183"/>
    </row>
    <row r="11184" spans="7:7">
      <c r="G11184"/>
    </row>
    <row r="11185" spans="7:7">
      <c r="G11185"/>
    </row>
    <row r="11186" spans="7:7">
      <c r="G11186"/>
    </row>
    <row r="11187" spans="7:7">
      <c r="G11187"/>
    </row>
    <row r="11188" spans="7:7">
      <c r="G11188"/>
    </row>
    <row r="11189" spans="7:7">
      <c r="G11189"/>
    </row>
    <row r="11190" spans="7:7">
      <c r="G11190"/>
    </row>
    <row r="11191" spans="7:7">
      <c r="G11191"/>
    </row>
    <row r="11192" spans="7:7">
      <c r="G11192"/>
    </row>
    <row r="11193" spans="7:7">
      <c r="G11193"/>
    </row>
    <row r="11194" spans="7:7">
      <c r="G11194"/>
    </row>
    <row r="11195" spans="7:7">
      <c r="G11195"/>
    </row>
    <row r="11196" spans="7:7">
      <c r="G11196"/>
    </row>
    <row r="11197" spans="7:7">
      <c r="G11197"/>
    </row>
    <row r="11198" spans="7:7">
      <c r="G11198"/>
    </row>
    <row r="11199" spans="7:7">
      <c r="G11199"/>
    </row>
    <row r="11200" spans="7:7">
      <c r="G11200"/>
    </row>
    <row r="11201" spans="7:7">
      <c r="G11201"/>
    </row>
    <row r="11202" spans="7:7">
      <c r="G11202"/>
    </row>
    <row r="11203" spans="7:7">
      <c r="G11203"/>
    </row>
    <row r="11204" spans="7:7">
      <c r="G11204"/>
    </row>
    <row r="11205" spans="7:7">
      <c r="G11205"/>
    </row>
    <row r="11206" spans="7:7">
      <c r="G11206"/>
    </row>
    <row r="11207" spans="7:7">
      <c r="G11207"/>
    </row>
    <row r="11208" spans="7:7">
      <c r="G11208"/>
    </row>
    <row r="11209" spans="7:7">
      <c r="G11209"/>
    </row>
    <row r="11210" spans="7:7">
      <c r="G11210"/>
    </row>
    <row r="11211" spans="7:7">
      <c r="G11211"/>
    </row>
    <row r="11212" spans="7:7">
      <c r="G11212"/>
    </row>
    <row r="11213" spans="7:7">
      <c r="G11213"/>
    </row>
    <row r="11214" spans="7:7">
      <c r="G11214"/>
    </row>
    <row r="11215" spans="7:7">
      <c r="G11215"/>
    </row>
    <row r="11216" spans="7:7">
      <c r="G11216"/>
    </row>
    <row r="11217" spans="7:7">
      <c r="G11217"/>
    </row>
    <row r="11218" spans="7:7">
      <c r="G11218"/>
    </row>
    <row r="11219" spans="7:7">
      <c r="G11219"/>
    </row>
    <row r="11220" spans="7:7">
      <c r="G11220"/>
    </row>
    <row r="11221" spans="7:7">
      <c r="G11221"/>
    </row>
    <row r="11222" spans="7:7">
      <c r="G11222"/>
    </row>
    <row r="11223" spans="7:7">
      <c r="G11223"/>
    </row>
    <row r="11224" spans="7:7">
      <c r="G11224"/>
    </row>
    <row r="11225" spans="7:7">
      <c r="G11225"/>
    </row>
    <row r="11226" spans="7:7">
      <c r="G11226"/>
    </row>
    <row r="11227" spans="7:7">
      <c r="G11227"/>
    </row>
    <row r="11228" spans="7:7">
      <c r="G11228"/>
    </row>
    <row r="11229" spans="7:7">
      <c r="G11229"/>
    </row>
    <row r="11230" spans="7:7">
      <c r="G11230"/>
    </row>
    <row r="11231" spans="7:7">
      <c r="G11231"/>
    </row>
    <row r="11232" spans="7:7">
      <c r="G11232"/>
    </row>
    <row r="11233" spans="7:7">
      <c r="G11233"/>
    </row>
    <row r="11234" spans="7:7">
      <c r="G11234"/>
    </row>
    <row r="11235" spans="7:7">
      <c r="G11235"/>
    </row>
    <row r="11236" spans="7:7">
      <c r="G11236"/>
    </row>
    <row r="11237" spans="7:7">
      <c r="G11237"/>
    </row>
    <row r="11238" spans="7:7">
      <c r="G11238"/>
    </row>
    <row r="11239" spans="7:7">
      <c r="G11239"/>
    </row>
    <row r="11240" spans="7:7">
      <c r="G11240"/>
    </row>
    <row r="11241" spans="7:7">
      <c r="G11241"/>
    </row>
    <row r="11242" spans="7:7">
      <c r="G11242"/>
    </row>
    <row r="11243" spans="7:7">
      <c r="G11243"/>
    </row>
    <row r="11244" spans="7:7">
      <c r="G11244"/>
    </row>
    <row r="11245" spans="7:7">
      <c r="G11245"/>
    </row>
    <row r="11246" spans="7:7">
      <c r="G11246"/>
    </row>
    <row r="11247" spans="7:7">
      <c r="G11247"/>
    </row>
    <row r="11248" spans="7:7">
      <c r="G11248"/>
    </row>
    <row r="11249" spans="7:7">
      <c r="G11249"/>
    </row>
    <row r="11250" spans="7:7">
      <c r="G11250"/>
    </row>
    <row r="11251" spans="7:7">
      <c r="G11251"/>
    </row>
    <row r="11252" spans="7:7">
      <c r="G11252"/>
    </row>
    <row r="11253" spans="7:7">
      <c r="G11253"/>
    </row>
    <row r="11254" spans="7:7">
      <c r="G11254"/>
    </row>
    <row r="11255" spans="7:7">
      <c r="G11255"/>
    </row>
    <row r="11256" spans="7:7">
      <c r="G11256"/>
    </row>
    <row r="11257" spans="7:7">
      <c r="G11257"/>
    </row>
    <row r="11258" spans="7:7">
      <c r="G11258"/>
    </row>
    <row r="11259" spans="7:7">
      <c r="G11259"/>
    </row>
    <row r="11260" spans="7:7">
      <c r="G11260"/>
    </row>
    <row r="11261" spans="7:7">
      <c r="G11261"/>
    </row>
    <row r="11262" spans="7:7">
      <c r="G11262"/>
    </row>
    <row r="11263" spans="7:7">
      <c r="G11263"/>
    </row>
    <row r="11264" spans="7:7">
      <c r="G11264"/>
    </row>
    <row r="11265" spans="7:7">
      <c r="G11265"/>
    </row>
    <row r="11266" spans="7:7">
      <c r="G11266"/>
    </row>
    <row r="11267" spans="7:7">
      <c r="G11267"/>
    </row>
    <row r="11268" spans="7:7">
      <c r="G11268"/>
    </row>
    <row r="11269" spans="7:7">
      <c r="G11269"/>
    </row>
    <row r="11270" spans="7:7">
      <c r="G11270"/>
    </row>
    <row r="11271" spans="7:7">
      <c r="G11271"/>
    </row>
    <row r="11272" spans="7:7">
      <c r="G11272"/>
    </row>
    <row r="11273" spans="7:7">
      <c r="G11273"/>
    </row>
    <row r="11274" spans="7:7">
      <c r="G11274"/>
    </row>
    <row r="11275" spans="7:7">
      <c r="G11275"/>
    </row>
    <row r="11276" spans="7:7">
      <c r="G11276"/>
    </row>
    <row r="11277" spans="7:7">
      <c r="G11277"/>
    </row>
    <row r="11278" spans="7:7">
      <c r="G11278"/>
    </row>
    <row r="11279" spans="7:7">
      <c r="G11279"/>
    </row>
    <row r="11280" spans="7:7">
      <c r="G11280"/>
    </row>
    <row r="11281" spans="7:7">
      <c r="G11281"/>
    </row>
    <row r="11282" spans="7:7">
      <c r="G11282"/>
    </row>
    <row r="11283" spans="7:7">
      <c r="G11283"/>
    </row>
    <row r="11284" spans="7:7">
      <c r="G11284"/>
    </row>
    <row r="11285" spans="7:7">
      <c r="G11285"/>
    </row>
    <row r="11286" spans="7:7">
      <c r="G11286"/>
    </row>
    <row r="11287" spans="7:7">
      <c r="G11287"/>
    </row>
    <row r="11288" spans="7:7">
      <c r="G11288"/>
    </row>
    <row r="11289" spans="7:7">
      <c r="G11289"/>
    </row>
    <row r="11290" spans="7:7">
      <c r="G11290"/>
    </row>
    <row r="11291" spans="7:7">
      <c r="G11291"/>
    </row>
    <row r="11292" spans="7:7">
      <c r="G11292"/>
    </row>
    <row r="11293" spans="7:7">
      <c r="G11293"/>
    </row>
    <row r="11294" spans="7:7">
      <c r="G11294"/>
    </row>
    <row r="11295" spans="7:7">
      <c r="G11295"/>
    </row>
    <row r="11296" spans="7:7">
      <c r="G11296"/>
    </row>
    <row r="11297" spans="7:7">
      <c r="G11297"/>
    </row>
    <row r="11298" spans="7:7">
      <c r="G11298"/>
    </row>
    <row r="11299" spans="7:7">
      <c r="G11299"/>
    </row>
    <row r="11300" spans="7:7">
      <c r="G11300"/>
    </row>
    <row r="11301" spans="7:7">
      <c r="G11301"/>
    </row>
    <row r="11302" spans="7:7">
      <c r="G11302"/>
    </row>
    <row r="11303" spans="7:7">
      <c r="G11303"/>
    </row>
    <row r="11304" spans="7:7">
      <c r="G11304"/>
    </row>
    <row r="11305" spans="7:7">
      <c r="G11305"/>
    </row>
    <row r="11306" spans="7:7">
      <c r="G11306"/>
    </row>
    <row r="11307" spans="7:7">
      <c r="G11307"/>
    </row>
    <row r="11308" spans="7:7">
      <c r="G11308"/>
    </row>
    <row r="11309" spans="7:7">
      <c r="G11309"/>
    </row>
    <row r="11310" spans="7:7">
      <c r="G11310"/>
    </row>
    <row r="11311" spans="7:7">
      <c r="G11311"/>
    </row>
    <row r="11312" spans="7:7">
      <c r="G11312"/>
    </row>
    <row r="11313" spans="7:7">
      <c r="G11313"/>
    </row>
    <row r="11314" spans="7:7">
      <c r="G11314"/>
    </row>
    <row r="11315" spans="7:7">
      <c r="G11315"/>
    </row>
    <row r="11316" spans="7:7">
      <c r="G11316"/>
    </row>
    <row r="11317" spans="7:7">
      <c r="G11317"/>
    </row>
    <row r="11318" spans="7:7">
      <c r="G11318"/>
    </row>
    <row r="11319" spans="7:7">
      <c r="G11319"/>
    </row>
    <row r="11320" spans="7:7">
      <c r="G11320"/>
    </row>
    <row r="11321" spans="7:7">
      <c r="G11321"/>
    </row>
    <row r="11322" spans="7:7">
      <c r="G11322"/>
    </row>
    <row r="11323" spans="7:7">
      <c r="G11323"/>
    </row>
    <row r="11324" spans="7:7">
      <c r="G11324"/>
    </row>
    <row r="11325" spans="7:7">
      <c r="G11325"/>
    </row>
    <row r="11326" spans="7:7">
      <c r="G11326"/>
    </row>
    <row r="11327" spans="7:7">
      <c r="G11327"/>
    </row>
    <row r="11328" spans="7:7">
      <c r="G11328"/>
    </row>
    <row r="11329" spans="7:7">
      <c r="G11329"/>
    </row>
    <row r="11330" spans="7:7">
      <c r="G11330"/>
    </row>
    <row r="11331" spans="7:7">
      <c r="G11331"/>
    </row>
    <row r="11332" spans="7:7">
      <c r="G11332"/>
    </row>
    <row r="11333" spans="7:7">
      <c r="G11333"/>
    </row>
    <row r="11334" spans="7:7">
      <c r="G11334"/>
    </row>
    <row r="11335" spans="7:7">
      <c r="G11335"/>
    </row>
    <row r="11336" spans="7:7">
      <c r="G11336"/>
    </row>
    <row r="11337" spans="7:7">
      <c r="G11337"/>
    </row>
    <row r="11338" spans="7:7">
      <c r="G11338"/>
    </row>
    <row r="11339" spans="7:7">
      <c r="G11339"/>
    </row>
    <row r="11340" spans="7:7">
      <c r="G11340"/>
    </row>
    <row r="11341" spans="7:7">
      <c r="G11341"/>
    </row>
    <row r="11342" spans="7:7">
      <c r="G11342"/>
    </row>
    <row r="11343" spans="7:7">
      <c r="G11343"/>
    </row>
    <row r="11344" spans="7:7">
      <c r="G11344"/>
    </row>
    <row r="11345" spans="7:7">
      <c r="G11345"/>
    </row>
    <row r="11346" spans="7:7">
      <c r="G11346"/>
    </row>
    <row r="11347" spans="7:7">
      <c r="G11347"/>
    </row>
    <row r="11348" spans="7:7">
      <c r="G11348"/>
    </row>
    <row r="11349" spans="7:7">
      <c r="G11349"/>
    </row>
    <row r="11350" spans="7:7">
      <c r="G11350"/>
    </row>
    <row r="11351" spans="7:7">
      <c r="G11351"/>
    </row>
    <row r="11352" spans="7:7">
      <c r="G11352"/>
    </row>
    <row r="11353" spans="7:7">
      <c r="G11353"/>
    </row>
    <row r="11354" spans="7:7">
      <c r="G11354"/>
    </row>
    <row r="11355" spans="7:7">
      <c r="G11355"/>
    </row>
    <row r="11356" spans="7:7">
      <c r="G11356"/>
    </row>
    <row r="11357" spans="7:7">
      <c r="G11357"/>
    </row>
    <row r="11358" spans="7:7">
      <c r="G11358"/>
    </row>
    <row r="11359" spans="7:7">
      <c r="G11359"/>
    </row>
    <row r="11360" spans="7:7">
      <c r="G11360"/>
    </row>
    <row r="11361" spans="7:7">
      <c r="G11361"/>
    </row>
    <row r="11362" spans="7:7">
      <c r="G11362"/>
    </row>
    <row r="11363" spans="7:7">
      <c r="G11363"/>
    </row>
    <row r="11364" spans="7:7">
      <c r="G11364"/>
    </row>
    <row r="11365" spans="7:7">
      <c r="G11365"/>
    </row>
    <row r="11366" spans="7:7">
      <c r="G11366"/>
    </row>
    <row r="11367" spans="7:7">
      <c r="G11367"/>
    </row>
    <row r="11368" spans="7:7">
      <c r="G11368"/>
    </row>
    <row r="11369" spans="7:7">
      <c r="G11369"/>
    </row>
    <row r="11370" spans="7:7">
      <c r="G11370"/>
    </row>
    <row r="11371" spans="7:7">
      <c r="G11371"/>
    </row>
    <row r="11372" spans="7:7">
      <c r="G11372"/>
    </row>
    <row r="11373" spans="7:7">
      <c r="G11373"/>
    </row>
    <row r="11374" spans="7:7">
      <c r="G11374"/>
    </row>
    <row r="11375" spans="7:7">
      <c r="G11375"/>
    </row>
    <row r="11376" spans="7:7">
      <c r="G11376"/>
    </row>
    <row r="11377" spans="7:7">
      <c r="G11377"/>
    </row>
    <row r="11378" spans="7:7">
      <c r="G11378"/>
    </row>
    <row r="11379" spans="7:7">
      <c r="G11379"/>
    </row>
    <row r="11380" spans="7:7">
      <c r="G11380"/>
    </row>
    <row r="11381" spans="7:7">
      <c r="G11381"/>
    </row>
    <row r="11382" spans="7:7">
      <c r="G11382"/>
    </row>
    <row r="11383" spans="7:7">
      <c r="G11383"/>
    </row>
    <row r="11384" spans="7:7">
      <c r="G11384"/>
    </row>
    <row r="11385" spans="7:7">
      <c r="G11385"/>
    </row>
    <row r="11386" spans="7:7">
      <c r="G11386"/>
    </row>
    <row r="11387" spans="7:7">
      <c r="G11387"/>
    </row>
    <row r="11388" spans="7:7">
      <c r="G11388"/>
    </row>
    <row r="11389" spans="7:7">
      <c r="G11389"/>
    </row>
    <row r="11390" spans="7:7">
      <c r="G11390"/>
    </row>
    <row r="11391" spans="7:7">
      <c r="G11391"/>
    </row>
    <row r="11392" spans="7:7">
      <c r="G11392"/>
    </row>
    <row r="11393" spans="7:7">
      <c r="G11393"/>
    </row>
    <row r="11394" spans="7:7">
      <c r="G11394"/>
    </row>
    <row r="11395" spans="7:7">
      <c r="G11395"/>
    </row>
    <row r="11396" spans="7:7">
      <c r="G11396"/>
    </row>
    <row r="11397" spans="7:7">
      <c r="G11397"/>
    </row>
    <row r="11398" spans="7:7">
      <c r="G11398"/>
    </row>
    <row r="11399" spans="7:7">
      <c r="G11399"/>
    </row>
    <row r="11400" spans="7:7">
      <c r="G11400"/>
    </row>
    <row r="11401" spans="7:7">
      <c r="G11401"/>
    </row>
    <row r="11402" spans="7:7">
      <c r="G11402"/>
    </row>
    <row r="11403" spans="7:7">
      <c r="G11403"/>
    </row>
    <row r="11404" spans="7:7">
      <c r="G11404"/>
    </row>
    <row r="11405" spans="7:7">
      <c r="G11405"/>
    </row>
    <row r="11406" spans="7:7">
      <c r="G11406"/>
    </row>
    <row r="11407" spans="7:7">
      <c r="G11407"/>
    </row>
    <row r="11408" spans="7:7">
      <c r="G11408"/>
    </row>
    <row r="11409" spans="7:7">
      <c r="G11409"/>
    </row>
    <row r="11410" spans="7:7">
      <c r="G11410"/>
    </row>
    <row r="11411" spans="7:7">
      <c r="G11411"/>
    </row>
    <row r="11412" spans="7:7">
      <c r="G11412"/>
    </row>
    <row r="11413" spans="7:7">
      <c r="G11413"/>
    </row>
    <row r="11414" spans="7:7">
      <c r="G11414"/>
    </row>
    <row r="11415" spans="7:7">
      <c r="G11415"/>
    </row>
    <row r="11416" spans="7:7">
      <c r="G11416"/>
    </row>
    <row r="11417" spans="7:7">
      <c r="G11417"/>
    </row>
    <row r="11418" spans="7:7">
      <c r="G11418"/>
    </row>
    <row r="11419" spans="7:7">
      <c r="G11419"/>
    </row>
    <row r="11420" spans="7:7">
      <c r="G11420"/>
    </row>
    <row r="11421" spans="7:7">
      <c r="G11421"/>
    </row>
    <row r="11422" spans="7:7">
      <c r="G11422"/>
    </row>
    <row r="11423" spans="7:7">
      <c r="G11423"/>
    </row>
    <row r="11424" spans="7:7">
      <c r="G11424"/>
    </row>
    <row r="11425" spans="7:7">
      <c r="G11425"/>
    </row>
    <row r="11426" spans="7:7">
      <c r="G11426"/>
    </row>
    <row r="11427" spans="7:7">
      <c r="G11427"/>
    </row>
    <row r="11428" spans="7:7">
      <c r="G11428"/>
    </row>
    <row r="11429" spans="7:7">
      <c r="G11429"/>
    </row>
    <row r="11430" spans="7:7">
      <c r="G11430"/>
    </row>
    <row r="11431" spans="7:7">
      <c r="G11431"/>
    </row>
    <row r="11432" spans="7:7">
      <c r="G11432"/>
    </row>
    <row r="11433" spans="7:7">
      <c r="G11433"/>
    </row>
    <row r="11434" spans="7:7">
      <c r="G11434"/>
    </row>
    <row r="11435" spans="7:7">
      <c r="G11435"/>
    </row>
    <row r="11436" spans="7:7">
      <c r="G11436"/>
    </row>
    <row r="11437" spans="7:7">
      <c r="G11437"/>
    </row>
    <row r="11438" spans="7:7">
      <c r="G11438"/>
    </row>
    <row r="11439" spans="7:7">
      <c r="G11439"/>
    </row>
    <row r="11440" spans="7:7">
      <c r="G11440"/>
    </row>
    <row r="11441" spans="7:7">
      <c r="G11441"/>
    </row>
    <row r="11442" spans="7:7">
      <c r="G11442"/>
    </row>
    <row r="11443" spans="7:7">
      <c r="G11443"/>
    </row>
    <row r="11444" spans="7:7">
      <c r="G11444"/>
    </row>
    <row r="11445" spans="7:7">
      <c r="G11445"/>
    </row>
    <row r="11446" spans="7:7">
      <c r="G11446"/>
    </row>
    <row r="11447" spans="7:7">
      <c r="G11447"/>
    </row>
    <row r="11448" spans="7:7">
      <c r="G11448"/>
    </row>
    <row r="11449" spans="7:7">
      <c r="G11449"/>
    </row>
    <row r="11450" spans="7:7">
      <c r="G11450"/>
    </row>
    <row r="11451" spans="7:7">
      <c r="G11451"/>
    </row>
    <row r="11452" spans="7:7">
      <c r="G11452"/>
    </row>
    <row r="11453" spans="7:7">
      <c r="G11453"/>
    </row>
    <row r="11454" spans="7:7">
      <c r="G11454"/>
    </row>
    <row r="11455" spans="7:7">
      <c r="G11455"/>
    </row>
    <row r="11456" spans="7:7">
      <c r="G11456"/>
    </row>
    <row r="11457" spans="7:7">
      <c r="G11457"/>
    </row>
    <row r="11458" spans="7:7">
      <c r="G11458"/>
    </row>
    <row r="11459" spans="7:7">
      <c r="G11459"/>
    </row>
    <row r="11460" spans="7:7">
      <c r="G11460"/>
    </row>
    <row r="11461" spans="7:7">
      <c r="G11461"/>
    </row>
    <row r="11462" spans="7:7">
      <c r="G11462"/>
    </row>
    <row r="11463" spans="7:7">
      <c r="G11463"/>
    </row>
    <row r="11464" spans="7:7">
      <c r="G11464"/>
    </row>
    <row r="11465" spans="7:7">
      <c r="G11465"/>
    </row>
    <row r="11466" spans="7:7">
      <c r="G11466"/>
    </row>
    <row r="11467" spans="7:7">
      <c r="G11467"/>
    </row>
    <row r="11468" spans="7:7">
      <c r="G11468"/>
    </row>
    <row r="11469" spans="7:7">
      <c r="G11469"/>
    </row>
    <row r="11470" spans="7:7">
      <c r="G11470"/>
    </row>
    <row r="11471" spans="7:7">
      <c r="G11471"/>
    </row>
    <row r="11472" spans="7:7">
      <c r="G11472"/>
    </row>
    <row r="11473" spans="7:7">
      <c r="G11473"/>
    </row>
    <row r="11474" spans="7:7">
      <c r="G11474"/>
    </row>
    <row r="11475" spans="7:7">
      <c r="G11475"/>
    </row>
    <row r="11476" spans="7:7">
      <c r="G11476"/>
    </row>
    <row r="11477" spans="7:7">
      <c r="G11477"/>
    </row>
    <row r="11478" spans="7:7">
      <c r="G11478"/>
    </row>
    <row r="11479" spans="7:7">
      <c r="G11479"/>
    </row>
    <row r="11480" spans="7:7">
      <c r="G11480"/>
    </row>
    <row r="11481" spans="7:7">
      <c r="G11481"/>
    </row>
    <row r="11482" spans="7:7">
      <c r="G11482"/>
    </row>
    <row r="11483" spans="7:7">
      <c r="G11483"/>
    </row>
    <row r="11484" spans="7:7">
      <c r="G11484"/>
    </row>
    <row r="11485" spans="7:7">
      <c r="G11485"/>
    </row>
    <row r="11486" spans="7:7">
      <c r="G11486"/>
    </row>
    <row r="11487" spans="7:7">
      <c r="G11487"/>
    </row>
    <row r="11488" spans="7:7">
      <c r="G11488"/>
    </row>
    <row r="11489" spans="7:7">
      <c r="G11489"/>
    </row>
    <row r="11490" spans="7:7">
      <c r="G11490"/>
    </row>
    <row r="11491" spans="7:7">
      <c r="G11491"/>
    </row>
    <row r="11492" spans="7:7">
      <c r="G11492"/>
    </row>
    <row r="11493" spans="7:7">
      <c r="G11493"/>
    </row>
    <row r="11494" spans="7:7">
      <c r="G11494"/>
    </row>
    <row r="11495" spans="7:7">
      <c r="G11495"/>
    </row>
    <row r="11496" spans="7:7">
      <c r="G11496"/>
    </row>
    <row r="11497" spans="7:7">
      <c r="G11497"/>
    </row>
    <row r="11498" spans="7:7">
      <c r="G11498"/>
    </row>
    <row r="11499" spans="7:7">
      <c r="G11499"/>
    </row>
    <row r="11500" spans="7:7">
      <c r="G11500"/>
    </row>
    <row r="11501" spans="7:7">
      <c r="G11501"/>
    </row>
    <row r="11502" spans="7:7">
      <c r="G11502"/>
    </row>
    <row r="11503" spans="7:7">
      <c r="G11503"/>
    </row>
    <row r="11504" spans="7:7">
      <c r="G11504"/>
    </row>
    <row r="11505" spans="7:7">
      <c r="G11505"/>
    </row>
    <row r="11506" spans="7:7">
      <c r="G11506"/>
    </row>
    <row r="11507" spans="7:7">
      <c r="G11507"/>
    </row>
    <row r="11508" spans="7:7">
      <c r="G11508"/>
    </row>
    <row r="11509" spans="7:7">
      <c r="G11509"/>
    </row>
    <row r="11510" spans="7:7">
      <c r="G11510"/>
    </row>
    <row r="11511" spans="7:7">
      <c r="G11511"/>
    </row>
    <row r="11512" spans="7:7">
      <c r="G11512"/>
    </row>
    <row r="11513" spans="7:7">
      <c r="G11513"/>
    </row>
    <row r="11514" spans="7:7">
      <c r="G11514"/>
    </row>
    <row r="11515" spans="7:7">
      <c r="G11515"/>
    </row>
    <row r="11516" spans="7:7">
      <c r="G11516"/>
    </row>
    <row r="11517" spans="7:7">
      <c r="G11517"/>
    </row>
    <row r="11518" spans="7:7">
      <c r="G11518"/>
    </row>
    <row r="11519" spans="7:7">
      <c r="G11519"/>
    </row>
    <row r="11520" spans="7:7">
      <c r="G11520"/>
    </row>
    <row r="11521" spans="7:7">
      <c r="G11521"/>
    </row>
    <row r="11522" spans="7:7">
      <c r="G11522"/>
    </row>
    <row r="11523" spans="7:7">
      <c r="G11523"/>
    </row>
    <row r="11524" spans="7:7">
      <c r="G11524"/>
    </row>
    <row r="11525" spans="7:7">
      <c r="G11525"/>
    </row>
    <row r="11526" spans="7:7">
      <c r="G11526"/>
    </row>
    <row r="11527" spans="7:7">
      <c r="G11527"/>
    </row>
    <row r="11528" spans="7:7">
      <c r="G11528"/>
    </row>
    <row r="11529" spans="7:7">
      <c r="G11529"/>
    </row>
    <row r="11530" spans="7:7">
      <c r="G11530"/>
    </row>
    <row r="11531" spans="7:7">
      <c r="G11531"/>
    </row>
    <row r="11532" spans="7:7">
      <c r="G11532"/>
    </row>
    <row r="11533" spans="7:7">
      <c r="G11533"/>
    </row>
    <row r="11534" spans="7:7">
      <c r="G11534"/>
    </row>
    <row r="11535" spans="7:7">
      <c r="G11535"/>
    </row>
    <row r="11536" spans="7:7">
      <c r="G11536"/>
    </row>
    <row r="11537" spans="7:7">
      <c r="G11537"/>
    </row>
    <row r="11538" spans="7:7">
      <c r="G11538"/>
    </row>
    <row r="11539" spans="7:7">
      <c r="G11539"/>
    </row>
    <row r="11540" spans="7:7">
      <c r="G11540"/>
    </row>
    <row r="11541" spans="7:7">
      <c r="G11541"/>
    </row>
    <row r="11542" spans="7:7">
      <c r="G11542"/>
    </row>
    <row r="11543" spans="7:7">
      <c r="G11543"/>
    </row>
    <row r="11544" spans="7:7">
      <c r="G11544"/>
    </row>
    <row r="11545" spans="7:7">
      <c r="G11545"/>
    </row>
    <row r="11546" spans="7:7">
      <c r="G11546"/>
    </row>
    <row r="11547" spans="7:7">
      <c r="G11547"/>
    </row>
    <row r="11548" spans="7:7">
      <c r="G11548"/>
    </row>
    <row r="11549" spans="7:7">
      <c r="G11549"/>
    </row>
    <row r="11550" spans="7:7">
      <c r="G11550"/>
    </row>
    <row r="11551" spans="7:7">
      <c r="G11551"/>
    </row>
    <row r="11552" spans="7:7">
      <c r="G11552"/>
    </row>
    <row r="11553" spans="7:7">
      <c r="G11553"/>
    </row>
    <row r="11554" spans="7:7">
      <c r="G11554"/>
    </row>
    <row r="11555" spans="7:7">
      <c r="G11555"/>
    </row>
    <row r="11556" spans="7:7">
      <c r="G11556"/>
    </row>
    <row r="11557" spans="7:7">
      <c r="G11557"/>
    </row>
    <row r="11558" spans="7:7">
      <c r="G11558"/>
    </row>
    <row r="11559" spans="7:7">
      <c r="G11559"/>
    </row>
    <row r="11560" spans="7:7">
      <c r="G11560"/>
    </row>
    <row r="11561" spans="7:7">
      <c r="G11561"/>
    </row>
    <row r="11562" spans="7:7">
      <c r="G11562"/>
    </row>
    <row r="11563" spans="7:7">
      <c r="G11563"/>
    </row>
    <row r="11564" spans="7:7">
      <c r="G11564"/>
    </row>
    <row r="11565" spans="7:7">
      <c r="G11565"/>
    </row>
    <row r="11566" spans="7:7">
      <c r="G11566"/>
    </row>
    <row r="11567" spans="7:7">
      <c r="G11567"/>
    </row>
    <row r="11568" spans="7:7">
      <c r="G11568"/>
    </row>
    <row r="11569" spans="7:7">
      <c r="G11569"/>
    </row>
    <row r="11570" spans="7:7">
      <c r="G11570"/>
    </row>
    <row r="11571" spans="7:7">
      <c r="G11571"/>
    </row>
    <row r="11572" spans="7:7">
      <c r="G11572"/>
    </row>
    <row r="11573" spans="7:7">
      <c r="G11573"/>
    </row>
    <row r="11574" spans="7:7">
      <c r="G11574"/>
    </row>
    <row r="11575" spans="7:7">
      <c r="G11575"/>
    </row>
    <row r="11576" spans="7:7">
      <c r="G11576"/>
    </row>
    <row r="11577" spans="7:7">
      <c r="G11577"/>
    </row>
    <row r="11578" spans="7:7">
      <c r="G11578"/>
    </row>
    <row r="11579" spans="7:7">
      <c r="G11579"/>
    </row>
    <row r="11580" spans="7:7">
      <c r="G11580"/>
    </row>
    <row r="11581" spans="7:7">
      <c r="G11581"/>
    </row>
    <row r="11582" spans="7:7">
      <c r="G11582"/>
    </row>
    <row r="11583" spans="7:7">
      <c r="G11583"/>
    </row>
    <row r="11584" spans="7:7">
      <c r="G11584"/>
    </row>
    <row r="11585" spans="7:7">
      <c r="G11585"/>
    </row>
    <row r="11586" spans="7:7">
      <c r="G11586"/>
    </row>
    <row r="11587" spans="7:7">
      <c r="G11587"/>
    </row>
    <row r="11588" spans="7:7">
      <c r="G11588"/>
    </row>
    <row r="11589" spans="7:7">
      <c r="G11589"/>
    </row>
    <row r="11590" spans="7:7">
      <c r="G11590"/>
    </row>
    <row r="11591" spans="7:7">
      <c r="G11591"/>
    </row>
    <row r="11592" spans="7:7">
      <c r="G11592"/>
    </row>
    <row r="11593" spans="7:7">
      <c r="G11593"/>
    </row>
    <row r="11594" spans="7:7">
      <c r="G11594"/>
    </row>
    <row r="11595" spans="7:7">
      <c r="G11595"/>
    </row>
    <row r="11596" spans="7:7">
      <c r="G11596"/>
    </row>
    <row r="11597" spans="7:7">
      <c r="G11597"/>
    </row>
    <row r="11598" spans="7:7">
      <c r="G11598"/>
    </row>
    <row r="11599" spans="7:7">
      <c r="G11599"/>
    </row>
    <row r="11600" spans="7:7">
      <c r="G11600"/>
    </row>
    <row r="11601" spans="7:7">
      <c r="G11601"/>
    </row>
    <row r="11602" spans="7:7">
      <c r="G11602"/>
    </row>
    <row r="11603" spans="7:7">
      <c r="G11603"/>
    </row>
    <row r="11604" spans="7:7">
      <c r="G11604"/>
    </row>
    <row r="11605" spans="7:7">
      <c r="G11605"/>
    </row>
    <row r="11606" spans="7:7">
      <c r="G11606"/>
    </row>
    <row r="11607" spans="7:7">
      <c r="G11607"/>
    </row>
    <row r="11608" spans="7:7">
      <c r="G11608"/>
    </row>
    <row r="11609" spans="7:7">
      <c r="G11609"/>
    </row>
    <row r="11610" spans="7:7">
      <c r="G11610"/>
    </row>
    <row r="11611" spans="7:7">
      <c r="G11611"/>
    </row>
    <row r="11612" spans="7:7">
      <c r="G11612"/>
    </row>
    <row r="11613" spans="7:7">
      <c r="G11613"/>
    </row>
    <row r="11614" spans="7:7">
      <c r="G11614"/>
    </row>
    <row r="11615" spans="7:7">
      <c r="G11615"/>
    </row>
    <row r="11616" spans="7:7">
      <c r="G11616"/>
    </row>
    <row r="11617" spans="7:7">
      <c r="G11617"/>
    </row>
    <row r="11618" spans="7:7">
      <c r="G11618"/>
    </row>
    <row r="11619" spans="7:7">
      <c r="G11619"/>
    </row>
    <row r="11620" spans="7:7">
      <c r="G11620"/>
    </row>
    <row r="11621" spans="7:7">
      <c r="G11621"/>
    </row>
    <row r="11622" spans="7:7">
      <c r="G11622"/>
    </row>
    <row r="11623" spans="7:7">
      <c r="G11623"/>
    </row>
    <row r="11624" spans="7:7">
      <c r="G11624"/>
    </row>
    <row r="11625" spans="7:7">
      <c r="G11625"/>
    </row>
    <row r="11626" spans="7:7">
      <c r="G11626"/>
    </row>
    <row r="11627" spans="7:7">
      <c r="G11627"/>
    </row>
    <row r="11628" spans="7:7">
      <c r="G11628"/>
    </row>
    <row r="11629" spans="7:7">
      <c r="G11629"/>
    </row>
    <row r="11630" spans="7:7">
      <c r="G11630"/>
    </row>
    <row r="11631" spans="7:7">
      <c r="G11631"/>
    </row>
    <row r="11632" spans="7:7">
      <c r="G11632"/>
    </row>
    <row r="11633" spans="7:7">
      <c r="G11633"/>
    </row>
    <row r="11634" spans="7:7">
      <c r="G11634"/>
    </row>
    <row r="11635" spans="7:7">
      <c r="G11635"/>
    </row>
    <row r="11636" spans="7:7">
      <c r="G11636"/>
    </row>
    <row r="11637" spans="7:7">
      <c r="G11637"/>
    </row>
    <row r="11638" spans="7:7">
      <c r="G11638"/>
    </row>
    <row r="11639" spans="7:7">
      <c r="G11639"/>
    </row>
    <row r="11640" spans="7:7">
      <c r="G11640"/>
    </row>
    <row r="11641" spans="7:7">
      <c r="G11641"/>
    </row>
    <row r="11642" spans="7:7">
      <c r="G11642"/>
    </row>
    <row r="11643" spans="7:7">
      <c r="G11643"/>
    </row>
    <row r="11644" spans="7:7">
      <c r="G11644"/>
    </row>
    <row r="11645" spans="7:7">
      <c r="G11645"/>
    </row>
    <row r="11646" spans="7:7">
      <c r="G11646"/>
    </row>
    <row r="11647" spans="7:7">
      <c r="G11647"/>
    </row>
    <row r="11648" spans="7:7">
      <c r="G11648"/>
    </row>
    <row r="11649" spans="7:7">
      <c r="G11649"/>
    </row>
    <row r="11650" spans="7:7">
      <c r="G11650"/>
    </row>
    <row r="11651" spans="7:7">
      <c r="G11651"/>
    </row>
    <row r="11652" spans="7:7">
      <c r="G11652"/>
    </row>
    <row r="11653" spans="7:7">
      <c r="G11653"/>
    </row>
    <row r="11654" spans="7:7">
      <c r="G11654"/>
    </row>
    <row r="11655" spans="7:7">
      <c r="G11655"/>
    </row>
    <row r="11656" spans="7:7">
      <c r="G11656"/>
    </row>
    <row r="11657" spans="7:7">
      <c r="G11657"/>
    </row>
    <row r="11658" spans="7:7">
      <c r="G11658"/>
    </row>
    <row r="11659" spans="7:7">
      <c r="G11659"/>
    </row>
    <row r="11660" spans="7:7">
      <c r="G11660"/>
    </row>
    <row r="11661" spans="7:7">
      <c r="G11661"/>
    </row>
    <row r="11662" spans="7:7">
      <c r="G11662"/>
    </row>
    <row r="11663" spans="7:7">
      <c r="G11663"/>
    </row>
    <row r="11664" spans="7:7">
      <c r="G11664"/>
    </row>
    <row r="11665" spans="7:7">
      <c r="G11665"/>
    </row>
    <row r="11666" spans="7:7">
      <c r="G11666"/>
    </row>
    <row r="11667" spans="7:7">
      <c r="G11667"/>
    </row>
    <row r="11668" spans="7:7">
      <c r="G11668"/>
    </row>
    <row r="11669" spans="7:7">
      <c r="G11669"/>
    </row>
    <row r="11670" spans="7:7">
      <c r="G11670"/>
    </row>
    <row r="11671" spans="7:7">
      <c r="G11671"/>
    </row>
    <row r="11672" spans="7:7">
      <c r="G11672"/>
    </row>
    <row r="11673" spans="7:7">
      <c r="G11673"/>
    </row>
    <row r="11674" spans="7:7">
      <c r="G11674"/>
    </row>
    <row r="11675" spans="7:7">
      <c r="G11675"/>
    </row>
    <row r="11676" spans="7:7">
      <c r="G11676"/>
    </row>
    <row r="11677" spans="7:7">
      <c r="G11677"/>
    </row>
    <row r="11678" spans="7:7">
      <c r="G11678"/>
    </row>
    <row r="11679" spans="7:7">
      <c r="G11679"/>
    </row>
    <row r="11680" spans="7:7">
      <c r="G11680"/>
    </row>
    <row r="11681" spans="7:7">
      <c r="G11681"/>
    </row>
    <row r="11682" spans="7:7">
      <c r="G11682"/>
    </row>
    <row r="11683" spans="7:7">
      <c r="G11683"/>
    </row>
    <row r="11684" spans="7:7">
      <c r="G11684"/>
    </row>
    <row r="11685" spans="7:7">
      <c r="G11685"/>
    </row>
    <row r="11686" spans="7:7">
      <c r="G11686"/>
    </row>
    <row r="11687" spans="7:7">
      <c r="G11687"/>
    </row>
    <row r="11688" spans="7:7">
      <c r="G11688"/>
    </row>
    <row r="11689" spans="7:7">
      <c r="G11689"/>
    </row>
    <row r="11690" spans="7:7">
      <c r="G11690"/>
    </row>
    <row r="11691" spans="7:7">
      <c r="G11691"/>
    </row>
    <row r="11692" spans="7:7">
      <c r="G11692"/>
    </row>
    <row r="11693" spans="7:7">
      <c r="G11693"/>
    </row>
    <row r="11694" spans="7:7">
      <c r="G11694"/>
    </row>
    <row r="11695" spans="7:7">
      <c r="G11695"/>
    </row>
    <row r="11696" spans="7:7">
      <c r="G11696"/>
    </row>
    <row r="11697" spans="7:7">
      <c r="G11697"/>
    </row>
    <row r="11698" spans="7:7">
      <c r="G11698"/>
    </row>
    <row r="11699" spans="7:7">
      <c r="G11699"/>
    </row>
    <row r="11700" spans="7:7">
      <c r="G11700"/>
    </row>
    <row r="11701" spans="7:7">
      <c r="G11701"/>
    </row>
    <row r="11702" spans="7:7">
      <c r="G11702"/>
    </row>
    <row r="11703" spans="7:7">
      <c r="G11703"/>
    </row>
    <row r="11704" spans="7:7">
      <c r="G11704"/>
    </row>
    <row r="11705" spans="7:7">
      <c r="G11705"/>
    </row>
    <row r="11706" spans="7:7">
      <c r="G11706"/>
    </row>
    <row r="11707" spans="7:7">
      <c r="G11707"/>
    </row>
    <row r="11708" spans="7:7">
      <c r="G11708"/>
    </row>
    <row r="11709" spans="7:7">
      <c r="G11709"/>
    </row>
    <row r="11710" spans="7:7">
      <c r="G11710"/>
    </row>
    <row r="11711" spans="7:7">
      <c r="G11711"/>
    </row>
    <row r="11712" spans="7:7">
      <c r="G11712"/>
    </row>
    <row r="11713" spans="7:7">
      <c r="G11713"/>
    </row>
    <row r="11714" spans="7:7">
      <c r="G11714"/>
    </row>
    <row r="11715" spans="7:7">
      <c r="G11715"/>
    </row>
    <row r="11716" spans="7:7">
      <c r="G11716"/>
    </row>
    <row r="11717" spans="7:7">
      <c r="G11717"/>
    </row>
    <row r="11718" spans="7:7">
      <c r="G11718"/>
    </row>
    <row r="11719" spans="7:7">
      <c r="G11719"/>
    </row>
    <row r="11720" spans="7:7">
      <c r="G11720"/>
    </row>
    <row r="11721" spans="7:7">
      <c r="G11721"/>
    </row>
    <row r="11722" spans="7:7">
      <c r="G11722"/>
    </row>
    <row r="11723" spans="7:7">
      <c r="G11723"/>
    </row>
    <row r="11724" spans="7:7">
      <c r="G11724"/>
    </row>
    <row r="11725" spans="7:7">
      <c r="G11725"/>
    </row>
    <row r="11726" spans="7:7">
      <c r="G11726"/>
    </row>
    <row r="11727" spans="7:7">
      <c r="G11727"/>
    </row>
    <row r="11728" spans="7:7">
      <c r="G11728"/>
    </row>
    <row r="11729" spans="7:7">
      <c r="G11729"/>
    </row>
    <row r="11730" spans="7:7">
      <c r="G11730"/>
    </row>
    <row r="11731" spans="7:7">
      <c r="G11731"/>
    </row>
    <row r="11732" spans="7:7">
      <c r="G11732"/>
    </row>
    <row r="11733" spans="7:7">
      <c r="G11733"/>
    </row>
    <row r="11734" spans="7:7">
      <c r="G11734"/>
    </row>
    <row r="11735" spans="7:7">
      <c r="G11735"/>
    </row>
    <row r="11736" spans="7:7">
      <c r="G11736"/>
    </row>
    <row r="11737" spans="7:7">
      <c r="G11737"/>
    </row>
    <row r="11738" spans="7:7">
      <c r="G11738"/>
    </row>
    <row r="11739" spans="7:7">
      <c r="G11739"/>
    </row>
    <row r="11740" spans="7:7">
      <c r="G11740"/>
    </row>
    <row r="11741" spans="7:7">
      <c r="G11741"/>
    </row>
    <row r="11742" spans="7:7">
      <c r="G11742"/>
    </row>
    <row r="11743" spans="7:7">
      <c r="G11743"/>
    </row>
    <row r="11744" spans="7:7">
      <c r="G11744"/>
    </row>
    <row r="11745" spans="7:7">
      <c r="G11745"/>
    </row>
    <row r="11746" spans="7:7">
      <c r="G11746"/>
    </row>
    <row r="11747" spans="7:7">
      <c r="G11747"/>
    </row>
    <row r="11748" spans="7:7">
      <c r="G11748"/>
    </row>
    <row r="11749" spans="7:7">
      <c r="G11749"/>
    </row>
    <row r="11750" spans="7:7">
      <c r="G11750"/>
    </row>
    <row r="11751" spans="7:7">
      <c r="G11751"/>
    </row>
    <row r="11752" spans="7:7">
      <c r="G11752"/>
    </row>
    <row r="11753" spans="7:7">
      <c r="G11753"/>
    </row>
    <row r="11754" spans="7:7">
      <c r="G11754"/>
    </row>
    <row r="11755" spans="7:7">
      <c r="G11755"/>
    </row>
    <row r="11756" spans="7:7">
      <c r="G11756"/>
    </row>
    <row r="11757" spans="7:7">
      <c r="G11757"/>
    </row>
    <row r="11758" spans="7:7">
      <c r="G11758"/>
    </row>
    <row r="11759" spans="7:7">
      <c r="G11759"/>
    </row>
    <row r="11760" spans="7:7">
      <c r="G11760"/>
    </row>
    <row r="11761" spans="7:7">
      <c r="G11761"/>
    </row>
    <row r="11762" spans="7:7">
      <c r="G11762"/>
    </row>
    <row r="11763" spans="7:7">
      <c r="G11763"/>
    </row>
    <row r="11764" spans="7:7">
      <c r="G11764"/>
    </row>
    <row r="11765" spans="7:7">
      <c r="G11765"/>
    </row>
    <row r="11766" spans="7:7">
      <c r="G11766"/>
    </row>
    <row r="11767" spans="7:7">
      <c r="G11767"/>
    </row>
    <row r="11768" spans="7:7">
      <c r="G11768"/>
    </row>
    <row r="11769" spans="7:7">
      <c r="G11769"/>
    </row>
    <row r="11770" spans="7:7">
      <c r="G11770"/>
    </row>
    <row r="11771" spans="7:7">
      <c r="G11771"/>
    </row>
    <row r="11772" spans="7:7">
      <c r="G11772"/>
    </row>
    <row r="11773" spans="7:7">
      <c r="G11773"/>
    </row>
    <row r="11774" spans="7:7">
      <c r="G11774"/>
    </row>
    <row r="11775" spans="7:7">
      <c r="G11775"/>
    </row>
    <row r="11776" spans="7:7">
      <c r="G11776"/>
    </row>
    <row r="11777" spans="7:7">
      <c r="G11777"/>
    </row>
    <row r="11778" spans="7:7">
      <c r="G11778"/>
    </row>
    <row r="11779" spans="7:7">
      <c r="G11779"/>
    </row>
    <row r="11780" spans="7:7">
      <c r="G11780"/>
    </row>
    <row r="11781" spans="7:7">
      <c r="G11781"/>
    </row>
    <row r="11782" spans="7:7">
      <c r="G11782"/>
    </row>
    <row r="11783" spans="7:7">
      <c r="G11783"/>
    </row>
    <row r="11784" spans="7:7">
      <c r="G11784"/>
    </row>
    <row r="11785" spans="7:7">
      <c r="G11785"/>
    </row>
    <row r="11786" spans="7:7">
      <c r="G11786"/>
    </row>
    <row r="11787" spans="7:7">
      <c r="G11787"/>
    </row>
    <row r="11788" spans="7:7">
      <c r="G11788"/>
    </row>
    <row r="11789" spans="7:7">
      <c r="G11789"/>
    </row>
    <row r="11790" spans="7:7">
      <c r="G11790"/>
    </row>
    <row r="11791" spans="7:7">
      <c r="G11791"/>
    </row>
    <row r="11792" spans="7:7">
      <c r="G11792"/>
    </row>
    <row r="11793" spans="7:7">
      <c r="G11793"/>
    </row>
    <row r="11794" spans="7:7">
      <c r="G11794"/>
    </row>
    <row r="11795" spans="7:7">
      <c r="G11795"/>
    </row>
    <row r="11796" spans="7:7">
      <c r="G11796"/>
    </row>
    <row r="11797" spans="7:7">
      <c r="G11797"/>
    </row>
    <row r="11798" spans="7:7">
      <c r="G11798"/>
    </row>
    <row r="11799" spans="7:7">
      <c r="G11799"/>
    </row>
    <row r="11800" spans="7:7">
      <c r="G11800"/>
    </row>
    <row r="11801" spans="7:7">
      <c r="G11801"/>
    </row>
    <row r="11802" spans="7:7">
      <c r="G11802"/>
    </row>
    <row r="11803" spans="7:7">
      <c r="G11803"/>
    </row>
    <row r="11804" spans="7:7">
      <c r="G11804"/>
    </row>
    <row r="11805" spans="7:7">
      <c r="G11805"/>
    </row>
    <row r="11806" spans="7:7">
      <c r="G11806"/>
    </row>
    <row r="11807" spans="7:7">
      <c r="G11807"/>
    </row>
    <row r="11808" spans="7:7">
      <c r="G11808"/>
    </row>
    <row r="11809" spans="7:7">
      <c r="G11809"/>
    </row>
    <row r="11810" spans="7:7">
      <c r="G11810"/>
    </row>
    <row r="11811" spans="7:7">
      <c r="G11811"/>
    </row>
    <row r="11812" spans="7:7">
      <c r="G11812"/>
    </row>
    <row r="11813" spans="7:7">
      <c r="G11813"/>
    </row>
    <row r="11814" spans="7:7">
      <c r="G11814"/>
    </row>
    <row r="11815" spans="7:7">
      <c r="G11815"/>
    </row>
    <row r="11816" spans="7:7">
      <c r="G11816"/>
    </row>
    <row r="11817" spans="7:7">
      <c r="G11817"/>
    </row>
    <row r="11818" spans="7:7">
      <c r="G11818"/>
    </row>
    <row r="11819" spans="7:7">
      <c r="G11819"/>
    </row>
    <row r="11820" spans="7:7">
      <c r="G11820"/>
    </row>
    <row r="11821" spans="7:7">
      <c r="G11821"/>
    </row>
    <row r="11822" spans="7:7">
      <c r="G11822"/>
    </row>
    <row r="11823" spans="7:7">
      <c r="G11823"/>
    </row>
    <row r="11824" spans="7:7">
      <c r="G11824"/>
    </row>
    <row r="11825" spans="7:7">
      <c r="G11825"/>
    </row>
    <row r="11826" spans="7:7">
      <c r="G11826"/>
    </row>
    <row r="11827" spans="7:7">
      <c r="G11827"/>
    </row>
    <row r="11828" spans="7:7">
      <c r="G11828"/>
    </row>
    <row r="11829" spans="7:7">
      <c r="G11829"/>
    </row>
    <row r="11830" spans="7:7">
      <c r="G11830"/>
    </row>
    <row r="11831" spans="7:7">
      <c r="G11831"/>
    </row>
    <row r="11832" spans="7:7">
      <c r="G11832"/>
    </row>
    <row r="11833" spans="7:7">
      <c r="G11833"/>
    </row>
    <row r="11834" spans="7:7">
      <c r="G11834"/>
    </row>
    <row r="11835" spans="7:7">
      <c r="G11835"/>
    </row>
    <row r="11836" spans="7:7">
      <c r="G11836"/>
    </row>
    <row r="11837" spans="7:7">
      <c r="G11837"/>
    </row>
    <row r="11838" spans="7:7">
      <c r="G11838"/>
    </row>
    <row r="11839" spans="7:7">
      <c r="G11839"/>
    </row>
    <row r="11840" spans="7:7">
      <c r="G11840"/>
    </row>
    <row r="11841" spans="7:7">
      <c r="G11841"/>
    </row>
    <row r="11842" spans="7:7">
      <c r="G11842"/>
    </row>
    <row r="11843" spans="7:7">
      <c r="G11843"/>
    </row>
    <row r="11844" spans="7:7">
      <c r="G11844"/>
    </row>
    <row r="11845" spans="7:7">
      <c r="G11845"/>
    </row>
    <row r="11846" spans="7:7">
      <c r="G11846"/>
    </row>
    <row r="11847" spans="7:7">
      <c r="G11847"/>
    </row>
    <row r="11848" spans="7:7">
      <c r="G11848"/>
    </row>
    <row r="11849" spans="7:7">
      <c r="G11849"/>
    </row>
    <row r="11850" spans="7:7">
      <c r="G11850"/>
    </row>
    <row r="11851" spans="7:7">
      <c r="G11851"/>
    </row>
    <row r="11852" spans="7:7">
      <c r="G11852"/>
    </row>
    <row r="11853" spans="7:7">
      <c r="G11853"/>
    </row>
    <row r="11854" spans="7:7">
      <c r="G11854"/>
    </row>
    <row r="11855" spans="7:7">
      <c r="G11855"/>
    </row>
    <row r="11856" spans="7:7">
      <c r="G11856"/>
    </row>
    <row r="11857" spans="7:7">
      <c r="G11857"/>
    </row>
    <row r="11858" spans="7:7">
      <c r="G11858"/>
    </row>
    <row r="11859" spans="7:7">
      <c r="G11859"/>
    </row>
    <row r="11860" spans="7:7">
      <c r="G11860"/>
    </row>
    <row r="11861" spans="7:7">
      <c r="G11861"/>
    </row>
    <row r="11862" spans="7:7">
      <c r="G11862"/>
    </row>
    <row r="11863" spans="7:7">
      <c r="G11863"/>
    </row>
    <row r="11864" spans="7:7">
      <c r="G11864"/>
    </row>
    <row r="11865" spans="7:7">
      <c r="G11865"/>
    </row>
    <row r="11866" spans="7:7">
      <c r="G11866"/>
    </row>
    <row r="11867" spans="7:7">
      <c r="G11867"/>
    </row>
    <row r="11868" spans="7:7">
      <c r="G11868"/>
    </row>
    <row r="11869" spans="7:7">
      <c r="G11869"/>
    </row>
    <row r="11870" spans="7:7">
      <c r="G11870"/>
    </row>
    <row r="11871" spans="7:7">
      <c r="G11871"/>
    </row>
    <row r="11872" spans="7:7">
      <c r="G11872"/>
    </row>
    <row r="11873" spans="7:7">
      <c r="G11873"/>
    </row>
    <row r="11874" spans="7:7">
      <c r="G11874"/>
    </row>
    <row r="11875" spans="7:7">
      <c r="G11875"/>
    </row>
    <row r="11876" spans="7:7">
      <c r="G11876"/>
    </row>
    <row r="11877" spans="7:7">
      <c r="G11877"/>
    </row>
    <row r="11878" spans="7:7">
      <c r="G11878"/>
    </row>
    <row r="11879" spans="7:7">
      <c r="G11879"/>
    </row>
    <row r="11880" spans="7:7">
      <c r="G11880"/>
    </row>
    <row r="11881" spans="7:7">
      <c r="G11881"/>
    </row>
    <row r="11882" spans="7:7">
      <c r="G11882"/>
    </row>
    <row r="11883" spans="7:7">
      <c r="G11883"/>
    </row>
    <row r="11884" spans="7:7">
      <c r="G11884"/>
    </row>
    <row r="11885" spans="7:7">
      <c r="G11885"/>
    </row>
    <row r="11886" spans="7:7">
      <c r="G11886"/>
    </row>
    <row r="11887" spans="7:7">
      <c r="G11887"/>
    </row>
    <row r="11888" spans="7:7">
      <c r="G11888"/>
    </row>
    <row r="11889" spans="7:7">
      <c r="G11889"/>
    </row>
    <row r="11890" spans="7:7">
      <c r="G11890"/>
    </row>
    <row r="11891" spans="7:7">
      <c r="G11891"/>
    </row>
    <row r="11892" spans="7:7">
      <c r="G11892"/>
    </row>
    <row r="11893" spans="7:7">
      <c r="G11893"/>
    </row>
    <row r="11894" spans="7:7">
      <c r="G11894"/>
    </row>
    <row r="11895" spans="7:7">
      <c r="G11895"/>
    </row>
    <row r="11896" spans="7:7">
      <c r="G11896"/>
    </row>
    <row r="11897" spans="7:7">
      <c r="G11897"/>
    </row>
    <row r="11898" spans="7:7">
      <c r="G11898"/>
    </row>
    <row r="11899" spans="7:7">
      <c r="G11899"/>
    </row>
    <row r="11900" spans="7:7">
      <c r="G11900"/>
    </row>
    <row r="11901" spans="7:7">
      <c r="G11901"/>
    </row>
    <row r="11902" spans="7:7">
      <c r="G11902"/>
    </row>
    <row r="11903" spans="7:7">
      <c r="G11903"/>
    </row>
    <row r="11904" spans="7:7">
      <c r="G11904"/>
    </row>
    <row r="11905" spans="7:7">
      <c r="G11905"/>
    </row>
    <row r="11906" spans="7:7">
      <c r="G11906"/>
    </row>
    <row r="11907" spans="7:7">
      <c r="G11907"/>
    </row>
    <row r="11908" spans="7:7">
      <c r="G11908"/>
    </row>
    <row r="11909" spans="7:7">
      <c r="G11909"/>
    </row>
    <row r="11910" spans="7:7">
      <c r="G11910"/>
    </row>
    <row r="11911" spans="7:7">
      <c r="G11911"/>
    </row>
    <row r="11912" spans="7:7">
      <c r="G11912"/>
    </row>
    <row r="11913" spans="7:7">
      <c r="G11913"/>
    </row>
    <row r="11914" spans="7:7">
      <c r="G11914"/>
    </row>
    <row r="11915" spans="7:7">
      <c r="G11915"/>
    </row>
    <row r="11916" spans="7:7">
      <c r="G11916"/>
    </row>
    <row r="11917" spans="7:7">
      <c r="G11917"/>
    </row>
    <row r="11918" spans="7:7">
      <c r="G11918"/>
    </row>
    <row r="11919" spans="7:7">
      <c r="G11919"/>
    </row>
    <row r="11920" spans="7:7">
      <c r="G11920"/>
    </row>
    <row r="11921" spans="7:7">
      <c r="G11921"/>
    </row>
    <row r="11922" spans="7:7">
      <c r="G11922"/>
    </row>
    <row r="11923" spans="7:7">
      <c r="G11923"/>
    </row>
    <row r="11924" spans="7:7">
      <c r="G11924"/>
    </row>
    <row r="11925" spans="7:7">
      <c r="G11925"/>
    </row>
    <row r="11926" spans="7:7">
      <c r="G11926"/>
    </row>
    <row r="11927" spans="7:7">
      <c r="G11927"/>
    </row>
    <row r="11928" spans="7:7">
      <c r="G11928"/>
    </row>
    <row r="11929" spans="7:7">
      <c r="G11929"/>
    </row>
    <row r="11930" spans="7:7">
      <c r="G11930"/>
    </row>
    <row r="11931" spans="7:7">
      <c r="G11931"/>
    </row>
    <row r="11932" spans="7:7">
      <c r="G11932"/>
    </row>
    <row r="11933" spans="7:7">
      <c r="G11933"/>
    </row>
    <row r="11934" spans="7:7">
      <c r="G11934"/>
    </row>
    <row r="11935" spans="7:7">
      <c r="G11935"/>
    </row>
    <row r="11936" spans="7:7">
      <c r="G11936"/>
    </row>
    <row r="11937" spans="7:7">
      <c r="G11937"/>
    </row>
    <row r="11938" spans="7:7">
      <c r="G11938"/>
    </row>
    <row r="11939" spans="7:7">
      <c r="G11939"/>
    </row>
    <row r="11940" spans="7:7">
      <c r="G11940"/>
    </row>
    <row r="11941" spans="7:7">
      <c r="G11941"/>
    </row>
    <row r="11942" spans="7:7">
      <c r="G11942"/>
    </row>
    <row r="11943" spans="7:7">
      <c r="G11943"/>
    </row>
    <row r="11944" spans="7:7">
      <c r="G11944"/>
    </row>
    <row r="11945" spans="7:7">
      <c r="G11945"/>
    </row>
    <row r="11946" spans="7:7">
      <c r="G11946"/>
    </row>
    <row r="11947" spans="7:7">
      <c r="G11947"/>
    </row>
    <row r="11948" spans="7:7">
      <c r="G11948"/>
    </row>
    <row r="11949" spans="7:7">
      <c r="G11949"/>
    </row>
    <row r="11950" spans="7:7">
      <c r="G11950"/>
    </row>
    <row r="11951" spans="7:7">
      <c r="G11951"/>
    </row>
    <row r="11952" spans="7:7">
      <c r="G11952"/>
    </row>
    <row r="11953" spans="7:7">
      <c r="G11953"/>
    </row>
    <row r="11954" spans="7:7">
      <c r="G11954"/>
    </row>
    <row r="11955" spans="7:7">
      <c r="G11955"/>
    </row>
    <row r="11956" spans="7:7">
      <c r="G11956"/>
    </row>
    <row r="11957" spans="7:7">
      <c r="G11957"/>
    </row>
    <row r="11958" spans="7:7">
      <c r="G11958"/>
    </row>
    <row r="11959" spans="7:7">
      <c r="G11959"/>
    </row>
    <row r="11960" spans="7:7">
      <c r="G11960"/>
    </row>
    <row r="11961" spans="7:7">
      <c r="G11961"/>
    </row>
    <row r="11962" spans="7:7">
      <c r="G11962"/>
    </row>
    <row r="11963" spans="7:7">
      <c r="G11963"/>
    </row>
    <row r="11964" spans="7:7">
      <c r="G11964"/>
    </row>
    <row r="11965" spans="7:7">
      <c r="G11965"/>
    </row>
    <row r="11966" spans="7:7">
      <c r="G11966"/>
    </row>
    <row r="11967" spans="7:7">
      <c r="G11967"/>
    </row>
    <row r="11968" spans="7:7">
      <c r="G11968"/>
    </row>
    <row r="11969" spans="7:7">
      <c r="G11969"/>
    </row>
    <row r="11970" spans="7:7">
      <c r="G11970"/>
    </row>
    <row r="11971" spans="7:7">
      <c r="G11971"/>
    </row>
    <row r="11972" spans="7:7">
      <c r="G11972"/>
    </row>
    <row r="11973" spans="7:7">
      <c r="G11973"/>
    </row>
    <row r="11974" spans="7:7">
      <c r="G11974"/>
    </row>
    <row r="11975" spans="7:7">
      <c r="G11975"/>
    </row>
    <row r="11976" spans="7:7">
      <c r="G11976"/>
    </row>
    <row r="11977" spans="7:7">
      <c r="G11977"/>
    </row>
    <row r="11978" spans="7:7">
      <c r="G11978"/>
    </row>
    <row r="11979" spans="7:7">
      <c r="G11979"/>
    </row>
    <row r="11980" spans="7:7">
      <c r="G11980"/>
    </row>
    <row r="11981" spans="7:7">
      <c r="G11981"/>
    </row>
    <row r="11982" spans="7:7">
      <c r="G11982"/>
    </row>
    <row r="11983" spans="7:7">
      <c r="G11983"/>
    </row>
    <row r="11984" spans="7:7">
      <c r="G11984"/>
    </row>
    <row r="11985" spans="7:7">
      <c r="G11985"/>
    </row>
    <row r="11986" spans="7:7">
      <c r="G11986"/>
    </row>
    <row r="11987" spans="7:7">
      <c r="G11987"/>
    </row>
    <row r="11988" spans="7:7">
      <c r="G11988"/>
    </row>
    <row r="11989" spans="7:7">
      <c r="G11989"/>
    </row>
    <row r="11990" spans="7:7">
      <c r="G11990"/>
    </row>
    <row r="11991" spans="7:7">
      <c r="G11991"/>
    </row>
    <row r="11992" spans="7:7">
      <c r="G11992"/>
    </row>
    <row r="11993" spans="7:7">
      <c r="G11993"/>
    </row>
    <row r="11994" spans="7:7">
      <c r="G11994"/>
    </row>
    <row r="11995" spans="7:7">
      <c r="G11995"/>
    </row>
    <row r="11996" spans="7:7">
      <c r="G11996"/>
    </row>
    <row r="11997" spans="7:7">
      <c r="G11997"/>
    </row>
    <row r="11998" spans="7:7">
      <c r="G11998"/>
    </row>
    <row r="11999" spans="7:7">
      <c r="G11999"/>
    </row>
    <row r="12000" spans="7:7">
      <c r="G12000"/>
    </row>
    <row r="12001" spans="7:7">
      <c r="G12001"/>
    </row>
    <row r="12002" spans="7:7">
      <c r="G12002"/>
    </row>
    <row r="12003" spans="7:7">
      <c r="G12003"/>
    </row>
    <row r="12004" spans="7:7">
      <c r="G12004"/>
    </row>
    <row r="12005" spans="7:7">
      <c r="G12005"/>
    </row>
    <row r="12006" spans="7:7">
      <c r="G12006"/>
    </row>
    <row r="12007" spans="7:7">
      <c r="G12007"/>
    </row>
    <row r="12008" spans="7:7">
      <c r="G12008"/>
    </row>
    <row r="12009" spans="7:7">
      <c r="G12009"/>
    </row>
    <row r="12010" spans="7:7">
      <c r="G12010"/>
    </row>
    <row r="12011" spans="7:7">
      <c r="G12011"/>
    </row>
    <row r="12012" spans="7:7">
      <c r="G12012"/>
    </row>
    <row r="12013" spans="7:7">
      <c r="G12013"/>
    </row>
    <row r="12014" spans="7:7">
      <c r="G12014"/>
    </row>
    <row r="12015" spans="7:7">
      <c r="G12015"/>
    </row>
    <row r="12016" spans="7:7">
      <c r="G12016"/>
    </row>
    <row r="12017" spans="7:7">
      <c r="G12017"/>
    </row>
    <row r="12018" spans="7:7">
      <c r="G12018"/>
    </row>
    <row r="12019" spans="7:7">
      <c r="G12019"/>
    </row>
    <row r="12020" spans="7:7">
      <c r="G12020"/>
    </row>
    <row r="12021" spans="7:7">
      <c r="G12021"/>
    </row>
    <row r="12022" spans="7:7">
      <c r="G12022"/>
    </row>
    <row r="12023" spans="7:7">
      <c r="G12023"/>
    </row>
    <row r="12024" spans="7:7">
      <c r="G12024"/>
    </row>
    <row r="12025" spans="7:7">
      <c r="G12025"/>
    </row>
    <row r="12026" spans="7:7">
      <c r="G12026"/>
    </row>
    <row r="12027" spans="7:7">
      <c r="G12027"/>
    </row>
    <row r="12028" spans="7:7">
      <c r="G12028"/>
    </row>
    <row r="12029" spans="7:7">
      <c r="G12029"/>
    </row>
    <row r="12030" spans="7:7">
      <c r="G12030"/>
    </row>
    <row r="12031" spans="7:7">
      <c r="G12031"/>
    </row>
    <row r="12032" spans="7:7">
      <c r="G12032"/>
    </row>
    <row r="12033" spans="7:7">
      <c r="G12033"/>
    </row>
    <row r="12034" spans="7:7">
      <c r="G12034"/>
    </row>
    <row r="12035" spans="7:7">
      <c r="G12035"/>
    </row>
    <row r="12036" spans="7:7">
      <c r="G12036"/>
    </row>
    <row r="12037" spans="7:7">
      <c r="G12037"/>
    </row>
    <row r="12038" spans="7:7">
      <c r="G12038"/>
    </row>
    <row r="12039" spans="7:7">
      <c r="G12039"/>
    </row>
    <row r="12040" spans="7:7">
      <c r="G12040"/>
    </row>
    <row r="12041" spans="7:7">
      <c r="G12041"/>
    </row>
    <row r="12042" spans="7:7">
      <c r="G12042"/>
    </row>
    <row r="12043" spans="7:7">
      <c r="G12043"/>
    </row>
    <row r="12044" spans="7:7">
      <c r="G12044"/>
    </row>
    <row r="12045" spans="7:7">
      <c r="G12045"/>
    </row>
    <row r="12046" spans="7:7">
      <c r="G12046"/>
    </row>
    <row r="12047" spans="7:7">
      <c r="G12047"/>
    </row>
    <row r="12048" spans="7:7">
      <c r="G12048"/>
    </row>
    <row r="12049" spans="7:7">
      <c r="G12049"/>
    </row>
    <row r="12050" spans="7:7">
      <c r="G12050"/>
    </row>
    <row r="12051" spans="7:7">
      <c r="G12051"/>
    </row>
    <row r="12052" spans="7:7">
      <c r="G12052"/>
    </row>
    <row r="12053" spans="7:7">
      <c r="G12053"/>
    </row>
    <row r="12054" spans="7:7">
      <c r="G12054"/>
    </row>
    <row r="12055" spans="7:7">
      <c r="G12055"/>
    </row>
    <row r="12056" spans="7:7">
      <c r="G12056"/>
    </row>
    <row r="12057" spans="7:7">
      <c r="G12057"/>
    </row>
    <row r="12058" spans="7:7">
      <c r="G12058"/>
    </row>
    <row r="12059" spans="7:7">
      <c r="G12059"/>
    </row>
    <row r="12060" spans="7:7">
      <c r="G12060"/>
    </row>
    <row r="12061" spans="7:7">
      <c r="G12061"/>
    </row>
    <row r="12062" spans="7:7">
      <c r="G12062"/>
    </row>
    <row r="12063" spans="7:7">
      <c r="G12063"/>
    </row>
    <row r="12064" spans="7:7">
      <c r="G12064"/>
    </row>
    <row r="12065" spans="7:7">
      <c r="G12065"/>
    </row>
    <row r="12066" spans="7:7">
      <c r="G12066"/>
    </row>
    <row r="12067" spans="7:7">
      <c r="G12067"/>
    </row>
    <row r="12068" spans="7:7">
      <c r="G12068"/>
    </row>
    <row r="12069" spans="7:7">
      <c r="G12069"/>
    </row>
    <row r="12070" spans="7:7">
      <c r="G12070"/>
    </row>
    <row r="12071" spans="7:7">
      <c r="G12071"/>
    </row>
    <row r="12072" spans="7:7">
      <c r="G12072"/>
    </row>
    <row r="12073" spans="7:7">
      <c r="G12073"/>
    </row>
    <row r="12074" spans="7:7">
      <c r="G12074"/>
    </row>
    <row r="12075" spans="7:7">
      <c r="G12075"/>
    </row>
    <row r="12076" spans="7:7">
      <c r="G12076"/>
    </row>
    <row r="12077" spans="7:7">
      <c r="G12077"/>
    </row>
    <row r="12078" spans="7:7">
      <c r="G12078"/>
    </row>
    <row r="12079" spans="7:7">
      <c r="G12079"/>
    </row>
    <row r="12080" spans="7:7">
      <c r="G12080"/>
    </row>
    <row r="12081" spans="7:7">
      <c r="G12081"/>
    </row>
    <row r="12082" spans="7:7">
      <c r="G12082"/>
    </row>
    <row r="12083" spans="7:7">
      <c r="G12083"/>
    </row>
    <row r="12084" spans="7:7">
      <c r="G12084"/>
    </row>
    <row r="12085" spans="7:7">
      <c r="G12085"/>
    </row>
    <row r="12086" spans="7:7">
      <c r="G12086"/>
    </row>
    <row r="12087" spans="7:7">
      <c r="G12087"/>
    </row>
    <row r="12088" spans="7:7">
      <c r="G12088"/>
    </row>
    <row r="12089" spans="7:7">
      <c r="G12089"/>
    </row>
    <row r="12090" spans="7:7">
      <c r="G12090"/>
    </row>
    <row r="12091" spans="7:7">
      <c r="G12091"/>
    </row>
    <row r="12092" spans="7:7">
      <c r="G12092"/>
    </row>
    <row r="12093" spans="7:7">
      <c r="G12093"/>
    </row>
    <row r="12094" spans="7:7">
      <c r="G12094"/>
    </row>
    <row r="12095" spans="7:7">
      <c r="G12095"/>
    </row>
    <row r="12096" spans="7:7">
      <c r="G12096"/>
    </row>
    <row r="12097" spans="7:7">
      <c r="G12097"/>
    </row>
    <row r="12098" spans="7:7">
      <c r="G12098"/>
    </row>
    <row r="12099" spans="7:7">
      <c r="G12099"/>
    </row>
    <row r="12100" spans="7:7">
      <c r="G12100"/>
    </row>
    <row r="12101" spans="7:7">
      <c r="G12101"/>
    </row>
    <row r="12102" spans="7:7">
      <c r="G12102"/>
    </row>
    <row r="12103" spans="7:7">
      <c r="G12103"/>
    </row>
    <row r="12104" spans="7:7">
      <c r="G12104"/>
    </row>
    <row r="12105" spans="7:7">
      <c r="G12105"/>
    </row>
    <row r="12106" spans="7:7">
      <c r="G12106"/>
    </row>
    <row r="12107" spans="7:7">
      <c r="G12107"/>
    </row>
    <row r="12108" spans="7:7">
      <c r="G12108"/>
    </row>
    <row r="12109" spans="7:7">
      <c r="G12109"/>
    </row>
    <row r="12110" spans="7:7">
      <c r="G12110"/>
    </row>
    <row r="12111" spans="7:7">
      <c r="G12111"/>
    </row>
    <row r="12112" spans="7:7">
      <c r="G12112"/>
    </row>
    <row r="12113" spans="7:7">
      <c r="G12113"/>
    </row>
    <row r="12114" spans="7:7">
      <c r="G12114"/>
    </row>
    <row r="12115" spans="7:7">
      <c r="G12115"/>
    </row>
    <row r="12116" spans="7:7">
      <c r="G12116"/>
    </row>
    <row r="12117" spans="7:7">
      <c r="G12117"/>
    </row>
    <row r="12118" spans="7:7">
      <c r="G12118"/>
    </row>
    <row r="12119" spans="7:7">
      <c r="G12119"/>
    </row>
    <row r="12120" spans="7:7">
      <c r="G12120"/>
    </row>
    <row r="12121" spans="7:7">
      <c r="G12121"/>
    </row>
    <row r="12122" spans="7:7">
      <c r="G12122"/>
    </row>
    <row r="12123" spans="7:7">
      <c r="G12123"/>
    </row>
    <row r="12124" spans="7:7">
      <c r="G12124"/>
    </row>
    <row r="12125" spans="7:7">
      <c r="G12125"/>
    </row>
    <row r="12126" spans="7:7">
      <c r="G12126"/>
    </row>
    <row r="12127" spans="7:7">
      <c r="G12127"/>
    </row>
    <row r="12128" spans="7:7">
      <c r="G12128"/>
    </row>
    <row r="12129" spans="7:7">
      <c r="G12129"/>
    </row>
    <row r="12130" spans="7:7">
      <c r="G12130"/>
    </row>
    <row r="12131" spans="7:7">
      <c r="G12131"/>
    </row>
    <row r="12132" spans="7:7">
      <c r="G12132"/>
    </row>
    <row r="12133" spans="7:7">
      <c r="G12133"/>
    </row>
    <row r="12134" spans="7:7">
      <c r="G12134"/>
    </row>
    <row r="12135" spans="7:7">
      <c r="G12135"/>
    </row>
    <row r="12136" spans="7:7">
      <c r="G12136"/>
    </row>
    <row r="12137" spans="7:7">
      <c r="G12137"/>
    </row>
    <row r="12138" spans="7:7">
      <c r="G12138"/>
    </row>
    <row r="12139" spans="7:7">
      <c r="G12139"/>
    </row>
    <row r="12140" spans="7:7">
      <c r="G12140"/>
    </row>
    <row r="12141" spans="7:7">
      <c r="G12141"/>
    </row>
    <row r="12142" spans="7:7">
      <c r="G12142"/>
    </row>
    <row r="12143" spans="7:7">
      <c r="G12143"/>
    </row>
    <row r="12144" spans="7:7">
      <c r="G12144"/>
    </row>
    <row r="12145" spans="7:7">
      <c r="G12145"/>
    </row>
    <row r="12146" spans="7:7">
      <c r="G12146"/>
    </row>
    <row r="12147" spans="7:7">
      <c r="G12147"/>
    </row>
    <row r="12148" spans="7:7">
      <c r="G12148"/>
    </row>
    <row r="12149" spans="7:7">
      <c r="G12149"/>
    </row>
    <row r="12150" spans="7:7">
      <c r="G12150"/>
    </row>
    <row r="12151" spans="7:7">
      <c r="G12151"/>
    </row>
    <row r="12152" spans="7:7">
      <c r="G12152"/>
    </row>
    <row r="12153" spans="7:7">
      <c r="G12153"/>
    </row>
    <row r="12154" spans="7:7">
      <c r="G12154"/>
    </row>
    <row r="12155" spans="7:7">
      <c r="G12155"/>
    </row>
    <row r="12156" spans="7:7">
      <c r="G12156"/>
    </row>
    <row r="12157" spans="7:7">
      <c r="G12157"/>
    </row>
    <row r="12158" spans="7:7">
      <c r="G12158"/>
    </row>
    <row r="12159" spans="7:7">
      <c r="G12159"/>
    </row>
    <row r="12160" spans="7:7">
      <c r="G12160"/>
    </row>
    <row r="12161" spans="7:7">
      <c r="G12161"/>
    </row>
    <row r="12162" spans="7:7">
      <c r="G12162"/>
    </row>
    <row r="12163" spans="7:7">
      <c r="G12163"/>
    </row>
    <row r="12164" spans="7:7">
      <c r="G12164"/>
    </row>
    <row r="12165" spans="7:7">
      <c r="G12165"/>
    </row>
    <row r="12166" spans="7:7">
      <c r="G12166"/>
    </row>
    <row r="12167" spans="7:7">
      <c r="G12167"/>
    </row>
    <row r="12168" spans="7:7">
      <c r="G12168"/>
    </row>
    <row r="12169" spans="7:7">
      <c r="G12169"/>
    </row>
    <row r="12170" spans="7:7">
      <c r="G12170"/>
    </row>
    <row r="12171" spans="7:7">
      <c r="G12171"/>
    </row>
    <row r="12172" spans="7:7">
      <c r="G12172"/>
    </row>
    <row r="12173" spans="7:7">
      <c r="G12173"/>
    </row>
    <row r="12174" spans="7:7">
      <c r="G12174"/>
    </row>
    <row r="12175" spans="7:7">
      <c r="G12175"/>
    </row>
    <row r="12176" spans="7:7">
      <c r="G12176"/>
    </row>
    <row r="12177" spans="7:7">
      <c r="G12177"/>
    </row>
    <row r="12178" spans="7:7">
      <c r="G12178"/>
    </row>
    <row r="12179" spans="7:7">
      <c r="G12179"/>
    </row>
    <row r="12180" spans="7:7">
      <c r="G12180"/>
    </row>
    <row r="12181" spans="7:7">
      <c r="G12181"/>
    </row>
    <row r="12182" spans="7:7">
      <c r="G12182"/>
    </row>
    <row r="12183" spans="7:7">
      <c r="G12183"/>
    </row>
    <row r="12184" spans="7:7">
      <c r="G12184"/>
    </row>
    <row r="12185" spans="7:7">
      <c r="G12185"/>
    </row>
    <row r="12186" spans="7:7">
      <c r="G12186"/>
    </row>
    <row r="12187" spans="7:7">
      <c r="G12187"/>
    </row>
    <row r="12188" spans="7:7">
      <c r="G12188"/>
    </row>
    <row r="12189" spans="7:7">
      <c r="G12189"/>
    </row>
    <row r="12190" spans="7:7">
      <c r="G12190"/>
    </row>
    <row r="12191" spans="7:7">
      <c r="G12191"/>
    </row>
    <row r="12192" spans="7:7">
      <c r="G12192"/>
    </row>
    <row r="12193" spans="7:7">
      <c r="G12193"/>
    </row>
    <row r="12194" spans="7:7">
      <c r="G12194"/>
    </row>
    <row r="12195" spans="7:7">
      <c r="G12195"/>
    </row>
    <row r="12196" spans="7:7">
      <c r="G12196"/>
    </row>
    <row r="12197" spans="7:7">
      <c r="G12197"/>
    </row>
    <row r="12198" spans="7:7">
      <c r="G12198"/>
    </row>
    <row r="12199" spans="7:7">
      <c r="G12199"/>
    </row>
    <row r="12200" spans="7:7">
      <c r="G12200"/>
    </row>
    <row r="12201" spans="7:7">
      <c r="G12201"/>
    </row>
    <row r="12202" spans="7:7">
      <c r="G12202"/>
    </row>
    <row r="12203" spans="7:7">
      <c r="G12203"/>
    </row>
    <row r="12204" spans="7:7">
      <c r="G12204"/>
    </row>
    <row r="12205" spans="7:7">
      <c r="G12205"/>
    </row>
    <row r="12206" spans="7:7">
      <c r="G12206"/>
    </row>
    <row r="12207" spans="7:7">
      <c r="G12207"/>
    </row>
    <row r="12208" spans="7:7">
      <c r="G12208"/>
    </row>
    <row r="12209" spans="7:7">
      <c r="G12209"/>
    </row>
    <row r="12210" spans="7:7">
      <c r="G12210"/>
    </row>
    <row r="12211" spans="7:7">
      <c r="G12211"/>
    </row>
    <row r="12212" spans="7:7">
      <c r="G12212"/>
    </row>
    <row r="12213" spans="7:7">
      <c r="G12213"/>
    </row>
    <row r="12214" spans="7:7">
      <c r="G12214"/>
    </row>
    <row r="12215" spans="7:7">
      <c r="G12215"/>
    </row>
    <row r="12216" spans="7:7">
      <c r="G12216"/>
    </row>
    <row r="12217" spans="7:7">
      <c r="G12217"/>
    </row>
    <row r="12218" spans="7:7">
      <c r="G12218"/>
    </row>
    <row r="12219" spans="7:7">
      <c r="G12219"/>
    </row>
    <row r="12220" spans="7:7">
      <c r="G12220"/>
    </row>
    <row r="12221" spans="7:7">
      <c r="G12221"/>
    </row>
    <row r="12222" spans="7:7">
      <c r="G12222"/>
    </row>
    <row r="12223" spans="7:7">
      <c r="G12223"/>
    </row>
    <row r="12224" spans="7:7">
      <c r="G12224"/>
    </row>
    <row r="12225" spans="7:7">
      <c r="G12225"/>
    </row>
    <row r="12226" spans="7:7">
      <c r="G12226"/>
    </row>
    <row r="12227" spans="7:7">
      <c r="G12227"/>
    </row>
    <row r="12228" spans="7:7">
      <c r="G12228"/>
    </row>
    <row r="12229" spans="7:7">
      <c r="G12229"/>
    </row>
    <row r="12230" spans="7:7">
      <c r="G12230"/>
    </row>
    <row r="12231" spans="7:7">
      <c r="G12231"/>
    </row>
    <row r="12232" spans="7:7">
      <c r="G12232"/>
    </row>
    <row r="12233" spans="7:7">
      <c r="G12233"/>
    </row>
    <row r="12234" spans="7:7">
      <c r="G12234"/>
    </row>
    <row r="12235" spans="7:7">
      <c r="G12235"/>
    </row>
    <row r="12236" spans="7:7">
      <c r="G12236"/>
    </row>
    <row r="12237" spans="7:7">
      <c r="G12237"/>
    </row>
    <row r="12238" spans="7:7">
      <c r="G12238"/>
    </row>
    <row r="12239" spans="7:7">
      <c r="G12239"/>
    </row>
    <row r="12240" spans="7:7">
      <c r="G12240"/>
    </row>
    <row r="12241" spans="7:7">
      <c r="G12241"/>
    </row>
    <row r="12242" spans="7:7">
      <c r="G12242"/>
    </row>
    <row r="12243" spans="7:7">
      <c r="G12243"/>
    </row>
    <row r="12244" spans="7:7">
      <c r="G12244"/>
    </row>
    <row r="12245" spans="7:7">
      <c r="G12245"/>
    </row>
    <row r="12246" spans="7:7">
      <c r="G12246"/>
    </row>
    <row r="12247" spans="7:7">
      <c r="G12247"/>
    </row>
    <row r="12248" spans="7:7">
      <c r="G12248"/>
    </row>
    <row r="12249" spans="7:7">
      <c r="G12249"/>
    </row>
    <row r="12250" spans="7:7">
      <c r="G12250"/>
    </row>
    <row r="12251" spans="7:7">
      <c r="G12251"/>
    </row>
    <row r="12252" spans="7:7">
      <c r="G12252"/>
    </row>
    <row r="12253" spans="7:7">
      <c r="G12253"/>
    </row>
    <row r="12254" spans="7:7">
      <c r="G12254"/>
    </row>
    <row r="12255" spans="7:7">
      <c r="G12255"/>
    </row>
    <row r="12256" spans="7:7">
      <c r="G12256"/>
    </row>
    <row r="12257" spans="7:7">
      <c r="G12257"/>
    </row>
    <row r="12258" spans="7:7">
      <c r="G12258"/>
    </row>
    <row r="12259" spans="7:7">
      <c r="G12259"/>
    </row>
    <row r="12260" spans="7:7">
      <c r="G12260"/>
    </row>
    <row r="12261" spans="7:7">
      <c r="G12261"/>
    </row>
    <row r="12262" spans="7:7">
      <c r="G12262"/>
    </row>
    <row r="12263" spans="7:7">
      <c r="G12263"/>
    </row>
    <row r="12264" spans="7:7">
      <c r="G12264"/>
    </row>
    <row r="12265" spans="7:7">
      <c r="G12265"/>
    </row>
    <row r="12266" spans="7:7">
      <c r="G12266"/>
    </row>
    <row r="12267" spans="7:7">
      <c r="G12267"/>
    </row>
    <row r="12268" spans="7:7">
      <c r="G12268"/>
    </row>
    <row r="12269" spans="7:7">
      <c r="G12269"/>
    </row>
    <row r="12270" spans="7:7">
      <c r="G12270"/>
    </row>
    <row r="12271" spans="7:7">
      <c r="G12271"/>
    </row>
    <row r="12272" spans="7:7">
      <c r="G12272"/>
    </row>
    <row r="12273" spans="7:7">
      <c r="G12273"/>
    </row>
    <row r="12274" spans="7:7">
      <c r="G12274"/>
    </row>
    <row r="12275" spans="7:7">
      <c r="G12275"/>
    </row>
    <row r="12276" spans="7:7">
      <c r="G12276"/>
    </row>
    <row r="12277" spans="7:7">
      <c r="G12277"/>
    </row>
    <row r="12278" spans="7:7">
      <c r="G12278"/>
    </row>
    <row r="12279" spans="7:7">
      <c r="G12279"/>
    </row>
    <row r="12280" spans="7:7">
      <c r="G12280"/>
    </row>
    <row r="12281" spans="7:7">
      <c r="G12281"/>
    </row>
    <row r="12282" spans="7:7">
      <c r="G12282"/>
    </row>
    <row r="12283" spans="7:7">
      <c r="G12283"/>
    </row>
    <row r="12284" spans="7:7">
      <c r="G12284"/>
    </row>
    <row r="12285" spans="7:7">
      <c r="G12285"/>
    </row>
    <row r="12286" spans="7:7">
      <c r="G12286"/>
    </row>
    <row r="12287" spans="7:7">
      <c r="G12287"/>
    </row>
    <row r="12288" spans="7:7">
      <c r="G12288"/>
    </row>
    <row r="12289" spans="7:7">
      <c r="G12289"/>
    </row>
    <row r="12290" spans="7:7">
      <c r="G12290"/>
    </row>
    <row r="12291" spans="7:7">
      <c r="G12291"/>
    </row>
    <row r="12292" spans="7:7">
      <c r="G12292"/>
    </row>
    <row r="12293" spans="7:7">
      <c r="G12293"/>
    </row>
    <row r="12294" spans="7:7">
      <c r="G12294"/>
    </row>
    <row r="12295" spans="7:7">
      <c r="G12295"/>
    </row>
    <row r="12296" spans="7:7">
      <c r="G12296"/>
    </row>
    <row r="12297" spans="7:7">
      <c r="G12297"/>
    </row>
    <row r="12298" spans="7:7">
      <c r="G12298"/>
    </row>
    <row r="12299" spans="7:7">
      <c r="G12299"/>
    </row>
    <row r="12300" spans="7:7">
      <c r="G12300"/>
    </row>
    <row r="12301" spans="7:7">
      <c r="G12301"/>
    </row>
    <row r="12302" spans="7:7">
      <c r="G12302"/>
    </row>
    <row r="12303" spans="7:7">
      <c r="G12303"/>
    </row>
    <row r="12304" spans="7:7">
      <c r="G12304"/>
    </row>
    <row r="12305" spans="7:7">
      <c r="G12305"/>
    </row>
    <row r="12306" spans="7:7">
      <c r="G12306"/>
    </row>
    <row r="12307" spans="7:7">
      <c r="G12307"/>
    </row>
    <row r="12308" spans="7:7">
      <c r="G12308"/>
    </row>
    <row r="12309" spans="7:7">
      <c r="G12309"/>
    </row>
    <row r="12310" spans="7:7">
      <c r="G12310"/>
    </row>
    <row r="12311" spans="7:7">
      <c r="G12311"/>
    </row>
    <row r="12312" spans="7:7">
      <c r="G12312"/>
    </row>
    <row r="12313" spans="7:7">
      <c r="G12313"/>
    </row>
    <row r="12314" spans="7:7">
      <c r="G12314"/>
    </row>
    <row r="12315" spans="7:7">
      <c r="G12315"/>
    </row>
    <row r="12316" spans="7:7">
      <c r="G12316"/>
    </row>
    <row r="12317" spans="7:7">
      <c r="G12317"/>
    </row>
    <row r="12318" spans="7:7">
      <c r="G12318"/>
    </row>
    <row r="12319" spans="7:7">
      <c r="G12319"/>
    </row>
    <row r="12320" spans="7:7">
      <c r="G12320"/>
    </row>
    <row r="12321" spans="7:7">
      <c r="G12321"/>
    </row>
    <row r="12322" spans="7:7">
      <c r="G12322"/>
    </row>
    <row r="12323" spans="7:7">
      <c r="G12323"/>
    </row>
    <row r="12324" spans="7:7">
      <c r="G12324"/>
    </row>
    <row r="12325" spans="7:7">
      <c r="G12325"/>
    </row>
    <row r="12326" spans="7:7">
      <c r="G12326"/>
    </row>
    <row r="12327" spans="7:7">
      <c r="G12327"/>
    </row>
    <row r="12328" spans="7:7">
      <c r="G12328"/>
    </row>
    <row r="12329" spans="7:7">
      <c r="G12329"/>
    </row>
    <row r="12330" spans="7:7">
      <c r="G12330"/>
    </row>
    <row r="12331" spans="7:7">
      <c r="G12331"/>
    </row>
    <row r="12332" spans="7:7">
      <c r="G12332"/>
    </row>
    <row r="12333" spans="7:7">
      <c r="G12333"/>
    </row>
    <row r="12334" spans="7:7">
      <c r="G12334"/>
    </row>
    <row r="12335" spans="7:7">
      <c r="G12335"/>
    </row>
    <row r="12336" spans="7:7">
      <c r="G12336"/>
    </row>
    <row r="12337" spans="7:7">
      <c r="G12337"/>
    </row>
    <row r="12338" spans="7:7">
      <c r="G12338"/>
    </row>
    <row r="12339" spans="7:7">
      <c r="G12339"/>
    </row>
    <row r="12340" spans="7:7">
      <c r="G12340"/>
    </row>
    <row r="12341" spans="7:7">
      <c r="G12341"/>
    </row>
    <row r="12342" spans="7:7">
      <c r="G12342"/>
    </row>
    <row r="12343" spans="7:7">
      <c r="G12343"/>
    </row>
    <row r="12344" spans="7:7">
      <c r="G12344"/>
    </row>
    <row r="12345" spans="7:7">
      <c r="G12345"/>
    </row>
    <row r="12346" spans="7:7">
      <c r="G12346"/>
    </row>
    <row r="12347" spans="7:7">
      <c r="G12347"/>
    </row>
    <row r="12348" spans="7:7">
      <c r="G12348"/>
    </row>
    <row r="12349" spans="7:7">
      <c r="G12349"/>
    </row>
    <row r="12350" spans="7:7">
      <c r="G12350"/>
    </row>
    <row r="12351" spans="7:7">
      <c r="G12351"/>
    </row>
    <row r="12352" spans="7:7">
      <c r="G12352"/>
    </row>
    <row r="12353" spans="7:7">
      <c r="G12353"/>
    </row>
    <row r="12354" spans="7:7">
      <c r="G12354"/>
    </row>
    <row r="12355" spans="7:7">
      <c r="G12355"/>
    </row>
    <row r="12356" spans="7:7">
      <c r="G12356"/>
    </row>
    <row r="12357" spans="7:7">
      <c r="G12357"/>
    </row>
    <row r="12358" spans="7:7">
      <c r="G12358"/>
    </row>
    <row r="12359" spans="7:7">
      <c r="G12359"/>
    </row>
    <row r="12360" spans="7:7">
      <c r="G12360"/>
    </row>
    <row r="12361" spans="7:7">
      <c r="G12361"/>
    </row>
    <row r="12362" spans="7:7">
      <c r="G12362"/>
    </row>
    <row r="12363" spans="7:7">
      <c r="G12363"/>
    </row>
    <row r="12364" spans="7:7">
      <c r="G12364"/>
    </row>
    <row r="12365" spans="7:7">
      <c r="G12365"/>
    </row>
    <row r="12366" spans="7:7">
      <c r="G12366"/>
    </row>
    <row r="12367" spans="7:7">
      <c r="G12367"/>
    </row>
    <row r="12368" spans="7:7">
      <c r="G12368"/>
    </row>
    <row r="12369" spans="7:7">
      <c r="G12369"/>
    </row>
    <row r="12370" spans="7:7">
      <c r="G12370"/>
    </row>
    <row r="12371" spans="7:7">
      <c r="G12371"/>
    </row>
    <row r="12372" spans="7:7">
      <c r="G12372"/>
    </row>
    <row r="12373" spans="7:7">
      <c r="G12373"/>
    </row>
    <row r="12374" spans="7:7">
      <c r="G12374"/>
    </row>
    <row r="12375" spans="7:7">
      <c r="G12375"/>
    </row>
    <row r="12376" spans="7:7">
      <c r="G12376"/>
    </row>
    <row r="12377" spans="7:7">
      <c r="G12377"/>
    </row>
    <row r="12378" spans="7:7">
      <c r="G12378"/>
    </row>
    <row r="12379" spans="7:7">
      <c r="G12379"/>
    </row>
    <row r="12380" spans="7:7">
      <c r="G12380"/>
    </row>
    <row r="12381" spans="7:7">
      <c r="G12381"/>
    </row>
    <row r="12382" spans="7:7">
      <c r="G12382"/>
    </row>
    <row r="12383" spans="7:7">
      <c r="G12383"/>
    </row>
    <row r="12384" spans="7:7">
      <c r="G12384"/>
    </row>
    <row r="12385" spans="7:7">
      <c r="G12385"/>
    </row>
    <row r="12386" spans="7:7">
      <c r="G12386"/>
    </row>
    <row r="12387" spans="7:7">
      <c r="G12387"/>
    </row>
    <row r="12388" spans="7:7">
      <c r="G12388"/>
    </row>
    <row r="12389" spans="7:7">
      <c r="G12389"/>
    </row>
    <row r="12390" spans="7:7">
      <c r="G12390"/>
    </row>
    <row r="12391" spans="7:7">
      <c r="G12391"/>
    </row>
    <row r="12392" spans="7:7">
      <c r="G12392"/>
    </row>
    <row r="12393" spans="7:7">
      <c r="G12393"/>
    </row>
    <row r="12394" spans="7:7">
      <c r="G12394"/>
    </row>
    <row r="12395" spans="7:7">
      <c r="G12395"/>
    </row>
    <row r="12396" spans="7:7">
      <c r="G12396"/>
    </row>
    <row r="12397" spans="7:7">
      <c r="G12397"/>
    </row>
    <row r="12398" spans="7:7">
      <c r="G12398"/>
    </row>
    <row r="12399" spans="7:7">
      <c r="G12399"/>
    </row>
    <row r="12400" spans="7:7">
      <c r="G12400"/>
    </row>
    <row r="12401" spans="7:7">
      <c r="G12401"/>
    </row>
    <row r="12402" spans="7:7">
      <c r="G12402"/>
    </row>
    <row r="12403" spans="7:7">
      <c r="G12403"/>
    </row>
    <row r="12404" spans="7:7">
      <c r="G12404"/>
    </row>
    <row r="12405" spans="7:7">
      <c r="G12405"/>
    </row>
    <row r="12406" spans="7:7">
      <c r="G12406"/>
    </row>
    <row r="12407" spans="7:7">
      <c r="G12407"/>
    </row>
    <row r="12408" spans="7:7">
      <c r="G12408"/>
    </row>
    <row r="12409" spans="7:7">
      <c r="G12409"/>
    </row>
    <row r="12410" spans="7:7">
      <c r="G12410"/>
    </row>
    <row r="12411" spans="7:7">
      <c r="G12411"/>
    </row>
    <row r="12412" spans="7:7">
      <c r="G12412"/>
    </row>
    <row r="12413" spans="7:7">
      <c r="G12413"/>
    </row>
    <row r="12414" spans="7:7">
      <c r="G12414"/>
    </row>
    <row r="12415" spans="7:7">
      <c r="G12415"/>
    </row>
    <row r="12416" spans="7:7">
      <c r="G12416"/>
    </row>
    <row r="12417" spans="7:7">
      <c r="G12417"/>
    </row>
    <row r="12418" spans="7:7">
      <c r="G12418"/>
    </row>
    <row r="12419" spans="7:7">
      <c r="G12419"/>
    </row>
    <row r="12420" spans="7:7">
      <c r="G12420"/>
    </row>
    <row r="12421" spans="7:7">
      <c r="G12421"/>
    </row>
    <row r="12422" spans="7:7">
      <c r="G12422"/>
    </row>
    <row r="12423" spans="7:7">
      <c r="G12423"/>
    </row>
    <row r="12424" spans="7:7">
      <c r="G12424"/>
    </row>
    <row r="12425" spans="7:7">
      <c r="G12425"/>
    </row>
    <row r="12426" spans="7:7">
      <c r="G12426"/>
    </row>
    <row r="12427" spans="7:7">
      <c r="G12427"/>
    </row>
    <row r="12428" spans="7:7">
      <c r="G12428"/>
    </row>
    <row r="12429" spans="7:7">
      <c r="G12429"/>
    </row>
    <row r="12430" spans="7:7">
      <c r="G12430"/>
    </row>
    <row r="12431" spans="7:7">
      <c r="G12431"/>
    </row>
    <row r="12432" spans="7:7">
      <c r="G12432"/>
    </row>
    <row r="12433" spans="7:7">
      <c r="G12433"/>
    </row>
    <row r="12434" spans="7:7">
      <c r="G12434"/>
    </row>
    <row r="12435" spans="7:7">
      <c r="G12435"/>
    </row>
    <row r="12436" spans="7:7">
      <c r="G12436"/>
    </row>
    <row r="12437" spans="7:7">
      <c r="G12437"/>
    </row>
    <row r="12438" spans="7:7">
      <c r="G12438"/>
    </row>
    <row r="12439" spans="7:7">
      <c r="G12439"/>
    </row>
    <row r="12440" spans="7:7">
      <c r="G12440"/>
    </row>
    <row r="12441" spans="7:7">
      <c r="G12441"/>
    </row>
    <row r="12442" spans="7:7">
      <c r="G12442"/>
    </row>
    <row r="12443" spans="7:7">
      <c r="G12443"/>
    </row>
    <row r="12444" spans="7:7">
      <c r="G12444"/>
    </row>
    <row r="12445" spans="7:7">
      <c r="G12445"/>
    </row>
    <row r="12446" spans="7:7">
      <c r="G12446"/>
    </row>
    <row r="12447" spans="7:7">
      <c r="G12447"/>
    </row>
    <row r="12448" spans="7:7">
      <c r="G12448"/>
    </row>
    <row r="12449" spans="7:7">
      <c r="G12449"/>
    </row>
    <row r="12450" spans="7:7">
      <c r="G12450"/>
    </row>
    <row r="12451" spans="7:7">
      <c r="G12451"/>
    </row>
    <row r="12452" spans="7:7">
      <c r="G12452"/>
    </row>
    <row r="12453" spans="7:7">
      <c r="G12453"/>
    </row>
    <row r="12454" spans="7:7">
      <c r="G12454"/>
    </row>
    <row r="12455" spans="7:7">
      <c r="G12455"/>
    </row>
    <row r="12456" spans="7:7">
      <c r="G12456"/>
    </row>
    <row r="12457" spans="7:7">
      <c r="G12457"/>
    </row>
    <row r="12458" spans="7:7">
      <c r="G12458"/>
    </row>
    <row r="12459" spans="7:7">
      <c r="G12459"/>
    </row>
    <row r="12460" spans="7:7">
      <c r="G12460"/>
    </row>
    <row r="12461" spans="7:7">
      <c r="G12461"/>
    </row>
    <row r="12462" spans="7:7">
      <c r="G12462"/>
    </row>
    <row r="12463" spans="7:7">
      <c r="G12463"/>
    </row>
    <row r="12464" spans="7:7">
      <c r="G12464"/>
    </row>
    <row r="12465" spans="7:7">
      <c r="G12465"/>
    </row>
    <row r="12466" spans="7:7">
      <c r="G12466"/>
    </row>
    <row r="12467" spans="7:7">
      <c r="G12467"/>
    </row>
    <row r="12468" spans="7:7">
      <c r="G12468"/>
    </row>
    <row r="12469" spans="7:7">
      <c r="G12469"/>
    </row>
    <row r="12470" spans="7:7">
      <c r="G12470"/>
    </row>
    <row r="12471" spans="7:7">
      <c r="G12471"/>
    </row>
    <row r="12472" spans="7:7">
      <c r="G12472"/>
    </row>
    <row r="12473" spans="7:7">
      <c r="G12473"/>
    </row>
    <row r="12474" spans="7:7">
      <c r="G12474"/>
    </row>
    <row r="12475" spans="7:7">
      <c r="G12475"/>
    </row>
    <row r="12476" spans="7:7">
      <c r="G12476"/>
    </row>
    <row r="12477" spans="7:7">
      <c r="G12477"/>
    </row>
    <row r="12478" spans="7:7">
      <c r="G12478"/>
    </row>
    <row r="12479" spans="7:7">
      <c r="G12479"/>
    </row>
    <row r="12480" spans="7:7">
      <c r="G12480"/>
    </row>
    <row r="12481" spans="7:7">
      <c r="G12481"/>
    </row>
    <row r="12482" spans="7:7">
      <c r="G12482"/>
    </row>
    <row r="12483" spans="7:7">
      <c r="G12483"/>
    </row>
    <row r="12484" spans="7:7">
      <c r="G12484"/>
    </row>
    <row r="12485" spans="7:7">
      <c r="G12485"/>
    </row>
    <row r="12486" spans="7:7">
      <c r="G12486"/>
    </row>
    <row r="12487" spans="7:7">
      <c r="G12487"/>
    </row>
    <row r="12488" spans="7:7">
      <c r="G12488"/>
    </row>
    <row r="12489" spans="7:7">
      <c r="G12489"/>
    </row>
    <row r="12490" spans="7:7">
      <c r="G12490"/>
    </row>
    <row r="12491" spans="7:7">
      <c r="G12491"/>
    </row>
    <row r="12492" spans="7:7">
      <c r="G12492"/>
    </row>
    <row r="12493" spans="7:7">
      <c r="G12493"/>
    </row>
    <row r="12494" spans="7:7">
      <c r="G12494"/>
    </row>
    <row r="12495" spans="7:7">
      <c r="G12495"/>
    </row>
    <row r="12496" spans="7:7">
      <c r="G12496"/>
    </row>
    <row r="12497" spans="7:7">
      <c r="G12497"/>
    </row>
    <row r="12498" spans="7:7">
      <c r="G12498"/>
    </row>
    <row r="12499" spans="7:7">
      <c r="G12499"/>
    </row>
    <row r="12500" spans="7:7">
      <c r="G12500"/>
    </row>
    <row r="12501" spans="7:7">
      <c r="G12501"/>
    </row>
    <row r="12502" spans="7:7">
      <c r="G12502"/>
    </row>
    <row r="12503" spans="7:7">
      <c r="G12503"/>
    </row>
    <row r="12504" spans="7:7">
      <c r="G12504"/>
    </row>
    <row r="12505" spans="7:7">
      <c r="G12505"/>
    </row>
    <row r="12506" spans="7:7">
      <c r="G12506"/>
    </row>
    <row r="12507" spans="7:7">
      <c r="G12507"/>
    </row>
    <row r="12508" spans="7:7">
      <c r="G12508"/>
    </row>
    <row r="12509" spans="7:7">
      <c r="G12509"/>
    </row>
    <row r="12510" spans="7:7">
      <c r="G12510"/>
    </row>
    <row r="12511" spans="7:7">
      <c r="G12511"/>
    </row>
    <row r="12512" spans="7:7">
      <c r="G12512"/>
    </row>
    <row r="12513" spans="7:7">
      <c r="G12513"/>
    </row>
    <row r="12514" spans="7:7">
      <c r="G12514"/>
    </row>
    <row r="12515" spans="7:7">
      <c r="G12515"/>
    </row>
    <row r="12516" spans="7:7">
      <c r="G12516"/>
    </row>
    <row r="12517" spans="7:7">
      <c r="G12517"/>
    </row>
    <row r="12518" spans="7:7">
      <c r="G12518"/>
    </row>
    <row r="12519" spans="7:7">
      <c r="G12519"/>
    </row>
    <row r="12520" spans="7:7">
      <c r="G12520"/>
    </row>
    <row r="12521" spans="7:7">
      <c r="G12521"/>
    </row>
    <row r="12522" spans="7:7">
      <c r="G12522"/>
    </row>
    <row r="12523" spans="7:7">
      <c r="G12523"/>
    </row>
    <row r="12524" spans="7:7">
      <c r="G12524"/>
    </row>
    <row r="12525" spans="7:7">
      <c r="G12525"/>
    </row>
    <row r="12526" spans="7:7">
      <c r="G12526"/>
    </row>
    <row r="12527" spans="7:7">
      <c r="G12527"/>
    </row>
    <row r="12528" spans="7:7">
      <c r="G12528"/>
    </row>
    <row r="12529" spans="7:7">
      <c r="G12529"/>
    </row>
    <row r="12530" spans="7:7">
      <c r="G12530"/>
    </row>
    <row r="12531" spans="7:7">
      <c r="G12531"/>
    </row>
    <row r="12532" spans="7:7">
      <c r="G12532"/>
    </row>
    <row r="12533" spans="7:7">
      <c r="G12533"/>
    </row>
    <row r="12534" spans="7:7">
      <c r="G12534"/>
    </row>
    <row r="12535" spans="7:7">
      <c r="G12535"/>
    </row>
    <row r="12536" spans="7:7">
      <c r="G12536"/>
    </row>
    <row r="12537" spans="7:7">
      <c r="G12537"/>
    </row>
    <row r="12538" spans="7:7">
      <c r="G12538"/>
    </row>
    <row r="12539" spans="7:7">
      <c r="G12539"/>
    </row>
    <row r="12540" spans="7:7">
      <c r="G12540"/>
    </row>
    <row r="12541" spans="7:7">
      <c r="G12541"/>
    </row>
    <row r="12542" spans="7:7">
      <c r="G12542"/>
    </row>
    <row r="12543" spans="7:7">
      <c r="G12543"/>
    </row>
    <row r="12544" spans="7:7">
      <c r="G12544"/>
    </row>
    <row r="12545" spans="7:7">
      <c r="G12545"/>
    </row>
    <row r="12546" spans="7:7">
      <c r="G12546"/>
    </row>
    <row r="12547" spans="7:7">
      <c r="G12547"/>
    </row>
    <row r="12548" spans="7:7">
      <c r="G12548"/>
    </row>
    <row r="12549" spans="7:7">
      <c r="G12549"/>
    </row>
    <row r="12550" spans="7:7">
      <c r="G12550"/>
    </row>
    <row r="12551" spans="7:7">
      <c r="G12551"/>
    </row>
    <row r="12552" spans="7:7">
      <c r="G12552"/>
    </row>
    <row r="12553" spans="7:7">
      <c r="G12553"/>
    </row>
    <row r="12554" spans="7:7">
      <c r="G12554"/>
    </row>
    <row r="12555" spans="7:7">
      <c r="G12555"/>
    </row>
    <row r="12556" spans="7:7">
      <c r="G12556"/>
    </row>
    <row r="12557" spans="7:7">
      <c r="G12557"/>
    </row>
    <row r="12558" spans="7:7">
      <c r="G12558"/>
    </row>
    <row r="12559" spans="7:7">
      <c r="G12559"/>
    </row>
    <row r="12560" spans="7:7">
      <c r="G12560"/>
    </row>
    <row r="12561" spans="7:7">
      <c r="G12561"/>
    </row>
    <row r="12562" spans="7:7">
      <c r="G12562"/>
    </row>
    <row r="12563" spans="7:7">
      <c r="G12563"/>
    </row>
    <row r="12564" spans="7:7">
      <c r="G12564"/>
    </row>
    <row r="12565" spans="7:7">
      <c r="G12565"/>
    </row>
    <row r="12566" spans="7:7">
      <c r="G12566"/>
    </row>
    <row r="12567" spans="7:7">
      <c r="G12567"/>
    </row>
    <row r="12568" spans="7:7">
      <c r="G12568"/>
    </row>
    <row r="12569" spans="7:7">
      <c r="G12569"/>
    </row>
    <row r="12570" spans="7:7">
      <c r="G12570"/>
    </row>
    <row r="12571" spans="7:7">
      <c r="G12571"/>
    </row>
    <row r="12572" spans="7:7">
      <c r="G12572"/>
    </row>
    <row r="12573" spans="7:7">
      <c r="G12573"/>
    </row>
    <row r="12574" spans="7:7">
      <c r="G12574"/>
    </row>
    <row r="12575" spans="7:7">
      <c r="G12575"/>
    </row>
    <row r="12576" spans="7:7">
      <c r="G12576"/>
    </row>
    <row r="12577" spans="7:7">
      <c r="G12577"/>
    </row>
    <row r="12578" spans="7:7">
      <c r="G12578"/>
    </row>
    <row r="12579" spans="7:7">
      <c r="G12579"/>
    </row>
    <row r="12580" spans="7:7">
      <c r="G12580"/>
    </row>
    <row r="12581" spans="7:7">
      <c r="G12581"/>
    </row>
    <row r="12582" spans="7:7">
      <c r="G12582"/>
    </row>
    <row r="12583" spans="7:7">
      <c r="G12583"/>
    </row>
    <row r="12584" spans="7:7">
      <c r="G12584"/>
    </row>
    <row r="12585" spans="7:7">
      <c r="G12585"/>
    </row>
    <row r="12586" spans="7:7">
      <c r="G12586"/>
    </row>
    <row r="12587" spans="7:7">
      <c r="G12587"/>
    </row>
    <row r="12588" spans="7:7">
      <c r="G12588"/>
    </row>
    <row r="12589" spans="7:7">
      <c r="G12589"/>
    </row>
    <row r="12590" spans="7:7">
      <c r="G12590"/>
    </row>
    <row r="12591" spans="7:7">
      <c r="G12591"/>
    </row>
    <row r="12592" spans="7:7">
      <c r="G12592"/>
    </row>
    <row r="12593" spans="7:7">
      <c r="G12593"/>
    </row>
    <row r="12594" spans="7:7">
      <c r="G12594"/>
    </row>
    <row r="12595" spans="7:7">
      <c r="G12595"/>
    </row>
    <row r="12596" spans="7:7">
      <c r="G12596"/>
    </row>
    <row r="12597" spans="7:7">
      <c r="G12597"/>
    </row>
    <row r="12598" spans="7:7">
      <c r="G12598"/>
    </row>
    <row r="12599" spans="7:7">
      <c r="G12599"/>
    </row>
    <row r="12600" spans="7:7">
      <c r="G12600"/>
    </row>
    <row r="12601" spans="7:7">
      <c r="G12601"/>
    </row>
    <row r="12602" spans="7:7">
      <c r="G12602"/>
    </row>
    <row r="12603" spans="7:7">
      <c r="G12603"/>
    </row>
    <row r="12604" spans="7:7">
      <c r="G12604"/>
    </row>
    <row r="12605" spans="7:7">
      <c r="G12605"/>
    </row>
    <row r="12606" spans="7:7">
      <c r="G12606"/>
    </row>
    <row r="12607" spans="7:7">
      <c r="G12607"/>
    </row>
    <row r="12608" spans="7:7">
      <c r="G12608"/>
    </row>
    <row r="12609" spans="7:7">
      <c r="G12609"/>
    </row>
    <row r="12610" spans="7:7">
      <c r="G12610"/>
    </row>
    <row r="12611" spans="7:7">
      <c r="G12611"/>
    </row>
    <row r="12612" spans="7:7">
      <c r="G12612"/>
    </row>
    <row r="12613" spans="7:7">
      <c r="G12613"/>
    </row>
    <row r="12614" spans="7:7">
      <c r="G12614"/>
    </row>
    <row r="12615" spans="7:7">
      <c r="G12615"/>
    </row>
    <row r="12616" spans="7:7">
      <c r="G12616"/>
    </row>
    <row r="12617" spans="7:7">
      <c r="G12617"/>
    </row>
    <row r="12618" spans="7:7">
      <c r="G12618"/>
    </row>
    <row r="12619" spans="7:7">
      <c r="G12619"/>
    </row>
    <row r="12620" spans="7:7">
      <c r="G12620"/>
    </row>
    <row r="12621" spans="7:7">
      <c r="G12621"/>
    </row>
    <row r="12622" spans="7:7">
      <c r="G12622"/>
    </row>
    <row r="12623" spans="7:7">
      <c r="G12623"/>
    </row>
    <row r="12624" spans="7:7">
      <c r="G12624"/>
    </row>
    <row r="12625" spans="7:7">
      <c r="G12625"/>
    </row>
    <row r="12626" spans="7:7">
      <c r="G12626"/>
    </row>
    <row r="12627" spans="7:7">
      <c r="G12627"/>
    </row>
    <row r="12628" spans="7:7">
      <c r="G12628"/>
    </row>
    <row r="12629" spans="7:7">
      <c r="G12629"/>
    </row>
    <row r="12630" spans="7:7">
      <c r="G12630"/>
    </row>
    <row r="12631" spans="7:7">
      <c r="G12631"/>
    </row>
    <row r="12632" spans="7:7">
      <c r="G12632"/>
    </row>
    <row r="12633" spans="7:7">
      <c r="G12633"/>
    </row>
    <row r="12634" spans="7:7">
      <c r="G12634"/>
    </row>
    <row r="12635" spans="7:7">
      <c r="G12635"/>
    </row>
    <row r="12636" spans="7:7">
      <c r="G12636"/>
    </row>
    <row r="12637" spans="7:7">
      <c r="G12637"/>
    </row>
    <row r="12638" spans="7:7">
      <c r="G12638"/>
    </row>
    <row r="12639" spans="7:7">
      <c r="G12639"/>
    </row>
    <row r="12640" spans="7:7">
      <c r="G12640"/>
    </row>
    <row r="12641" spans="7:7">
      <c r="G12641"/>
    </row>
    <row r="12642" spans="7:7">
      <c r="G12642"/>
    </row>
    <row r="12643" spans="7:7">
      <c r="G12643"/>
    </row>
    <row r="12644" spans="7:7">
      <c r="G12644"/>
    </row>
    <row r="12645" spans="7:7">
      <c r="G12645"/>
    </row>
    <row r="12646" spans="7:7">
      <c r="G12646"/>
    </row>
    <row r="12647" spans="7:7">
      <c r="G12647"/>
    </row>
    <row r="12648" spans="7:7">
      <c r="G12648"/>
    </row>
    <row r="12649" spans="7:7">
      <c r="G12649"/>
    </row>
    <row r="12650" spans="7:7">
      <c r="G12650"/>
    </row>
    <row r="12651" spans="7:7">
      <c r="G12651"/>
    </row>
    <row r="12652" spans="7:7">
      <c r="G12652"/>
    </row>
    <row r="12653" spans="7:7">
      <c r="G12653"/>
    </row>
    <row r="12654" spans="7:7">
      <c r="G12654"/>
    </row>
    <row r="12655" spans="7:7">
      <c r="G12655"/>
    </row>
    <row r="12656" spans="7:7">
      <c r="G12656"/>
    </row>
    <row r="12657" spans="7:7">
      <c r="G12657"/>
    </row>
    <row r="12658" spans="7:7">
      <c r="G12658"/>
    </row>
    <row r="12659" spans="7:7">
      <c r="G12659"/>
    </row>
    <row r="12660" spans="7:7">
      <c r="G12660"/>
    </row>
    <row r="12661" spans="7:7">
      <c r="G12661"/>
    </row>
    <row r="12662" spans="7:7">
      <c r="G12662"/>
    </row>
    <row r="12663" spans="7:7">
      <c r="G12663"/>
    </row>
    <row r="12664" spans="7:7">
      <c r="G12664"/>
    </row>
    <row r="12665" spans="7:7">
      <c r="G12665"/>
    </row>
    <row r="12666" spans="7:7">
      <c r="G12666"/>
    </row>
    <row r="12667" spans="7:7">
      <c r="G12667"/>
    </row>
    <row r="12668" spans="7:7">
      <c r="G12668"/>
    </row>
    <row r="12669" spans="7:7">
      <c r="G12669"/>
    </row>
    <row r="12670" spans="7:7">
      <c r="G12670"/>
    </row>
    <row r="12671" spans="7:7">
      <c r="G12671"/>
    </row>
    <row r="12672" spans="7:7">
      <c r="G12672"/>
    </row>
    <row r="12673" spans="7:7">
      <c r="G12673"/>
    </row>
    <row r="12674" spans="7:7">
      <c r="G12674"/>
    </row>
    <row r="12675" spans="7:7">
      <c r="G12675"/>
    </row>
    <row r="12676" spans="7:7">
      <c r="G12676"/>
    </row>
    <row r="12677" spans="7:7">
      <c r="G12677"/>
    </row>
    <row r="12678" spans="7:7">
      <c r="G12678"/>
    </row>
    <row r="12679" spans="7:7">
      <c r="G12679"/>
    </row>
    <row r="12680" spans="7:7">
      <c r="G12680"/>
    </row>
    <row r="12681" spans="7:7">
      <c r="G12681"/>
    </row>
    <row r="12682" spans="7:7">
      <c r="G12682"/>
    </row>
    <row r="12683" spans="7:7">
      <c r="G12683"/>
    </row>
    <row r="12684" spans="7:7">
      <c r="G12684"/>
    </row>
    <row r="12685" spans="7:7">
      <c r="G12685"/>
    </row>
    <row r="12686" spans="7:7">
      <c r="G12686"/>
    </row>
    <row r="12687" spans="7:7">
      <c r="G12687"/>
    </row>
    <row r="12688" spans="7:7">
      <c r="G12688"/>
    </row>
    <row r="12689" spans="7:7">
      <c r="G12689"/>
    </row>
    <row r="12690" spans="7:7">
      <c r="G12690"/>
    </row>
    <row r="12691" spans="7:7">
      <c r="G12691"/>
    </row>
    <row r="12692" spans="7:7">
      <c r="G12692"/>
    </row>
    <row r="12693" spans="7:7">
      <c r="G12693"/>
    </row>
    <row r="12694" spans="7:7">
      <c r="G12694"/>
    </row>
    <row r="12695" spans="7:7">
      <c r="G12695"/>
    </row>
    <row r="12696" spans="7:7">
      <c r="G12696"/>
    </row>
    <row r="12697" spans="7:7">
      <c r="G12697"/>
    </row>
    <row r="12698" spans="7:7">
      <c r="G12698"/>
    </row>
    <row r="12699" spans="7:7">
      <c r="G12699"/>
    </row>
    <row r="12700" spans="7:7">
      <c r="G12700"/>
    </row>
    <row r="12701" spans="7:7">
      <c r="G12701"/>
    </row>
    <row r="12702" spans="7:7">
      <c r="G12702"/>
    </row>
    <row r="12703" spans="7:7">
      <c r="G12703"/>
    </row>
    <row r="12704" spans="7:7">
      <c r="G12704"/>
    </row>
    <row r="12705" spans="7:7">
      <c r="G12705"/>
    </row>
    <row r="12706" spans="7:7">
      <c r="G12706"/>
    </row>
    <row r="12707" spans="7:7">
      <c r="G12707"/>
    </row>
    <row r="12708" spans="7:7">
      <c r="G12708"/>
    </row>
    <row r="12709" spans="7:7">
      <c r="G12709"/>
    </row>
    <row r="12710" spans="7:7">
      <c r="G12710"/>
    </row>
    <row r="12711" spans="7:7">
      <c r="G12711"/>
    </row>
    <row r="12712" spans="7:7">
      <c r="G12712"/>
    </row>
    <row r="12713" spans="7:7">
      <c r="G12713"/>
    </row>
    <row r="12714" spans="7:7">
      <c r="G12714"/>
    </row>
    <row r="12715" spans="7:7">
      <c r="G12715"/>
    </row>
    <row r="12716" spans="7:7">
      <c r="G12716"/>
    </row>
    <row r="12717" spans="7:7">
      <c r="G12717"/>
    </row>
    <row r="12718" spans="7:7">
      <c r="G12718"/>
    </row>
    <row r="12719" spans="7:7">
      <c r="G12719"/>
    </row>
    <row r="12720" spans="7:7">
      <c r="G12720"/>
    </row>
    <row r="12721" spans="7:7">
      <c r="G12721"/>
    </row>
    <row r="12722" spans="7:7">
      <c r="G12722"/>
    </row>
    <row r="12723" spans="7:7">
      <c r="G12723"/>
    </row>
    <row r="12724" spans="7:7">
      <c r="G12724"/>
    </row>
    <row r="12725" spans="7:7">
      <c r="G12725"/>
    </row>
    <row r="12726" spans="7:7">
      <c r="G12726"/>
    </row>
    <row r="12727" spans="7:7">
      <c r="G12727"/>
    </row>
    <row r="12728" spans="7:7">
      <c r="G12728"/>
    </row>
    <row r="12729" spans="7:7">
      <c r="G12729"/>
    </row>
    <row r="12730" spans="7:7">
      <c r="G12730"/>
    </row>
    <row r="12731" spans="7:7">
      <c r="G12731"/>
    </row>
    <row r="12732" spans="7:7">
      <c r="G12732"/>
    </row>
    <row r="12733" spans="7:7">
      <c r="G12733"/>
    </row>
    <row r="12734" spans="7:7">
      <c r="G12734"/>
    </row>
    <row r="12735" spans="7:7">
      <c r="G12735"/>
    </row>
    <row r="12736" spans="7:7">
      <c r="G12736"/>
    </row>
    <row r="12737" spans="7:7">
      <c r="G12737"/>
    </row>
    <row r="12738" spans="7:7">
      <c r="G12738"/>
    </row>
    <row r="12739" spans="7:7">
      <c r="G12739"/>
    </row>
    <row r="12740" spans="7:7">
      <c r="G12740"/>
    </row>
    <row r="12741" spans="7:7">
      <c r="G12741"/>
    </row>
    <row r="12742" spans="7:7">
      <c r="G12742"/>
    </row>
    <row r="12743" spans="7:7">
      <c r="G12743"/>
    </row>
    <row r="12744" spans="7:7">
      <c r="G12744"/>
    </row>
    <row r="12745" spans="7:7">
      <c r="G12745"/>
    </row>
    <row r="12746" spans="7:7">
      <c r="G12746"/>
    </row>
    <row r="12747" spans="7:7">
      <c r="G12747"/>
    </row>
    <row r="12748" spans="7:7">
      <c r="G12748"/>
    </row>
    <row r="12749" spans="7:7">
      <c r="G12749"/>
    </row>
    <row r="12750" spans="7:7">
      <c r="G12750"/>
    </row>
    <row r="12751" spans="7:7">
      <c r="G12751"/>
    </row>
    <row r="12752" spans="7:7">
      <c r="G12752"/>
    </row>
    <row r="12753" spans="7:7">
      <c r="G12753"/>
    </row>
    <row r="12754" spans="7:7">
      <c r="G12754"/>
    </row>
    <row r="12755" spans="7:7">
      <c r="G12755"/>
    </row>
    <row r="12756" spans="7:7">
      <c r="G12756"/>
    </row>
    <row r="12757" spans="7:7">
      <c r="G12757"/>
    </row>
    <row r="12758" spans="7:7">
      <c r="G12758"/>
    </row>
    <row r="12759" spans="7:7">
      <c r="G12759"/>
    </row>
    <row r="12760" spans="7:7">
      <c r="G12760"/>
    </row>
    <row r="12761" spans="7:7">
      <c r="G12761"/>
    </row>
    <row r="12762" spans="7:7">
      <c r="G12762"/>
    </row>
    <row r="12763" spans="7:7">
      <c r="G12763"/>
    </row>
    <row r="12764" spans="7:7">
      <c r="G12764"/>
    </row>
    <row r="12765" spans="7:7">
      <c r="G12765"/>
    </row>
    <row r="12766" spans="7:7">
      <c r="G12766"/>
    </row>
    <row r="12767" spans="7:7">
      <c r="G12767"/>
    </row>
    <row r="12768" spans="7:7">
      <c r="G12768"/>
    </row>
    <row r="12769" spans="7:7">
      <c r="G12769"/>
    </row>
    <row r="12770" spans="7:7">
      <c r="G12770"/>
    </row>
    <row r="12771" spans="7:7">
      <c r="G12771"/>
    </row>
    <row r="12772" spans="7:7">
      <c r="G12772"/>
    </row>
    <row r="12773" spans="7:7">
      <c r="G12773"/>
    </row>
    <row r="12774" spans="7:7">
      <c r="G12774"/>
    </row>
    <row r="12775" spans="7:7">
      <c r="G12775"/>
    </row>
    <row r="12776" spans="7:7">
      <c r="G12776"/>
    </row>
    <row r="12777" spans="7:7">
      <c r="G12777"/>
    </row>
    <row r="12778" spans="7:7">
      <c r="G12778"/>
    </row>
    <row r="12779" spans="7:7">
      <c r="G12779"/>
    </row>
    <row r="12780" spans="7:7">
      <c r="G12780"/>
    </row>
    <row r="12781" spans="7:7">
      <c r="G12781"/>
    </row>
    <row r="12782" spans="7:7">
      <c r="G12782"/>
    </row>
    <row r="12783" spans="7:7">
      <c r="G12783"/>
    </row>
    <row r="12784" spans="7:7">
      <c r="G12784"/>
    </row>
    <row r="12785" spans="7:7">
      <c r="G12785"/>
    </row>
    <row r="12786" spans="7:7">
      <c r="G12786"/>
    </row>
    <row r="12787" spans="7:7">
      <c r="G12787"/>
    </row>
    <row r="12788" spans="7:7">
      <c r="G12788"/>
    </row>
    <row r="12789" spans="7:7">
      <c r="G12789"/>
    </row>
    <row r="12790" spans="7:7">
      <c r="G12790"/>
    </row>
    <row r="12791" spans="7:7">
      <c r="G12791"/>
    </row>
    <row r="12792" spans="7:7">
      <c r="G12792"/>
    </row>
    <row r="12793" spans="7:7">
      <c r="G12793"/>
    </row>
    <row r="12794" spans="7:7">
      <c r="G12794"/>
    </row>
    <row r="12795" spans="7:7">
      <c r="G12795"/>
    </row>
    <row r="12796" spans="7:7">
      <c r="G12796"/>
    </row>
    <row r="12797" spans="7:7">
      <c r="G12797"/>
    </row>
    <row r="12798" spans="7:7">
      <c r="G12798"/>
    </row>
    <row r="12799" spans="7:7">
      <c r="G12799"/>
    </row>
    <row r="12800" spans="7:7">
      <c r="G12800"/>
    </row>
    <row r="12801" spans="7:7">
      <c r="G12801"/>
    </row>
    <row r="12802" spans="7:7">
      <c r="G12802"/>
    </row>
    <row r="12803" spans="7:7">
      <c r="G12803"/>
    </row>
    <row r="12804" spans="7:7">
      <c r="G12804"/>
    </row>
    <row r="12805" spans="7:7">
      <c r="G12805"/>
    </row>
    <row r="12806" spans="7:7">
      <c r="G12806"/>
    </row>
    <row r="12807" spans="7:7">
      <c r="G12807"/>
    </row>
    <row r="12808" spans="7:7">
      <c r="G12808"/>
    </row>
    <row r="12809" spans="7:7">
      <c r="G12809"/>
    </row>
    <row r="12810" spans="7:7">
      <c r="G12810"/>
    </row>
    <row r="12811" spans="7:7">
      <c r="G12811"/>
    </row>
    <row r="12812" spans="7:7">
      <c r="G12812"/>
    </row>
    <row r="12813" spans="7:7">
      <c r="G12813"/>
    </row>
    <row r="12814" spans="7:7">
      <c r="G12814"/>
    </row>
    <row r="12815" spans="7:7">
      <c r="G12815"/>
    </row>
    <row r="12816" spans="7:7">
      <c r="G12816"/>
    </row>
    <row r="12817" spans="7:7">
      <c r="G12817"/>
    </row>
    <row r="12818" spans="7:7">
      <c r="G12818"/>
    </row>
    <row r="12819" spans="7:7">
      <c r="G12819"/>
    </row>
    <row r="12820" spans="7:7">
      <c r="G12820"/>
    </row>
    <row r="12821" spans="7:7">
      <c r="G12821"/>
    </row>
    <row r="12822" spans="7:7">
      <c r="G12822"/>
    </row>
    <row r="12823" spans="7:7">
      <c r="G12823"/>
    </row>
    <row r="12824" spans="7:7">
      <c r="G12824"/>
    </row>
    <row r="12825" spans="7:7">
      <c r="G12825"/>
    </row>
    <row r="12826" spans="7:7">
      <c r="G12826"/>
    </row>
    <row r="12827" spans="7:7">
      <c r="G12827"/>
    </row>
    <row r="12828" spans="7:7">
      <c r="G12828"/>
    </row>
    <row r="12829" spans="7:7">
      <c r="G12829"/>
    </row>
    <row r="12830" spans="7:7">
      <c r="G12830"/>
    </row>
    <row r="12831" spans="7:7">
      <c r="G12831"/>
    </row>
    <row r="12832" spans="7:7">
      <c r="G12832"/>
    </row>
    <row r="12833" spans="7:7">
      <c r="G12833"/>
    </row>
    <row r="12834" spans="7:7">
      <c r="G12834"/>
    </row>
    <row r="12835" spans="7:7">
      <c r="G12835"/>
    </row>
    <row r="12836" spans="7:7">
      <c r="G12836"/>
    </row>
    <row r="12837" spans="7:7">
      <c r="G12837"/>
    </row>
    <row r="12838" spans="7:7">
      <c r="G12838"/>
    </row>
    <row r="12839" spans="7:7">
      <c r="G12839"/>
    </row>
    <row r="12840" spans="7:7">
      <c r="G12840"/>
    </row>
    <row r="12841" spans="7:7">
      <c r="G12841"/>
    </row>
    <row r="12842" spans="7:7">
      <c r="G12842"/>
    </row>
    <row r="12843" spans="7:7">
      <c r="G12843"/>
    </row>
    <row r="12844" spans="7:7">
      <c r="G12844"/>
    </row>
    <row r="12845" spans="7:7">
      <c r="G12845"/>
    </row>
    <row r="12846" spans="7:7">
      <c r="G12846"/>
    </row>
    <row r="12847" spans="7:7">
      <c r="G12847"/>
    </row>
    <row r="12848" spans="7:7">
      <c r="G12848"/>
    </row>
    <row r="12849" spans="7:7">
      <c r="G12849"/>
    </row>
    <row r="12850" spans="7:7">
      <c r="G12850"/>
    </row>
    <row r="12851" spans="7:7">
      <c r="G12851"/>
    </row>
    <row r="12852" spans="7:7">
      <c r="G12852"/>
    </row>
    <row r="12853" spans="7:7">
      <c r="G12853"/>
    </row>
    <row r="12854" spans="7:7">
      <c r="G12854"/>
    </row>
    <row r="12855" spans="7:7">
      <c r="G12855"/>
    </row>
    <row r="12856" spans="7:7">
      <c r="G12856"/>
    </row>
    <row r="12857" spans="7:7">
      <c r="G12857"/>
    </row>
    <row r="12858" spans="7:7">
      <c r="G12858"/>
    </row>
    <row r="12859" spans="7:7">
      <c r="G12859"/>
    </row>
    <row r="12860" spans="7:7">
      <c r="G12860"/>
    </row>
    <row r="12861" spans="7:7">
      <c r="G12861"/>
    </row>
    <row r="12862" spans="7:7">
      <c r="G12862"/>
    </row>
    <row r="12863" spans="7:7">
      <c r="G12863"/>
    </row>
    <row r="12864" spans="7:7">
      <c r="G12864"/>
    </row>
    <row r="12865" spans="7:7">
      <c r="G12865"/>
    </row>
    <row r="12866" spans="7:7">
      <c r="G12866"/>
    </row>
    <row r="12867" spans="7:7">
      <c r="G12867"/>
    </row>
    <row r="12868" spans="7:7">
      <c r="G12868"/>
    </row>
    <row r="12869" spans="7:7">
      <c r="G12869"/>
    </row>
    <row r="12870" spans="7:7">
      <c r="G12870"/>
    </row>
    <row r="12871" spans="7:7">
      <c r="G12871"/>
    </row>
    <row r="12872" spans="7:7">
      <c r="G12872"/>
    </row>
    <row r="12873" spans="7:7">
      <c r="G12873"/>
    </row>
    <row r="12874" spans="7:7">
      <c r="G12874"/>
    </row>
    <row r="12875" spans="7:7">
      <c r="G12875"/>
    </row>
    <row r="12876" spans="7:7">
      <c r="G12876"/>
    </row>
    <row r="12877" spans="7:7">
      <c r="G12877"/>
    </row>
    <row r="12878" spans="7:7">
      <c r="G12878"/>
    </row>
    <row r="12879" spans="7:7">
      <c r="G12879"/>
    </row>
    <row r="12880" spans="7:7">
      <c r="G12880"/>
    </row>
    <row r="12881" spans="7:7">
      <c r="G12881"/>
    </row>
    <row r="12882" spans="7:7">
      <c r="G12882"/>
    </row>
    <row r="12883" spans="7:7">
      <c r="G12883"/>
    </row>
    <row r="12884" spans="7:7">
      <c r="G12884"/>
    </row>
    <row r="12885" spans="7:7">
      <c r="G12885"/>
    </row>
    <row r="12886" spans="7:7">
      <c r="G12886"/>
    </row>
    <row r="12887" spans="7:7">
      <c r="G12887"/>
    </row>
    <row r="12888" spans="7:7">
      <c r="G12888"/>
    </row>
    <row r="12889" spans="7:7">
      <c r="G12889"/>
    </row>
    <row r="12890" spans="7:7">
      <c r="G12890"/>
    </row>
    <row r="12891" spans="7:7">
      <c r="G12891"/>
    </row>
    <row r="12892" spans="7:7">
      <c r="G12892"/>
    </row>
    <row r="12893" spans="7:7">
      <c r="G12893"/>
    </row>
    <row r="12894" spans="7:7">
      <c r="G12894"/>
    </row>
    <row r="12895" spans="7:7">
      <c r="G12895"/>
    </row>
    <row r="12896" spans="7:7">
      <c r="G12896"/>
    </row>
    <row r="12897" spans="7:7">
      <c r="G12897"/>
    </row>
    <row r="12898" spans="7:7">
      <c r="G12898"/>
    </row>
    <row r="12899" spans="7:7">
      <c r="G12899"/>
    </row>
    <row r="12900" spans="7:7">
      <c r="G12900"/>
    </row>
    <row r="12901" spans="7:7">
      <c r="G12901"/>
    </row>
    <row r="12902" spans="7:7">
      <c r="G12902"/>
    </row>
    <row r="12903" spans="7:7">
      <c r="G12903"/>
    </row>
    <row r="12904" spans="7:7">
      <c r="G12904"/>
    </row>
    <row r="12905" spans="7:7">
      <c r="G12905"/>
    </row>
    <row r="12906" spans="7:7">
      <c r="G12906"/>
    </row>
    <row r="12907" spans="7:7">
      <c r="G12907"/>
    </row>
    <row r="12908" spans="7:7">
      <c r="G12908"/>
    </row>
    <row r="12909" spans="7:7">
      <c r="G12909"/>
    </row>
    <row r="12910" spans="7:7">
      <c r="G12910"/>
    </row>
    <row r="12911" spans="7:7">
      <c r="G12911"/>
    </row>
    <row r="12912" spans="7:7">
      <c r="G12912"/>
    </row>
    <row r="12913" spans="7:7">
      <c r="G12913"/>
    </row>
    <row r="12914" spans="7:7">
      <c r="G12914"/>
    </row>
    <row r="12915" spans="7:7">
      <c r="G12915"/>
    </row>
    <row r="12916" spans="7:7">
      <c r="G12916"/>
    </row>
    <row r="12917" spans="7:7">
      <c r="G12917"/>
    </row>
    <row r="12918" spans="7:7">
      <c r="G12918"/>
    </row>
    <row r="12919" spans="7:7">
      <c r="G12919"/>
    </row>
    <row r="12920" spans="7:7">
      <c r="G12920"/>
    </row>
    <row r="12921" spans="7:7">
      <c r="G12921"/>
    </row>
    <row r="12922" spans="7:7">
      <c r="G12922"/>
    </row>
    <row r="12923" spans="7:7">
      <c r="G12923"/>
    </row>
    <row r="12924" spans="7:7">
      <c r="G12924"/>
    </row>
    <row r="12925" spans="7:7">
      <c r="G12925"/>
    </row>
    <row r="12926" spans="7:7">
      <c r="G12926"/>
    </row>
    <row r="12927" spans="7:7">
      <c r="G12927"/>
    </row>
    <row r="12928" spans="7:7">
      <c r="G12928"/>
    </row>
    <row r="12929" spans="7:7">
      <c r="G12929"/>
    </row>
    <row r="12930" spans="7:7">
      <c r="G12930"/>
    </row>
    <row r="12931" spans="7:7">
      <c r="G12931"/>
    </row>
    <row r="12932" spans="7:7">
      <c r="G12932"/>
    </row>
    <row r="12933" spans="7:7">
      <c r="G12933"/>
    </row>
    <row r="12934" spans="7:7">
      <c r="G12934"/>
    </row>
    <row r="12935" spans="7:7">
      <c r="G12935"/>
    </row>
    <row r="12936" spans="7:7">
      <c r="G12936"/>
    </row>
    <row r="12937" spans="7:7">
      <c r="G12937"/>
    </row>
    <row r="12938" spans="7:7">
      <c r="G12938"/>
    </row>
    <row r="12939" spans="7:7">
      <c r="G12939"/>
    </row>
    <row r="12940" spans="7:7">
      <c r="G12940"/>
    </row>
    <row r="12941" spans="7:7">
      <c r="G12941"/>
    </row>
    <row r="12942" spans="7:7">
      <c r="G12942"/>
    </row>
    <row r="12943" spans="7:7">
      <c r="G12943"/>
    </row>
    <row r="12944" spans="7:7">
      <c r="G12944"/>
    </row>
    <row r="12945" spans="7:7">
      <c r="G12945"/>
    </row>
    <row r="12946" spans="7:7">
      <c r="G12946"/>
    </row>
    <row r="12947" spans="7:7">
      <c r="G12947"/>
    </row>
    <row r="12948" spans="7:7">
      <c r="G12948"/>
    </row>
    <row r="12949" spans="7:7">
      <c r="G12949"/>
    </row>
    <row r="12950" spans="7:7">
      <c r="G12950"/>
    </row>
    <row r="12951" spans="7:7">
      <c r="G12951"/>
    </row>
    <row r="12952" spans="7:7">
      <c r="G12952"/>
    </row>
    <row r="12953" spans="7:7">
      <c r="G12953"/>
    </row>
    <row r="12954" spans="7:7">
      <c r="G12954"/>
    </row>
    <row r="12955" spans="7:7">
      <c r="G12955"/>
    </row>
    <row r="12956" spans="7:7">
      <c r="G12956"/>
    </row>
    <row r="12957" spans="7:7">
      <c r="G12957"/>
    </row>
    <row r="12958" spans="7:7">
      <c r="G12958"/>
    </row>
    <row r="12959" spans="7:7">
      <c r="G12959"/>
    </row>
    <row r="12960" spans="7:7">
      <c r="G12960"/>
    </row>
    <row r="12961" spans="7:7">
      <c r="G12961"/>
    </row>
    <row r="12962" spans="7:7">
      <c r="G12962"/>
    </row>
    <row r="12963" spans="7:7">
      <c r="G12963"/>
    </row>
    <row r="12964" spans="7:7">
      <c r="G12964"/>
    </row>
    <row r="12965" spans="7:7">
      <c r="G12965"/>
    </row>
    <row r="12966" spans="7:7">
      <c r="G12966"/>
    </row>
    <row r="12967" spans="7:7">
      <c r="G12967"/>
    </row>
    <row r="12968" spans="7:7">
      <c r="G12968"/>
    </row>
    <row r="12969" spans="7:7">
      <c r="G12969"/>
    </row>
    <row r="12970" spans="7:7">
      <c r="G12970"/>
    </row>
    <row r="12971" spans="7:7">
      <c r="G12971"/>
    </row>
    <row r="12972" spans="7:7">
      <c r="G12972"/>
    </row>
    <row r="12973" spans="7:7">
      <c r="G12973"/>
    </row>
    <row r="12974" spans="7:7">
      <c r="G12974"/>
    </row>
    <row r="12975" spans="7:7">
      <c r="G12975"/>
    </row>
    <row r="12976" spans="7:7">
      <c r="G12976"/>
    </row>
    <row r="12977" spans="7:7">
      <c r="G12977"/>
    </row>
    <row r="12978" spans="7:7">
      <c r="G12978"/>
    </row>
    <row r="12979" spans="7:7">
      <c r="G12979"/>
    </row>
    <row r="12980" spans="7:7">
      <c r="G12980"/>
    </row>
    <row r="12981" spans="7:7">
      <c r="G12981"/>
    </row>
    <row r="12982" spans="7:7">
      <c r="G12982"/>
    </row>
    <row r="12983" spans="7:7">
      <c r="G12983"/>
    </row>
    <row r="12984" spans="7:7">
      <c r="G12984"/>
    </row>
    <row r="12985" spans="7:7">
      <c r="G12985"/>
    </row>
    <row r="12986" spans="7:7">
      <c r="G12986"/>
    </row>
    <row r="12987" spans="7:7">
      <c r="G12987"/>
    </row>
    <row r="12988" spans="7:7">
      <c r="G12988"/>
    </row>
    <row r="12989" spans="7:7">
      <c r="G12989"/>
    </row>
    <row r="12990" spans="7:7">
      <c r="G12990"/>
    </row>
    <row r="12991" spans="7:7">
      <c r="G12991"/>
    </row>
    <row r="12992" spans="7:7">
      <c r="G12992"/>
    </row>
    <row r="12993" spans="7:7">
      <c r="G12993"/>
    </row>
    <row r="12994" spans="7:7">
      <c r="G12994"/>
    </row>
    <row r="12995" spans="7:7">
      <c r="G12995"/>
    </row>
    <row r="12996" spans="7:7">
      <c r="G12996"/>
    </row>
    <row r="12997" spans="7:7">
      <c r="G12997"/>
    </row>
    <row r="12998" spans="7:7">
      <c r="G12998"/>
    </row>
    <row r="12999" spans="7:7">
      <c r="G12999"/>
    </row>
    <row r="13000" spans="7:7">
      <c r="G13000"/>
    </row>
    <row r="13001" spans="7:7">
      <c r="G13001"/>
    </row>
    <row r="13002" spans="7:7">
      <c r="G13002"/>
    </row>
    <row r="13003" spans="7:7">
      <c r="G13003"/>
    </row>
    <row r="13004" spans="7:7">
      <c r="G13004"/>
    </row>
    <row r="13005" spans="7:7">
      <c r="G13005"/>
    </row>
    <row r="13006" spans="7:7">
      <c r="G13006"/>
    </row>
    <row r="13007" spans="7:7">
      <c r="G13007"/>
    </row>
    <row r="13008" spans="7:7">
      <c r="G13008"/>
    </row>
    <row r="13009" spans="7:7">
      <c r="G13009"/>
    </row>
    <row r="13010" spans="7:7">
      <c r="G13010"/>
    </row>
    <row r="13011" spans="7:7">
      <c r="G13011"/>
    </row>
    <row r="13012" spans="7:7">
      <c r="G13012"/>
    </row>
    <row r="13013" spans="7:7">
      <c r="G13013"/>
    </row>
    <row r="13014" spans="7:7">
      <c r="G13014"/>
    </row>
    <row r="13015" spans="7:7">
      <c r="G13015"/>
    </row>
    <row r="13016" spans="7:7">
      <c r="G13016"/>
    </row>
    <row r="13017" spans="7:7">
      <c r="G13017"/>
    </row>
    <row r="13018" spans="7:7">
      <c r="G13018"/>
    </row>
    <row r="13019" spans="7:7">
      <c r="G13019"/>
    </row>
    <row r="13020" spans="7:7">
      <c r="G13020"/>
    </row>
    <row r="13021" spans="7:7">
      <c r="G13021"/>
    </row>
    <row r="13022" spans="7:7">
      <c r="G13022"/>
    </row>
    <row r="13023" spans="7:7">
      <c r="G13023"/>
    </row>
    <row r="13024" spans="7:7">
      <c r="G13024"/>
    </row>
    <row r="13025" spans="7:7">
      <c r="G13025"/>
    </row>
    <row r="13026" spans="7:7">
      <c r="G13026"/>
    </row>
    <row r="13027" spans="7:7">
      <c r="G13027"/>
    </row>
    <row r="13028" spans="7:7">
      <c r="G13028"/>
    </row>
    <row r="13029" spans="7:7">
      <c r="G13029"/>
    </row>
    <row r="13030" spans="7:7">
      <c r="G13030"/>
    </row>
    <row r="13031" spans="7:7">
      <c r="G13031"/>
    </row>
    <row r="13032" spans="7:7">
      <c r="G13032"/>
    </row>
    <row r="13033" spans="7:7">
      <c r="G13033"/>
    </row>
    <row r="13034" spans="7:7">
      <c r="G13034"/>
    </row>
    <row r="13035" spans="7:7">
      <c r="G13035"/>
    </row>
    <row r="13036" spans="7:7">
      <c r="G13036"/>
    </row>
    <row r="13037" spans="7:7">
      <c r="G13037"/>
    </row>
    <row r="13038" spans="7:7">
      <c r="G13038"/>
    </row>
    <row r="13039" spans="7:7">
      <c r="G13039"/>
    </row>
    <row r="13040" spans="7:7">
      <c r="G13040"/>
    </row>
    <row r="13041" spans="7:7">
      <c r="G13041"/>
    </row>
    <row r="13042" spans="7:7">
      <c r="G13042"/>
    </row>
    <row r="13043" spans="7:7">
      <c r="G13043"/>
    </row>
    <row r="13044" spans="7:7">
      <c r="G13044"/>
    </row>
    <row r="13045" spans="7:7">
      <c r="G13045"/>
    </row>
    <row r="13046" spans="7:7">
      <c r="G13046"/>
    </row>
    <row r="13047" spans="7:7">
      <c r="G13047"/>
    </row>
    <row r="13048" spans="7:7">
      <c r="G13048"/>
    </row>
    <row r="13049" spans="7:7">
      <c r="G13049"/>
    </row>
    <row r="13050" spans="7:7">
      <c r="G13050"/>
    </row>
    <row r="13051" spans="7:7">
      <c r="G13051"/>
    </row>
    <row r="13052" spans="7:7">
      <c r="G13052"/>
    </row>
    <row r="13053" spans="7:7">
      <c r="G13053"/>
    </row>
    <row r="13054" spans="7:7">
      <c r="G13054"/>
    </row>
    <row r="13055" spans="7:7">
      <c r="G13055"/>
    </row>
    <row r="13056" spans="7:7">
      <c r="G13056"/>
    </row>
    <row r="13057" spans="7:7">
      <c r="G13057"/>
    </row>
    <row r="13058" spans="7:7">
      <c r="G13058"/>
    </row>
    <row r="13059" spans="7:7">
      <c r="G13059"/>
    </row>
    <row r="13060" spans="7:7">
      <c r="G13060"/>
    </row>
    <row r="13061" spans="7:7">
      <c r="G13061"/>
    </row>
    <row r="13062" spans="7:7">
      <c r="G13062"/>
    </row>
    <row r="13063" spans="7:7">
      <c r="G13063"/>
    </row>
    <row r="13064" spans="7:7">
      <c r="G13064"/>
    </row>
    <row r="13065" spans="7:7">
      <c r="G13065"/>
    </row>
    <row r="13066" spans="7:7">
      <c r="G13066"/>
    </row>
    <row r="13067" spans="7:7">
      <c r="G13067"/>
    </row>
    <row r="13068" spans="7:7">
      <c r="G13068"/>
    </row>
    <row r="13069" spans="7:7">
      <c r="G13069"/>
    </row>
    <row r="13070" spans="7:7">
      <c r="G13070"/>
    </row>
    <row r="13071" spans="7:7">
      <c r="G13071"/>
    </row>
    <row r="13072" spans="7:7">
      <c r="G13072"/>
    </row>
    <row r="13073" spans="7:7">
      <c r="G13073"/>
    </row>
    <row r="13074" spans="7:7">
      <c r="G13074"/>
    </row>
    <row r="13075" spans="7:7">
      <c r="G13075"/>
    </row>
    <row r="13076" spans="7:7">
      <c r="G13076"/>
    </row>
    <row r="13077" spans="7:7">
      <c r="G13077"/>
    </row>
    <row r="13078" spans="7:7">
      <c r="G13078"/>
    </row>
    <row r="13079" spans="7:7">
      <c r="G13079"/>
    </row>
    <row r="13080" spans="7:7">
      <c r="G13080"/>
    </row>
    <row r="13081" spans="7:7">
      <c r="G13081"/>
    </row>
    <row r="13082" spans="7:7">
      <c r="G13082"/>
    </row>
    <row r="13083" spans="7:7">
      <c r="G13083"/>
    </row>
    <row r="13084" spans="7:7">
      <c r="G13084"/>
    </row>
    <row r="13085" spans="7:7">
      <c r="G13085"/>
    </row>
    <row r="13086" spans="7:7">
      <c r="G13086"/>
    </row>
    <row r="13087" spans="7:7">
      <c r="G13087"/>
    </row>
    <row r="13088" spans="7:7">
      <c r="G13088"/>
    </row>
    <row r="13089" spans="7:7">
      <c r="G13089"/>
    </row>
    <row r="13090" spans="7:7">
      <c r="G13090"/>
    </row>
    <row r="13091" spans="7:7">
      <c r="G13091"/>
    </row>
    <row r="13092" spans="7:7">
      <c r="G13092"/>
    </row>
    <row r="13093" spans="7:7">
      <c r="G13093"/>
    </row>
    <row r="13094" spans="7:7">
      <c r="G13094"/>
    </row>
    <row r="13095" spans="7:7">
      <c r="G13095"/>
    </row>
    <row r="13096" spans="7:7">
      <c r="G13096"/>
    </row>
    <row r="13097" spans="7:7">
      <c r="G13097"/>
    </row>
    <row r="13098" spans="7:7">
      <c r="G13098"/>
    </row>
    <row r="13099" spans="7:7">
      <c r="G13099"/>
    </row>
    <row r="13100" spans="7:7">
      <c r="G13100"/>
    </row>
    <row r="13101" spans="7:7">
      <c r="G13101"/>
    </row>
    <row r="13102" spans="7:7">
      <c r="G13102"/>
    </row>
    <row r="13103" spans="7:7">
      <c r="G13103"/>
    </row>
    <row r="13104" spans="7:7">
      <c r="G13104"/>
    </row>
    <row r="13105" spans="7:7">
      <c r="G13105"/>
    </row>
    <row r="13106" spans="7:7">
      <c r="G13106"/>
    </row>
    <row r="13107" spans="7:7">
      <c r="G13107"/>
    </row>
    <row r="13108" spans="7:7">
      <c r="G13108"/>
    </row>
    <row r="13109" spans="7:7">
      <c r="G13109"/>
    </row>
    <row r="13110" spans="7:7">
      <c r="G13110"/>
    </row>
    <row r="13111" spans="7:7">
      <c r="G13111"/>
    </row>
    <row r="13112" spans="7:7">
      <c r="G13112"/>
    </row>
    <row r="13113" spans="7:7">
      <c r="G13113"/>
    </row>
    <row r="13114" spans="7:7">
      <c r="G13114"/>
    </row>
    <row r="13115" spans="7:7">
      <c r="G13115"/>
    </row>
    <row r="13116" spans="7:7">
      <c r="G13116"/>
    </row>
    <row r="13117" spans="7:7">
      <c r="G13117"/>
    </row>
    <row r="13118" spans="7:7">
      <c r="G13118"/>
    </row>
    <row r="13119" spans="7:7">
      <c r="G13119"/>
    </row>
    <row r="13120" spans="7:7">
      <c r="G13120"/>
    </row>
    <row r="13121" spans="7:7">
      <c r="G13121"/>
    </row>
    <row r="13122" spans="7:7">
      <c r="G13122"/>
    </row>
    <row r="13123" spans="7:7">
      <c r="G13123"/>
    </row>
    <row r="13124" spans="7:7">
      <c r="G13124"/>
    </row>
    <row r="13125" spans="7:7">
      <c r="G13125"/>
    </row>
    <row r="13126" spans="7:7">
      <c r="G13126"/>
    </row>
    <row r="13127" spans="7:7">
      <c r="G13127"/>
    </row>
    <row r="13128" spans="7:7">
      <c r="G13128"/>
    </row>
    <row r="13129" spans="7:7">
      <c r="G13129"/>
    </row>
    <row r="13130" spans="7:7">
      <c r="G13130"/>
    </row>
    <row r="13131" spans="7:7">
      <c r="G13131"/>
    </row>
    <row r="13132" spans="7:7">
      <c r="G13132"/>
    </row>
    <row r="13133" spans="7:7">
      <c r="G13133"/>
    </row>
    <row r="13134" spans="7:7">
      <c r="G13134"/>
    </row>
    <row r="13135" spans="7:7">
      <c r="G13135"/>
    </row>
    <row r="13136" spans="7:7">
      <c r="G13136"/>
    </row>
    <row r="13137" spans="7:7">
      <c r="G13137"/>
    </row>
    <row r="13138" spans="7:7">
      <c r="G13138"/>
    </row>
    <row r="13139" spans="7:7">
      <c r="G13139"/>
    </row>
    <row r="13140" spans="7:7">
      <c r="G13140"/>
    </row>
    <row r="13141" spans="7:7">
      <c r="G13141"/>
    </row>
    <row r="13142" spans="7:7">
      <c r="G13142"/>
    </row>
    <row r="13143" spans="7:7">
      <c r="G13143"/>
    </row>
    <row r="13144" spans="7:7">
      <c r="G13144"/>
    </row>
    <row r="13145" spans="7:7">
      <c r="G13145"/>
    </row>
    <row r="13146" spans="7:7">
      <c r="G13146"/>
    </row>
    <row r="13147" spans="7:7">
      <c r="G13147"/>
    </row>
    <row r="13148" spans="7:7">
      <c r="G13148"/>
    </row>
    <row r="13149" spans="7:7">
      <c r="G13149"/>
    </row>
    <row r="13150" spans="7:7">
      <c r="G13150"/>
    </row>
    <row r="13151" spans="7:7">
      <c r="G13151"/>
    </row>
    <row r="13152" spans="7:7">
      <c r="G13152"/>
    </row>
    <row r="13153" spans="7:7">
      <c r="G13153"/>
    </row>
    <row r="13154" spans="7:7">
      <c r="G13154"/>
    </row>
    <row r="13155" spans="7:7">
      <c r="G13155"/>
    </row>
    <row r="13156" spans="7:7">
      <c r="G13156"/>
    </row>
    <row r="13157" spans="7:7">
      <c r="G13157"/>
    </row>
    <row r="13158" spans="7:7">
      <c r="G13158"/>
    </row>
    <row r="13159" spans="7:7">
      <c r="G13159"/>
    </row>
    <row r="13160" spans="7:7">
      <c r="G13160"/>
    </row>
    <row r="13161" spans="7:7">
      <c r="G13161"/>
    </row>
    <row r="13162" spans="7:7">
      <c r="G13162"/>
    </row>
    <row r="13163" spans="7:7">
      <c r="G13163"/>
    </row>
    <row r="13164" spans="7:7">
      <c r="G13164"/>
    </row>
    <row r="13165" spans="7:7">
      <c r="G13165"/>
    </row>
    <row r="13166" spans="7:7">
      <c r="G13166"/>
    </row>
    <row r="13167" spans="7:7">
      <c r="G13167"/>
    </row>
    <row r="13168" spans="7:7">
      <c r="G13168"/>
    </row>
    <row r="13169" spans="7:7">
      <c r="G13169"/>
    </row>
    <row r="13170" spans="7:7">
      <c r="G13170"/>
    </row>
    <row r="13171" spans="7:7">
      <c r="G13171"/>
    </row>
    <row r="13172" spans="7:7">
      <c r="G13172"/>
    </row>
    <row r="13173" spans="7:7">
      <c r="G13173"/>
    </row>
    <row r="13174" spans="7:7">
      <c r="G13174"/>
    </row>
    <row r="13175" spans="7:7">
      <c r="G13175"/>
    </row>
    <row r="13176" spans="7:7">
      <c r="G13176"/>
    </row>
    <row r="13177" spans="7:7">
      <c r="G13177"/>
    </row>
    <row r="13178" spans="7:7">
      <c r="G13178"/>
    </row>
    <row r="13179" spans="7:7">
      <c r="G13179"/>
    </row>
    <row r="13180" spans="7:7">
      <c r="G13180"/>
    </row>
    <row r="13181" spans="7:7">
      <c r="G13181"/>
    </row>
    <row r="13182" spans="7:7">
      <c r="G13182"/>
    </row>
    <row r="13183" spans="7:7">
      <c r="G13183"/>
    </row>
    <row r="13184" spans="7:7">
      <c r="G13184"/>
    </row>
    <row r="13185" spans="7:7">
      <c r="G13185"/>
    </row>
    <row r="13186" spans="7:7">
      <c r="G13186"/>
    </row>
    <row r="13187" spans="7:7">
      <c r="G13187"/>
    </row>
    <row r="13188" spans="7:7">
      <c r="G13188"/>
    </row>
    <row r="13189" spans="7:7">
      <c r="G13189"/>
    </row>
    <row r="13190" spans="7:7">
      <c r="G13190"/>
    </row>
    <row r="13191" spans="7:7">
      <c r="G13191"/>
    </row>
    <row r="13192" spans="7:7">
      <c r="G13192"/>
    </row>
    <row r="13193" spans="7:7">
      <c r="G13193"/>
    </row>
    <row r="13194" spans="7:7">
      <c r="G13194"/>
    </row>
    <row r="13195" spans="7:7">
      <c r="G13195"/>
    </row>
    <row r="13196" spans="7:7">
      <c r="G13196"/>
    </row>
    <row r="13197" spans="7:7">
      <c r="G13197"/>
    </row>
    <row r="13198" spans="7:7">
      <c r="G13198"/>
    </row>
    <row r="13199" spans="7:7">
      <c r="G13199"/>
    </row>
    <row r="13200" spans="7:7">
      <c r="G13200"/>
    </row>
    <row r="13201" spans="7:7">
      <c r="G13201"/>
    </row>
    <row r="13202" spans="7:7">
      <c r="G13202"/>
    </row>
    <row r="13203" spans="7:7">
      <c r="G13203"/>
    </row>
    <row r="13204" spans="7:7">
      <c r="G13204"/>
    </row>
    <row r="13205" spans="7:7">
      <c r="G13205"/>
    </row>
    <row r="13206" spans="7:7">
      <c r="G13206"/>
    </row>
    <row r="13207" spans="7:7">
      <c r="G13207"/>
    </row>
    <row r="13208" spans="7:7">
      <c r="G13208"/>
    </row>
    <row r="13209" spans="7:7">
      <c r="G13209"/>
    </row>
    <row r="13210" spans="7:7">
      <c r="G13210"/>
    </row>
    <row r="13211" spans="7:7">
      <c r="G13211"/>
    </row>
    <row r="13212" spans="7:7">
      <c r="G13212"/>
    </row>
    <row r="13213" spans="7:7">
      <c r="G13213"/>
    </row>
    <row r="13214" spans="7:7">
      <c r="G13214"/>
    </row>
    <row r="13215" spans="7:7">
      <c r="G13215"/>
    </row>
    <row r="13216" spans="7:7">
      <c r="G13216"/>
    </row>
    <row r="13217" spans="7:7">
      <c r="G13217"/>
    </row>
    <row r="13218" spans="7:7">
      <c r="G13218"/>
    </row>
    <row r="13219" spans="7:7">
      <c r="G13219"/>
    </row>
    <row r="13220" spans="7:7">
      <c r="G13220"/>
    </row>
    <row r="13221" spans="7:7">
      <c r="G13221"/>
    </row>
    <row r="13222" spans="7:7">
      <c r="G13222"/>
    </row>
    <row r="13223" spans="7:7">
      <c r="G13223"/>
    </row>
    <row r="13224" spans="7:7">
      <c r="G13224"/>
    </row>
    <row r="13225" spans="7:7">
      <c r="G13225"/>
    </row>
    <row r="13226" spans="7:7">
      <c r="G13226"/>
    </row>
    <row r="13227" spans="7:7">
      <c r="G13227"/>
    </row>
    <row r="13228" spans="7:7">
      <c r="G13228"/>
    </row>
    <row r="13229" spans="7:7">
      <c r="G13229"/>
    </row>
    <row r="13230" spans="7:7">
      <c r="G13230"/>
    </row>
    <row r="13231" spans="7:7">
      <c r="G13231"/>
    </row>
    <row r="13232" spans="7:7">
      <c r="G13232"/>
    </row>
    <row r="13233" spans="7:7">
      <c r="G13233"/>
    </row>
    <row r="13234" spans="7:7">
      <c r="G13234"/>
    </row>
    <row r="13235" spans="7:7">
      <c r="G13235"/>
    </row>
    <row r="13236" spans="7:7">
      <c r="G13236"/>
    </row>
    <row r="13237" spans="7:7">
      <c r="G13237"/>
    </row>
    <row r="13238" spans="7:7">
      <c r="G13238"/>
    </row>
    <row r="13239" spans="7:7">
      <c r="G13239"/>
    </row>
    <row r="13240" spans="7:7">
      <c r="G13240"/>
    </row>
    <row r="13241" spans="7:7">
      <c r="G13241"/>
    </row>
    <row r="13242" spans="7:7">
      <c r="G13242"/>
    </row>
    <row r="13243" spans="7:7">
      <c r="G13243"/>
    </row>
    <row r="13244" spans="7:7">
      <c r="G13244"/>
    </row>
    <row r="13245" spans="7:7">
      <c r="G13245"/>
    </row>
    <row r="13246" spans="7:7">
      <c r="G13246"/>
    </row>
    <row r="13247" spans="7:7">
      <c r="G13247"/>
    </row>
    <row r="13248" spans="7:7">
      <c r="G13248"/>
    </row>
    <row r="13249" spans="7:7">
      <c r="G13249"/>
    </row>
    <row r="13250" spans="7:7">
      <c r="G13250"/>
    </row>
    <row r="13251" spans="7:7">
      <c r="G13251"/>
    </row>
    <row r="13252" spans="7:7">
      <c r="G13252"/>
    </row>
    <row r="13253" spans="7:7">
      <c r="G13253"/>
    </row>
    <row r="13254" spans="7:7">
      <c r="G13254"/>
    </row>
    <row r="13255" spans="7:7">
      <c r="G13255"/>
    </row>
    <row r="13256" spans="7:7">
      <c r="G13256"/>
    </row>
    <row r="13257" spans="7:7">
      <c r="G13257"/>
    </row>
    <row r="13258" spans="7:7">
      <c r="G13258"/>
    </row>
    <row r="13259" spans="7:7">
      <c r="G13259"/>
    </row>
    <row r="13260" spans="7:7">
      <c r="G13260"/>
    </row>
    <row r="13261" spans="7:7">
      <c r="G13261"/>
    </row>
    <row r="13262" spans="7:7">
      <c r="G13262"/>
    </row>
    <row r="13263" spans="7:7">
      <c r="G13263"/>
    </row>
    <row r="13264" spans="7:7">
      <c r="G13264"/>
    </row>
    <row r="13265" spans="7:7">
      <c r="G13265"/>
    </row>
    <row r="13266" spans="7:7">
      <c r="G13266"/>
    </row>
    <row r="13267" spans="7:7">
      <c r="G13267"/>
    </row>
    <row r="13268" spans="7:7">
      <c r="G13268"/>
    </row>
    <row r="13269" spans="7:7">
      <c r="G13269"/>
    </row>
    <row r="13270" spans="7:7">
      <c r="G13270"/>
    </row>
    <row r="13271" spans="7:7">
      <c r="G13271"/>
    </row>
    <row r="13272" spans="7:7">
      <c r="G13272"/>
    </row>
    <row r="13273" spans="7:7">
      <c r="G13273"/>
    </row>
    <row r="13274" spans="7:7">
      <c r="G13274"/>
    </row>
    <row r="13275" spans="7:7">
      <c r="G13275"/>
    </row>
    <row r="13276" spans="7:7">
      <c r="G13276"/>
    </row>
    <row r="13277" spans="7:7">
      <c r="G13277"/>
    </row>
    <row r="13278" spans="7:7">
      <c r="G13278"/>
    </row>
    <row r="13279" spans="7:7">
      <c r="G13279"/>
    </row>
    <row r="13280" spans="7:7">
      <c r="G13280"/>
    </row>
    <row r="13281" spans="7:7">
      <c r="G13281"/>
    </row>
    <row r="13282" spans="7:7">
      <c r="G13282"/>
    </row>
    <row r="13283" spans="7:7">
      <c r="G13283"/>
    </row>
    <row r="13284" spans="7:7">
      <c r="G13284"/>
    </row>
    <row r="13285" spans="7:7">
      <c r="G13285"/>
    </row>
    <row r="13286" spans="7:7">
      <c r="G13286"/>
    </row>
    <row r="13287" spans="7:7">
      <c r="G13287"/>
    </row>
    <row r="13288" spans="7:7">
      <c r="G13288"/>
    </row>
    <row r="13289" spans="7:7">
      <c r="G13289"/>
    </row>
    <row r="13290" spans="7:7">
      <c r="G13290"/>
    </row>
    <row r="13291" spans="7:7">
      <c r="G13291"/>
    </row>
    <row r="13292" spans="7:7">
      <c r="G13292"/>
    </row>
    <row r="13293" spans="7:7">
      <c r="G13293"/>
    </row>
    <row r="13294" spans="7:7">
      <c r="G13294"/>
    </row>
    <row r="13295" spans="7:7">
      <c r="G13295"/>
    </row>
    <row r="13296" spans="7:7">
      <c r="G13296"/>
    </row>
    <row r="13297" spans="7:7">
      <c r="G13297"/>
    </row>
    <row r="13298" spans="7:7">
      <c r="G13298"/>
    </row>
    <row r="13299" spans="7:7">
      <c r="G13299"/>
    </row>
    <row r="13300" spans="7:7">
      <c r="G13300"/>
    </row>
    <row r="13301" spans="7:7">
      <c r="G13301"/>
    </row>
    <row r="13302" spans="7:7">
      <c r="G13302"/>
    </row>
    <row r="13303" spans="7:7">
      <c r="G13303"/>
    </row>
    <row r="13304" spans="7:7">
      <c r="G13304"/>
    </row>
    <row r="13305" spans="7:7">
      <c r="G13305"/>
    </row>
    <row r="13306" spans="7:7">
      <c r="G13306"/>
    </row>
    <row r="13307" spans="7:7">
      <c r="G13307"/>
    </row>
    <row r="13308" spans="7:7">
      <c r="G13308"/>
    </row>
    <row r="13309" spans="7:7">
      <c r="G13309"/>
    </row>
    <row r="13310" spans="7:7">
      <c r="G13310"/>
    </row>
    <row r="13311" spans="7:7">
      <c r="G13311"/>
    </row>
    <row r="13312" spans="7:7">
      <c r="G13312"/>
    </row>
    <row r="13313" spans="7:7">
      <c r="G13313"/>
    </row>
    <row r="13314" spans="7:7">
      <c r="G13314"/>
    </row>
    <row r="13315" spans="7:7">
      <c r="G13315"/>
    </row>
    <row r="13316" spans="7:7">
      <c r="G13316"/>
    </row>
    <row r="13317" spans="7:7">
      <c r="G13317"/>
    </row>
    <row r="13318" spans="7:7">
      <c r="G13318"/>
    </row>
    <row r="13319" spans="7:7">
      <c r="G13319"/>
    </row>
    <row r="13320" spans="7:7">
      <c r="G13320"/>
    </row>
    <row r="13321" spans="7:7">
      <c r="G13321"/>
    </row>
    <row r="13322" spans="7:7">
      <c r="G13322"/>
    </row>
    <row r="13323" spans="7:7">
      <c r="G13323"/>
    </row>
    <row r="13324" spans="7:7">
      <c r="G13324"/>
    </row>
    <row r="13325" spans="7:7">
      <c r="G13325"/>
    </row>
    <row r="13326" spans="7:7">
      <c r="G13326"/>
    </row>
    <row r="13327" spans="7:7">
      <c r="G13327"/>
    </row>
    <row r="13328" spans="7:7">
      <c r="G13328"/>
    </row>
    <row r="13329" spans="7:7">
      <c r="G13329"/>
    </row>
    <row r="13330" spans="7:7">
      <c r="G13330"/>
    </row>
    <row r="13331" spans="7:7">
      <c r="G13331"/>
    </row>
    <row r="13332" spans="7:7">
      <c r="G13332"/>
    </row>
    <row r="13333" spans="7:7">
      <c r="G13333"/>
    </row>
    <row r="13334" spans="7:7">
      <c r="G13334"/>
    </row>
    <row r="13335" spans="7:7">
      <c r="G13335"/>
    </row>
    <row r="13336" spans="7:7">
      <c r="G13336"/>
    </row>
    <row r="13337" spans="7:7">
      <c r="G13337"/>
    </row>
    <row r="13338" spans="7:7">
      <c r="G13338"/>
    </row>
    <row r="13339" spans="7:7">
      <c r="G13339"/>
    </row>
    <row r="13340" spans="7:7">
      <c r="G13340"/>
    </row>
    <row r="13341" spans="7:7">
      <c r="G13341"/>
    </row>
    <row r="13342" spans="7:7">
      <c r="G13342"/>
    </row>
    <row r="13343" spans="7:7">
      <c r="G13343"/>
    </row>
    <row r="13344" spans="7:7">
      <c r="G13344"/>
    </row>
    <row r="13345" spans="7:7">
      <c r="G13345"/>
    </row>
    <row r="13346" spans="7:7">
      <c r="G13346"/>
    </row>
    <row r="13347" spans="7:7">
      <c r="G13347"/>
    </row>
    <row r="13348" spans="7:7">
      <c r="G13348"/>
    </row>
    <row r="13349" spans="7:7">
      <c r="G13349"/>
    </row>
    <row r="13350" spans="7:7">
      <c r="G13350"/>
    </row>
    <row r="13351" spans="7:7">
      <c r="G13351"/>
    </row>
    <row r="13352" spans="7:7">
      <c r="G13352"/>
    </row>
    <row r="13353" spans="7:7">
      <c r="G13353"/>
    </row>
    <row r="13354" spans="7:7">
      <c r="G13354"/>
    </row>
    <row r="13355" spans="7:7">
      <c r="G13355"/>
    </row>
    <row r="13356" spans="7:7">
      <c r="G13356"/>
    </row>
    <row r="13357" spans="7:7">
      <c r="G13357"/>
    </row>
    <row r="13358" spans="7:7">
      <c r="G13358"/>
    </row>
    <row r="13359" spans="7:7">
      <c r="G13359"/>
    </row>
    <row r="13360" spans="7:7">
      <c r="G13360"/>
    </row>
    <row r="13361" spans="7:7">
      <c r="G13361"/>
    </row>
    <row r="13362" spans="7:7">
      <c r="G13362"/>
    </row>
    <row r="13363" spans="7:7">
      <c r="G13363"/>
    </row>
    <row r="13364" spans="7:7">
      <c r="G13364"/>
    </row>
    <row r="13365" spans="7:7">
      <c r="G13365"/>
    </row>
    <row r="13366" spans="7:7">
      <c r="G13366"/>
    </row>
    <row r="13367" spans="7:7">
      <c r="G13367"/>
    </row>
    <row r="13368" spans="7:7">
      <c r="G13368"/>
    </row>
    <row r="13369" spans="7:7">
      <c r="G13369"/>
    </row>
    <row r="13370" spans="7:7">
      <c r="G13370"/>
    </row>
    <row r="13371" spans="7:7">
      <c r="G13371"/>
    </row>
    <row r="13372" spans="7:7">
      <c r="G13372"/>
    </row>
    <row r="13373" spans="7:7">
      <c r="G13373"/>
    </row>
    <row r="13374" spans="7:7">
      <c r="G13374"/>
    </row>
    <row r="13375" spans="7:7">
      <c r="G13375"/>
    </row>
    <row r="13376" spans="7:7">
      <c r="G13376"/>
    </row>
    <row r="13377" spans="7:7">
      <c r="G13377"/>
    </row>
    <row r="13378" spans="7:7">
      <c r="G13378"/>
    </row>
    <row r="13379" spans="7:7">
      <c r="G13379"/>
    </row>
    <row r="13380" spans="7:7">
      <c r="G13380"/>
    </row>
    <row r="13381" spans="7:7">
      <c r="G13381"/>
    </row>
    <row r="13382" spans="7:7">
      <c r="G13382"/>
    </row>
    <row r="13383" spans="7:7">
      <c r="G13383"/>
    </row>
    <row r="13384" spans="7:7">
      <c r="G13384"/>
    </row>
    <row r="13385" spans="7:7">
      <c r="G13385"/>
    </row>
    <row r="13386" spans="7:7">
      <c r="G13386"/>
    </row>
    <row r="13387" spans="7:7">
      <c r="G13387"/>
    </row>
    <row r="13388" spans="7:7">
      <c r="G13388"/>
    </row>
    <row r="13389" spans="7:7">
      <c r="G13389"/>
    </row>
    <row r="13390" spans="7:7">
      <c r="G13390"/>
    </row>
    <row r="13391" spans="7:7">
      <c r="G13391"/>
    </row>
    <row r="13392" spans="7:7">
      <c r="G13392"/>
    </row>
    <row r="13393" spans="7:7">
      <c r="G13393"/>
    </row>
    <row r="13394" spans="7:7">
      <c r="G13394"/>
    </row>
    <row r="13395" spans="7:7">
      <c r="G13395"/>
    </row>
    <row r="13396" spans="7:7">
      <c r="G13396"/>
    </row>
    <row r="13397" spans="7:7">
      <c r="G13397"/>
    </row>
    <row r="13398" spans="7:7">
      <c r="G13398"/>
    </row>
    <row r="13399" spans="7:7">
      <c r="G13399"/>
    </row>
    <row r="13400" spans="7:7">
      <c r="G13400"/>
    </row>
    <row r="13401" spans="7:7">
      <c r="G13401"/>
    </row>
    <row r="13402" spans="7:7">
      <c r="G13402"/>
    </row>
    <row r="13403" spans="7:7">
      <c r="G13403"/>
    </row>
    <row r="13404" spans="7:7">
      <c r="G13404"/>
    </row>
    <row r="13405" spans="7:7">
      <c r="G13405"/>
    </row>
    <row r="13406" spans="7:7">
      <c r="G13406"/>
    </row>
    <row r="13407" spans="7:7">
      <c r="G13407"/>
    </row>
    <row r="13408" spans="7:7">
      <c r="G13408"/>
    </row>
    <row r="13409" spans="7:7">
      <c r="G13409"/>
    </row>
    <row r="13410" spans="7:7">
      <c r="G13410"/>
    </row>
    <row r="13411" spans="7:7">
      <c r="G13411"/>
    </row>
    <row r="13412" spans="7:7">
      <c r="G13412"/>
    </row>
    <row r="13413" spans="7:7">
      <c r="G13413"/>
    </row>
    <row r="13414" spans="7:7">
      <c r="G13414"/>
    </row>
    <row r="13415" spans="7:7">
      <c r="G13415"/>
    </row>
    <row r="13416" spans="7:7">
      <c r="G13416"/>
    </row>
    <row r="13417" spans="7:7">
      <c r="G13417"/>
    </row>
    <row r="13418" spans="7:7">
      <c r="G13418"/>
    </row>
    <row r="13419" spans="7:7">
      <c r="G13419"/>
    </row>
    <row r="13420" spans="7:7">
      <c r="G13420"/>
    </row>
    <row r="13421" spans="7:7">
      <c r="G13421"/>
    </row>
    <row r="13422" spans="7:7">
      <c r="G13422"/>
    </row>
    <row r="13423" spans="7:7">
      <c r="G13423"/>
    </row>
    <row r="13424" spans="7:7">
      <c r="G13424"/>
    </row>
    <row r="13425" spans="7:7">
      <c r="G13425"/>
    </row>
    <row r="13426" spans="7:7">
      <c r="G13426"/>
    </row>
    <row r="13427" spans="7:7">
      <c r="G13427"/>
    </row>
    <row r="13428" spans="7:7">
      <c r="G13428"/>
    </row>
    <row r="13429" spans="7:7">
      <c r="G13429"/>
    </row>
    <row r="13430" spans="7:7">
      <c r="G13430"/>
    </row>
    <row r="13431" spans="7:7">
      <c r="G13431"/>
    </row>
    <row r="13432" spans="7:7">
      <c r="G13432"/>
    </row>
    <row r="13433" spans="7:7">
      <c r="G13433"/>
    </row>
    <row r="13434" spans="7:7">
      <c r="G13434"/>
    </row>
    <row r="13435" spans="7:7">
      <c r="G13435"/>
    </row>
    <row r="13436" spans="7:7">
      <c r="G13436"/>
    </row>
    <row r="13437" spans="7:7">
      <c r="G13437"/>
    </row>
    <row r="13438" spans="7:7">
      <c r="G13438"/>
    </row>
    <row r="13439" spans="7:7">
      <c r="G13439"/>
    </row>
    <row r="13440" spans="7:7">
      <c r="G13440"/>
    </row>
    <row r="13441" spans="7:7">
      <c r="G13441"/>
    </row>
    <row r="13442" spans="7:7">
      <c r="G13442"/>
    </row>
    <row r="13443" spans="7:7">
      <c r="G13443"/>
    </row>
    <row r="13444" spans="7:7">
      <c r="G13444"/>
    </row>
    <row r="13445" spans="7:7">
      <c r="G13445"/>
    </row>
    <row r="13446" spans="7:7">
      <c r="G13446"/>
    </row>
    <row r="13447" spans="7:7">
      <c r="G13447"/>
    </row>
    <row r="13448" spans="7:7">
      <c r="G13448"/>
    </row>
    <row r="13449" spans="7:7">
      <c r="G13449"/>
    </row>
    <row r="13450" spans="7:7">
      <c r="G13450"/>
    </row>
    <row r="13451" spans="7:7">
      <c r="G13451"/>
    </row>
    <row r="13452" spans="7:7">
      <c r="G13452"/>
    </row>
    <row r="13453" spans="7:7">
      <c r="G13453"/>
    </row>
    <row r="13454" spans="7:7">
      <c r="G13454"/>
    </row>
    <row r="13455" spans="7:7">
      <c r="G13455"/>
    </row>
    <row r="13456" spans="7:7">
      <c r="G13456"/>
    </row>
    <row r="13457" spans="7:7">
      <c r="G13457"/>
    </row>
    <row r="13458" spans="7:7">
      <c r="G13458"/>
    </row>
    <row r="13459" spans="7:7">
      <c r="G13459"/>
    </row>
    <row r="13460" spans="7:7">
      <c r="G13460"/>
    </row>
    <row r="13461" spans="7:7">
      <c r="G13461"/>
    </row>
    <row r="13462" spans="7:7">
      <c r="G13462"/>
    </row>
    <row r="13463" spans="7:7">
      <c r="G13463"/>
    </row>
    <row r="13464" spans="7:7">
      <c r="G13464"/>
    </row>
    <row r="13465" spans="7:7">
      <c r="G13465"/>
    </row>
    <row r="13466" spans="7:7">
      <c r="G13466"/>
    </row>
    <row r="13467" spans="7:7">
      <c r="G13467"/>
    </row>
    <row r="13468" spans="7:7">
      <c r="G13468"/>
    </row>
    <row r="13469" spans="7:7">
      <c r="G13469"/>
    </row>
    <row r="13470" spans="7:7">
      <c r="G13470"/>
    </row>
    <row r="13471" spans="7:7">
      <c r="G13471"/>
    </row>
    <row r="13472" spans="7:7">
      <c r="G13472"/>
    </row>
    <row r="13473" spans="7:7">
      <c r="G13473"/>
    </row>
    <row r="13474" spans="7:7">
      <c r="G13474"/>
    </row>
    <row r="13475" spans="7:7">
      <c r="G13475"/>
    </row>
    <row r="13476" spans="7:7">
      <c r="G13476"/>
    </row>
    <row r="13477" spans="7:7">
      <c r="G13477"/>
    </row>
    <row r="13478" spans="7:7">
      <c r="G13478"/>
    </row>
    <row r="13479" spans="7:7">
      <c r="G13479"/>
    </row>
    <row r="13480" spans="7:7">
      <c r="G13480"/>
    </row>
    <row r="13481" spans="7:7">
      <c r="G13481"/>
    </row>
    <row r="13482" spans="7:7">
      <c r="G13482"/>
    </row>
    <row r="13483" spans="7:7">
      <c r="G13483"/>
    </row>
    <row r="13484" spans="7:7">
      <c r="G13484"/>
    </row>
    <row r="13485" spans="7:7">
      <c r="G13485"/>
    </row>
    <row r="13486" spans="7:7">
      <c r="G13486"/>
    </row>
    <row r="13487" spans="7:7">
      <c r="G13487"/>
    </row>
    <row r="13488" spans="7:7">
      <c r="G13488"/>
    </row>
    <row r="13489" spans="7:7">
      <c r="G13489"/>
    </row>
    <row r="13490" spans="7:7">
      <c r="G13490"/>
    </row>
    <row r="13491" spans="7:7">
      <c r="G13491"/>
    </row>
    <row r="13492" spans="7:7">
      <c r="G13492"/>
    </row>
    <row r="13493" spans="7:7">
      <c r="G13493"/>
    </row>
    <row r="13494" spans="7:7">
      <c r="G13494"/>
    </row>
    <row r="13495" spans="7:7">
      <c r="G13495"/>
    </row>
    <row r="13496" spans="7:7">
      <c r="G13496"/>
    </row>
    <row r="13497" spans="7:7">
      <c r="G13497"/>
    </row>
    <row r="13498" spans="7:7">
      <c r="G13498"/>
    </row>
    <row r="13499" spans="7:7">
      <c r="G13499"/>
    </row>
    <row r="13500" spans="7:7">
      <c r="G13500"/>
    </row>
    <row r="13501" spans="7:7">
      <c r="G13501"/>
    </row>
    <row r="13502" spans="7:7">
      <c r="G13502"/>
    </row>
    <row r="13503" spans="7:7">
      <c r="G13503"/>
    </row>
    <row r="13504" spans="7:7">
      <c r="G13504"/>
    </row>
    <row r="13505" spans="7:7">
      <c r="G13505"/>
    </row>
    <row r="13506" spans="7:7">
      <c r="G13506"/>
    </row>
    <row r="13507" spans="7:7">
      <c r="G13507"/>
    </row>
    <row r="13508" spans="7:7">
      <c r="G13508"/>
    </row>
    <row r="13509" spans="7:7">
      <c r="G13509"/>
    </row>
    <row r="13510" spans="7:7">
      <c r="G13510"/>
    </row>
    <row r="13511" spans="7:7">
      <c r="G13511"/>
    </row>
    <row r="13512" spans="7:7">
      <c r="G13512"/>
    </row>
    <row r="13513" spans="7:7">
      <c r="G13513"/>
    </row>
    <row r="13514" spans="7:7">
      <c r="G13514"/>
    </row>
    <row r="13515" spans="7:7">
      <c r="G13515"/>
    </row>
    <row r="13516" spans="7:7">
      <c r="G13516"/>
    </row>
    <row r="13517" spans="7:7">
      <c r="G13517"/>
    </row>
    <row r="13518" spans="7:7">
      <c r="G13518"/>
    </row>
    <row r="13519" spans="7:7">
      <c r="G13519"/>
    </row>
    <row r="13520" spans="7:7">
      <c r="G13520"/>
    </row>
    <row r="13521" spans="7:7">
      <c r="G13521"/>
    </row>
    <row r="13522" spans="7:7">
      <c r="G13522"/>
    </row>
    <row r="13523" spans="7:7">
      <c r="G13523"/>
    </row>
    <row r="13524" spans="7:7">
      <c r="G13524"/>
    </row>
    <row r="13525" spans="7:7">
      <c r="G13525"/>
    </row>
    <row r="13526" spans="7:7">
      <c r="G13526"/>
    </row>
    <row r="13527" spans="7:7">
      <c r="G13527"/>
    </row>
    <row r="13528" spans="7:7">
      <c r="G13528"/>
    </row>
    <row r="13529" spans="7:7">
      <c r="G13529"/>
    </row>
    <row r="13530" spans="7:7">
      <c r="G13530"/>
    </row>
    <row r="13531" spans="7:7">
      <c r="G13531"/>
    </row>
    <row r="13532" spans="7:7">
      <c r="G13532"/>
    </row>
    <row r="13533" spans="7:7">
      <c r="G13533"/>
    </row>
    <row r="13534" spans="7:7">
      <c r="G13534"/>
    </row>
    <row r="13535" spans="7:7">
      <c r="G13535"/>
    </row>
    <row r="13536" spans="7:7">
      <c r="G13536"/>
    </row>
    <row r="13537" spans="7:7">
      <c r="G13537"/>
    </row>
    <row r="13538" spans="7:7">
      <c r="G13538"/>
    </row>
    <row r="13539" spans="7:7">
      <c r="G13539"/>
    </row>
    <row r="13540" spans="7:7">
      <c r="G13540"/>
    </row>
    <row r="13541" spans="7:7">
      <c r="G13541"/>
    </row>
    <row r="13542" spans="7:7">
      <c r="G13542"/>
    </row>
    <row r="13543" spans="7:7">
      <c r="G13543"/>
    </row>
    <row r="13544" spans="7:7">
      <c r="G13544"/>
    </row>
    <row r="13545" spans="7:7">
      <c r="G13545"/>
    </row>
    <row r="13546" spans="7:7">
      <c r="G13546"/>
    </row>
    <row r="13547" spans="7:7">
      <c r="G13547"/>
    </row>
    <row r="13548" spans="7:7">
      <c r="G13548"/>
    </row>
    <row r="13549" spans="7:7">
      <c r="G13549"/>
    </row>
    <row r="13550" spans="7:7">
      <c r="G13550"/>
    </row>
    <row r="13551" spans="7:7">
      <c r="G13551"/>
    </row>
    <row r="13552" spans="7:7">
      <c r="G13552"/>
    </row>
    <row r="13553" spans="7:7">
      <c r="G13553"/>
    </row>
    <row r="13554" spans="7:7">
      <c r="G13554"/>
    </row>
    <row r="13555" spans="7:7">
      <c r="G13555"/>
    </row>
    <row r="13556" spans="7:7">
      <c r="G13556"/>
    </row>
    <row r="13557" spans="7:7">
      <c r="G13557"/>
    </row>
    <row r="13558" spans="7:7">
      <c r="G13558"/>
    </row>
    <row r="13559" spans="7:7">
      <c r="G13559"/>
    </row>
    <row r="13560" spans="7:7">
      <c r="G13560"/>
    </row>
    <row r="13561" spans="7:7">
      <c r="G13561"/>
    </row>
    <row r="13562" spans="7:7">
      <c r="G13562"/>
    </row>
    <row r="13563" spans="7:7">
      <c r="G13563"/>
    </row>
    <row r="13564" spans="7:7">
      <c r="G13564"/>
    </row>
    <row r="13565" spans="7:7">
      <c r="G13565"/>
    </row>
    <row r="13566" spans="7:7">
      <c r="G13566"/>
    </row>
    <row r="13567" spans="7:7">
      <c r="G13567"/>
    </row>
    <row r="13568" spans="7:7">
      <c r="G13568"/>
    </row>
    <row r="13569" spans="7:7">
      <c r="G13569"/>
    </row>
    <row r="13570" spans="7:7">
      <c r="G13570"/>
    </row>
    <row r="13571" spans="7:7">
      <c r="G13571"/>
    </row>
    <row r="13572" spans="7:7">
      <c r="G13572"/>
    </row>
    <row r="13573" spans="7:7">
      <c r="G13573"/>
    </row>
    <row r="13574" spans="7:7">
      <c r="G13574"/>
    </row>
    <row r="13575" spans="7:7">
      <c r="G13575"/>
    </row>
    <row r="13576" spans="7:7">
      <c r="G13576"/>
    </row>
    <row r="13577" spans="7:7">
      <c r="G13577"/>
    </row>
    <row r="13578" spans="7:7">
      <c r="G13578"/>
    </row>
    <row r="13579" spans="7:7">
      <c r="G13579"/>
    </row>
    <row r="13580" spans="7:7">
      <c r="G13580"/>
    </row>
    <row r="13581" spans="7:7">
      <c r="G13581"/>
    </row>
    <row r="13582" spans="7:7">
      <c r="G13582"/>
    </row>
    <row r="13583" spans="7:7">
      <c r="G13583"/>
    </row>
    <row r="13584" spans="7:7">
      <c r="G13584"/>
    </row>
    <row r="13585" spans="7:7">
      <c r="G13585"/>
    </row>
    <row r="13586" spans="7:7">
      <c r="G13586"/>
    </row>
    <row r="13587" spans="7:7">
      <c r="G13587"/>
    </row>
    <row r="13588" spans="7:7">
      <c r="G13588"/>
    </row>
    <row r="13589" spans="7:7">
      <c r="G13589"/>
    </row>
    <row r="13590" spans="7:7">
      <c r="G13590"/>
    </row>
    <row r="13591" spans="7:7">
      <c r="G13591"/>
    </row>
    <row r="13592" spans="7:7">
      <c r="G13592"/>
    </row>
    <row r="13593" spans="7:7">
      <c r="G13593"/>
    </row>
    <row r="13594" spans="7:7">
      <c r="G13594"/>
    </row>
    <row r="13595" spans="7:7">
      <c r="G13595"/>
    </row>
    <row r="13596" spans="7:7">
      <c r="G13596"/>
    </row>
    <row r="13597" spans="7:7">
      <c r="G13597"/>
    </row>
    <row r="13598" spans="7:7">
      <c r="G13598"/>
    </row>
    <row r="13599" spans="7:7">
      <c r="G13599"/>
    </row>
    <row r="13600" spans="7:7">
      <c r="G13600"/>
    </row>
    <row r="13601" spans="7:7">
      <c r="G13601"/>
    </row>
    <row r="13602" spans="7:7">
      <c r="G13602"/>
    </row>
    <row r="13603" spans="7:7">
      <c r="G13603"/>
    </row>
    <row r="13604" spans="7:7">
      <c r="G13604"/>
    </row>
    <row r="13605" spans="7:7">
      <c r="G13605"/>
    </row>
    <row r="13606" spans="7:7">
      <c r="G13606"/>
    </row>
    <row r="13607" spans="7:7">
      <c r="G13607"/>
    </row>
    <row r="13608" spans="7:7">
      <c r="G13608"/>
    </row>
    <row r="13609" spans="7:7">
      <c r="G13609"/>
    </row>
    <row r="13610" spans="7:7">
      <c r="G13610"/>
    </row>
    <row r="13611" spans="7:7">
      <c r="G13611"/>
    </row>
    <row r="13612" spans="7:7">
      <c r="G13612"/>
    </row>
    <row r="13613" spans="7:7">
      <c r="G13613"/>
    </row>
    <row r="13614" spans="7:7">
      <c r="G13614"/>
    </row>
    <row r="13615" spans="7:7">
      <c r="G13615"/>
    </row>
    <row r="13616" spans="7:7">
      <c r="G13616"/>
    </row>
    <row r="13617" spans="7:7">
      <c r="G13617"/>
    </row>
    <row r="13618" spans="7:7">
      <c r="G13618"/>
    </row>
    <row r="13619" spans="7:7">
      <c r="G13619"/>
    </row>
    <row r="13620" spans="7:7">
      <c r="G13620"/>
    </row>
    <row r="13621" spans="7:7">
      <c r="G13621"/>
    </row>
    <row r="13622" spans="7:7">
      <c r="G13622"/>
    </row>
    <row r="13623" spans="7:7">
      <c r="G13623"/>
    </row>
    <row r="13624" spans="7:7">
      <c r="G13624"/>
    </row>
    <row r="13625" spans="7:7">
      <c r="G13625"/>
    </row>
    <row r="13626" spans="7:7">
      <c r="G13626"/>
    </row>
    <row r="13627" spans="7:7">
      <c r="G13627"/>
    </row>
    <row r="13628" spans="7:7">
      <c r="G13628"/>
    </row>
    <row r="13629" spans="7:7">
      <c r="G13629"/>
    </row>
    <row r="13630" spans="7:7">
      <c r="G13630"/>
    </row>
    <row r="13631" spans="7:7">
      <c r="G13631"/>
    </row>
    <row r="13632" spans="7:7">
      <c r="G13632"/>
    </row>
    <row r="13633" spans="7:7">
      <c r="G13633"/>
    </row>
    <row r="13634" spans="7:7">
      <c r="G13634"/>
    </row>
    <row r="13635" spans="7:7">
      <c r="G13635"/>
    </row>
    <row r="13636" spans="7:7">
      <c r="G13636"/>
    </row>
    <row r="13637" spans="7:7">
      <c r="G13637"/>
    </row>
    <row r="13638" spans="7:7">
      <c r="G13638"/>
    </row>
    <row r="13639" spans="7:7">
      <c r="G13639"/>
    </row>
    <row r="13640" spans="7:7">
      <c r="G13640"/>
    </row>
    <row r="13641" spans="7:7">
      <c r="G13641"/>
    </row>
    <row r="13642" spans="7:7">
      <c r="G13642"/>
    </row>
    <row r="13643" spans="7:7">
      <c r="G13643"/>
    </row>
    <row r="13644" spans="7:7">
      <c r="G13644"/>
    </row>
    <row r="13645" spans="7:7">
      <c r="G13645"/>
    </row>
    <row r="13646" spans="7:7">
      <c r="G13646"/>
    </row>
    <row r="13647" spans="7:7">
      <c r="G13647"/>
    </row>
    <row r="13648" spans="7:7">
      <c r="G13648"/>
    </row>
    <row r="13649" spans="7:7">
      <c r="G13649"/>
    </row>
    <row r="13650" spans="7:7">
      <c r="G13650"/>
    </row>
    <row r="13651" spans="7:7">
      <c r="G13651"/>
    </row>
    <row r="13652" spans="7:7">
      <c r="G13652"/>
    </row>
    <row r="13653" spans="7:7">
      <c r="G13653"/>
    </row>
    <row r="13654" spans="7:7">
      <c r="G13654"/>
    </row>
    <row r="13655" spans="7:7">
      <c r="G13655"/>
    </row>
    <row r="13656" spans="7:7">
      <c r="G13656"/>
    </row>
    <row r="13657" spans="7:7">
      <c r="G13657"/>
    </row>
    <row r="13658" spans="7:7">
      <c r="G13658"/>
    </row>
    <row r="13659" spans="7:7">
      <c r="G13659"/>
    </row>
    <row r="13660" spans="7:7">
      <c r="G13660"/>
    </row>
    <row r="13661" spans="7:7">
      <c r="G13661"/>
    </row>
    <row r="13662" spans="7:7">
      <c r="G13662"/>
    </row>
    <row r="13663" spans="7:7">
      <c r="G13663"/>
    </row>
    <row r="13664" spans="7:7">
      <c r="G13664"/>
    </row>
    <row r="13665" spans="7:7">
      <c r="G13665"/>
    </row>
    <row r="13666" spans="7:7">
      <c r="G13666"/>
    </row>
    <row r="13667" spans="7:7">
      <c r="G13667"/>
    </row>
    <row r="13668" spans="7:7">
      <c r="G13668"/>
    </row>
    <row r="13669" spans="7:7">
      <c r="G13669"/>
    </row>
    <row r="13670" spans="7:7">
      <c r="G13670"/>
    </row>
    <row r="13671" spans="7:7">
      <c r="G13671"/>
    </row>
    <row r="13672" spans="7:7">
      <c r="G13672"/>
    </row>
    <row r="13673" spans="7:7">
      <c r="G13673"/>
    </row>
    <row r="13674" spans="7:7">
      <c r="G13674"/>
    </row>
    <row r="13675" spans="7:7">
      <c r="G13675"/>
    </row>
    <row r="13676" spans="7:7">
      <c r="G13676"/>
    </row>
    <row r="13677" spans="7:7">
      <c r="G13677"/>
    </row>
    <row r="13678" spans="7:7">
      <c r="G13678"/>
    </row>
    <row r="13679" spans="7:7">
      <c r="G13679"/>
    </row>
    <row r="13680" spans="7:7">
      <c r="G13680"/>
    </row>
    <row r="13681" spans="7:7">
      <c r="G13681"/>
    </row>
    <row r="13682" spans="7:7">
      <c r="G13682"/>
    </row>
    <row r="13683" spans="7:7">
      <c r="G13683"/>
    </row>
    <row r="13684" spans="7:7">
      <c r="G13684"/>
    </row>
    <row r="13685" spans="7:7">
      <c r="G13685"/>
    </row>
    <row r="13686" spans="7:7">
      <c r="G13686"/>
    </row>
    <row r="13687" spans="7:7">
      <c r="G13687"/>
    </row>
    <row r="13688" spans="7:7">
      <c r="G13688"/>
    </row>
    <row r="13689" spans="7:7">
      <c r="G13689"/>
    </row>
    <row r="13690" spans="7:7">
      <c r="G13690"/>
    </row>
    <row r="13691" spans="7:7">
      <c r="G13691"/>
    </row>
    <row r="13692" spans="7:7">
      <c r="G13692"/>
    </row>
    <row r="13693" spans="7:7">
      <c r="G13693"/>
    </row>
    <row r="13694" spans="7:7">
      <c r="G13694"/>
    </row>
    <row r="13695" spans="7:7">
      <c r="G13695"/>
    </row>
    <row r="13696" spans="7:7">
      <c r="G13696"/>
    </row>
    <row r="13697" spans="7:7">
      <c r="G13697"/>
    </row>
    <row r="13698" spans="7:7">
      <c r="G13698"/>
    </row>
    <row r="13699" spans="7:7">
      <c r="G13699"/>
    </row>
    <row r="13700" spans="7:7">
      <c r="G13700"/>
    </row>
    <row r="13701" spans="7:7">
      <c r="G13701"/>
    </row>
    <row r="13702" spans="7:7">
      <c r="G13702"/>
    </row>
    <row r="13703" spans="7:7">
      <c r="G13703"/>
    </row>
    <row r="13704" spans="7:7">
      <c r="G13704"/>
    </row>
    <row r="13705" spans="7:7">
      <c r="G13705"/>
    </row>
    <row r="13706" spans="7:7">
      <c r="G13706"/>
    </row>
    <row r="13707" spans="7:7">
      <c r="G13707"/>
    </row>
    <row r="13708" spans="7:7">
      <c r="G13708"/>
    </row>
    <row r="13709" spans="7:7">
      <c r="G13709"/>
    </row>
    <row r="13710" spans="7:7">
      <c r="G13710"/>
    </row>
    <row r="13711" spans="7:7">
      <c r="G13711"/>
    </row>
    <row r="13712" spans="7:7">
      <c r="G13712"/>
    </row>
    <row r="13713" spans="7:7">
      <c r="G13713"/>
    </row>
    <row r="13714" spans="7:7">
      <c r="G13714"/>
    </row>
    <row r="13715" spans="7:7">
      <c r="G13715"/>
    </row>
    <row r="13716" spans="7:7">
      <c r="G13716"/>
    </row>
    <row r="13717" spans="7:7">
      <c r="G13717"/>
    </row>
    <row r="13718" spans="7:7">
      <c r="G13718"/>
    </row>
    <row r="13719" spans="7:7">
      <c r="G13719"/>
    </row>
    <row r="13720" spans="7:7">
      <c r="G13720"/>
    </row>
    <row r="13721" spans="7:7">
      <c r="G13721"/>
    </row>
    <row r="13722" spans="7:7">
      <c r="G13722"/>
    </row>
    <row r="13723" spans="7:7">
      <c r="G13723"/>
    </row>
    <row r="13724" spans="7:7">
      <c r="G13724"/>
    </row>
    <row r="13725" spans="7:7">
      <c r="G13725"/>
    </row>
    <row r="13726" spans="7:7">
      <c r="G13726"/>
    </row>
    <row r="13727" spans="7:7">
      <c r="G13727"/>
    </row>
    <row r="13728" spans="7:7">
      <c r="G13728"/>
    </row>
    <row r="13729" spans="7:7">
      <c r="G13729"/>
    </row>
    <row r="13730" spans="7:7">
      <c r="G13730"/>
    </row>
    <row r="13731" spans="7:7">
      <c r="G13731"/>
    </row>
    <row r="13732" spans="7:7">
      <c r="G13732"/>
    </row>
    <row r="13733" spans="7:7">
      <c r="G13733"/>
    </row>
    <row r="13734" spans="7:7">
      <c r="G13734"/>
    </row>
    <row r="13735" spans="7:7">
      <c r="G13735"/>
    </row>
    <row r="13736" spans="7:7">
      <c r="G13736"/>
    </row>
    <row r="13737" spans="7:7">
      <c r="G13737"/>
    </row>
    <row r="13738" spans="7:7">
      <c r="G13738"/>
    </row>
    <row r="13739" spans="7:7">
      <c r="G13739"/>
    </row>
    <row r="13740" spans="7:7">
      <c r="G13740"/>
    </row>
    <row r="13741" spans="7:7">
      <c r="G13741"/>
    </row>
    <row r="13742" spans="7:7">
      <c r="G13742"/>
    </row>
    <row r="13743" spans="7:7">
      <c r="G13743"/>
    </row>
    <row r="13744" spans="7:7">
      <c r="G13744"/>
    </row>
    <row r="13745" spans="7:7">
      <c r="G13745"/>
    </row>
    <row r="13746" spans="7:7">
      <c r="G13746"/>
    </row>
    <row r="13747" spans="7:7">
      <c r="G13747"/>
    </row>
    <row r="13748" spans="7:7">
      <c r="G13748"/>
    </row>
    <row r="13749" spans="7:7">
      <c r="G13749"/>
    </row>
    <row r="13750" spans="7:7">
      <c r="G13750"/>
    </row>
    <row r="13751" spans="7:7">
      <c r="G13751"/>
    </row>
    <row r="13752" spans="7:7">
      <c r="G13752"/>
    </row>
    <row r="13753" spans="7:7">
      <c r="G13753"/>
    </row>
    <row r="13754" spans="7:7">
      <c r="G13754"/>
    </row>
    <row r="13755" spans="7:7">
      <c r="G13755"/>
    </row>
    <row r="13756" spans="7:7">
      <c r="G13756"/>
    </row>
    <row r="13757" spans="7:7">
      <c r="G13757"/>
    </row>
    <row r="13758" spans="7:7">
      <c r="G13758"/>
    </row>
    <row r="13759" spans="7:7">
      <c r="G13759"/>
    </row>
    <row r="13760" spans="7:7">
      <c r="G13760"/>
    </row>
    <row r="13761" spans="7:7">
      <c r="G13761"/>
    </row>
    <row r="13762" spans="7:7">
      <c r="G13762"/>
    </row>
    <row r="13763" spans="7:7">
      <c r="G13763"/>
    </row>
    <row r="13764" spans="7:7">
      <c r="G13764"/>
    </row>
    <row r="13765" spans="7:7">
      <c r="G13765"/>
    </row>
    <row r="13766" spans="7:7">
      <c r="G13766"/>
    </row>
    <row r="13767" spans="7:7">
      <c r="G13767"/>
    </row>
    <row r="13768" spans="7:7">
      <c r="G13768"/>
    </row>
    <row r="13769" spans="7:7">
      <c r="G13769"/>
    </row>
    <row r="13770" spans="7:7">
      <c r="G13770"/>
    </row>
    <row r="13771" spans="7:7">
      <c r="G13771"/>
    </row>
    <row r="13772" spans="7:7">
      <c r="G13772"/>
    </row>
    <row r="13773" spans="7:7">
      <c r="G13773"/>
    </row>
    <row r="13774" spans="7:7">
      <c r="G13774"/>
    </row>
    <row r="13775" spans="7:7">
      <c r="G13775"/>
    </row>
    <row r="13776" spans="7:7">
      <c r="G13776"/>
    </row>
    <row r="13777" spans="7:7">
      <c r="G13777"/>
    </row>
    <row r="13778" spans="7:7">
      <c r="G13778"/>
    </row>
    <row r="13779" spans="7:7">
      <c r="G13779"/>
    </row>
    <row r="13780" spans="7:7">
      <c r="G13780"/>
    </row>
    <row r="13781" spans="7:7">
      <c r="G13781"/>
    </row>
    <row r="13782" spans="7:7">
      <c r="G13782"/>
    </row>
    <row r="13783" spans="7:7">
      <c r="G13783"/>
    </row>
    <row r="13784" spans="7:7">
      <c r="G13784"/>
    </row>
    <row r="13785" spans="7:7">
      <c r="G13785"/>
    </row>
    <row r="13786" spans="7:7">
      <c r="G13786"/>
    </row>
    <row r="13787" spans="7:7">
      <c r="G13787"/>
    </row>
    <row r="13788" spans="7:7">
      <c r="G13788"/>
    </row>
    <row r="13789" spans="7:7">
      <c r="G13789"/>
    </row>
    <row r="13790" spans="7:7">
      <c r="G13790"/>
    </row>
    <row r="13791" spans="7:7">
      <c r="G13791"/>
    </row>
    <row r="13792" spans="7:7">
      <c r="G13792"/>
    </row>
    <row r="13793" spans="7:7">
      <c r="G13793"/>
    </row>
    <row r="13794" spans="7:7">
      <c r="G13794"/>
    </row>
    <row r="13795" spans="7:7">
      <c r="G13795"/>
    </row>
    <row r="13796" spans="7:7">
      <c r="G13796"/>
    </row>
    <row r="13797" spans="7:7">
      <c r="G13797"/>
    </row>
    <row r="13798" spans="7:7">
      <c r="G13798"/>
    </row>
    <row r="13799" spans="7:7">
      <c r="G13799"/>
    </row>
    <row r="13800" spans="7:7">
      <c r="G13800"/>
    </row>
    <row r="13801" spans="7:7">
      <c r="G13801"/>
    </row>
    <row r="13802" spans="7:7">
      <c r="G13802"/>
    </row>
    <row r="13803" spans="7:7">
      <c r="G13803"/>
    </row>
    <row r="13804" spans="7:7">
      <c r="G13804"/>
    </row>
    <row r="13805" spans="7:7">
      <c r="G13805"/>
    </row>
    <row r="13806" spans="7:7">
      <c r="G13806"/>
    </row>
    <row r="13807" spans="7:7">
      <c r="G13807"/>
    </row>
    <row r="13808" spans="7:7">
      <c r="G13808"/>
    </row>
    <row r="13809" spans="7:7">
      <c r="G13809"/>
    </row>
    <row r="13810" spans="7:7">
      <c r="G13810"/>
    </row>
    <row r="13811" spans="7:7">
      <c r="G13811"/>
    </row>
    <row r="13812" spans="7:7">
      <c r="G13812"/>
    </row>
    <row r="13813" spans="7:7">
      <c r="G13813"/>
    </row>
    <row r="13814" spans="7:7">
      <c r="G13814"/>
    </row>
    <row r="13815" spans="7:7">
      <c r="G13815"/>
    </row>
    <row r="13816" spans="7:7">
      <c r="G13816"/>
    </row>
    <row r="13817" spans="7:7">
      <c r="G13817"/>
    </row>
    <row r="13818" spans="7:7">
      <c r="G13818"/>
    </row>
    <row r="13819" spans="7:7">
      <c r="G13819"/>
    </row>
    <row r="13820" spans="7:7">
      <c r="G13820"/>
    </row>
    <row r="13821" spans="7:7">
      <c r="G13821"/>
    </row>
    <row r="13822" spans="7:7">
      <c r="G13822"/>
    </row>
    <row r="13823" spans="7:7">
      <c r="G13823"/>
    </row>
    <row r="13824" spans="7:7">
      <c r="G13824"/>
    </row>
    <row r="13825" spans="7:7">
      <c r="G13825"/>
    </row>
    <row r="13826" spans="7:7">
      <c r="G13826"/>
    </row>
    <row r="13827" spans="7:7">
      <c r="G13827"/>
    </row>
    <row r="13828" spans="7:7">
      <c r="G13828"/>
    </row>
    <row r="13829" spans="7:7">
      <c r="G13829"/>
    </row>
    <row r="13830" spans="7:7">
      <c r="G13830"/>
    </row>
    <row r="13831" spans="7:7">
      <c r="G13831"/>
    </row>
    <row r="13832" spans="7:7">
      <c r="G13832"/>
    </row>
    <row r="13833" spans="7:7">
      <c r="G13833"/>
    </row>
    <row r="13834" spans="7:7">
      <c r="G13834"/>
    </row>
    <row r="13835" spans="7:7">
      <c r="G13835"/>
    </row>
    <row r="13836" spans="7:7">
      <c r="G13836"/>
    </row>
    <row r="13837" spans="7:7">
      <c r="G13837"/>
    </row>
    <row r="13838" spans="7:7">
      <c r="G13838"/>
    </row>
    <row r="13839" spans="7:7">
      <c r="G13839"/>
    </row>
    <row r="13840" spans="7:7">
      <c r="G13840"/>
    </row>
    <row r="13841" spans="7:7">
      <c r="G13841"/>
    </row>
    <row r="13842" spans="7:7">
      <c r="G13842"/>
    </row>
    <row r="13843" spans="7:7">
      <c r="G13843"/>
    </row>
    <row r="13844" spans="7:7">
      <c r="G13844"/>
    </row>
    <row r="13845" spans="7:7">
      <c r="G13845"/>
    </row>
    <row r="13846" spans="7:7">
      <c r="G13846"/>
    </row>
    <row r="13847" spans="7:7">
      <c r="G13847"/>
    </row>
    <row r="13848" spans="7:7">
      <c r="G13848"/>
    </row>
    <row r="13849" spans="7:7">
      <c r="G13849"/>
    </row>
    <row r="13850" spans="7:7">
      <c r="G13850"/>
    </row>
    <row r="13851" spans="7:7">
      <c r="G13851"/>
    </row>
    <row r="13852" spans="7:7">
      <c r="G13852"/>
    </row>
    <row r="13853" spans="7:7">
      <c r="G13853"/>
    </row>
    <row r="13854" spans="7:7">
      <c r="G13854"/>
    </row>
    <row r="13855" spans="7:7">
      <c r="G13855"/>
    </row>
    <row r="13856" spans="7:7">
      <c r="G13856"/>
    </row>
    <row r="13857" spans="7:7">
      <c r="G13857"/>
    </row>
    <row r="13858" spans="7:7">
      <c r="G13858"/>
    </row>
    <row r="13859" spans="7:7">
      <c r="G13859"/>
    </row>
    <row r="13860" spans="7:7">
      <c r="G13860"/>
    </row>
    <row r="13861" spans="7:7">
      <c r="G13861"/>
    </row>
    <row r="13862" spans="7:7">
      <c r="G13862"/>
    </row>
    <row r="13863" spans="7:7">
      <c r="G13863"/>
    </row>
    <row r="13864" spans="7:7">
      <c r="G13864"/>
    </row>
    <row r="13865" spans="7:7">
      <c r="G13865"/>
    </row>
    <row r="13866" spans="7:7">
      <c r="G13866"/>
    </row>
    <row r="13867" spans="7:7">
      <c r="G13867"/>
    </row>
    <row r="13868" spans="7:7">
      <c r="G13868"/>
    </row>
    <row r="13869" spans="7:7">
      <c r="G13869"/>
    </row>
    <row r="13870" spans="7:7">
      <c r="G13870"/>
    </row>
    <row r="13871" spans="7:7">
      <c r="G13871"/>
    </row>
    <row r="13872" spans="7:7">
      <c r="G13872"/>
    </row>
    <row r="13873" spans="7:7">
      <c r="G13873"/>
    </row>
    <row r="13874" spans="7:7">
      <c r="G13874"/>
    </row>
    <row r="13875" spans="7:7">
      <c r="G13875"/>
    </row>
    <row r="13876" spans="7:7">
      <c r="G13876"/>
    </row>
    <row r="13877" spans="7:7">
      <c r="G13877"/>
    </row>
    <row r="13878" spans="7:7">
      <c r="G13878"/>
    </row>
    <row r="13879" spans="7:7">
      <c r="G13879"/>
    </row>
    <row r="13880" spans="7:7">
      <c r="G13880"/>
    </row>
    <row r="13881" spans="7:7">
      <c r="G13881"/>
    </row>
    <row r="13882" spans="7:7">
      <c r="G13882"/>
    </row>
    <row r="13883" spans="7:7">
      <c r="G13883"/>
    </row>
    <row r="13884" spans="7:7">
      <c r="G13884"/>
    </row>
    <row r="13885" spans="7:7">
      <c r="G13885"/>
    </row>
    <row r="13886" spans="7:7">
      <c r="G13886"/>
    </row>
    <row r="13887" spans="7:7">
      <c r="G13887"/>
    </row>
    <row r="13888" spans="7:7">
      <c r="G13888"/>
    </row>
    <row r="13889" spans="7:7">
      <c r="G13889"/>
    </row>
    <row r="13890" spans="7:7">
      <c r="G13890"/>
    </row>
    <row r="13891" spans="7:7">
      <c r="G13891"/>
    </row>
    <row r="13892" spans="7:7">
      <c r="G13892"/>
    </row>
    <row r="13893" spans="7:7">
      <c r="G13893"/>
    </row>
    <row r="13894" spans="7:7">
      <c r="G13894"/>
    </row>
    <row r="13895" spans="7:7">
      <c r="G13895"/>
    </row>
    <row r="13896" spans="7:7">
      <c r="G13896"/>
    </row>
    <row r="13897" spans="7:7">
      <c r="G13897"/>
    </row>
    <row r="13898" spans="7:7">
      <c r="G13898"/>
    </row>
    <row r="13899" spans="7:7">
      <c r="G13899"/>
    </row>
    <row r="13900" spans="7:7">
      <c r="G13900"/>
    </row>
    <row r="13901" spans="7:7">
      <c r="G13901"/>
    </row>
    <row r="13902" spans="7:7">
      <c r="G13902"/>
    </row>
    <row r="13903" spans="7:7">
      <c r="G13903"/>
    </row>
    <row r="13904" spans="7:7">
      <c r="G13904"/>
    </row>
    <row r="13905" spans="7:7">
      <c r="G13905"/>
    </row>
    <row r="13906" spans="7:7">
      <c r="G13906"/>
    </row>
    <row r="13907" spans="7:7">
      <c r="G13907"/>
    </row>
    <row r="13908" spans="7:7">
      <c r="G13908"/>
    </row>
    <row r="13909" spans="7:7">
      <c r="G13909"/>
    </row>
    <row r="13910" spans="7:7">
      <c r="G13910"/>
    </row>
    <row r="13911" spans="7:7">
      <c r="G13911"/>
    </row>
    <row r="13912" spans="7:7">
      <c r="G13912"/>
    </row>
    <row r="13913" spans="7:7">
      <c r="G13913"/>
    </row>
    <row r="13914" spans="7:7">
      <c r="G13914"/>
    </row>
    <row r="13915" spans="7:7">
      <c r="G13915"/>
    </row>
    <row r="13916" spans="7:7">
      <c r="G13916"/>
    </row>
    <row r="13917" spans="7:7">
      <c r="G13917"/>
    </row>
    <row r="13918" spans="7:7">
      <c r="G13918"/>
    </row>
    <row r="13919" spans="7:7">
      <c r="G13919"/>
    </row>
    <row r="13920" spans="7:7">
      <c r="G13920"/>
    </row>
    <row r="13921" spans="7:7">
      <c r="G13921"/>
    </row>
    <row r="13922" spans="7:7">
      <c r="G13922"/>
    </row>
    <row r="13923" spans="7:7">
      <c r="G13923"/>
    </row>
    <row r="13924" spans="7:7">
      <c r="G13924"/>
    </row>
    <row r="13925" spans="7:7">
      <c r="G13925"/>
    </row>
    <row r="13926" spans="7:7">
      <c r="G13926"/>
    </row>
    <row r="13927" spans="7:7">
      <c r="G13927"/>
    </row>
    <row r="13928" spans="7:7">
      <c r="G13928"/>
    </row>
    <row r="13929" spans="7:7">
      <c r="G13929"/>
    </row>
    <row r="13930" spans="7:7">
      <c r="G13930"/>
    </row>
    <row r="13931" spans="7:7">
      <c r="G13931"/>
    </row>
    <row r="13932" spans="7:7">
      <c r="G13932"/>
    </row>
    <row r="13933" spans="7:7">
      <c r="G13933"/>
    </row>
    <row r="13934" spans="7:7">
      <c r="G13934"/>
    </row>
    <row r="13935" spans="7:7">
      <c r="G13935"/>
    </row>
    <row r="13936" spans="7:7">
      <c r="G13936"/>
    </row>
    <row r="13937" spans="7:7">
      <c r="G13937"/>
    </row>
    <row r="13938" spans="7:7">
      <c r="G13938"/>
    </row>
    <row r="13939" spans="7:7">
      <c r="G13939"/>
    </row>
    <row r="13940" spans="7:7">
      <c r="G13940"/>
    </row>
    <row r="13941" spans="7:7">
      <c r="G13941"/>
    </row>
    <row r="13942" spans="7:7">
      <c r="G13942"/>
    </row>
    <row r="13943" spans="7:7">
      <c r="G13943"/>
    </row>
    <row r="13944" spans="7:7">
      <c r="G13944"/>
    </row>
    <row r="13945" spans="7:7">
      <c r="G13945"/>
    </row>
    <row r="13946" spans="7:7">
      <c r="G13946"/>
    </row>
    <row r="13947" spans="7:7">
      <c r="G13947"/>
    </row>
    <row r="13948" spans="7:7">
      <c r="G13948"/>
    </row>
    <row r="13949" spans="7:7">
      <c r="G13949"/>
    </row>
    <row r="13950" spans="7:7">
      <c r="G13950"/>
    </row>
    <row r="13951" spans="7:7">
      <c r="G13951"/>
    </row>
    <row r="13952" spans="7:7">
      <c r="G13952"/>
    </row>
    <row r="13953" spans="7:7">
      <c r="G13953"/>
    </row>
    <row r="13954" spans="7:7">
      <c r="G13954"/>
    </row>
    <row r="13955" spans="7:7">
      <c r="G13955"/>
    </row>
    <row r="13956" spans="7:7">
      <c r="G13956"/>
    </row>
    <row r="13957" spans="7:7">
      <c r="G13957"/>
    </row>
    <row r="13958" spans="7:7">
      <c r="G13958"/>
    </row>
    <row r="13959" spans="7:7">
      <c r="G13959"/>
    </row>
    <row r="13960" spans="7:7">
      <c r="G13960"/>
    </row>
    <row r="13961" spans="7:7">
      <c r="G13961"/>
    </row>
    <row r="13962" spans="7:7">
      <c r="G13962"/>
    </row>
    <row r="13963" spans="7:7">
      <c r="G13963"/>
    </row>
    <row r="13964" spans="7:7">
      <c r="G13964"/>
    </row>
    <row r="13965" spans="7:7">
      <c r="G13965"/>
    </row>
    <row r="13966" spans="7:7">
      <c r="G13966"/>
    </row>
    <row r="13967" spans="7:7">
      <c r="G13967"/>
    </row>
    <row r="13968" spans="7:7">
      <c r="G13968"/>
    </row>
    <row r="13969" spans="7:7">
      <c r="G13969"/>
    </row>
    <row r="13970" spans="7:7">
      <c r="G13970"/>
    </row>
    <row r="13971" spans="7:7">
      <c r="G13971"/>
    </row>
    <row r="13972" spans="7:7">
      <c r="G13972"/>
    </row>
    <row r="13973" spans="7:7">
      <c r="G13973"/>
    </row>
    <row r="13974" spans="7:7">
      <c r="G13974"/>
    </row>
    <row r="13975" spans="7:7">
      <c r="G13975"/>
    </row>
    <row r="13976" spans="7:7">
      <c r="G13976"/>
    </row>
    <row r="13977" spans="7:7">
      <c r="G13977"/>
    </row>
    <row r="13978" spans="7:7">
      <c r="G13978"/>
    </row>
    <row r="13979" spans="7:7">
      <c r="G13979"/>
    </row>
    <row r="13980" spans="7:7">
      <c r="G13980"/>
    </row>
    <row r="13981" spans="7:7">
      <c r="G13981"/>
    </row>
    <row r="13982" spans="7:7">
      <c r="G13982"/>
    </row>
    <row r="13983" spans="7:7">
      <c r="G13983"/>
    </row>
    <row r="13984" spans="7:7">
      <c r="G13984"/>
    </row>
    <row r="13985" spans="7:7">
      <c r="G13985"/>
    </row>
    <row r="13986" spans="7:7">
      <c r="G13986"/>
    </row>
    <row r="13987" spans="7:7">
      <c r="G13987"/>
    </row>
    <row r="13988" spans="7:7">
      <c r="G13988"/>
    </row>
    <row r="13989" spans="7:7">
      <c r="G13989"/>
    </row>
    <row r="13990" spans="7:7">
      <c r="G13990"/>
    </row>
    <row r="13991" spans="7:7">
      <c r="G13991"/>
    </row>
    <row r="13992" spans="7:7">
      <c r="G13992"/>
    </row>
    <row r="13993" spans="7:7">
      <c r="G13993"/>
    </row>
    <row r="13994" spans="7:7">
      <c r="G13994"/>
    </row>
    <row r="13995" spans="7:7">
      <c r="G13995"/>
    </row>
    <row r="13996" spans="7:7">
      <c r="G13996"/>
    </row>
    <row r="13997" spans="7:7">
      <c r="G13997"/>
    </row>
    <row r="13998" spans="7:7">
      <c r="G13998"/>
    </row>
    <row r="13999" spans="7:7">
      <c r="G13999"/>
    </row>
    <row r="14000" spans="7:7">
      <c r="G14000"/>
    </row>
    <row r="14001" spans="7:7">
      <c r="G14001"/>
    </row>
    <row r="14002" spans="7:7">
      <c r="G14002"/>
    </row>
    <row r="14003" spans="7:7">
      <c r="G14003"/>
    </row>
    <row r="14004" spans="7:7">
      <c r="G14004"/>
    </row>
    <row r="14005" spans="7:7">
      <c r="G14005"/>
    </row>
    <row r="14006" spans="7:7">
      <c r="G14006"/>
    </row>
    <row r="14007" spans="7:7">
      <c r="G14007"/>
    </row>
    <row r="14008" spans="7:7">
      <c r="G14008"/>
    </row>
    <row r="14009" spans="7:7">
      <c r="G14009"/>
    </row>
    <row r="14010" spans="7:7">
      <c r="G14010"/>
    </row>
    <row r="14011" spans="7:7">
      <c r="G14011"/>
    </row>
    <row r="14012" spans="7:7">
      <c r="G14012"/>
    </row>
    <row r="14013" spans="7:7">
      <c r="G14013"/>
    </row>
    <row r="14014" spans="7:7">
      <c r="G14014"/>
    </row>
    <row r="14015" spans="7:7">
      <c r="G14015"/>
    </row>
    <row r="14016" spans="7:7">
      <c r="G14016"/>
    </row>
    <row r="14017" spans="7:7">
      <c r="G14017"/>
    </row>
    <row r="14018" spans="7:7">
      <c r="G14018"/>
    </row>
    <row r="14019" spans="7:7">
      <c r="G14019"/>
    </row>
    <row r="14020" spans="7:7">
      <c r="G14020"/>
    </row>
    <row r="14021" spans="7:7">
      <c r="G14021"/>
    </row>
    <row r="14022" spans="7:7">
      <c r="G14022"/>
    </row>
    <row r="14023" spans="7:7">
      <c r="G14023"/>
    </row>
    <row r="14024" spans="7:7">
      <c r="G14024"/>
    </row>
    <row r="14025" spans="7:7">
      <c r="G14025"/>
    </row>
    <row r="14026" spans="7:7">
      <c r="G14026"/>
    </row>
    <row r="14027" spans="7:7">
      <c r="G14027"/>
    </row>
    <row r="14028" spans="7:7">
      <c r="G14028"/>
    </row>
    <row r="14029" spans="7:7">
      <c r="G14029"/>
    </row>
    <row r="14030" spans="7:7">
      <c r="G14030"/>
    </row>
    <row r="14031" spans="7:7">
      <c r="G14031"/>
    </row>
    <row r="14032" spans="7:7">
      <c r="G14032"/>
    </row>
    <row r="14033" spans="7:7">
      <c r="G14033"/>
    </row>
    <row r="14034" spans="7:7">
      <c r="G14034"/>
    </row>
    <row r="14035" spans="7:7">
      <c r="G14035"/>
    </row>
    <row r="14036" spans="7:7">
      <c r="G14036"/>
    </row>
    <row r="14037" spans="7:7">
      <c r="G14037"/>
    </row>
    <row r="14038" spans="7:7">
      <c r="G14038"/>
    </row>
    <row r="14039" spans="7:7">
      <c r="G14039"/>
    </row>
    <row r="14040" spans="7:7">
      <c r="G14040"/>
    </row>
    <row r="14041" spans="7:7">
      <c r="G14041"/>
    </row>
    <row r="14042" spans="7:7">
      <c r="G14042"/>
    </row>
    <row r="14043" spans="7:7">
      <c r="G14043"/>
    </row>
    <row r="14044" spans="7:7">
      <c r="G14044"/>
    </row>
    <row r="14045" spans="7:7">
      <c r="G14045"/>
    </row>
    <row r="14046" spans="7:7">
      <c r="G14046"/>
    </row>
    <row r="14047" spans="7:7">
      <c r="G14047"/>
    </row>
    <row r="14048" spans="7:7">
      <c r="G14048"/>
    </row>
    <row r="14049" spans="7:7">
      <c r="G14049"/>
    </row>
    <row r="14050" spans="7:7">
      <c r="G14050"/>
    </row>
    <row r="14051" spans="7:7">
      <c r="G14051"/>
    </row>
    <row r="14052" spans="7:7">
      <c r="G14052"/>
    </row>
    <row r="14053" spans="7:7">
      <c r="G14053"/>
    </row>
    <row r="14054" spans="7:7">
      <c r="G14054"/>
    </row>
    <row r="14055" spans="7:7">
      <c r="G14055"/>
    </row>
    <row r="14056" spans="7:7">
      <c r="G14056"/>
    </row>
    <row r="14057" spans="7:7">
      <c r="G14057"/>
    </row>
    <row r="14058" spans="7:7">
      <c r="G14058"/>
    </row>
    <row r="14059" spans="7:7">
      <c r="G14059"/>
    </row>
    <row r="14060" spans="7:7">
      <c r="G14060"/>
    </row>
    <row r="14061" spans="7:7">
      <c r="G14061"/>
    </row>
    <row r="14062" spans="7:7">
      <c r="G14062"/>
    </row>
    <row r="14063" spans="7:7">
      <c r="G14063"/>
    </row>
    <row r="14064" spans="7:7">
      <c r="G14064"/>
    </row>
    <row r="14065" spans="7:7">
      <c r="G14065"/>
    </row>
    <row r="14066" spans="7:7">
      <c r="G14066"/>
    </row>
    <row r="14067" spans="7:7">
      <c r="G14067"/>
    </row>
    <row r="14068" spans="7:7">
      <c r="G14068"/>
    </row>
    <row r="14069" spans="7:7">
      <c r="G14069"/>
    </row>
    <row r="14070" spans="7:7">
      <c r="G14070"/>
    </row>
    <row r="14071" spans="7:7">
      <c r="G14071"/>
    </row>
    <row r="14072" spans="7:7">
      <c r="G14072"/>
    </row>
    <row r="14073" spans="7:7">
      <c r="G14073"/>
    </row>
    <row r="14074" spans="7:7">
      <c r="G14074"/>
    </row>
    <row r="14075" spans="7:7">
      <c r="G14075"/>
    </row>
    <row r="14076" spans="7:7">
      <c r="G14076"/>
    </row>
    <row r="14077" spans="7:7">
      <c r="G14077"/>
    </row>
    <row r="14078" spans="7:7">
      <c r="G14078"/>
    </row>
    <row r="14079" spans="7:7">
      <c r="G14079"/>
    </row>
    <row r="14080" spans="7:7">
      <c r="G14080"/>
    </row>
    <row r="14081" spans="7:7">
      <c r="G14081"/>
    </row>
    <row r="14082" spans="7:7">
      <c r="G14082"/>
    </row>
    <row r="14083" spans="7:7">
      <c r="G14083"/>
    </row>
    <row r="14084" spans="7:7">
      <c r="G14084"/>
    </row>
    <row r="14085" spans="7:7">
      <c r="G14085"/>
    </row>
    <row r="14086" spans="7:7">
      <c r="G14086"/>
    </row>
    <row r="14087" spans="7:7">
      <c r="G14087"/>
    </row>
    <row r="14088" spans="7:7">
      <c r="G14088"/>
    </row>
    <row r="14089" spans="7:7">
      <c r="G14089"/>
    </row>
    <row r="14090" spans="7:7">
      <c r="G14090"/>
    </row>
    <row r="14091" spans="7:7">
      <c r="G14091"/>
    </row>
    <row r="14092" spans="7:7">
      <c r="G14092"/>
    </row>
    <row r="14093" spans="7:7">
      <c r="G14093"/>
    </row>
    <row r="14094" spans="7:7">
      <c r="G14094"/>
    </row>
    <row r="14095" spans="7:7">
      <c r="G14095"/>
    </row>
    <row r="14096" spans="7:7">
      <c r="G14096"/>
    </row>
    <row r="14097" spans="7:7">
      <c r="G14097"/>
    </row>
    <row r="14098" spans="7:7">
      <c r="G14098"/>
    </row>
    <row r="14099" spans="7:7">
      <c r="G14099"/>
    </row>
    <row r="14100" spans="7:7">
      <c r="G14100"/>
    </row>
    <row r="14101" spans="7:7">
      <c r="G14101"/>
    </row>
    <row r="14102" spans="7:7">
      <c r="G14102"/>
    </row>
    <row r="14103" spans="7:7">
      <c r="G14103"/>
    </row>
    <row r="14104" spans="7:7">
      <c r="G14104"/>
    </row>
    <row r="14105" spans="7:7">
      <c r="G14105"/>
    </row>
    <row r="14106" spans="7:7">
      <c r="G14106"/>
    </row>
    <row r="14107" spans="7:7">
      <c r="G14107"/>
    </row>
    <row r="14108" spans="7:7">
      <c r="G14108"/>
    </row>
    <row r="14109" spans="7:7">
      <c r="G14109"/>
    </row>
    <row r="14110" spans="7:7">
      <c r="G14110"/>
    </row>
    <row r="14111" spans="7:7">
      <c r="G14111"/>
    </row>
    <row r="14112" spans="7:7">
      <c r="G14112"/>
    </row>
    <row r="14113" spans="7:7">
      <c r="G14113"/>
    </row>
    <row r="14114" spans="7:7">
      <c r="G14114"/>
    </row>
    <row r="14115" spans="7:7">
      <c r="G14115"/>
    </row>
    <row r="14116" spans="7:7">
      <c r="G14116"/>
    </row>
    <row r="14117" spans="7:7">
      <c r="G14117"/>
    </row>
    <row r="14118" spans="7:7">
      <c r="G14118"/>
    </row>
    <row r="14119" spans="7:7">
      <c r="G14119"/>
    </row>
    <row r="14120" spans="7:7">
      <c r="G14120"/>
    </row>
    <row r="14121" spans="7:7">
      <c r="G14121"/>
    </row>
    <row r="14122" spans="7:7">
      <c r="G14122"/>
    </row>
    <row r="14123" spans="7:7">
      <c r="G14123"/>
    </row>
    <row r="14124" spans="7:7">
      <c r="G14124"/>
    </row>
    <row r="14125" spans="7:7">
      <c r="G14125"/>
    </row>
    <row r="14126" spans="7:7">
      <c r="G14126"/>
    </row>
    <row r="14127" spans="7:7">
      <c r="G14127"/>
    </row>
    <row r="14128" spans="7:7">
      <c r="G14128"/>
    </row>
    <row r="14129" spans="7:7">
      <c r="G14129"/>
    </row>
    <row r="14130" spans="7:7">
      <c r="G14130"/>
    </row>
    <row r="14131" spans="7:7">
      <c r="G14131"/>
    </row>
    <row r="14132" spans="7:7">
      <c r="G14132"/>
    </row>
    <row r="14133" spans="7:7">
      <c r="G14133"/>
    </row>
    <row r="14134" spans="7:7">
      <c r="G14134"/>
    </row>
    <row r="14135" spans="7:7">
      <c r="G14135"/>
    </row>
    <row r="14136" spans="7:7">
      <c r="G14136"/>
    </row>
    <row r="14137" spans="7:7">
      <c r="G14137"/>
    </row>
    <row r="14138" spans="7:7">
      <c r="G14138"/>
    </row>
    <row r="14139" spans="7:7">
      <c r="G14139"/>
    </row>
    <row r="14140" spans="7:7">
      <c r="G14140"/>
    </row>
    <row r="14141" spans="7:7">
      <c r="G14141"/>
    </row>
    <row r="14142" spans="7:7">
      <c r="G14142"/>
    </row>
    <row r="14143" spans="7:7">
      <c r="G14143"/>
    </row>
    <row r="14144" spans="7:7">
      <c r="G14144"/>
    </row>
    <row r="14145" spans="7:7">
      <c r="G14145"/>
    </row>
    <row r="14146" spans="7:7">
      <c r="G14146"/>
    </row>
    <row r="14147" spans="7:7">
      <c r="G14147"/>
    </row>
    <row r="14148" spans="7:7">
      <c r="G14148"/>
    </row>
    <row r="14149" spans="7:7">
      <c r="G14149"/>
    </row>
    <row r="14150" spans="7:7">
      <c r="G14150"/>
    </row>
    <row r="14151" spans="7:7">
      <c r="G14151"/>
    </row>
    <row r="14152" spans="7:7">
      <c r="G14152"/>
    </row>
    <row r="14153" spans="7:7">
      <c r="G14153"/>
    </row>
    <row r="14154" spans="7:7">
      <c r="G14154"/>
    </row>
    <row r="14155" spans="7:7">
      <c r="G14155"/>
    </row>
    <row r="14156" spans="7:7">
      <c r="G14156"/>
    </row>
    <row r="14157" spans="7:7">
      <c r="G14157"/>
    </row>
    <row r="14158" spans="7:7">
      <c r="G14158"/>
    </row>
    <row r="14159" spans="7:7">
      <c r="G14159"/>
    </row>
    <row r="14160" spans="7:7">
      <c r="G14160"/>
    </row>
    <row r="14161" spans="7:7">
      <c r="G14161"/>
    </row>
    <row r="14162" spans="7:7">
      <c r="G14162"/>
    </row>
    <row r="14163" spans="7:7">
      <c r="G14163"/>
    </row>
    <row r="14164" spans="7:7">
      <c r="G14164"/>
    </row>
    <row r="14165" spans="7:7">
      <c r="G14165"/>
    </row>
    <row r="14166" spans="7:7">
      <c r="G14166"/>
    </row>
    <row r="14167" spans="7:7">
      <c r="G14167"/>
    </row>
    <row r="14168" spans="7:7">
      <c r="G14168"/>
    </row>
    <row r="14169" spans="7:7">
      <c r="G14169"/>
    </row>
    <row r="14170" spans="7:7">
      <c r="G14170"/>
    </row>
    <row r="14171" spans="7:7">
      <c r="G14171"/>
    </row>
    <row r="14172" spans="7:7">
      <c r="G14172"/>
    </row>
    <row r="14173" spans="7:7">
      <c r="G14173"/>
    </row>
    <row r="14174" spans="7:7">
      <c r="G14174"/>
    </row>
    <row r="14175" spans="7:7">
      <c r="G14175"/>
    </row>
    <row r="14176" spans="7:7">
      <c r="G14176"/>
    </row>
    <row r="14177" spans="7:7">
      <c r="G14177"/>
    </row>
    <row r="14178" spans="7:7">
      <c r="G14178"/>
    </row>
    <row r="14179" spans="7:7">
      <c r="G14179"/>
    </row>
    <row r="14180" spans="7:7">
      <c r="G14180"/>
    </row>
    <row r="14181" spans="7:7">
      <c r="G14181"/>
    </row>
    <row r="14182" spans="7:7">
      <c r="G14182"/>
    </row>
    <row r="14183" spans="7:7">
      <c r="G14183"/>
    </row>
    <row r="14184" spans="7:7">
      <c r="G14184"/>
    </row>
    <row r="14185" spans="7:7">
      <c r="G14185"/>
    </row>
    <row r="14186" spans="7:7">
      <c r="G14186"/>
    </row>
    <row r="14187" spans="7:7">
      <c r="G14187"/>
    </row>
    <row r="14188" spans="7:7">
      <c r="G14188"/>
    </row>
    <row r="14189" spans="7:7">
      <c r="G14189"/>
    </row>
    <row r="14190" spans="7:7">
      <c r="G14190"/>
    </row>
    <row r="14191" spans="7:7">
      <c r="G14191"/>
    </row>
    <row r="14192" spans="7:7">
      <c r="G14192"/>
    </row>
    <row r="14193" spans="7:7">
      <c r="G14193"/>
    </row>
    <row r="14194" spans="7:7">
      <c r="G14194"/>
    </row>
    <row r="14195" spans="7:7">
      <c r="G14195"/>
    </row>
    <row r="14196" spans="7:7">
      <c r="G14196"/>
    </row>
    <row r="14197" spans="7:7">
      <c r="G14197"/>
    </row>
    <row r="14198" spans="7:7">
      <c r="G14198"/>
    </row>
    <row r="14199" spans="7:7">
      <c r="G14199"/>
    </row>
    <row r="14200" spans="7:7">
      <c r="G14200"/>
    </row>
    <row r="14201" spans="7:7">
      <c r="G14201"/>
    </row>
    <row r="14202" spans="7:7">
      <c r="G14202"/>
    </row>
    <row r="14203" spans="7:7">
      <c r="G14203"/>
    </row>
    <row r="14204" spans="7:7">
      <c r="G14204"/>
    </row>
    <row r="14205" spans="7:7">
      <c r="G14205"/>
    </row>
    <row r="14206" spans="7:7">
      <c r="G14206"/>
    </row>
    <row r="14207" spans="7:7">
      <c r="G14207"/>
    </row>
    <row r="14208" spans="7:7">
      <c r="G14208"/>
    </row>
    <row r="14209" spans="7:7">
      <c r="G14209"/>
    </row>
    <row r="14210" spans="7:7">
      <c r="G14210"/>
    </row>
    <row r="14211" spans="7:7">
      <c r="G14211"/>
    </row>
    <row r="14212" spans="7:7">
      <c r="G14212"/>
    </row>
    <row r="14213" spans="7:7">
      <c r="G14213"/>
    </row>
    <row r="14214" spans="7:7">
      <c r="G14214"/>
    </row>
    <row r="14215" spans="7:7">
      <c r="G14215"/>
    </row>
    <row r="14216" spans="7:7">
      <c r="G14216"/>
    </row>
    <row r="14217" spans="7:7">
      <c r="G14217"/>
    </row>
    <row r="14218" spans="7:7">
      <c r="G14218"/>
    </row>
    <row r="14219" spans="7:7">
      <c r="G14219"/>
    </row>
    <row r="14220" spans="7:7">
      <c r="G14220"/>
    </row>
    <row r="14221" spans="7:7">
      <c r="G14221"/>
    </row>
    <row r="14222" spans="7:7">
      <c r="G14222"/>
    </row>
    <row r="14223" spans="7:7">
      <c r="G14223"/>
    </row>
    <row r="14224" spans="7:7">
      <c r="G14224"/>
    </row>
    <row r="14225" spans="7:7">
      <c r="G14225"/>
    </row>
    <row r="14226" spans="7:7">
      <c r="G14226"/>
    </row>
    <row r="14227" spans="7:7">
      <c r="G14227"/>
    </row>
    <row r="14228" spans="7:7">
      <c r="G14228"/>
    </row>
    <row r="14229" spans="7:7">
      <c r="G14229"/>
    </row>
    <row r="14230" spans="7:7">
      <c r="G14230"/>
    </row>
    <row r="14231" spans="7:7">
      <c r="G14231"/>
    </row>
    <row r="14232" spans="7:7">
      <c r="G14232"/>
    </row>
    <row r="14233" spans="7:7">
      <c r="G14233"/>
    </row>
    <row r="14234" spans="7:7">
      <c r="G14234"/>
    </row>
    <row r="14235" spans="7:7">
      <c r="G14235"/>
    </row>
    <row r="14236" spans="7:7">
      <c r="G14236"/>
    </row>
    <row r="14237" spans="7:7">
      <c r="G14237"/>
    </row>
    <row r="14238" spans="7:7">
      <c r="G14238"/>
    </row>
    <row r="14239" spans="7:7">
      <c r="G14239"/>
    </row>
    <row r="14240" spans="7:7">
      <c r="G14240"/>
    </row>
    <row r="14241" spans="7:7">
      <c r="G14241"/>
    </row>
    <row r="14242" spans="7:7">
      <c r="G14242"/>
    </row>
    <row r="14243" spans="7:7">
      <c r="G14243"/>
    </row>
    <row r="14244" spans="7:7">
      <c r="G14244"/>
    </row>
    <row r="14245" spans="7:7">
      <c r="G14245"/>
    </row>
    <row r="14246" spans="7:7">
      <c r="G14246"/>
    </row>
    <row r="14247" spans="7:7">
      <c r="G14247"/>
    </row>
    <row r="14248" spans="7:7">
      <c r="G14248"/>
    </row>
    <row r="14249" spans="7:7">
      <c r="G14249"/>
    </row>
    <row r="14250" spans="7:7">
      <c r="G14250"/>
    </row>
    <row r="14251" spans="7:7">
      <c r="G14251"/>
    </row>
    <row r="14252" spans="7:7">
      <c r="G14252"/>
    </row>
    <row r="14253" spans="7:7">
      <c r="G14253"/>
    </row>
    <row r="14254" spans="7:7">
      <c r="G14254"/>
    </row>
    <row r="14255" spans="7:7">
      <c r="G14255"/>
    </row>
    <row r="14256" spans="7:7">
      <c r="G14256"/>
    </row>
    <row r="14257" spans="7:7">
      <c r="G14257"/>
    </row>
    <row r="14258" spans="7:7">
      <c r="G14258"/>
    </row>
    <row r="14259" spans="7:7">
      <c r="G14259"/>
    </row>
    <row r="14260" spans="7:7">
      <c r="G14260"/>
    </row>
    <row r="14261" spans="7:7">
      <c r="G14261"/>
    </row>
    <row r="14262" spans="7:7">
      <c r="G14262"/>
    </row>
    <row r="14263" spans="7:7">
      <c r="G14263"/>
    </row>
    <row r="14264" spans="7:7">
      <c r="G14264"/>
    </row>
    <row r="14265" spans="7:7">
      <c r="G14265"/>
    </row>
    <row r="14266" spans="7:7">
      <c r="G14266"/>
    </row>
    <row r="14267" spans="7:7">
      <c r="G14267"/>
    </row>
    <row r="14268" spans="7:7">
      <c r="G14268"/>
    </row>
    <row r="14269" spans="7:7">
      <c r="G14269"/>
    </row>
    <row r="14270" spans="7:7">
      <c r="G14270"/>
    </row>
    <row r="14271" spans="7:7">
      <c r="G14271"/>
    </row>
    <row r="14272" spans="7:7">
      <c r="G14272"/>
    </row>
    <row r="14273" spans="7:7">
      <c r="G14273"/>
    </row>
    <row r="14274" spans="7:7">
      <c r="G14274"/>
    </row>
    <row r="14275" spans="7:7">
      <c r="G14275"/>
    </row>
    <row r="14276" spans="7:7">
      <c r="G14276"/>
    </row>
    <row r="14277" spans="7:7">
      <c r="G14277"/>
    </row>
    <row r="14278" spans="7:7">
      <c r="G14278"/>
    </row>
    <row r="14279" spans="7:7">
      <c r="G14279"/>
    </row>
    <row r="14280" spans="7:7">
      <c r="G14280"/>
    </row>
    <row r="14281" spans="7:7">
      <c r="G14281"/>
    </row>
    <row r="14282" spans="7:7">
      <c r="G14282"/>
    </row>
    <row r="14283" spans="7:7">
      <c r="G14283"/>
    </row>
    <row r="14284" spans="7:7">
      <c r="G14284"/>
    </row>
    <row r="14285" spans="7:7">
      <c r="G14285"/>
    </row>
    <row r="14286" spans="7:7">
      <c r="G14286"/>
    </row>
    <row r="14287" spans="7:7">
      <c r="G14287"/>
    </row>
    <row r="14288" spans="7:7">
      <c r="G14288"/>
    </row>
    <row r="14289" spans="7:7">
      <c r="G14289"/>
    </row>
    <row r="14290" spans="7:7">
      <c r="G14290"/>
    </row>
    <row r="14291" spans="7:7">
      <c r="G14291"/>
    </row>
    <row r="14292" spans="7:7">
      <c r="G14292"/>
    </row>
    <row r="14293" spans="7:7">
      <c r="G14293"/>
    </row>
    <row r="14294" spans="7:7">
      <c r="G14294"/>
    </row>
    <row r="14295" spans="7:7">
      <c r="G14295"/>
    </row>
    <row r="14296" spans="7:7">
      <c r="G14296"/>
    </row>
    <row r="14297" spans="7:7">
      <c r="G14297"/>
    </row>
    <row r="14298" spans="7:7">
      <c r="G14298"/>
    </row>
    <row r="14299" spans="7:7">
      <c r="G14299"/>
    </row>
    <row r="14300" spans="7:7">
      <c r="G14300"/>
    </row>
    <row r="14301" spans="7:7">
      <c r="G14301"/>
    </row>
    <row r="14302" spans="7:7">
      <c r="G14302"/>
    </row>
    <row r="14303" spans="7:7">
      <c r="G14303"/>
    </row>
    <row r="14304" spans="7:7">
      <c r="G14304"/>
    </row>
    <row r="14305" spans="7:7">
      <c r="G14305"/>
    </row>
    <row r="14306" spans="7:7">
      <c r="G14306"/>
    </row>
    <row r="14307" spans="7:7">
      <c r="G14307"/>
    </row>
    <row r="14308" spans="7:7">
      <c r="G14308"/>
    </row>
    <row r="14309" spans="7:7">
      <c r="G14309"/>
    </row>
    <row r="14310" spans="7:7">
      <c r="G14310"/>
    </row>
    <row r="14311" spans="7:7">
      <c r="G14311"/>
    </row>
    <row r="14312" spans="7:7">
      <c r="G14312"/>
    </row>
    <row r="14313" spans="7:7">
      <c r="G14313"/>
    </row>
    <row r="14314" spans="7:7">
      <c r="G14314"/>
    </row>
    <row r="14315" spans="7:7">
      <c r="G14315"/>
    </row>
    <row r="14316" spans="7:7">
      <c r="G14316"/>
    </row>
    <row r="14317" spans="7:7">
      <c r="G14317"/>
    </row>
    <row r="14318" spans="7:7">
      <c r="G14318"/>
    </row>
    <row r="14319" spans="7:7">
      <c r="G14319"/>
    </row>
    <row r="14320" spans="7:7">
      <c r="G14320"/>
    </row>
    <row r="14321" spans="7:7">
      <c r="G14321"/>
    </row>
    <row r="14322" spans="7:7">
      <c r="G14322"/>
    </row>
    <row r="14323" spans="7:7">
      <c r="G14323"/>
    </row>
    <row r="14324" spans="7:7">
      <c r="G14324"/>
    </row>
    <row r="14325" spans="7:7">
      <c r="G14325"/>
    </row>
    <row r="14326" spans="7:7">
      <c r="G14326"/>
    </row>
    <row r="14327" spans="7:7">
      <c r="G14327"/>
    </row>
    <row r="14328" spans="7:7">
      <c r="G14328"/>
    </row>
    <row r="14329" spans="7:7">
      <c r="G14329"/>
    </row>
    <row r="14330" spans="7:7">
      <c r="G14330"/>
    </row>
    <row r="14331" spans="7:7">
      <c r="G14331"/>
    </row>
    <row r="14332" spans="7:7">
      <c r="G14332"/>
    </row>
    <row r="14333" spans="7:7">
      <c r="G14333"/>
    </row>
    <row r="14334" spans="7:7">
      <c r="G14334"/>
    </row>
    <row r="14335" spans="7:7">
      <c r="G14335"/>
    </row>
    <row r="14336" spans="7:7">
      <c r="G14336"/>
    </row>
    <row r="14337" spans="7:7">
      <c r="G14337"/>
    </row>
    <row r="14338" spans="7:7">
      <c r="G14338"/>
    </row>
    <row r="14339" spans="7:7">
      <c r="G14339"/>
    </row>
    <row r="14340" spans="7:7">
      <c r="G14340"/>
    </row>
    <row r="14341" spans="7:7">
      <c r="G14341"/>
    </row>
    <row r="14342" spans="7:7">
      <c r="G14342"/>
    </row>
    <row r="14343" spans="7:7">
      <c r="G14343"/>
    </row>
    <row r="14344" spans="7:7">
      <c r="G14344"/>
    </row>
    <row r="14345" spans="7:7">
      <c r="G14345"/>
    </row>
    <row r="14346" spans="7:7">
      <c r="G14346"/>
    </row>
    <row r="14347" spans="7:7">
      <c r="G14347"/>
    </row>
    <row r="14348" spans="7:7">
      <c r="G14348"/>
    </row>
    <row r="14349" spans="7:7">
      <c r="G14349"/>
    </row>
    <row r="14350" spans="7:7">
      <c r="G14350"/>
    </row>
    <row r="14351" spans="7:7">
      <c r="G14351"/>
    </row>
    <row r="14352" spans="7:7">
      <c r="G14352"/>
    </row>
    <row r="14353" spans="7:7">
      <c r="G14353"/>
    </row>
    <row r="14354" spans="7:7">
      <c r="G14354"/>
    </row>
    <row r="14355" spans="7:7">
      <c r="G14355"/>
    </row>
    <row r="14356" spans="7:7">
      <c r="G14356"/>
    </row>
    <row r="14357" spans="7:7">
      <c r="G14357"/>
    </row>
    <row r="14358" spans="7:7">
      <c r="G14358"/>
    </row>
    <row r="14359" spans="7:7">
      <c r="G14359"/>
    </row>
    <row r="14360" spans="7:7">
      <c r="G14360"/>
    </row>
    <row r="14361" spans="7:7">
      <c r="G14361"/>
    </row>
    <row r="14362" spans="7:7">
      <c r="G14362"/>
    </row>
    <row r="14363" spans="7:7">
      <c r="G14363"/>
    </row>
    <row r="14364" spans="7:7">
      <c r="G14364"/>
    </row>
    <row r="14365" spans="7:7">
      <c r="G14365"/>
    </row>
    <row r="14366" spans="7:7">
      <c r="G14366"/>
    </row>
    <row r="14367" spans="7:7">
      <c r="G14367"/>
    </row>
    <row r="14368" spans="7:7">
      <c r="G14368"/>
    </row>
    <row r="14369" spans="7:7">
      <c r="G14369"/>
    </row>
    <row r="14370" spans="7:7">
      <c r="G14370"/>
    </row>
    <row r="14371" spans="7:7">
      <c r="G14371"/>
    </row>
    <row r="14372" spans="7:7">
      <c r="G14372"/>
    </row>
    <row r="14373" spans="7:7">
      <c r="G14373"/>
    </row>
    <row r="14374" spans="7:7">
      <c r="G14374"/>
    </row>
    <row r="14375" spans="7:7">
      <c r="G14375"/>
    </row>
    <row r="14376" spans="7:7">
      <c r="G14376"/>
    </row>
    <row r="14377" spans="7:7">
      <c r="G14377"/>
    </row>
    <row r="14378" spans="7:7">
      <c r="G14378"/>
    </row>
    <row r="14379" spans="7:7">
      <c r="G14379"/>
    </row>
    <row r="14380" spans="7:7">
      <c r="G14380"/>
    </row>
    <row r="14381" spans="7:7">
      <c r="G14381"/>
    </row>
    <row r="14382" spans="7:7">
      <c r="G14382"/>
    </row>
    <row r="14383" spans="7:7">
      <c r="G14383"/>
    </row>
    <row r="14384" spans="7:7">
      <c r="G14384"/>
    </row>
    <row r="14385" spans="7:7">
      <c r="G14385"/>
    </row>
    <row r="14386" spans="7:7">
      <c r="G14386"/>
    </row>
    <row r="14387" spans="7:7">
      <c r="G14387"/>
    </row>
    <row r="14388" spans="7:7">
      <c r="G14388"/>
    </row>
    <row r="14389" spans="7:7">
      <c r="G14389"/>
    </row>
    <row r="14390" spans="7:7">
      <c r="G14390"/>
    </row>
    <row r="14391" spans="7:7">
      <c r="G14391"/>
    </row>
    <row r="14392" spans="7:7">
      <c r="G14392"/>
    </row>
    <row r="14393" spans="7:7">
      <c r="G14393"/>
    </row>
    <row r="14394" spans="7:7">
      <c r="G14394"/>
    </row>
    <row r="14395" spans="7:7">
      <c r="G14395"/>
    </row>
    <row r="14396" spans="7:7">
      <c r="G14396"/>
    </row>
    <row r="14397" spans="7:7">
      <c r="G14397"/>
    </row>
    <row r="14398" spans="7:7">
      <c r="G14398"/>
    </row>
    <row r="14399" spans="7:7">
      <c r="G14399"/>
    </row>
    <row r="14400" spans="7:7">
      <c r="G14400"/>
    </row>
    <row r="14401" spans="7:7">
      <c r="G14401"/>
    </row>
    <row r="14402" spans="7:7">
      <c r="G14402"/>
    </row>
    <row r="14403" spans="7:7">
      <c r="G14403"/>
    </row>
    <row r="14404" spans="7:7">
      <c r="G14404"/>
    </row>
    <row r="14405" spans="7:7">
      <c r="G14405"/>
    </row>
    <row r="14406" spans="7:7">
      <c r="G14406"/>
    </row>
    <row r="14407" spans="7:7">
      <c r="G14407"/>
    </row>
    <row r="14408" spans="7:7">
      <c r="G14408"/>
    </row>
    <row r="14409" spans="7:7">
      <c r="G14409"/>
    </row>
    <row r="14410" spans="7:7">
      <c r="G14410"/>
    </row>
    <row r="14411" spans="7:7">
      <c r="G14411"/>
    </row>
    <row r="14412" spans="7:7">
      <c r="G14412"/>
    </row>
    <row r="14413" spans="7:7">
      <c r="G14413"/>
    </row>
    <row r="14414" spans="7:7">
      <c r="G14414"/>
    </row>
    <row r="14415" spans="7:7">
      <c r="G14415"/>
    </row>
    <row r="14416" spans="7:7">
      <c r="G14416"/>
    </row>
    <row r="14417" spans="7:7">
      <c r="G14417"/>
    </row>
    <row r="14418" spans="7:7">
      <c r="G14418"/>
    </row>
    <row r="14419" spans="7:7">
      <c r="G14419"/>
    </row>
    <row r="14420" spans="7:7">
      <c r="G14420"/>
    </row>
    <row r="14421" spans="7:7">
      <c r="G14421"/>
    </row>
    <row r="14422" spans="7:7">
      <c r="G14422"/>
    </row>
    <row r="14423" spans="7:7">
      <c r="G14423"/>
    </row>
    <row r="14424" spans="7:7">
      <c r="G14424"/>
    </row>
    <row r="14425" spans="7:7">
      <c r="G14425"/>
    </row>
    <row r="14426" spans="7:7">
      <c r="G14426"/>
    </row>
    <row r="14427" spans="7:7">
      <c r="G14427"/>
    </row>
    <row r="14428" spans="7:7">
      <c r="G14428"/>
    </row>
    <row r="14429" spans="7:7">
      <c r="G14429"/>
    </row>
    <row r="14430" spans="7:7">
      <c r="G14430"/>
    </row>
    <row r="14431" spans="7:7">
      <c r="G14431"/>
    </row>
    <row r="14432" spans="7:7">
      <c r="G14432"/>
    </row>
    <row r="14433" spans="7:7">
      <c r="G14433"/>
    </row>
    <row r="14434" spans="7:7">
      <c r="G14434"/>
    </row>
    <row r="14435" spans="7:7">
      <c r="G14435"/>
    </row>
    <row r="14436" spans="7:7">
      <c r="G14436"/>
    </row>
    <row r="14437" spans="7:7">
      <c r="G14437"/>
    </row>
    <row r="14438" spans="7:7">
      <c r="G14438"/>
    </row>
    <row r="14439" spans="7:7">
      <c r="G14439"/>
    </row>
    <row r="14440" spans="7:7">
      <c r="G14440"/>
    </row>
    <row r="14441" spans="7:7">
      <c r="G14441"/>
    </row>
    <row r="14442" spans="7:7">
      <c r="G14442"/>
    </row>
    <row r="14443" spans="7:7">
      <c r="G14443"/>
    </row>
    <row r="14444" spans="7:7">
      <c r="G14444"/>
    </row>
    <row r="14445" spans="7:7">
      <c r="G14445"/>
    </row>
    <row r="14446" spans="7:7">
      <c r="G14446"/>
    </row>
    <row r="14447" spans="7:7">
      <c r="G14447"/>
    </row>
    <row r="14448" spans="7:7">
      <c r="G14448"/>
    </row>
    <row r="14449" spans="7:7">
      <c r="G14449"/>
    </row>
    <row r="14450" spans="7:7">
      <c r="G14450"/>
    </row>
    <row r="14451" spans="7:7">
      <c r="G14451"/>
    </row>
    <row r="14452" spans="7:7">
      <c r="G14452"/>
    </row>
    <row r="14453" spans="7:7">
      <c r="G14453"/>
    </row>
    <row r="14454" spans="7:7">
      <c r="G14454"/>
    </row>
    <row r="14455" spans="7:7">
      <c r="G14455"/>
    </row>
    <row r="14456" spans="7:7">
      <c r="G14456"/>
    </row>
    <row r="14457" spans="7:7">
      <c r="G14457"/>
    </row>
    <row r="14458" spans="7:7">
      <c r="G14458"/>
    </row>
    <row r="14459" spans="7:7">
      <c r="G14459"/>
    </row>
    <row r="14460" spans="7:7">
      <c r="G14460"/>
    </row>
    <row r="14461" spans="7:7">
      <c r="G14461"/>
    </row>
    <row r="14462" spans="7:7">
      <c r="G14462"/>
    </row>
    <row r="14463" spans="7:7">
      <c r="G14463"/>
    </row>
    <row r="14464" spans="7:7">
      <c r="G14464"/>
    </row>
    <row r="14465" spans="7:7">
      <c r="G14465"/>
    </row>
    <row r="14466" spans="7:7">
      <c r="G14466"/>
    </row>
    <row r="14467" spans="7:7">
      <c r="G14467"/>
    </row>
    <row r="14468" spans="7:7">
      <c r="G14468"/>
    </row>
    <row r="14469" spans="7:7">
      <c r="G14469"/>
    </row>
    <row r="14470" spans="7:7">
      <c r="G14470"/>
    </row>
    <row r="14471" spans="7:7">
      <c r="G14471"/>
    </row>
    <row r="14472" spans="7:7">
      <c r="G14472"/>
    </row>
    <row r="14473" spans="7:7">
      <c r="G14473"/>
    </row>
    <row r="14474" spans="7:7">
      <c r="G14474"/>
    </row>
    <row r="14475" spans="7:7">
      <c r="G14475"/>
    </row>
    <row r="14476" spans="7:7">
      <c r="G14476"/>
    </row>
    <row r="14477" spans="7:7">
      <c r="G14477"/>
    </row>
    <row r="14478" spans="7:7">
      <c r="G14478"/>
    </row>
    <row r="14479" spans="7:7">
      <c r="G14479"/>
    </row>
    <row r="14480" spans="7:7">
      <c r="G14480"/>
    </row>
    <row r="14481" spans="7:7">
      <c r="G14481"/>
    </row>
    <row r="14482" spans="7:7">
      <c r="G14482"/>
    </row>
    <row r="14483" spans="7:7">
      <c r="G14483"/>
    </row>
    <row r="14484" spans="7:7">
      <c r="G14484"/>
    </row>
    <row r="14485" spans="7:7">
      <c r="G14485"/>
    </row>
    <row r="14486" spans="7:7">
      <c r="G14486"/>
    </row>
    <row r="14487" spans="7:7">
      <c r="G14487"/>
    </row>
    <row r="14488" spans="7:7">
      <c r="G14488"/>
    </row>
    <row r="14489" spans="7:7">
      <c r="G14489"/>
    </row>
    <row r="14490" spans="7:7">
      <c r="G14490"/>
    </row>
    <row r="14491" spans="7:7">
      <c r="G14491"/>
    </row>
    <row r="14492" spans="7:7">
      <c r="G14492"/>
    </row>
    <row r="14493" spans="7:7">
      <c r="G14493"/>
    </row>
    <row r="14494" spans="7:7">
      <c r="G14494"/>
    </row>
    <row r="14495" spans="7:7">
      <c r="G14495"/>
    </row>
    <row r="14496" spans="7:7">
      <c r="G14496"/>
    </row>
    <row r="14497" spans="7:7">
      <c r="G14497"/>
    </row>
    <row r="14498" spans="7:7">
      <c r="G14498"/>
    </row>
    <row r="14499" spans="7:7">
      <c r="G14499"/>
    </row>
    <row r="14500" spans="7:7">
      <c r="G14500"/>
    </row>
    <row r="14501" spans="7:7">
      <c r="G14501"/>
    </row>
    <row r="14502" spans="7:7">
      <c r="G14502"/>
    </row>
    <row r="14503" spans="7:7">
      <c r="G14503"/>
    </row>
    <row r="14504" spans="7:7">
      <c r="G14504"/>
    </row>
    <row r="14505" spans="7:7">
      <c r="G14505"/>
    </row>
    <row r="14506" spans="7:7">
      <c r="G14506"/>
    </row>
    <row r="14507" spans="7:7">
      <c r="G14507"/>
    </row>
    <row r="14508" spans="7:7">
      <c r="G14508"/>
    </row>
    <row r="14509" spans="7:7">
      <c r="G14509"/>
    </row>
    <row r="14510" spans="7:7">
      <c r="G14510"/>
    </row>
    <row r="14511" spans="7:7">
      <c r="G14511"/>
    </row>
    <row r="14512" spans="7:7">
      <c r="G14512"/>
    </row>
    <row r="14513" spans="7:7">
      <c r="G14513"/>
    </row>
    <row r="14514" spans="7:7">
      <c r="G14514"/>
    </row>
    <row r="14515" spans="7:7">
      <c r="G14515"/>
    </row>
    <row r="14516" spans="7:7">
      <c r="G14516"/>
    </row>
    <row r="14517" spans="7:7">
      <c r="G14517"/>
    </row>
    <row r="14518" spans="7:7">
      <c r="G14518"/>
    </row>
    <row r="14519" spans="7:7">
      <c r="G14519"/>
    </row>
    <row r="14520" spans="7:7">
      <c r="G14520"/>
    </row>
    <row r="14521" spans="7:7">
      <c r="G14521"/>
    </row>
    <row r="14522" spans="7:7">
      <c r="G14522"/>
    </row>
    <row r="14523" spans="7:7">
      <c r="G14523"/>
    </row>
    <row r="14524" spans="7:7">
      <c r="G14524"/>
    </row>
    <row r="14525" spans="7:7">
      <c r="G14525"/>
    </row>
    <row r="14526" spans="7:7">
      <c r="G14526"/>
    </row>
    <row r="14527" spans="7:7">
      <c r="G14527"/>
    </row>
    <row r="14528" spans="7:7">
      <c r="G14528"/>
    </row>
    <row r="14529" spans="7:7">
      <c r="G14529"/>
    </row>
    <row r="14530" spans="7:7">
      <c r="G14530"/>
    </row>
    <row r="14531" spans="7:7">
      <c r="G14531"/>
    </row>
    <row r="14532" spans="7:7">
      <c r="G14532"/>
    </row>
    <row r="14533" spans="7:7">
      <c r="G14533"/>
    </row>
    <row r="14534" spans="7:7">
      <c r="G14534"/>
    </row>
    <row r="14535" spans="7:7">
      <c r="G14535"/>
    </row>
    <row r="14536" spans="7:7">
      <c r="G14536"/>
    </row>
    <row r="14537" spans="7:7">
      <c r="G14537"/>
    </row>
    <row r="14538" spans="7:7">
      <c r="G14538"/>
    </row>
    <row r="14539" spans="7:7">
      <c r="G14539"/>
    </row>
    <row r="14540" spans="7:7">
      <c r="G14540"/>
    </row>
    <row r="14541" spans="7:7">
      <c r="G14541"/>
    </row>
    <row r="14542" spans="7:7">
      <c r="G14542"/>
    </row>
    <row r="14543" spans="7:7">
      <c r="G14543"/>
    </row>
    <row r="14544" spans="7:7">
      <c r="G14544"/>
    </row>
    <row r="14545" spans="7:7">
      <c r="G14545"/>
    </row>
    <row r="14546" spans="7:7">
      <c r="G14546"/>
    </row>
    <row r="14547" spans="7:7">
      <c r="G14547"/>
    </row>
    <row r="14548" spans="7:7">
      <c r="G14548"/>
    </row>
    <row r="14549" spans="7:7">
      <c r="G14549"/>
    </row>
    <row r="14550" spans="7:7">
      <c r="G14550"/>
    </row>
    <row r="14551" spans="7:7">
      <c r="G14551"/>
    </row>
    <row r="14552" spans="7:7">
      <c r="G14552"/>
    </row>
    <row r="14553" spans="7:7">
      <c r="G14553"/>
    </row>
    <row r="14554" spans="7:7">
      <c r="G14554"/>
    </row>
    <row r="14555" spans="7:7">
      <c r="G14555"/>
    </row>
    <row r="14556" spans="7:7">
      <c r="G14556"/>
    </row>
    <row r="14557" spans="7:7">
      <c r="G14557"/>
    </row>
    <row r="14558" spans="7:7">
      <c r="G14558"/>
    </row>
    <row r="14559" spans="7:7">
      <c r="G14559"/>
    </row>
    <row r="14560" spans="7:7">
      <c r="G14560"/>
    </row>
    <row r="14561" spans="7:7">
      <c r="G14561"/>
    </row>
    <row r="14562" spans="7:7">
      <c r="G14562"/>
    </row>
    <row r="14563" spans="7:7">
      <c r="G14563"/>
    </row>
    <row r="14564" spans="7:7">
      <c r="G14564"/>
    </row>
    <row r="14565" spans="7:7">
      <c r="G14565"/>
    </row>
    <row r="14566" spans="7:7">
      <c r="G14566"/>
    </row>
    <row r="14567" spans="7:7">
      <c r="G14567"/>
    </row>
    <row r="14568" spans="7:7">
      <c r="G14568"/>
    </row>
    <row r="14569" spans="7:7">
      <c r="G14569"/>
    </row>
    <row r="14570" spans="7:7">
      <c r="G14570"/>
    </row>
    <row r="14571" spans="7:7">
      <c r="G14571"/>
    </row>
    <row r="14572" spans="7:7">
      <c r="G14572"/>
    </row>
    <row r="14573" spans="7:7">
      <c r="G14573"/>
    </row>
    <row r="14574" spans="7:7">
      <c r="G14574"/>
    </row>
    <row r="14575" spans="7:7">
      <c r="G14575"/>
    </row>
    <row r="14576" spans="7:7">
      <c r="G14576"/>
    </row>
    <row r="14577" spans="7:7">
      <c r="G14577"/>
    </row>
    <row r="14578" spans="7:7">
      <c r="G14578"/>
    </row>
    <row r="14579" spans="7:7">
      <c r="G14579"/>
    </row>
    <row r="14580" spans="7:7">
      <c r="G14580"/>
    </row>
    <row r="14581" spans="7:7">
      <c r="G14581"/>
    </row>
    <row r="14582" spans="7:7">
      <c r="G14582"/>
    </row>
    <row r="14583" spans="7:7">
      <c r="G14583"/>
    </row>
    <row r="14584" spans="7:7">
      <c r="G14584"/>
    </row>
    <row r="14585" spans="7:7">
      <c r="G14585"/>
    </row>
    <row r="14586" spans="7:7">
      <c r="G14586"/>
    </row>
    <row r="14587" spans="7:7">
      <c r="G14587"/>
    </row>
    <row r="14588" spans="7:7">
      <c r="G14588"/>
    </row>
    <row r="14589" spans="7:7">
      <c r="G14589"/>
    </row>
    <row r="14590" spans="7:7">
      <c r="G14590"/>
    </row>
    <row r="14591" spans="7:7">
      <c r="G14591"/>
    </row>
    <row r="14592" spans="7:7">
      <c r="G14592"/>
    </row>
    <row r="14593" spans="7:7">
      <c r="G14593"/>
    </row>
    <row r="14594" spans="7:7">
      <c r="G14594"/>
    </row>
    <row r="14595" spans="7:7">
      <c r="G14595"/>
    </row>
    <row r="14596" spans="7:7">
      <c r="G14596"/>
    </row>
    <row r="14597" spans="7:7">
      <c r="G14597"/>
    </row>
    <row r="14598" spans="7:7">
      <c r="G14598"/>
    </row>
    <row r="14599" spans="7:7">
      <c r="G14599"/>
    </row>
    <row r="14600" spans="7:7">
      <c r="G14600"/>
    </row>
    <row r="14601" spans="7:7">
      <c r="G14601"/>
    </row>
    <row r="14602" spans="7:7">
      <c r="G14602"/>
    </row>
    <row r="14603" spans="7:7">
      <c r="G14603"/>
    </row>
    <row r="14604" spans="7:7">
      <c r="G14604"/>
    </row>
    <row r="14605" spans="7:7">
      <c r="G14605"/>
    </row>
    <row r="14606" spans="7:7">
      <c r="G14606"/>
    </row>
    <row r="14607" spans="7:7">
      <c r="G14607"/>
    </row>
    <row r="14608" spans="7:7">
      <c r="G14608"/>
    </row>
    <row r="14609" spans="7:7">
      <c r="G14609"/>
    </row>
    <row r="14610" spans="7:7">
      <c r="G14610"/>
    </row>
    <row r="14611" spans="7:7">
      <c r="G14611"/>
    </row>
    <row r="14612" spans="7:7">
      <c r="G14612"/>
    </row>
    <row r="14613" spans="7:7">
      <c r="G14613"/>
    </row>
    <row r="14614" spans="7:7">
      <c r="G14614"/>
    </row>
    <row r="14615" spans="7:7">
      <c r="G14615"/>
    </row>
    <row r="14616" spans="7:7">
      <c r="G14616"/>
    </row>
    <row r="14617" spans="7:7">
      <c r="G14617"/>
    </row>
    <row r="14618" spans="7:7">
      <c r="G14618"/>
    </row>
    <row r="14619" spans="7:7">
      <c r="G14619"/>
    </row>
    <row r="14620" spans="7:7">
      <c r="G14620"/>
    </row>
    <row r="14621" spans="7:7">
      <c r="G14621"/>
    </row>
    <row r="14622" spans="7:7">
      <c r="G14622"/>
    </row>
    <row r="14623" spans="7:7">
      <c r="G14623"/>
    </row>
    <row r="14624" spans="7:7">
      <c r="G14624"/>
    </row>
    <row r="14625" spans="7:7">
      <c r="G14625"/>
    </row>
    <row r="14626" spans="7:7">
      <c r="G14626"/>
    </row>
    <row r="14627" spans="7:7">
      <c r="G14627"/>
    </row>
    <row r="14628" spans="7:7">
      <c r="G14628"/>
    </row>
    <row r="14629" spans="7:7">
      <c r="G14629"/>
    </row>
    <row r="14630" spans="7:7">
      <c r="G14630"/>
    </row>
    <row r="14631" spans="7:7">
      <c r="G14631"/>
    </row>
    <row r="14632" spans="7:7">
      <c r="G14632"/>
    </row>
    <row r="14633" spans="7:7">
      <c r="G14633"/>
    </row>
    <row r="14634" spans="7:7">
      <c r="G14634"/>
    </row>
    <row r="14635" spans="7:7">
      <c r="G14635"/>
    </row>
    <row r="14636" spans="7:7">
      <c r="G14636"/>
    </row>
    <row r="14637" spans="7:7">
      <c r="G14637"/>
    </row>
    <row r="14638" spans="7:7">
      <c r="G14638"/>
    </row>
    <row r="14639" spans="7:7">
      <c r="G14639"/>
    </row>
    <row r="14640" spans="7:7">
      <c r="G14640"/>
    </row>
    <row r="14641" spans="7:7">
      <c r="G14641"/>
    </row>
    <row r="14642" spans="7:7">
      <c r="G14642"/>
    </row>
    <row r="14643" spans="7:7">
      <c r="G14643"/>
    </row>
    <row r="14644" spans="7:7">
      <c r="G14644"/>
    </row>
    <row r="14645" spans="7:7">
      <c r="G14645"/>
    </row>
    <row r="14646" spans="7:7">
      <c r="G14646"/>
    </row>
    <row r="14647" spans="7:7">
      <c r="G14647"/>
    </row>
    <row r="14648" spans="7:7">
      <c r="G14648"/>
    </row>
    <row r="14649" spans="7:7">
      <c r="G14649"/>
    </row>
    <row r="14650" spans="7:7">
      <c r="G14650"/>
    </row>
    <row r="14651" spans="7:7">
      <c r="G14651"/>
    </row>
    <row r="14652" spans="7:7">
      <c r="G14652"/>
    </row>
    <row r="14653" spans="7:7">
      <c r="G14653"/>
    </row>
    <row r="14654" spans="7:7">
      <c r="G14654"/>
    </row>
    <row r="14655" spans="7:7">
      <c r="G14655"/>
    </row>
    <row r="14656" spans="7:7">
      <c r="G14656"/>
    </row>
    <row r="14657" spans="7:7">
      <c r="G14657"/>
    </row>
    <row r="14658" spans="7:7">
      <c r="G14658"/>
    </row>
    <row r="14659" spans="7:7">
      <c r="G14659"/>
    </row>
    <row r="14660" spans="7:7">
      <c r="G14660"/>
    </row>
    <row r="14661" spans="7:7">
      <c r="G14661"/>
    </row>
    <row r="14662" spans="7:7">
      <c r="G14662"/>
    </row>
    <row r="14663" spans="7:7">
      <c r="G14663"/>
    </row>
    <row r="14664" spans="7:7">
      <c r="G14664"/>
    </row>
    <row r="14665" spans="7:7">
      <c r="G14665"/>
    </row>
    <row r="14666" spans="7:7">
      <c r="G14666"/>
    </row>
    <row r="14667" spans="7:7">
      <c r="G14667"/>
    </row>
    <row r="14668" spans="7:7">
      <c r="G14668"/>
    </row>
    <row r="14669" spans="7:7">
      <c r="G14669"/>
    </row>
    <row r="14670" spans="7:7">
      <c r="G14670"/>
    </row>
    <row r="14671" spans="7:7">
      <c r="G14671"/>
    </row>
    <row r="14672" spans="7:7">
      <c r="G14672"/>
    </row>
    <row r="14673" spans="7:7">
      <c r="G14673"/>
    </row>
    <row r="14674" spans="7:7">
      <c r="G14674"/>
    </row>
    <row r="14675" spans="7:7">
      <c r="G14675"/>
    </row>
    <row r="14676" spans="7:7">
      <c r="G14676"/>
    </row>
    <row r="14677" spans="7:7">
      <c r="G14677"/>
    </row>
    <row r="14678" spans="7:7">
      <c r="G14678"/>
    </row>
    <row r="14679" spans="7:7">
      <c r="G14679"/>
    </row>
    <row r="14680" spans="7:7">
      <c r="G14680"/>
    </row>
    <row r="14681" spans="7:7">
      <c r="G14681"/>
    </row>
    <row r="14682" spans="7:7">
      <c r="G14682"/>
    </row>
    <row r="14683" spans="7:7">
      <c r="G14683"/>
    </row>
    <row r="14684" spans="7:7">
      <c r="G14684"/>
    </row>
    <row r="14685" spans="7:7">
      <c r="G14685"/>
    </row>
    <row r="14686" spans="7:7">
      <c r="G14686"/>
    </row>
    <row r="14687" spans="7:7">
      <c r="G14687"/>
    </row>
    <row r="14688" spans="7:7">
      <c r="G14688"/>
    </row>
    <row r="14689" spans="7:7">
      <c r="G14689"/>
    </row>
    <row r="14690" spans="7:7">
      <c r="G14690"/>
    </row>
    <row r="14691" spans="7:7">
      <c r="G14691"/>
    </row>
    <row r="14692" spans="7:7">
      <c r="G14692"/>
    </row>
    <row r="14693" spans="7:7">
      <c r="G14693"/>
    </row>
    <row r="14694" spans="7:7">
      <c r="G14694"/>
    </row>
    <row r="14695" spans="7:7">
      <c r="G14695"/>
    </row>
    <row r="14696" spans="7:7">
      <c r="G14696"/>
    </row>
    <row r="14697" spans="7:7">
      <c r="G14697"/>
    </row>
    <row r="14698" spans="7:7">
      <c r="G14698"/>
    </row>
    <row r="14699" spans="7:7">
      <c r="G14699"/>
    </row>
    <row r="14700" spans="7:7">
      <c r="G14700"/>
    </row>
    <row r="14701" spans="7:7">
      <c r="G14701"/>
    </row>
    <row r="14702" spans="7:7">
      <c r="G14702"/>
    </row>
    <row r="14703" spans="7:7">
      <c r="G14703"/>
    </row>
    <row r="14704" spans="7:7">
      <c r="G14704"/>
    </row>
    <row r="14705" spans="7:7">
      <c r="G14705"/>
    </row>
    <row r="14706" spans="7:7">
      <c r="G14706"/>
    </row>
    <row r="14707" spans="7:7">
      <c r="G14707"/>
    </row>
    <row r="14708" spans="7:7">
      <c r="G14708"/>
    </row>
    <row r="14709" spans="7:7">
      <c r="G14709"/>
    </row>
    <row r="14710" spans="7:7">
      <c r="G14710"/>
    </row>
    <row r="14711" spans="7:7">
      <c r="G14711"/>
    </row>
    <row r="14712" spans="7:7">
      <c r="G14712"/>
    </row>
    <row r="14713" spans="7:7">
      <c r="G14713"/>
    </row>
    <row r="14714" spans="7:7">
      <c r="G14714"/>
    </row>
    <row r="14715" spans="7:7">
      <c r="G14715"/>
    </row>
    <row r="14716" spans="7:7">
      <c r="G14716"/>
    </row>
    <row r="14717" spans="7:7">
      <c r="G14717"/>
    </row>
    <row r="14718" spans="7:7">
      <c r="G14718"/>
    </row>
    <row r="14719" spans="7:7">
      <c r="G14719"/>
    </row>
    <row r="14720" spans="7:7">
      <c r="G14720"/>
    </row>
    <row r="14721" spans="7:7">
      <c r="G14721"/>
    </row>
    <row r="14722" spans="7:7">
      <c r="G14722"/>
    </row>
    <row r="14723" spans="7:7">
      <c r="G14723"/>
    </row>
    <row r="14724" spans="7:7">
      <c r="G14724"/>
    </row>
    <row r="14725" spans="7:7">
      <c r="G14725"/>
    </row>
    <row r="14726" spans="7:7">
      <c r="G14726"/>
    </row>
    <row r="14727" spans="7:7">
      <c r="G14727"/>
    </row>
    <row r="14728" spans="7:7">
      <c r="G14728"/>
    </row>
    <row r="14729" spans="7:7">
      <c r="G14729"/>
    </row>
    <row r="14730" spans="7:7">
      <c r="G14730"/>
    </row>
    <row r="14731" spans="7:7">
      <c r="G14731"/>
    </row>
    <row r="14732" spans="7:7">
      <c r="G14732"/>
    </row>
    <row r="14733" spans="7:7">
      <c r="G14733"/>
    </row>
    <row r="14734" spans="7:7">
      <c r="G14734"/>
    </row>
    <row r="14735" spans="7:7">
      <c r="G14735"/>
    </row>
    <row r="14736" spans="7:7">
      <c r="G14736"/>
    </row>
    <row r="14737" spans="7:7">
      <c r="G14737"/>
    </row>
    <row r="14738" spans="7:7">
      <c r="G14738"/>
    </row>
    <row r="14739" spans="7:7">
      <c r="G14739"/>
    </row>
    <row r="14740" spans="7:7">
      <c r="G14740"/>
    </row>
    <row r="14741" spans="7:7">
      <c r="G14741"/>
    </row>
    <row r="14742" spans="7:7">
      <c r="G14742"/>
    </row>
    <row r="14743" spans="7:7">
      <c r="G14743"/>
    </row>
    <row r="14744" spans="7:7">
      <c r="G14744"/>
    </row>
    <row r="14745" spans="7:7">
      <c r="G14745"/>
    </row>
    <row r="14746" spans="7:7">
      <c r="G14746"/>
    </row>
    <row r="14747" spans="7:7">
      <c r="G14747"/>
    </row>
    <row r="14748" spans="7:7">
      <c r="G14748"/>
    </row>
    <row r="14749" spans="7:7">
      <c r="G14749"/>
    </row>
    <row r="14750" spans="7:7">
      <c r="G14750"/>
    </row>
    <row r="14751" spans="7:7">
      <c r="G14751"/>
    </row>
    <row r="14752" spans="7:7">
      <c r="G14752"/>
    </row>
    <row r="14753" spans="7:7">
      <c r="G14753"/>
    </row>
    <row r="14754" spans="7:7">
      <c r="G14754"/>
    </row>
    <row r="14755" spans="7:7">
      <c r="G14755"/>
    </row>
    <row r="14756" spans="7:7">
      <c r="G14756"/>
    </row>
    <row r="14757" spans="7:7">
      <c r="G14757"/>
    </row>
    <row r="14758" spans="7:7">
      <c r="G14758"/>
    </row>
    <row r="14759" spans="7:7">
      <c r="G14759"/>
    </row>
    <row r="14760" spans="7:7">
      <c r="G14760"/>
    </row>
    <row r="14761" spans="7:7">
      <c r="G14761"/>
    </row>
    <row r="14762" spans="7:7">
      <c r="G14762"/>
    </row>
    <row r="14763" spans="7:7">
      <c r="G14763"/>
    </row>
    <row r="14764" spans="7:7">
      <c r="G14764"/>
    </row>
    <row r="14765" spans="7:7">
      <c r="G14765"/>
    </row>
    <row r="14766" spans="7:7">
      <c r="G14766"/>
    </row>
    <row r="14767" spans="7:7">
      <c r="G14767"/>
    </row>
    <row r="14768" spans="7:7">
      <c r="G14768"/>
    </row>
    <row r="14769" spans="7:7">
      <c r="G14769"/>
    </row>
    <row r="14770" spans="7:7">
      <c r="G14770"/>
    </row>
    <row r="14771" spans="7:7">
      <c r="G14771"/>
    </row>
    <row r="14772" spans="7:7">
      <c r="G14772"/>
    </row>
    <row r="14773" spans="7:7">
      <c r="G14773"/>
    </row>
    <row r="14774" spans="7:7">
      <c r="G14774"/>
    </row>
    <row r="14775" spans="7:7">
      <c r="G14775"/>
    </row>
    <row r="14776" spans="7:7">
      <c r="G14776"/>
    </row>
    <row r="14777" spans="7:7">
      <c r="G14777"/>
    </row>
    <row r="14778" spans="7:7">
      <c r="G14778"/>
    </row>
    <row r="14779" spans="7:7">
      <c r="G14779"/>
    </row>
    <row r="14780" spans="7:7">
      <c r="G14780"/>
    </row>
    <row r="14781" spans="7:7">
      <c r="G14781"/>
    </row>
    <row r="14782" spans="7:7">
      <c r="G14782"/>
    </row>
    <row r="14783" spans="7:7">
      <c r="G14783"/>
    </row>
    <row r="14784" spans="7:7">
      <c r="G14784"/>
    </row>
    <row r="14785" spans="7:7">
      <c r="G14785"/>
    </row>
    <row r="14786" spans="7:7">
      <c r="G14786"/>
    </row>
    <row r="14787" spans="7:7">
      <c r="G14787"/>
    </row>
    <row r="14788" spans="7:7">
      <c r="G14788"/>
    </row>
    <row r="14789" spans="7:7">
      <c r="G14789"/>
    </row>
    <row r="14790" spans="7:7">
      <c r="G14790"/>
    </row>
    <row r="14791" spans="7:7">
      <c r="G14791"/>
    </row>
    <row r="14792" spans="7:7">
      <c r="G14792"/>
    </row>
    <row r="14793" spans="7:7">
      <c r="G14793"/>
    </row>
    <row r="14794" spans="7:7">
      <c r="G14794"/>
    </row>
    <row r="14795" spans="7:7">
      <c r="G14795"/>
    </row>
    <row r="14796" spans="7:7">
      <c r="G14796"/>
    </row>
    <row r="14797" spans="7:7">
      <c r="G14797"/>
    </row>
    <row r="14798" spans="7:7">
      <c r="G14798"/>
    </row>
    <row r="14799" spans="7:7">
      <c r="G14799"/>
    </row>
    <row r="14800" spans="7:7">
      <c r="G14800"/>
    </row>
    <row r="14801" spans="7:7">
      <c r="G14801"/>
    </row>
    <row r="14802" spans="7:7">
      <c r="G14802"/>
    </row>
    <row r="14803" spans="7:7">
      <c r="G14803"/>
    </row>
    <row r="14804" spans="7:7">
      <c r="G14804"/>
    </row>
    <row r="14805" spans="7:7">
      <c r="G14805"/>
    </row>
    <row r="14806" spans="7:7">
      <c r="G14806"/>
    </row>
    <row r="14807" spans="7:7">
      <c r="G14807"/>
    </row>
    <row r="14808" spans="7:7">
      <c r="G14808"/>
    </row>
    <row r="14809" spans="7:7">
      <c r="G14809"/>
    </row>
    <row r="14810" spans="7:7">
      <c r="G14810"/>
    </row>
    <row r="14811" spans="7:7">
      <c r="G14811"/>
    </row>
    <row r="14812" spans="7:7">
      <c r="G14812"/>
    </row>
    <row r="14813" spans="7:7">
      <c r="G14813"/>
    </row>
    <row r="14814" spans="7:7">
      <c r="G14814"/>
    </row>
    <row r="14815" spans="7:7">
      <c r="G14815"/>
    </row>
    <row r="14816" spans="7:7">
      <c r="G14816"/>
    </row>
    <row r="14817" spans="7:7">
      <c r="G14817"/>
    </row>
    <row r="14818" spans="7:7">
      <c r="G14818"/>
    </row>
    <row r="14819" spans="7:7">
      <c r="G14819"/>
    </row>
    <row r="14820" spans="7:7">
      <c r="G14820"/>
    </row>
    <row r="14821" spans="7:7">
      <c r="G14821"/>
    </row>
    <row r="14822" spans="7:7">
      <c r="G14822"/>
    </row>
    <row r="14823" spans="7:7">
      <c r="G14823"/>
    </row>
    <row r="14824" spans="7:7">
      <c r="G14824"/>
    </row>
    <row r="14825" spans="7:7">
      <c r="G14825"/>
    </row>
    <row r="14826" spans="7:7">
      <c r="G14826"/>
    </row>
    <row r="14827" spans="7:7">
      <c r="G14827"/>
    </row>
    <row r="14828" spans="7:7">
      <c r="G14828"/>
    </row>
    <row r="14829" spans="7:7">
      <c r="G14829"/>
    </row>
    <row r="14830" spans="7:7">
      <c r="G14830"/>
    </row>
    <row r="14831" spans="7:7">
      <c r="G14831"/>
    </row>
    <row r="14832" spans="7:7">
      <c r="G14832"/>
    </row>
    <row r="14833" spans="7:7">
      <c r="G14833"/>
    </row>
    <row r="14834" spans="7:7">
      <c r="G14834"/>
    </row>
    <row r="14835" spans="7:7">
      <c r="G14835"/>
    </row>
    <row r="14836" spans="7:7">
      <c r="G14836"/>
    </row>
    <row r="14837" spans="7:7">
      <c r="G14837"/>
    </row>
    <row r="14838" spans="7:7">
      <c r="G14838"/>
    </row>
    <row r="14839" spans="7:7">
      <c r="G14839"/>
    </row>
    <row r="14840" spans="7:7">
      <c r="G14840"/>
    </row>
    <row r="14841" spans="7:7">
      <c r="G14841"/>
    </row>
    <row r="14842" spans="7:7">
      <c r="G14842"/>
    </row>
    <row r="14843" spans="7:7">
      <c r="G14843"/>
    </row>
    <row r="14844" spans="7:7">
      <c r="G14844"/>
    </row>
    <row r="14845" spans="7:7">
      <c r="G14845"/>
    </row>
    <row r="14846" spans="7:7">
      <c r="G14846"/>
    </row>
    <row r="14847" spans="7:7">
      <c r="G14847"/>
    </row>
    <row r="14848" spans="7:7">
      <c r="G14848"/>
    </row>
    <row r="14849" spans="7:7">
      <c r="G14849"/>
    </row>
    <row r="14850" spans="7:7">
      <c r="G14850"/>
    </row>
    <row r="14851" spans="7:7">
      <c r="G14851"/>
    </row>
    <row r="14852" spans="7:7">
      <c r="G14852"/>
    </row>
    <row r="14853" spans="7:7">
      <c r="G14853"/>
    </row>
    <row r="14854" spans="7:7">
      <c r="G14854"/>
    </row>
    <row r="14855" spans="7:7">
      <c r="G14855"/>
    </row>
    <row r="14856" spans="7:7">
      <c r="G14856"/>
    </row>
    <row r="14857" spans="7:7">
      <c r="G14857"/>
    </row>
    <row r="14858" spans="7:7">
      <c r="G14858"/>
    </row>
    <row r="14859" spans="7:7">
      <c r="G14859"/>
    </row>
    <row r="14860" spans="7:7">
      <c r="G14860"/>
    </row>
    <row r="14861" spans="7:7">
      <c r="G14861"/>
    </row>
    <row r="14862" spans="7:7">
      <c r="G14862"/>
    </row>
    <row r="14863" spans="7:7">
      <c r="G14863"/>
    </row>
    <row r="14864" spans="7:7">
      <c r="G14864"/>
    </row>
    <row r="14865" spans="7:7">
      <c r="G14865"/>
    </row>
    <row r="14866" spans="7:7">
      <c r="G14866"/>
    </row>
    <row r="14867" spans="7:7">
      <c r="G14867"/>
    </row>
    <row r="14868" spans="7:7">
      <c r="G14868"/>
    </row>
    <row r="14869" spans="7:7">
      <c r="G14869"/>
    </row>
    <row r="14870" spans="7:7">
      <c r="G14870"/>
    </row>
    <row r="14871" spans="7:7">
      <c r="G14871"/>
    </row>
    <row r="14872" spans="7:7">
      <c r="G14872"/>
    </row>
    <row r="14873" spans="7:7">
      <c r="G14873"/>
    </row>
    <row r="14874" spans="7:7">
      <c r="G14874"/>
    </row>
    <row r="14875" spans="7:7">
      <c r="G14875"/>
    </row>
    <row r="14876" spans="7:7">
      <c r="G14876"/>
    </row>
    <row r="14877" spans="7:7">
      <c r="G14877"/>
    </row>
    <row r="14878" spans="7:7">
      <c r="G14878"/>
    </row>
    <row r="14879" spans="7:7">
      <c r="G14879"/>
    </row>
    <row r="14880" spans="7:7">
      <c r="G14880"/>
    </row>
    <row r="14881" spans="7:7">
      <c r="G14881"/>
    </row>
    <row r="14882" spans="7:7">
      <c r="G14882"/>
    </row>
    <row r="14883" spans="7:7">
      <c r="G14883"/>
    </row>
    <row r="14884" spans="7:7">
      <c r="G14884"/>
    </row>
    <row r="14885" spans="7:7">
      <c r="G14885"/>
    </row>
    <row r="14886" spans="7:7">
      <c r="G14886"/>
    </row>
    <row r="14887" spans="7:7">
      <c r="G14887"/>
    </row>
    <row r="14888" spans="7:7">
      <c r="G14888"/>
    </row>
    <row r="14889" spans="7:7">
      <c r="G14889"/>
    </row>
    <row r="14890" spans="7:7">
      <c r="G14890"/>
    </row>
    <row r="14891" spans="7:7">
      <c r="G14891"/>
    </row>
    <row r="14892" spans="7:7">
      <c r="G14892"/>
    </row>
    <row r="14893" spans="7:7">
      <c r="G14893"/>
    </row>
    <row r="14894" spans="7:7">
      <c r="G14894"/>
    </row>
    <row r="14895" spans="7:7">
      <c r="G14895"/>
    </row>
    <row r="14896" spans="7:7">
      <c r="G14896"/>
    </row>
    <row r="14897" spans="7:7">
      <c r="G14897"/>
    </row>
    <row r="14898" spans="7:7">
      <c r="G14898"/>
    </row>
    <row r="14899" spans="7:7">
      <c r="G14899"/>
    </row>
    <row r="14900" spans="7:7">
      <c r="G14900"/>
    </row>
    <row r="14901" spans="7:7">
      <c r="G14901"/>
    </row>
    <row r="14902" spans="7:7">
      <c r="G14902"/>
    </row>
    <row r="14903" spans="7:7">
      <c r="G14903"/>
    </row>
    <row r="14904" spans="7:7">
      <c r="G14904"/>
    </row>
    <row r="14905" spans="7:7">
      <c r="G14905"/>
    </row>
    <row r="14906" spans="7:7">
      <c r="G14906"/>
    </row>
    <row r="14907" spans="7:7">
      <c r="G14907"/>
    </row>
    <row r="14908" spans="7:7">
      <c r="G14908"/>
    </row>
    <row r="14909" spans="7:7">
      <c r="G14909"/>
    </row>
    <row r="14910" spans="7:7">
      <c r="G14910"/>
    </row>
    <row r="14911" spans="7:7">
      <c r="G14911"/>
    </row>
    <row r="14912" spans="7:7">
      <c r="G14912"/>
    </row>
    <row r="14913" spans="7:7">
      <c r="G14913"/>
    </row>
    <row r="14914" spans="7:7">
      <c r="G14914"/>
    </row>
    <row r="14915" spans="7:7">
      <c r="G14915"/>
    </row>
    <row r="14916" spans="7:7">
      <c r="G14916"/>
    </row>
    <row r="14917" spans="7:7">
      <c r="G14917"/>
    </row>
    <row r="14918" spans="7:7">
      <c r="G14918"/>
    </row>
    <row r="14919" spans="7:7">
      <c r="G14919"/>
    </row>
    <row r="14920" spans="7:7">
      <c r="G14920"/>
    </row>
    <row r="14921" spans="7:7">
      <c r="G14921"/>
    </row>
    <row r="14922" spans="7:7">
      <c r="G14922"/>
    </row>
    <row r="14923" spans="7:7">
      <c r="G14923"/>
    </row>
    <row r="14924" spans="7:7">
      <c r="G14924"/>
    </row>
    <row r="14925" spans="7:7">
      <c r="G14925"/>
    </row>
    <row r="14926" spans="7:7">
      <c r="G14926"/>
    </row>
    <row r="14927" spans="7:7">
      <c r="G14927"/>
    </row>
    <row r="14928" spans="7:7">
      <c r="G14928"/>
    </row>
    <row r="14929" spans="7:7">
      <c r="G14929"/>
    </row>
    <row r="14930" spans="7:7">
      <c r="G14930"/>
    </row>
    <row r="14931" spans="7:7">
      <c r="G14931"/>
    </row>
    <row r="14932" spans="7:7">
      <c r="G14932"/>
    </row>
    <row r="14933" spans="7:7">
      <c r="G14933"/>
    </row>
    <row r="14934" spans="7:7">
      <c r="G14934"/>
    </row>
    <row r="14935" spans="7:7">
      <c r="G14935"/>
    </row>
    <row r="14936" spans="7:7">
      <c r="G14936"/>
    </row>
    <row r="14937" spans="7:7">
      <c r="G14937"/>
    </row>
    <row r="14938" spans="7:7">
      <c r="G14938"/>
    </row>
    <row r="14939" spans="7:7">
      <c r="G14939"/>
    </row>
    <row r="14940" spans="7:7">
      <c r="G14940"/>
    </row>
    <row r="14941" spans="7:7">
      <c r="G14941"/>
    </row>
    <row r="14942" spans="7:7">
      <c r="G14942"/>
    </row>
    <row r="14943" spans="7:7">
      <c r="G14943"/>
    </row>
    <row r="14944" spans="7:7">
      <c r="G14944"/>
    </row>
    <row r="14945" spans="7:7">
      <c r="G14945"/>
    </row>
    <row r="14946" spans="7:7">
      <c r="G14946"/>
    </row>
    <row r="14947" spans="7:7">
      <c r="G14947"/>
    </row>
    <row r="14948" spans="7:7">
      <c r="G14948"/>
    </row>
    <row r="14949" spans="7:7">
      <c r="G14949"/>
    </row>
    <row r="14950" spans="7:7">
      <c r="G14950"/>
    </row>
    <row r="14951" spans="7:7">
      <c r="G14951"/>
    </row>
    <row r="14952" spans="7:7">
      <c r="G14952"/>
    </row>
    <row r="14953" spans="7:7">
      <c r="G14953"/>
    </row>
    <row r="14954" spans="7:7">
      <c r="G14954"/>
    </row>
    <row r="14955" spans="7:7">
      <c r="G14955"/>
    </row>
    <row r="14956" spans="7:7">
      <c r="G14956"/>
    </row>
    <row r="14957" spans="7:7">
      <c r="G14957"/>
    </row>
    <row r="14958" spans="7:7">
      <c r="G14958"/>
    </row>
    <row r="14959" spans="7:7">
      <c r="G14959"/>
    </row>
    <row r="14960" spans="7:7">
      <c r="G14960"/>
    </row>
    <row r="14961" spans="7:7">
      <c r="G14961"/>
    </row>
    <row r="14962" spans="7:7">
      <c r="G14962"/>
    </row>
    <row r="14963" spans="7:7">
      <c r="G14963"/>
    </row>
    <row r="14964" spans="7:7">
      <c r="G14964"/>
    </row>
    <row r="14965" spans="7:7">
      <c r="G14965"/>
    </row>
    <row r="14966" spans="7:7">
      <c r="G14966"/>
    </row>
    <row r="14967" spans="7:7">
      <c r="G14967"/>
    </row>
    <row r="14968" spans="7:7">
      <c r="G14968"/>
    </row>
    <row r="14969" spans="7:7">
      <c r="G14969"/>
    </row>
    <row r="14970" spans="7:7">
      <c r="G14970"/>
    </row>
    <row r="14971" spans="7:7">
      <c r="G14971"/>
    </row>
    <row r="14972" spans="7:7">
      <c r="G14972"/>
    </row>
    <row r="14973" spans="7:7">
      <c r="G14973"/>
    </row>
    <row r="14974" spans="7:7">
      <c r="G14974"/>
    </row>
    <row r="14975" spans="7:7">
      <c r="G14975"/>
    </row>
    <row r="14976" spans="7:7">
      <c r="G14976"/>
    </row>
    <row r="14977" spans="7:7">
      <c r="G14977"/>
    </row>
    <row r="14978" spans="7:7">
      <c r="G14978"/>
    </row>
    <row r="14979" spans="7:7">
      <c r="G14979"/>
    </row>
    <row r="14980" spans="7:7">
      <c r="G14980"/>
    </row>
    <row r="14981" spans="7:7">
      <c r="G14981"/>
    </row>
    <row r="14982" spans="7:7">
      <c r="G14982"/>
    </row>
    <row r="14983" spans="7:7">
      <c r="G14983"/>
    </row>
    <row r="14984" spans="7:7">
      <c r="G14984"/>
    </row>
    <row r="14985" spans="7:7">
      <c r="G14985"/>
    </row>
    <row r="14986" spans="7:7">
      <c r="G14986"/>
    </row>
    <row r="14987" spans="7:7">
      <c r="G14987"/>
    </row>
    <row r="14988" spans="7:7">
      <c r="G14988"/>
    </row>
    <row r="14989" spans="7:7">
      <c r="G14989"/>
    </row>
    <row r="14990" spans="7:7">
      <c r="G14990"/>
    </row>
    <row r="14991" spans="7:7">
      <c r="G14991"/>
    </row>
    <row r="14992" spans="7:7">
      <c r="G14992"/>
    </row>
    <row r="14993" spans="7:7">
      <c r="G14993"/>
    </row>
    <row r="14994" spans="7:7">
      <c r="G14994"/>
    </row>
    <row r="14995" spans="7:7">
      <c r="G14995"/>
    </row>
    <row r="14996" spans="7:7">
      <c r="G14996"/>
    </row>
    <row r="14997" spans="7:7">
      <c r="G14997"/>
    </row>
    <row r="14998" spans="7:7">
      <c r="G14998"/>
    </row>
    <row r="14999" spans="7:7">
      <c r="G14999"/>
    </row>
    <row r="15000" spans="7:7">
      <c r="G15000"/>
    </row>
    <row r="15001" spans="7:7">
      <c r="G15001"/>
    </row>
    <row r="15002" spans="7:7">
      <c r="G15002"/>
    </row>
    <row r="15003" spans="7:7">
      <c r="G15003"/>
    </row>
    <row r="15004" spans="7:7">
      <c r="G15004"/>
    </row>
    <row r="15005" spans="7:7">
      <c r="G15005"/>
    </row>
    <row r="15006" spans="7:7">
      <c r="G15006"/>
    </row>
    <row r="15007" spans="7:7">
      <c r="G15007"/>
    </row>
    <row r="15008" spans="7:7">
      <c r="G15008"/>
    </row>
    <row r="15009" spans="7:7">
      <c r="G15009"/>
    </row>
    <row r="15010" spans="7:7">
      <c r="G15010"/>
    </row>
    <row r="15011" spans="7:7">
      <c r="G15011"/>
    </row>
    <row r="15012" spans="7:7">
      <c r="G15012"/>
    </row>
    <row r="15013" spans="7:7">
      <c r="G15013"/>
    </row>
    <row r="15014" spans="7:7">
      <c r="G15014"/>
    </row>
    <row r="15015" spans="7:7">
      <c r="G15015"/>
    </row>
    <row r="15016" spans="7:7">
      <c r="G15016"/>
    </row>
    <row r="15017" spans="7:7">
      <c r="G15017"/>
    </row>
    <row r="15018" spans="7:7">
      <c r="G15018"/>
    </row>
    <row r="15019" spans="7:7">
      <c r="G15019"/>
    </row>
    <row r="15020" spans="7:7">
      <c r="G15020"/>
    </row>
    <row r="15021" spans="7:7">
      <c r="G15021"/>
    </row>
    <row r="15022" spans="7:7">
      <c r="G15022"/>
    </row>
    <row r="15023" spans="7:7">
      <c r="G15023"/>
    </row>
    <row r="15024" spans="7:7">
      <c r="G15024"/>
    </row>
    <row r="15025" spans="7:7">
      <c r="G15025"/>
    </row>
    <row r="15026" spans="7:7">
      <c r="G15026"/>
    </row>
    <row r="15027" spans="7:7">
      <c r="G15027"/>
    </row>
    <row r="15028" spans="7:7">
      <c r="G15028"/>
    </row>
    <row r="15029" spans="7:7">
      <c r="G15029"/>
    </row>
    <row r="15030" spans="7:7">
      <c r="G15030"/>
    </row>
    <row r="15031" spans="7:7">
      <c r="G15031"/>
    </row>
    <row r="15032" spans="7:7">
      <c r="G15032"/>
    </row>
    <row r="15033" spans="7:7">
      <c r="G15033"/>
    </row>
    <row r="15034" spans="7:7">
      <c r="G15034"/>
    </row>
    <row r="15035" spans="7:7">
      <c r="G15035"/>
    </row>
    <row r="15036" spans="7:7">
      <c r="G15036"/>
    </row>
    <row r="15037" spans="7:7">
      <c r="G15037"/>
    </row>
    <row r="15038" spans="7:7">
      <c r="G15038"/>
    </row>
    <row r="15039" spans="7:7">
      <c r="G15039"/>
    </row>
    <row r="15040" spans="7:7">
      <c r="G15040"/>
    </row>
    <row r="15041" spans="7:7">
      <c r="G15041"/>
    </row>
    <row r="15042" spans="7:7">
      <c r="G15042"/>
    </row>
    <row r="15043" spans="7:7">
      <c r="G15043"/>
    </row>
    <row r="15044" spans="7:7">
      <c r="G15044"/>
    </row>
    <row r="15045" spans="7:7">
      <c r="G15045"/>
    </row>
    <row r="15046" spans="7:7">
      <c r="G15046"/>
    </row>
    <row r="15047" spans="7:7">
      <c r="G15047"/>
    </row>
    <row r="15048" spans="7:7">
      <c r="G15048"/>
    </row>
    <row r="15049" spans="7:7">
      <c r="G15049"/>
    </row>
    <row r="15050" spans="7:7">
      <c r="G15050"/>
    </row>
    <row r="15051" spans="7:7">
      <c r="G15051"/>
    </row>
    <row r="15052" spans="7:7">
      <c r="G15052"/>
    </row>
    <row r="15053" spans="7:7">
      <c r="G15053"/>
    </row>
    <row r="15054" spans="7:7">
      <c r="G15054"/>
    </row>
    <row r="15055" spans="7:7">
      <c r="G15055"/>
    </row>
    <row r="15056" spans="7:7">
      <c r="G15056"/>
    </row>
    <row r="15057" spans="7:7">
      <c r="G15057"/>
    </row>
    <row r="15058" spans="7:7">
      <c r="G15058"/>
    </row>
    <row r="15059" spans="7:7">
      <c r="G15059"/>
    </row>
    <row r="15060" spans="7:7">
      <c r="G15060"/>
    </row>
    <row r="15061" spans="7:7">
      <c r="G15061"/>
    </row>
    <row r="15062" spans="7:7">
      <c r="G15062"/>
    </row>
    <row r="15063" spans="7:7">
      <c r="G15063"/>
    </row>
    <row r="15064" spans="7:7">
      <c r="G15064"/>
    </row>
    <row r="15065" spans="7:7">
      <c r="G15065"/>
    </row>
    <row r="15066" spans="7:7">
      <c r="G15066"/>
    </row>
    <row r="15067" spans="7:7">
      <c r="G15067"/>
    </row>
    <row r="15068" spans="7:7">
      <c r="G15068"/>
    </row>
    <row r="15069" spans="7:7">
      <c r="G15069"/>
    </row>
    <row r="15070" spans="7:7">
      <c r="G15070"/>
    </row>
    <row r="15071" spans="7:7">
      <c r="G15071"/>
    </row>
    <row r="15072" spans="7:7">
      <c r="G15072"/>
    </row>
    <row r="15073" spans="7:7">
      <c r="G15073"/>
    </row>
    <row r="15074" spans="7:7">
      <c r="G15074"/>
    </row>
    <row r="15075" spans="7:7">
      <c r="G15075"/>
    </row>
    <row r="15076" spans="7:7">
      <c r="G15076"/>
    </row>
    <row r="15077" spans="7:7">
      <c r="G15077"/>
    </row>
    <row r="15078" spans="7:7">
      <c r="G15078"/>
    </row>
    <row r="15079" spans="7:7">
      <c r="G15079"/>
    </row>
    <row r="15080" spans="7:7">
      <c r="G15080"/>
    </row>
    <row r="15081" spans="7:7">
      <c r="G15081"/>
    </row>
    <row r="15082" spans="7:7">
      <c r="G15082"/>
    </row>
    <row r="15083" spans="7:7">
      <c r="G15083"/>
    </row>
    <row r="15084" spans="7:7">
      <c r="G15084"/>
    </row>
    <row r="15085" spans="7:7">
      <c r="G15085"/>
    </row>
    <row r="15086" spans="7:7">
      <c r="G15086"/>
    </row>
    <row r="15087" spans="7:7">
      <c r="G15087"/>
    </row>
    <row r="15088" spans="7:7">
      <c r="G15088"/>
    </row>
    <row r="15089" spans="7:7">
      <c r="G15089"/>
    </row>
    <row r="15090" spans="7:7">
      <c r="G15090"/>
    </row>
    <row r="15091" spans="7:7">
      <c r="G15091"/>
    </row>
    <row r="15092" spans="7:7">
      <c r="G15092"/>
    </row>
    <row r="15093" spans="7:7">
      <c r="G15093"/>
    </row>
    <row r="15094" spans="7:7">
      <c r="G15094"/>
    </row>
    <row r="15095" spans="7:7">
      <c r="G15095"/>
    </row>
    <row r="15096" spans="7:7">
      <c r="G15096"/>
    </row>
    <row r="15097" spans="7:7">
      <c r="G15097"/>
    </row>
    <row r="15098" spans="7:7">
      <c r="G15098"/>
    </row>
    <row r="15099" spans="7:7">
      <c r="G15099"/>
    </row>
    <row r="15100" spans="7:7">
      <c r="G15100"/>
    </row>
    <row r="15101" spans="7:7">
      <c r="G15101"/>
    </row>
    <row r="15102" spans="7:7">
      <c r="G15102"/>
    </row>
    <row r="15103" spans="7:7">
      <c r="G15103"/>
    </row>
    <row r="15104" spans="7:7">
      <c r="G15104"/>
    </row>
    <row r="15105" spans="7:7">
      <c r="G15105"/>
    </row>
    <row r="15106" spans="7:7">
      <c r="G15106"/>
    </row>
    <row r="15107" spans="7:7">
      <c r="G15107"/>
    </row>
    <row r="15108" spans="7:7">
      <c r="G15108"/>
    </row>
    <row r="15109" spans="7:7">
      <c r="G15109"/>
    </row>
    <row r="15110" spans="7:7">
      <c r="G15110"/>
    </row>
    <row r="15111" spans="7:7">
      <c r="G15111"/>
    </row>
    <row r="15112" spans="7:7">
      <c r="G15112"/>
    </row>
    <row r="15113" spans="7:7">
      <c r="G15113"/>
    </row>
    <row r="15114" spans="7:7">
      <c r="G15114"/>
    </row>
    <row r="15115" spans="7:7">
      <c r="G15115"/>
    </row>
    <row r="15116" spans="7:7">
      <c r="G15116"/>
    </row>
    <row r="15117" spans="7:7">
      <c r="G15117"/>
    </row>
    <row r="15118" spans="7:7">
      <c r="G15118"/>
    </row>
    <row r="15119" spans="7:7">
      <c r="G15119"/>
    </row>
    <row r="15120" spans="7:7">
      <c r="G15120"/>
    </row>
    <row r="15121" spans="7:7">
      <c r="G15121"/>
    </row>
    <row r="15122" spans="7:7">
      <c r="G15122"/>
    </row>
    <row r="15123" spans="7:7">
      <c r="G15123"/>
    </row>
    <row r="15124" spans="7:7">
      <c r="G15124"/>
    </row>
    <row r="15125" spans="7:7">
      <c r="G15125"/>
    </row>
    <row r="15126" spans="7:7">
      <c r="G15126"/>
    </row>
    <row r="15127" spans="7:7">
      <c r="G15127"/>
    </row>
    <row r="15128" spans="7:7">
      <c r="G15128"/>
    </row>
    <row r="15129" spans="7:7">
      <c r="G15129"/>
    </row>
    <row r="15130" spans="7:7">
      <c r="G15130"/>
    </row>
    <row r="15131" spans="7:7">
      <c r="G15131"/>
    </row>
    <row r="15132" spans="7:7">
      <c r="G15132"/>
    </row>
    <row r="15133" spans="7:7">
      <c r="G15133"/>
    </row>
    <row r="15134" spans="7:7">
      <c r="G15134"/>
    </row>
    <row r="15135" spans="7:7">
      <c r="G15135"/>
    </row>
    <row r="15136" spans="7:7">
      <c r="G15136"/>
    </row>
    <row r="15137" spans="7:7">
      <c r="G15137"/>
    </row>
    <row r="15138" spans="7:7">
      <c r="G15138"/>
    </row>
    <row r="15139" spans="7:7">
      <c r="G15139"/>
    </row>
    <row r="15140" spans="7:7">
      <c r="G15140"/>
    </row>
    <row r="15141" spans="7:7">
      <c r="G15141"/>
    </row>
    <row r="15142" spans="7:7">
      <c r="G15142"/>
    </row>
    <row r="15143" spans="7:7">
      <c r="G15143"/>
    </row>
    <row r="15144" spans="7:7">
      <c r="G15144"/>
    </row>
    <row r="15145" spans="7:7">
      <c r="G15145"/>
    </row>
    <row r="15146" spans="7:7">
      <c r="G15146"/>
    </row>
    <row r="15147" spans="7:7">
      <c r="G15147"/>
    </row>
    <row r="15148" spans="7:7">
      <c r="G15148"/>
    </row>
    <row r="15149" spans="7:7">
      <c r="G15149"/>
    </row>
    <row r="15150" spans="7:7">
      <c r="G15150"/>
    </row>
    <row r="15151" spans="7:7">
      <c r="G15151"/>
    </row>
    <row r="15152" spans="7:7">
      <c r="G15152"/>
    </row>
    <row r="15153" spans="7:7">
      <c r="G15153"/>
    </row>
    <row r="15154" spans="7:7">
      <c r="G15154"/>
    </row>
    <row r="15155" spans="7:7">
      <c r="G15155"/>
    </row>
    <row r="15156" spans="7:7">
      <c r="G15156"/>
    </row>
    <row r="15157" spans="7:7">
      <c r="G15157"/>
    </row>
    <row r="15158" spans="7:7">
      <c r="G15158"/>
    </row>
    <row r="15159" spans="7:7">
      <c r="G15159"/>
    </row>
    <row r="15160" spans="7:7">
      <c r="G15160"/>
    </row>
    <row r="15161" spans="7:7">
      <c r="G15161"/>
    </row>
    <row r="15162" spans="7:7">
      <c r="G15162"/>
    </row>
    <row r="15163" spans="7:7">
      <c r="G15163"/>
    </row>
    <row r="15164" spans="7:7">
      <c r="G15164"/>
    </row>
    <row r="15165" spans="7:7">
      <c r="G15165"/>
    </row>
    <row r="15166" spans="7:7">
      <c r="G15166"/>
    </row>
    <row r="15167" spans="7:7">
      <c r="G15167"/>
    </row>
    <row r="15168" spans="7:7">
      <c r="G15168"/>
    </row>
    <row r="15169" spans="7:7">
      <c r="G15169"/>
    </row>
    <row r="15170" spans="7:7">
      <c r="G15170"/>
    </row>
    <row r="15171" spans="7:7">
      <c r="G15171"/>
    </row>
    <row r="15172" spans="7:7">
      <c r="G15172"/>
    </row>
    <row r="15173" spans="7:7">
      <c r="G15173"/>
    </row>
    <row r="15174" spans="7:7">
      <c r="G15174"/>
    </row>
    <row r="15175" spans="7:7">
      <c r="G15175"/>
    </row>
    <row r="15176" spans="7:7">
      <c r="G15176"/>
    </row>
    <row r="15177" spans="7:7">
      <c r="G15177"/>
    </row>
    <row r="15178" spans="7:7">
      <c r="G15178"/>
    </row>
    <row r="15179" spans="7:7">
      <c r="G15179"/>
    </row>
    <row r="15180" spans="7:7">
      <c r="G15180"/>
    </row>
    <row r="15181" spans="7:7">
      <c r="G15181"/>
    </row>
    <row r="15182" spans="7:7">
      <c r="G15182"/>
    </row>
    <row r="15183" spans="7:7">
      <c r="G15183"/>
    </row>
    <row r="15184" spans="7:7">
      <c r="G15184"/>
    </row>
    <row r="15185" spans="7:7">
      <c r="G15185"/>
    </row>
    <row r="15186" spans="7:7">
      <c r="G15186"/>
    </row>
    <row r="15187" spans="7:7">
      <c r="G15187"/>
    </row>
    <row r="15188" spans="7:7">
      <c r="G15188"/>
    </row>
    <row r="15189" spans="7:7">
      <c r="G15189"/>
    </row>
    <row r="15190" spans="7:7">
      <c r="G15190"/>
    </row>
    <row r="15191" spans="7:7">
      <c r="G15191"/>
    </row>
    <row r="15192" spans="7:7">
      <c r="G15192"/>
    </row>
    <row r="15193" spans="7:7">
      <c r="G15193"/>
    </row>
    <row r="15194" spans="7:7">
      <c r="G15194"/>
    </row>
    <row r="15195" spans="7:7">
      <c r="G15195"/>
    </row>
    <row r="15196" spans="7:7">
      <c r="G15196"/>
    </row>
    <row r="15197" spans="7:7">
      <c r="G15197"/>
    </row>
    <row r="15198" spans="7:7">
      <c r="G15198"/>
    </row>
    <row r="15199" spans="7:7">
      <c r="G15199"/>
    </row>
    <row r="15200" spans="7:7">
      <c r="G15200"/>
    </row>
    <row r="15201" spans="7:7">
      <c r="G15201"/>
    </row>
    <row r="15202" spans="7:7">
      <c r="G15202"/>
    </row>
    <row r="15203" spans="7:7">
      <c r="G15203"/>
    </row>
    <row r="15204" spans="7:7">
      <c r="G15204"/>
    </row>
    <row r="15205" spans="7:7">
      <c r="G15205"/>
    </row>
    <row r="15206" spans="7:7">
      <c r="G15206"/>
    </row>
    <row r="15207" spans="7:7">
      <c r="G15207"/>
    </row>
    <row r="15208" spans="7:7">
      <c r="G15208"/>
    </row>
    <row r="15209" spans="7:7">
      <c r="G15209"/>
    </row>
    <row r="15210" spans="7:7">
      <c r="G15210"/>
    </row>
    <row r="15211" spans="7:7">
      <c r="G15211"/>
    </row>
    <row r="15212" spans="7:7">
      <c r="G15212"/>
    </row>
    <row r="15213" spans="7:7">
      <c r="G15213"/>
    </row>
    <row r="15214" spans="7:7">
      <c r="G15214"/>
    </row>
    <row r="15215" spans="7:7">
      <c r="G15215"/>
    </row>
    <row r="15216" spans="7:7">
      <c r="G15216"/>
    </row>
    <row r="15217" spans="7:7">
      <c r="G15217"/>
    </row>
    <row r="15218" spans="7:7">
      <c r="G15218"/>
    </row>
    <row r="15219" spans="7:7">
      <c r="G15219"/>
    </row>
    <row r="15220" spans="7:7">
      <c r="G15220"/>
    </row>
    <row r="15221" spans="7:7">
      <c r="G15221"/>
    </row>
    <row r="15222" spans="7:7">
      <c r="G15222"/>
    </row>
    <row r="15223" spans="7:7">
      <c r="G15223"/>
    </row>
    <row r="15224" spans="7:7">
      <c r="G15224"/>
    </row>
    <row r="15225" spans="7:7">
      <c r="G15225"/>
    </row>
    <row r="15226" spans="7:7">
      <c r="G15226"/>
    </row>
    <row r="15227" spans="7:7">
      <c r="G15227"/>
    </row>
    <row r="15228" spans="7:7">
      <c r="G15228"/>
    </row>
    <row r="15229" spans="7:7">
      <c r="G15229"/>
    </row>
    <row r="15230" spans="7:7">
      <c r="G15230"/>
    </row>
    <row r="15231" spans="7:7">
      <c r="G15231"/>
    </row>
    <row r="15232" spans="7:7">
      <c r="G15232"/>
    </row>
    <row r="15233" spans="7:7">
      <c r="G15233"/>
    </row>
    <row r="15234" spans="7:7">
      <c r="G15234"/>
    </row>
    <row r="15235" spans="7:7">
      <c r="G15235"/>
    </row>
    <row r="15236" spans="7:7">
      <c r="G15236"/>
    </row>
    <row r="15237" spans="7:7">
      <c r="G15237"/>
    </row>
    <row r="15238" spans="7:7">
      <c r="G15238"/>
    </row>
    <row r="15239" spans="7:7">
      <c r="G15239"/>
    </row>
    <row r="15240" spans="7:7">
      <c r="G15240"/>
    </row>
    <row r="15241" spans="7:7">
      <c r="G15241"/>
    </row>
    <row r="15242" spans="7:7">
      <c r="G15242"/>
    </row>
    <row r="15243" spans="7:7">
      <c r="G15243"/>
    </row>
    <row r="15244" spans="7:7">
      <c r="G15244"/>
    </row>
    <row r="15245" spans="7:7">
      <c r="G15245"/>
    </row>
    <row r="15246" spans="7:7">
      <c r="G15246"/>
    </row>
    <row r="15247" spans="7:7">
      <c r="G15247"/>
    </row>
    <row r="15248" spans="7:7">
      <c r="G15248"/>
    </row>
    <row r="15249" spans="7:7">
      <c r="G15249"/>
    </row>
    <row r="15250" spans="7:7">
      <c r="G15250"/>
    </row>
    <row r="15251" spans="7:7">
      <c r="G15251"/>
    </row>
    <row r="15252" spans="7:7">
      <c r="G15252"/>
    </row>
    <row r="15253" spans="7:7">
      <c r="G15253"/>
    </row>
    <row r="15254" spans="7:7">
      <c r="G15254"/>
    </row>
    <row r="15255" spans="7:7">
      <c r="G15255"/>
    </row>
    <row r="15256" spans="7:7">
      <c r="G15256"/>
    </row>
    <row r="15257" spans="7:7">
      <c r="G15257"/>
    </row>
    <row r="15258" spans="7:7">
      <c r="G15258"/>
    </row>
    <row r="15259" spans="7:7">
      <c r="G15259"/>
    </row>
    <row r="15260" spans="7:7">
      <c r="G15260"/>
    </row>
    <row r="15261" spans="7:7">
      <c r="G15261"/>
    </row>
    <row r="15262" spans="7:7">
      <c r="G15262"/>
    </row>
    <row r="15263" spans="7:7">
      <c r="G15263"/>
    </row>
    <row r="15264" spans="7:7">
      <c r="G15264"/>
    </row>
    <row r="15265" spans="7:7">
      <c r="G15265"/>
    </row>
    <row r="15266" spans="7:7">
      <c r="G15266"/>
    </row>
    <row r="15267" spans="7:7">
      <c r="G15267"/>
    </row>
    <row r="15268" spans="7:7">
      <c r="G15268"/>
    </row>
    <row r="15269" spans="7:7">
      <c r="G15269"/>
    </row>
    <row r="15270" spans="7:7">
      <c r="G15270"/>
    </row>
    <row r="15271" spans="7:7">
      <c r="G15271"/>
    </row>
    <row r="15272" spans="7:7">
      <c r="G15272"/>
    </row>
    <row r="15273" spans="7:7">
      <c r="G15273"/>
    </row>
    <row r="15274" spans="7:7">
      <c r="G15274"/>
    </row>
    <row r="15275" spans="7:7">
      <c r="G15275"/>
    </row>
    <row r="15276" spans="7:7">
      <c r="G15276"/>
    </row>
    <row r="15277" spans="7:7">
      <c r="G15277"/>
    </row>
    <row r="15278" spans="7:7">
      <c r="G15278"/>
    </row>
    <row r="15279" spans="7:7">
      <c r="G15279"/>
    </row>
    <row r="15280" spans="7:7">
      <c r="G15280"/>
    </row>
    <row r="15281" spans="7:7">
      <c r="G15281"/>
    </row>
    <row r="15282" spans="7:7">
      <c r="G15282"/>
    </row>
    <row r="15283" spans="7:7">
      <c r="G15283"/>
    </row>
    <row r="15284" spans="7:7">
      <c r="G15284"/>
    </row>
    <row r="15285" spans="7:7">
      <c r="G15285"/>
    </row>
    <row r="15286" spans="7:7">
      <c r="G15286"/>
    </row>
    <row r="15287" spans="7:7">
      <c r="G15287"/>
    </row>
    <row r="15288" spans="7:7">
      <c r="G15288"/>
    </row>
    <row r="15289" spans="7:7">
      <c r="G15289"/>
    </row>
    <row r="15290" spans="7:7">
      <c r="G15290"/>
    </row>
    <row r="15291" spans="7:7">
      <c r="G15291"/>
    </row>
    <row r="15292" spans="7:7">
      <c r="G15292"/>
    </row>
    <row r="15293" spans="7:7">
      <c r="G15293"/>
    </row>
    <row r="15294" spans="7:7">
      <c r="G15294"/>
    </row>
    <row r="15295" spans="7:7">
      <c r="G15295"/>
    </row>
    <row r="15296" spans="7:7">
      <c r="G15296"/>
    </row>
    <row r="15297" spans="7:7">
      <c r="G15297"/>
    </row>
    <row r="15298" spans="7:7">
      <c r="G15298"/>
    </row>
    <row r="15299" spans="7:7">
      <c r="G15299"/>
    </row>
    <row r="15300" spans="7:7">
      <c r="G15300"/>
    </row>
    <row r="15301" spans="7:7">
      <c r="G15301"/>
    </row>
    <row r="15302" spans="7:7">
      <c r="G15302"/>
    </row>
    <row r="15303" spans="7:7">
      <c r="G15303"/>
    </row>
    <row r="15304" spans="7:7">
      <c r="G15304"/>
    </row>
    <row r="15305" spans="7:7">
      <c r="G15305"/>
    </row>
    <row r="15306" spans="7:7">
      <c r="G15306"/>
    </row>
    <row r="15307" spans="7:7">
      <c r="G15307"/>
    </row>
    <row r="15308" spans="7:7">
      <c r="G15308"/>
    </row>
    <row r="15309" spans="7:7">
      <c r="G15309"/>
    </row>
    <row r="15310" spans="7:7">
      <c r="G15310"/>
    </row>
    <row r="15311" spans="7:7">
      <c r="G15311"/>
    </row>
    <row r="15312" spans="7:7">
      <c r="G15312"/>
    </row>
    <row r="15313" spans="7:7">
      <c r="G15313"/>
    </row>
    <row r="15314" spans="7:7">
      <c r="G15314"/>
    </row>
    <row r="15315" spans="7:7">
      <c r="G15315"/>
    </row>
    <row r="15316" spans="7:7">
      <c r="G15316"/>
    </row>
    <row r="15317" spans="7:7">
      <c r="G15317"/>
    </row>
    <row r="15318" spans="7:7">
      <c r="G15318"/>
    </row>
    <row r="15319" spans="7:7">
      <c r="G15319"/>
    </row>
    <row r="15320" spans="7:7">
      <c r="G15320"/>
    </row>
    <row r="15321" spans="7:7">
      <c r="G15321"/>
    </row>
    <row r="15322" spans="7:7">
      <c r="G15322"/>
    </row>
    <row r="15323" spans="7:7">
      <c r="G15323"/>
    </row>
    <row r="15324" spans="7:7">
      <c r="G15324"/>
    </row>
    <row r="15325" spans="7:7">
      <c r="G15325"/>
    </row>
    <row r="15326" spans="7:7">
      <c r="G15326"/>
    </row>
    <row r="15327" spans="7:7">
      <c r="G15327"/>
    </row>
    <row r="15328" spans="7:7">
      <c r="G15328"/>
    </row>
    <row r="15329" spans="7:7">
      <c r="G15329"/>
    </row>
    <row r="15330" spans="7:7">
      <c r="G15330"/>
    </row>
    <row r="15331" spans="7:7">
      <c r="G15331"/>
    </row>
    <row r="15332" spans="7:7">
      <c r="G15332"/>
    </row>
    <row r="15333" spans="7:7">
      <c r="G15333"/>
    </row>
    <row r="15334" spans="7:7">
      <c r="G15334"/>
    </row>
    <row r="15335" spans="7:7">
      <c r="G15335"/>
    </row>
    <row r="15336" spans="7:7">
      <c r="G15336"/>
    </row>
    <row r="15337" spans="7:7">
      <c r="G15337"/>
    </row>
    <row r="15338" spans="7:7">
      <c r="G15338"/>
    </row>
    <row r="15339" spans="7:7">
      <c r="G15339"/>
    </row>
    <row r="15340" spans="7:7">
      <c r="G15340"/>
    </row>
    <row r="15341" spans="7:7">
      <c r="G15341"/>
    </row>
    <row r="15342" spans="7:7">
      <c r="G15342"/>
    </row>
    <row r="15343" spans="7:7">
      <c r="G15343"/>
    </row>
    <row r="15344" spans="7:7">
      <c r="G15344"/>
    </row>
    <row r="15345" spans="7:7">
      <c r="G15345"/>
    </row>
    <row r="15346" spans="7:7">
      <c r="G15346"/>
    </row>
    <row r="15347" spans="7:7">
      <c r="G15347"/>
    </row>
    <row r="15348" spans="7:7">
      <c r="G15348"/>
    </row>
    <row r="15349" spans="7:7">
      <c r="G15349"/>
    </row>
    <row r="15350" spans="7:7">
      <c r="G15350"/>
    </row>
    <row r="15351" spans="7:7">
      <c r="G15351"/>
    </row>
    <row r="15352" spans="7:7">
      <c r="G15352"/>
    </row>
    <row r="15353" spans="7:7">
      <c r="G15353"/>
    </row>
    <row r="15354" spans="7:7">
      <c r="G15354"/>
    </row>
    <row r="15355" spans="7:7">
      <c r="G15355"/>
    </row>
    <row r="15356" spans="7:7">
      <c r="G15356"/>
    </row>
    <row r="15357" spans="7:7">
      <c r="G15357"/>
    </row>
    <row r="15358" spans="7:7">
      <c r="G15358"/>
    </row>
    <row r="15359" spans="7:7">
      <c r="G15359"/>
    </row>
    <row r="15360" spans="7:7">
      <c r="G15360"/>
    </row>
    <row r="15361" spans="7:7">
      <c r="G15361"/>
    </row>
    <row r="15362" spans="7:7">
      <c r="G15362"/>
    </row>
    <row r="15363" spans="7:7">
      <c r="G15363"/>
    </row>
    <row r="15364" spans="7:7">
      <c r="G15364"/>
    </row>
    <row r="15365" spans="7:7">
      <c r="G15365"/>
    </row>
    <row r="15366" spans="7:7">
      <c r="G15366"/>
    </row>
    <row r="15367" spans="7:7">
      <c r="G15367"/>
    </row>
    <row r="15368" spans="7:7">
      <c r="G15368"/>
    </row>
    <row r="15369" spans="7:7">
      <c r="G15369"/>
    </row>
    <row r="15370" spans="7:7">
      <c r="G15370"/>
    </row>
    <row r="15371" spans="7:7">
      <c r="G15371"/>
    </row>
    <row r="15372" spans="7:7">
      <c r="G15372"/>
    </row>
    <row r="15373" spans="7:7">
      <c r="G15373"/>
    </row>
    <row r="15374" spans="7:7">
      <c r="G15374"/>
    </row>
    <row r="15375" spans="7:7">
      <c r="G15375"/>
    </row>
    <row r="15376" spans="7:7">
      <c r="G15376"/>
    </row>
    <row r="15377" spans="7:7">
      <c r="G15377"/>
    </row>
    <row r="15378" spans="7:7">
      <c r="G15378"/>
    </row>
    <row r="15379" spans="7:7">
      <c r="G15379"/>
    </row>
    <row r="15380" spans="7:7">
      <c r="G15380"/>
    </row>
    <row r="15381" spans="7:7">
      <c r="G15381"/>
    </row>
    <row r="15382" spans="7:7">
      <c r="G15382"/>
    </row>
    <row r="15383" spans="7:7">
      <c r="G15383"/>
    </row>
    <row r="15384" spans="7:7">
      <c r="G15384"/>
    </row>
    <row r="15385" spans="7:7">
      <c r="G15385"/>
    </row>
    <row r="15386" spans="7:7">
      <c r="G15386"/>
    </row>
    <row r="15387" spans="7:7">
      <c r="G15387"/>
    </row>
    <row r="15388" spans="7:7">
      <c r="G15388"/>
    </row>
    <row r="15389" spans="7:7">
      <c r="G15389"/>
    </row>
    <row r="15390" spans="7:7">
      <c r="G15390"/>
    </row>
    <row r="15391" spans="7:7">
      <c r="G15391"/>
    </row>
    <row r="15392" spans="7:7">
      <c r="G15392"/>
    </row>
    <row r="15393" spans="7:7">
      <c r="G15393"/>
    </row>
    <row r="15394" spans="7:7">
      <c r="G15394"/>
    </row>
    <row r="15395" spans="7:7">
      <c r="G15395"/>
    </row>
    <row r="15396" spans="7:7">
      <c r="G15396"/>
    </row>
    <row r="15397" spans="7:7">
      <c r="G15397"/>
    </row>
    <row r="15398" spans="7:7">
      <c r="G15398"/>
    </row>
    <row r="15399" spans="7:7">
      <c r="G15399"/>
    </row>
    <row r="15400" spans="7:7">
      <c r="G15400"/>
    </row>
    <row r="15401" spans="7:7">
      <c r="G15401"/>
    </row>
    <row r="15402" spans="7:7">
      <c r="G15402"/>
    </row>
    <row r="15403" spans="7:7">
      <c r="G15403"/>
    </row>
    <row r="15404" spans="7:7">
      <c r="G15404"/>
    </row>
    <row r="15405" spans="7:7">
      <c r="G15405"/>
    </row>
    <row r="15406" spans="7:7">
      <c r="G15406"/>
    </row>
    <row r="15407" spans="7:7">
      <c r="G15407"/>
    </row>
    <row r="15408" spans="7:7">
      <c r="G15408"/>
    </row>
    <row r="15409" spans="7:7">
      <c r="G15409"/>
    </row>
    <row r="15410" spans="7:7">
      <c r="G15410"/>
    </row>
    <row r="15411" spans="7:7">
      <c r="G15411"/>
    </row>
    <row r="15412" spans="7:7">
      <c r="G15412"/>
    </row>
    <row r="15413" spans="7:7">
      <c r="G15413"/>
    </row>
    <row r="15414" spans="7:7">
      <c r="G15414"/>
    </row>
    <row r="15415" spans="7:7">
      <c r="G15415"/>
    </row>
    <row r="15416" spans="7:7">
      <c r="G15416"/>
    </row>
    <row r="15417" spans="7:7">
      <c r="G15417"/>
    </row>
    <row r="15418" spans="7:7">
      <c r="G15418"/>
    </row>
    <row r="15419" spans="7:7">
      <c r="G15419"/>
    </row>
    <row r="15420" spans="7:7">
      <c r="G15420"/>
    </row>
    <row r="15421" spans="7:7">
      <c r="G15421"/>
    </row>
    <row r="15422" spans="7:7">
      <c r="G15422"/>
    </row>
    <row r="15423" spans="7:7">
      <c r="G15423"/>
    </row>
    <row r="15424" spans="7:7">
      <c r="G15424"/>
    </row>
    <row r="15425" spans="7:7">
      <c r="G15425"/>
    </row>
    <row r="15426" spans="7:7">
      <c r="G15426"/>
    </row>
    <row r="15427" spans="7:7">
      <c r="G15427"/>
    </row>
    <row r="15428" spans="7:7">
      <c r="G15428"/>
    </row>
    <row r="15429" spans="7:7">
      <c r="G15429"/>
    </row>
    <row r="15430" spans="7:7">
      <c r="G15430"/>
    </row>
    <row r="15431" spans="7:7">
      <c r="G15431"/>
    </row>
    <row r="15432" spans="7:7">
      <c r="G15432"/>
    </row>
    <row r="15433" spans="7:7">
      <c r="G15433"/>
    </row>
    <row r="15434" spans="7:7">
      <c r="G15434"/>
    </row>
    <row r="15435" spans="7:7">
      <c r="G15435"/>
    </row>
    <row r="15436" spans="7:7">
      <c r="G15436"/>
    </row>
    <row r="15437" spans="7:7">
      <c r="G15437"/>
    </row>
    <row r="15438" spans="7:7">
      <c r="G15438"/>
    </row>
    <row r="15439" spans="7:7">
      <c r="G15439"/>
    </row>
    <row r="15440" spans="7:7">
      <c r="G15440"/>
    </row>
    <row r="15441" spans="7:7">
      <c r="G15441"/>
    </row>
    <row r="15442" spans="7:7">
      <c r="G15442"/>
    </row>
    <row r="15443" spans="7:7">
      <c r="G15443"/>
    </row>
    <row r="15444" spans="7:7">
      <c r="G15444"/>
    </row>
    <row r="15445" spans="7:7">
      <c r="G15445"/>
    </row>
    <row r="15446" spans="7:7">
      <c r="G15446"/>
    </row>
    <row r="15447" spans="7:7">
      <c r="G15447"/>
    </row>
    <row r="15448" spans="7:7">
      <c r="G15448"/>
    </row>
    <row r="15449" spans="7:7">
      <c r="G15449"/>
    </row>
    <row r="15450" spans="7:7">
      <c r="G15450"/>
    </row>
    <row r="15451" spans="7:7">
      <c r="G15451"/>
    </row>
    <row r="15452" spans="7:7">
      <c r="G15452"/>
    </row>
    <row r="15453" spans="7:7">
      <c r="G15453"/>
    </row>
    <row r="15454" spans="7:7">
      <c r="G15454"/>
    </row>
    <row r="15455" spans="7:7">
      <c r="G15455"/>
    </row>
    <row r="15456" spans="7:7">
      <c r="G15456"/>
    </row>
    <row r="15457" spans="7:7">
      <c r="G15457"/>
    </row>
    <row r="15458" spans="7:7">
      <c r="G15458"/>
    </row>
    <row r="15459" spans="7:7">
      <c r="G15459"/>
    </row>
    <row r="15460" spans="7:7">
      <c r="G15460"/>
    </row>
    <row r="15461" spans="7:7">
      <c r="G15461"/>
    </row>
    <row r="15462" spans="7:7">
      <c r="G15462"/>
    </row>
    <row r="15463" spans="7:7">
      <c r="G15463"/>
    </row>
    <row r="15464" spans="7:7">
      <c r="G15464"/>
    </row>
    <row r="15465" spans="7:7">
      <c r="G15465"/>
    </row>
    <row r="15466" spans="7:7">
      <c r="G15466"/>
    </row>
    <row r="15467" spans="7:7">
      <c r="G15467"/>
    </row>
    <row r="15468" spans="7:7">
      <c r="G15468"/>
    </row>
    <row r="15469" spans="7:7">
      <c r="G15469"/>
    </row>
    <row r="15470" spans="7:7">
      <c r="G15470"/>
    </row>
    <row r="15471" spans="7:7">
      <c r="G15471"/>
    </row>
    <row r="15472" spans="7:7">
      <c r="G15472"/>
    </row>
    <row r="15473" spans="7:7">
      <c r="G15473"/>
    </row>
    <row r="15474" spans="7:7">
      <c r="G15474"/>
    </row>
    <row r="15475" spans="7:7">
      <c r="G15475"/>
    </row>
    <row r="15476" spans="7:7">
      <c r="G15476"/>
    </row>
    <row r="15477" spans="7:7">
      <c r="G15477"/>
    </row>
    <row r="15478" spans="7:7">
      <c r="G15478"/>
    </row>
    <row r="15479" spans="7:7">
      <c r="G15479"/>
    </row>
    <row r="15480" spans="7:7">
      <c r="G15480"/>
    </row>
    <row r="15481" spans="7:7">
      <c r="G15481"/>
    </row>
    <row r="15482" spans="7:7">
      <c r="G15482"/>
    </row>
    <row r="15483" spans="7:7">
      <c r="G15483"/>
    </row>
    <row r="15484" spans="7:7">
      <c r="G15484"/>
    </row>
    <row r="15485" spans="7:7">
      <c r="G15485"/>
    </row>
    <row r="15486" spans="7:7">
      <c r="G15486"/>
    </row>
    <row r="15487" spans="7:7">
      <c r="G15487"/>
    </row>
    <row r="15488" spans="7:7">
      <c r="G15488"/>
    </row>
    <row r="15489" spans="7:7">
      <c r="G15489"/>
    </row>
    <row r="15490" spans="7:7">
      <c r="G15490"/>
    </row>
    <row r="15491" spans="7:7">
      <c r="G15491"/>
    </row>
    <row r="15492" spans="7:7">
      <c r="G15492"/>
    </row>
    <row r="15493" spans="7:7">
      <c r="G15493"/>
    </row>
    <row r="15494" spans="7:7">
      <c r="G15494"/>
    </row>
    <row r="15495" spans="7:7">
      <c r="G15495"/>
    </row>
    <row r="15496" spans="7:7">
      <c r="G15496"/>
    </row>
    <row r="15497" spans="7:7">
      <c r="G15497"/>
    </row>
    <row r="15498" spans="7:7">
      <c r="G15498"/>
    </row>
    <row r="15499" spans="7:7">
      <c r="G15499"/>
    </row>
    <row r="15500" spans="7:7">
      <c r="G15500"/>
    </row>
    <row r="15501" spans="7:7">
      <c r="G15501"/>
    </row>
    <row r="15502" spans="7:7">
      <c r="G15502"/>
    </row>
    <row r="15503" spans="7:7">
      <c r="G15503"/>
    </row>
    <row r="15504" spans="7:7">
      <c r="G15504"/>
    </row>
    <row r="15505" spans="7:7">
      <c r="G15505"/>
    </row>
    <row r="15506" spans="7:7">
      <c r="G15506"/>
    </row>
    <row r="15507" spans="7:7">
      <c r="G15507"/>
    </row>
    <row r="15508" spans="7:7">
      <c r="G15508"/>
    </row>
    <row r="15509" spans="7:7">
      <c r="G15509"/>
    </row>
    <row r="15510" spans="7:7">
      <c r="G15510"/>
    </row>
    <row r="15511" spans="7:7">
      <c r="G15511"/>
    </row>
    <row r="15512" spans="7:7">
      <c r="G15512"/>
    </row>
    <row r="15513" spans="7:7">
      <c r="G15513"/>
    </row>
    <row r="15514" spans="7:7">
      <c r="G15514"/>
    </row>
    <row r="15515" spans="7:7">
      <c r="G15515"/>
    </row>
    <row r="15516" spans="7:7">
      <c r="G15516"/>
    </row>
    <row r="15517" spans="7:7">
      <c r="G15517"/>
    </row>
    <row r="15518" spans="7:7">
      <c r="G15518"/>
    </row>
    <row r="15519" spans="7:7">
      <c r="G15519"/>
    </row>
    <row r="15520" spans="7:7">
      <c r="G15520"/>
    </row>
    <row r="15521" spans="7:7">
      <c r="G15521"/>
    </row>
    <row r="15522" spans="7:7">
      <c r="G15522"/>
    </row>
    <row r="15523" spans="7:7">
      <c r="G15523"/>
    </row>
    <row r="15524" spans="7:7">
      <c r="G15524"/>
    </row>
    <row r="15525" spans="7:7">
      <c r="G15525"/>
    </row>
    <row r="15526" spans="7:7">
      <c r="G15526"/>
    </row>
    <row r="15527" spans="7:7">
      <c r="G15527"/>
    </row>
    <row r="15528" spans="7:7">
      <c r="G15528"/>
    </row>
    <row r="15529" spans="7:7">
      <c r="G15529"/>
    </row>
    <row r="15530" spans="7:7">
      <c r="G15530"/>
    </row>
    <row r="15531" spans="7:7">
      <c r="G15531"/>
    </row>
    <row r="15532" spans="7:7">
      <c r="G15532"/>
    </row>
    <row r="15533" spans="7:7">
      <c r="G15533"/>
    </row>
    <row r="15534" spans="7:7">
      <c r="G15534"/>
    </row>
    <row r="15535" spans="7:7">
      <c r="G15535"/>
    </row>
    <row r="15536" spans="7:7">
      <c r="G15536"/>
    </row>
    <row r="15537" spans="7:7">
      <c r="G15537"/>
    </row>
    <row r="15538" spans="7:7">
      <c r="G15538"/>
    </row>
    <row r="15539" spans="7:7">
      <c r="G15539"/>
    </row>
    <row r="15540" spans="7:7">
      <c r="G15540"/>
    </row>
    <row r="15541" spans="7:7">
      <c r="G15541"/>
    </row>
    <row r="15542" spans="7:7">
      <c r="G15542"/>
    </row>
    <row r="15543" spans="7:7">
      <c r="G15543"/>
    </row>
    <row r="15544" spans="7:7">
      <c r="G15544"/>
    </row>
    <row r="15545" spans="7:7">
      <c r="G15545"/>
    </row>
    <row r="15546" spans="7:7">
      <c r="G15546"/>
    </row>
    <row r="15547" spans="7:7">
      <c r="G15547"/>
    </row>
    <row r="15548" spans="7:7">
      <c r="G15548"/>
    </row>
    <row r="15549" spans="7:7">
      <c r="G15549"/>
    </row>
    <row r="15550" spans="7:7">
      <c r="G15550"/>
    </row>
    <row r="15551" spans="7:7">
      <c r="G15551"/>
    </row>
    <row r="15552" spans="7:7">
      <c r="G15552"/>
    </row>
    <row r="15553" spans="7:7">
      <c r="G15553"/>
    </row>
    <row r="15554" spans="7:7">
      <c r="G15554"/>
    </row>
    <row r="15555" spans="7:7">
      <c r="G15555"/>
    </row>
    <row r="15556" spans="7:7">
      <c r="G15556"/>
    </row>
    <row r="15557" spans="7:7">
      <c r="G15557"/>
    </row>
    <row r="15558" spans="7:7">
      <c r="G15558"/>
    </row>
    <row r="15559" spans="7:7">
      <c r="G15559"/>
    </row>
    <row r="15560" spans="7:7">
      <c r="G15560"/>
    </row>
    <row r="15561" spans="7:7">
      <c r="G15561"/>
    </row>
    <row r="15562" spans="7:7">
      <c r="G15562"/>
    </row>
    <row r="15563" spans="7:7">
      <c r="G15563"/>
    </row>
    <row r="15564" spans="7:7">
      <c r="G15564"/>
    </row>
    <row r="15565" spans="7:7">
      <c r="G15565"/>
    </row>
    <row r="15566" spans="7:7">
      <c r="G15566"/>
    </row>
    <row r="15567" spans="7:7">
      <c r="G15567"/>
    </row>
    <row r="15568" spans="7:7">
      <c r="G15568"/>
    </row>
    <row r="15569" spans="7:7">
      <c r="G15569"/>
    </row>
    <row r="15570" spans="7:7">
      <c r="G15570"/>
    </row>
    <row r="15571" spans="7:7">
      <c r="G15571"/>
    </row>
    <row r="15572" spans="7:7">
      <c r="G15572"/>
    </row>
    <row r="15573" spans="7:7">
      <c r="G15573"/>
    </row>
    <row r="15574" spans="7:7">
      <c r="G15574"/>
    </row>
    <row r="15575" spans="7:7">
      <c r="G15575"/>
    </row>
    <row r="15576" spans="7:7">
      <c r="G15576"/>
    </row>
    <row r="15577" spans="7:7">
      <c r="G15577"/>
    </row>
    <row r="15578" spans="7:7">
      <c r="G15578"/>
    </row>
    <row r="15579" spans="7:7">
      <c r="G15579"/>
    </row>
    <row r="15580" spans="7:7">
      <c r="G15580"/>
    </row>
    <row r="15581" spans="7:7">
      <c r="G15581"/>
    </row>
    <row r="15582" spans="7:7">
      <c r="G15582"/>
    </row>
    <row r="15583" spans="7:7">
      <c r="G15583"/>
    </row>
    <row r="15584" spans="7:7">
      <c r="G15584"/>
    </row>
    <row r="15585" spans="7:7">
      <c r="G15585"/>
    </row>
    <row r="15586" spans="7:7">
      <c r="G15586"/>
    </row>
    <row r="15587" spans="7:7">
      <c r="G15587"/>
    </row>
    <row r="15588" spans="7:7">
      <c r="G15588"/>
    </row>
    <row r="15589" spans="7:7">
      <c r="G15589"/>
    </row>
    <row r="15590" spans="7:7">
      <c r="G15590"/>
    </row>
    <row r="15591" spans="7:7">
      <c r="G15591"/>
    </row>
    <row r="15592" spans="7:7">
      <c r="G15592"/>
    </row>
    <row r="15593" spans="7:7">
      <c r="G15593"/>
    </row>
    <row r="15594" spans="7:7">
      <c r="G15594"/>
    </row>
    <row r="15595" spans="7:7">
      <c r="G15595"/>
    </row>
    <row r="15596" spans="7:7">
      <c r="G15596"/>
    </row>
    <row r="15597" spans="7:7">
      <c r="G15597"/>
    </row>
    <row r="15598" spans="7:7">
      <c r="G15598"/>
    </row>
    <row r="15599" spans="7:7">
      <c r="G15599"/>
    </row>
    <row r="15600" spans="7:7">
      <c r="G15600"/>
    </row>
    <row r="15601" spans="7:7">
      <c r="G15601"/>
    </row>
    <row r="15602" spans="7:7">
      <c r="G15602"/>
    </row>
    <row r="15603" spans="7:7">
      <c r="G15603"/>
    </row>
    <row r="15604" spans="7:7">
      <c r="G15604"/>
    </row>
    <row r="15605" spans="7:7">
      <c r="G15605"/>
    </row>
    <row r="15606" spans="7:7">
      <c r="G15606"/>
    </row>
    <row r="15607" spans="7:7">
      <c r="G15607"/>
    </row>
    <row r="15608" spans="7:7">
      <c r="G15608"/>
    </row>
    <row r="15609" spans="7:7">
      <c r="G15609"/>
    </row>
    <row r="15610" spans="7:7">
      <c r="G15610"/>
    </row>
    <row r="15611" spans="7:7">
      <c r="G15611"/>
    </row>
    <row r="15612" spans="7:7">
      <c r="G15612"/>
    </row>
    <row r="15613" spans="7:7">
      <c r="G15613"/>
    </row>
    <row r="15614" spans="7:7">
      <c r="G15614"/>
    </row>
    <row r="15615" spans="7:7">
      <c r="G15615"/>
    </row>
    <row r="15616" spans="7:7">
      <c r="G15616"/>
    </row>
    <row r="15617" spans="7:7">
      <c r="G15617"/>
    </row>
    <row r="15618" spans="7:7">
      <c r="G15618"/>
    </row>
    <row r="15619" spans="7:7">
      <c r="G15619"/>
    </row>
    <row r="15620" spans="7:7">
      <c r="G15620"/>
    </row>
    <row r="15621" spans="7:7">
      <c r="G15621"/>
    </row>
    <row r="15622" spans="7:7">
      <c r="G15622"/>
    </row>
    <row r="15623" spans="7:7">
      <c r="G15623"/>
    </row>
    <row r="15624" spans="7:7">
      <c r="G15624"/>
    </row>
    <row r="15625" spans="7:7">
      <c r="G15625"/>
    </row>
    <row r="15626" spans="7:7">
      <c r="G15626"/>
    </row>
    <row r="15627" spans="7:7">
      <c r="G15627"/>
    </row>
    <row r="15628" spans="7:7">
      <c r="G15628"/>
    </row>
    <row r="15629" spans="7:7">
      <c r="G15629"/>
    </row>
    <row r="15630" spans="7:7">
      <c r="G15630"/>
    </row>
    <row r="15631" spans="7:7">
      <c r="G15631"/>
    </row>
    <row r="15632" spans="7:7">
      <c r="G15632"/>
    </row>
    <row r="15633" spans="7:7">
      <c r="G15633"/>
    </row>
    <row r="15634" spans="7:7">
      <c r="G15634"/>
    </row>
    <row r="15635" spans="7:7">
      <c r="G15635"/>
    </row>
    <row r="15636" spans="7:7">
      <c r="G15636"/>
    </row>
    <row r="15637" spans="7:7">
      <c r="G15637"/>
    </row>
    <row r="15638" spans="7:7">
      <c r="G15638"/>
    </row>
    <row r="15639" spans="7:7">
      <c r="G15639"/>
    </row>
    <row r="15640" spans="7:7">
      <c r="G15640"/>
    </row>
    <row r="15641" spans="7:7">
      <c r="G15641"/>
    </row>
    <row r="15642" spans="7:7">
      <c r="G15642"/>
    </row>
    <row r="15643" spans="7:7">
      <c r="G15643"/>
    </row>
    <row r="15644" spans="7:7">
      <c r="G15644"/>
    </row>
    <row r="15645" spans="7:7">
      <c r="G15645"/>
    </row>
    <row r="15646" spans="7:7">
      <c r="G15646"/>
    </row>
    <row r="15647" spans="7:7">
      <c r="G15647"/>
    </row>
    <row r="15648" spans="7:7">
      <c r="G15648"/>
    </row>
    <row r="15649" spans="7:7">
      <c r="G15649"/>
    </row>
    <row r="15650" spans="7:7">
      <c r="G15650"/>
    </row>
    <row r="15651" spans="7:7">
      <c r="G15651"/>
    </row>
    <row r="15652" spans="7:7">
      <c r="G15652"/>
    </row>
    <row r="15653" spans="7:7">
      <c r="G15653"/>
    </row>
    <row r="15654" spans="7:7">
      <c r="G15654"/>
    </row>
    <row r="15655" spans="7:7">
      <c r="G15655"/>
    </row>
    <row r="15656" spans="7:7">
      <c r="G15656"/>
    </row>
    <row r="15657" spans="7:7">
      <c r="G15657"/>
    </row>
    <row r="15658" spans="7:7">
      <c r="G15658"/>
    </row>
    <row r="15659" spans="7:7">
      <c r="G15659"/>
    </row>
    <row r="15660" spans="7:7">
      <c r="G15660"/>
    </row>
    <row r="15661" spans="7:7">
      <c r="G15661"/>
    </row>
    <row r="15662" spans="7:7">
      <c r="G15662"/>
    </row>
    <row r="15663" spans="7:7">
      <c r="G15663"/>
    </row>
    <row r="15664" spans="7:7">
      <c r="G15664"/>
    </row>
    <row r="15665" spans="7:7">
      <c r="G15665"/>
    </row>
    <row r="15666" spans="7:7">
      <c r="G15666"/>
    </row>
    <row r="15667" spans="7:7">
      <c r="G15667"/>
    </row>
    <row r="15668" spans="7:7">
      <c r="G15668"/>
    </row>
    <row r="15669" spans="7:7">
      <c r="G15669"/>
    </row>
    <row r="15670" spans="7:7">
      <c r="G15670"/>
    </row>
    <row r="15671" spans="7:7">
      <c r="G15671"/>
    </row>
    <row r="15672" spans="7:7">
      <c r="G15672"/>
    </row>
    <row r="15673" spans="7:7">
      <c r="G15673"/>
    </row>
    <row r="15674" spans="7:7">
      <c r="G15674"/>
    </row>
    <row r="15675" spans="7:7">
      <c r="G15675"/>
    </row>
    <row r="15676" spans="7:7">
      <c r="G15676"/>
    </row>
    <row r="15677" spans="7:7">
      <c r="G15677"/>
    </row>
    <row r="15678" spans="7:7">
      <c r="G15678"/>
    </row>
    <row r="15679" spans="7:7">
      <c r="G15679"/>
    </row>
    <row r="15680" spans="7:7">
      <c r="G15680"/>
    </row>
    <row r="15681" spans="7:7">
      <c r="G15681"/>
    </row>
    <row r="15682" spans="7:7">
      <c r="G15682"/>
    </row>
    <row r="15683" spans="7:7">
      <c r="G15683"/>
    </row>
    <row r="15684" spans="7:7">
      <c r="G15684"/>
    </row>
    <row r="15685" spans="7:7">
      <c r="G15685"/>
    </row>
    <row r="15686" spans="7:7">
      <c r="G15686"/>
    </row>
    <row r="15687" spans="7:7">
      <c r="G15687"/>
    </row>
    <row r="15688" spans="7:7">
      <c r="G15688"/>
    </row>
    <row r="15689" spans="7:7">
      <c r="G15689"/>
    </row>
    <row r="15690" spans="7:7">
      <c r="G15690"/>
    </row>
    <row r="15691" spans="7:7">
      <c r="G15691"/>
    </row>
    <row r="15692" spans="7:7">
      <c r="G15692"/>
    </row>
    <row r="15693" spans="7:7">
      <c r="G15693"/>
    </row>
    <row r="15694" spans="7:7">
      <c r="G15694"/>
    </row>
    <row r="15695" spans="7:7">
      <c r="G15695"/>
    </row>
    <row r="15696" spans="7:7">
      <c r="G15696"/>
    </row>
    <row r="15697" spans="7:7">
      <c r="G15697"/>
    </row>
    <row r="15698" spans="7:7">
      <c r="G15698"/>
    </row>
    <row r="15699" spans="7:7">
      <c r="G15699"/>
    </row>
    <row r="15700" spans="7:7">
      <c r="G15700"/>
    </row>
    <row r="15701" spans="7:7">
      <c r="G15701"/>
    </row>
    <row r="15702" spans="7:7">
      <c r="G15702"/>
    </row>
    <row r="15703" spans="7:7">
      <c r="G15703"/>
    </row>
    <row r="15704" spans="7:7">
      <c r="G15704"/>
    </row>
    <row r="15705" spans="7:7">
      <c r="G15705"/>
    </row>
    <row r="15706" spans="7:7">
      <c r="G15706"/>
    </row>
    <row r="15707" spans="7:7">
      <c r="G15707"/>
    </row>
    <row r="15708" spans="7:7">
      <c r="G15708"/>
    </row>
    <row r="15709" spans="7:7">
      <c r="G15709"/>
    </row>
    <row r="15710" spans="7:7">
      <c r="G15710"/>
    </row>
    <row r="15711" spans="7:7">
      <c r="G15711"/>
    </row>
    <row r="15712" spans="7:7">
      <c r="G15712"/>
    </row>
    <row r="15713" spans="7:7">
      <c r="G15713"/>
    </row>
    <row r="15714" spans="7:7">
      <c r="G15714"/>
    </row>
    <row r="15715" spans="7:7">
      <c r="G15715"/>
    </row>
    <row r="15716" spans="7:7">
      <c r="G15716"/>
    </row>
    <row r="15717" spans="7:7">
      <c r="G15717"/>
    </row>
    <row r="15718" spans="7:7">
      <c r="G15718"/>
    </row>
    <row r="15719" spans="7:7">
      <c r="G15719"/>
    </row>
    <row r="15720" spans="7:7">
      <c r="G15720"/>
    </row>
    <row r="15721" spans="7:7">
      <c r="G15721"/>
    </row>
    <row r="15722" spans="7:7">
      <c r="G15722"/>
    </row>
    <row r="15723" spans="7:7">
      <c r="G15723"/>
    </row>
    <row r="15724" spans="7:7">
      <c r="G15724"/>
    </row>
    <row r="15725" spans="7:7">
      <c r="G15725"/>
    </row>
    <row r="15726" spans="7:7">
      <c r="G15726"/>
    </row>
    <row r="15727" spans="7:7">
      <c r="G15727"/>
    </row>
    <row r="15728" spans="7:7">
      <c r="G15728"/>
    </row>
    <row r="15729" spans="7:7">
      <c r="G15729"/>
    </row>
    <row r="15730" spans="7:7">
      <c r="G15730"/>
    </row>
    <row r="15731" spans="7:7">
      <c r="G15731"/>
    </row>
    <row r="15732" spans="7:7">
      <c r="G15732"/>
    </row>
    <row r="15733" spans="7:7">
      <c r="G15733"/>
    </row>
    <row r="15734" spans="7:7">
      <c r="G15734"/>
    </row>
    <row r="15735" spans="7:7">
      <c r="G15735"/>
    </row>
    <row r="15736" spans="7:7">
      <c r="G15736"/>
    </row>
    <row r="15737" spans="7:7">
      <c r="G15737"/>
    </row>
    <row r="15738" spans="7:7">
      <c r="G15738"/>
    </row>
    <row r="15739" spans="7:7">
      <c r="G15739"/>
    </row>
    <row r="15740" spans="7:7">
      <c r="G15740"/>
    </row>
    <row r="15741" spans="7:7">
      <c r="G15741"/>
    </row>
    <row r="15742" spans="7:7">
      <c r="G15742"/>
    </row>
    <row r="15743" spans="7:7">
      <c r="G15743"/>
    </row>
    <row r="15744" spans="7:7">
      <c r="G15744"/>
    </row>
    <row r="15745" spans="7:7">
      <c r="G15745"/>
    </row>
    <row r="15746" spans="7:7">
      <c r="G15746"/>
    </row>
    <row r="15747" spans="7:7">
      <c r="G15747"/>
    </row>
    <row r="15748" spans="7:7">
      <c r="G15748"/>
    </row>
    <row r="15749" spans="7:7">
      <c r="G15749"/>
    </row>
    <row r="15750" spans="7:7">
      <c r="G15750"/>
    </row>
    <row r="15751" spans="7:7">
      <c r="G15751"/>
    </row>
    <row r="15752" spans="7:7">
      <c r="G15752"/>
    </row>
    <row r="15753" spans="7:7">
      <c r="G15753"/>
    </row>
    <row r="15754" spans="7:7">
      <c r="G15754"/>
    </row>
    <row r="15755" spans="7:7">
      <c r="G15755"/>
    </row>
    <row r="15756" spans="7:7">
      <c r="G15756"/>
    </row>
    <row r="15757" spans="7:7">
      <c r="G15757"/>
    </row>
    <row r="15758" spans="7:7">
      <c r="G15758"/>
    </row>
    <row r="15759" spans="7:7">
      <c r="G15759"/>
    </row>
    <row r="15760" spans="7:7">
      <c r="G15760"/>
    </row>
    <row r="15761" spans="7:7">
      <c r="G15761"/>
    </row>
    <row r="15762" spans="7:7">
      <c r="G15762"/>
    </row>
    <row r="15763" spans="7:7">
      <c r="G15763"/>
    </row>
    <row r="15764" spans="7:7">
      <c r="G15764"/>
    </row>
    <row r="15765" spans="7:7">
      <c r="G15765"/>
    </row>
    <row r="15766" spans="7:7">
      <c r="G15766"/>
    </row>
    <row r="15767" spans="7:7">
      <c r="G15767"/>
    </row>
    <row r="15768" spans="7:7">
      <c r="G15768"/>
    </row>
    <row r="15769" spans="7:7">
      <c r="G15769"/>
    </row>
    <row r="15770" spans="7:7">
      <c r="G15770"/>
    </row>
    <row r="15771" spans="7:7">
      <c r="G15771"/>
    </row>
    <row r="15772" spans="7:7">
      <c r="G15772"/>
    </row>
    <row r="15773" spans="7:7">
      <c r="G15773"/>
    </row>
    <row r="15774" spans="7:7">
      <c r="G15774"/>
    </row>
    <row r="15775" spans="7:7">
      <c r="G15775"/>
    </row>
    <row r="15776" spans="7:7">
      <c r="G15776"/>
    </row>
    <row r="15777" spans="7:7">
      <c r="G15777"/>
    </row>
    <row r="15778" spans="7:7">
      <c r="G15778"/>
    </row>
    <row r="15779" spans="7:7">
      <c r="G15779"/>
    </row>
    <row r="15780" spans="7:7">
      <c r="G15780"/>
    </row>
    <row r="15781" spans="7:7">
      <c r="G15781"/>
    </row>
    <row r="15782" spans="7:7">
      <c r="G15782"/>
    </row>
    <row r="15783" spans="7:7">
      <c r="G15783"/>
    </row>
    <row r="15784" spans="7:7">
      <c r="G15784"/>
    </row>
    <row r="15785" spans="7:7">
      <c r="G15785"/>
    </row>
    <row r="15786" spans="7:7">
      <c r="G15786"/>
    </row>
    <row r="15787" spans="7:7">
      <c r="G15787"/>
    </row>
    <row r="15788" spans="7:7">
      <c r="G15788"/>
    </row>
    <row r="15789" spans="7:7">
      <c r="G15789"/>
    </row>
    <row r="15790" spans="7:7">
      <c r="G15790"/>
    </row>
    <row r="15791" spans="7:7">
      <c r="G15791"/>
    </row>
    <row r="15792" spans="7:7">
      <c r="G15792"/>
    </row>
    <row r="15793" spans="7:7">
      <c r="G15793"/>
    </row>
    <row r="15794" spans="7:7">
      <c r="G15794"/>
    </row>
    <row r="15795" spans="7:7">
      <c r="G15795"/>
    </row>
    <row r="15796" spans="7:7">
      <c r="G15796"/>
    </row>
    <row r="15797" spans="7:7">
      <c r="G15797"/>
    </row>
    <row r="15798" spans="7:7">
      <c r="G15798"/>
    </row>
    <row r="15799" spans="7:7">
      <c r="G15799"/>
    </row>
    <row r="15800" spans="7:7">
      <c r="G15800"/>
    </row>
    <row r="15801" spans="7:7">
      <c r="G15801"/>
    </row>
    <row r="15802" spans="7:7">
      <c r="G15802"/>
    </row>
    <row r="15803" spans="7:7">
      <c r="G15803"/>
    </row>
    <row r="15804" spans="7:7">
      <c r="G15804"/>
    </row>
    <row r="15805" spans="7:7">
      <c r="G15805"/>
    </row>
    <row r="15806" spans="7:7">
      <c r="G15806"/>
    </row>
    <row r="15807" spans="7:7">
      <c r="G15807"/>
    </row>
    <row r="15808" spans="7:7">
      <c r="G15808"/>
    </row>
    <row r="15809" spans="7:7">
      <c r="G15809"/>
    </row>
    <row r="15810" spans="7:7">
      <c r="G15810"/>
    </row>
    <row r="15811" spans="7:7">
      <c r="G15811"/>
    </row>
    <row r="15812" spans="7:7">
      <c r="G15812"/>
    </row>
    <row r="15813" spans="7:7">
      <c r="G15813"/>
    </row>
    <row r="15814" spans="7:7">
      <c r="G15814"/>
    </row>
    <row r="15815" spans="7:7">
      <c r="G15815"/>
    </row>
    <row r="15816" spans="7:7">
      <c r="G15816"/>
    </row>
    <row r="15817" spans="7:7">
      <c r="G15817"/>
    </row>
    <row r="15818" spans="7:7">
      <c r="G15818"/>
    </row>
    <row r="15819" spans="7:7">
      <c r="G15819"/>
    </row>
    <row r="15820" spans="7:7">
      <c r="G15820"/>
    </row>
    <row r="15821" spans="7:7">
      <c r="G15821"/>
    </row>
    <row r="15822" spans="7:7">
      <c r="G15822"/>
    </row>
    <row r="15823" spans="7:7">
      <c r="G15823"/>
    </row>
    <row r="15824" spans="7:7">
      <c r="G15824"/>
    </row>
    <row r="15825" spans="7:7">
      <c r="G15825"/>
    </row>
    <row r="15826" spans="7:7">
      <c r="G15826"/>
    </row>
    <row r="15827" spans="7:7">
      <c r="G15827"/>
    </row>
    <row r="15828" spans="7:7">
      <c r="G15828"/>
    </row>
    <row r="15829" spans="7:7">
      <c r="G15829"/>
    </row>
    <row r="15830" spans="7:7">
      <c r="G15830"/>
    </row>
    <row r="15831" spans="7:7">
      <c r="G15831"/>
    </row>
    <row r="15832" spans="7:7">
      <c r="G15832"/>
    </row>
    <row r="15833" spans="7:7">
      <c r="G15833"/>
    </row>
    <row r="15834" spans="7:7">
      <c r="G15834"/>
    </row>
    <row r="15835" spans="7:7">
      <c r="G15835"/>
    </row>
    <row r="15836" spans="7:7">
      <c r="G15836"/>
    </row>
    <row r="15837" spans="7:7">
      <c r="G15837"/>
    </row>
    <row r="15838" spans="7:7">
      <c r="G15838"/>
    </row>
    <row r="15839" spans="7:7">
      <c r="G15839"/>
    </row>
    <row r="15840" spans="7:7">
      <c r="G15840"/>
    </row>
    <row r="15841" spans="7:7">
      <c r="G15841"/>
    </row>
    <row r="15842" spans="7:7">
      <c r="G15842"/>
    </row>
    <row r="15843" spans="7:7">
      <c r="G15843"/>
    </row>
    <row r="15844" spans="7:7">
      <c r="G15844"/>
    </row>
    <row r="15845" spans="7:7">
      <c r="G15845"/>
    </row>
    <row r="15846" spans="7:7">
      <c r="G15846"/>
    </row>
    <row r="15847" spans="7:7">
      <c r="G15847"/>
    </row>
    <row r="15848" spans="7:7">
      <c r="G15848"/>
    </row>
    <row r="15849" spans="7:7">
      <c r="G15849"/>
    </row>
    <row r="15850" spans="7:7">
      <c r="G15850"/>
    </row>
    <row r="15851" spans="7:7">
      <c r="G15851"/>
    </row>
    <row r="15852" spans="7:7">
      <c r="G15852"/>
    </row>
    <row r="15853" spans="7:7">
      <c r="G15853"/>
    </row>
    <row r="15854" spans="7:7">
      <c r="G15854"/>
    </row>
    <row r="15855" spans="7:7">
      <c r="G15855"/>
    </row>
    <row r="15856" spans="7:7">
      <c r="G15856"/>
    </row>
    <row r="15857" spans="7:7">
      <c r="G15857"/>
    </row>
    <row r="15858" spans="7:7">
      <c r="G15858"/>
    </row>
    <row r="15859" spans="7:7">
      <c r="G15859"/>
    </row>
    <row r="15860" spans="7:7">
      <c r="G15860"/>
    </row>
    <row r="15861" spans="7:7">
      <c r="G15861"/>
    </row>
    <row r="15862" spans="7:7">
      <c r="G15862"/>
    </row>
    <row r="15863" spans="7:7">
      <c r="G15863"/>
    </row>
    <row r="15864" spans="7:7">
      <c r="G15864"/>
    </row>
    <row r="15865" spans="7:7">
      <c r="G15865"/>
    </row>
    <row r="15866" spans="7:7">
      <c r="G15866"/>
    </row>
    <row r="15867" spans="7:7">
      <c r="G15867"/>
    </row>
    <row r="15868" spans="7:7">
      <c r="G15868"/>
    </row>
    <row r="15869" spans="7:7">
      <c r="G15869"/>
    </row>
    <row r="15870" spans="7:7">
      <c r="G15870"/>
    </row>
    <row r="15871" spans="7:7">
      <c r="G15871"/>
    </row>
    <row r="15872" spans="7:7">
      <c r="G15872"/>
    </row>
    <row r="15873" spans="7:7">
      <c r="G15873"/>
    </row>
    <row r="15874" spans="7:7">
      <c r="G15874"/>
    </row>
    <row r="15875" spans="7:7">
      <c r="G15875"/>
    </row>
    <row r="15876" spans="7:7">
      <c r="G15876"/>
    </row>
    <row r="15877" spans="7:7">
      <c r="G15877"/>
    </row>
    <row r="15878" spans="7:7">
      <c r="G15878"/>
    </row>
    <row r="15879" spans="7:7">
      <c r="G15879"/>
    </row>
    <row r="15880" spans="7:7">
      <c r="G15880"/>
    </row>
    <row r="15881" spans="7:7">
      <c r="G15881"/>
    </row>
    <row r="15882" spans="7:7">
      <c r="G15882"/>
    </row>
    <row r="15883" spans="7:7">
      <c r="G15883"/>
    </row>
    <row r="15884" spans="7:7">
      <c r="G15884"/>
    </row>
    <row r="15885" spans="7:7">
      <c r="G15885"/>
    </row>
    <row r="15886" spans="7:7">
      <c r="G15886"/>
    </row>
    <row r="15887" spans="7:7">
      <c r="G15887"/>
    </row>
    <row r="15888" spans="7:7">
      <c r="G15888"/>
    </row>
    <row r="15889" spans="7:7">
      <c r="G15889"/>
    </row>
    <row r="15890" spans="7:7">
      <c r="G15890"/>
    </row>
    <row r="15891" spans="7:7">
      <c r="G15891"/>
    </row>
    <row r="15892" spans="7:7">
      <c r="G15892"/>
    </row>
    <row r="15893" spans="7:7">
      <c r="G15893"/>
    </row>
    <row r="15894" spans="7:7">
      <c r="G15894"/>
    </row>
    <row r="15895" spans="7:7">
      <c r="G15895"/>
    </row>
    <row r="15896" spans="7:7">
      <c r="G15896"/>
    </row>
    <row r="15897" spans="7:7">
      <c r="G15897"/>
    </row>
    <row r="15898" spans="7:7">
      <c r="G15898"/>
    </row>
    <row r="15899" spans="7:7">
      <c r="G15899"/>
    </row>
    <row r="15900" spans="7:7">
      <c r="G15900"/>
    </row>
    <row r="15901" spans="7:7">
      <c r="G15901"/>
    </row>
    <row r="15902" spans="7:7">
      <c r="G15902"/>
    </row>
    <row r="15903" spans="7:7">
      <c r="G15903"/>
    </row>
    <row r="15904" spans="7:7">
      <c r="G15904"/>
    </row>
    <row r="15905" spans="7:7">
      <c r="G15905"/>
    </row>
    <row r="15906" spans="7:7">
      <c r="G15906"/>
    </row>
    <row r="15907" spans="7:7">
      <c r="G15907"/>
    </row>
    <row r="15908" spans="7:7">
      <c r="G15908"/>
    </row>
    <row r="15909" spans="7:7">
      <c r="G15909"/>
    </row>
    <row r="15910" spans="7:7">
      <c r="G15910"/>
    </row>
    <row r="15911" spans="7:7">
      <c r="G15911"/>
    </row>
    <row r="15912" spans="7:7">
      <c r="G15912"/>
    </row>
    <row r="15913" spans="7:7">
      <c r="G15913"/>
    </row>
    <row r="15914" spans="7:7">
      <c r="G15914"/>
    </row>
    <row r="15915" spans="7:7">
      <c r="G15915"/>
    </row>
    <row r="15916" spans="7:7">
      <c r="G15916"/>
    </row>
    <row r="15917" spans="7:7">
      <c r="G15917"/>
    </row>
    <row r="15918" spans="7:7">
      <c r="G15918"/>
    </row>
    <row r="15919" spans="7:7">
      <c r="G15919"/>
    </row>
    <row r="15920" spans="7:7">
      <c r="G15920"/>
    </row>
    <row r="15921" spans="7:7">
      <c r="G15921"/>
    </row>
    <row r="15922" spans="7:7">
      <c r="G15922"/>
    </row>
    <row r="15923" spans="7:7">
      <c r="G15923"/>
    </row>
    <row r="15924" spans="7:7">
      <c r="G15924"/>
    </row>
    <row r="15925" spans="7:7">
      <c r="G15925"/>
    </row>
    <row r="15926" spans="7:7">
      <c r="G15926"/>
    </row>
    <row r="15927" spans="7:7">
      <c r="G15927"/>
    </row>
    <row r="15928" spans="7:7">
      <c r="G15928"/>
    </row>
    <row r="15929" spans="7:7">
      <c r="G15929"/>
    </row>
    <row r="15930" spans="7:7">
      <c r="G15930"/>
    </row>
    <row r="15931" spans="7:7">
      <c r="G15931"/>
    </row>
    <row r="15932" spans="7:7">
      <c r="G15932"/>
    </row>
    <row r="15933" spans="7:7">
      <c r="G15933"/>
    </row>
    <row r="15934" spans="7:7">
      <c r="G15934"/>
    </row>
    <row r="15935" spans="7:7">
      <c r="G15935"/>
    </row>
    <row r="15936" spans="7:7">
      <c r="G15936"/>
    </row>
    <row r="15937" spans="7:7">
      <c r="G15937"/>
    </row>
    <row r="15938" spans="7:7">
      <c r="G15938"/>
    </row>
    <row r="15939" spans="7:7">
      <c r="G15939"/>
    </row>
    <row r="15940" spans="7:7">
      <c r="G15940"/>
    </row>
    <row r="15941" spans="7:7">
      <c r="G15941"/>
    </row>
    <row r="15942" spans="7:7">
      <c r="G15942"/>
    </row>
    <row r="15943" spans="7:7">
      <c r="G15943"/>
    </row>
    <row r="15944" spans="7:7">
      <c r="G15944"/>
    </row>
    <row r="15945" spans="7:7">
      <c r="G15945"/>
    </row>
    <row r="15946" spans="7:7">
      <c r="G15946"/>
    </row>
    <row r="15947" spans="7:7">
      <c r="G15947"/>
    </row>
    <row r="15948" spans="7:7">
      <c r="G15948"/>
    </row>
    <row r="15949" spans="7:7">
      <c r="G15949"/>
    </row>
    <row r="15950" spans="7:7">
      <c r="G15950"/>
    </row>
    <row r="15951" spans="7:7">
      <c r="G15951"/>
    </row>
    <row r="15952" spans="7:7">
      <c r="G15952"/>
    </row>
    <row r="15953" spans="7:7">
      <c r="G15953"/>
    </row>
    <row r="15954" spans="7:7">
      <c r="G15954"/>
    </row>
    <row r="15955" spans="7:7">
      <c r="G15955"/>
    </row>
    <row r="15956" spans="7:7">
      <c r="G15956"/>
    </row>
    <row r="15957" spans="7:7">
      <c r="G15957"/>
    </row>
    <row r="15958" spans="7:7">
      <c r="G15958"/>
    </row>
    <row r="15959" spans="7:7">
      <c r="G15959"/>
    </row>
    <row r="15960" spans="7:7">
      <c r="G15960"/>
    </row>
    <row r="15961" spans="7:7">
      <c r="G15961"/>
    </row>
    <row r="15962" spans="7:7">
      <c r="G15962"/>
    </row>
    <row r="15963" spans="7:7">
      <c r="G15963"/>
    </row>
    <row r="15964" spans="7:7">
      <c r="G15964"/>
    </row>
    <row r="15965" spans="7:7">
      <c r="G15965"/>
    </row>
    <row r="15966" spans="7:7">
      <c r="G15966"/>
    </row>
    <row r="15967" spans="7:7">
      <c r="G15967"/>
    </row>
    <row r="15968" spans="7:7">
      <c r="G15968"/>
    </row>
    <row r="15969" spans="7:7">
      <c r="G15969"/>
    </row>
    <row r="15970" spans="7:7">
      <c r="G15970"/>
    </row>
    <row r="15971" spans="7:7">
      <c r="G15971"/>
    </row>
    <row r="15972" spans="7:7">
      <c r="G15972"/>
    </row>
    <row r="15973" spans="7:7">
      <c r="G15973"/>
    </row>
    <row r="15974" spans="7:7">
      <c r="G15974"/>
    </row>
    <row r="15975" spans="7:7">
      <c r="G15975"/>
    </row>
    <row r="15976" spans="7:7">
      <c r="G15976"/>
    </row>
    <row r="15977" spans="7:7">
      <c r="G15977"/>
    </row>
    <row r="15978" spans="7:7">
      <c r="G15978"/>
    </row>
    <row r="15979" spans="7:7">
      <c r="G15979"/>
    </row>
    <row r="15980" spans="7:7">
      <c r="G15980"/>
    </row>
    <row r="15981" spans="7:7">
      <c r="G15981"/>
    </row>
    <row r="15982" spans="7:7">
      <c r="G15982"/>
    </row>
    <row r="15983" spans="7:7">
      <c r="G15983"/>
    </row>
    <row r="15984" spans="7:7">
      <c r="G15984"/>
    </row>
    <row r="15985" spans="7:7">
      <c r="G15985"/>
    </row>
    <row r="15986" spans="7:7">
      <c r="G15986"/>
    </row>
    <row r="15987" spans="7:7">
      <c r="G15987"/>
    </row>
    <row r="15988" spans="7:7">
      <c r="G15988"/>
    </row>
    <row r="15989" spans="7:7">
      <c r="G15989"/>
    </row>
    <row r="15990" spans="7:7">
      <c r="G15990"/>
    </row>
    <row r="15991" spans="7:7">
      <c r="G15991"/>
    </row>
    <row r="15992" spans="7:7">
      <c r="G15992"/>
    </row>
    <row r="15993" spans="7:7">
      <c r="G15993"/>
    </row>
    <row r="15994" spans="7:7">
      <c r="G15994"/>
    </row>
    <row r="15995" spans="7:7">
      <c r="G15995"/>
    </row>
    <row r="15996" spans="7:7">
      <c r="G15996"/>
    </row>
    <row r="15997" spans="7:7">
      <c r="G15997"/>
    </row>
    <row r="15998" spans="7:7">
      <c r="G15998"/>
    </row>
    <row r="15999" spans="7:7">
      <c r="G15999"/>
    </row>
    <row r="16000" spans="7:7">
      <c r="G16000"/>
    </row>
    <row r="16001" spans="7:7">
      <c r="G16001"/>
    </row>
    <row r="16002" spans="7:7">
      <c r="G16002"/>
    </row>
    <row r="16003" spans="7:7">
      <c r="G16003"/>
    </row>
    <row r="16004" spans="7:7">
      <c r="G16004"/>
    </row>
    <row r="16005" spans="7:7">
      <c r="G16005"/>
    </row>
    <row r="16006" spans="7:7">
      <c r="G16006"/>
    </row>
    <row r="16007" spans="7:7">
      <c r="G16007"/>
    </row>
    <row r="16008" spans="7:7">
      <c r="G16008"/>
    </row>
    <row r="16009" spans="7:7">
      <c r="G16009"/>
    </row>
    <row r="16010" spans="7:7">
      <c r="G16010"/>
    </row>
    <row r="16011" spans="7:7">
      <c r="G16011"/>
    </row>
    <row r="16012" spans="7:7">
      <c r="G16012"/>
    </row>
    <row r="16013" spans="7:7">
      <c r="G16013"/>
    </row>
    <row r="16014" spans="7:7">
      <c r="G16014"/>
    </row>
    <row r="16015" spans="7:7">
      <c r="G16015"/>
    </row>
    <row r="16016" spans="7:7">
      <c r="G16016"/>
    </row>
    <row r="16017" spans="7:7">
      <c r="G16017"/>
    </row>
    <row r="16018" spans="7:7">
      <c r="G16018"/>
    </row>
    <row r="16019" spans="7:7">
      <c r="G16019"/>
    </row>
    <row r="16020" spans="7:7">
      <c r="G16020"/>
    </row>
    <row r="16021" spans="7:7">
      <c r="G16021"/>
    </row>
    <row r="16022" spans="7:7">
      <c r="G16022"/>
    </row>
    <row r="16023" spans="7:7">
      <c r="G16023"/>
    </row>
    <row r="16024" spans="7:7">
      <c r="G16024"/>
    </row>
    <row r="16025" spans="7:7">
      <c r="G16025"/>
    </row>
    <row r="16026" spans="7:7">
      <c r="G16026"/>
    </row>
    <row r="16027" spans="7:7">
      <c r="G16027"/>
    </row>
    <row r="16028" spans="7:7">
      <c r="G16028"/>
    </row>
    <row r="16029" spans="7:7">
      <c r="G16029"/>
    </row>
    <row r="16030" spans="7:7">
      <c r="G16030"/>
    </row>
    <row r="16031" spans="7:7">
      <c r="G16031"/>
    </row>
    <row r="16032" spans="7:7">
      <c r="G16032"/>
    </row>
    <row r="16033" spans="7:7">
      <c r="G16033"/>
    </row>
    <row r="16034" spans="7:7">
      <c r="G16034"/>
    </row>
    <row r="16035" spans="7:7">
      <c r="G16035"/>
    </row>
    <row r="16036" spans="7:7">
      <c r="G16036"/>
    </row>
    <row r="16037" spans="7:7">
      <c r="G16037"/>
    </row>
    <row r="16038" spans="7:7">
      <c r="G16038"/>
    </row>
    <row r="16039" spans="7:7">
      <c r="G16039"/>
    </row>
    <row r="16040" spans="7:7">
      <c r="G16040"/>
    </row>
    <row r="16041" spans="7:7">
      <c r="G16041"/>
    </row>
    <row r="16042" spans="7:7">
      <c r="G16042"/>
    </row>
    <row r="16043" spans="7:7">
      <c r="G16043"/>
    </row>
    <row r="16044" spans="7:7">
      <c r="G16044"/>
    </row>
    <row r="16045" spans="7:7">
      <c r="G16045"/>
    </row>
    <row r="16046" spans="7:7">
      <c r="G16046"/>
    </row>
    <row r="16047" spans="7:7">
      <c r="G16047"/>
    </row>
    <row r="16048" spans="7:7">
      <c r="G16048"/>
    </row>
    <row r="16049" spans="7:7">
      <c r="G16049"/>
    </row>
    <row r="16050" spans="7:7">
      <c r="G16050"/>
    </row>
    <row r="16051" spans="7:7">
      <c r="G16051"/>
    </row>
    <row r="16052" spans="7:7">
      <c r="G16052"/>
    </row>
    <row r="16053" spans="7:7">
      <c r="G16053"/>
    </row>
    <row r="16054" spans="7:7">
      <c r="G16054"/>
    </row>
    <row r="16055" spans="7:7">
      <c r="G16055"/>
    </row>
    <row r="16056" spans="7:7">
      <c r="G16056"/>
    </row>
    <row r="16057" spans="7:7">
      <c r="G16057"/>
    </row>
    <row r="16058" spans="7:7">
      <c r="G16058"/>
    </row>
    <row r="16059" spans="7:7">
      <c r="G16059"/>
    </row>
    <row r="16060" spans="7:7">
      <c r="G16060"/>
    </row>
    <row r="16061" spans="7:7">
      <c r="G16061"/>
    </row>
    <row r="16062" spans="7:7">
      <c r="G16062"/>
    </row>
    <row r="16063" spans="7:7">
      <c r="G16063"/>
    </row>
    <row r="16064" spans="7:7">
      <c r="G16064"/>
    </row>
    <row r="16065" spans="7:7">
      <c r="G16065"/>
    </row>
    <row r="16066" spans="7:7">
      <c r="G16066"/>
    </row>
    <row r="16067" spans="7:7">
      <c r="G16067"/>
    </row>
    <row r="16068" spans="7:7">
      <c r="G16068"/>
    </row>
    <row r="16069" spans="7:7">
      <c r="G16069"/>
    </row>
    <row r="16070" spans="7:7">
      <c r="G16070"/>
    </row>
    <row r="16071" spans="7:7">
      <c r="G16071"/>
    </row>
    <row r="16072" spans="7:7">
      <c r="G16072"/>
    </row>
    <row r="16073" spans="7:7">
      <c r="G16073"/>
    </row>
    <row r="16074" spans="7:7">
      <c r="G16074"/>
    </row>
    <row r="16075" spans="7:7">
      <c r="G16075"/>
    </row>
    <row r="16076" spans="7:7">
      <c r="G16076"/>
    </row>
    <row r="16077" spans="7:7">
      <c r="G16077"/>
    </row>
    <row r="16078" spans="7:7">
      <c r="G16078"/>
    </row>
    <row r="16079" spans="7:7">
      <c r="G16079"/>
    </row>
    <row r="16080" spans="7:7">
      <c r="G16080"/>
    </row>
    <row r="16081" spans="7:7">
      <c r="G16081"/>
    </row>
    <row r="16082" spans="7:7">
      <c r="G16082"/>
    </row>
    <row r="16083" spans="7:7">
      <c r="G16083"/>
    </row>
    <row r="16084" spans="7:7">
      <c r="G16084"/>
    </row>
    <row r="16085" spans="7:7">
      <c r="G16085"/>
    </row>
    <row r="16086" spans="7:7">
      <c r="G16086"/>
    </row>
    <row r="16087" spans="7:7">
      <c r="G16087"/>
    </row>
    <row r="16088" spans="7:7">
      <c r="G16088"/>
    </row>
    <row r="16089" spans="7:7">
      <c r="G16089"/>
    </row>
    <row r="16090" spans="7:7">
      <c r="G16090"/>
    </row>
    <row r="16091" spans="7:7">
      <c r="G16091"/>
    </row>
    <row r="16092" spans="7:7">
      <c r="G16092"/>
    </row>
    <row r="16093" spans="7:7">
      <c r="G16093"/>
    </row>
    <row r="16094" spans="7:7">
      <c r="G16094"/>
    </row>
    <row r="16095" spans="7:7">
      <c r="G16095"/>
    </row>
    <row r="16096" spans="7:7">
      <c r="G16096"/>
    </row>
    <row r="16097" spans="7:7">
      <c r="G16097"/>
    </row>
    <row r="16098" spans="7:7">
      <c r="G16098"/>
    </row>
    <row r="16099" spans="7:7">
      <c r="G16099"/>
    </row>
    <row r="16100" spans="7:7">
      <c r="G16100"/>
    </row>
    <row r="16101" spans="7:7">
      <c r="G16101"/>
    </row>
    <row r="16102" spans="7:7">
      <c r="G16102"/>
    </row>
    <row r="16103" spans="7:7">
      <c r="G16103"/>
    </row>
    <row r="16104" spans="7:7">
      <c r="G16104"/>
    </row>
    <row r="16105" spans="7:7">
      <c r="G16105"/>
    </row>
    <row r="16106" spans="7:7">
      <c r="G16106"/>
    </row>
    <row r="16107" spans="7:7">
      <c r="G16107"/>
    </row>
    <row r="16108" spans="7:7">
      <c r="G16108"/>
    </row>
    <row r="16109" spans="7:7">
      <c r="G16109"/>
    </row>
    <row r="16110" spans="7:7">
      <c r="G16110"/>
    </row>
    <row r="16111" spans="7:7">
      <c r="G16111"/>
    </row>
    <row r="16112" spans="7:7">
      <c r="G16112"/>
    </row>
    <row r="16113" spans="7:7">
      <c r="G16113"/>
    </row>
    <row r="16114" spans="7:7">
      <c r="G16114"/>
    </row>
    <row r="16115" spans="7:7">
      <c r="G16115"/>
    </row>
    <row r="16116" spans="7:7">
      <c r="G16116"/>
    </row>
    <row r="16117" spans="7:7">
      <c r="G16117"/>
    </row>
    <row r="16118" spans="7:7">
      <c r="G16118"/>
    </row>
    <row r="16119" spans="7:7">
      <c r="G16119"/>
    </row>
    <row r="16120" spans="7:7">
      <c r="G16120"/>
    </row>
    <row r="16121" spans="7:7">
      <c r="G16121"/>
    </row>
    <row r="16122" spans="7:7">
      <c r="G16122"/>
    </row>
    <row r="16123" spans="7:7">
      <c r="G16123"/>
    </row>
    <row r="16124" spans="7:7">
      <c r="G16124"/>
    </row>
    <row r="16125" spans="7:7">
      <c r="G16125"/>
    </row>
    <row r="16126" spans="7:7">
      <c r="G16126"/>
    </row>
    <row r="16127" spans="7:7">
      <c r="G16127"/>
    </row>
    <row r="16128" spans="7:7">
      <c r="G16128"/>
    </row>
    <row r="16129" spans="7:7">
      <c r="G16129"/>
    </row>
    <row r="16130" spans="7:7">
      <c r="G16130"/>
    </row>
    <row r="16131" spans="7:7">
      <c r="G16131"/>
    </row>
    <row r="16132" spans="7:7">
      <c r="G16132"/>
    </row>
    <row r="16133" spans="7:7">
      <c r="G16133"/>
    </row>
    <row r="16134" spans="7:7">
      <c r="G16134"/>
    </row>
    <row r="16135" spans="7:7">
      <c r="G16135"/>
    </row>
    <row r="16136" spans="7:7">
      <c r="G16136"/>
    </row>
    <row r="16137" spans="7:7">
      <c r="G16137"/>
    </row>
    <row r="16138" spans="7:7">
      <c r="G16138"/>
    </row>
    <row r="16139" spans="7:7">
      <c r="G16139"/>
    </row>
    <row r="16140" spans="7:7">
      <c r="G16140"/>
    </row>
    <row r="16141" spans="7:7">
      <c r="G16141"/>
    </row>
    <row r="16142" spans="7:7">
      <c r="G16142"/>
    </row>
    <row r="16143" spans="7:7">
      <c r="G16143"/>
    </row>
    <row r="16144" spans="7:7">
      <c r="G16144"/>
    </row>
    <row r="16145" spans="7:7">
      <c r="G16145"/>
    </row>
    <row r="16146" spans="7:7">
      <c r="G16146"/>
    </row>
    <row r="16147" spans="7:7">
      <c r="G16147"/>
    </row>
    <row r="16148" spans="7:7">
      <c r="G16148"/>
    </row>
    <row r="16149" spans="7:7">
      <c r="G16149"/>
    </row>
    <row r="16150" spans="7:7">
      <c r="G16150"/>
    </row>
    <row r="16151" spans="7:7">
      <c r="G16151"/>
    </row>
    <row r="16152" spans="7:7">
      <c r="G16152"/>
    </row>
    <row r="16153" spans="7:7">
      <c r="G16153"/>
    </row>
    <row r="16154" spans="7:7">
      <c r="G16154"/>
    </row>
    <row r="16155" spans="7:7">
      <c r="G16155"/>
    </row>
    <row r="16156" spans="7:7">
      <c r="G16156"/>
    </row>
    <row r="16157" spans="7:7">
      <c r="G16157"/>
    </row>
    <row r="16158" spans="7:7">
      <c r="G16158"/>
    </row>
    <row r="16159" spans="7:7">
      <c r="G16159"/>
    </row>
    <row r="16160" spans="7:7">
      <c r="G16160"/>
    </row>
    <row r="16161" spans="7:7">
      <c r="G16161"/>
    </row>
    <row r="16162" spans="7:7">
      <c r="G16162"/>
    </row>
    <row r="16163" spans="7:7">
      <c r="G16163"/>
    </row>
    <row r="16164" spans="7:7">
      <c r="G16164"/>
    </row>
    <row r="16165" spans="7:7">
      <c r="G16165"/>
    </row>
    <row r="16166" spans="7:7">
      <c r="G16166"/>
    </row>
    <row r="16167" spans="7:7">
      <c r="G16167"/>
    </row>
    <row r="16168" spans="7:7">
      <c r="G16168"/>
    </row>
    <row r="16169" spans="7:7">
      <c r="G16169"/>
    </row>
    <row r="16170" spans="7:7">
      <c r="G16170"/>
    </row>
    <row r="16171" spans="7:7">
      <c r="G16171"/>
    </row>
    <row r="16172" spans="7:7">
      <c r="G16172"/>
    </row>
    <row r="16173" spans="7:7">
      <c r="G16173"/>
    </row>
    <row r="16174" spans="7:7">
      <c r="G16174"/>
    </row>
    <row r="16175" spans="7:7">
      <c r="G16175"/>
    </row>
    <row r="16176" spans="7:7">
      <c r="G16176"/>
    </row>
    <row r="16177" spans="7:7">
      <c r="G16177"/>
    </row>
    <row r="16178" spans="7:7">
      <c r="G16178"/>
    </row>
    <row r="16179" spans="7:7">
      <c r="G16179"/>
    </row>
    <row r="16180" spans="7:7">
      <c r="G16180"/>
    </row>
    <row r="16181" spans="7:7">
      <c r="G16181"/>
    </row>
    <row r="16182" spans="7:7">
      <c r="G16182"/>
    </row>
    <row r="16183" spans="7:7">
      <c r="G16183"/>
    </row>
    <row r="16184" spans="7:7">
      <c r="G16184"/>
    </row>
    <row r="16185" spans="7:7">
      <c r="G16185"/>
    </row>
    <row r="16186" spans="7:7">
      <c r="G16186"/>
    </row>
    <row r="16187" spans="7:7">
      <c r="G16187"/>
    </row>
    <row r="16188" spans="7:7">
      <c r="G16188"/>
    </row>
    <row r="16189" spans="7:7">
      <c r="G16189"/>
    </row>
    <row r="16190" spans="7:7">
      <c r="G16190"/>
    </row>
    <row r="16191" spans="7:7">
      <c r="G16191"/>
    </row>
    <row r="16192" spans="7:7">
      <c r="G16192"/>
    </row>
    <row r="16193" spans="7:7">
      <c r="G16193"/>
    </row>
    <row r="16194" spans="7:7">
      <c r="G16194"/>
    </row>
    <row r="16195" spans="7:7">
      <c r="G16195"/>
    </row>
    <row r="16196" spans="7:7">
      <c r="G16196"/>
    </row>
    <row r="16197" spans="7:7">
      <c r="G16197"/>
    </row>
    <row r="16198" spans="7:7">
      <c r="G16198"/>
    </row>
    <row r="16199" spans="7:7">
      <c r="G16199"/>
    </row>
    <row r="16200" spans="7:7">
      <c r="G16200"/>
    </row>
    <row r="16201" spans="7:7">
      <c r="G16201"/>
    </row>
    <row r="16202" spans="7:7">
      <c r="G16202"/>
    </row>
    <row r="16203" spans="7:7">
      <c r="G16203"/>
    </row>
    <row r="16204" spans="7:7">
      <c r="G16204"/>
    </row>
    <row r="16205" spans="7:7">
      <c r="G16205"/>
    </row>
    <row r="16206" spans="7:7">
      <c r="G16206"/>
    </row>
    <row r="16207" spans="7:7">
      <c r="G16207"/>
    </row>
    <row r="16208" spans="7:7">
      <c r="G16208"/>
    </row>
    <row r="16209" spans="7:7">
      <c r="G16209"/>
    </row>
    <row r="16210" spans="7:7">
      <c r="G16210"/>
    </row>
    <row r="16211" spans="7:7">
      <c r="G16211"/>
    </row>
    <row r="16212" spans="7:7">
      <c r="G16212"/>
    </row>
    <row r="16213" spans="7:7">
      <c r="G16213"/>
    </row>
    <row r="16214" spans="7:7">
      <c r="G16214"/>
    </row>
    <row r="16215" spans="7:7">
      <c r="G16215"/>
    </row>
    <row r="16216" spans="7:7">
      <c r="G16216"/>
    </row>
    <row r="16217" spans="7:7">
      <c r="G16217"/>
    </row>
    <row r="16218" spans="7:7">
      <c r="G16218"/>
    </row>
    <row r="16219" spans="7:7">
      <c r="G16219"/>
    </row>
    <row r="16220" spans="7:7">
      <c r="G16220"/>
    </row>
    <row r="16221" spans="7:7">
      <c r="G16221"/>
    </row>
    <row r="16222" spans="7:7">
      <c r="G16222"/>
    </row>
    <row r="16223" spans="7:7">
      <c r="G16223"/>
    </row>
    <row r="16224" spans="7:7">
      <c r="G16224"/>
    </row>
    <row r="16225" spans="7:7">
      <c r="G16225"/>
    </row>
    <row r="16226" spans="7:7">
      <c r="G16226"/>
    </row>
    <row r="16227" spans="7:7">
      <c r="G16227"/>
    </row>
    <row r="16228" spans="7:7">
      <c r="G16228"/>
    </row>
    <row r="16229" spans="7:7">
      <c r="G16229"/>
    </row>
    <row r="16230" spans="7:7">
      <c r="G16230"/>
    </row>
    <row r="16231" spans="7:7">
      <c r="G16231"/>
    </row>
    <row r="16232" spans="7:7">
      <c r="G16232"/>
    </row>
    <row r="16233" spans="7:7">
      <c r="G16233"/>
    </row>
    <row r="16234" spans="7:7">
      <c r="G16234"/>
    </row>
    <row r="16235" spans="7:7">
      <c r="G16235"/>
    </row>
    <row r="16236" spans="7:7">
      <c r="G16236"/>
    </row>
    <row r="16237" spans="7:7">
      <c r="G16237"/>
    </row>
    <row r="16238" spans="7:7">
      <c r="G16238"/>
    </row>
    <row r="16239" spans="7:7">
      <c r="G16239"/>
    </row>
    <row r="16240" spans="7:7">
      <c r="G16240"/>
    </row>
    <row r="16241" spans="7:7">
      <c r="G16241"/>
    </row>
    <row r="16242" spans="7:7">
      <c r="G16242"/>
    </row>
    <row r="16243" spans="7:7">
      <c r="G16243"/>
    </row>
    <row r="16244" spans="7:7">
      <c r="G16244"/>
    </row>
    <row r="16245" spans="7:7">
      <c r="G16245"/>
    </row>
    <row r="16246" spans="7:7">
      <c r="G16246"/>
    </row>
    <row r="16247" spans="7:7">
      <c r="G16247"/>
    </row>
    <row r="16248" spans="7:7">
      <c r="G16248"/>
    </row>
    <row r="16249" spans="7:7">
      <c r="G16249"/>
    </row>
    <row r="16250" spans="7:7">
      <c r="G16250"/>
    </row>
    <row r="16251" spans="7:7">
      <c r="G16251"/>
    </row>
    <row r="16252" spans="7:7">
      <c r="G16252"/>
    </row>
    <row r="16253" spans="7:7">
      <c r="G16253"/>
    </row>
    <row r="16254" spans="7:7">
      <c r="G16254"/>
    </row>
    <row r="16255" spans="7:7">
      <c r="G16255"/>
    </row>
    <row r="16256" spans="7:7">
      <c r="G16256"/>
    </row>
    <row r="16257" spans="7:7">
      <c r="G16257"/>
    </row>
    <row r="16258" spans="7:7">
      <c r="G16258"/>
    </row>
    <row r="16259" spans="7:7">
      <c r="G16259"/>
    </row>
    <row r="16260" spans="7:7">
      <c r="G16260"/>
    </row>
    <row r="16261" spans="7:7">
      <c r="G16261"/>
    </row>
    <row r="16262" spans="7:7">
      <c r="G16262"/>
    </row>
    <row r="16263" spans="7:7">
      <c r="G16263"/>
    </row>
    <row r="16264" spans="7:7">
      <c r="G16264"/>
    </row>
    <row r="16265" spans="7:7">
      <c r="G16265"/>
    </row>
    <row r="16266" spans="7:7">
      <c r="G16266"/>
    </row>
    <row r="16267" spans="7:7">
      <c r="G16267"/>
    </row>
    <row r="16268" spans="7:7">
      <c r="G16268"/>
    </row>
    <row r="16269" spans="7:7">
      <c r="G16269"/>
    </row>
    <row r="16270" spans="7:7">
      <c r="G16270"/>
    </row>
    <row r="16271" spans="7:7">
      <c r="G16271"/>
    </row>
    <row r="16272" spans="7:7">
      <c r="G16272"/>
    </row>
    <row r="16273" spans="7:7">
      <c r="G16273"/>
    </row>
    <row r="16274" spans="7:7">
      <c r="G16274"/>
    </row>
    <row r="16275" spans="7:7">
      <c r="G16275"/>
    </row>
    <row r="16276" spans="7:7">
      <c r="G16276"/>
    </row>
    <row r="16277" spans="7:7">
      <c r="G16277"/>
    </row>
    <row r="16278" spans="7:7">
      <c r="G16278"/>
    </row>
    <row r="16279" spans="7:7">
      <c r="G16279"/>
    </row>
    <row r="16280" spans="7:7">
      <c r="G16280"/>
    </row>
    <row r="16281" spans="7:7">
      <c r="G16281"/>
    </row>
    <row r="16282" spans="7:7">
      <c r="G16282"/>
    </row>
    <row r="16283" spans="7:7">
      <c r="G16283"/>
    </row>
    <row r="16284" spans="7:7">
      <c r="G16284"/>
    </row>
    <row r="16285" spans="7:7">
      <c r="G16285"/>
    </row>
    <row r="16286" spans="7:7">
      <c r="G16286"/>
    </row>
    <row r="16287" spans="7:7">
      <c r="G16287"/>
    </row>
    <row r="16288" spans="7:7">
      <c r="G16288"/>
    </row>
    <row r="16289" spans="7:7">
      <c r="G16289"/>
    </row>
    <row r="16290" spans="7:7">
      <c r="G16290"/>
    </row>
    <row r="16291" spans="7:7">
      <c r="G16291"/>
    </row>
    <row r="16292" spans="7:7">
      <c r="G16292"/>
    </row>
    <row r="16293" spans="7:7">
      <c r="G16293"/>
    </row>
    <row r="16294" spans="7:7">
      <c r="G16294"/>
    </row>
    <row r="16295" spans="7:7">
      <c r="G16295"/>
    </row>
    <row r="16296" spans="7:7">
      <c r="G16296"/>
    </row>
    <row r="16297" spans="7:7">
      <c r="G16297"/>
    </row>
    <row r="16298" spans="7:7">
      <c r="G16298"/>
    </row>
    <row r="16299" spans="7:7">
      <c r="G16299"/>
    </row>
    <row r="16300" spans="7:7">
      <c r="G16300"/>
    </row>
    <row r="16301" spans="7:7">
      <c r="G16301"/>
    </row>
    <row r="16302" spans="7:7">
      <c r="G16302"/>
    </row>
    <row r="16303" spans="7:7">
      <c r="G16303"/>
    </row>
    <row r="16304" spans="7:7">
      <c r="G16304"/>
    </row>
    <row r="16305" spans="7:7">
      <c r="G16305"/>
    </row>
    <row r="16306" spans="7:7">
      <c r="G16306"/>
    </row>
    <row r="16307" spans="7:7">
      <c r="G16307"/>
    </row>
    <row r="16308" spans="7:7">
      <c r="G16308"/>
    </row>
    <row r="16309" spans="7:7">
      <c r="G16309"/>
    </row>
    <row r="16310" spans="7:7">
      <c r="G16310"/>
    </row>
    <row r="16311" spans="7:7">
      <c r="G16311"/>
    </row>
    <row r="16312" spans="7:7">
      <c r="G16312"/>
    </row>
    <row r="16313" spans="7:7">
      <c r="G16313"/>
    </row>
    <row r="16314" spans="7:7">
      <c r="G16314"/>
    </row>
    <row r="16315" spans="7:7">
      <c r="G16315"/>
    </row>
    <row r="16316" spans="7:7">
      <c r="G16316"/>
    </row>
    <row r="16317" spans="7:7">
      <c r="G16317"/>
    </row>
    <row r="16318" spans="7:7">
      <c r="G16318"/>
    </row>
    <row r="16319" spans="7:7">
      <c r="G16319"/>
    </row>
    <row r="16320" spans="7:7">
      <c r="G16320"/>
    </row>
    <row r="16321" spans="7:7">
      <c r="G16321"/>
    </row>
    <row r="16322" spans="7:7">
      <c r="G16322"/>
    </row>
    <row r="16323" spans="7:7">
      <c r="G16323"/>
    </row>
    <row r="16324" spans="7:7">
      <c r="G16324"/>
    </row>
    <row r="16325" spans="7:7">
      <c r="G16325"/>
    </row>
    <row r="16326" spans="7:7">
      <c r="G16326"/>
    </row>
    <row r="16327" spans="7:7">
      <c r="G16327"/>
    </row>
    <row r="16328" spans="7:7">
      <c r="G16328"/>
    </row>
    <row r="16329" spans="7:7">
      <c r="G16329"/>
    </row>
    <row r="16330" spans="7:7">
      <c r="G16330"/>
    </row>
    <row r="16331" spans="7:7">
      <c r="G16331"/>
    </row>
    <row r="16332" spans="7:7">
      <c r="G16332"/>
    </row>
    <row r="16333" spans="7:7">
      <c r="G16333"/>
    </row>
    <row r="16334" spans="7:7">
      <c r="G16334"/>
    </row>
    <row r="16335" spans="7:7">
      <c r="G16335"/>
    </row>
    <row r="16336" spans="7:7">
      <c r="G16336"/>
    </row>
    <row r="16337" spans="7:7">
      <c r="G16337"/>
    </row>
    <row r="16338" spans="7:7">
      <c r="G16338"/>
    </row>
    <row r="16339" spans="7:7">
      <c r="G16339"/>
    </row>
    <row r="16340" spans="7:7">
      <c r="G16340"/>
    </row>
    <row r="16341" spans="7:7">
      <c r="G16341"/>
    </row>
    <row r="16342" spans="7:7">
      <c r="G16342"/>
    </row>
    <row r="16343" spans="7:7">
      <c r="G16343"/>
    </row>
    <row r="16344" spans="7:7">
      <c r="G16344"/>
    </row>
    <row r="16345" spans="7:7">
      <c r="G16345"/>
    </row>
    <row r="16346" spans="7:7">
      <c r="G16346"/>
    </row>
    <row r="16347" spans="7:7">
      <c r="G16347"/>
    </row>
    <row r="16348" spans="7:7">
      <c r="G16348"/>
    </row>
    <row r="16349" spans="7:7">
      <c r="G16349"/>
    </row>
    <row r="16350" spans="7:7">
      <c r="G16350"/>
    </row>
    <row r="16351" spans="7:7">
      <c r="G16351"/>
    </row>
    <row r="16352" spans="7:7">
      <c r="G16352"/>
    </row>
    <row r="16353" spans="7:7">
      <c r="G16353"/>
    </row>
    <row r="16354" spans="7:7">
      <c r="G16354"/>
    </row>
    <row r="16355" spans="7:7">
      <c r="G16355"/>
    </row>
    <row r="16356" spans="7:7">
      <c r="G16356"/>
    </row>
    <row r="16357" spans="7:7">
      <c r="G16357"/>
    </row>
    <row r="16358" spans="7:7">
      <c r="G16358"/>
    </row>
    <row r="16359" spans="7:7">
      <c r="G16359"/>
    </row>
    <row r="16360" spans="7:7">
      <c r="G16360"/>
    </row>
    <row r="16361" spans="7:7">
      <c r="G16361"/>
    </row>
    <row r="16362" spans="7:7">
      <c r="G16362"/>
    </row>
    <row r="16363" spans="7:7">
      <c r="G16363"/>
    </row>
    <row r="16364" spans="7:7">
      <c r="G16364"/>
    </row>
    <row r="16365" spans="7:7">
      <c r="G16365"/>
    </row>
    <row r="16366" spans="7:7">
      <c r="G16366"/>
    </row>
    <row r="16367" spans="7:7">
      <c r="G16367"/>
    </row>
    <row r="16368" spans="7:7">
      <c r="G16368"/>
    </row>
    <row r="16369" spans="7:7">
      <c r="G16369"/>
    </row>
    <row r="16370" spans="7:7">
      <c r="G16370"/>
    </row>
    <row r="16371" spans="7:7">
      <c r="G16371"/>
    </row>
    <row r="16372" spans="7:7">
      <c r="G16372"/>
    </row>
    <row r="16373" spans="7:7">
      <c r="G16373"/>
    </row>
    <row r="16374" spans="7:7">
      <c r="G16374"/>
    </row>
    <row r="16375" spans="7:7">
      <c r="G16375"/>
    </row>
    <row r="16376" spans="7:7">
      <c r="G16376"/>
    </row>
    <row r="16377" spans="7:7">
      <c r="G16377"/>
    </row>
    <row r="16378" spans="7:7">
      <c r="G16378"/>
    </row>
    <row r="16379" spans="7:7">
      <c r="G16379"/>
    </row>
    <row r="16380" spans="7:7">
      <c r="G16380"/>
    </row>
    <row r="16381" spans="7:7">
      <c r="G16381"/>
    </row>
    <row r="16382" spans="7:7">
      <c r="G16382"/>
    </row>
    <row r="16383" spans="7:7">
      <c r="G16383"/>
    </row>
    <row r="16384" spans="7:7">
      <c r="G16384"/>
    </row>
    <row r="16385" spans="7:7">
      <c r="G16385"/>
    </row>
    <row r="16386" spans="7:7">
      <c r="G16386"/>
    </row>
    <row r="16387" spans="7:7">
      <c r="G16387"/>
    </row>
    <row r="16388" spans="7:7">
      <c r="G16388"/>
    </row>
    <row r="16389" spans="7:7">
      <c r="G16389"/>
    </row>
    <row r="16390" spans="7:7">
      <c r="G16390"/>
    </row>
    <row r="16391" spans="7:7">
      <c r="G16391"/>
    </row>
    <row r="16392" spans="7:7">
      <c r="G16392"/>
    </row>
    <row r="16393" spans="7:7">
      <c r="G16393"/>
    </row>
    <row r="16394" spans="7:7">
      <c r="G16394"/>
    </row>
    <row r="16395" spans="7:7">
      <c r="G16395"/>
    </row>
    <row r="16396" spans="7:7">
      <c r="G16396"/>
    </row>
    <row r="16397" spans="7:7">
      <c r="G16397"/>
    </row>
    <row r="16398" spans="7:7">
      <c r="G16398"/>
    </row>
    <row r="16399" spans="7:7">
      <c r="G16399"/>
    </row>
    <row r="16400" spans="7:7">
      <c r="G16400"/>
    </row>
    <row r="16401" spans="7:7">
      <c r="G16401"/>
    </row>
    <row r="16402" spans="7:7">
      <c r="G16402"/>
    </row>
    <row r="16403" spans="7:7">
      <c r="G16403"/>
    </row>
    <row r="16404" spans="7:7">
      <c r="G16404"/>
    </row>
    <row r="16405" spans="7:7">
      <c r="G16405"/>
    </row>
    <row r="16406" spans="7:7">
      <c r="G16406"/>
    </row>
    <row r="16407" spans="7:7">
      <c r="G16407"/>
    </row>
    <row r="16408" spans="7:7">
      <c r="G16408"/>
    </row>
    <row r="16409" spans="7:7">
      <c r="G16409"/>
    </row>
    <row r="16410" spans="7:7">
      <c r="G16410"/>
    </row>
    <row r="16411" spans="7:7">
      <c r="G16411"/>
    </row>
    <row r="16412" spans="7:7">
      <c r="G16412"/>
    </row>
    <row r="16413" spans="7:7">
      <c r="G16413"/>
    </row>
    <row r="16414" spans="7:7">
      <c r="G16414"/>
    </row>
    <row r="16415" spans="7:7">
      <c r="G16415"/>
    </row>
    <row r="16416" spans="7:7">
      <c r="G16416"/>
    </row>
    <row r="16417" spans="7:7">
      <c r="G16417"/>
    </row>
    <row r="16418" spans="7:7">
      <c r="G16418"/>
    </row>
    <row r="16419" spans="7:7">
      <c r="G16419"/>
    </row>
    <row r="16420" spans="7:7">
      <c r="G16420"/>
    </row>
    <row r="16421" spans="7:7">
      <c r="G16421"/>
    </row>
    <row r="16422" spans="7:7">
      <c r="G16422"/>
    </row>
    <row r="16423" spans="7:7">
      <c r="G16423"/>
    </row>
    <row r="16424" spans="7:7">
      <c r="G16424"/>
    </row>
    <row r="16425" spans="7:7">
      <c r="G16425"/>
    </row>
    <row r="16426" spans="7:7">
      <c r="G16426"/>
    </row>
    <row r="16427" spans="7:7">
      <c r="G16427"/>
    </row>
    <row r="16428" spans="7:7">
      <c r="G16428"/>
    </row>
    <row r="16429" spans="7:7">
      <c r="G16429"/>
    </row>
    <row r="16430" spans="7:7">
      <c r="G16430"/>
    </row>
    <row r="16431" spans="7:7">
      <c r="G16431"/>
    </row>
    <row r="16432" spans="7:7">
      <c r="G16432"/>
    </row>
    <row r="16433" spans="7:7">
      <c r="G16433"/>
    </row>
    <row r="16434" spans="7:7">
      <c r="G16434"/>
    </row>
    <row r="16435" spans="7:7">
      <c r="G16435"/>
    </row>
    <row r="16436" spans="7:7">
      <c r="G16436"/>
    </row>
    <row r="16437" spans="7:7">
      <c r="G16437"/>
    </row>
    <row r="16438" spans="7:7">
      <c r="G16438"/>
    </row>
    <row r="16439" spans="7:7">
      <c r="G16439"/>
    </row>
    <row r="16440" spans="7:7">
      <c r="G16440"/>
    </row>
    <row r="16441" spans="7:7">
      <c r="G16441"/>
    </row>
    <row r="16442" spans="7:7">
      <c r="G16442"/>
    </row>
    <row r="16443" spans="7:7">
      <c r="G16443"/>
    </row>
    <row r="16444" spans="7:7">
      <c r="G16444"/>
    </row>
    <row r="16445" spans="7:7">
      <c r="G16445"/>
    </row>
    <row r="16446" spans="7:7">
      <c r="G16446"/>
    </row>
    <row r="16447" spans="7:7">
      <c r="G16447"/>
    </row>
    <row r="16448" spans="7:7">
      <c r="G16448"/>
    </row>
    <row r="16449" spans="7:7">
      <c r="G16449"/>
    </row>
    <row r="16450" spans="7:7">
      <c r="G16450"/>
    </row>
    <row r="16451" spans="7:7">
      <c r="G16451"/>
    </row>
    <row r="16452" spans="7:7">
      <c r="G16452"/>
    </row>
    <row r="16453" spans="7:7">
      <c r="G16453"/>
    </row>
    <row r="16454" spans="7:7">
      <c r="G16454"/>
    </row>
    <row r="16455" spans="7:7">
      <c r="G16455"/>
    </row>
    <row r="16456" spans="7:7">
      <c r="G16456"/>
    </row>
    <row r="16457" spans="7:7">
      <c r="G16457"/>
    </row>
    <row r="16458" spans="7:7">
      <c r="G16458"/>
    </row>
    <row r="16459" spans="7:7">
      <c r="G16459"/>
    </row>
    <row r="16460" spans="7:7">
      <c r="G16460"/>
    </row>
    <row r="16461" spans="7:7">
      <c r="G16461"/>
    </row>
    <row r="16462" spans="7:7">
      <c r="G16462"/>
    </row>
    <row r="16463" spans="7:7">
      <c r="G16463"/>
    </row>
    <row r="16464" spans="7:7">
      <c r="G16464"/>
    </row>
    <row r="16465" spans="7:7">
      <c r="G16465"/>
    </row>
    <row r="16466" spans="7:7">
      <c r="G16466"/>
    </row>
    <row r="16467" spans="7:7">
      <c r="G16467"/>
    </row>
    <row r="16468" spans="7:7">
      <c r="G16468"/>
    </row>
    <row r="16469" spans="7:7">
      <c r="G16469"/>
    </row>
    <row r="16470" spans="7:7">
      <c r="G16470"/>
    </row>
    <row r="16471" spans="7:7">
      <c r="G16471"/>
    </row>
    <row r="16472" spans="7:7">
      <c r="G16472"/>
    </row>
    <row r="16473" spans="7:7">
      <c r="G16473"/>
    </row>
    <row r="16474" spans="7:7">
      <c r="G16474"/>
    </row>
    <row r="16475" spans="7:7">
      <c r="G16475"/>
    </row>
    <row r="16476" spans="7:7">
      <c r="G16476"/>
    </row>
    <row r="16477" spans="7:7">
      <c r="G16477"/>
    </row>
    <row r="16478" spans="7:7">
      <c r="G16478"/>
    </row>
    <row r="16479" spans="7:7">
      <c r="G16479"/>
    </row>
    <row r="16480" spans="7:7">
      <c r="G16480"/>
    </row>
    <row r="16481" spans="7:7">
      <c r="G16481"/>
    </row>
    <row r="16482" spans="7:7">
      <c r="G16482"/>
    </row>
    <row r="16483" spans="7:7">
      <c r="G16483"/>
    </row>
    <row r="16484" spans="7:7">
      <c r="G16484"/>
    </row>
    <row r="16485" spans="7:7">
      <c r="G16485"/>
    </row>
    <row r="16486" spans="7:7">
      <c r="G16486"/>
    </row>
    <row r="16487" spans="7:7">
      <c r="G16487"/>
    </row>
    <row r="16488" spans="7:7">
      <c r="G16488"/>
    </row>
    <row r="16489" spans="7:7">
      <c r="G16489"/>
    </row>
    <row r="16490" spans="7:7">
      <c r="G16490"/>
    </row>
    <row r="16491" spans="7:7">
      <c r="G16491"/>
    </row>
    <row r="16492" spans="7:7">
      <c r="G16492"/>
    </row>
    <row r="16493" spans="7:7">
      <c r="G16493"/>
    </row>
    <row r="16494" spans="7:7">
      <c r="G16494"/>
    </row>
    <row r="16495" spans="7:7">
      <c r="G16495"/>
    </row>
    <row r="16496" spans="7:7">
      <c r="G16496"/>
    </row>
    <row r="16497" spans="7:7">
      <c r="G16497"/>
    </row>
    <row r="16498" spans="7:7">
      <c r="G16498"/>
    </row>
    <row r="16499" spans="7:7">
      <c r="G16499"/>
    </row>
    <row r="16500" spans="7:7">
      <c r="G16500"/>
    </row>
    <row r="16501" spans="7:7">
      <c r="G16501"/>
    </row>
    <row r="16502" spans="7:7">
      <c r="G16502"/>
    </row>
    <row r="16503" spans="7:7">
      <c r="G16503"/>
    </row>
    <row r="16504" spans="7:7">
      <c r="G16504"/>
    </row>
    <row r="16505" spans="7:7">
      <c r="G16505"/>
    </row>
    <row r="16506" spans="7:7">
      <c r="G16506"/>
    </row>
    <row r="16507" spans="7:7">
      <c r="G16507"/>
    </row>
    <row r="16508" spans="7:7">
      <c r="G16508"/>
    </row>
    <row r="16509" spans="7:7">
      <c r="G16509"/>
    </row>
    <row r="16510" spans="7:7">
      <c r="G16510"/>
    </row>
    <row r="16511" spans="7:7">
      <c r="G16511"/>
    </row>
    <row r="16512" spans="7:7">
      <c r="G16512"/>
    </row>
    <row r="16513" spans="7:7">
      <c r="G16513"/>
    </row>
    <row r="16514" spans="7:7">
      <c r="G16514"/>
    </row>
    <row r="16515" spans="7:7">
      <c r="G16515"/>
    </row>
    <row r="16516" spans="7:7">
      <c r="G16516"/>
    </row>
    <row r="16517" spans="7:7">
      <c r="G16517"/>
    </row>
    <row r="16518" spans="7:7">
      <c r="G16518"/>
    </row>
    <row r="16519" spans="7:7">
      <c r="G16519"/>
    </row>
    <row r="16520" spans="7:7">
      <c r="G16520"/>
    </row>
    <row r="16521" spans="7:7">
      <c r="G16521"/>
    </row>
    <row r="16522" spans="7:7">
      <c r="G16522"/>
    </row>
    <row r="16523" spans="7:7">
      <c r="G16523"/>
    </row>
    <row r="16524" spans="7:7">
      <c r="G16524"/>
    </row>
    <row r="16525" spans="7:7">
      <c r="G16525"/>
    </row>
    <row r="16526" spans="7:7">
      <c r="G16526"/>
    </row>
    <row r="16527" spans="7:7">
      <c r="G16527"/>
    </row>
    <row r="16528" spans="7:7">
      <c r="G16528"/>
    </row>
    <row r="16529" spans="7:7">
      <c r="G16529"/>
    </row>
    <row r="16530" spans="7:7">
      <c r="G16530"/>
    </row>
    <row r="16531" spans="7:7">
      <c r="G16531"/>
    </row>
    <row r="16532" spans="7:7">
      <c r="G16532"/>
    </row>
    <row r="16533" spans="7:7">
      <c r="G16533"/>
    </row>
    <row r="16534" spans="7:7">
      <c r="G16534"/>
    </row>
    <row r="16535" spans="7:7">
      <c r="G16535"/>
    </row>
    <row r="16536" spans="7:7">
      <c r="G16536"/>
    </row>
    <row r="16537" spans="7:7">
      <c r="G16537"/>
    </row>
    <row r="16538" spans="7:7">
      <c r="G16538"/>
    </row>
    <row r="16539" spans="7:7">
      <c r="G16539"/>
    </row>
    <row r="16540" spans="7:7">
      <c r="G16540"/>
    </row>
    <row r="16541" spans="7:7">
      <c r="G16541"/>
    </row>
    <row r="16542" spans="7:7">
      <c r="G16542"/>
    </row>
    <row r="16543" spans="7:7">
      <c r="G16543"/>
    </row>
    <row r="16544" spans="7:7">
      <c r="G16544"/>
    </row>
    <row r="16545" spans="7:7">
      <c r="G16545"/>
    </row>
    <row r="16546" spans="7:7">
      <c r="G16546"/>
    </row>
    <row r="16547" spans="7:7">
      <c r="G16547"/>
    </row>
    <row r="16548" spans="7:7">
      <c r="G16548"/>
    </row>
    <row r="16549" spans="7:7">
      <c r="G16549"/>
    </row>
    <row r="16550" spans="7:7">
      <c r="G16550"/>
    </row>
    <row r="16551" spans="7:7">
      <c r="G16551"/>
    </row>
    <row r="16552" spans="7:7">
      <c r="G16552"/>
    </row>
    <row r="16553" spans="7:7">
      <c r="G16553"/>
    </row>
    <row r="16554" spans="7:7">
      <c r="G16554"/>
    </row>
    <row r="16555" spans="7:7">
      <c r="G16555"/>
    </row>
    <row r="16556" spans="7:7">
      <c r="G16556"/>
    </row>
    <row r="16557" spans="7:7">
      <c r="G16557"/>
    </row>
    <row r="16558" spans="7:7">
      <c r="G16558"/>
    </row>
    <row r="16559" spans="7:7">
      <c r="G16559"/>
    </row>
    <row r="16560" spans="7:7">
      <c r="G16560"/>
    </row>
    <row r="16561" spans="7:7">
      <c r="G16561"/>
    </row>
    <row r="16562" spans="7:7">
      <c r="G16562"/>
    </row>
    <row r="16563" spans="7:7">
      <c r="G16563"/>
    </row>
    <row r="16564" spans="7:7">
      <c r="G16564"/>
    </row>
    <row r="16565" spans="7:7">
      <c r="G16565"/>
    </row>
    <row r="16566" spans="7:7">
      <c r="G16566"/>
    </row>
    <row r="16567" spans="7:7">
      <c r="G16567"/>
    </row>
    <row r="16568" spans="7:7">
      <c r="G16568"/>
    </row>
    <row r="16569" spans="7:7">
      <c r="G16569"/>
    </row>
    <row r="16570" spans="7:7">
      <c r="G16570"/>
    </row>
    <row r="16571" spans="7:7">
      <c r="G16571"/>
    </row>
    <row r="16572" spans="7:7">
      <c r="G16572"/>
    </row>
    <row r="16573" spans="7:7">
      <c r="G16573"/>
    </row>
    <row r="16574" spans="7:7">
      <c r="G16574"/>
    </row>
    <row r="16575" spans="7:7">
      <c r="G16575"/>
    </row>
    <row r="16576" spans="7:7">
      <c r="G16576"/>
    </row>
    <row r="16577" spans="7:7">
      <c r="G16577"/>
    </row>
    <row r="16578" spans="7:7">
      <c r="G16578"/>
    </row>
    <row r="16579" spans="7:7">
      <c r="G16579"/>
    </row>
    <row r="16580" spans="7:7">
      <c r="G16580"/>
    </row>
    <row r="16581" spans="7:7">
      <c r="G16581"/>
    </row>
    <row r="16582" spans="7:7">
      <c r="G16582"/>
    </row>
    <row r="16583" spans="7:7">
      <c r="G16583"/>
    </row>
    <row r="16584" spans="7:7">
      <c r="G16584"/>
    </row>
    <row r="16585" spans="7:7">
      <c r="G16585"/>
    </row>
    <row r="16586" spans="7:7">
      <c r="G16586"/>
    </row>
    <row r="16587" spans="7:7">
      <c r="G16587"/>
    </row>
    <row r="16588" spans="7:7">
      <c r="G16588"/>
    </row>
    <row r="16589" spans="7:7">
      <c r="G16589"/>
    </row>
    <row r="16590" spans="7:7">
      <c r="G16590"/>
    </row>
    <row r="16591" spans="7:7">
      <c r="G16591"/>
    </row>
    <row r="16592" spans="7:7">
      <c r="G16592"/>
    </row>
    <row r="16593" spans="7:7">
      <c r="G16593"/>
    </row>
    <row r="16594" spans="7:7">
      <c r="G16594"/>
    </row>
    <row r="16595" spans="7:7">
      <c r="G16595"/>
    </row>
    <row r="16596" spans="7:7">
      <c r="G16596"/>
    </row>
    <row r="16597" spans="7:7">
      <c r="G16597"/>
    </row>
    <row r="16598" spans="7:7">
      <c r="G16598"/>
    </row>
    <row r="16599" spans="7:7">
      <c r="G16599"/>
    </row>
    <row r="16600" spans="7:7">
      <c r="G16600"/>
    </row>
    <row r="16601" spans="7:7">
      <c r="G16601"/>
    </row>
    <row r="16602" spans="7:7">
      <c r="G16602"/>
    </row>
    <row r="16603" spans="7:7">
      <c r="G16603"/>
    </row>
    <row r="16604" spans="7:7">
      <c r="G16604"/>
    </row>
    <row r="16605" spans="7:7">
      <c r="G16605"/>
    </row>
    <row r="16606" spans="7:7">
      <c r="G16606"/>
    </row>
    <row r="16607" spans="7:7">
      <c r="G16607"/>
    </row>
    <row r="16608" spans="7:7">
      <c r="G16608"/>
    </row>
    <row r="16609" spans="7:7">
      <c r="G16609"/>
    </row>
    <row r="16610" spans="7:7">
      <c r="G16610"/>
    </row>
    <row r="16611" spans="7:7">
      <c r="G16611"/>
    </row>
    <row r="16612" spans="7:7">
      <c r="G16612"/>
    </row>
    <row r="16613" spans="7:7">
      <c r="G16613"/>
    </row>
    <row r="16614" spans="7:7">
      <c r="G16614"/>
    </row>
    <row r="16615" spans="7:7">
      <c r="G16615"/>
    </row>
    <row r="16616" spans="7:7">
      <c r="G16616"/>
    </row>
    <row r="16617" spans="7:7">
      <c r="G16617"/>
    </row>
    <row r="16618" spans="7:7">
      <c r="G16618"/>
    </row>
    <row r="16619" spans="7:7">
      <c r="G16619"/>
    </row>
    <row r="16620" spans="7:7">
      <c r="G16620"/>
    </row>
    <row r="16621" spans="7:7">
      <c r="G16621"/>
    </row>
    <row r="16622" spans="7:7">
      <c r="G16622"/>
    </row>
    <row r="16623" spans="7:7">
      <c r="G16623"/>
    </row>
    <row r="16624" spans="7:7">
      <c r="G16624"/>
    </row>
    <row r="16625" spans="7:7">
      <c r="G16625"/>
    </row>
    <row r="16626" spans="7:7">
      <c r="G16626"/>
    </row>
    <row r="16627" spans="7:7">
      <c r="G16627"/>
    </row>
    <row r="16628" spans="7:7">
      <c r="G16628"/>
    </row>
    <row r="16629" spans="7:7">
      <c r="G16629"/>
    </row>
    <row r="16630" spans="7:7">
      <c r="G16630"/>
    </row>
    <row r="16631" spans="7:7">
      <c r="G16631"/>
    </row>
    <row r="16632" spans="7:7">
      <c r="G16632"/>
    </row>
    <row r="16633" spans="7:7">
      <c r="G16633"/>
    </row>
    <row r="16634" spans="7:7">
      <c r="G16634"/>
    </row>
    <row r="16635" spans="7:7">
      <c r="G16635"/>
    </row>
    <row r="16636" spans="7:7">
      <c r="G16636"/>
    </row>
    <row r="16637" spans="7:7">
      <c r="G16637"/>
    </row>
    <row r="16638" spans="7:7">
      <c r="G16638"/>
    </row>
    <row r="16639" spans="7:7">
      <c r="G16639"/>
    </row>
    <row r="16640" spans="7:7">
      <c r="G16640"/>
    </row>
    <row r="16641" spans="7:7">
      <c r="G16641"/>
    </row>
    <row r="16642" spans="7:7">
      <c r="G16642"/>
    </row>
    <row r="16643" spans="7:7">
      <c r="G16643"/>
    </row>
    <row r="16644" spans="7:7">
      <c r="G16644"/>
    </row>
    <row r="16645" spans="7:7">
      <c r="G16645"/>
    </row>
    <row r="16646" spans="7:7">
      <c r="G16646"/>
    </row>
    <row r="16647" spans="7:7">
      <c r="G16647"/>
    </row>
    <row r="16648" spans="7:7">
      <c r="G16648"/>
    </row>
    <row r="16649" spans="7:7">
      <c r="G16649"/>
    </row>
    <row r="16650" spans="7:7">
      <c r="G16650"/>
    </row>
    <row r="16651" spans="7:7">
      <c r="G16651"/>
    </row>
    <row r="16652" spans="7:7">
      <c r="G16652"/>
    </row>
    <row r="16653" spans="7:7">
      <c r="G16653"/>
    </row>
    <row r="16654" spans="7:7">
      <c r="G16654"/>
    </row>
    <row r="16655" spans="7:7">
      <c r="G16655"/>
    </row>
    <row r="16656" spans="7:7">
      <c r="G16656"/>
    </row>
    <row r="16657" spans="7:7">
      <c r="G16657"/>
    </row>
    <row r="16658" spans="7:7">
      <c r="G16658"/>
    </row>
    <row r="16659" spans="7:7">
      <c r="G16659"/>
    </row>
    <row r="16660" spans="7:7">
      <c r="G16660"/>
    </row>
    <row r="16661" spans="7:7">
      <c r="G16661"/>
    </row>
    <row r="16662" spans="7:7">
      <c r="G16662"/>
    </row>
    <row r="16663" spans="7:7">
      <c r="G16663"/>
    </row>
    <row r="16664" spans="7:7">
      <c r="G16664"/>
    </row>
    <row r="16665" spans="7:7">
      <c r="G16665"/>
    </row>
    <row r="16666" spans="7:7">
      <c r="G16666"/>
    </row>
    <row r="16667" spans="7:7">
      <c r="G16667"/>
    </row>
    <row r="16668" spans="7:7">
      <c r="G16668"/>
    </row>
    <row r="16669" spans="7:7">
      <c r="G16669"/>
    </row>
    <row r="16670" spans="7:7">
      <c r="G16670"/>
    </row>
    <row r="16671" spans="7:7">
      <c r="G16671"/>
    </row>
    <row r="16672" spans="7:7">
      <c r="G16672"/>
    </row>
    <row r="16673" spans="7:7">
      <c r="G16673"/>
    </row>
    <row r="16674" spans="7:7">
      <c r="G16674"/>
    </row>
    <row r="16675" spans="7:7">
      <c r="G16675"/>
    </row>
    <row r="16676" spans="7:7">
      <c r="G16676"/>
    </row>
    <row r="16677" spans="7:7">
      <c r="G16677"/>
    </row>
    <row r="16678" spans="7:7">
      <c r="G16678"/>
    </row>
    <row r="16679" spans="7:7">
      <c r="G16679"/>
    </row>
    <row r="16680" spans="7:7">
      <c r="G16680"/>
    </row>
    <row r="16681" spans="7:7">
      <c r="G16681"/>
    </row>
    <row r="16682" spans="7:7">
      <c r="G16682"/>
    </row>
    <row r="16683" spans="7:7">
      <c r="G16683"/>
    </row>
    <row r="16684" spans="7:7">
      <c r="G16684"/>
    </row>
    <row r="16685" spans="7:7">
      <c r="G16685"/>
    </row>
    <row r="16686" spans="7:7">
      <c r="G16686"/>
    </row>
    <row r="16687" spans="7:7">
      <c r="G16687"/>
    </row>
    <row r="16688" spans="7:7">
      <c r="G16688"/>
    </row>
    <row r="16689" spans="7:7">
      <c r="G16689"/>
    </row>
    <row r="16690" spans="7:7">
      <c r="G16690"/>
    </row>
    <row r="16691" spans="7:7">
      <c r="G16691"/>
    </row>
    <row r="16692" spans="7:7">
      <c r="G16692"/>
    </row>
    <row r="16693" spans="7:7">
      <c r="G16693"/>
    </row>
    <row r="16694" spans="7:7">
      <c r="G16694"/>
    </row>
    <row r="16695" spans="7:7">
      <c r="G16695"/>
    </row>
    <row r="16696" spans="7:7">
      <c r="G16696"/>
    </row>
    <row r="16697" spans="7:7">
      <c r="G16697"/>
    </row>
    <row r="16698" spans="7:7">
      <c r="G16698"/>
    </row>
    <row r="16699" spans="7:7">
      <c r="G16699"/>
    </row>
    <row r="16700" spans="7:7">
      <c r="G16700"/>
    </row>
    <row r="16701" spans="7:7">
      <c r="G16701"/>
    </row>
    <row r="16702" spans="7:7">
      <c r="G16702"/>
    </row>
    <row r="16703" spans="7:7">
      <c r="G16703"/>
    </row>
    <row r="16704" spans="7:7">
      <c r="G16704"/>
    </row>
    <row r="16705" spans="7:7">
      <c r="G16705"/>
    </row>
    <row r="16706" spans="7:7">
      <c r="G16706"/>
    </row>
    <row r="16707" spans="7:7">
      <c r="G16707"/>
    </row>
    <row r="16708" spans="7:7">
      <c r="G16708"/>
    </row>
    <row r="16709" spans="7:7">
      <c r="G16709"/>
    </row>
    <row r="16710" spans="7:7">
      <c r="G16710"/>
    </row>
    <row r="16711" spans="7:7">
      <c r="G16711"/>
    </row>
    <row r="16712" spans="7:7">
      <c r="G16712"/>
    </row>
    <row r="16713" spans="7:7">
      <c r="G16713"/>
    </row>
    <row r="16714" spans="7:7">
      <c r="G16714"/>
    </row>
    <row r="16715" spans="7:7">
      <c r="G16715"/>
    </row>
    <row r="16716" spans="7:7">
      <c r="G16716"/>
    </row>
    <row r="16717" spans="7:7">
      <c r="G16717"/>
    </row>
    <row r="16718" spans="7:7">
      <c r="G16718"/>
    </row>
    <row r="16719" spans="7:7">
      <c r="G16719"/>
    </row>
    <row r="16720" spans="7:7">
      <c r="G16720"/>
    </row>
    <row r="16721" spans="7:7">
      <c r="G16721"/>
    </row>
    <row r="16722" spans="7:7">
      <c r="G16722"/>
    </row>
    <row r="16723" spans="7:7">
      <c r="G16723"/>
    </row>
    <row r="16724" spans="7:7">
      <c r="G16724"/>
    </row>
    <row r="16725" spans="7:7">
      <c r="G16725"/>
    </row>
    <row r="16726" spans="7:7">
      <c r="G16726"/>
    </row>
    <row r="16727" spans="7:7">
      <c r="G16727"/>
    </row>
    <row r="16728" spans="7:7">
      <c r="G16728"/>
    </row>
    <row r="16729" spans="7:7">
      <c r="G16729"/>
    </row>
    <row r="16730" spans="7:7">
      <c r="G16730"/>
    </row>
    <row r="16731" spans="7:7">
      <c r="G16731"/>
    </row>
    <row r="16732" spans="7:7">
      <c r="G16732"/>
    </row>
    <row r="16733" spans="7:7">
      <c r="G16733"/>
    </row>
    <row r="16734" spans="7:7">
      <c r="G16734"/>
    </row>
    <row r="16735" spans="7:7">
      <c r="G16735"/>
    </row>
    <row r="16736" spans="7:7">
      <c r="G16736"/>
    </row>
    <row r="16737" spans="7:7">
      <c r="G16737"/>
    </row>
    <row r="16738" spans="7:7">
      <c r="G16738"/>
    </row>
    <row r="16739" spans="7:7">
      <c r="G16739"/>
    </row>
    <row r="16740" spans="7:7">
      <c r="G16740"/>
    </row>
    <row r="16741" spans="7:7">
      <c r="G16741"/>
    </row>
    <row r="16742" spans="7:7">
      <c r="G16742"/>
    </row>
    <row r="16743" spans="7:7">
      <c r="G16743"/>
    </row>
    <row r="16744" spans="7:7">
      <c r="G16744"/>
    </row>
    <row r="16745" spans="7:7">
      <c r="G16745"/>
    </row>
    <row r="16746" spans="7:7">
      <c r="G16746"/>
    </row>
    <row r="16747" spans="7:7">
      <c r="G16747"/>
    </row>
    <row r="16748" spans="7:7">
      <c r="G16748"/>
    </row>
    <row r="16749" spans="7:7">
      <c r="G16749"/>
    </row>
    <row r="16750" spans="7:7">
      <c r="G16750"/>
    </row>
    <row r="16751" spans="7:7">
      <c r="G16751"/>
    </row>
    <row r="16752" spans="7:7">
      <c r="G16752"/>
    </row>
    <row r="16753" spans="7:7">
      <c r="G16753"/>
    </row>
    <row r="16754" spans="7:7">
      <c r="G16754"/>
    </row>
    <row r="16755" spans="7:7">
      <c r="G16755"/>
    </row>
    <row r="16756" spans="7:7">
      <c r="G16756"/>
    </row>
    <row r="16757" spans="7:7">
      <c r="G16757"/>
    </row>
    <row r="16758" spans="7:7">
      <c r="G16758"/>
    </row>
    <row r="16759" spans="7:7">
      <c r="G16759"/>
    </row>
    <row r="16760" spans="7:7">
      <c r="G16760"/>
    </row>
    <row r="16761" spans="7:7">
      <c r="G16761"/>
    </row>
    <row r="16762" spans="7:7">
      <c r="G16762"/>
    </row>
    <row r="16763" spans="7:7">
      <c r="G16763"/>
    </row>
    <row r="16764" spans="7:7">
      <c r="G16764"/>
    </row>
    <row r="16765" spans="7:7">
      <c r="G16765"/>
    </row>
    <row r="16766" spans="7:7">
      <c r="G16766"/>
    </row>
    <row r="16767" spans="7:7">
      <c r="G16767"/>
    </row>
    <row r="16768" spans="7:7">
      <c r="G16768"/>
    </row>
    <row r="16769" spans="7:7">
      <c r="G16769"/>
    </row>
    <row r="16770" spans="7:7">
      <c r="G16770"/>
    </row>
    <row r="16771" spans="7:7">
      <c r="G16771"/>
    </row>
    <row r="16772" spans="7:7">
      <c r="G16772"/>
    </row>
    <row r="16773" spans="7:7">
      <c r="G16773"/>
    </row>
    <row r="16774" spans="7:7">
      <c r="G16774"/>
    </row>
    <row r="16775" spans="7:7">
      <c r="G16775"/>
    </row>
    <row r="16776" spans="7:7">
      <c r="G16776"/>
    </row>
    <row r="16777" spans="7:7">
      <c r="G16777"/>
    </row>
    <row r="16778" spans="7:7">
      <c r="G16778"/>
    </row>
    <row r="16779" spans="7:7">
      <c r="G16779"/>
    </row>
    <row r="16780" spans="7:7">
      <c r="G16780"/>
    </row>
    <row r="16781" spans="7:7">
      <c r="G16781"/>
    </row>
    <row r="16782" spans="7:7">
      <c r="G16782"/>
    </row>
    <row r="16783" spans="7:7">
      <c r="G16783"/>
    </row>
    <row r="16784" spans="7:7">
      <c r="G16784"/>
    </row>
    <row r="16785" spans="7:7">
      <c r="G16785"/>
    </row>
    <row r="16786" spans="7:7">
      <c r="G16786"/>
    </row>
    <row r="16787" spans="7:7">
      <c r="G16787"/>
    </row>
    <row r="16788" spans="7:7">
      <c r="G16788"/>
    </row>
    <row r="16789" spans="7:7">
      <c r="G16789"/>
    </row>
    <row r="16790" spans="7:7">
      <c r="G16790"/>
    </row>
    <row r="16791" spans="7:7">
      <c r="G16791"/>
    </row>
    <row r="16792" spans="7:7">
      <c r="G16792"/>
    </row>
    <row r="16793" spans="7:7">
      <c r="G16793"/>
    </row>
    <row r="16794" spans="7:7">
      <c r="G16794"/>
    </row>
    <row r="16795" spans="7:7">
      <c r="G16795"/>
    </row>
    <row r="16796" spans="7:7">
      <c r="G16796"/>
    </row>
    <row r="16797" spans="7:7">
      <c r="G16797"/>
    </row>
    <row r="16798" spans="7:7">
      <c r="G16798"/>
    </row>
    <row r="16799" spans="7:7">
      <c r="G16799"/>
    </row>
    <row r="16800" spans="7:7">
      <c r="G16800"/>
    </row>
    <row r="16801" spans="7:7">
      <c r="G16801"/>
    </row>
    <row r="16802" spans="7:7">
      <c r="G16802"/>
    </row>
    <row r="16803" spans="7:7">
      <c r="G16803"/>
    </row>
    <row r="16804" spans="7:7">
      <c r="G16804"/>
    </row>
    <row r="16805" spans="7:7">
      <c r="G16805"/>
    </row>
    <row r="16806" spans="7:7">
      <c r="G16806"/>
    </row>
    <row r="16807" spans="7:7">
      <c r="G16807"/>
    </row>
    <row r="16808" spans="7:7">
      <c r="G16808"/>
    </row>
    <row r="16809" spans="7:7">
      <c r="G16809"/>
    </row>
    <row r="16810" spans="7:7">
      <c r="G16810"/>
    </row>
    <row r="16811" spans="7:7">
      <c r="G16811"/>
    </row>
    <row r="16812" spans="7:7">
      <c r="G16812"/>
    </row>
    <row r="16813" spans="7:7">
      <c r="G16813"/>
    </row>
    <row r="16814" spans="7:7">
      <c r="G16814"/>
    </row>
    <row r="16815" spans="7:7">
      <c r="G16815"/>
    </row>
    <row r="16816" spans="7:7">
      <c r="G16816"/>
    </row>
    <row r="16817" spans="7:7">
      <c r="G16817"/>
    </row>
    <row r="16818" spans="7:7">
      <c r="G16818"/>
    </row>
    <row r="16819" spans="7:7">
      <c r="G16819"/>
    </row>
    <row r="16820" spans="7:7">
      <c r="G16820"/>
    </row>
    <row r="16821" spans="7:7">
      <c r="G16821"/>
    </row>
    <row r="16822" spans="7:7">
      <c r="G16822"/>
    </row>
    <row r="16823" spans="7:7">
      <c r="G16823"/>
    </row>
    <row r="16824" spans="7:7">
      <c r="G16824"/>
    </row>
    <row r="16825" spans="7:7">
      <c r="G16825"/>
    </row>
    <row r="16826" spans="7:7">
      <c r="G16826"/>
    </row>
    <row r="16827" spans="7:7">
      <c r="G16827"/>
    </row>
    <row r="16828" spans="7:7">
      <c r="G16828"/>
    </row>
    <row r="16829" spans="7:7">
      <c r="G16829"/>
    </row>
    <row r="16830" spans="7:7">
      <c r="G16830"/>
    </row>
    <row r="16831" spans="7:7">
      <c r="G16831"/>
    </row>
    <row r="16832" spans="7:7">
      <c r="G16832"/>
    </row>
    <row r="16833" spans="7:7">
      <c r="G16833"/>
    </row>
    <row r="16834" spans="7:7">
      <c r="G16834"/>
    </row>
    <row r="16835" spans="7:7">
      <c r="G16835"/>
    </row>
    <row r="16836" spans="7:7">
      <c r="G16836"/>
    </row>
    <row r="16837" spans="7:7">
      <c r="G16837"/>
    </row>
    <row r="16838" spans="7:7">
      <c r="G16838"/>
    </row>
    <row r="16839" spans="7:7">
      <c r="G16839"/>
    </row>
    <row r="16840" spans="7:7">
      <c r="G16840"/>
    </row>
    <row r="16841" spans="7:7">
      <c r="G16841"/>
    </row>
    <row r="16842" spans="7:7">
      <c r="G16842"/>
    </row>
    <row r="16843" spans="7:7">
      <c r="G16843"/>
    </row>
    <row r="16844" spans="7:7">
      <c r="G16844"/>
    </row>
    <row r="16845" spans="7:7">
      <c r="G16845"/>
    </row>
    <row r="16846" spans="7:7">
      <c r="G16846"/>
    </row>
    <row r="16847" spans="7:7">
      <c r="G16847"/>
    </row>
    <row r="16848" spans="7:7">
      <c r="G16848"/>
    </row>
    <row r="16849" spans="7:7">
      <c r="G16849"/>
    </row>
    <row r="16850" spans="7:7">
      <c r="G16850"/>
    </row>
    <row r="16851" spans="7:7">
      <c r="G16851"/>
    </row>
    <row r="16852" spans="7:7">
      <c r="G16852"/>
    </row>
    <row r="16853" spans="7:7">
      <c r="G16853"/>
    </row>
    <row r="16854" spans="7:7">
      <c r="G16854"/>
    </row>
    <row r="16855" spans="7:7">
      <c r="G16855"/>
    </row>
    <row r="16856" spans="7:7">
      <c r="G16856"/>
    </row>
    <row r="16857" spans="7:7">
      <c r="G16857"/>
    </row>
    <row r="16858" spans="7:7">
      <c r="G16858"/>
    </row>
    <row r="16859" spans="7:7">
      <c r="G16859"/>
    </row>
    <row r="16860" spans="7:7">
      <c r="G16860"/>
    </row>
    <row r="16861" spans="7:7">
      <c r="G16861"/>
    </row>
    <row r="16862" spans="7:7">
      <c r="G16862"/>
    </row>
    <row r="16863" spans="7:7">
      <c r="G16863"/>
    </row>
    <row r="16864" spans="7:7">
      <c r="G16864"/>
    </row>
    <row r="16865" spans="7:7">
      <c r="G16865"/>
    </row>
    <row r="16866" spans="7:7">
      <c r="G16866"/>
    </row>
    <row r="16867" spans="7:7">
      <c r="G16867"/>
    </row>
    <row r="16868" spans="7:7">
      <c r="G16868"/>
    </row>
    <row r="16869" spans="7:7">
      <c r="G16869"/>
    </row>
    <row r="16870" spans="7:7">
      <c r="G16870"/>
    </row>
    <row r="16871" spans="7:7">
      <c r="G16871"/>
    </row>
    <row r="16872" spans="7:7">
      <c r="G16872"/>
    </row>
    <row r="16873" spans="7:7">
      <c r="G16873"/>
    </row>
    <row r="16874" spans="7:7">
      <c r="G16874"/>
    </row>
    <row r="16875" spans="7:7">
      <c r="G16875"/>
    </row>
    <row r="16876" spans="7:7">
      <c r="G16876"/>
    </row>
    <row r="16877" spans="7:7">
      <c r="G16877"/>
    </row>
    <row r="16878" spans="7:7">
      <c r="G16878"/>
    </row>
    <row r="16879" spans="7:7">
      <c r="G16879"/>
    </row>
    <row r="16880" spans="7:7">
      <c r="G16880"/>
    </row>
    <row r="16881" spans="7:7">
      <c r="G16881"/>
    </row>
    <row r="16882" spans="7:7">
      <c r="G16882"/>
    </row>
    <row r="16883" spans="7:7">
      <c r="G16883"/>
    </row>
    <row r="16884" spans="7:7">
      <c r="G16884"/>
    </row>
    <row r="16885" spans="7:7">
      <c r="G16885"/>
    </row>
    <row r="16886" spans="7:7">
      <c r="G16886"/>
    </row>
    <row r="16887" spans="7:7">
      <c r="G16887"/>
    </row>
    <row r="16888" spans="7:7">
      <c r="G16888"/>
    </row>
    <row r="16889" spans="7:7">
      <c r="G16889"/>
    </row>
    <row r="16890" spans="7:7">
      <c r="G16890"/>
    </row>
    <row r="16891" spans="7:7">
      <c r="G16891"/>
    </row>
    <row r="16892" spans="7:7">
      <c r="G16892"/>
    </row>
    <row r="16893" spans="7:7">
      <c r="G16893"/>
    </row>
    <row r="16894" spans="7:7">
      <c r="G16894"/>
    </row>
    <row r="16895" spans="7:7">
      <c r="G16895"/>
    </row>
    <row r="16896" spans="7:7">
      <c r="G16896"/>
    </row>
    <row r="16897" spans="7:7">
      <c r="G16897"/>
    </row>
    <row r="16898" spans="7:7">
      <c r="G16898"/>
    </row>
    <row r="16899" spans="7:7">
      <c r="G16899"/>
    </row>
    <row r="16900" spans="7:7">
      <c r="G16900"/>
    </row>
    <row r="16901" spans="7:7">
      <c r="G16901"/>
    </row>
    <row r="16902" spans="7:7">
      <c r="G16902"/>
    </row>
    <row r="16903" spans="7:7">
      <c r="G16903"/>
    </row>
    <row r="16904" spans="7:7">
      <c r="G16904"/>
    </row>
    <row r="16905" spans="7:7">
      <c r="G16905"/>
    </row>
    <row r="16906" spans="7:7">
      <c r="G16906"/>
    </row>
    <row r="16907" spans="7:7">
      <c r="G16907"/>
    </row>
    <row r="16908" spans="7:7">
      <c r="G16908"/>
    </row>
    <row r="16909" spans="7:7">
      <c r="G16909"/>
    </row>
    <row r="16910" spans="7:7">
      <c r="G16910"/>
    </row>
    <row r="16911" spans="7:7">
      <c r="G16911"/>
    </row>
    <row r="16912" spans="7:7">
      <c r="G16912"/>
    </row>
    <row r="16913" spans="7:7">
      <c r="G16913"/>
    </row>
    <row r="16914" spans="7:7">
      <c r="G16914"/>
    </row>
    <row r="16915" spans="7:7">
      <c r="G16915"/>
    </row>
    <row r="16916" spans="7:7">
      <c r="G16916"/>
    </row>
    <row r="16917" spans="7:7">
      <c r="G16917"/>
    </row>
    <row r="16918" spans="7:7">
      <c r="G16918"/>
    </row>
    <row r="16919" spans="7:7">
      <c r="G16919"/>
    </row>
    <row r="16920" spans="7:7">
      <c r="G16920"/>
    </row>
    <row r="16921" spans="7:7">
      <c r="G16921"/>
    </row>
    <row r="16922" spans="7:7">
      <c r="G16922"/>
    </row>
    <row r="16923" spans="7:7">
      <c r="G16923"/>
    </row>
    <row r="16924" spans="7:7">
      <c r="G16924"/>
    </row>
    <row r="16925" spans="7:7">
      <c r="G16925"/>
    </row>
    <row r="16926" spans="7:7">
      <c r="G16926"/>
    </row>
    <row r="16927" spans="7:7">
      <c r="G16927"/>
    </row>
    <row r="16928" spans="7:7">
      <c r="G16928"/>
    </row>
    <row r="16929" spans="7:7">
      <c r="G16929"/>
    </row>
    <row r="16930" spans="7:7">
      <c r="G16930"/>
    </row>
    <row r="16931" spans="7:7">
      <c r="G16931"/>
    </row>
    <row r="16932" spans="7:7">
      <c r="G16932"/>
    </row>
    <row r="16933" spans="7:7">
      <c r="G16933"/>
    </row>
    <row r="16934" spans="7:7">
      <c r="G16934"/>
    </row>
    <row r="16935" spans="7:7">
      <c r="G16935"/>
    </row>
    <row r="16936" spans="7:7">
      <c r="G16936"/>
    </row>
    <row r="16937" spans="7:7">
      <c r="G16937"/>
    </row>
    <row r="16938" spans="7:7">
      <c r="G16938"/>
    </row>
    <row r="16939" spans="7:7">
      <c r="G16939"/>
    </row>
    <row r="16940" spans="7:7">
      <c r="G16940"/>
    </row>
    <row r="16941" spans="7:7">
      <c r="G16941"/>
    </row>
    <row r="16942" spans="7:7">
      <c r="G16942"/>
    </row>
    <row r="16943" spans="7:7">
      <c r="G16943"/>
    </row>
    <row r="16944" spans="7:7">
      <c r="G16944"/>
    </row>
    <row r="16945" spans="7:7">
      <c r="G16945"/>
    </row>
    <row r="16946" spans="7:7">
      <c r="G16946"/>
    </row>
    <row r="16947" spans="7:7">
      <c r="G16947"/>
    </row>
    <row r="16948" spans="7:7">
      <c r="G16948"/>
    </row>
    <row r="16949" spans="7:7">
      <c r="G16949"/>
    </row>
    <row r="16950" spans="7:7">
      <c r="G16950"/>
    </row>
    <row r="16951" spans="7:7">
      <c r="G16951"/>
    </row>
    <row r="16952" spans="7:7">
      <c r="G16952"/>
    </row>
    <row r="16953" spans="7:7">
      <c r="G16953"/>
    </row>
    <row r="16954" spans="7:7">
      <c r="G16954"/>
    </row>
    <row r="16955" spans="7:7">
      <c r="G16955"/>
    </row>
    <row r="16956" spans="7:7">
      <c r="G16956"/>
    </row>
    <row r="16957" spans="7:7">
      <c r="G16957"/>
    </row>
    <row r="16958" spans="7:7">
      <c r="G16958"/>
    </row>
    <row r="16959" spans="7:7">
      <c r="G16959"/>
    </row>
    <row r="16960" spans="7:7">
      <c r="G16960"/>
    </row>
    <row r="16961" spans="7:7">
      <c r="G16961"/>
    </row>
    <row r="16962" spans="7:7">
      <c r="G16962"/>
    </row>
    <row r="16963" spans="7:7">
      <c r="G16963"/>
    </row>
    <row r="16964" spans="7:7">
      <c r="G16964"/>
    </row>
    <row r="16965" spans="7:7">
      <c r="G16965"/>
    </row>
    <row r="16966" spans="7:7">
      <c r="G16966"/>
    </row>
    <row r="16967" spans="7:7">
      <c r="G16967"/>
    </row>
    <row r="16968" spans="7:7">
      <c r="G16968"/>
    </row>
    <row r="16969" spans="7:7">
      <c r="G16969"/>
    </row>
    <row r="16970" spans="7:7">
      <c r="G16970"/>
    </row>
    <row r="16971" spans="7:7">
      <c r="G16971"/>
    </row>
    <row r="16972" spans="7:7">
      <c r="G16972"/>
    </row>
    <row r="16973" spans="7:7">
      <c r="G16973"/>
    </row>
    <row r="16974" spans="7:7">
      <c r="G16974"/>
    </row>
    <row r="16975" spans="7:7">
      <c r="G16975"/>
    </row>
    <row r="16976" spans="7:7">
      <c r="G16976"/>
    </row>
    <row r="16977" spans="7:7">
      <c r="G16977"/>
    </row>
    <row r="16978" spans="7:7">
      <c r="G16978"/>
    </row>
    <row r="16979" spans="7:7">
      <c r="G16979"/>
    </row>
    <row r="16980" spans="7:7">
      <c r="G16980"/>
    </row>
    <row r="16981" spans="7:7">
      <c r="G16981"/>
    </row>
    <row r="16982" spans="7:7">
      <c r="G16982"/>
    </row>
    <row r="16983" spans="7:7">
      <c r="G16983"/>
    </row>
    <row r="16984" spans="7:7">
      <c r="G16984"/>
    </row>
    <row r="16985" spans="7:7">
      <c r="G16985"/>
    </row>
    <row r="16986" spans="7:7">
      <c r="G16986"/>
    </row>
    <row r="16987" spans="7:7">
      <c r="G16987"/>
    </row>
    <row r="16988" spans="7:7">
      <c r="G16988"/>
    </row>
    <row r="16989" spans="7:7">
      <c r="G16989"/>
    </row>
    <row r="16990" spans="7:7">
      <c r="G16990"/>
    </row>
    <row r="16991" spans="7:7">
      <c r="G16991"/>
    </row>
    <row r="16992" spans="7:7">
      <c r="G16992"/>
    </row>
    <row r="16993" spans="7:7">
      <c r="G16993"/>
    </row>
    <row r="16994" spans="7:7">
      <c r="G16994"/>
    </row>
    <row r="16995" spans="7:7">
      <c r="G16995"/>
    </row>
    <row r="16996" spans="7:7">
      <c r="G16996"/>
    </row>
    <row r="16997" spans="7:7">
      <c r="G16997"/>
    </row>
    <row r="16998" spans="7:7">
      <c r="G16998"/>
    </row>
    <row r="16999" spans="7:7">
      <c r="G16999"/>
    </row>
    <row r="17000" spans="7:7">
      <c r="G17000"/>
    </row>
    <row r="17001" spans="7:7">
      <c r="G17001"/>
    </row>
    <row r="17002" spans="7:7">
      <c r="G17002"/>
    </row>
    <row r="17003" spans="7:7">
      <c r="G17003"/>
    </row>
    <row r="17004" spans="7:7">
      <c r="G17004"/>
    </row>
    <row r="17005" spans="7:7">
      <c r="G17005"/>
    </row>
    <row r="17006" spans="7:7">
      <c r="G17006"/>
    </row>
    <row r="17007" spans="7:7">
      <c r="G17007"/>
    </row>
    <row r="17008" spans="7:7">
      <c r="G17008"/>
    </row>
    <row r="17009" spans="7:7">
      <c r="G17009"/>
    </row>
    <row r="17010" spans="7:7">
      <c r="G17010"/>
    </row>
    <row r="17011" spans="7:7">
      <c r="G17011"/>
    </row>
    <row r="17012" spans="7:7">
      <c r="G17012"/>
    </row>
    <row r="17013" spans="7:7">
      <c r="G17013"/>
    </row>
    <row r="17014" spans="7:7">
      <c r="G17014"/>
    </row>
    <row r="17015" spans="7:7">
      <c r="G17015"/>
    </row>
    <row r="17016" spans="7:7">
      <c r="G17016"/>
    </row>
    <row r="17017" spans="7:7">
      <c r="G17017"/>
    </row>
    <row r="17018" spans="7:7">
      <c r="G17018"/>
    </row>
    <row r="17019" spans="7:7">
      <c r="G17019"/>
    </row>
    <row r="17020" spans="7:7">
      <c r="G17020"/>
    </row>
    <row r="17021" spans="7:7">
      <c r="G17021"/>
    </row>
    <row r="17022" spans="7:7">
      <c r="G17022"/>
    </row>
    <row r="17023" spans="7:7">
      <c r="G17023"/>
    </row>
    <row r="17024" spans="7:7">
      <c r="G17024"/>
    </row>
    <row r="17025" spans="7:7">
      <c r="G17025"/>
    </row>
    <row r="17026" spans="7:7">
      <c r="G17026"/>
    </row>
    <row r="17027" spans="7:7">
      <c r="G17027"/>
    </row>
    <row r="17028" spans="7:7">
      <c r="G17028"/>
    </row>
    <row r="17029" spans="7:7">
      <c r="G17029"/>
    </row>
    <row r="17030" spans="7:7">
      <c r="G17030"/>
    </row>
    <row r="17031" spans="7:7">
      <c r="G17031"/>
    </row>
    <row r="17032" spans="7:7">
      <c r="G17032"/>
    </row>
    <row r="17033" spans="7:7">
      <c r="G17033"/>
    </row>
    <row r="17034" spans="7:7">
      <c r="G17034"/>
    </row>
    <row r="17035" spans="7:7">
      <c r="G17035"/>
    </row>
    <row r="17036" spans="7:7">
      <c r="G17036"/>
    </row>
    <row r="17037" spans="7:7">
      <c r="G17037"/>
    </row>
    <row r="17038" spans="7:7">
      <c r="G17038"/>
    </row>
    <row r="17039" spans="7:7">
      <c r="G17039"/>
    </row>
    <row r="17040" spans="7:7">
      <c r="G17040"/>
    </row>
    <row r="17041" spans="7:7">
      <c r="G17041"/>
    </row>
    <row r="17042" spans="7:7">
      <c r="G17042"/>
    </row>
    <row r="17043" spans="7:7">
      <c r="G17043"/>
    </row>
    <row r="17044" spans="7:7">
      <c r="G17044"/>
    </row>
    <row r="17045" spans="7:7">
      <c r="G17045"/>
    </row>
    <row r="17046" spans="7:7">
      <c r="G17046"/>
    </row>
    <row r="17047" spans="7:7">
      <c r="G17047"/>
    </row>
    <row r="17048" spans="7:7">
      <c r="G17048"/>
    </row>
    <row r="17049" spans="7:7">
      <c r="G17049"/>
    </row>
    <row r="17050" spans="7:7">
      <c r="G17050"/>
    </row>
    <row r="17051" spans="7:7">
      <c r="G17051"/>
    </row>
    <row r="17052" spans="7:7">
      <c r="G17052"/>
    </row>
    <row r="17053" spans="7:7">
      <c r="G17053"/>
    </row>
    <row r="17054" spans="7:7">
      <c r="G17054"/>
    </row>
    <row r="17055" spans="7:7">
      <c r="G17055"/>
    </row>
    <row r="17056" spans="7:7">
      <c r="G17056"/>
    </row>
    <row r="17057" spans="7:7">
      <c r="G17057"/>
    </row>
    <row r="17058" spans="7:7">
      <c r="G17058"/>
    </row>
    <row r="17059" spans="7:7">
      <c r="G17059"/>
    </row>
    <row r="17060" spans="7:7">
      <c r="G17060"/>
    </row>
    <row r="17061" spans="7:7">
      <c r="G17061"/>
    </row>
    <row r="17062" spans="7:7">
      <c r="G17062"/>
    </row>
    <row r="17063" spans="7:7">
      <c r="G17063"/>
    </row>
    <row r="17064" spans="7:7">
      <c r="G17064"/>
    </row>
    <row r="17065" spans="7:7">
      <c r="G17065"/>
    </row>
    <row r="17066" spans="7:7">
      <c r="G17066"/>
    </row>
    <row r="17067" spans="7:7">
      <c r="G17067"/>
    </row>
    <row r="17068" spans="7:7">
      <c r="G17068"/>
    </row>
    <row r="17069" spans="7:7">
      <c r="G17069"/>
    </row>
    <row r="17070" spans="7:7">
      <c r="G17070"/>
    </row>
    <row r="17071" spans="7:7">
      <c r="G17071"/>
    </row>
    <row r="17072" spans="7:7">
      <c r="G17072"/>
    </row>
    <row r="17073" spans="7:7">
      <c r="G17073"/>
    </row>
    <row r="17074" spans="7:7">
      <c r="G17074"/>
    </row>
    <row r="17075" spans="7:7">
      <c r="G17075"/>
    </row>
    <row r="17076" spans="7:7">
      <c r="G17076"/>
    </row>
    <row r="17077" spans="7:7">
      <c r="G17077"/>
    </row>
    <row r="17078" spans="7:7">
      <c r="G17078"/>
    </row>
    <row r="17079" spans="7:7">
      <c r="G17079"/>
    </row>
    <row r="17080" spans="7:7">
      <c r="G17080"/>
    </row>
    <row r="17081" spans="7:7">
      <c r="G17081"/>
    </row>
    <row r="17082" spans="7:7">
      <c r="G17082"/>
    </row>
    <row r="17083" spans="7:7">
      <c r="G17083"/>
    </row>
    <row r="17084" spans="7:7">
      <c r="G17084"/>
    </row>
    <row r="17085" spans="7:7">
      <c r="G17085"/>
    </row>
    <row r="17086" spans="7:7">
      <c r="G17086"/>
    </row>
    <row r="17087" spans="7:7">
      <c r="G17087"/>
    </row>
    <row r="17088" spans="7:7">
      <c r="G17088"/>
    </row>
    <row r="17089" spans="7:7">
      <c r="G17089"/>
    </row>
    <row r="17090" spans="7:7">
      <c r="G17090"/>
    </row>
    <row r="17091" spans="7:7">
      <c r="G17091"/>
    </row>
    <row r="17092" spans="7:7">
      <c r="G17092"/>
    </row>
    <row r="17093" spans="7:7">
      <c r="G17093"/>
    </row>
    <row r="17094" spans="7:7">
      <c r="G17094"/>
    </row>
    <row r="17095" spans="7:7">
      <c r="G17095"/>
    </row>
    <row r="17096" spans="7:7">
      <c r="G17096"/>
    </row>
    <row r="17097" spans="7:7">
      <c r="G17097"/>
    </row>
    <row r="17098" spans="7:7">
      <c r="G17098"/>
    </row>
    <row r="17099" spans="7:7">
      <c r="G17099"/>
    </row>
    <row r="17100" spans="7:7">
      <c r="G17100"/>
    </row>
    <row r="17101" spans="7:7">
      <c r="G17101"/>
    </row>
    <row r="17102" spans="7:7">
      <c r="G17102"/>
    </row>
    <row r="17103" spans="7:7">
      <c r="G17103"/>
    </row>
    <row r="17104" spans="7:7">
      <c r="G17104"/>
    </row>
    <row r="17105" spans="7:7">
      <c r="G17105"/>
    </row>
    <row r="17106" spans="7:7">
      <c r="G17106"/>
    </row>
    <row r="17107" spans="7:7">
      <c r="G17107"/>
    </row>
    <row r="17108" spans="7:7">
      <c r="G17108"/>
    </row>
    <row r="17109" spans="7:7">
      <c r="G17109"/>
    </row>
    <row r="17110" spans="7:7">
      <c r="G17110"/>
    </row>
    <row r="17111" spans="7:7">
      <c r="G17111"/>
    </row>
    <row r="17112" spans="7:7">
      <c r="G17112"/>
    </row>
    <row r="17113" spans="7:7">
      <c r="G17113"/>
    </row>
    <row r="17114" spans="7:7">
      <c r="G17114"/>
    </row>
    <row r="17115" spans="7:7">
      <c r="G17115"/>
    </row>
    <row r="17116" spans="7:7">
      <c r="G17116"/>
    </row>
    <row r="17117" spans="7:7">
      <c r="G17117"/>
    </row>
    <row r="17118" spans="7:7">
      <c r="G17118"/>
    </row>
    <row r="17119" spans="7:7">
      <c r="G17119"/>
    </row>
    <row r="17120" spans="7:7">
      <c r="G17120"/>
    </row>
    <row r="17121" spans="7:7">
      <c r="G17121"/>
    </row>
    <row r="17122" spans="7:7">
      <c r="G17122"/>
    </row>
    <row r="17123" spans="7:7">
      <c r="G17123"/>
    </row>
    <row r="17124" spans="7:7">
      <c r="G17124"/>
    </row>
    <row r="17125" spans="7:7">
      <c r="G17125"/>
    </row>
    <row r="17126" spans="7:7">
      <c r="G17126"/>
    </row>
    <row r="17127" spans="7:7">
      <c r="G17127"/>
    </row>
    <row r="17128" spans="7:7">
      <c r="G17128"/>
    </row>
    <row r="17129" spans="7:7">
      <c r="G17129"/>
    </row>
    <row r="17130" spans="7:7">
      <c r="G17130"/>
    </row>
    <row r="17131" spans="7:7">
      <c r="G17131"/>
    </row>
    <row r="17132" spans="7:7">
      <c r="G17132"/>
    </row>
    <row r="17133" spans="7:7">
      <c r="G17133"/>
    </row>
    <row r="17134" spans="7:7">
      <c r="G17134"/>
    </row>
    <row r="17135" spans="7:7">
      <c r="G17135"/>
    </row>
    <row r="17136" spans="7:7">
      <c r="G17136"/>
    </row>
    <row r="17137" spans="7:7">
      <c r="G17137"/>
    </row>
    <row r="17138" spans="7:7">
      <c r="G17138"/>
    </row>
    <row r="17139" spans="7:7">
      <c r="G17139"/>
    </row>
    <row r="17140" spans="7:7">
      <c r="G17140"/>
    </row>
    <row r="17141" spans="7:7">
      <c r="G17141"/>
    </row>
    <row r="17142" spans="7:7">
      <c r="G17142"/>
    </row>
    <row r="17143" spans="7:7">
      <c r="G17143"/>
    </row>
    <row r="17144" spans="7:7">
      <c r="G17144"/>
    </row>
    <row r="17145" spans="7:7">
      <c r="G17145"/>
    </row>
    <row r="17146" spans="7:7">
      <c r="G17146"/>
    </row>
    <row r="17147" spans="7:7">
      <c r="G17147"/>
    </row>
    <row r="17148" spans="7:7">
      <c r="G17148"/>
    </row>
    <row r="17149" spans="7:7">
      <c r="G17149"/>
    </row>
    <row r="17150" spans="7:7">
      <c r="G17150"/>
    </row>
    <row r="17151" spans="7:7">
      <c r="G17151"/>
    </row>
    <row r="17152" spans="7:7">
      <c r="G17152"/>
    </row>
    <row r="17153" spans="7:7">
      <c r="G17153"/>
    </row>
    <row r="17154" spans="7:7">
      <c r="G17154"/>
    </row>
    <row r="17155" spans="7:7">
      <c r="G17155"/>
    </row>
    <row r="17156" spans="7:7">
      <c r="G17156"/>
    </row>
    <row r="17157" spans="7:7">
      <c r="G17157"/>
    </row>
    <row r="17158" spans="7:7">
      <c r="G17158"/>
    </row>
    <row r="17159" spans="7:7">
      <c r="G17159"/>
    </row>
    <row r="17160" spans="7:7">
      <c r="G17160"/>
    </row>
    <row r="17161" spans="7:7">
      <c r="G17161"/>
    </row>
    <row r="17162" spans="7:7">
      <c r="G17162"/>
    </row>
    <row r="17163" spans="7:7">
      <c r="G17163"/>
    </row>
    <row r="17164" spans="7:7">
      <c r="G17164"/>
    </row>
    <row r="17165" spans="7:7">
      <c r="G17165"/>
    </row>
    <row r="17166" spans="7:7">
      <c r="G17166"/>
    </row>
    <row r="17167" spans="7:7">
      <c r="G17167"/>
    </row>
    <row r="17168" spans="7:7">
      <c r="G17168"/>
    </row>
    <row r="17169" spans="7:7">
      <c r="G17169"/>
    </row>
    <row r="17170" spans="7:7">
      <c r="G17170"/>
    </row>
    <row r="17171" spans="7:7">
      <c r="G17171"/>
    </row>
    <row r="17172" spans="7:7">
      <c r="G17172"/>
    </row>
    <row r="17173" spans="7:7">
      <c r="G17173"/>
    </row>
    <row r="17174" spans="7:7">
      <c r="G17174"/>
    </row>
    <row r="17175" spans="7:7">
      <c r="G17175"/>
    </row>
    <row r="17176" spans="7:7">
      <c r="G17176"/>
    </row>
    <row r="17177" spans="7:7">
      <c r="G17177"/>
    </row>
    <row r="17178" spans="7:7">
      <c r="G17178"/>
    </row>
    <row r="17179" spans="7:7">
      <c r="G17179"/>
    </row>
    <row r="17180" spans="7:7">
      <c r="G17180"/>
    </row>
    <row r="17181" spans="7:7">
      <c r="G17181"/>
    </row>
    <row r="17182" spans="7:7">
      <c r="G17182"/>
    </row>
    <row r="17183" spans="7:7">
      <c r="G17183"/>
    </row>
    <row r="17184" spans="7:7">
      <c r="G17184"/>
    </row>
    <row r="17185" spans="7:7">
      <c r="G17185"/>
    </row>
    <row r="17186" spans="7:7">
      <c r="G17186"/>
    </row>
    <row r="17187" spans="7:7">
      <c r="G17187"/>
    </row>
    <row r="17188" spans="7:7">
      <c r="G17188"/>
    </row>
    <row r="17189" spans="7:7">
      <c r="G17189"/>
    </row>
    <row r="17190" spans="7:7">
      <c r="G17190"/>
    </row>
    <row r="17191" spans="7:7">
      <c r="G17191"/>
    </row>
    <row r="17192" spans="7:7">
      <c r="G17192"/>
    </row>
    <row r="17193" spans="7:7">
      <c r="G17193"/>
    </row>
    <row r="17194" spans="7:7">
      <c r="G17194"/>
    </row>
    <row r="17195" spans="7:7">
      <c r="G17195"/>
    </row>
    <row r="17196" spans="7:7">
      <c r="G17196"/>
    </row>
    <row r="17197" spans="7:7">
      <c r="G17197"/>
    </row>
    <row r="17198" spans="7:7">
      <c r="G17198"/>
    </row>
    <row r="17199" spans="7:7">
      <c r="G17199"/>
    </row>
    <row r="17200" spans="7:7">
      <c r="G17200"/>
    </row>
    <row r="17201" spans="7:7">
      <c r="G17201"/>
    </row>
    <row r="17202" spans="7:7">
      <c r="G17202"/>
    </row>
    <row r="17203" spans="7:7">
      <c r="G17203"/>
    </row>
    <row r="17204" spans="7:7">
      <c r="G17204"/>
    </row>
    <row r="17205" spans="7:7">
      <c r="G17205"/>
    </row>
    <row r="17206" spans="7:7">
      <c r="G17206"/>
    </row>
    <row r="17207" spans="7:7">
      <c r="G17207"/>
    </row>
    <row r="17208" spans="7:7">
      <c r="G17208"/>
    </row>
    <row r="17209" spans="7:7">
      <c r="G17209"/>
    </row>
    <row r="17210" spans="7:7">
      <c r="G17210"/>
    </row>
    <row r="17211" spans="7:7">
      <c r="G17211"/>
    </row>
    <row r="17212" spans="7:7">
      <c r="G17212"/>
    </row>
    <row r="17213" spans="7:7">
      <c r="G17213"/>
    </row>
    <row r="17214" spans="7:7">
      <c r="G17214"/>
    </row>
    <row r="17215" spans="7:7">
      <c r="G17215"/>
    </row>
    <row r="17216" spans="7:7">
      <c r="G17216"/>
    </row>
    <row r="17217" spans="7:7">
      <c r="G17217"/>
    </row>
    <row r="17218" spans="7:7">
      <c r="G17218"/>
    </row>
    <row r="17219" spans="7:7">
      <c r="G17219"/>
    </row>
    <row r="17220" spans="7:7">
      <c r="G17220"/>
    </row>
    <row r="17221" spans="7:7">
      <c r="G17221"/>
    </row>
    <row r="17222" spans="7:7">
      <c r="G17222"/>
    </row>
    <row r="17223" spans="7:7">
      <c r="G17223"/>
    </row>
    <row r="17224" spans="7:7">
      <c r="G17224"/>
    </row>
    <row r="17225" spans="7:7">
      <c r="G17225"/>
    </row>
    <row r="17226" spans="7:7">
      <c r="G17226"/>
    </row>
    <row r="17227" spans="7:7">
      <c r="G17227"/>
    </row>
    <row r="17228" spans="7:7">
      <c r="G17228"/>
    </row>
    <row r="17229" spans="7:7">
      <c r="G17229"/>
    </row>
    <row r="17230" spans="7:7">
      <c r="G17230"/>
    </row>
    <row r="17231" spans="7:7">
      <c r="G17231"/>
    </row>
    <row r="17232" spans="7:7">
      <c r="G17232"/>
    </row>
    <row r="17233" spans="7:7">
      <c r="G17233"/>
    </row>
    <row r="17234" spans="7:7">
      <c r="G17234"/>
    </row>
    <row r="17235" spans="7:7">
      <c r="G17235"/>
    </row>
    <row r="17236" spans="7:7">
      <c r="G17236"/>
    </row>
    <row r="17237" spans="7:7">
      <c r="G17237"/>
    </row>
    <row r="17238" spans="7:7">
      <c r="G17238"/>
    </row>
    <row r="17239" spans="7:7">
      <c r="G17239"/>
    </row>
    <row r="17240" spans="7:7">
      <c r="G17240"/>
    </row>
    <row r="17241" spans="7:7">
      <c r="G17241"/>
    </row>
    <row r="17242" spans="7:7">
      <c r="G17242"/>
    </row>
    <row r="17243" spans="7:7">
      <c r="G17243"/>
    </row>
    <row r="17244" spans="7:7">
      <c r="G17244"/>
    </row>
    <row r="17245" spans="7:7">
      <c r="G17245"/>
    </row>
    <row r="17246" spans="7:7">
      <c r="G17246"/>
    </row>
    <row r="17247" spans="7:7">
      <c r="G17247"/>
    </row>
    <row r="17248" spans="7:7">
      <c r="G17248"/>
    </row>
    <row r="17249" spans="7:7">
      <c r="G17249"/>
    </row>
    <row r="17250" spans="7:7">
      <c r="G17250"/>
    </row>
    <row r="17251" spans="7:7">
      <c r="G17251"/>
    </row>
    <row r="17252" spans="7:7">
      <c r="G17252"/>
    </row>
    <row r="17253" spans="7:7">
      <c r="G17253"/>
    </row>
    <row r="17254" spans="7:7">
      <c r="G17254"/>
    </row>
    <row r="17255" spans="7:7">
      <c r="G17255"/>
    </row>
    <row r="17256" spans="7:7">
      <c r="G17256"/>
    </row>
    <row r="17257" spans="7:7">
      <c r="G17257"/>
    </row>
    <row r="17258" spans="7:7">
      <c r="G17258"/>
    </row>
    <row r="17259" spans="7:7">
      <c r="G17259"/>
    </row>
    <row r="17260" spans="7:7">
      <c r="G17260"/>
    </row>
    <row r="17261" spans="7:7">
      <c r="G17261"/>
    </row>
    <row r="17262" spans="7:7">
      <c r="G17262"/>
    </row>
    <row r="17263" spans="7:7">
      <c r="G17263"/>
    </row>
    <row r="17264" spans="7:7">
      <c r="G17264"/>
    </row>
    <row r="17265" spans="7:7">
      <c r="G17265"/>
    </row>
    <row r="17266" spans="7:7">
      <c r="G17266"/>
    </row>
    <row r="17267" spans="7:7">
      <c r="G17267"/>
    </row>
    <row r="17268" spans="7:7">
      <c r="G17268"/>
    </row>
    <row r="17269" spans="7:7">
      <c r="G17269"/>
    </row>
    <row r="17270" spans="7:7">
      <c r="G17270"/>
    </row>
    <row r="17271" spans="7:7">
      <c r="G17271"/>
    </row>
    <row r="17272" spans="7:7">
      <c r="G17272"/>
    </row>
    <row r="17273" spans="7:7">
      <c r="G17273"/>
    </row>
    <row r="17274" spans="7:7">
      <c r="G17274"/>
    </row>
    <row r="17275" spans="7:7">
      <c r="G17275"/>
    </row>
    <row r="17276" spans="7:7">
      <c r="G17276"/>
    </row>
    <row r="17277" spans="7:7">
      <c r="G17277"/>
    </row>
    <row r="17278" spans="7:7">
      <c r="G17278"/>
    </row>
    <row r="17279" spans="7:7">
      <c r="G17279"/>
    </row>
    <row r="17280" spans="7:7">
      <c r="G17280"/>
    </row>
    <row r="17281" spans="7:7">
      <c r="G17281"/>
    </row>
    <row r="17282" spans="7:7">
      <c r="G17282"/>
    </row>
    <row r="17283" spans="7:7">
      <c r="G17283"/>
    </row>
    <row r="17284" spans="7:7">
      <c r="G17284"/>
    </row>
    <row r="17285" spans="7:7">
      <c r="G17285"/>
    </row>
    <row r="17286" spans="7:7">
      <c r="G17286"/>
    </row>
    <row r="17287" spans="7:7">
      <c r="G17287"/>
    </row>
    <row r="17288" spans="7:7">
      <c r="G17288"/>
    </row>
    <row r="17289" spans="7:7">
      <c r="G17289"/>
    </row>
    <row r="17290" spans="7:7">
      <c r="G17290"/>
    </row>
    <row r="17291" spans="7:7">
      <c r="G17291"/>
    </row>
    <row r="17292" spans="7:7">
      <c r="G17292"/>
    </row>
    <row r="17293" spans="7:7">
      <c r="G17293"/>
    </row>
    <row r="17294" spans="7:7">
      <c r="G17294"/>
    </row>
    <row r="17295" spans="7:7">
      <c r="G17295"/>
    </row>
    <row r="17296" spans="7:7">
      <c r="G17296"/>
    </row>
    <row r="17297" spans="7:7">
      <c r="G17297"/>
    </row>
    <row r="17298" spans="7:7">
      <c r="G17298"/>
    </row>
    <row r="17299" spans="7:7">
      <c r="G17299"/>
    </row>
    <row r="17300" spans="7:7">
      <c r="G17300"/>
    </row>
    <row r="17301" spans="7:7">
      <c r="G17301"/>
    </row>
    <row r="17302" spans="7:7">
      <c r="G17302"/>
    </row>
    <row r="17303" spans="7:7">
      <c r="G17303"/>
    </row>
    <row r="17304" spans="7:7">
      <c r="G17304"/>
    </row>
    <row r="17305" spans="7:7">
      <c r="G17305"/>
    </row>
    <row r="17306" spans="7:7">
      <c r="G17306"/>
    </row>
    <row r="17307" spans="7:7">
      <c r="G17307"/>
    </row>
    <row r="17308" spans="7:7">
      <c r="G17308"/>
    </row>
    <row r="17309" spans="7:7">
      <c r="G17309"/>
    </row>
    <row r="17310" spans="7:7">
      <c r="G17310"/>
    </row>
    <row r="17311" spans="7:7">
      <c r="G17311"/>
    </row>
    <row r="17312" spans="7:7">
      <c r="G17312"/>
    </row>
    <row r="17313" spans="7:7">
      <c r="G17313"/>
    </row>
    <row r="17314" spans="7:7">
      <c r="G17314"/>
    </row>
    <row r="17315" spans="7:7">
      <c r="G17315"/>
    </row>
    <row r="17316" spans="7:7">
      <c r="G17316"/>
    </row>
    <row r="17317" spans="7:7">
      <c r="G17317"/>
    </row>
    <row r="17318" spans="7:7">
      <c r="G17318"/>
    </row>
    <row r="17319" spans="7:7">
      <c r="G17319"/>
    </row>
    <row r="17320" spans="7:7">
      <c r="G17320"/>
    </row>
    <row r="17321" spans="7:7">
      <c r="G17321"/>
    </row>
    <row r="17322" spans="7:7">
      <c r="G17322"/>
    </row>
    <row r="17323" spans="7:7">
      <c r="G17323"/>
    </row>
    <row r="17324" spans="7:7">
      <c r="G17324"/>
    </row>
    <row r="17325" spans="7:7">
      <c r="G17325"/>
    </row>
    <row r="17326" spans="7:7">
      <c r="G17326"/>
    </row>
    <row r="17327" spans="7:7">
      <c r="G17327"/>
    </row>
    <row r="17328" spans="7:7">
      <c r="G17328"/>
    </row>
    <row r="17329" spans="7:7">
      <c r="G17329"/>
    </row>
    <row r="17330" spans="7:7">
      <c r="G17330"/>
    </row>
    <row r="17331" spans="7:7">
      <c r="G17331"/>
    </row>
    <row r="17332" spans="7:7">
      <c r="G17332"/>
    </row>
    <row r="17333" spans="7:7">
      <c r="G17333"/>
    </row>
    <row r="17334" spans="7:7">
      <c r="G17334"/>
    </row>
    <row r="17335" spans="7:7">
      <c r="G17335"/>
    </row>
    <row r="17336" spans="7:7">
      <c r="G17336"/>
    </row>
    <row r="17337" spans="7:7">
      <c r="G17337"/>
    </row>
    <row r="17338" spans="7:7">
      <c r="G17338"/>
    </row>
    <row r="17339" spans="7:7">
      <c r="G17339"/>
    </row>
    <row r="17340" spans="7:7">
      <c r="G17340"/>
    </row>
    <row r="17341" spans="7:7">
      <c r="G17341"/>
    </row>
    <row r="17342" spans="7:7">
      <c r="G17342"/>
    </row>
    <row r="17343" spans="7:7">
      <c r="G17343"/>
    </row>
    <row r="17344" spans="7:7">
      <c r="G17344"/>
    </row>
    <row r="17345" spans="7:7">
      <c r="G17345"/>
    </row>
    <row r="17346" spans="7:7">
      <c r="G17346"/>
    </row>
    <row r="17347" spans="7:7">
      <c r="G17347"/>
    </row>
    <row r="17348" spans="7:7">
      <c r="G17348"/>
    </row>
    <row r="17349" spans="7:7">
      <c r="G17349"/>
    </row>
    <row r="17350" spans="7:7">
      <c r="G17350"/>
    </row>
    <row r="17351" spans="7:7">
      <c r="G17351"/>
    </row>
    <row r="17352" spans="7:7">
      <c r="G17352"/>
    </row>
    <row r="17353" spans="7:7">
      <c r="G17353"/>
    </row>
    <row r="17354" spans="7:7">
      <c r="G17354"/>
    </row>
    <row r="17355" spans="7:7">
      <c r="G17355"/>
    </row>
    <row r="17356" spans="7:7">
      <c r="G17356"/>
    </row>
    <row r="17357" spans="7:7">
      <c r="G17357"/>
    </row>
    <row r="17358" spans="7:7">
      <c r="G17358"/>
    </row>
    <row r="17359" spans="7:7">
      <c r="G17359"/>
    </row>
    <row r="17360" spans="7:7">
      <c r="G17360"/>
    </row>
    <row r="17361" spans="7:7">
      <c r="G17361"/>
    </row>
    <row r="17362" spans="7:7">
      <c r="G17362"/>
    </row>
    <row r="17363" spans="7:7">
      <c r="G17363"/>
    </row>
    <row r="17364" spans="7:7">
      <c r="G17364"/>
    </row>
    <row r="17365" spans="7:7">
      <c r="G17365"/>
    </row>
    <row r="17366" spans="7:7">
      <c r="G17366"/>
    </row>
    <row r="17367" spans="7:7">
      <c r="G17367"/>
    </row>
    <row r="17368" spans="7:7">
      <c r="G17368"/>
    </row>
    <row r="17369" spans="7:7">
      <c r="G17369"/>
    </row>
    <row r="17370" spans="7:7">
      <c r="G17370"/>
    </row>
    <row r="17371" spans="7:7">
      <c r="G17371"/>
    </row>
    <row r="17372" spans="7:7">
      <c r="G17372"/>
    </row>
    <row r="17373" spans="7:7">
      <c r="G17373"/>
    </row>
    <row r="17374" spans="7:7">
      <c r="G17374"/>
    </row>
    <row r="17375" spans="7:7">
      <c r="G17375"/>
    </row>
    <row r="17376" spans="7:7">
      <c r="G17376"/>
    </row>
    <row r="17377" spans="7:7">
      <c r="G17377"/>
    </row>
    <row r="17378" spans="7:7">
      <c r="G17378"/>
    </row>
    <row r="17379" spans="7:7">
      <c r="G17379"/>
    </row>
    <row r="17380" spans="7:7">
      <c r="G17380"/>
    </row>
    <row r="17381" spans="7:7">
      <c r="G17381"/>
    </row>
    <row r="17382" spans="7:7">
      <c r="G17382"/>
    </row>
    <row r="17383" spans="7:7">
      <c r="G17383"/>
    </row>
    <row r="17384" spans="7:7">
      <c r="G17384"/>
    </row>
    <row r="17385" spans="7:7">
      <c r="G17385"/>
    </row>
    <row r="17386" spans="7:7">
      <c r="G17386"/>
    </row>
    <row r="17387" spans="7:7">
      <c r="G17387"/>
    </row>
    <row r="17388" spans="7:7">
      <c r="G17388"/>
    </row>
    <row r="17389" spans="7:7">
      <c r="G17389"/>
    </row>
    <row r="17390" spans="7:7">
      <c r="G17390"/>
    </row>
    <row r="17391" spans="7:7">
      <c r="G17391"/>
    </row>
    <row r="17392" spans="7:7">
      <c r="G17392"/>
    </row>
    <row r="17393" spans="7:7">
      <c r="G17393"/>
    </row>
    <row r="17394" spans="7:7">
      <c r="G17394"/>
    </row>
    <row r="17395" spans="7:7">
      <c r="G17395"/>
    </row>
    <row r="17396" spans="7:7">
      <c r="G17396"/>
    </row>
    <row r="17397" spans="7:7">
      <c r="G17397"/>
    </row>
    <row r="17398" spans="7:7">
      <c r="G17398"/>
    </row>
    <row r="17399" spans="7:7">
      <c r="G17399"/>
    </row>
    <row r="17400" spans="7:7">
      <c r="G17400"/>
    </row>
    <row r="17401" spans="7:7">
      <c r="G17401"/>
    </row>
    <row r="17402" spans="7:7">
      <c r="G17402"/>
    </row>
    <row r="17403" spans="7:7">
      <c r="G17403"/>
    </row>
    <row r="17404" spans="7:7">
      <c r="G17404"/>
    </row>
    <row r="17405" spans="7:7">
      <c r="G17405"/>
    </row>
    <row r="17406" spans="7:7">
      <c r="G17406"/>
    </row>
    <row r="17407" spans="7:7">
      <c r="G17407"/>
    </row>
    <row r="17408" spans="7:7">
      <c r="G17408"/>
    </row>
    <row r="17409" spans="7:7">
      <c r="G17409"/>
    </row>
    <row r="17410" spans="7:7">
      <c r="G17410"/>
    </row>
    <row r="17411" spans="7:7">
      <c r="G17411"/>
    </row>
    <row r="17412" spans="7:7">
      <c r="G17412"/>
    </row>
    <row r="17413" spans="7:7">
      <c r="G17413"/>
    </row>
    <row r="17414" spans="7:7">
      <c r="G17414"/>
    </row>
    <row r="17415" spans="7:7">
      <c r="G17415"/>
    </row>
    <row r="17416" spans="7:7">
      <c r="G17416"/>
    </row>
    <row r="17417" spans="7:7">
      <c r="G17417"/>
    </row>
    <row r="17418" spans="7:7">
      <c r="G17418"/>
    </row>
    <row r="17419" spans="7:7">
      <c r="G17419"/>
    </row>
    <row r="17420" spans="7:7">
      <c r="G17420"/>
    </row>
    <row r="17421" spans="7:7">
      <c r="G17421"/>
    </row>
    <row r="17422" spans="7:7">
      <c r="G17422"/>
    </row>
    <row r="17423" spans="7:7">
      <c r="G17423"/>
    </row>
    <row r="17424" spans="7:7">
      <c r="G17424"/>
    </row>
    <row r="17425" spans="7:7">
      <c r="G17425"/>
    </row>
    <row r="17426" spans="7:7">
      <c r="G17426"/>
    </row>
    <row r="17427" spans="7:7">
      <c r="G17427"/>
    </row>
    <row r="17428" spans="7:7">
      <c r="G17428"/>
    </row>
    <row r="17429" spans="7:7">
      <c r="G17429"/>
    </row>
    <row r="17430" spans="7:7">
      <c r="G17430"/>
    </row>
    <row r="17431" spans="7:7">
      <c r="G17431"/>
    </row>
    <row r="17432" spans="7:7">
      <c r="G17432"/>
    </row>
    <row r="17433" spans="7:7">
      <c r="G17433"/>
    </row>
    <row r="17434" spans="7:7">
      <c r="G17434"/>
    </row>
    <row r="17435" spans="7:7">
      <c r="G17435"/>
    </row>
    <row r="17436" spans="7:7">
      <c r="G17436"/>
    </row>
    <row r="17437" spans="7:7">
      <c r="G17437"/>
    </row>
    <row r="17438" spans="7:7">
      <c r="G17438"/>
    </row>
    <row r="17439" spans="7:7">
      <c r="G17439"/>
    </row>
    <row r="17440" spans="7:7">
      <c r="G17440"/>
    </row>
    <row r="17441" spans="7:7">
      <c r="G17441"/>
    </row>
    <row r="17442" spans="7:7">
      <c r="G17442"/>
    </row>
    <row r="17443" spans="7:7">
      <c r="G17443"/>
    </row>
    <row r="17444" spans="7:7">
      <c r="G17444"/>
    </row>
    <row r="17445" spans="7:7">
      <c r="G17445"/>
    </row>
    <row r="17446" spans="7:7">
      <c r="G17446"/>
    </row>
    <row r="17447" spans="7:7">
      <c r="G17447"/>
    </row>
    <row r="17448" spans="7:7">
      <c r="G17448"/>
    </row>
    <row r="17449" spans="7:7">
      <c r="G17449"/>
    </row>
    <row r="17450" spans="7:7">
      <c r="G17450"/>
    </row>
    <row r="17451" spans="7:7">
      <c r="G17451"/>
    </row>
    <row r="17452" spans="7:7">
      <c r="G17452"/>
    </row>
    <row r="17453" spans="7:7">
      <c r="G17453"/>
    </row>
    <row r="17454" spans="7:7">
      <c r="G17454"/>
    </row>
    <row r="17455" spans="7:7">
      <c r="G17455"/>
    </row>
    <row r="17456" spans="7:7">
      <c r="G17456"/>
    </row>
    <row r="17457" spans="7:7">
      <c r="G17457"/>
    </row>
    <row r="17458" spans="7:7">
      <c r="G17458"/>
    </row>
    <row r="17459" spans="7:7">
      <c r="G17459"/>
    </row>
    <row r="17460" spans="7:7">
      <c r="G17460"/>
    </row>
    <row r="17461" spans="7:7">
      <c r="G17461"/>
    </row>
    <row r="17462" spans="7:7">
      <c r="G17462"/>
    </row>
    <row r="17463" spans="7:7">
      <c r="G17463"/>
    </row>
    <row r="17464" spans="7:7">
      <c r="G17464"/>
    </row>
    <row r="17465" spans="7:7">
      <c r="G17465"/>
    </row>
    <row r="17466" spans="7:7">
      <c r="G17466"/>
    </row>
    <row r="17467" spans="7:7">
      <c r="G17467"/>
    </row>
    <row r="17468" spans="7:7">
      <c r="G17468"/>
    </row>
    <row r="17469" spans="7:7">
      <c r="G17469"/>
    </row>
    <row r="17470" spans="7:7">
      <c r="G17470"/>
    </row>
    <row r="17471" spans="7:7">
      <c r="G17471"/>
    </row>
    <row r="17472" spans="7:7">
      <c r="G17472"/>
    </row>
    <row r="17473" spans="7:7">
      <c r="G17473"/>
    </row>
    <row r="17474" spans="7:7">
      <c r="G17474"/>
    </row>
    <row r="17475" spans="7:7">
      <c r="G17475"/>
    </row>
    <row r="17476" spans="7:7">
      <c r="G17476"/>
    </row>
    <row r="17477" spans="7:7">
      <c r="G17477"/>
    </row>
    <row r="17478" spans="7:7">
      <c r="G17478"/>
    </row>
    <row r="17479" spans="7:7">
      <c r="G17479"/>
    </row>
    <row r="17480" spans="7:7">
      <c r="G17480"/>
    </row>
    <row r="17481" spans="7:7">
      <c r="G17481"/>
    </row>
    <row r="17482" spans="7:7">
      <c r="G17482"/>
    </row>
    <row r="17483" spans="7:7">
      <c r="G17483"/>
    </row>
    <row r="17484" spans="7:7">
      <c r="G17484"/>
    </row>
    <row r="17485" spans="7:7">
      <c r="G17485"/>
    </row>
    <row r="17486" spans="7:7">
      <c r="G17486"/>
    </row>
    <row r="17487" spans="7:7">
      <c r="G17487"/>
    </row>
    <row r="17488" spans="7:7">
      <c r="G17488"/>
    </row>
    <row r="17489" spans="7:7">
      <c r="G17489"/>
    </row>
    <row r="17490" spans="7:7">
      <c r="G17490"/>
    </row>
    <row r="17491" spans="7:7">
      <c r="G17491"/>
    </row>
    <row r="17492" spans="7:7">
      <c r="G17492"/>
    </row>
    <row r="17493" spans="7:7">
      <c r="G17493"/>
    </row>
    <row r="17494" spans="7:7">
      <c r="G17494"/>
    </row>
    <row r="17495" spans="7:7">
      <c r="G17495"/>
    </row>
    <row r="17496" spans="7:7">
      <c r="G17496"/>
    </row>
    <row r="17497" spans="7:7">
      <c r="G17497"/>
    </row>
    <row r="17498" spans="7:7">
      <c r="G17498"/>
    </row>
    <row r="17499" spans="7:7">
      <c r="G17499"/>
    </row>
    <row r="17500" spans="7:7">
      <c r="G17500"/>
    </row>
    <row r="17501" spans="7:7">
      <c r="G17501"/>
    </row>
    <row r="17502" spans="7:7">
      <c r="G17502"/>
    </row>
    <row r="17503" spans="7:7">
      <c r="G17503"/>
    </row>
    <row r="17504" spans="7:7">
      <c r="G17504"/>
    </row>
    <row r="17505" spans="7:7">
      <c r="G17505"/>
    </row>
    <row r="17506" spans="7:7">
      <c r="G17506"/>
    </row>
    <row r="17507" spans="7:7">
      <c r="G17507"/>
    </row>
    <row r="17508" spans="7:7">
      <c r="G17508"/>
    </row>
    <row r="17509" spans="7:7">
      <c r="G17509"/>
    </row>
    <row r="17510" spans="7:7">
      <c r="G17510"/>
    </row>
    <row r="17511" spans="7:7">
      <c r="G17511"/>
    </row>
    <row r="17512" spans="7:7">
      <c r="G17512"/>
    </row>
    <row r="17513" spans="7:7">
      <c r="G17513"/>
    </row>
    <row r="17514" spans="7:7">
      <c r="G17514"/>
    </row>
    <row r="17515" spans="7:7">
      <c r="G17515"/>
    </row>
    <row r="17516" spans="7:7">
      <c r="G17516"/>
    </row>
    <row r="17517" spans="7:7">
      <c r="G17517"/>
    </row>
    <row r="17518" spans="7:7">
      <c r="G17518"/>
    </row>
    <row r="17519" spans="7:7">
      <c r="G17519"/>
    </row>
    <row r="17520" spans="7:7">
      <c r="G17520"/>
    </row>
    <row r="17521" spans="7:7">
      <c r="G17521"/>
    </row>
    <row r="17522" spans="7:7">
      <c r="G17522"/>
    </row>
    <row r="17523" spans="7:7">
      <c r="G17523"/>
    </row>
    <row r="17524" spans="7:7">
      <c r="G17524"/>
    </row>
    <row r="17525" spans="7:7">
      <c r="G17525"/>
    </row>
    <row r="17526" spans="7:7">
      <c r="G17526"/>
    </row>
    <row r="17527" spans="7:7">
      <c r="G17527"/>
    </row>
    <row r="17528" spans="7:7">
      <c r="G17528"/>
    </row>
    <row r="17529" spans="7:7">
      <c r="G17529"/>
    </row>
    <row r="17530" spans="7:7">
      <c r="G17530"/>
    </row>
    <row r="17531" spans="7:7">
      <c r="G17531"/>
    </row>
    <row r="17532" spans="7:7">
      <c r="G17532"/>
    </row>
    <row r="17533" spans="7:7">
      <c r="G17533"/>
    </row>
    <row r="17534" spans="7:7">
      <c r="G17534"/>
    </row>
    <row r="17535" spans="7:7">
      <c r="G17535"/>
    </row>
    <row r="17536" spans="7:7">
      <c r="G17536"/>
    </row>
    <row r="17537" spans="7:7">
      <c r="G17537"/>
    </row>
    <row r="17538" spans="7:7">
      <c r="G17538"/>
    </row>
    <row r="17539" spans="7:7">
      <c r="G17539"/>
    </row>
    <row r="17540" spans="7:7">
      <c r="G17540"/>
    </row>
    <row r="17541" spans="7:7">
      <c r="G17541"/>
    </row>
    <row r="17542" spans="7:7">
      <c r="G17542"/>
    </row>
    <row r="17543" spans="7:7">
      <c r="G17543"/>
    </row>
    <row r="17544" spans="7:7">
      <c r="G17544"/>
    </row>
    <row r="17545" spans="7:7">
      <c r="G17545"/>
    </row>
    <row r="17546" spans="7:7">
      <c r="G17546"/>
    </row>
    <row r="17547" spans="7:7">
      <c r="G17547"/>
    </row>
    <row r="17548" spans="7:7">
      <c r="G17548"/>
    </row>
    <row r="17549" spans="7:7">
      <c r="G17549"/>
    </row>
    <row r="17550" spans="7:7">
      <c r="G17550"/>
    </row>
    <row r="17551" spans="7:7">
      <c r="G17551"/>
    </row>
    <row r="17552" spans="7:7">
      <c r="G17552"/>
    </row>
    <row r="17553" spans="7:7">
      <c r="G17553"/>
    </row>
    <row r="17554" spans="7:7">
      <c r="G17554"/>
    </row>
    <row r="17555" spans="7:7">
      <c r="G17555"/>
    </row>
    <row r="17556" spans="7:7">
      <c r="G17556"/>
    </row>
    <row r="17557" spans="7:7">
      <c r="G17557"/>
    </row>
    <row r="17558" spans="7:7">
      <c r="G17558"/>
    </row>
    <row r="17559" spans="7:7">
      <c r="G17559"/>
    </row>
    <row r="17560" spans="7:7">
      <c r="G17560"/>
    </row>
    <row r="17561" spans="7:7">
      <c r="G17561"/>
    </row>
    <row r="17562" spans="7:7">
      <c r="G17562"/>
    </row>
    <row r="17563" spans="7:7">
      <c r="G17563"/>
    </row>
    <row r="17564" spans="7:7">
      <c r="G17564"/>
    </row>
    <row r="17565" spans="7:7">
      <c r="G17565"/>
    </row>
    <row r="17566" spans="7:7">
      <c r="G17566"/>
    </row>
    <row r="17567" spans="7:7">
      <c r="G17567"/>
    </row>
    <row r="17568" spans="7:7">
      <c r="G17568"/>
    </row>
    <row r="17569" spans="7:7">
      <c r="G17569"/>
    </row>
    <row r="17570" spans="7:7">
      <c r="G17570"/>
    </row>
    <row r="17571" spans="7:7">
      <c r="G17571"/>
    </row>
    <row r="17572" spans="7:7">
      <c r="G17572"/>
    </row>
    <row r="17573" spans="7:7">
      <c r="G17573"/>
    </row>
    <row r="17574" spans="7:7">
      <c r="G17574"/>
    </row>
    <row r="17575" spans="7:7">
      <c r="G17575"/>
    </row>
    <row r="17576" spans="7:7">
      <c r="G17576"/>
    </row>
    <row r="17577" spans="7:7">
      <c r="G17577"/>
    </row>
    <row r="17578" spans="7:7">
      <c r="G17578"/>
    </row>
    <row r="17579" spans="7:7">
      <c r="G17579"/>
    </row>
    <row r="17580" spans="7:7">
      <c r="G17580"/>
    </row>
    <row r="17581" spans="7:7">
      <c r="G17581"/>
    </row>
    <row r="17582" spans="7:7">
      <c r="G17582"/>
    </row>
    <row r="17583" spans="7:7">
      <c r="G17583"/>
    </row>
    <row r="17584" spans="7:7">
      <c r="G17584"/>
    </row>
    <row r="17585" spans="7:7">
      <c r="G17585"/>
    </row>
    <row r="17586" spans="7:7">
      <c r="G17586"/>
    </row>
    <row r="17587" spans="7:7">
      <c r="G17587"/>
    </row>
    <row r="17588" spans="7:7">
      <c r="G17588"/>
    </row>
    <row r="17589" spans="7:7">
      <c r="G17589"/>
    </row>
    <row r="17590" spans="7:7">
      <c r="G17590"/>
    </row>
    <row r="17591" spans="7:7">
      <c r="G17591"/>
    </row>
    <row r="17592" spans="7:7">
      <c r="G17592"/>
    </row>
    <row r="17593" spans="7:7">
      <c r="G17593"/>
    </row>
    <row r="17594" spans="7:7">
      <c r="G17594"/>
    </row>
    <row r="17595" spans="7:7">
      <c r="G17595"/>
    </row>
    <row r="17596" spans="7:7">
      <c r="G17596"/>
    </row>
    <row r="17597" spans="7:7">
      <c r="G17597"/>
    </row>
    <row r="17598" spans="7:7">
      <c r="G17598"/>
    </row>
    <row r="17599" spans="7:7">
      <c r="G17599"/>
    </row>
    <row r="17600" spans="7:7">
      <c r="G17600"/>
    </row>
    <row r="17601" spans="7:7">
      <c r="G17601"/>
    </row>
    <row r="17602" spans="7:7">
      <c r="G17602"/>
    </row>
    <row r="17603" spans="7:7">
      <c r="G17603"/>
    </row>
    <row r="17604" spans="7:7">
      <c r="G17604"/>
    </row>
    <row r="17605" spans="7:7">
      <c r="G17605"/>
    </row>
    <row r="17606" spans="7:7">
      <c r="G17606"/>
    </row>
    <row r="17607" spans="7:7">
      <c r="G17607"/>
    </row>
    <row r="17608" spans="7:7">
      <c r="G17608"/>
    </row>
    <row r="17609" spans="7:7">
      <c r="G17609"/>
    </row>
    <row r="17610" spans="7:7">
      <c r="G17610"/>
    </row>
    <row r="17611" spans="7:7">
      <c r="G17611"/>
    </row>
    <row r="17612" spans="7:7">
      <c r="G17612"/>
    </row>
    <row r="17613" spans="7:7">
      <c r="G17613"/>
    </row>
    <row r="17614" spans="7:7">
      <c r="G17614"/>
    </row>
    <row r="17615" spans="7:7">
      <c r="G17615"/>
    </row>
    <row r="17616" spans="7:7">
      <c r="G17616"/>
    </row>
    <row r="17617" spans="7:7">
      <c r="G17617"/>
    </row>
    <row r="17618" spans="7:7">
      <c r="G17618"/>
    </row>
    <row r="17619" spans="7:7">
      <c r="G17619"/>
    </row>
    <row r="17620" spans="7:7">
      <c r="G17620"/>
    </row>
    <row r="17621" spans="7:7">
      <c r="G17621"/>
    </row>
    <row r="17622" spans="7:7">
      <c r="G17622"/>
    </row>
    <row r="17623" spans="7:7">
      <c r="G17623"/>
    </row>
    <row r="17624" spans="7:7">
      <c r="G17624"/>
    </row>
    <row r="17625" spans="7:7">
      <c r="G17625"/>
    </row>
    <row r="17626" spans="7:7">
      <c r="G17626"/>
    </row>
    <row r="17627" spans="7:7">
      <c r="G17627"/>
    </row>
    <row r="17628" spans="7:7">
      <c r="G17628"/>
    </row>
    <row r="17629" spans="7:7">
      <c r="G17629"/>
    </row>
    <row r="17630" spans="7:7">
      <c r="G17630"/>
    </row>
    <row r="17631" spans="7:7">
      <c r="G17631"/>
    </row>
    <row r="17632" spans="7:7">
      <c r="G17632"/>
    </row>
    <row r="17633" spans="7:7">
      <c r="G17633"/>
    </row>
    <row r="17634" spans="7:7">
      <c r="G17634"/>
    </row>
    <row r="17635" spans="7:7">
      <c r="G17635"/>
    </row>
    <row r="17636" spans="7:7">
      <c r="G17636"/>
    </row>
    <row r="17637" spans="7:7">
      <c r="G17637"/>
    </row>
    <row r="17638" spans="7:7">
      <c r="G17638"/>
    </row>
    <row r="17639" spans="7:7">
      <c r="G17639"/>
    </row>
    <row r="17640" spans="7:7">
      <c r="G17640"/>
    </row>
    <row r="17641" spans="7:7">
      <c r="G17641"/>
    </row>
    <row r="17642" spans="7:7">
      <c r="G17642"/>
    </row>
    <row r="17643" spans="7:7">
      <c r="G17643"/>
    </row>
    <row r="17644" spans="7:7">
      <c r="G17644"/>
    </row>
    <row r="17645" spans="7:7">
      <c r="G17645"/>
    </row>
    <row r="17646" spans="7:7">
      <c r="G17646"/>
    </row>
    <row r="17647" spans="7:7">
      <c r="G17647"/>
    </row>
    <row r="17648" spans="7:7">
      <c r="G17648"/>
    </row>
    <row r="17649" spans="7:7">
      <c r="G17649"/>
    </row>
    <row r="17650" spans="7:7">
      <c r="G17650"/>
    </row>
    <row r="17651" spans="7:7">
      <c r="G17651"/>
    </row>
    <row r="17652" spans="7:7">
      <c r="G17652"/>
    </row>
    <row r="17653" spans="7:7">
      <c r="G17653"/>
    </row>
    <row r="17654" spans="7:7">
      <c r="G17654"/>
    </row>
    <row r="17655" spans="7:7">
      <c r="G17655"/>
    </row>
    <row r="17656" spans="7:7">
      <c r="G17656"/>
    </row>
    <row r="17657" spans="7:7">
      <c r="G17657"/>
    </row>
    <row r="17658" spans="7:7">
      <c r="G17658"/>
    </row>
    <row r="17659" spans="7:7">
      <c r="G17659"/>
    </row>
    <row r="17660" spans="7:7">
      <c r="G17660"/>
    </row>
    <row r="17661" spans="7:7">
      <c r="G17661"/>
    </row>
    <row r="17662" spans="7:7">
      <c r="G17662"/>
    </row>
    <row r="17663" spans="7:7">
      <c r="G17663"/>
    </row>
    <row r="17664" spans="7:7">
      <c r="G17664"/>
    </row>
    <row r="17665" spans="7:7">
      <c r="G17665"/>
    </row>
    <row r="17666" spans="7:7">
      <c r="G17666"/>
    </row>
    <row r="17667" spans="7:7">
      <c r="G17667"/>
    </row>
    <row r="17668" spans="7:7">
      <c r="G17668"/>
    </row>
    <row r="17669" spans="7:7">
      <c r="G17669"/>
    </row>
    <row r="17670" spans="7:7">
      <c r="G17670"/>
    </row>
    <row r="17671" spans="7:7">
      <c r="G17671"/>
    </row>
    <row r="17672" spans="7:7">
      <c r="G17672"/>
    </row>
    <row r="17673" spans="7:7">
      <c r="G17673"/>
    </row>
    <row r="17674" spans="7:7">
      <c r="G17674"/>
    </row>
    <row r="17675" spans="7:7">
      <c r="G17675"/>
    </row>
    <row r="17676" spans="7:7">
      <c r="G17676"/>
    </row>
    <row r="17677" spans="7:7">
      <c r="G17677"/>
    </row>
    <row r="17678" spans="7:7">
      <c r="G17678"/>
    </row>
    <row r="17679" spans="7:7">
      <c r="G17679"/>
    </row>
    <row r="17680" spans="7:7">
      <c r="G17680"/>
    </row>
    <row r="17681" spans="7:7">
      <c r="G17681"/>
    </row>
    <row r="17682" spans="7:7">
      <c r="G17682"/>
    </row>
    <row r="17683" spans="7:7">
      <c r="G17683"/>
    </row>
    <row r="17684" spans="7:7">
      <c r="G17684"/>
    </row>
    <row r="17685" spans="7:7">
      <c r="G17685"/>
    </row>
    <row r="17686" spans="7:7">
      <c r="G17686"/>
    </row>
    <row r="17687" spans="7:7">
      <c r="G17687"/>
    </row>
    <row r="17688" spans="7:7">
      <c r="G17688"/>
    </row>
    <row r="17689" spans="7:7">
      <c r="G17689"/>
    </row>
    <row r="17690" spans="7:7">
      <c r="G17690"/>
    </row>
    <row r="17691" spans="7:7">
      <c r="G17691"/>
    </row>
    <row r="17692" spans="7:7">
      <c r="G17692"/>
    </row>
    <row r="17693" spans="7:7">
      <c r="G17693"/>
    </row>
    <row r="17694" spans="7:7">
      <c r="G17694"/>
    </row>
    <row r="17695" spans="7:7">
      <c r="G17695"/>
    </row>
    <row r="17696" spans="7:7">
      <c r="G17696"/>
    </row>
    <row r="17697" spans="7:7">
      <c r="G17697"/>
    </row>
    <row r="17698" spans="7:7">
      <c r="G17698"/>
    </row>
    <row r="17699" spans="7:7">
      <c r="G17699"/>
    </row>
    <row r="17700" spans="7:7">
      <c r="G17700"/>
    </row>
    <row r="17701" spans="7:7">
      <c r="G17701"/>
    </row>
    <row r="17702" spans="7:7">
      <c r="G17702"/>
    </row>
    <row r="17703" spans="7:7">
      <c r="G17703"/>
    </row>
    <row r="17704" spans="7:7">
      <c r="G17704"/>
    </row>
    <row r="17705" spans="7:7">
      <c r="G17705"/>
    </row>
    <row r="17706" spans="7:7">
      <c r="G17706"/>
    </row>
    <row r="17707" spans="7:7">
      <c r="G17707"/>
    </row>
    <row r="17708" spans="7:7">
      <c r="G17708"/>
    </row>
    <row r="17709" spans="7:7">
      <c r="G17709"/>
    </row>
    <row r="17710" spans="7:7">
      <c r="G17710"/>
    </row>
    <row r="17711" spans="7:7">
      <c r="G17711"/>
    </row>
    <row r="17712" spans="7:7">
      <c r="G17712"/>
    </row>
    <row r="17713" spans="7:7">
      <c r="G17713"/>
    </row>
    <row r="17714" spans="7:7">
      <c r="G17714"/>
    </row>
    <row r="17715" spans="7:7">
      <c r="G17715"/>
    </row>
    <row r="17716" spans="7:7">
      <c r="G17716"/>
    </row>
    <row r="17717" spans="7:7">
      <c r="G17717"/>
    </row>
    <row r="17718" spans="7:7">
      <c r="G17718"/>
    </row>
    <row r="17719" spans="7:7">
      <c r="G17719"/>
    </row>
    <row r="17720" spans="7:7">
      <c r="G17720"/>
    </row>
    <row r="17721" spans="7:7">
      <c r="G17721"/>
    </row>
    <row r="17722" spans="7:7">
      <c r="G17722"/>
    </row>
    <row r="17723" spans="7:7">
      <c r="G17723"/>
    </row>
    <row r="17724" spans="7:7">
      <c r="G17724"/>
    </row>
    <row r="17725" spans="7:7">
      <c r="G17725"/>
    </row>
    <row r="17726" spans="7:7">
      <c r="G17726"/>
    </row>
    <row r="17727" spans="7:7">
      <c r="G17727"/>
    </row>
    <row r="17728" spans="7:7">
      <c r="G17728"/>
    </row>
    <row r="17729" spans="7:7">
      <c r="G17729"/>
    </row>
    <row r="17730" spans="7:7">
      <c r="G17730"/>
    </row>
    <row r="17731" spans="7:7">
      <c r="G17731"/>
    </row>
    <row r="17732" spans="7:7">
      <c r="G17732"/>
    </row>
    <row r="17733" spans="7:7">
      <c r="G17733"/>
    </row>
    <row r="17734" spans="7:7">
      <c r="G17734"/>
    </row>
    <row r="17735" spans="7:7">
      <c r="G17735"/>
    </row>
    <row r="17736" spans="7:7">
      <c r="G17736"/>
    </row>
    <row r="17737" spans="7:7">
      <c r="G17737"/>
    </row>
    <row r="17738" spans="7:7">
      <c r="G17738"/>
    </row>
    <row r="17739" spans="7:7">
      <c r="G17739"/>
    </row>
    <row r="17740" spans="7:7">
      <c r="G17740"/>
    </row>
    <row r="17741" spans="7:7">
      <c r="G17741"/>
    </row>
    <row r="17742" spans="7:7">
      <c r="G17742"/>
    </row>
    <row r="17743" spans="7:7">
      <c r="G17743"/>
    </row>
    <row r="17744" spans="7:7">
      <c r="G17744"/>
    </row>
    <row r="17745" spans="7:7">
      <c r="G17745"/>
    </row>
    <row r="17746" spans="7:7">
      <c r="G17746"/>
    </row>
    <row r="17747" spans="7:7">
      <c r="G17747"/>
    </row>
    <row r="17748" spans="7:7">
      <c r="G17748"/>
    </row>
    <row r="17749" spans="7:7">
      <c r="G17749"/>
    </row>
    <row r="17750" spans="7:7">
      <c r="G17750"/>
    </row>
    <row r="17751" spans="7:7">
      <c r="G17751"/>
    </row>
    <row r="17752" spans="7:7">
      <c r="G17752"/>
    </row>
    <row r="17753" spans="7:7">
      <c r="G17753"/>
    </row>
    <row r="17754" spans="7:7">
      <c r="G17754"/>
    </row>
    <row r="17755" spans="7:7">
      <c r="G17755"/>
    </row>
    <row r="17756" spans="7:7">
      <c r="G17756"/>
    </row>
    <row r="17757" spans="7:7">
      <c r="G17757"/>
    </row>
    <row r="17758" spans="7:7">
      <c r="G17758"/>
    </row>
    <row r="17759" spans="7:7">
      <c r="G17759"/>
    </row>
    <row r="17760" spans="7:7">
      <c r="G17760"/>
    </row>
    <row r="17761" spans="7:7">
      <c r="G17761"/>
    </row>
    <row r="17762" spans="7:7">
      <c r="G17762"/>
    </row>
    <row r="17763" spans="7:7">
      <c r="G17763"/>
    </row>
    <row r="17764" spans="7:7">
      <c r="G17764"/>
    </row>
    <row r="17765" spans="7:7">
      <c r="G17765"/>
    </row>
    <row r="17766" spans="7:7">
      <c r="G17766"/>
    </row>
    <row r="17767" spans="7:7">
      <c r="G17767"/>
    </row>
    <row r="17768" spans="7:7">
      <c r="G17768"/>
    </row>
    <row r="17769" spans="7:7">
      <c r="G17769"/>
    </row>
    <row r="17770" spans="7:7">
      <c r="G17770"/>
    </row>
    <row r="17771" spans="7:7">
      <c r="G17771"/>
    </row>
    <row r="17772" spans="7:7">
      <c r="G17772"/>
    </row>
    <row r="17773" spans="7:7">
      <c r="G17773"/>
    </row>
    <row r="17774" spans="7:7">
      <c r="G17774"/>
    </row>
    <row r="17775" spans="7:7">
      <c r="G17775"/>
    </row>
    <row r="17776" spans="7:7">
      <c r="G17776"/>
    </row>
    <row r="17777" spans="7:7">
      <c r="G17777"/>
    </row>
    <row r="17778" spans="7:7">
      <c r="G17778"/>
    </row>
    <row r="17779" spans="7:7">
      <c r="G17779"/>
    </row>
    <row r="17780" spans="7:7">
      <c r="G17780"/>
    </row>
    <row r="17781" spans="7:7">
      <c r="G17781"/>
    </row>
    <row r="17782" spans="7:7">
      <c r="G17782"/>
    </row>
    <row r="17783" spans="7:7">
      <c r="G17783"/>
    </row>
    <row r="17784" spans="7:7">
      <c r="G17784"/>
    </row>
    <row r="17785" spans="7:7">
      <c r="G17785"/>
    </row>
    <row r="17786" spans="7:7">
      <c r="G17786"/>
    </row>
    <row r="17787" spans="7:7">
      <c r="G17787"/>
    </row>
    <row r="17788" spans="7:7">
      <c r="G17788"/>
    </row>
    <row r="17789" spans="7:7">
      <c r="G17789"/>
    </row>
    <row r="17790" spans="7:7">
      <c r="G17790"/>
    </row>
    <row r="17791" spans="7:7">
      <c r="G17791"/>
    </row>
    <row r="17792" spans="7:7">
      <c r="G17792"/>
    </row>
    <row r="17793" spans="7:7">
      <c r="G17793"/>
    </row>
    <row r="17794" spans="7:7">
      <c r="G17794"/>
    </row>
    <row r="17795" spans="7:7">
      <c r="G17795"/>
    </row>
    <row r="17796" spans="7:7">
      <c r="G17796"/>
    </row>
    <row r="17797" spans="7:7">
      <c r="G17797"/>
    </row>
    <row r="17798" spans="7:7">
      <c r="G17798"/>
    </row>
    <row r="17799" spans="7:7">
      <c r="G17799"/>
    </row>
    <row r="17800" spans="7:7">
      <c r="G17800"/>
    </row>
    <row r="17801" spans="7:7">
      <c r="G17801"/>
    </row>
    <row r="17802" spans="7:7">
      <c r="G17802"/>
    </row>
    <row r="17803" spans="7:7">
      <c r="G17803"/>
    </row>
    <row r="17804" spans="7:7">
      <c r="G17804"/>
    </row>
    <row r="17805" spans="7:7">
      <c r="G17805"/>
    </row>
    <row r="17806" spans="7:7">
      <c r="G17806"/>
    </row>
    <row r="17807" spans="7:7">
      <c r="G17807"/>
    </row>
    <row r="17808" spans="7:7">
      <c r="G17808"/>
    </row>
    <row r="17809" spans="7:7">
      <c r="G17809"/>
    </row>
    <row r="17810" spans="7:7">
      <c r="G17810"/>
    </row>
    <row r="17811" spans="7:7">
      <c r="G17811"/>
    </row>
    <row r="17812" spans="7:7">
      <c r="G17812"/>
    </row>
    <row r="17813" spans="7:7">
      <c r="G17813"/>
    </row>
    <row r="17814" spans="7:7">
      <c r="G17814"/>
    </row>
    <row r="17815" spans="7:7">
      <c r="G17815"/>
    </row>
    <row r="17816" spans="7:7">
      <c r="G17816"/>
    </row>
    <row r="17817" spans="7:7">
      <c r="G17817"/>
    </row>
    <row r="17818" spans="7:7">
      <c r="G17818"/>
    </row>
    <row r="17819" spans="7:7">
      <c r="G17819"/>
    </row>
    <row r="17820" spans="7:7">
      <c r="G17820"/>
    </row>
    <row r="17821" spans="7:7">
      <c r="G17821"/>
    </row>
    <row r="17822" spans="7:7">
      <c r="G17822"/>
    </row>
    <row r="17823" spans="7:7">
      <c r="G17823"/>
    </row>
    <row r="17824" spans="7:7">
      <c r="G17824"/>
    </row>
    <row r="17825" spans="7:7">
      <c r="G17825"/>
    </row>
    <row r="17826" spans="7:7">
      <c r="G17826"/>
    </row>
    <row r="17827" spans="7:7">
      <c r="G17827"/>
    </row>
    <row r="17828" spans="7:7">
      <c r="G17828"/>
    </row>
    <row r="17829" spans="7:7">
      <c r="G17829"/>
    </row>
    <row r="17830" spans="7:7">
      <c r="G17830"/>
    </row>
    <row r="17831" spans="7:7">
      <c r="G17831"/>
    </row>
    <row r="17832" spans="7:7">
      <c r="G17832"/>
    </row>
    <row r="17833" spans="7:7">
      <c r="G17833"/>
    </row>
    <row r="17834" spans="7:7">
      <c r="G17834"/>
    </row>
    <row r="17835" spans="7:7">
      <c r="G17835"/>
    </row>
    <row r="17836" spans="7:7">
      <c r="G17836"/>
    </row>
    <row r="17837" spans="7:7">
      <c r="G17837"/>
    </row>
    <row r="17838" spans="7:7">
      <c r="G17838"/>
    </row>
    <row r="17839" spans="7:7">
      <c r="G17839"/>
    </row>
    <row r="17840" spans="7:7">
      <c r="G17840"/>
    </row>
    <row r="17841" spans="7:7">
      <c r="G17841"/>
    </row>
    <row r="17842" spans="7:7">
      <c r="G17842"/>
    </row>
    <row r="17843" spans="7:7">
      <c r="G17843"/>
    </row>
    <row r="17844" spans="7:7">
      <c r="G17844"/>
    </row>
    <row r="17845" spans="7:7">
      <c r="G17845"/>
    </row>
    <row r="17846" spans="7:7">
      <c r="G17846"/>
    </row>
    <row r="17847" spans="7:7">
      <c r="G17847"/>
    </row>
    <row r="17848" spans="7:7">
      <c r="G17848"/>
    </row>
    <row r="17849" spans="7:7">
      <c r="G17849"/>
    </row>
    <row r="17850" spans="7:7">
      <c r="G17850"/>
    </row>
    <row r="17851" spans="7:7">
      <c r="G17851"/>
    </row>
    <row r="17852" spans="7:7">
      <c r="G17852"/>
    </row>
    <row r="17853" spans="7:7">
      <c r="G17853"/>
    </row>
    <row r="17854" spans="7:7">
      <c r="G17854"/>
    </row>
    <row r="17855" spans="7:7">
      <c r="G17855"/>
    </row>
    <row r="17856" spans="7:7">
      <c r="G17856"/>
    </row>
    <row r="17857" spans="7:7">
      <c r="G17857"/>
    </row>
    <row r="17858" spans="7:7">
      <c r="G17858"/>
    </row>
    <row r="17859" spans="7:7">
      <c r="G17859"/>
    </row>
    <row r="17860" spans="7:7">
      <c r="G17860"/>
    </row>
    <row r="17861" spans="7:7">
      <c r="G17861"/>
    </row>
    <row r="17862" spans="7:7">
      <c r="G17862"/>
    </row>
    <row r="17863" spans="7:7">
      <c r="G17863"/>
    </row>
    <row r="17864" spans="7:7">
      <c r="G17864"/>
    </row>
    <row r="17865" spans="7:7">
      <c r="G17865"/>
    </row>
    <row r="17866" spans="7:7">
      <c r="G17866"/>
    </row>
    <row r="17867" spans="7:7">
      <c r="G17867"/>
    </row>
    <row r="17868" spans="7:7">
      <c r="G17868"/>
    </row>
    <row r="17869" spans="7:7">
      <c r="G17869"/>
    </row>
    <row r="17870" spans="7:7">
      <c r="G17870"/>
    </row>
    <row r="17871" spans="7:7">
      <c r="G17871"/>
    </row>
    <row r="17872" spans="7:7">
      <c r="G17872"/>
    </row>
    <row r="17873" spans="7:7">
      <c r="G17873"/>
    </row>
    <row r="17874" spans="7:7">
      <c r="G17874"/>
    </row>
    <row r="17875" spans="7:7">
      <c r="G17875"/>
    </row>
    <row r="17876" spans="7:7">
      <c r="G17876"/>
    </row>
    <row r="17877" spans="7:7">
      <c r="G17877"/>
    </row>
    <row r="17878" spans="7:7">
      <c r="G17878"/>
    </row>
    <row r="17879" spans="7:7">
      <c r="G17879"/>
    </row>
    <row r="17880" spans="7:7">
      <c r="G17880"/>
    </row>
    <row r="17881" spans="7:7">
      <c r="G17881"/>
    </row>
    <row r="17882" spans="7:7">
      <c r="G17882"/>
    </row>
    <row r="17883" spans="7:7">
      <c r="G17883"/>
    </row>
    <row r="17884" spans="7:7">
      <c r="G17884"/>
    </row>
    <row r="17885" spans="7:7">
      <c r="G17885"/>
    </row>
    <row r="17886" spans="7:7">
      <c r="G17886"/>
    </row>
    <row r="17887" spans="7:7">
      <c r="G17887"/>
    </row>
    <row r="17888" spans="7:7">
      <c r="G17888"/>
    </row>
    <row r="17889" spans="7:7">
      <c r="G17889"/>
    </row>
    <row r="17890" spans="7:7">
      <c r="G17890"/>
    </row>
    <row r="17891" spans="7:7">
      <c r="G17891"/>
    </row>
    <row r="17892" spans="7:7">
      <c r="G17892"/>
    </row>
    <row r="17893" spans="7:7">
      <c r="G17893"/>
    </row>
    <row r="17894" spans="7:7">
      <c r="G17894"/>
    </row>
    <row r="17895" spans="7:7">
      <c r="G17895"/>
    </row>
    <row r="17896" spans="7:7">
      <c r="G17896"/>
    </row>
    <row r="17897" spans="7:7">
      <c r="G17897"/>
    </row>
    <row r="17898" spans="7:7">
      <c r="G17898"/>
    </row>
    <row r="17899" spans="7:7">
      <c r="G17899"/>
    </row>
    <row r="17900" spans="7:7">
      <c r="G17900"/>
    </row>
    <row r="17901" spans="7:7">
      <c r="G17901"/>
    </row>
    <row r="17902" spans="7:7">
      <c r="G17902"/>
    </row>
    <row r="17903" spans="7:7">
      <c r="G17903"/>
    </row>
    <row r="17904" spans="7:7">
      <c r="G17904"/>
    </row>
    <row r="17905" spans="7:7">
      <c r="G17905"/>
    </row>
    <row r="17906" spans="7:7">
      <c r="G17906"/>
    </row>
    <row r="17907" spans="7:7">
      <c r="G17907"/>
    </row>
    <row r="17908" spans="7:7">
      <c r="G17908"/>
    </row>
    <row r="17909" spans="7:7">
      <c r="G17909"/>
    </row>
    <row r="17910" spans="7:7">
      <c r="G17910"/>
    </row>
    <row r="17911" spans="7:7">
      <c r="G17911"/>
    </row>
    <row r="17912" spans="7:7">
      <c r="G17912"/>
    </row>
    <row r="17913" spans="7:7">
      <c r="G17913"/>
    </row>
    <row r="17914" spans="7:7">
      <c r="G17914"/>
    </row>
    <row r="17915" spans="7:7">
      <c r="G17915"/>
    </row>
    <row r="17916" spans="7:7">
      <c r="G17916"/>
    </row>
    <row r="17917" spans="7:7">
      <c r="G17917"/>
    </row>
    <row r="17918" spans="7:7">
      <c r="G17918"/>
    </row>
    <row r="17919" spans="7:7">
      <c r="G17919"/>
    </row>
    <row r="17920" spans="7:7">
      <c r="G17920"/>
    </row>
    <row r="17921" spans="7:7">
      <c r="G17921"/>
    </row>
    <row r="17922" spans="7:7">
      <c r="G17922"/>
    </row>
    <row r="17923" spans="7:7">
      <c r="G17923"/>
    </row>
    <row r="17924" spans="7:7">
      <c r="G17924"/>
    </row>
    <row r="17925" spans="7:7">
      <c r="G17925"/>
    </row>
    <row r="17926" spans="7:7">
      <c r="G17926"/>
    </row>
    <row r="17927" spans="7:7">
      <c r="G17927"/>
    </row>
    <row r="17928" spans="7:7">
      <c r="G17928"/>
    </row>
    <row r="17929" spans="7:7">
      <c r="G17929"/>
    </row>
    <row r="17930" spans="7:7">
      <c r="G17930"/>
    </row>
    <row r="17931" spans="7:7">
      <c r="G17931"/>
    </row>
    <row r="17932" spans="7:7">
      <c r="G17932"/>
    </row>
    <row r="17933" spans="7:7">
      <c r="G17933"/>
    </row>
    <row r="17934" spans="7:7">
      <c r="G17934"/>
    </row>
    <row r="17935" spans="7:7">
      <c r="G17935"/>
    </row>
    <row r="17936" spans="7:7">
      <c r="G17936"/>
    </row>
    <row r="17937" spans="7:7">
      <c r="G17937"/>
    </row>
    <row r="17938" spans="7:7">
      <c r="G17938"/>
    </row>
    <row r="17939" spans="7:7">
      <c r="G17939"/>
    </row>
    <row r="17940" spans="7:7">
      <c r="G17940"/>
    </row>
    <row r="17941" spans="7:7">
      <c r="G17941"/>
    </row>
    <row r="17942" spans="7:7">
      <c r="G17942"/>
    </row>
    <row r="17943" spans="7:7">
      <c r="G17943"/>
    </row>
    <row r="17944" spans="7:7">
      <c r="G17944"/>
    </row>
    <row r="17945" spans="7:7">
      <c r="G17945"/>
    </row>
    <row r="17946" spans="7:7">
      <c r="G17946"/>
    </row>
    <row r="17947" spans="7:7">
      <c r="G17947"/>
    </row>
    <row r="17948" spans="7:7">
      <c r="G17948"/>
    </row>
    <row r="17949" spans="7:7">
      <c r="G17949"/>
    </row>
    <row r="17950" spans="7:7">
      <c r="G17950"/>
    </row>
    <row r="17951" spans="7:7">
      <c r="G17951"/>
    </row>
    <row r="17952" spans="7:7">
      <c r="G17952"/>
    </row>
    <row r="17953" spans="7:7">
      <c r="G17953"/>
    </row>
    <row r="17954" spans="7:7">
      <c r="G17954"/>
    </row>
    <row r="17955" spans="7:7">
      <c r="G17955"/>
    </row>
    <row r="17956" spans="7:7">
      <c r="G17956"/>
    </row>
    <row r="17957" spans="7:7">
      <c r="G17957"/>
    </row>
    <row r="17958" spans="7:7">
      <c r="G17958"/>
    </row>
    <row r="17959" spans="7:7">
      <c r="G17959"/>
    </row>
    <row r="17960" spans="7:7">
      <c r="G17960"/>
    </row>
    <row r="17961" spans="7:7">
      <c r="G17961"/>
    </row>
    <row r="17962" spans="7:7">
      <c r="G17962"/>
    </row>
    <row r="17963" spans="7:7">
      <c r="G17963"/>
    </row>
    <row r="17964" spans="7:7">
      <c r="G17964"/>
    </row>
    <row r="17965" spans="7:7">
      <c r="G17965"/>
    </row>
    <row r="17966" spans="7:7">
      <c r="G17966"/>
    </row>
    <row r="17967" spans="7:7">
      <c r="G17967"/>
    </row>
    <row r="17968" spans="7:7">
      <c r="G17968"/>
    </row>
    <row r="17969" spans="7:7">
      <c r="G17969"/>
    </row>
    <row r="17970" spans="7:7">
      <c r="G17970"/>
    </row>
    <row r="17971" spans="7:7">
      <c r="G17971"/>
    </row>
    <row r="17972" spans="7:7">
      <c r="G17972"/>
    </row>
    <row r="17973" spans="7:7">
      <c r="G17973"/>
    </row>
    <row r="17974" spans="7:7">
      <c r="G17974"/>
    </row>
    <row r="17975" spans="7:7">
      <c r="G17975"/>
    </row>
    <row r="17976" spans="7:7">
      <c r="G17976"/>
    </row>
    <row r="17977" spans="7:7">
      <c r="G17977"/>
    </row>
    <row r="17978" spans="7:7">
      <c r="G17978"/>
    </row>
    <row r="17979" spans="7:7">
      <c r="G17979"/>
    </row>
    <row r="17980" spans="7:7">
      <c r="G17980"/>
    </row>
    <row r="17981" spans="7:7">
      <c r="G17981"/>
    </row>
    <row r="17982" spans="7:7">
      <c r="G17982"/>
    </row>
    <row r="17983" spans="7:7">
      <c r="G17983"/>
    </row>
    <row r="17984" spans="7:7">
      <c r="G17984"/>
    </row>
    <row r="17985" spans="7:7">
      <c r="G17985"/>
    </row>
    <row r="17986" spans="7:7">
      <c r="G17986"/>
    </row>
    <row r="17987" spans="7:7">
      <c r="G17987"/>
    </row>
    <row r="17988" spans="7:7">
      <c r="G17988"/>
    </row>
    <row r="17989" spans="7:7">
      <c r="G17989"/>
    </row>
    <row r="17990" spans="7:7">
      <c r="G17990"/>
    </row>
    <row r="17991" spans="7:7">
      <c r="G17991"/>
    </row>
    <row r="17992" spans="7:7">
      <c r="G17992"/>
    </row>
    <row r="17993" spans="7:7">
      <c r="G17993"/>
    </row>
    <row r="17994" spans="7:7">
      <c r="G17994"/>
    </row>
    <row r="17995" spans="7:7">
      <c r="G17995"/>
    </row>
    <row r="17996" spans="7:7">
      <c r="G17996"/>
    </row>
    <row r="17997" spans="7:7">
      <c r="G17997"/>
    </row>
    <row r="17998" spans="7:7">
      <c r="G17998"/>
    </row>
    <row r="17999" spans="7:7">
      <c r="G17999"/>
    </row>
    <row r="18000" spans="7:7">
      <c r="G18000"/>
    </row>
    <row r="18001" spans="7:7">
      <c r="G18001"/>
    </row>
    <row r="18002" spans="7:7">
      <c r="G18002"/>
    </row>
    <row r="18003" spans="7:7">
      <c r="G18003"/>
    </row>
    <row r="18004" spans="7:7">
      <c r="G18004"/>
    </row>
    <row r="18005" spans="7:7">
      <c r="G18005"/>
    </row>
    <row r="18006" spans="7:7">
      <c r="G18006"/>
    </row>
    <row r="18007" spans="7:7">
      <c r="G18007"/>
    </row>
    <row r="18008" spans="7:7">
      <c r="G18008"/>
    </row>
    <row r="18009" spans="7:7">
      <c r="G18009"/>
    </row>
    <row r="18010" spans="7:7">
      <c r="G18010"/>
    </row>
    <row r="18011" spans="7:7">
      <c r="G18011"/>
    </row>
    <row r="18012" spans="7:7">
      <c r="G18012"/>
    </row>
    <row r="18013" spans="7:7">
      <c r="G18013"/>
    </row>
    <row r="18014" spans="7:7">
      <c r="G18014"/>
    </row>
    <row r="18015" spans="7:7">
      <c r="G18015"/>
    </row>
    <row r="18016" spans="7:7">
      <c r="G18016"/>
    </row>
    <row r="18017" spans="7:7">
      <c r="G18017"/>
    </row>
    <row r="18018" spans="7:7">
      <c r="G18018"/>
    </row>
    <row r="18019" spans="7:7">
      <c r="G18019"/>
    </row>
    <row r="18020" spans="7:7">
      <c r="G18020"/>
    </row>
    <row r="18021" spans="7:7">
      <c r="G18021"/>
    </row>
    <row r="18022" spans="7:7">
      <c r="G18022"/>
    </row>
    <row r="18023" spans="7:7">
      <c r="G18023"/>
    </row>
    <row r="18024" spans="7:7">
      <c r="G18024"/>
    </row>
    <row r="18025" spans="7:7">
      <c r="G18025"/>
    </row>
    <row r="18026" spans="7:7">
      <c r="G18026"/>
    </row>
    <row r="18027" spans="7:7">
      <c r="G18027"/>
    </row>
    <row r="18028" spans="7:7">
      <c r="G18028"/>
    </row>
    <row r="18029" spans="7:7">
      <c r="G18029"/>
    </row>
    <row r="18030" spans="7:7">
      <c r="G18030"/>
    </row>
    <row r="18031" spans="7:7">
      <c r="G18031"/>
    </row>
    <row r="18032" spans="7:7">
      <c r="G18032"/>
    </row>
    <row r="18033" spans="7:7">
      <c r="G18033"/>
    </row>
    <row r="18034" spans="7:7">
      <c r="G18034"/>
    </row>
    <row r="18035" spans="7:7">
      <c r="G18035"/>
    </row>
    <row r="18036" spans="7:7">
      <c r="G18036"/>
    </row>
    <row r="18037" spans="7:7">
      <c r="G18037"/>
    </row>
    <row r="18038" spans="7:7">
      <c r="G18038"/>
    </row>
    <row r="18039" spans="7:7">
      <c r="G18039"/>
    </row>
    <row r="18040" spans="7:7">
      <c r="G18040"/>
    </row>
    <row r="18041" spans="7:7">
      <c r="G18041"/>
    </row>
    <row r="18042" spans="7:7">
      <c r="G18042"/>
    </row>
    <row r="18043" spans="7:7">
      <c r="G18043"/>
    </row>
    <row r="18044" spans="7:7">
      <c r="G18044"/>
    </row>
    <row r="18045" spans="7:7">
      <c r="G18045"/>
    </row>
    <row r="18046" spans="7:7">
      <c r="G18046"/>
    </row>
    <row r="18047" spans="7:7">
      <c r="G18047"/>
    </row>
    <row r="18048" spans="7:7">
      <c r="G18048"/>
    </row>
    <row r="18049" spans="7:7">
      <c r="G18049"/>
    </row>
    <row r="18050" spans="7:7">
      <c r="G18050"/>
    </row>
    <row r="18051" spans="7:7">
      <c r="G18051"/>
    </row>
    <row r="18052" spans="7:7">
      <c r="G18052"/>
    </row>
    <row r="18053" spans="7:7">
      <c r="G18053"/>
    </row>
    <row r="18054" spans="7:7">
      <c r="G18054"/>
    </row>
    <row r="18055" spans="7:7">
      <c r="G18055"/>
    </row>
    <row r="18056" spans="7:7">
      <c r="G18056"/>
    </row>
    <row r="18057" spans="7:7">
      <c r="G18057"/>
    </row>
    <row r="18058" spans="7:7">
      <c r="G18058"/>
    </row>
    <row r="18059" spans="7:7">
      <c r="G18059"/>
    </row>
    <row r="18060" spans="7:7">
      <c r="G18060"/>
    </row>
    <row r="18061" spans="7:7">
      <c r="G18061"/>
    </row>
    <row r="18062" spans="7:7">
      <c r="G18062"/>
    </row>
    <row r="18063" spans="7:7">
      <c r="G18063"/>
    </row>
    <row r="18064" spans="7:7">
      <c r="G18064"/>
    </row>
    <row r="18065" spans="7:7">
      <c r="G18065"/>
    </row>
    <row r="18066" spans="7:7">
      <c r="G18066"/>
    </row>
    <row r="18067" spans="7:7">
      <c r="G18067"/>
    </row>
    <row r="18068" spans="7:7">
      <c r="G18068"/>
    </row>
    <row r="18069" spans="7:7">
      <c r="G18069"/>
    </row>
    <row r="18070" spans="7:7">
      <c r="G18070"/>
    </row>
    <row r="18071" spans="7:7">
      <c r="G18071"/>
    </row>
    <row r="18072" spans="7:7">
      <c r="G18072"/>
    </row>
    <row r="18073" spans="7:7">
      <c r="G18073"/>
    </row>
    <row r="18074" spans="7:7">
      <c r="G18074"/>
    </row>
    <row r="18075" spans="7:7">
      <c r="G18075"/>
    </row>
    <row r="18076" spans="7:7">
      <c r="G18076"/>
    </row>
    <row r="18077" spans="7:7">
      <c r="G18077"/>
    </row>
    <row r="18078" spans="7:7">
      <c r="G18078"/>
    </row>
    <row r="18079" spans="7:7">
      <c r="G18079"/>
    </row>
    <row r="18080" spans="7:7">
      <c r="G18080"/>
    </row>
    <row r="18081" spans="7:7">
      <c r="G18081"/>
    </row>
    <row r="18082" spans="7:7">
      <c r="G18082"/>
    </row>
    <row r="18083" spans="7:7">
      <c r="G18083"/>
    </row>
    <row r="18084" spans="7:7">
      <c r="G18084"/>
    </row>
    <row r="18085" spans="7:7">
      <c r="G18085"/>
    </row>
    <row r="18086" spans="7:7">
      <c r="G18086"/>
    </row>
    <row r="18087" spans="7:7">
      <c r="G18087"/>
    </row>
    <row r="18088" spans="7:7">
      <c r="G18088"/>
    </row>
    <row r="18089" spans="7:7">
      <c r="G18089"/>
    </row>
    <row r="18090" spans="7:7">
      <c r="G18090"/>
    </row>
    <row r="18091" spans="7:7">
      <c r="G18091"/>
    </row>
    <row r="18092" spans="7:7">
      <c r="G18092"/>
    </row>
    <row r="18093" spans="7:7">
      <c r="G18093"/>
    </row>
    <row r="18094" spans="7:7">
      <c r="G18094"/>
    </row>
    <row r="18095" spans="7:7">
      <c r="G18095"/>
    </row>
    <row r="18096" spans="7:7">
      <c r="G18096"/>
    </row>
    <row r="18097" spans="7:7">
      <c r="G18097"/>
    </row>
    <row r="18098" spans="7:7">
      <c r="G18098"/>
    </row>
    <row r="18099" spans="7:7">
      <c r="G18099"/>
    </row>
    <row r="18100" spans="7:7">
      <c r="G18100"/>
    </row>
    <row r="18101" spans="7:7">
      <c r="G18101"/>
    </row>
    <row r="18102" spans="7:7">
      <c r="G18102"/>
    </row>
    <row r="18103" spans="7:7">
      <c r="G18103"/>
    </row>
    <row r="18104" spans="7:7">
      <c r="G18104"/>
    </row>
    <row r="18105" spans="7:7">
      <c r="G18105"/>
    </row>
    <row r="18106" spans="7:7">
      <c r="G18106"/>
    </row>
    <row r="18107" spans="7:7">
      <c r="G18107"/>
    </row>
    <row r="18108" spans="7:7">
      <c r="G18108"/>
    </row>
    <row r="18109" spans="7:7">
      <c r="G18109"/>
    </row>
    <row r="18110" spans="7:7">
      <c r="G18110"/>
    </row>
    <row r="18111" spans="7:7">
      <c r="G18111"/>
    </row>
    <row r="18112" spans="7:7">
      <c r="G18112"/>
    </row>
    <row r="18113" spans="7:7">
      <c r="G18113"/>
    </row>
    <row r="18114" spans="7:7">
      <c r="G18114"/>
    </row>
    <row r="18115" spans="7:7">
      <c r="G18115"/>
    </row>
    <row r="18116" spans="7:7">
      <c r="G18116"/>
    </row>
    <row r="18117" spans="7:7">
      <c r="G18117"/>
    </row>
    <row r="18118" spans="7:7">
      <c r="G18118"/>
    </row>
    <row r="18119" spans="7:7">
      <c r="G18119"/>
    </row>
    <row r="18120" spans="7:7">
      <c r="G18120"/>
    </row>
    <row r="18121" spans="7:7">
      <c r="G18121"/>
    </row>
    <row r="18122" spans="7:7">
      <c r="G18122"/>
    </row>
    <row r="18123" spans="7:7">
      <c r="G18123"/>
    </row>
    <row r="18124" spans="7:7">
      <c r="G18124"/>
    </row>
    <row r="18125" spans="7:7">
      <c r="G18125"/>
    </row>
    <row r="18126" spans="7:7">
      <c r="G18126"/>
    </row>
    <row r="18127" spans="7:7">
      <c r="G18127"/>
    </row>
    <row r="18128" spans="7:7">
      <c r="G18128"/>
    </row>
    <row r="18129" spans="7:7">
      <c r="G18129"/>
    </row>
    <row r="18130" spans="7:7">
      <c r="G18130"/>
    </row>
    <row r="18131" spans="7:7">
      <c r="G18131"/>
    </row>
    <row r="18132" spans="7:7">
      <c r="G18132"/>
    </row>
    <row r="18133" spans="7:7">
      <c r="G18133"/>
    </row>
    <row r="18134" spans="7:7">
      <c r="G18134"/>
    </row>
    <row r="18135" spans="7:7">
      <c r="G18135"/>
    </row>
    <row r="18136" spans="7:7">
      <c r="G18136"/>
    </row>
    <row r="18137" spans="7:7">
      <c r="G18137"/>
    </row>
    <row r="18138" spans="7:7">
      <c r="G18138"/>
    </row>
    <row r="18139" spans="7:7">
      <c r="G18139"/>
    </row>
    <row r="18140" spans="7:7">
      <c r="G18140"/>
    </row>
    <row r="18141" spans="7:7">
      <c r="G18141"/>
    </row>
    <row r="18142" spans="7:7">
      <c r="G18142"/>
    </row>
    <row r="18143" spans="7:7">
      <c r="G18143"/>
    </row>
    <row r="18144" spans="7:7">
      <c r="G18144"/>
    </row>
    <row r="18145" spans="7:7">
      <c r="G18145"/>
    </row>
    <row r="18146" spans="7:7">
      <c r="G18146"/>
    </row>
    <row r="18147" spans="7:7">
      <c r="G18147"/>
    </row>
    <row r="18148" spans="7:7">
      <c r="G18148"/>
    </row>
    <row r="18149" spans="7:7">
      <c r="G18149"/>
    </row>
    <row r="18150" spans="7:7">
      <c r="G18150"/>
    </row>
    <row r="18151" spans="7:7">
      <c r="G18151"/>
    </row>
    <row r="18152" spans="7:7">
      <c r="G18152"/>
    </row>
    <row r="18153" spans="7:7">
      <c r="G18153"/>
    </row>
    <row r="18154" spans="7:7">
      <c r="G18154"/>
    </row>
    <row r="18155" spans="7:7">
      <c r="G18155"/>
    </row>
    <row r="18156" spans="7:7">
      <c r="G18156"/>
    </row>
    <row r="18157" spans="7:7">
      <c r="G18157"/>
    </row>
    <row r="18158" spans="7:7">
      <c r="G18158"/>
    </row>
    <row r="18159" spans="7:7">
      <c r="G18159"/>
    </row>
    <row r="18160" spans="7:7">
      <c r="G18160"/>
    </row>
    <row r="18161" spans="7:7">
      <c r="G18161"/>
    </row>
    <row r="18162" spans="7:7">
      <c r="G18162"/>
    </row>
    <row r="18163" spans="7:7">
      <c r="G18163"/>
    </row>
    <row r="18164" spans="7:7">
      <c r="G18164"/>
    </row>
    <row r="18165" spans="7:7">
      <c r="G18165"/>
    </row>
    <row r="18166" spans="7:7">
      <c r="G18166"/>
    </row>
    <row r="18167" spans="7:7">
      <c r="G18167"/>
    </row>
    <row r="18168" spans="7:7">
      <c r="G18168"/>
    </row>
    <row r="18169" spans="7:7">
      <c r="G18169"/>
    </row>
    <row r="18170" spans="7:7">
      <c r="G18170"/>
    </row>
    <row r="18171" spans="7:7">
      <c r="G18171"/>
    </row>
    <row r="18172" spans="7:7">
      <c r="G18172"/>
    </row>
    <row r="18173" spans="7:7">
      <c r="G18173"/>
    </row>
    <row r="18174" spans="7:7">
      <c r="G18174"/>
    </row>
    <row r="18175" spans="7:7">
      <c r="G18175"/>
    </row>
    <row r="18176" spans="7:7">
      <c r="G18176"/>
    </row>
    <row r="18177" spans="7:7">
      <c r="G18177"/>
    </row>
    <row r="18178" spans="7:7">
      <c r="G18178"/>
    </row>
    <row r="18179" spans="7:7">
      <c r="G18179"/>
    </row>
    <row r="18180" spans="7:7">
      <c r="G18180"/>
    </row>
    <row r="18181" spans="7:7">
      <c r="G18181"/>
    </row>
    <row r="18182" spans="7:7">
      <c r="G18182"/>
    </row>
    <row r="18183" spans="7:7">
      <c r="G18183"/>
    </row>
    <row r="18184" spans="7:7">
      <c r="G18184"/>
    </row>
    <row r="18185" spans="7:7">
      <c r="G18185"/>
    </row>
    <row r="18186" spans="7:7">
      <c r="G18186"/>
    </row>
    <row r="18187" spans="7:7">
      <c r="G18187"/>
    </row>
    <row r="18188" spans="7:7">
      <c r="G18188"/>
    </row>
    <row r="18189" spans="7:7">
      <c r="G18189"/>
    </row>
    <row r="18190" spans="7:7">
      <c r="G18190"/>
    </row>
    <row r="18191" spans="7:7">
      <c r="G18191"/>
    </row>
    <row r="18192" spans="7:7">
      <c r="G18192"/>
    </row>
    <row r="18193" spans="7:7">
      <c r="G18193"/>
    </row>
    <row r="18194" spans="7:7">
      <c r="G18194"/>
    </row>
    <row r="18195" spans="7:7">
      <c r="G18195"/>
    </row>
    <row r="18196" spans="7:7">
      <c r="G18196"/>
    </row>
    <row r="18197" spans="7:7">
      <c r="G18197"/>
    </row>
    <row r="18198" spans="7:7">
      <c r="G18198"/>
    </row>
    <row r="18199" spans="7:7">
      <c r="G18199"/>
    </row>
    <row r="18200" spans="7:7">
      <c r="G18200"/>
    </row>
    <row r="18201" spans="7:7">
      <c r="G18201"/>
    </row>
    <row r="18202" spans="7:7">
      <c r="G18202"/>
    </row>
    <row r="18203" spans="7:7">
      <c r="G18203"/>
    </row>
    <row r="18204" spans="7:7">
      <c r="G18204"/>
    </row>
    <row r="18205" spans="7:7">
      <c r="G18205"/>
    </row>
    <row r="18206" spans="7:7">
      <c r="G18206"/>
    </row>
    <row r="18207" spans="7:7">
      <c r="G18207"/>
    </row>
    <row r="18208" spans="7:7">
      <c r="G18208"/>
    </row>
    <row r="18209" spans="7:7">
      <c r="G18209"/>
    </row>
    <row r="18210" spans="7:7">
      <c r="G18210"/>
    </row>
    <row r="18211" spans="7:7">
      <c r="G18211"/>
    </row>
    <row r="18212" spans="7:7">
      <c r="G18212"/>
    </row>
    <row r="18213" spans="7:7">
      <c r="G18213"/>
    </row>
    <row r="18214" spans="7:7">
      <c r="G18214"/>
    </row>
    <row r="18215" spans="7:7">
      <c r="G18215"/>
    </row>
    <row r="18216" spans="7:7">
      <c r="G18216"/>
    </row>
    <row r="18217" spans="7:7">
      <c r="G18217"/>
    </row>
    <row r="18218" spans="7:7">
      <c r="G18218"/>
    </row>
    <row r="18219" spans="7:7">
      <c r="G18219"/>
    </row>
    <row r="18220" spans="7:7">
      <c r="G18220"/>
    </row>
    <row r="18221" spans="7:7">
      <c r="G18221"/>
    </row>
    <row r="18222" spans="7:7">
      <c r="G18222"/>
    </row>
    <row r="18223" spans="7:7">
      <c r="G18223"/>
    </row>
    <row r="18224" spans="7:7">
      <c r="G18224"/>
    </row>
    <row r="18225" spans="7:7">
      <c r="G18225"/>
    </row>
    <row r="18226" spans="7:7">
      <c r="G18226"/>
    </row>
    <row r="18227" spans="7:7">
      <c r="G18227"/>
    </row>
    <row r="18228" spans="7:7">
      <c r="G18228"/>
    </row>
    <row r="18229" spans="7:7">
      <c r="G18229"/>
    </row>
    <row r="18230" spans="7:7">
      <c r="G18230"/>
    </row>
    <row r="18231" spans="7:7">
      <c r="G18231"/>
    </row>
    <row r="18232" spans="7:7">
      <c r="G18232"/>
    </row>
    <row r="18233" spans="7:7">
      <c r="G18233"/>
    </row>
    <row r="18234" spans="7:7">
      <c r="G18234"/>
    </row>
    <row r="18235" spans="7:7">
      <c r="G18235"/>
    </row>
    <row r="18236" spans="7:7">
      <c r="G18236"/>
    </row>
    <row r="18237" spans="7:7">
      <c r="G18237"/>
    </row>
    <row r="18238" spans="7:7">
      <c r="G18238"/>
    </row>
    <row r="18239" spans="7:7">
      <c r="G18239"/>
    </row>
    <row r="18240" spans="7:7">
      <c r="G18240"/>
    </row>
    <row r="18241" spans="7:7">
      <c r="G18241"/>
    </row>
    <row r="18242" spans="7:7">
      <c r="G18242"/>
    </row>
    <row r="18243" spans="7:7">
      <c r="G18243"/>
    </row>
    <row r="18244" spans="7:7">
      <c r="G18244"/>
    </row>
    <row r="18245" spans="7:7">
      <c r="G18245"/>
    </row>
    <row r="18246" spans="7:7">
      <c r="G18246"/>
    </row>
    <row r="18247" spans="7:7">
      <c r="G18247"/>
    </row>
    <row r="18248" spans="7:7">
      <c r="G18248"/>
    </row>
    <row r="18249" spans="7:7">
      <c r="G18249"/>
    </row>
    <row r="18250" spans="7:7">
      <c r="G18250"/>
    </row>
    <row r="18251" spans="7:7">
      <c r="G18251"/>
    </row>
    <row r="18252" spans="7:7">
      <c r="G18252"/>
    </row>
    <row r="18253" spans="7:7">
      <c r="G18253"/>
    </row>
    <row r="18254" spans="7:7">
      <c r="G18254"/>
    </row>
    <row r="18255" spans="7:7">
      <c r="G18255"/>
    </row>
    <row r="18256" spans="7:7">
      <c r="G18256"/>
    </row>
    <row r="18257" spans="7:7">
      <c r="G18257"/>
    </row>
    <row r="18258" spans="7:7">
      <c r="G18258"/>
    </row>
    <row r="18259" spans="7:7">
      <c r="G18259"/>
    </row>
    <row r="18260" spans="7:7">
      <c r="G18260"/>
    </row>
    <row r="18261" spans="7:7">
      <c r="G18261"/>
    </row>
    <row r="18262" spans="7:7">
      <c r="G18262"/>
    </row>
    <row r="18263" spans="7:7">
      <c r="G18263"/>
    </row>
    <row r="18264" spans="7:7">
      <c r="G18264"/>
    </row>
    <row r="18265" spans="7:7">
      <c r="G18265"/>
    </row>
    <row r="18266" spans="7:7">
      <c r="G18266"/>
    </row>
    <row r="18267" spans="7:7">
      <c r="G18267"/>
    </row>
    <row r="18268" spans="7:7">
      <c r="G18268"/>
    </row>
    <row r="18269" spans="7:7">
      <c r="G18269"/>
    </row>
    <row r="18270" spans="7:7">
      <c r="G18270"/>
    </row>
    <row r="18271" spans="7:7">
      <c r="G18271"/>
    </row>
    <row r="18272" spans="7:7">
      <c r="G18272"/>
    </row>
    <row r="18273" spans="7:7">
      <c r="G18273"/>
    </row>
    <row r="18274" spans="7:7">
      <c r="G18274"/>
    </row>
    <row r="18275" spans="7:7">
      <c r="G18275"/>
    </row>
    <row r="18276" spans="7:7">
      <c r="G18276"/>
    </row>
    <row r="18277" spans="7:7">
      <c r="G18277"/>
    </row>
    <row r="18278" spans="7:7">
      <c r="G18278"/>
    </row>
    <row r="18279" spans="7:7">
      <c r="G18279"/>
    </row>
    <row r="18280" spans="7:7">
      <c r="G18280"/>
    </row>
    <row r="18281" spans="7:7">
      <c r="G18281"/>
    </row>
    <row r="18282" spans="7:7">
      <c r="G18282"/>
    </row>
    <row r="18283" spans="7:7">
      <c r="G18283"/>
    </row>
    <row r="18284" spans="7:7">
      <c r="G18284"/>
    </row>
    <row r="18285" spans="7:7">
      <c r="G18285"/>
    </row>
    <row r="18286" spans="7:7">
      <c r="G18286"/>
    </row>
    <row r="18287" spans="7:7">
      <c r="G18287"/>
    </row>
    <row r="18288" spans="7:7">
      <c r="G18288"/>
    </row>
    <row r="18289" spans="7:7">
      <c r="G18289"/>
    </row>
    <row r="18290" spans="7:7">
      <c r="G18290"/>
    </row>
    <row r="18291" spans="7:7">
      <c r="G18291"/>
    </row>
    <row r="18292" spans="7:7">
      <c r="G18292"/>
    </row>
    <row r="18293" spans="7:7">
      <c r="G18293"/>
    </row>
    <row r="18294" spans="7:7">
      <c r="G18294"/>
    </row>
    <row r="18295" spans="7:7">
      <c r="G18295"/>
    </row>
    <row r="18296" spans="7:7">
      <c r="G18296"/>
    </row>
    <row r="18297" spans="7:7">
      <c r="G18297"/>
    </row>
    <row r="18298" spans="7:7">
      <c r="G18298"/>
    </row>
    <row r="18299" spans="7:7">
      <c r="G18299"/>
    </row>
    <row r="18300" spans="7:7">
      <c r="G18300"/>
    </row>
    <row r="18301" spans="7:7">
      <c r="G18301"/>
    </row>
    <row r="18302" spans="7:7">
      <c r="G18302"/>
    </row>
    <row r="18303" spans="7:7">
      <c r="G18303"/>
    </row>
    <row r="18304" spans="7:7">
      <c r="G18304"/>
    </row>
    <row r="18305" spans="7:7">
      <c r="G18305"/>
    </row>
    <row r="18306" spans="7:7">
      <c r="G18306"/>
    </row>
    <row r="18307" spans="7:7">
      <c r="G18307"/>
    </row>
    <row r="18308" spans="7:7">
      <c r="G18308"/>
    </row>
    <row r="18309" spans="7:7">
      <c r="G18309"/>
    </row>
    <row r="18310" spans="7:7">
      <c r="G18310"/>
    </row>
    <row r="18311" spans="7:7">
      <c r="G18311"/>
    </row>
    <row r="18312" spans="7:7">
      <c r="G18312"/>
    </row>
    <row r="18313" spans="7:7">
      <c r="G18313"/>
    </row>
    <row r="18314" spans="7:7">
      <c r="G18314"/>
    </row>
    <row r="18315" spans="7:7">
      <c r="G18315"/>
    </row>
    <row r="18316" spans="7:7">
      <c r="G18316"/>
    </row>
    <row r="18317" spans="7:7">
      <c r="G18317"/>
    </row>
    <row r="18318" spans="7:7">
      <c r="G18318"/>
    </row>
    <row r="18319" spans="7:7">
      <c r="G18319"/>
    </row>
    <row r="18320" spans="7:7">
      <c r="G18320"/>
    </row>
    <row r="18321" spans="7:7">
      <c r="G18321"/>
    </row>
    <row r="18322" spans="7:7">
      <c r="G18322"/>
    </row>
    <row r="18323" spans="7:7">
      <c r="G18323"/>
    </row>
    <row r="18324" spans="7:7">
      <c r="G18324"/>
    </row>
    <row r="18325" spans="7:7">
      <c r="G18325"/>
    </row>
    <row r="18326" spans="7:7">
      <c r="G18326"/>
    </row>
    <row r="18327" spans="7:7">
      <c r="G18327"/>
    </row>
    <row r="18328" spans="7:7">
      <c r="G18328"/>
    </row>
    <row r="18329" spans="7:7">
      <c r="G18329"/>
    </row>
    <row r="18330" spans="7:7">
      <c r="G18330"/>
    </row>
    <row r="18331" spans="7:7">
      <c r="G18331"/>
    </row>
    <row r="18332" spans="7:7">
      <c r="G18332"/>
    </row>
    <row r="18333" spans="7:7">
      <c r="G18333"/>
    </row>
    <row r="18334" spans="7:7">
      <c r="G18334"/>
    </row>
    <row r="18335" spans="7:7">
      <c r="G18335"/>
    </row>
    <row r="18336" spans="7:7">
      <c r="G18336"/>
    </row>
    <row r="18337" spans="7:7">
      <c r="G18337"/>
    </row>
    <row r="18338" spans="7:7">
      <c r="G18338"/>
    </row>
    <row r="18339" spans="7:7">
      <c r="G18339"/>
    </row>
    <row r="18340" spans="7:7">
      <c r="G18340"/>
    </row>
    <row r="18341" spans="7:7">
      <c r="G18341"/>
    </row>
    <row r="18342" spans="7:7">
      <c r="G18342"/>
    </row>
    <row r="18343" spans="7:7">
      <c r="G18343"/>
    </row>
    <row r="18344" spans="7:7">
      <c r="G18344"/>
    </row>
    <row r="18345" spans="7:7">
      <c r="G18345"/>
    </row>
    <row r="18346" spans="7:7">
      <c r="G18346"/>
    </row>
    <row r="18347" spans="7:7">
      <c r="G18347"/>
    </row>
    <row r="18348" spans="7:7">
      <c r="G18348"/>
    </row>
    <row r="18349" spans="7:7">
      <c r="G18349"/>
    </row>
    <row r="18350" spans="7:7">
      <c r="G18350"/>
    </row>
    <row r="18351" spans="7:7">
      <c r="G18351"/>
    </row>
    <row r="18352" spans="7:7">
      <c r="G18352"/>
    </row>
    <row r="18353" spans="7:7">
      <c r="G18353"/>
    </row>
    <row r="18354" spans="7:7">
      <c r="G18354"/>
    </row>
    <row r="18355" spans="7:7">
      <c r="G18355"/>
    </row>
    <row r="18356" spans="7:7">
      <c r="G18356"/>
    </row>
    <row r="18357" spans="7:7">
      <c r="G18357"/>
    </row>
    <row r="18358" spans="7:7">
      <c r="G18358"/>
    </row>
    <row r="18359" spans="7:7">
      <c r="G18359"/>
    </row>
    <row r="18360" spans="7:7">
      <c r="G18360"/>
    </row>
    <row r="18361" spans="7:7">
      <c r="G18361"/>
    </row>
    <row r="18362" spans="7:7">
      <c r="G18362"/>
    </row>
    <row r="18363" spans="7:7">
      <c r="G18363"/>
    </row>
    <row r="18364" spans="7:7">
      <c r="G18364"/>
    </row>
    <row r="18365" spans="7:7">
      <c r="G18365"/>
    </row>
    <row r="18366" spans="7:7">
      <c r="G18366"/>
    </row>
    <row r="18367" spans="7:7">
      <c r="G18367"/>
    </row>
    <row r="18368" spans="7:7">
      <c r="G18368"/>
    </row>
    <row r="18369" spans="7:7">
      <c r="G18369"/>
    </row>
    <row r="18370" spans="7:7">
      <c r="G18370"/>
    </row>
    <row r="18371" spans="7:7">
      <c r="G18371"/>
    </row>
    <row r="18372" spans="7:7">
      <c r="G18372"/>
    </row>
    <row r="18373" spans="7:7">
      <c r="G18373"/>
    </row>
    <row r="18374" spans="7:7">
      <c r="G18374"/>
    </row>
    <row r="18375" spans="7:7">
      <c r="G18375"/>
    </row>
    <row r="18376" spans="7:7">
      <c r="G18376"/>
    </row>
    <row r="18377" spans="7:7">
      <c r="G18377"/>
    </row>
    <row r="18378" spans="7:7">
      <c r="G18378"/>
    </row>
    <row r="18379" spans="7:7">
      <c r="G18379"/>
    </row>
    <row r="18380" spans="7:7">
      <c r="G18380"/>
    </row>
    <row r="18381" spans="7:7">
      <c r="G18381"/>
    </row>
    <row r="18382" spans="7:7">
      <c r="G18382"/>
    </row>
    <row r="18383" spans="7:7">
      <c r="G18383"/>
    </row>
    <row r="18384" spans="7:7">
      <c r="G18384"/>
    </row>
    <row r="18385" spans="7:7">
      <c r="G18385"/>
    </row>
    <row r="18386" spans="7:7">
      <c r="G18386"/>
    </row>
    <row r="18387" spans="7:7">
      <c r="G18387"/>
    </row>
    <row r="18388" spans="7:7">
      <c r="G18388"/>
    </row>
    <row r="18389" spans="7:7">
      <c r="G18389"/>
    </row>
    <row r="18390" spans="7:7">
      <c r="G18390"/>
    </row>
    <row r="18391" spans="7:7">
      <c r="G18391"/>
    </row>
    <row r="18392" spans="7:7">
      <c r="G18392"/>
    </row>
    <row r="18393" spans="7:7">
      <c r="G18393"/>
    </row>
    <row r="18394" spans="7:7">
      <c r="G18394"/>
    </row>
    <row r="18395" spans="7:7">
      <c r="G18395"/>
    </row>
    <row r="18396" spans="7:7">
      <c r="G18396"/>
    </row>
    <row r="18397" spans="7:7">
      <c r="G18397"/>
    </row>
    <row r="18398" spans="7:7">
      <c r="G18398"/>
    </row>
    <row r="18399" spans="7:7">
      <c r="G18399"/>
    </row>
    <row r="18400" spans="7:7">
      <c r="G18400"/>
    </row>
    <row r="18401" spans="7:7">
      <c r="G18401"/>
    </row>
    <row r="18402" spans="7:7">
      <c r="G18402"/>
    </row>
    <row r="18403" spans="7:7">
      <c r="G18403"/>
    </row>
    <row r="18404" spans="7:7">
      <c r="G18404"/>
    </row>
    <row r="18405" spans="7:7">
      <c r="G18405"/>
    </row>
    <row r="18406" spans="7:7">
      <c r="G18406"/>
    </row>
    <row r="18407" spans="7:7">
      <c r="G18407"/>
    </row>
    <row r="18408" spans="7:7">
      <c r="G18408"/>
    </row>
    <row r="18409" spans="7:7">
      <c r="G18409"/>
    </row>
    <row r="18410" spans="7:7">
      <c r="G18410"/>
    </row>
    <row r="18411" spans="7:7">
      <c r="G18411"/>
    </row>
    <row r="18412" spans="7:7">
      <c r="G18412"/>
    </row>
    <row r="18413" spans="7:7">
      <c r="G18413"/>
    </row>
    <row r="18414" spans="7:7">
      <c r="G18414"/>
    </row>
    <row r="18415" spans="7:7">
      <c r="G18415"/>
    </row>
    <row r="18416" spans="7:7">
      <c r="G18416"/>
    </row>
    <row r="18417" spans="7:7">
      <c r="G18417"/>
    </row>
    <row r="18418" spans="7:7">
      <c r="G18418"/>
    </row>
    <row r="18419" spans="7:7">
      <c r="G18419"/>
    </row>
    <row r="18420" spans="7:7">
      <c r="G18420"/>
    </row>
    <row r="18421" spans="7:7">
      <c r="G18421"/>
    </row>
    <row r="18422" spans="7:7">
      <c r="G18422"/>
    </row>
    <row r="18423" spans="7:7">
      <c r="G18423"/>
    </row>
    <row r="18424" spans="7:7">
      <c r="G18424"/>
    </row>
    <row r="18425" spans="7:7">
      <c r="G18425"/>
    </row>
    <row r="18426" spans="7:7">
      <c r="G18426"/>
    </row>
    <row r="18427" spans="7:7">
      <c r="G18427"/>
    </row>
    <row r="18428" spans="7:7">
      <c r="G18428"/>
    </row>
    <row r="18429" spans="7:7">
      <c r="G18429"/>
    </row>
    <row r="18430" spans="7:7">
      <c r="G18430"/>
    </row>
    <row r="18431" spans="7:7">
      <c r="G18431"/>
    </row>
    <row r="18432" spans="7:7">
      <c r="G18432"/>
    </row>
    <row r="18433" spans="7:7">
      <c r="G18433"/>
    </row>
    <row r="18434" spans="7:7">
      <c r="G18434"/>
    </row>
    <row r="18435" spans="7:7">
      <c r="G18435"/>
    </row>
    <row r="18436" spans="7:7">
      <c r="G18436"/>
    </row>
    <row r="18437" spans="7:7">
      <c r="G18437"/>
    </row>
    <row r="18438" spans="7:7">
      <c r="G18438"/>
    </row>
    <row r="18439" spans="7:7">
      <c r="G18439"/>
    </row>
    <row r="18440" spans="7:7">
      <c r="G18440"/>
    </row>
    <row r="18441" spans="7:7">
      <c r="G18441"/>
    </row>
    <row r="18442" spans="7:7">
      <c r="G18442"/>
    </row>
    <row r="18443" spans="7:7">
      <c r="G18443"/>
    </row>
    <row r="18444" spans="7:7">
      <c r="G18444"/>
    </row>
    <row r="18445" spans="7:7">
      <c r="G18445"/>
    </row>
    <row r="18446" spans="7:7">
      <c r="G18446"/>
    </row>
    <row r="18447" spans="7:7">
      <c r="G18447"/>
    </row>
    <row r="18448" spans="7:7">
      <c r="G18448"/>
    </row>
    <row r="18449" spans="7:7">
      <c r="G18449"/>
    </row>
    <row r="18450" spans="7:7">
      <c r="G18450"/>
    </row>
    <row r="18451" spans="7:7">
      <c r="G18451"/>
    </row>
    <row r="18452" spans="7:7">
      <c r="G18452"/>
    </row>
    <row r="18453" spans="7:7">
      <c r="G18453"/>
    </row>
    <row r="18454" spans="7:7">
      <c r="G18454"/>
    </row>
    <row r="18455" spans="7:7">
      <c r="G18455"/>
    </row>
    <row r="18456" spans="7:7">
      <c r="G18456"/>
    </row>
    <row r="18457" spans="7:7">
      <c r="G18457"/>
    </row>
    <row r="18458" spans="7:7">
      <c r="G18458"/>
    </row>
    <row r="18459" spans="7:7">
      <c r="G18459"/>
    </row>
    <row r="18460" spans="7:7">
      <c r="G18460"/>
    </row>
    <row r="18461" spans="7:7">
      <c r="G18461"/>
    </row>
    <row r="18462" spans="7:7">
      <c r="G18462"/>
    </row>
    <row r="18463" spans="7:7">
      <c r="G18463"/>
    </row>
    <row r="18464" spans="7:7">
      <c r="G18464"/>
    </row>
    <row r="18465" spans="7:7">
      <c r="G18465"/>
    </row>
    <row r="18466" spans="7:7">
      <c r="G18466"/>
    </row>
    <row r="18467" spans="7:7">
      <c r="G18467"/>
    </row>
    <row r="18468" spans="7:7">
      <c r="G18468"/>
    </row>
    <row r="18469" spans="7:7">
      <c r="G18469"/>
    </row>
    <row r="18470" spans="7:7">
      <c r="G18470"/>
    </row>
    <row r="18471" spans="7:7">
      <c r="G18471"/>
    </row>
    <row r="18472" spans="7:7">
      <c r="G18472"/>
    </row>
    <row r="18473" spans="7:7">
      <c r="G18473"/>
    </row>
    <row r="18474" spans="7:7">
      <c r="G18474"/>
    </row>
    <row r="18475" spans="7:7">
      <c r="G18475"/>
    </row>
    <row r="18476" spans="7:7">
      <c r="G18476"/>
    </row>
    <row r="18477" spans="7:7">
      <c r="G18477"/>
    </row>
    <row r="18478" spans="7:7">
      <c r="G18478"/>
    </row>
    <row r="18479" spans="7:7">
      <c r="G18479"/>
    </row>
    <row r="18480" spans="7:7">
      <c r="G18480"/>
    </row>
    <row r="18481" spans="7:7">
      <c r="G18481"/>
    </row>
    <row r="18482" spans="7:7">
      <c r="G18482"/>
    </row>
    <row r="18483" spans="7:7">
      <c r="G18483"/>
    </row>
    <row r="18484" spans="7:7">
      <c r="G18484"/>
    </row>
    <row r="18485" spans="7:7">
      <c r="G18485"/>
    </row>
    <row r="18486" spans="7:7">
      <c r="G18486"/>
    </row>
    <row r="18487" spans="7:7">
      <c r="G18487"/>
    </row>
    <row r="18488" spans="7:7">
      <c r="G18488"/>
    </row>
    <row r="18489" spans="7:7">
      <c r="G18489"/>
    </row>
    <row r="18490" spans="7:7">
      <c r="G18490"/>
    </row>
    <row r="18491" spans="7:7">
      <c r="G18491"/>
    </row>
    <row r="18492" spans="7:7">
      <c r="G18492"/>
    </row>
    <row r="18493" spans="7:7">
      <c r="G18493"/>
    </row>
    <row r="18494" spans="7:7">
      <c r="G18494"/>
    </row>
    <row r="18495" spans="7:7">
      <c r="G18495"/>
    </row>
    <row r="18496" spans="7:7">
      <c r="G18496"/>
    </row>
    <row r="18497" spans="7:7">
      <c r="G18497"/>
    </row>
    <row r="18498" spans="7:7">
      <c r="G18498"/>
    </row>
    <row r="18499" spans="7:7">
      <c r="G18499"/>
    </row>
    <row r="18500" spans="7:7">
      <c r="G18500"/>
    </row>
    <row r="18501" spans="7:7">
      <c r="G18501"/>
    </row>
    <row r="18502" spans="7:7">
      <c r="G18502"/>
    </row>
    <row r="18503" spans="7:7">
      <c r="G18503"/>
    </row>
    <row r="18504" spans="7:7">
      <c r="G18504"/>
    </row>
    <row r="18505" spans="7:7">
      <c r="G18505"/>
    </row>
    <row r="18506" spans="7:7">
      <c r="G18506"/>
    </row>
    <row r="18507" spans="7:7">
      <c r="G18507"/>
    </row>
    <row r="18508" spans="7:7">
      <c r="G18508"/>
    </row>
    <row r="18509" spans="7:7">
      <c r="G18509"/>
    </row>
    <row r="18510" spans="7:7">
      <c r="G18510"/>
    </row>
    <row r="18511" spans="7:7">
      <c r="G18511"/>
    </row>
    <row r="18512" spans="7:7">
      <c r="G18512"/>
    </row>
    <row r="18513" spans="7:7">
      <c r="G18513"/>
    </row>
    <row r="18514" spans="7:7">
      <c r="G18514"/>
    </row>
    <row r="18515" spans="7:7">
      <c r="G18515"/>
    </row>
    <row r="18516" spans="7:7">
      <c r="G18516"/>
    </row>
    <row r="18517" spans="7:7">
      <c r="G18517"/>
    </row>
    <row r="18518" spans="7:7">
      <c r="G18518"/>
    </row>
    <row r="18519" spans="7:7">
      <c r="G18519"/>
    </row>
    <row r="18520" spans="7:7">
      <c r="G18520"/>
    </row>
    <row r="18521" spans="7:7">
      <c r="G18521"/>
    </row>
    <row r="18522" spans="7:7">
      <c r="G18522"/>
    </row>
    <row r="18523" spans="7:7">
      <c r="G18523"/>
    </row>
    <row r="18524" spans="7:7">
      <c r="G18524"/>
    </row>
    <row r="18525" spans="7:7">
      <c r="G18525"/>
    </row>
    <row r="18526" spans="7:7">
      <c r="G18526"/>
    </row>
    <row r="18527" spans="7:7">
      <c r="G18527"/>
    </row>
    <row r="18528" spans="7:7">
      <c r="G18528"/>
    </row>
    <row r="18529" spans="7:7">
      <c r="G18529"/>
    </row>
    <row r="18530" spans="7:7">
      <c r="G18530"/>
    </row>
    <row r="18531" spans="7:7">
      <c r="G18531"/>
    </row>
    <row r="18532" spans="7:7">
      <c r="G18532"/>
    </row>
    <row r="18533" spans="7:7">
      <c r="G18533"/>
    </row>
    <row r="18534" spans="7:7">
      <c r="G18534"/>
    </row>
    <row r="18535" spans="7:7">
      <c r="G18535"/>
    </row>
    <row r="18536" spans="7:7">
      <c r="G18536"/>
    </row>
    <row r="18537" spans="7:7">
      <c r="G18537"/>
    </row>
    <row r="18538" spans="7:7">
      <c r="G18538"/>
    </row>
    <row r="18539" spans="7:7">
      <c r="G18539"/>
    </row>
    <row r="18540" spans="7:7">
      <c r="G18540"/>
    </row>
    <row r="18541" spans="7:7">
      <c r="G18541"/>
    </row>
    <row r="18542" spans="7:7">
      <c r="G18542"/>
    </row>
    <row r="18543" spans="7:7">
      <c r="G18543"/>
    </row>
    <row r="18544" spans="7:7">
      <c r="G18544"/>
    </row>
    <row r="18545" spans="7:7">
      <c r="G18545"/>
    </row>
    <row r="18546" spans="7:7">
      <c r="G18546"/>
    </row>
    <row r="18547" spans="7:7">
      <c r="G18547"/>
    </row>
    <row r="18548" spans="7:7">
      <c r="G18548"/>
    </row>
    <row r="18549" spans="7:7">
      <c r="G18549"/>
    </row>
    <row r="18550" spans="7:7">
      <c r="G18550"/>
    </row>
    <row r="18551" spans="7:7">
      <c r="G18551"/>
    </row>
    <row r="18552" spans="7:7">
      <c r="G18552"/>
    </row>
    <row r="18553" spans="7:7">
      <c r="G18553"/>
    </row>
    <row r="18554" spans="7:7">
      <c r="G18554"/>
    </row>
    <row r="18555" spans="7:7">
      <c r="G18555"/>
    </row>
    <row r="18556" spans="7:7">
      <c r="G18556"/>
    </row>
    <row r="18557" spans="7:7">
      <c r="G18557"/>
    </row>
    <row r="18558" spans="7:7">
      <c r="G18558"/>
    </row>
    <row r="18559" spans="7:7">
      <c r="G18559"/>
    </row>
    <row r="18560" spans="7:7">
      <c r="G18560"/>
    </row>
    <row r="18561" spans="7:7">
      <c r="G18561"/>
    </row>
    <row r="18562" spans="7:7">
      <c r="G18562"/>
    </row>
    <row r="18563" spans="7:7">
      <c r="G18563"/>
    </row>
    <row r="18564" spans="7:7">
      <c r="G18564"/>
    </row>
    <row r="18565" spans="7:7">
      <c r="G18565"/>
    </row>
    <row r="18566" spans="7:7">
      <c r="G18566"/>
    </row>
    <row r="18567" spans="7:7">
      <c r="G18567"/>
    </row>
    <row r="18568" spans="7:7">
      <c r="G18568"/>
    </row>
    <row r="18569" spans="7:7">
      <c r="G18569"/>
    </row>
    <row r="18570" spans="7:7">
      <c r="G18570"/>
    </row>
    <row r="18571" spans="7:7">
      <c r="G18571"/>
    </row>
    <row r="18572" spans="7:7">
      <c r="G18572"/>
    </row>
    <row r="18573" spans="7:7">
      <c r="G18573"/>
    </row>
    <row r="18574" spans="7:7">
      <c r="G18574"/>
    </row>
    <row r="18575" spans="7:7">
      <c r="G18575"/>
    </row>
    <row r="18576" spans="7:7">
      <c r="G18576"/>
    </row>
    <row r="18577" spans="7:7">
      <c r="G18577"/>
    </row>
    <row r="18578" spans="7:7">
      <c r="G18578"/>
    </row>
    <row r="18579" spans="7:7">
      <c r="G18579"/>
    </row>
    <row r="18580" spans="7:7">
      <c r="G18580"/>
    </row>
    <row r="18581" spans="7:7">
      <c r="G18581"/>
    </row>
    <row r="18582" spans="7:7">
      <c r="G18582"/>
    </row>
    <row r="18583" spans="7:7">
      <c r="G18583"/>
    </row>
    <row r="18584" spans="7:7">
      <c r="G18584"/>
    </row>
    <row r="18585" spans="7:7">
      <c r="G18585"/>
    </row>
    <row r="18586" spans="7:7">
      <c r="G18586"/>
    </row>
    <row r="18587" spans="7:7">
      <c r="G18587"/>
    </row>
    <row r="18588" spans="7:7">
      <c r="G18588"/>
    </row>
    <row r="18589" spans="7:7">
      <c r="G18589"/>
    </row>
    <row r="18590" spans="7:7">
      <c r="G18590"/>
    </row>
    <row r="18591" spans="7:7">
      <c r="G18591"/>
    </row>
    <row r="18592" spans="7:7">
      <c r="G18592"/>
    </row>
    <row r="18593" spans="7:7">
      <c r="G18593"/>
    </row>
    <row r="18594" spans="7:7">
      <c r="G18594"/>
    </row>
    <row r="18595" spans="7:7">
      <c r="G18595"/>
    </row>
    <row r="18596" spans="7:7">
      <c r="G18596"/>
    </row>
    <row r="18597" spans="7:7">
      <c r="G18597"/>
    </row>
    <row r="18598" spans="7:7">
      <c r="G18598"/>
    </row>
    <row r="18599" spans="7:7">
      <c r="G18599"/>
    </row>
    <row r="18600" spans="7:7">
      <c r="G18600"/>
    </row>
    <row r="18601" spans="7:7">
      <c r="G18601"/>
    </row>
    <row r="18602" spans="7:7">
      <c r="G18602"/>
    </row>
    <row r="18603" spans="7:7">
      <c r="G18603"/>
    </row>
    <row r="18604" spans="7:7">
      <c r="G18604"/>
    </row>
    <row r="18605" spans="7:7">
      <c r="G18605"/>
    </row>
    <row r="18606" spans="7:7">
      <c r="G18606"/>
    </row>
    <row r="18607" spans="7:7">
      <c r="G18607"/>
    </row>
    <row r="18608" spans="7:7">
      <c r="G18608"/>
    </row>
    <row r="18609" spans="7:7">
      <c r="G18609"/>
    </row>
    <row r="18610" spans="7:7">
      <c r="G18610"/>
    </row>
    <row r="18611" spans="7:7">
      <c r="G18611"/>
    </row>
    <row r="18612" spans="7:7">
      <c r="G18612"/>
    </row>
    <row r="18613" spans="7:7">
      <c r="G18613"/>
    </row>
    <row r="18614" spans="7:7">
      <c r="G18614"/>
    </row>
    <row r="18615" spans="7:7">
      <c r="G18615"/>
    </row>
    <row r="18616" spans="7:7">
      <c r="G18616"/>
    </row>
    <row r="18617" spans="7:7">
      <c r="G18617"/>
    </row>
    <row r="18618" spans="7:7">
      <c r="G18618"/>
    </row>
    <row r="18619" spans="7:7">
      <c r="G18619"/>
    </row>
    <row r="18620" spans="7:7">
      <c r="G18620"/>
    </row>
    <row r="18621" spans="7:7">
      <c r="G18621"/>
    </row>
    <row r="18622" spans="7:7">
      <c r="G18622"/>
    </row>
    <row r="18623" spans="7:7">
      <c r="G18623"/>
    </row>
    <row r="18624" spans="7:7">
      <c r="G18624"/>
    </row>
    <row r="18625" spans="7:7">
      <c r="G18625"/>
    </row>
    <row r="18626" spans="7:7">
      <c r="G18626"/>
    </row>
    <row r="18627" spans="7:7">
      <c r="G18627"/>
    </row>
    <row r="18628" spans="7:7">
      <c r="G18628"/>
    </row>
    <row r="18629" spans="7:7">
      <c r="G18629"/>
    </row>
    <row r="18630" spans="7:7">
      <c r="G18630"/>
    </row>
    <row r="18631" spans="7:7">
      <c r="G18631"/>
    </row>
    <row r="18632" spans="7:7">
      <c r="G18632"/>
    </row>
    <row r="18633" spans="7:7">
      <c r="G18633"/>
    </row>
    <row r="18634" spans="7:7">
      <c r="G18634"/>
    </row>
    <row r="18635" spans="7:7">
      <c r="G18635"/>
    </row>
    <row r="18636" spans="7:7">
      <c r="G18636"/>
    </row>
    <row r="18637" spans="7:7">
      <c r="G18637"/>
    </row>
    <row r="18638" spans="7:7">
      <c r="G18638"/>
    </row>
    <row r="18639" spans="7:7">
      <c r="G18639"/>
    </row>
    <row r="18640" spans="7:7">
      <c r="G18640"/>
    </row>
    <row r="18641" spans="7:7">
      <c r="G18641"/>
    </row>
    <row r="18642" spans="7:7">
      <c r="G18642"/>
    </row>
    <row r="18643" spans="7:7">
      <c r="G18643"/>
    </row>
    <row r="18644" spans="7:7">
      <c r="G18644"/>
    </row>
    <row r="18645" spans="7:7">
      <c r="G18645"/>
    </row>
    <row r="18646" spans="7:7">
      <c r="G18646"/>
    </row>
    <row r="18647" spans="7:7">
      <c r="G18647"/>
    </row>
    <row r="18648" spans="7:7">
      <c r="G18648"/>
    </row>
    <row r="18649" spans="7:7">
      <c r="G18649"/>
    </row>
    <row r="18650" spans="7:7">
      <c r="G18650"/>
    </row>
    <row r="18651" spans="7:7">
      <c r="G18651"/>
    </row>
    <row r="18652" spans="7:7">
      <c r="G18652"/>
    </row>
    <row r="18653" spans="7:7">
      <c r="G18653"/>
    </row>
    <row r="18654" spans="7:7">
      <c r="G18654"/>
    </row>
    <row r="18655" spans="7:7">
      <c r="G18655"/>
    </row>
    <row r="18656" spans="7:7">
      <c r="G18656"/>
    </row>
    <row r="18657" spans="7:7">
      <c r="G18657"/>
    </row>
    <row r="18658" spans="7:7">
      <c r="G18658"/>
    </row>
    <row r="18659" spans="7:7">
      <c r="G18659"/>
    </row>
    <row r="18660" spans="7:7">
      <c r="G18660"/>
    </row>
    <row r="18661" spans="7:7">
      <c r="G18661"/>
    </row>
    <row r="18662" spans="7:7">
      <c r="G18662"/>
    </row>
    <row r="18663" spans="7:7">
      <c r="G18663"/>
    </row>
    <row r="18664" spans="7:7">
      <c r="G18664"/>
    </row>
    <row r="18665" spans="7:7">
      <c r="G18665"/>
    </row>
    <row r="18666" spans="7:7">
      <c r="G18666"/>
    </row>
    <row r="18667" spans="7:7">
      <c r="G18667"/>
    </row>
    <row r="18668" spans="7:7">
      <c r="G18668"/>
    </row>
    <row r="18669" spans="7:7">
      <c r="G18669"/>
    </row>
    <row r="18670" spans="7:7">
      <c r="G18670"/>
    </row>
    <row r="18671" spans="7:7">
      <c r="G18671"/>
    </row>
    <row r="18672" spans="7:7">
      <c r="G18672"/>
    </row>
    <row r="18673" spans="7:7">
      <c r="G18673"/>
    </row>
    <row r="18674" spans="7:7">
      <c r="G18674"/>
    </row>
    <row r="18675" spans="7:7">
      <c r="G18675"/>
    </row>
    <row r="18676" spans="7:7">
      <c r="G18676"/>
    </row>
    <row r="18677" spans="7:7">
      <c r="G18677"/>
    </row>
    <row r="18678" spans="7:7">
      <c r="G18678"/>
    </row>
    <row r="18679" spans="7:7">
      <c r="G18679"/>
    </row>
    <row r="18680" spans="7:7">
      <c r="G18680"/>
    </row>
    <row r="18681" spans="7:7">
      <c r="G18681"/>
    </row>
    <row r="18682" spans="7:7">
      <c r="G18682"/>
    </row>
    <row r="18683" spans="7:7">
      <c r="G18683"/>
    </row>
    <row r="18684" spans="7:7">
      <c r="G18684"/>
    </row>
    <row r="18685" spans="7:7">
      <c r="G18685"/>
    </row>
    <row r="18686" spans="7:7">
      <c r="G18686"/>
    </row>
    <row r="18687" spans="7:7">
      <c r="G18687"/>
    </row>
    <row r="18688" spans="7:7">
      <c r="G18688"/>
    </row>
    <row r="18689" spans="7:7">
      <c r="G18689"/>
    </row>
    <row r="18690" spans="7:7">
      <c r="G18690"/>
    </row>
    <row r="18691" spans="7:7">
      <c r="G18691"/>
    </row>
    <row r="18692" spans="7:7">
      <c r="G18692"/>
    </row>
    <row r="18693" spans="7:7">
      <c r="G18693"/>
    </row>
    <row r="18694" spans="7:7">
      <c r="G18694"/>
    </row>
    <row r="18695" spans="7:7">
      <c r="G18695"/>
    </row>
    <row r="18696" spans="7:7">
      <c r="G18696"/>
    </row>
    <row r="18697" spans="7:7">
      <c r="G18697"/>
    </row>
    <row r="18698" spans="7:7">
      <c r="G18698"/>
    </row>
    <row r="18699" spans="7:7">
      <c r="G18699"/>
    </row>
    <row r="18700" spans="7:7">
      <c r="G18700"/>
    </row>
    <row r="18701" spans="7:7">
      <c r="G18701"/>
    </row>
    <row r="18702" spans="7:7">
      <c r="G18702"/>
    </row>
    <row r="18703" spans="7:7">
      <c r="G18703"/>
    </row>
    <row r="18704" spans="7:7">
      <c r="G18704"/>
    </row>
    <row r="18705" spans="7:7">
      <c r="G18705"/>
    </row>
    <row r="18706" spans="7:7">
      <c r="G18706"/>
    </row>
    <row r="18707" spans="7:7">
      <c r="G18707"/>
    </row>
    <row r="18708" spans="7:7">
      <c r="G18708"/>
    </row>
    <row r="18709" spans="7:7">
      <c r="G18709"/>
    </row>
    <row r="18710" spans="7:7">
      <c r="G18710"/>
    </row>
    <row r="18711" spans="7:7">
      <c r="G18711"/>
    </row>
    <row r="18712" spans="7:7">
      <c r="G18712"/>
    </row>
    <row r="18713" spans="7:7">
      <c r="G18713"/>
    </row>
    <row r="18714" spans="7:7">
      <c r="G18714"/>
    </row>
    <row r="18715" spans="7:7">
      <c r="G18715"/>
    </row>
    <row r="18716" spans="7:7">
      <c r="G18716"/>
    </row>
    <row r="18717" spans="7:7">
      <c r="G18717"/>
    </row>
    <row r="18718" spans="7:7">
      <c r="G18718"/>
    </row>
    <row r="18719" spans="7:7">
      <c r="G18719"/>
    </row>
    <row r="18720" spans="7:7">
      <c r="G18720"/>
    </row>
    <row r="18721" spans="7:7">
      <c r="G18721"/>
    </row>
    <row r="18722" spans="7:7">
      <c r="G18722"/>
    </row>
    <row r="18723" spans="7:7">
      <c r="G18723"/>
    </row>
    <row r="18724" spans="7:7">
      <c r="G18724"/>
    </row>
    <row r="18725" spans="7:7">
      <c r="G18725"/>
    </row>
    <row r="18726" spans="7:7">
      <c r="G18726"/>
    </row>
    <row r="18727" spans="7:7">
      <c r="G18727"/>
    </row>
    <row r="18728" spans="7:7">
      <c r="G18728"/>
    </row>
    <row r="18729" spans="7:7">
      <c r="G18729"/>
    </row>
    <row r="18730" spans="7:7">
      <c r="G18730"/>
    </row>
    <row r="18731" spans="7:7">
      <c r="G18731"/>
    </row>
    <row r="18732" spans="7:7">
      <c r="G18732"/>
    </row>
    <row r="18733" spans="7:7">
      <c r="G18733"/>
    </row>
    <row r="18734" spans="7:7">
      <c r="G18734"/>
    </row>
    <row r="18735" spans="7:7">
      <c r="G18735"/>
    </row>
    <row r="18736" spans="7:7">
      <c r="G18736"/>
    </row>
    <row r="18737" spans="7:7">
      <c r="G18737"/>
    </row>
    <row r="18738" spans="7:7">
      <c r="G18738"/>
    </row>
    <row r="18739" spans="7:7">
      <c r="G18739"/>
    </row>
    <row r="18740" spans="7:7">
      <c r="G18740"/>
    </row>
    <row r="18741" spans="7:7">
      <c r="G18741"/>
    </row>
    <row r="18742" spans="7:7">
      <c r="G18742"/>
    </row>
    <row r="18743" spans="7:7">
      <c r="G18743"/>
    </row>
    <row r="18744" spans="7:7">
      <c r="G18744"/>
    </row>
    <row r="18745" spans="7:7">
      <c r="G18745"/>
    </row>
    <row r="18746" spans="7:7">
      <c r="G18746"/>
    </row>
    <row r="18747" spans="7:7">
      <c r="G18747"/>
    </row>
    <row r="18748" spans="7:7">
      <c r="G18748"/>
    </row>
    <row r="18749" spans="7:7">
      <c r="G18749"/>
    </row>
    <row r="18750" spans="7:7">
      <c r="G18750"/>
    </row>
    <row r="18751" spans="7:7">
      <c r="G18751"/>
    </row>
    <row r="18752" spans="7:7">
      <c r="G18752"/>
    </row>
    <row r="18753" spans="7:7">
      <c r="G18753"/>
    </row>
    <row r="18754" spans="7:7">
      <c r="G18754"/>
    </row>
    <row r="18755" spans="7:7">
      <c r="G18755"/>
    </row>
    <row r="18756" spans="7:7">
      <c r="G18756"/>
    </row>
    <row r="18757" spans="7:7">
      <c r="G18757"/>
    </row>
    <row r="18758" spans="7:7">
      <c r="G18758"/>
    </row>
    <row r="18759" spans="7:7">
      <c r="G18759"/>
    </row>
    <row r="18760" spans="7:7">
      <c r="G18760"/>
    </row>
    <row r="18761" spans="7:7">
      <c r="G18761"/>
    </row>
    <row r="18762" spans="7:7">
      <c r="G18762"/>
    </row>
    <row r="18763" spans="7:7">
      <c r="G18763"/>
    </row>
    <row r="18764" spans="7:7">
      <c r="G18764"/>
    </row>
    <row r="18765" spans="7:7">
      <c r="G18765"/>
    </row>
    <row r="18766" spans="7:7">
      <c r="G18766"/>
    </row>
    <row r="18767" spans="7:7">
      <c r="G18767"/>
    </row>
    <row r="18768" spans="7:7">
      <c r="G18768"/>
    </row>
    <row r="18769" spans="7:7">
      <c r="G18769"/>
    </row>
    <row r="18770" spans="7:7">
      <c r="G18770"/>
    </row>
    <row r="18771" spans="7:7">
      <c r="G18771"/>
    </row>
    <row r="18772" spans="7:7">
      <c r="G18772"/>
    </row>
    <row r="18773" spans="7:7">
      <c r="G18773"/>
    </row>
    <row r="18774" spans="7:7">
      <c r="G18774"/>
    </row>
    <row r="18775" spans="7:7">
      <c r="G18775"/>
    </row>
    <row r="18776" spans="7:7">
      <c r="G18776"/>
    </row>
    <row r="18777" spans="7:7">
      <c r="G18777"/>
    </row>
    <row r="18778" spans="7:7">
      <c r="G18778"/>
    </row>
    <row r="18779" spans="7:7">
      <c r="G18779"/>
    </row>
    <row r="18780" spans="7:7">
      <c r="G18780"/>
    </row>
    <row r="18781" spans="7:7">
      <c r="G18781"/>
    </row>
    <row r="18782" spans="7:7">
      <c r="G18782"/>
    </row>
    <row r="18783" spans="7:7">
      <c r="G18783"/>
    </row>
    <row r="18784" spans="7:7">
      <c r="G18784"/>
    </row>
    <row r="18785" spans="7:7">
      <c r="G18785"/>
    </row>
    <row r="18786" spans="7:7">
      <c r="G18786"/>
    </row>
    <row r="18787" spans="7:7">
      <c r="G18787"/>
    </row>
    <row r="18788" spans="7:7">
      <c r="G18788"/>
    </row>
    <row r="18789" spans="7:7">
      <c r="G18789"/>
    </row>
    <row r="18790" spans="7:7">
      <c r="G18790"/>
    </row>
    <row r="18791" spans="7:7">
      <c r="G18791"/>
    </row>
    <row r="18792" spans="7:7">
      <c r="G18792"/>
    </row>
    <row r="18793" spans="7:7">
      <c r="G18793"/>
    </row>
    <row r="18794" spans="7:7">
      <c r="G18794"/>
    </row>
    <row r="18795" spans="7:7">
      <c r="G18795"/>
    </row>
    <row r="18796" spans="7:7">
      <c r="G18796"/>
    </row>
    <row r="18797" spans="7:7">
      <c r="G18797"/>
    </row>
    <row r="18798" spans="7:7">
      <c r="G18798"/>
    </row>
    <row r="18799" spans="7:7">
      <c r="G18799"/>
    </row>
    <row r="18800" spans="7:7">
      <c r="G18800"/>
    </row>
    <row r="18801" spans="7:7">
      <c r="G18801"/>
    </row>
    <row r="18802" spans="7:7">
      <c r="G18802"/>
    </row>
    <row r="18803" spans="7:7">
      <c r="G18803"/>
    </row>
    <row r="18804" spans="7:7">
      <c r="G18804"/>
    </row>
    <row r="18805" spans="7:7">
      <c r="G18805"/>
    </row>
    <row r="18806" spans="7:7">
      <c r="G18806"/>
    </row>
    <row r="18807" spans="7:7">
      <c r="G18807"/>
    </row>
    <row r="18808" spans="7:7">
      <c r="G18808"/>
    </row>
    <row r="18809" spans="7:7">
      <c r="G18809"/>
    </row>
    <row r="18810" spans="7:7">
      <c r="G18810"/>
    </row>
    <row r="18811" spans="7:7">
      <c r="G18811"/>
    </row>
    <row r="18812" spans="7:7">
      <c r="G18812"/>
    </row>
    <row r="18813" spans="7:7">
      <c r="G18813"/>
    </row>
    <row r="18814" spans="7:7">
      <c r="G18814"/>
    </row>
    <row r="18815" spans="7:7">
      <c r="G18815"/>
    </row>
    <row r="18816" spans="7:7">
      <c r="G18816"/>
    </row>
    <row r="18817" spans="7:7">
      <c r="G18817"/>
    </row>
    <row r="18818" spans="7:7">
      <c r="G18818"/>
    </row>
    <row r="18819" spans="7:7">
      <c r="G18819"/>
    </row>
    <row r="18820" spans="7:7">
      <c r="G18820"/>
    </row>
    <row r="18821" spans="7:7">
      <c r="G18821"/>
    </row>
    <row r="18822" spans="7:7">
      <c r="G18822"/>
    </row>
    <row r="18823" spans="7:7">
      <c r="G18823"/>
    </row>
    <row r="18824" spans="7:7">
      <c r="G18824"/>
    </row>
    <row r="18825" spans="7:7">
      <c r="G18825"/>
    </row>
    <row r="18826" spans="7:7">
      <c r="G18826"/>
    </row>
    <row r="18827" spans="7:7">
      <c r="G18827"/>
    </row>
    <row r="18828" spans="7:7">
      <c r="G18828"/>
    </row>
    <row r="18829" spans="7:7">
      <c r="G18829"/>
    </row>
    <row r="18830" spans="7:7">
      <c r="G18830"/>
    </row>
    <row r="18831" spans="7:7">
      <c r="G18831"/>
    </row>
    <row r="18832" spans="7:7">
      <c r="G18832"/>
    </row>
    <row r="18833" spans="7:7">
      <c r="G18833"/>
    </row>
    <row r="18834" spans="7:7">
      <c r="G18834"/>
    </row>
    <row r="18835" spans="7:7">
      <c r="G18835"/>
    </row>
    <row r="18836" spans="7:7">
      <c r="G18836"/>
    </row>
    <row r="18837" spans="7:7">
      <c r="G18837"/>
    </row>
    <row r="18838" spans="7:7">
      <c r="G18838"/>
    </row>
    <row r="18839" spans="7:7">
      <c r="G18839"/>
    </row>
    <row r="18840" spans="7:7">
      <c r="G18840"/>
    </row>
    <row r="18841" spans="7:7">
      <c r="G18841"/>
    </row>
    <row r="18842" spans="7:7">
      <c r="G18842"/>
    </row>
    <row r="18843" spans="7:7">
      <c r="G18843"/>
    </row>
    <row r="18844" spans="7:7">
      <c r="G18844"/>
    </row>
    <row r="18845" spans="7:7">
      <c r="G18845"/>
    </row>
    <row r="18846" spans="7:7">
      <c r="G18846"/>
    </row>
    <row r="18847" spans="7:7">
      <c r="G18847"/>
    </row>
    <row r="18848" spans="7:7">
      <c r="G18848"/>
    </row>
    <row r="18849" spans="7:7">
      <c r="G18849"/>
    </row>
    <row r="18850" spans="7:7">
      <c r="G18850"/>
    </row>
    <row r="18851" spans="7:7">
      <c r="G18851"/>
    </row>
    <row r="18852" spans="7:7">
      <c r="G18852"/>
    </row>
    <row r="18853" spans="7:7">
      <c r="G18853"/>
    </row>
    <row r="18854" spans="7:7">
      <c r="G18854"/>
    </row>
    <row r="18855" spans="7:7">
      <c r="G18855"/>
    </row>
    <row r="18856" spans="7:7">
      <c r="G18856"/>
    </row>
    <row r="18857" spans="7:7">
      <c r="G18857"/>
    </row>
    <row r="18858" spans="7:7">
      <c r="G18858"/>
    </row>
    <row r="18859" spans="7:7">
      <c r="G18859"/>
    </row>
    <row r="18860" spans="7:7">
      <c r="G18860"/>
    </row>
    <row r="18861" spans="7:7">
      <c r="G18861"/>
    </row>
    <row r="18862" spans="7:7">
      <c r="G18862"/>
    </row>
    <row r="18863" spans="7:7">
      <c r="G18863"/>
    </row>
    <row r="18864" spans="7:7">
      <c r="G18864"/>
    </row>
    <row r="18865" spans="7:7">
      <c r="G18865"/>
    </row>
    <row r="18866" spans="7:7">
      <c r="G18866"/>
    </row>
    <row r="18867" spans="7:7">
      <c r="G18867"/>
    </row>
    <row r="18868" spans="7:7">
      <c r="G18868"/>
    </row>
    <row r="18869" spans="7:7">
      <c r="G18869"/>
    </row>
    <row r="18870" spans="7:7">
      <c r="G18870"/>
    </row>
    <row r="18871" spans="7:7">
      <c r="G18871"/>
    </row>
    <row r="18872" spans="7:7">
      <c r="G18872"/>
    </row>
    <row r="18873" spans="7:7">
      <c r="G18873"/>
    </row>
    <row r="18874" spans="7:7">
      <c r="G18874"/>
    </row>
    <row r="18875" spans="7:7">
      <c r="G18875"/>
    </row>
    <row r="18876" spans="7:7">
      <c r="G18876"/>
    </row>
    <row r="18877" spans="7:7">
      <c r="G18877"/>
    </row>
    <row r="18878" spans="7:7">
      <c r="G18878"/>
    </row>
    <row r="18879" spans="7:7">
      <c r="G18879"/>
    </row>
    <row r="18880" spans="7:7">
      <c r="G18880"/>
    </row>
    <row r="18881" spans="7:7">
      <c r="G18881"/>
    </row>
    <row r="18882" spans="7:7">
      <c r="G18882"/>
    </row>
    <row r="18883" spans="7:7">
      <c r="G18883"/>
    </row>
    <row r="18884" spans="7:7">
      <c r="G18884"/>
    </row>
    <row r="18885" spans="7:7">
      <c r="G18885"/>
    </row>
    <row r="18886" spans="7:7">
      <c r="G18886"/>
    </row>
    <row r="18887" spans="7:7">
      <c r="G18887"/>
    </row>
    <row r="18888" spans="7:7">
      <c r="G18888"/>
    </row>
    <row r="18889" spans="7:7">
      <c r="G18889"/>
    </row>
    <row r="18890" spans="7:7">
      <c r="G18890"/>
    </row>
    <row r="18891" spans="7:7">
      <c r="G18891"/>
    </row>
    <row r="18892" spans="7:7">
      <c r="G18892"/>
    </row>
    <row r="18893" spans="7:7">
      <c r="G18893"/>
    </row>
    <row r="18894" spans="7:7">
      <c r="G18894"/>
    </row>
    <row r="18895" spans="7:7">
      <c r="G18895"/>
    </row>
    <row r="18896" spans="7:7">
      <c r="G18896"/>
    </row>
    <row r="18897" spans="7:7">
      <c r="G18897"/>
    </row>
    <row r="18898" spans="7:7">
      <c r="G18898"/>
    </row>
    <row r="18899" spans="7:7">
      <c r="G18899"/>
    </row>
    <row r="18900" spans="7:7">
      <c r="G18900"/>
    </row>
    <row r="18901" spans="7:7">
      <c r="G18901"/>
    </row>
    <row r="18902" spans="7:7">
      <c r="G18902"/>
    </row>
    <row r="18903" spans="7:7">
      <c r="G18903"/>
    </row>
    <row r="18904" spans="7:7">
      <c r="G18904"/>
    </row>
    <row r="18905" spans="7:7">
      <c r="G18905"/>
    </row>
    <row r="18906" spans="7:7">
      <c r="G18906"/>
    </row>
    <row r="18907" spans="7:7">
      <c r="G18907"/>
    </row>
    <row r="18908" spans="7:7">
      <c r="G18908"/>
    </row>
    <row r="18909" spans="7:7">
      <c r="G18909"/>
    </row>
    <row r="18910" spans="7:7">
      <c r="G18910"/>
    </row>
    <row r="18911" spans="7:7">
      <c r="G18911"/>
    </row>
    <row r="18912" spans="7:7">
      <c r="G18912"/>
    </row>
    <row r="18913" spans="7:7">
      <c r="G18913"/>
    </row>
    <row r="18914" spans="7:7">
      <c r="G18914"/>
    </row>
    <row r="18915" spans="7:7">
      <c r="G18915"/>
    </row>
    <row r="18916" spans="7:7">
      <c r="G18916"/>
    </row>
    <row r="18917" spans="7:7">
      <c r="G18917"/>
    </row>
    <row r="18918" spans="7:7">
      <c r="G18918"/>
    </row>
    <row r="18919" spans="7:7">
      <c r="G18919"/>
    </row>
    <row r="18920" spans="7:7">
      <c r="G18920"/>
    </row>
    <row r="18921" spans="7:7">
      <c r="G18921"/>
    </row>
    <row r="18922" spans="7:7">
      <c r="G18922"/>
    </row>
    <row r="18923" spans="7:7">
      <c r="G18923"/>
    </row>
    <row r="18924" spans="7:7">
      <c r="G18924"/>
    </row>
    <row r="18925" spans="7:7">
      <c r="G18925"/>
    </row>
    <row r="18926" spans="7:7">
      <c r="G18926"/>
    </row>
    <row r="18927" spans="7:7">
      <c r="G18927"/>
    </row>
    <row r="18928" spans="7:7">
      <c r="G18928"/>
    </row>
    <row r="18929" spans="7:7">
      <c r="G18929"/>
    </row>
    <row r="18930" spans="7:7">
      <c r="G18930"/>
    </row>
    <row r="18931" spans="7:7">
      <c r="G18931"/>
    </row>
    <row r="18932" spans="7:7">
      <c r="G18932"/>
    </row>
    <row r="18933" spans="7:7">
      <c r="G18933"/>
    </row>
    <row r="18934" spans="7:7">
      <c r="G18934"/>
    </row>
    <row r="18935" spans="7:7">
      <c r="G18935"/>
    </row>
    <row r="18936" spans="7:7">
      <c r="G18936"/>
    </row>
    <row r="18937" spans="7:7">
      <c r="G18937"/>
    </row>
    <row r="18938" spans="7:7">
      <c r="G18938"/>
    </row>
    <row r="18939" spans="7:7">
      <c r="G18939"/>
    </row>
    <row r="18940" spans="7:7">
      <c r="G18940"/>
    </row>
    <row r="18941" spans="7:7">
      <c r="G18941"/>
    </row>
    <row r="18942" spans="7:7">
      <c r="G18942"/>
    </row>
    <row r="18943" spans="7:7">
      <c r="G18943"/>
    </row>
    <row r="18944" spans="7:7">
      <c r="G18944"/>
    </row>
    <row r="18945" spans="7:7">
      <c r="G18945"/>
    </row>
    <row r="18946" spans="7:7">
      <c r="G18946"/>
    </row>
    <row r="18947" spans="7:7">
      <c r="G18947"/>
    </row>
    <row r="18948" spans="7:7">
      <c r="G18948"/>
    </row>
    <row r="18949" spans="7:7">
      <c r="G18949"/>
    </row>
    <row r="18950" spans="7:7">
      <c r="G18950"/>
    </row>
    <row r="18951" spans="7:7">
      <c r="G18951"/>
    </row>
    <row r="18952" spans="7:7">
      <c r="G18952"/>
    </row>
    <row r="18953" spans="7:7">
      <c r="G18953"/>
    </row>
    <row r="18954" spans="7:7">
      <c r="G18954"/>
    </row>
    <row r="18955" spans="7:7">
      <c r="G18955"/>
    </row>
    <row r="18956" spans="7:7">
      <c r="G18956"/>
    </row>
    <row r="18957" spans="7:7">
      <c r="G18957"/>
    </row>
    <row r="18958" spans="7:7">
      <c r="G18958"/>
    </row>
    <row r="18959" spans="7:7">
      <c r="G18959"/>
    </row>
    <row r="18960" spans="7:7">
      <c r="G18960"/>
    </row>
    <row r="18961" spans="7:7">
      <c r="G18961"/>
    </row>
    <row r="18962" spans="7:7">
      <c r="G18962"/>
    </row>
    <row r="18963" spans="7:7">
      <c r="G18963"/>
    </row>
    <row r="18964" spans="7:7">
      <c r="G18964"/>
    </row>
    <row r="18965" spans="7:7">
      <c r="G18965"/>
    </row>
    <row r="18966" spans="7:7">
      <c r="G18966"/>
    </row>
    <row r="18967" spans="7:7">
      <c r="G18967"/>
    </row>
    <row r="18968" spans="7:7">
      <c r="G18968"/>
    </row>
    <row r="18969" spans="7:7">
      <c r="G18969"/>
    </row>
    <row r="18970" spans="7:7">
      <c r="G18970"/>
    </row>
    <row r="18971" spans="7:7">
      <c r="G18971"/>
    </row>
    <row r="18972" spans="7:7">
      <c r="G18972"/>
    </row>
    <row r="18973" spans="7:7">
      <c r="G18973"/>
    </row>
    <row r="18974" spans="7:7">
      <c r="G18974"/>
    </row>
    <row r="18975" spans="7:7">
      <c r="G18975"/>
    </row>
    <row r="18976" spans="7:7">
      <c r="G18976"/>
    </row>
    <row r="18977" spans="7:7">
      <c r="G18977"/>
    </row>
    <row r="18978" spans="7:7">
      <c r="G18978"/>
    </row>
    <row r="18979" spans="7:7">
      <c r="G18979"/>
    </row>
    <row r="18980" spans="7:7">
      <c r="G18980"/>
    </row>
    <row r="18981" spans="7:7">
      <c r="G18981"/>
    </row>
    <row r="18982" spans="7:7">
      <c r="G18982"/>
    </row>
    <row r="18983" spans="7:7">
      <c r="G18983"/>
    </row>
    <row r="18984" spans="7:7">
      <c r="G18984"/>
    </row>
    <row r="18985" spans="7:7">
      <c r="G18985"/>
    </row>
    <row r="18986" spans="7:7">
      <c r="G18986"/>
    </row>
    <row r="18987" spans="7:7">
      <c r="G18987"/>
    </row>
    <row r="18988" spans="7:7">
      <c r="G18988"/>
    </row>
    <row r="18989" spans="7:7">
      <c r="G18989"/>
    </row>
    <row r="18990" spans="7:7">
      <c r="G18990"/>
    </row>
    <row r="18991" spans="7:7">
      <c r="G18991"/>
    </row>
    <row r="18992" spans="7:7">
      <c r="G18992"/>
    </row>
    <row r="18993" spans="7:7">
      <c r="G18993"/>
    </row>
    <row r="18994" spans="7:7">
      <c r="G18994"/>
    </row>
    <row r="18995" spans="7:7">
      <c r="G18995"/>
    </row>
    <row r="18996" spans="7:7">
      <c r="G18996"/>
    </row>
    <row r="18997" spans="7:7">
      <c r="G18997"/>
    </row>
    <row r="18998" spans="7:7">
      <c r="G18998"/>
    </row>
    <row r="18999" spans="7:7">
      <c r="G18999"/>
    </row>
    <row r="19000" spans="7:7">
      <c r="G19000"/>
    </row>
    <row r="19001" spans="7:7">
      <c r="G19001"/>
    </row>
    <row r="19002" spans="7:7">
      <c r="G19002"/>
    </row>
    <row r="19003" spans="7:7">
      <c r="G19003"/>
    </row>
    <row r="19004" spans="7:7">
      <c r="G19004"/>
    </row>
    <row r="19005" spans="7:7">
      <c r="G19005"/>
    </row>
    <row r="19006" spans="7:7">
      <c r="G19006"/>
    </row>
    <row r="19007" spans="7:7">
      <c r="G19007"/>
    </row>
    <row r="19008" spans="7:7">
      <c r="G19008"/>
    </row>
    <row r="19009" spans="7:7">
      <c r="G19009"/>
    </row>
    <row r="19010" spans="7:7">
      <c r="G19010"/>
    </row>
    <row r="19011" spans="7:7">
      <c r="G19011"/>
    </row>
    <row r="19012" spans="7:7">
      <c r="G19012"/>
    </row>
    <row r="19013" spans="7:7">
      <c r="G19013"/>
    </row>
    <row r="19014" spans="7:7">
      <c r="G19014"/>
    </row>
    <row r="19015" spans="7:7">
      <c r="G19015"/>
    </row>
    <row r="19016" spans="7:7">
      <c r="G19016"/>
    </row>
    <row r="19017" spans="7:7">
      <c r="G19017"/>
    </row>
    <row r="19018" spans="7:7">
      <c r="G19018"/>
    </row>
    <row r="19019" spans="7:7">
      <c r="G19019"/>
    </row>
    <row r="19020" spans="7:7">
      <c r="G19020"/>
    </row>
    <row r="19021" spans="7:7">
      <c r="G19021"/>
    </row>
    <row r="19022" spans="7:7">
      <c r="G19022"/>
    </row>
    <row r="19023" spans="7:7">
      <c r="G19023"/>
    </row>
    <row r="19024" spans="7:7">
      <c r="G19024"/>
    </row>
    <row r="19025" spans="7:7">
      <c r="G19025"/>
    </row>
    <row r="19026" spans="7:7">
      <c r="G19026"/>
    </row>
    <row r="19027" spans="7:7">
      <c r="G19027"/>
    </row>
    <row r="19028" spans="7:7">
      <c r="G19028"/>
    </row>
    <row r="19029" spans="7:7">
      <c r="G19029"/>
    </row>
    <row r="19030" spans="7:7">
      <c r="G19030"/>
    </row>
    <row r="19031" spans="7:7">
      <c r="G19031"/>
    </row>
    <row r="19032" spans="7:7">
      <c r="G19032"/>
    </row>
    <row r="19033" spans="7:7">
      <c r="G19033"/>
    </row>
    <row r="19034" spans="7:7">
      <c r="G19034"/>
    </row>
    <row r="19035" spans="7:7">
      <c r="G19035"/>
    </row>
    <row r="19036" spans="7:7">
      <c r="G19036"/>
    </row>
    <row r="19037" spans="7:7">
      <c r="G19037"/>
    </row>
    <row r="19038" spans="7:7">
      <c r="G19038"/>
    </row>
    <row r="19039" spans="7:7">
      <c r="G19039"/>
    </row>
    <row r="19040" spans="7:7">
      <c r="G19040"/>
    </row>
    <row r="19041" spans="7:7">
      <c r="G19041"/>
    </row>
    <row r="19042" spans="7:7">
      <c r="G19042"/>
    </row>
    <row r="19043" spans="7:7">
      <c r="G19043"/>
    </row>
    <row r="19044" spans="7:7">
      <c r="G19044"/>
    </row>
    <row r="19045" spans="7:7">
      <c r="G19045"/>
    </row>
    <row r="19046" spans="7:7">
      <c r="G19046"/>
    </row>
    <row r="19047" spans="7:7">
      <c r="G19047"/>
    </row>
    <row r="19048" spans="7:7">
      <c r="G19048"/>
    </row>
    <row r="19049" spans="7:7">
      <c r="G19049"/>
    </row>
    <row r="19050" spans="7:7">
      <c r="G19050"/>
    </row>
    <row r="19051" spans="7:7">
      <c r="G19051"/>
    </row>
    <row r="19052" spans="7:7">
      <c r="G19052"/>
    </row>
    <row r="19053" spans="7:7">
      <c r="G19053"/>
    </row>
    <row r="19054" spans="7:7">
      <c r="G19054"/>
    </row>
    <row r="19055" spans="7:7">
      <c r="G19055"/>
    </row>
    <row r="19056" spans="7:7">
      <c r="G19056"/>
    </row>
    <row r="19057" spans="7:7">
      <c r="G19057"/>
    </row>
    <row r="19058" spans="7:7">
      <c r="G19058"/>
    </row>
    <row r="19059" spans="7:7">
      <c r="G19059"/>
    </row>
    <row r="19060" spans="7:7">
      <c r="G19060"/>
    </row>
    <row r="19061" spans="7:7">
      <c r="G19061"/>
    </row>
    <row r="19062" spans="7:7">
      <c r="G19062"/>
    </row>
    <row r="19063" spans="7:7">
      <c r="G19063"/>
    </row>
    <row r="19064" spans="7:7">
      <c r="G19064"/>
    </row>
    <row r="19065" spans="7:7">
      <c r="G19065"/>
    </row>
    <row r="19066" spans="7:7">
      <c r="G19066"/>
    </row>
    <row r="19067" spans="7:7">
      <c r="G19067"/>
    </row>
    <row r="19068" spans="7:7">
      <c r="G19068"/>
    </row>
    <row r="19069" spans="7:7">
      <c r="G19069"/>
    </row>
    <row r="19070" spans="7:7">
      <c r="G19070"/>
    </row>
    <row r="19071" spans="7:7">
      <c r="G19071"/>
    </row>
    <row r="19072" spans="7:7">
      <c r="G19072"/>
    </row>
    <row r="19073" spans="7:7">
      <c r="G19073"/>
    </row>
    <row r="19074" spans="7:7">
      <c r="G19074"/>
    </row>
    <row r="19075" spans="7:7">
      <c r="G19075"/>
    </row>
    <row r="19076" spans="7:7">
      <c r="G19076"/>
    </row>
    <row r="19077" spans="7:7">
      <c r="G19077"/>
    </row>
    <row r="19078" spans="7:7">
      <c r="G19078"/>
    </row>
    <row r="19079" spans="7:7">
      <c r="G19079"/>
    </row>
    <row r="19080" spans="7:7">
      <c r="G19080"/>
    </row>
    <row r="19081" spans="7:7">
      <c r="G19081"/>
    </row>
    <row r="19082" spans="7:7">
      <c r="G19082"/>
    </row>
    <row r="19083" spans="7:7">
      <c r="G19083"/>
    </row>
    <row r="19084" spans="7:7">
      <c r="G19084"/>
    </row>
    <row r="19085" spans="7:7">
      <c r="G19085"/>
    </row>
    <row r="19086" spans="7:7">
      <c r="G19086"/>
    </row>
    <row r="19087" spans="7:7">
      <c r="G19087"/>
    </row>
    <row r="19088" spans="7:7">
      <c r="G19088"/>
    </row>
    <row r="19089" spans="7:7">
      <c r="G19089"/>
    </row>
    <row r="19090" spans="7:7">
      <c r="G19090"/>
    </row>
    <row r="19091" spans="7:7">
      <c r="G19091"/>
    </row>
    <row r="19092" spans="7:7">
      <c r="G19092"/>
    </row>
    <row r="19093" spans="7:7">
      <c r="G19093"/>
    </row>
    <row r="19094" spans="7:7">
      <c r="G19094"/>
    </row>
    <row r="19095" spans="7:7">
      <c r="G19095"/>
    </row>
    <row r="19096" spans="7:7">
      <c r="G19096"/>
    </row>
    <row r="19097" spans="7:7">
      <c r="G19097"/>
    </row>
    <row r="19098" spans="7:7">
      <c r="G19098"/>
    </row>
    <row r="19099" spans="7:7">
      <c r="G19099"/>
    </row>
    <row r="19100" spans="7:7">
      <c r="G19100"/>
    </row>
    <row r="19101" spans="7:7">
      <c r="G19101"/>
    </row>
    <row r="19102" spans="7:7">
      <c r="G19102"/>
    </row>
    <row r="19103" spans="7:7">
      <c r="G19103"/>
    </row>
    <row r="19104" spans="7:7">
      <c r="G19104"/>
    </row>
    <row r="19105" spans="7:7">
      <c r="G19105"/>
    </row>
    <row r="19106" spans="7:7">
      <c r="G19106"/>
    </row>
    <row r="19107" spans="7:7">
      <c r="G19107"/>
    </row>
    <row r="19108" spans="7:7">
      <c r="G19108"/>
    </row>
    <row r="19109" spans="7:7">
      <c r="G19109"/>
    </row>
    <row r="19110" spans="7:7">
      <c r="G19110"/>
    </row>
    <row r="19111" spans="7:7">
      <c r="G19111"/>
    </row>
    <row r="19112" spans="7:7">
      <c r="G19112"/>
    </row>
    <row r="19113" spans="7:7">
      <c r="G19113"/>
    </row>
    <row r="19114" spans="7:7">
      <c r="G19114"/>
    </row>
    <row r="19115" spans="7:7">
      <c r="G19115"/>
    </row>
    <row r="19116" spans="7:7">
      <c r="G19116"/>
    </row>
    <row r="19117" spans="7:7">
      <c r="G19117"/>
    </row>
    <row r="19118" spans="7:7">
      <c r="G19118"/>
    </row>
    <row r="19119" spans="7:7">
      <c r="G19119"/>
    </row>
    <row r="19120" spans="7:7">
      <c r="G19120"/>
    </row>
    <row r="19121" spans="7:7">
      <c r="G19121"/>
    </row>
    <row r="19122" spans="7:7">
      <c r="G19122"/>
    </row>
    <row r="19123" spans="7:7">
      <c r="G19123"/>
    </row>
    <row r="19124" spans="7:7">
      <c r="G19124"/>
    </row>
    <row r="19125" spans="7:7">
      <c r="G19125"/>
    </row>
    <row r="19126" spans="7:7">
      <c r="G19126"/>
    </row>
    <row r="19127" spans="7:7">
      <c r="G19127"/>
    </row>
    <row r="19128" spans="7:7">
      <c r="G19128"/>
    </row>
    <row r="19129" spans="7:7">
      <c r="G19129"/>
    </row>
    <row r="19130" spans="7:7">
      <c r="G19130"/>
    </row>
    <row r="19131" spans="7:7">
      <c r="G19131"/>
    </row>
    <row r="19132" spans="7:7">
      <c r="G19132"/>
    </row>
    <row r="19133" spans="7:7">
      <c r="G19133"/>
    </row>
    <row r="19134" spans="7:7">
      <c r="G19134"/>
    </row>
    <row r="19135" spans="7:7">
      <c r="G19135"/>
    </row>
    <row r="19136" spans="7:7">
      <c r="G19136"/>
    </row>
    <row r="19137" spans="7:7">
      <c r="G19137"/>
    </row>
    <row r="19138" spans="7:7">
      <c r="G19138"/>
    </row>
    <row r="19139" spans="7:7">
      <c r="G19139"/>
    </row>
    <row r="19140" spans="7:7">
      <c r="G19140"/>
    </row>
    <row r="19141" spans="7:7">
      <c r="G19141"/>
    </row>
    <row r="19142" spans="7:7">
      <c r="G19142"/>
    </row>
    <row r="19143" spans="7:7">
      <c r="G19143"/>
    </row>
    <row r="19144" spans="7:7">
      <c r="G19144"/>
    </row>
    <row r="19145" spans="7:7">
      <c r="G19145"/>
    </row>
    <row r="19146" spans="7:7">
      <c r="G19146"/>
    </row>
    <row r="19147" spans="7:7">
      <c r="G19147"/>
    </row>
    <row r="19148" spans="7:7">
      <c r="G19148"/>
    </row>
    <row r="19149" spans="7:7">
      <c r="G19149"/>
    </row>
    <row r="19150" spans="7:7">
      <c r="G19150"/>
    </row>
    <row r="19151" spans="7:7">
      <c r="G19151"/>
    </row>
    <row r="19152" spans="7:7">
      <c r="G19152"/>
    </row>
    <row r="19153" spans="7:7">
      <c r="G19153"/>
    </row>
    <row r="19154" spans="7:7">
      <c r="G19154"/>
    </row>
    <row r="19155" spans="7:7">
      <c r="G19155"/>
    </row>
    <row r="19156" spans="7:7">
      <c r="G19156"/>
    </row>
    <row r="19157" spans="7:7">
      <c r="G19157"/>
    </row>
    <row r="19158" spans="7:7">
      <c r="G19158"/>
    </row>
    <row r="19159" spans="7:7">
      <c r="G19159"/>
    </row>
    <row r="19160" spans="7:7">
      <c r="G19160"/>
    </row>
    <row r="19161" spans="7:7">
      <c r="G19161"/>
    </row>
    <row r="19162" spans="7:7">
      <c r="G19162"/>
    </row>
    <row r="19163" spans="7:7">
      <c r="G19163"/>
    </row>
    <row r="19164" spans="7:7">
      <c r="G19164"/>
    </row>
    <row r="19165" spans="7:7">
      <c r="G19165"/>
    </row>
    <row r="19166" spans="7:7">
      <c r="G19166"/>
    </row>
    <row r="19167" spans="7:7">
      <c r="G19167"/>
    </row>
    <row r="19168" spans="7:7">
      <c r="G19168"/>
    </row>
    <row r="19169" spans="7:7">
      <c r="G19169"/>
    </row>
    <row r="19170" spans="7:7">
      <c r="G19170"/>
    </row>
    <row r="19171" spans="7:7">
      <c r="G19171"/>
    </row>
    <row r="19172" spans="7:7">
      <c r="G19172"/>
    </row>
    <row r="19173" spans="7:7">
      <c r="G19173"/>
    </row>
    <row r="19174" spans="7:7">
      <c r="G19174"/>
    </row>
    <row r="19175" spans="7:7">
      <c r="G19175"/>
    </row>
    <row r="19176" spans="7:7">
      <c r="G19176"/>
    </row>
    <row r="19177" spans="7:7">
      <c r="G19177"/>
    </row>
    <row r="19178" spans="7:7">
      <c r="G19178"/>
    </row>
    <row r="19179" spans="7:7">
      <c r="G19179"/>
    </row>
    <row r="19180" spans="7:7">
      <c r="G19180"/>
    </row>
    <row r="19181" spans="7:7">
      <c r="G19181"/>
    </row>
    <row r="19182" spans="7:7">
      <c r="G19182"/>
    </row>
    <row r="19183" spans="7:7">
      <c r="G19183"/>
    </row>
    <row r="19184" spans="7:7">
      <c r="G19184"/>
    </row>
    <row r="19185" spans="7:7">
      <c r="G19185"/>
    </row>
    <row r="19186" spans="7:7">
      <c r="G19186"/>
    </row>
    <row r="19187" spans="7:7">
      <c r="G19187"/>
    </row>
    <row r="19188" spans="7:7">
      <c r="G19188"/>
    </row>
    <row r="19189" spans="7:7">
      <c r="G19189"/>
    </row>
    <row r="19190" spans="7:7">
      <c r="G19190"/>
    </row>
    <row r="19191" spans="7:7">
      <c r="G19191"/>
    </row>
    <row r="19192" spans="7:7">
      <c r="G19192"/>
    </row>
    <row r="19193" spans="7:7">
      <c r="G19193"/>
    </row>
    <row r="19194" spans="7:7">
      <c r="G19194"/>
    </row>
    <row r="19195" spans="7:7">
      <c r="G19195"/>
    </row>
    <row r="19196" spans="7:7">
      <c r="G19196"/>
    </row>
    <row r="19197" spans="7:7">
      <c r="G19197"/>
    </row>
    <row r="19198" spans="7:7">
      <c r="G19198"/>
    </row>
    <row r="19199" spans="7:7">
      <c r="G19199"/>
    </row>
    <row r="19200" spans="7:7">
      <c r="G19200"/>
    </row>
    <row r="19201" spans="7:7">
      <c r="G19201"/>
    </row>
    <row r="19202" spans="7:7">
      <c r="G19202"/>
    </row>
    <row r="19203" spans="7:7">
      <c r="G19203"/>
    </row>
    <row r="19204" spans="7:7">
      <c r="G19204"/>
    </row>
    <row r="19205" spans="7:7">
      <c r="G19205"/>
    </row>
    <row r="19206" spans="7:7">
      <c r="G19206"/>
    </row>
    <row r="19207" spans="7:7">
      <c r="G19207"/>
    </row>
    <row r="19208" spans="7:7">
      <c r="G19208"/>
    </row>
    <row r="19209" spans="7:7">
      <c r="G19209"/>
    </row>
    <row r="19210" spans="7:7">
      <c r="G19210"/>
    </row>
    <row r="19211" spans="7:7">
      <c r="G19211"/>
    </row>
    <row r="19212" spans="7:7">
      <c r="G19212"/>
    </row>
    <row r="19213" spans="7:7">
      <c r="G19213"/>
    </row>
    <row r="19214" spans="7:7">
      <c r="G19214"/>
    </row>
    <row r="19215" spans="7:7">
      <c r="G19215"/>
    </row>
    <row r="19216" spans="7:7">
      <c r="G19216"/>
    </row>
    <row r="19217" spans="7:7">
      <c r="G19217"/>
    </row>
    <row r="19218" spans="7:7">
      <c r="G19218"/>
    </row>
    <row r="19219" spans="7:7">
      <c r="G19219"/>
    </row>
    <row r="19220" spans="7:7">
      <c r="G19220"/>
    </row>
    <row r="19221" spans="7:7">
      <c r="G19221"/>
    </row>
    <row r="19222" spans="7:7">
      <c r="G19222"/>
    </row>
    <row r="19223" spans="7:7">
      <c r="G19223"/>
    </row>
    <row r="19224" spans="7:7">
      <c r="G19224"/>
    </row>
    <row r="19225" spans="7:7">
      <c r="G19225"/>
    </row>
    <row r="19226" spans="7:7">
      <c r="G19226"/>
    </row>
    <row r="19227" spans="7:7">
      <c r="G19227"/>
    </row>
    <row r="19228" spans="7:7">
      <c r="G19228"/>
    </row>
    <row r="19229" spans="7:7">
      <c r="G19229"/>
    </row>
    <row r="19230" spans="7:7">
      <c r="G19230"/>
    </row>
    <row r="19231" spans="7:7">
      <c r="G19231"/>
    </row>
    <row r="19232" spans="7:7">
      <c r="G19232"/>
    </row>
    <row r="19233" spans="7:7">
      <c r="G19233"/>
    </row>
    <row r="19234" spans="7:7">
      <c r="G19234"/>
    </row>
    <row r="19235" spans="7:7">
      <c r="G19235"/>
    </row>
    <row r="19236" spans="7:7">
      <c r="G19236"/>
    </row>
    <row r="19237" spans="7:7">
      <c r="G19237"/>
    </row>
    <row r="19238" spans="7:7">
      <c r="G19238"/>
    </row>
    <row r="19239" spans="7:7">
      <c r="G19239"/>
    </row>
    <row r="19240" spans="7:7">
      <c r="G19240"/>
    </row>
    <row r="19241" spans="7:7">
      <c r="G19241"/>
    </row>
    <row r="19242" spans="7:7">
      <c r="G19242"/>
    </row>
    <row r="19243" spans="7:7">
      <c r="G19243"/>
    </row>
    <row r="19244" spans="7:7">
      <c r="G19244"/>
    </row>
    <row r="19245" spans="7:7">
      <c r="G19245"/>
    </row>
    <row r="19246" spans="7:7">
      <c r="G19246"/>
    </row>
    <row r="19247" spans="7:7">
      <c r="G19247"/>
    </row>
    <row r="19248" spans="7:7">
      <c r="G19248"/>
    </row>
    <row r="19249" spans="7:7">
      <c r="G19249"/>
    </row>
    <row r="19250" spans="7:7">
      <c r="G19250"/>
    </row>
    <row r="19251" spans="7:7">
      <c r="G19251"/>
    </row>
    <row r="19252" spans="7:7">
      <c r="G19252"/>
    </row>
    <row r="19253" spans="7:7">
      <c r="G19253"/>
    </row>
    <row r="19254" spans="7:7">
      <c r="G19254"/>
    </row>
    <row r="19255" spans="7:7">
      <c r="G19255"/>
    </row>
    <row r="19256" spans="7:7">
      <c r="G19256"/>
    </row>
    <row r="19257" spans="7:7">
      <c r="G19257"/>
    </row>
    <row r="19258" spans="7:7">
      <c r="G19258"/>
    </row>
    <row r="19259" spans="7:7">
      <c r="G19259"/>
    </row>
    <row r="19260" spans="7:7">
      <c r="G19260"/>
    </row>
    <row r="19261" spans="7:7">
      <c r="G19261"/>
    </row>
    <row r="19262" spans="7:7">
      <c r="G19262"/>
    </row>
    <row r="19263" spans="7:7">
      <c r="G19263"/>
    </row>
    <row r="19264" spans="7:7">
      <c r="G19264"/>
    </row>
    <row r="19265" spans="7:7">
      <c r="G19265"/>
    </row>
    <row r="19266" spans="7:7">
      <c r="G19266"/>
    </row>
    <row r="19267" spans="7:7">
      <c r="G19267"/>
    </row>
    <row r="19268" spans="7:7">
      <c r="G19268"/>
    </row>
    <row r="19269" spans="7:7">
      <c r="G19269"/>
    </row>
    <row r="19270" spans="7:7">
      <c r="G19270"/>
    </row>
    <row r="19271" spans="7:7">
      <c r="G19271"/>
    </row>
    <row r="19272" spans="7:7">
      <c r="G19272"/>
    </row>
    <row r="19273" spans="7:7">
      <c r="G19273"/>
    </row>
    <row r="19274" spans="7:7">
      <c r="G19274"/>
    </row>
    <row r="19275" spans="7:7">
      <c r="G19275"/>
    </row>
    <row r="19276" spans="7:7">
      <c r="G19276"/>
    </row>
    <row r="19277" spans="7:7">
      <c r="G19277"/>
    </row>
    <row r="19278" spans="7:7">
      <c r="G19278"/>
    </row>
    <row r="19279" spans="7:7">
      <c r="G19279"/>
    </row>
    <row r="19280" spans="7:7">
      <c r="G19280"/>
    </row>
    <row r="19281" spans="7:7">
      <c r="G19281"/>
    </row>
    <row r="19282" spans="7:7">
      <c r="G19282"/>
    </row>
    <row r="19283" spans="7:7">
      <c r="G19283"/>
    </row>
    <row r="19284" spans="7:7">
      <c r="G19284"/>
    </row>
    <row r="19285" spans="7:7">
      <c r="G19285"/>
    </row>
    <row r="19286" spans="7:7">
      <c r="G19286"/>
    </row>
    <row r="19287" spans="7:7">
      <c r="G19287"/>
    </row>
    <row r="19288" spans="7:7">
      <c r="G19288"/>
    </row>
    <row r="19289" spans="7:7">
      <c r="G19289"/>
    </row>
    <row r="19290" spans="7:7">
      <c r="G19290"/>
    </row>
    <row r="19291" spans="7:7">
      <c r="G19291"/>
    </row>
    <row r="19292" spans="7:7">
      <c r="G19292"/>
    </row>
    <row r="19293" spans="7:7">
      <c r="G19293"/>
    </row>
    <row r="19294" spans="7:7">
      <c r="G19294"/>
    </row>
    <row r="19295" spans="7:7">
      <c r="G19295"/>
    </row>
    <row r="19296" spans="7:7">
      <c r="G19296"/>
    </row>
    <row r="19297" spans="7:7">
      <c r="G19297"/>
    </row>
    <row r="19298" spans="7:7">
      <c r="G19298"/>
    </row>
    <row r="19299" spans="7:7">
      <c r="G19299"/>
    </row>
    <row r="19300" spans="7:7">
      <c r="G19300"/>
    </row>
    <row r="19301" spans="7:7">
      <c r="G19301"/>
    </row>
    <row r="19302" spans="7:7">
      <c r="G19302"/>
    </row>
    <row r="19303" spans="7:7">
      <c r="G19303"/>
    </row>
    <row r="19304" spans="7:7">
      <c r="G19304"/>
    </row>
    <row r="19305" spans="7:7">
      <c r="G19305"/>
    </row>
    <row r="19306" spans="7:7">
      <c r="G19306"/>
    </row>
    <row r="19307" spans="7:7">
      <c r="G19307"/>
    </row>
    <row r="19308" spans="7:7">
      <c r="G19308"/>
    </row>
    <row r="19309" spans="7:7">
      <c r="G19309"/>
    </row>
    <row r="19310" spans="7:7">
      <c r="G19310"/>
    </row>
    <row r="19311" spans="7:7">
      <c r="G19311"/>
    </row>
    <row r="19312" spans="7:7">
      <c r="G19312"/>
    </row>
    <row r="19313" spans="7:7">
      <c r="G19313"/>
    </row>
    <row r="19314" spans="7:7">
      <c r="G19314"/>
    </row>
    <row r="19315" spans="7:7">
      <c r="G19315"/>
    </row>
    <row r="19316" spans="7:7">
      <c r="G19316"/>
    </row>
    <row r="19317" spans="7:7">
      <c r="G19317"/>
    </row>
    <row r="19318" spans="7:7">
      <c r="G19318"/>
    </row>
    <row r="19319" spans="7:7">
      <c r="G19319"/>
    </row>
    <row r="19320" spans="7:7">
      <c r="G19320"/>
    </row>
    <row r="19321" spans="7:7">
      <c r="G19321"/>
    </row>
    <row r="19322" spans="7:7">
      <c r="G19322"/>
    </row>
    <row r="19323" spans="7:7">
      <c r="G19323"/>
    </row>
    <row r="19324" spans="7:7">
      <c r="G19324"/>
    </row>
    <row r="19325" spans="7:7">
      <c r="G19325"/>
    </row>
    <row r="19326" spans="7:7">
      <c r="G19326"/>
    </row>
    <row r="19327" spans="7:7">
      <c r="G19327"/>
    </row>
    <row r="19328" spans="7:7">
      <c r="G19328"/>
    </row>
    <row r="19329" spans="7:7">
      <c r="G19329"/>
    </row>
    <row r="19330" spans="7:7">
      <c r="G19330"/>
    </row>
    <row r="19331" spans="7:7">
      <c r="G19331"/>
    </row>
    <row r="19332" spans="7:7">
      <c r="G19332"/>
    </row>
    <row r="19333" spans="7:7">
      <c r="G19333"/>
    </row>
    <row r="19334" spans="7:7">
      <c r="G19334"/>
    </row>
    <row r="19335" spans="7:7">
      <c r="G19335"/>
    </row>
    <row r="19336" spans="7:7">
      <c r="G19336"/>
    </row>
    <row r="19337" spans="7:7">
      <c r="G19337"/>
    </row>
    <row r="19338" spans="7:7">
      <c r="G19338"/>
    </row>
    <row r="19339" spans="7:7">
      <c r="G19339"/>
    </row>
    <row r="19340" spans="7:7">
      <c r="G19340"/>
    </row>
    <row r="19341" spans="7:7">
      <c r="G19341"/>
    </row>
    <row r="19342" spans="7:7">
      <c r="G19342"/>
    </row>
    <row r="19343" spans="7:7">
      <c r="G19343"/>
    </row>
    <row r="19344" spans="7:7">
      <c r="G19344"/>
    </row>
    <row r="19345" spans="7:7">
      <c r="G19345"/>
    </row>
    <row r="19346" spans="7:7">
      <c r="G19346"/>
    </row>
    <row r="19347" spans="7:7">
      <c r="G19347"/>
    </row>
    <row r="19348" spans="7:7">
      <c r="G19348"/>
    </row>
    <row r="19349" spans="7:7">
      <c r="G19349"/>
    </row>
    <row r="19350" spans="7:7">
      <c r="G19350"/>
    </row>
    <row r="19351" spans="7:7">
      <c r="G19351"/>
    </row>
    <row r="19352" spans="7:7">
      <c r="G19352"/>
    </row>
    <row r="19353" spans="7:7">
      <c r="G19353"/>
    </row>
    <row r="19354" spans="7:7">
      <c r="G19354"/>
    </row>
    <row r="19355" spans="7:7">
      <c r="G19355"/>
    </row>
    <row r="19356" spans="7:7">
      <c r="G19356"/>
    </row>
    <row r="19357" spans="7:7">
      <c r="G19357"/>
    </row>
    <row r="19358" spans="7:7">
      <c r="G19358"/>
    </row>
    <row r="19359" spans="7:7">
      <c r="G19359"/>
    </row>
    <row r="19360" spans="7:7">
      <c r="G19360"/>
    </row>
    <row r="19361" spans="7:7">
      <c r="G19361"/>
    </row>
    <row r="19362" spans="7:7">
      <c r="G19362"/>
    </row>
    <row r="19363" spans="7:7">
      <c r="G19363"/>
    </row>
    <row r="19364" spans="7:7">
      <c r="G19364"/>
    </row>
    <row r="19365" spans="7:7">
      <c r="G19365"/>
    </row>
    <row r="19366" spans="7:7">
      <c r="G19366"/>
    </row>
    <row r="19367" spans="7:7">
      <c r="G19367"/>
    </row>
    <row r="19368" spans="7:7">
      <c r="G19368"/>
    </row>
    <row r="19369" spans="7:7">
      <c r="G19369"/>
    </row>
    <row r="19370" spans="7:7">
      <c r="G19370"/>
    </row>
    <row r="19371" spans="7:7">
      <c r="G19371"/>
    </row>
    <row r="19372" spans="7:7">
      <c r="G19372"/>
    </row>
    <row r="19373" spans="7:7">
      <c r="G19373"/>
    </row>
    <row r="19374" spans="7:7">
      <c r="G19374"/>
    </row>
    <row r="19375" spans="7:7">
      <c r="G19375"/>
    </row>
    <row r="19376" spans="7:7">
      <c r="G19376"/>
    </row>
    <row r="19377" spans="7:7">
      <c r="G19377"/>
    </row>
    <row r="19378" spans="7:7">
      <c r="G19378"/>
    </row>
    <row r="19379" spans="7:7">
      <c r="G19379"/>
    </row>
    <row r="19380" spans="7:7">
      <c r="G19380"/>
    </row>
    <row r="19381" spans="7:7">
      <c r="G19381"/>
    </row>
    <row r="19382" spans="7:7">
      <c r="G19382"/>
    </row>
    <row r="19383" spans="7:7">
      <c r="G19383"/>
    </row>
    <row r="19384" spans="7:7">
      <c r="G19384"/>
    </row>
    <row r="19385" spans="7:7">
      <c r="G19385"/>
    </row>
    <row r="19386" spans="7:7">
      <c r="G19386"/>
    </row>
    <row r="19387" spans="7:7">
      <c r="G19387"/>
    </row>
    <row r="19388" spans="7:7">
      <c r="G19388"/>
    </row>
    <row r="19389" spans="7:7">
      <c r="G19389"/>
    </row>
    <row r="19390" spans="7:7">
      <c r="G19390"/>
    </row>
    <row r="19391" spans="7:7">
      <c r="G19391"/>
    </row>
    <row r="19392" spans="7:7">
      <c r="G19392"/>
    </row>
    <row r="19393" spans="7:7">
      <c r="G19393"/>
    </row>
    <row r="19394" spans="7:7">
      <c r="G19394"/>
    </row>
    <row r="19395" spans="7:7">
      <c r="G19395"/>
    </row>
    <row r="19396" spans="7:7">
      <c r="G19396"/>
    </row>
    <row r="19397" spans="7:7">
      <c r="G19397"/>
    </row>
    <row r="19398" spans="7:7">
      <c r="G19398"/>
    </row>
    <row r="19399" spans="7:7">
      <c r="G19399"/>
    </row>
    <row r="19400" spans="7:7">
      <c r="G19400"/>
    </row>
    <row r="19401" spans="7:7">
      <c r="G19401"/>
    </row>
    <row r="19402" spans="7:7">
      <c r="G19402"/>
    </row>
    <row r="19403" spans="7:7">
      <c r="G19403"/>
    </row>
    <row r="19404" spans="7:7">
      <c r="G19404"/>
    </row>
    <row r="19405" spans="7:7">
      <c r="G19405"/>
    </row>
    <row r="19406" spans="7:7">
      <c r="G19406"/>
    </row>
    <row r="19407" spans="7:7">
      <c r="G19407"/>
    </row>
    <row r="19408" spans="7:7">
      <c r="G19408"/>
    </row>
    <row r="19409" spans="7:7">
      <c r="G19409"/>
    </row>
    <row r="19410" spans="7:7">
      <c r="G19410"/>
    </row>
    <row r="19411" spans="7:7">
      <c r="G19411"/>
    </row>
    <row r="19412" spans="7:7">
      <c r="G19412"/>
    </row>
    <row r="19413" spans="7:7">
      <c r="G19413"/>
    </row>
    <row r="19414" spans="7:7">
      <c r="G19414"/>
    </row>
    <row r="19415" spans="7:7">
      <c r="G19415"/>
    </row>
    <row r="19416" spans="7:7">
      <c r="G19416"/>
    </row>
    <row r="19417" spans="7:7">
      <c r="G19417"/>
    </row>
    <row r="19418" spans="7:7">
      <c r="G19418"/>
    </row>
    <row r="19419" spans="7:7">
      <c r="G19419"/>
    </row>
    <row r="19420" spans="7:7">
      <c r="G19420"/>
    </row>
    <row r="19421" spans="7:7">
      <c r="G19421"/>
    </row>
    <row r="19422" spans="7:7">
      <c r="G19422"/>
    </row>
    <row r="19423" spans="7:7">
      <c r="G19423"/>
    </row>
    <row r="19424" spans="7:7">
      <c r="G19424"/>
    </row>
    <row r="19425" spans="7:7">
      <c r="G19425"/>
    </row>
    <row r="19426" spans="7:7">
      <c r="G19426"/>
    </row>
    <row r="19427" spans="7:7">
      <c r="G19427"/>
    </row>
    <row r="19428" spans="7:7">
      <c r="G19428"/>
    </row>
    <row r="19429" spans="7:7">
      <c r="G19429"/>
    </row>
    <row r="19430" spans="7:7">
      <c r="G19430"/>
    </row>
    <row r="19431" spans="7:7">
      <c r="G19431"/>
    </row>
    <row r="19432" spans="7:7">
      <c r="G19432"/>
    </row>
    <row r="19433" spans="7:7">
      <c r="G19433"/>
    </row>
    <row r="19434" spans="7:7">
      <c r="G19434"/>
    </row>
    <row r="19435" spans="7:7">
      <c r="G19435"/>
    </row>
    <row r="19436" spans="7:7">
      <c r="G19436"/>
    </row>
    <row r="19437" spans="7:7">
      <c r="G19437"/>
    </row>
    <row r="19438" spans="7:7">
      <c r="G19438"/>
    </row>
    <row r="19439" spans="7:7">
      <c r="G19439"/>
    </row>
    <row r="19440" spans="7:7">
      <c r="G19440"/>
    </row>
    <row r="19441" spans="7:7">
      <c r="G19441"/>
    </row>
    <row r="19442" spans="7:7">
      <c r="G19442"/>
    </row>
    <row r="19443" spans="7:7">
      <c r="G19443"/>
    </row>
    <row r="19444" spans="7:7">
      <c r="G19444"/>
    </row>
    <row r="19445" spans="7:7">
      <c r="G19445"/>
    </row>
    <row r="19446" spans="7:7">
      <c r="G19446"/>
    </row>
    <row r="19447" spans="7:7">
      <c r="G19447"/>
    </row>
    <row r="19448" spans="7:7">
      <c r="G19448"/>
    </row>
    <row r="19449" spans="7:7">
      <c r="G19449"/>
    </row>
    <row r="19450" spans="7:7">
      <c r="G19450"/>
    </row>
    <row r="19451" spans="7:7">
      <c r="G19451"/>
    </row>
    <row r="19452" spans="7:7">
      <c r="G19452"/>
    </row>
    <row r="19453" spans="7:7">
      <c r="G19453"/>
    </row>
    <row r="19454" spans="7:7">
      <c r="G19454"/>
    </row>
    <row r="19455" spans="7:7">
      <c r="G19455"/>
    </row>
    <row r="19456" spans="7:7">
      <c r="G19456"/>
    </row>
    <row r="19457" spans="7:7">
      <c r="G19457"/>
    </row>
    <row r="19458" spans="7:7">
      <c r="G19458"/>
    </row>
    <row r="19459" spans="7:7">
      <c r="G19459"/>
    </row>
    <row r="19460" spans="7:7">
      <c r="G19460"/>
    </row>
    <row r="19461" spans="7:7">
      <c r="G19461"/>
    </row>
    <row r="19462" spans="7:7">
      <c r="G19462"/>
    </row>
    <row r="19463" spans="7:7">
      <c r="G19463"/>
    </row>
    <row r="19464" spans="7:7">
      <c r="G19464"/>
    </row>
    <row r="19465" spans="7:7">
      <c r="G19465"/>
    </row>
    <row r="19466" spans="7:7">
      <c r="G19466"/>
    </row>
    <row r="19467" spans="7:7">
      <c r="G19467"/>
    </row>
    <row r="19468" spans="7:7">
      <c r="G19468"/>
    </row>
    <row r="19469" spans="7:7">
      <c r="G19469"/>
    </row>
    <row r="19470" spans="7:7">
      <c r="G19470"/>
    </row>
    <row r="19471" spans="7:7">
      <c r="G19471"/>
    </row>
    <row r="19472" spans="7:7">
      <c r="G19472"/>
    </row>
    <row r="19473" spans="7:7">
      <c r="G19473"/>
    </row>
    <row r="19474" spans="7:7">
      <c r="G19474"/>
    </row>
    <row r="19475" spans="7:7">
      <c r="G19475"/>
    </row>
    <row r="19476" spans="7:7">
      <c r="G19476"/>
    </row>
    <row r="19477" spans="7:7">
      <c r="G19477"/>
    </row>
    <row r="19478" spans="7:7">
      <c r="G19478"/>
    </row>
    <row r="19479" spans="7:7">
      <c r="G19479"/>
    </row>
    <row r="19480" spans="7:7">
      <c r="G19480"/>
    </row>
    <row r="19481" spans="7:7">
      <c r="G19481"/>
    </row>
    <row r="19482" spans="7:7">
      <c r="G19482"/>
    </row>
    <row r="19483" spans="7:7">
      <c r="G19483"/>
    </row>
    <row r="19484" spans="7:7">
      <c r="G19484"/>
    </row>
    <row r="19485" spans="7:7">
      <c r="G19485"/>
    </row>
    <row r="19486" spans="7:7">
      <c r="G19486"/>
    </row>
    <row r="19487" spans="7:7">
      <c r="G19487"/>
    </row>
    <row r="19488" spans="7:7">
      <c r="G19488"/>
    </row>
    <row r="19489" spans="7:7">
      <c r="G19489"/>
    </row>
    <row r="19490" spans="7:7">
      <c r="G19490"/>
    </row>
    <row r="19491" spans="7:7">
      <c r="G19491"/>
    </row>
    <row r="19492" spans="7:7">
      <c r="G19492"/>
    </row>
    <row r="19493" spans="7:7">
      <c r="G19493"/>
    </row>
    <row r="19494" spans="7:7">
      <c r="G19494"/>
    </row>
    <row r="19495" spans="7:7">
      <c r="G19495"/>
    </row>
    <row r="19496" spans="7:7">
      <c r="G19496"/>
    </row>
    <row r="19497" spans="7:7">
      <c r="G19497"/>
    </row>
    <row r="19498" spans="7:7">
      <c r="G19498"/>
    </row>
    <row r="19499" spans="7:7">
      <c r="G19499"/>
    </row>
    <row r="19500" spans="7:7">
      <c r="G19500"/>
    </row>
    <row r="19501" spans="7:7">
      <c r="G19501"/>
    </row>
    <row r="19502" spans="7:7">
      <c r="G19502"/>
    </row>
    <row r="19503" spans="7:7">
      <c r="G19503"/>
    </row>
    <row r="19504" spans="7:7">
      <c r="G19504"/>
    </row>
    <row r="19505" spans="7:7">
      <c r="G19505"/>
    </row>
    <row r="19506" spans="7:7">
      <c r="G19506"/>
    </row>
    <row r="19507" spans="7:7">
      <c r="G19507"/>
    </row>
    <row r="19508" spans="7:7">
      <c r="G19508"/>
    </row>
    <row r="19509" spans="7:7">
      <c r="G19509"/>
    </row>
    <row r="19510" spans="7:7">
      <c r="G19510"/>
    </row>
    <row r="19511" spans="7:7">
      <c r="G19511"/>
    </row>
    <row r="19512" spans="7:7">
      <c r="G19512"/>
    </row>
    <row r="19513" spans="7:7">
      <c r="G19513"/>
    </row>
    <row r="19514" spans="7:7">
      <c r="G19514"/>
    </row>
    <row r="19515" spans="7:7">
      <c r="G19515"/>
    </row>
    <row r="19516" spans="7:7">
      <c r="G19516"/>
    </row>
    <row r="19517" spans="7:7">
      <c r="G19517"/>
    </row>
    <row r="19518" spans="7:7">
      <c r="G19518"/>
    </row>
    <row r="19519" spans="7:7">
      <c r="G19519"/>
    </row>
    <row r="19520" spans="7:7">
      <c r="G19520"/>
    </row>
    <row r="19521" spans="7:7">
      <c r="G19521"/>
    </row>
    <row r="19522" spans="7:7">
      <c r="G19522"/>
    </row>
    <row r="19523" spans="7:7">
      <c r="G19523"/>
    </row>
    <row r="19524" spans="7:7">
      <c r="G19524"/>
    </row>
    <row r="19525" spans="7:7">
      <c r="G19525"/>
    </row>
    <row r="19526" spans="7:7">
      <c r="G19526"/>
    </row>
    <row r="19527" spans="7:7">
      <c r="G19527"/>
    </row>
    <row r="19528" spans="7:7">
      <c r="G19528"/>
    </row>
    <row r="19529" spans="7:7">
      <c r="G19529"/>
    </row>
    <row r="19530" spans="7:7">
      <c r="G19530"/>
    </row>
    <row r="19531" spans="7:7">
      <c r="G19531"/>
    </row>
    <row r="19532" spans="7:7">
      <c r="G19532"/>
    </row>
    <row r="19533" spans="7:7">
      <c r="G19533"/>
    </row>
    <row r="19534" spans="7:7">
      <c r="G19534"/>
    </row>
    <row r="19535" spans="7:7">
      <c r="G19535"/>
    </row>
    <row r="19536" spans="7:7">
      <c r="G19536"/>
    </row>
    <row r="19537" spans="7:7">
      <c r="G19537"/>
    </row>
    <row r="19538" spans="7:7">
      <c r="G19538"/>
    </row>
    <row r="19539" spans="7:7">
      <c r="G19539"/>
    </row>
    <row r="19540" spans="7:7">
      <c r="G19540"/>
    </row>
    <row r="19541" spans="7:7">
      <c r="G19541"/>
    </row>
    <row r="19542" spans="7:7">
      <c r="G19542"/>
    </row>
    <row r="19543" spans="7:7">
      <c r="G19543"/>
    </row>
    <row r="19544" spans="7:7">
      <c r="G19544"/>
    </row>
    <row r="19545" spans="7:7">
      <c r="G19545"/>
    </row>
    <row r="19546" spans="7:7">
      <c r="G19546"/>
    </row>
    <row r="19547" spans="7:7">
      <c r="G19547"/>
    </row>
    <row r="19548" spans="7:7">
      <c r="G19548"/>
    </row>
    <row r="19549" spans="7:7">
      <c r="G19549"/>
    </row>
    <row r="19550" spans="7:7">
      <c r="G19550"/>
    </row>
    <row r="19551" spans="7:7">
      <c r="G19551"/>
    </row>
    <row r="19552" spans="7:7">
      <c r="G19552"/>
    </row>
    <row r="19553" spans="7:7">
      <c r="G19553"/>
    </row>
    <row r="19554" spans="7:7">
      <c r="G19554"/>
    </row>
    <row r="19555" spans="7:7">
      <c r="G19555"/>
    </row>
    <row r="19556" spans="7:7">
      <c r="G19556"/>
    </row>
    <row r="19557" spans="7:7">
      <c r="G19557"/>
    </row>
    <row r="19558" spans="7:7">
      <c r="G19558"/>
    </row>
    <row r="19559" spans="7:7">
      <c r="G19559"/>
    </row>
    <row r="19560" spans="7:7">
      <c r="G19560"/>
    </row>
    <row r="19561" spans="7:7">
      <c r="G19561"/>
    </row>
    <row r="19562" spans="7:7">
      <c r="G19562"/>
    </row>
    <row r="19563" spans="7:7">
      <c r="G19563"/>
    </row>
    <row r="19564" spans="7:7">
      <c r="G19564"/>
    </row>
    <row r="19565" spans="7:7">
      <c r="G19565"/>
    </row>
    <row r="19566" spans="7:7">
      <c r="G19566"/>
    </row>
    <row r="19567" spans="7:7">
      <c r="G19567"/>
    </row>
    <row r="19568" spans="7:7">
      <c r="G19568"/>
    </row>
    <row r="19569" spans="7:7">
      <c r="G19569"/>
    </row>
    <row r="19570" spans="7:7">
      <c r="G19570"/>
    </row>
    <row r="19571" spans="7:7">
      <c r="G19571"/>
    </row>
    <row r="19572" spans="7:7">
      <c r="G19572"/>
    </row>
    <row r="19573" spans="7:7">
      <c r="G19573"/>
    </row>
    <row r="19574" spans="7:7">
      <c r="G19574"/>
    </row>
    <row r="19575" spans="7:7">
      <c r="G19575"/>
    </row>
    <row r="19576" spans="7:7">
      <c r="G19576"/>
    </row>
    <row r="19577" spans="7:7">
      <c r="G19577"/>
    </row>
    <row r="19578" spans="7:7">
      <c r="G19578"/>
    </row>
    <row r="19579" spans="7:7">
      <c r="G19579"/>
    </row>
    <row r="19580" spans="7:7">
      <c r="G19580"/>
    </row>
    <row r="19581" spans="7:7">
      <c r="G19581"/>
    </row>
    <row r="19582" spans="7:7">
      <c r="G19582"/>
    </row>
    <row r="19583" spans="7:7">
      <c r="G19583"/>
    </row>
    <row r="19584" spans="7:7">
      <c r="G19584"/>
    </row>
    <row r="19585" spans="7:7">
      <c r="G19585"/>
    </row>
    <row r="19586" spans="7:7">
      <c r="G19586"/>
    </row>
    <row r="19587" spans="7:7">
      <c r="G19587"/>
    </row>
    <row r="19588" spans="7:7">
      <c r="G19588"/>
    </row>
    <row r="19589" spans="7:7">
      <c r="G19589"/>
    </row>
    <row r="19590" spans="7:7">
      <c r="G19590"/>
    </row>
    <row r="19591" spans="7:7">
      <c r="G19591"/>
    </row>
    <row r="19592" spans="7:7">
      <c r="G19592"/>
    </row>
    <row r="19593" spans="7:7">
      <c r="G19593"/>
    </row>
    <row r="19594" spans="7:7">
      <c r="G19594"/>
    </row>
    <row r="19595" spans="7:7">
      <c r="G19595"/>
    </row>
    <row r="19596" spans="7:7">
      <c r="G19596"/>
    </row>
    <row r="19597" spans="7:7">
      <c r="G19597"/>
    </row>
    <row r="19598" spans="7:7">
      <c r="G19598"/>
    </row>
    <row r="19599" spans="7:7">
      <c r="G19599"/>
    </row>
    <row r="19600" spans="7:7">
      <c r="G19600"/>
    </row>
    <row r="19601" spans="7:7">
      <c r="G19601"/>
    </row>
    <row r="19602" spans="7:7">
      <c r="G19602"/>
    </row>
    <row r="19603" spans="7:7">
      <c r="G19603"/>
    </row>
    <row r="19604" spans="7:7">
      <c r="G19604"/>
    </row>
    <row r="19605" spans="7:7">
      <c r="G19605"/>
    </row>
    <row r="19606" spans="7:7">
      <c r="G19606"/>
    </row>
    <row r="19607" spans="7:7">
      <c r="G19607"/>
    </row>
    <row r="19608" spans="7:7">
      <c r="G19608"/>
    </row>
    <row r="19609" spans="7:7">
      <c r="G19609"/>
    </row>
    <row r="19610" spans="7:7">
      <c r="G19610"/>
    </row>
    <row r="19611" spans="7:7">
      <c r="G19611"/>
    </row>
    <row r="19612" spans="7:7">
      <c r="G19612"/>
    </row>
    <row r="19613" spans="7:7">
      <c r="G19613"/>
    </row>
    <row r="19614" spans="7:7">
      <c r="G19614"/>
    </row>
    <row r="19615" spans="7:7">
      <c r="G19615"/>
    </row>
    <row r="19616" spans="7:7">
      <c r="G19616"/>
    </row>
    <row r="19617" spans="7:7">
      <c r="G19617"/>
    </row>
    <row r="19618" spans="7:7">
      <c r="G19618"/>
    </row>
    <row r="19619" spans="7:7">
      <c r="G19619"/>
    </row>
    <row r="19620" spans="7:7">
      <c r="G19620"/>
    </row>
    <row r="19621" spans="7:7">
      <c r="G19621"/>
    </row>
    <row r="19622" spans="7:7">
      <c r="G19622"/>
    </row>
    <row r="19623" spans="7:7">
      <c r="G19623"/>
    </row>
    <row r="19624" spans="7:7">
      <c r="G19624"/>
    </row>
    <row r="19625" spans="7:7">
      <c r="G19625"/>
    </row>
    <row r="19626" spans="7:7">
      <c r="G19626"/>
    </row>
    <row r="19627" spans="7:7">
      <c r="G19627"/>
    </row>
    <row r="19628" spans="7:7">
      <c r="G19628"/>
    </row>
    <row r="19629" spans="7:7">
      <c r="G19629"/>
    </row>
    <row r="19630" spans="7:7">
      <c r="G19630"/>
    </row>
    <row r="19631" spans="7:7">
      <c r="G19631"/>
    </row>
    <row r="19632" spans="7:7">
      <c r="G19632"/>
    </row>
    <row r="19633" spans="7:7">
      <c r="G19633"/>
    </row>
    <row r="19634" spans="7:7">
      <c r="G19634"/>
    </row>
    <row r="19635" spans="7:7">
      <c r="G19635"/>
    </row>
    <row r="19636" spans="7:7">
      <c r="G19636"/>
    </row>
    <row r="19637" spans="7:7">
      <c r="G19637"/>
    </row>
    <row r="19638" spans="7:7">
      <c r="G19638"/>
    </row>
    <row r="19639" spans="7:7">
      <c r="G19639"/>
    </row>
    <row r="19640" spans="7:7">
      <c r="G19640"/>
    </row>
    <row r="19641" spans="7:7">
      <c r="G19641"/>
    </row>
    <row r="19642" spans="7:7">
      <c r="G19642"/>
    </row>
    <row r="19643" spans="7:7">
      <c r="G19643"/>
    </row>
    <row r="19644" spans="7:7">
      <c r="G19644"/>
    </row>
    <row r="19645" spans="7:7">
      <c r="G19645"/>
    </row>
    <row r="19646" spans="7:7">
      <c r="G19646"/>
    </row>
    <row r="19647" spans="7:7">
      <c r="G19647"/>
    </row>
    <row r="19648" spans="7:7">
      <c r="G19648"/>
    </row>
    <row r="19649" spans="7:7">
      <c r="G19649"/>
    </row>
    <row r="19650" spans="7:7">
      <c r="G19650"/>
    </row>
    <row r="19651" spans="7:7">
      <c r="G19651"/>
    </row>
    <row r="19652" spans="7:7">
      <c r="G19652"/>
    </row>
    <row r="19653" spans="7:7">
      <c r="G19653"/>
    </row>
    <row r="19654" spans="7:7">
      <c r="G19654"/>
    </row>
    <row r="19655" spans="7:7">
      <c r="G19655"/>
    </row>
    <row r="19656" spans="7:7">
      <c r="G19656"/>
    </row>
    <row r="19657" spans="7:7">
      <c r="G19657"/>
    </row>
    <row r="19658" spans="7:7">
      <c r="G19658"/>
    </row>
    <row r="19659" spans="7:7">
      <c r="G19659"/>
    </row>
    <row r="19660" spans="7:7">
      <c r="G19660"/>
    </row>
    <row r="19661" spans="7:7">
      <c r="G19661"/>
    </row>
    <row r="19662" spans="7:7">
      <c r="G19662"/>
    </row>
    <row r="19663" spans="7:7">
      <c r="G19663"/>
    </row>
    <row r="19664" spans="7:7">
      <c r="G19664"/>
    </row>
    <row r="19665" spans="7:7">
      <c r="G19665"/>
    </row>
    <row r="19666" spans="7:7">
      <c r="G19666"/>
    </row>
    <row r="19667" spans="7:7">
      <c r="G19667"/>
    </row>
    <row r="19668" spans="7:7">
      <c r="G19668"/>
    </row>
    <row r="19669" spans="7:7">
      <c r="G19669"/>
    </row>
    <row r="19670" spans="7:7">
      <c r="G19670"/>
    </row>
    <row r="19671" spans="7:7">
      <c r="G19671"/>
    </row>
    <row r="19672" spans="7:7">
      <c r="G19672"/>
    </row>
    <row r="19673" spans="7:7">
      <c r="G19673"/>
    </row>
    <row r="19674" spans="7:7">
      <c r="G19674"/>
    </row>
    <row r="19675" spans="7:7">
      <c r="G19675"/>
    </row>
    <row r="19676" spans="7:7">
      <c r="G19676"/>
    </row>
    <row r="19677" spans="7:7">
      <c r="G19677"/>
    </row>
    <row r="19678" spans="7:7">
      <c r="G19678"/>
    </row>
    <row r="19679" spans="7:7">
      <c r="G19679"/>
    </row>
    <row r="19680" spans="7:7">
      <c r="G19680"/>
    </row>
    <row r="19681" spans="7:7">
      <c r="G19681"/>
    </row>
    <row r="19682" spans="7:7">
      <c r="G19682"/>
    </row>
    <row r="19683" spans="7:7">
      <c r="G19683"/>
    </row>
    <row r="19684" spans="7:7">
      <c r="G19684"/>
    </row>
    <row r="19685" spans="7:7">
      <c r="G19685"/>
    </row>
    <row r="19686" spans="7:7">
      <c r="G19686"/>
    </row>
    <row r="19687" spans="7:7">
      <c r="G19687"/>
    </row>
    <row r="19688" spans="7:7">
      <c r="G19688"/>
    </row>
    <row r="19689" spans="7:7">
      <c r="G19689"/>
    </row>
    <row r="19690" spans="7:7">
      <c r="G19690"/>
    </row>
    <row r="19691" spans="7:7">
      <c r="G19691"/>
    </row>
    <row r="19692" spans="7:7">
      <c r="G19692"/>
    </row>
    <row r="19693" spans="7:7">
      <c r="G19693"/>
    </row>
    <row r="19694" spans="7:7">
      <c r="G19694"/>
    </row>
    <row r="19695" spans="7:7">
      <c r="G19695"/>
    </row>
    <row r="19696" spans="7:7">
      <c r="G19696"/>
    </row>
    <row r="19697" spans="7:7">
      <c r="G19697"/>
    </row>
    <row r="19698" spans="7:7">
      <c r="G19698"/>
    </row>
    <row r="19699" spans="7:7">
      <c r="G19699"/>
    </row>
    <row r="19700" spans="7:7">
      <c r="G19700"/>
    </row>
    <row r="19701" spans="7:7">
      <c r="G19701"/>
    </row>
    <row r="19702" spans="7:7">
      <c r="G19702"/>
    </row>
    <row r="19703" spans="7:7">
      <c r="G19703"/>
    </row>
    <row r="19704" spans="7:7">
      <c r="G19704"/>
    </row>
    <row r="19705" spans="7:7">
      <c r="G19705"/>
    </row>
    <row r="19706" spans="7:7">
      <c r="G19706"/>
    </row>
    <row r="19707" spans="7:7">
      <c r="G19707"/>
    </row>
    <row r="19708" spans="7:7">
      <c r="G19708"/>
    </row>
    <row r="19709" spans="7:7">
      <c r="G19709"/>
    </row>
    <row r="19710" spans="7:7">
      <c r="G19710"/>
    </row>
    <row r="19711" spans="7:7">
      <c r="G19711"/>
    </row>
    <row r="19712" spans="7:7">
      <c r="G19712"/>
    </row>
    <row r="19713" spans="7:7">
      <c r="G19713"/>
    </row>
    <row r="19714" spans="7:7">
      <c r="G19714"/>
    </row>
    <row r="19715" spans="7:7">
      <c r="G19715"/>
    </row>
    <row r="19716" spans="7:7">
      <c r="G19716"/>
    </row>
    <row r="19717" spans="7:7">
      <c r="G19717"/>
    </row>
    <row r="19718" spans="7:7">
      <c r="G19718"/>
    </row>
    <row r="19719" spans="7:7">
      <c r="G19719"/>
    </row>
    <row r="19720" spans="7:7">
      <c r="G19720"/>
    </row>
    <row r="19721" spans="7:7">
      <c r="G19721"/>
    </row>
    <row r="19722" spans="7:7">
      <c r="G19722"/>
    </row>
    <row r="19723" spans="7:7">
      <c r="G19723"/>
    </row>
    <row r="19724" spans="7:7">
      <c r="G19724"/>
    </row>
    <row r="19725" spans="7:7">
      <c r="G19725"/>
    </row>
    <row r="19726" spans="7:7">
      <c r="G19726"/>
    </row>
    <row r="19727" spans="7:7">
      <c r="G19727"/>
    </row>
    <row r="19728" spans="7:7">
      <c r="G19728"/>
    </row>
    <row r="19729" spans="7:7">
      <c r="G19729"/>
    </row>
    <row r="19730" spans="7:7">
      <c r="G19730"/>
    </row>
    <row r="19731" spans="7:7">
      <c r="G19731"/>
    </row>
    <row r="19732" spans="7:7">
      <c r="G19732"/>
    </row>
    <row r="19733" spans="7:7">
      <c r="G19733"/>
    </row>
    <row r="19734" spans="7:7">
      <c r="G19734"/>
    </row>
    <row r="19735" spans="7:7">
      <c r="G19735"/>
    </row>
    <row r="19736" spans="7:7">
      <c r="G19736"/>
    </row>
    <row r="19737" spans="7:7">
      <c r="G19737"/>
    </row>
    <row r="19738" spans="7:7">
      <c r="G19738"/>
    </row>
    <row r="19739" spans="7:7">
      <c r="G19739"/>
    </row>
    <row r="19740" spans="7:7">
      <c r="G19740"/>
    </row>
    <row r="19741" spans="7:7">
      <c r="G19741"/>
    </row>
    <row r="19742" spans="7:7">
      <c r="G19742"/>
    </row>
    <row r="19743" spans="7:7">
      <c r="G19743"/>
    </row>
    <row r="19744" spans="7:7">
      <c r="G19744"/>
    </row>
    <row r="19745" spans="7:7">
      <c r="G19745"/>
    </row>
    <row r="19746" spans="7:7">
      <c r="G19746"/>
    </row>
    <row r="19747" spans="7:7">
      <c r="G19747"/>
    </row>
    <row r="19748" spans="7:7">
      <c r="G19748"/>
    </row>
    <row r="19749" spans="7:7">
      <c r="G19749"/>
    </row>
    <row r="19750" spans="7:7">
      <c r="G19750"/>
    </row>
    <row r="19751" spans="7:7">
      <c r="G19751"/>
    </row>
    <row r="19752" spans="7:7">
      <c r="G19752"/>
    </row>
    <row r="19753" spans="7:7">
      <c r="G19753"/>
    </row>
    <row r="19754" spans="7:7">
      <c r="G19754"/>
    </row>
    <row r="19755" spans="7:7">
      <c r="G19755"/>
    </row>
    <row r="19756" spans="7:7">
      <c r="G19756"/>
    </row>
    <row r="19757" spans="7:7">
      <c r="G19757"/>
    </row>
    <row r="19758" spans="7:7">
      <c r="G19758"/>
    </row>
    <row r="19759" spans="7:7">
      <c r="G19759"/>
    </row>
    <row r="19760" spans="7:7">
      <c r="G19760"/>
    </row>
    <row r="19761" spans="7:7">
      <c r="G19761"/>
    </row>
    <row r="19762" spans="7:7">
      <c r="G19762"/>
    </row>
    <row r="19763" spans="7:7">
      <c r="G19763"/>
    </row>
    <row r="19764" spans="7:7">
      <c r="G19764"/>
    </row>
    <row r="19765" spans="7:7">
      <c r="G19765"/>
    </row>
    <row r="19766" spans="7:7">
      <c r="G19766"/>
    </row>
    <row r="19767" spans="7:7">
      <c r="G19767"/>
    </row>
    <row r="19768" spans="7:7">
      <c r="G19768"/>
    </row>
    <row r="19769" spans="7:7">
      <c r="G19769"/>
    </row>
    <row r="19770" spans="7:7">
      <c r="G19770"/>
    </row>
    <row r="19771" spans="7:7">
      <c r="G19771"/>
    </row>
    <row r="19772" spans="7:7">
      <c r="G19772"/>
    </row>
    <row r="19773" spans="7:7">
      <c r="G19773"/>
    </row>
    <row r="19774" spans="7:7">
      <c r="G19774"/>
    </row>
    <row r="19775" spans="7:7">
      <c r="G19775"/>
    </row>
    <row r="19776" spans="7:7">
      <c r="G19776"/>
    </row>
    <row r="19777" spans="7:7">
      <c r="G19777"/>
    </row>
    <row r="19778" spans="7:7">
      <c r="G19778"/>
    </row>
    <row r="19779" spans="7:7">
      <c r="G19779"/>
    </row>
    <row r="19780" spans="7:7">
      <c r="G19780"/>
    </row>
    <row r="19781" spans="7:7">
      <c r="G19781"/>
    </row>
    <row r="19782" spans="7:7">
      <c r="G19782"/>
    </row>
    <row r="19783" spans="7:7">
      <c r="G19783"/>
    </row>
    <row r="19784" spans="7:7">
      <c r="G19784"/>
    </row>
    <row r="19785" spans="7:7">
      <c r="G19785"/>
    </row>
    <row r="19786" spans="7:7">
      <c r="G19786"/>
    </row>
    <row r="19787" spans="7:7">
      <c r="G19787"/>
    </row>
    <row r="19788" spans="7:7">
      <c r="G19788"/>
    </row>
    <row r="19789" spans="7:7">
      <c r="G19789"/>
    </row>
    <row r="19790" spans="7:7">
      <c r="G19790"/>
    </row>
    <row r="19791" spans="7:7">
      <c r="G19791"/>
    </row>
    <row r="19792" spans="7:7">
      <c r="G19792"/>
    </row>
    <row r="19793" spans="7:7">
      <c r="G19793"/>
    </row>
    <row r="19794" spans="7:7">
      <c r="G19794"/>
    </row>
    <row r="19795" spans="7:7">
      <c r="G19795"/>
    </row>
    <row r="19796" spans="7:7">
      <c r="G19796"/>
    </row>
    <row r="19797" spans="7:7">
      <c r="G19797"/>
    </row>
    <row r="19798" spans="7:7">
      <c r="G19798"/>
    </row>
    <row r="19799" spans="7:7">
      <c r="G19799"/>
    </row>
    <row r="19800" spans="7:7">
      <c r="G19800"/>
    </row>
    <row r="19801" spans="7:7">
      <c r="G19801"/>
    </row>
    <row r="19802" spans="7:7">
      <c r="G19802"/>
    </row>
    <row r="19803" spans="7:7">
      <c r="G19803"/>
    </row>
    <row r="19804" spans="7:7">
      <c r="G19804"/>
    </row>
    <row r="19805" spans="7:7">
      <c r="G19805"/>
    </row>
    <row r="19806" spans="7:7">
      <c r="G19806"/>
    </row>
    <row r="19807" spans="7:7">
      <c r="G19807"/>
    </row>
    <row r="19808" spans="7:7">
      <c r="G19808"/>
    </row>
    <row r="19809" spans="7:7">
      <c r="G19809"/>
    </row>
    <row r="19810" spans="7:7">
      <c r="G19810"/>
    </row>
    <row r="19811" spans="7:7">
      <c r="G19811"/>
    </row>
    <row r="19812" spans="7:7">
      <c r="G19812"/>
    </row>
    <row r="19813" spans="7:7">
      <c r="G19813"/>
    </row>
    <row r="19814" spans="7:7">
      <c r="G19814"/>
    </row>
    <row r="19815" spans="7:7">
      <c r="G19815"/>
    </row>
    <row r="19816" spans="7:7">
      <c r="G19816"/>
    </row>
    <row r="19817" spans="7:7">
      <c r="G19817"/>
    </row>
    <row r="19818" spans="7:7">
      <c r="G19818"/>
    </row>
    <row r="19819" spans="7:7">
      <c r="G19819"/>
    </row>
    <row r="19820" spans="7:7">
      <c r="G19820"/>
    </row>
    <row r="19821" spans="7:7">
      <c r="G19821"/>
    </row>
    <row r="19822" spans="7:7">
      <c r="G19822"/>
    </row>
    <row r="19823" spans="7:7">
      <c r="G19823"/>
    </row>
    <row r="19824" spans="7:7">
      <c r="G19824"/>
    </row>
    <row r="19825" spans="7:7">
      <c r="G19825"/>
    </row>
    <row r="19826" spans="7:7">
      <c r="G19826"/>
    </row>
    <row r="19827" spans="7:7">
      <c r="G19827"/>
    </row>
    <row r="19828" spans="7:7">
      <c r="G19828"/>
    </row>
    <row r="19829" spans="7:7">
      <c r="G19829"/>
    </row>
    <row r="19830" spans="7:7">
      <c r="G19830"/>
    </row>
    <row r="19831" spans="7:7">
      <c r="G19831"/>
    </row>
    <row r="19832" spans="7:7">
      <c r="G19832"/>
    </row>
    <row r="19833" spans="7:7">
      <c r="G19833"/>
    </row>
    <row r="19834" spans="7:7">
      <c r="G19834"/>
    </row>
    <row r="19835" spans="7:7">
      <c r="G19835"/>
    </row>
    <row r="19836" spans="7:7">
      <c r="G19836"/>
    </row>
    <row r="19837" spans="7:7">
      <c r="G19837"/>
    </row>
    <row r="19838" spans="7:7">
      <c r="G19838"/>
    </row>
    <row r="19839" spans="7:7">
      <c r="G19839"/>
    </row>
    <row r="19840" spans="7:7">
      <c r="G19840"/>
    </row>
    <row r="19841" spans="7:7">
      <c r="G19841"/>
    </row>
    <row r="19842" spans="7:7">
      <c r="G19842"/>
    </row>
    <row r="19843" spans="7:7">
      <c r="G19843"/>
    </row>
    <row r="19844" spans="7:7">
      <c r="G19844"/>
    </row>
    <row r="19845" spans="7:7">
      <c r="G19845"/>
    </row>
    <row r="19846" spans="7:7">
      <c r="G19846"/>
    </row>
    <row r="19847" spans="7:7">
      <c r="G19847"/>
    </row>
    <row r="19848" spans="7:7">
      <c r="G19848"/>
    </row>
    <row r="19849" spans="7:7">
      <c r="G19849"/>
    </row>
    <row r="19850" spans="7:7">
      <c r="G19850"/>
    </row>
    <row r="19851" spans="7:7">
      <c r="G19851"/>
    </row>
    <row r="19852" spans="7:7">
      <c r="G19852"/>
    </row>
    <row r="19853" spans="7:7">
      <c r="G19853"/>
    </row>
    <row r="19854" spans="7:7">
      <c r="G19854"/>
    </row>
    <row r="19855" spans="7:7">
      <c r="G19855"/>
    </row>
    <row r="19856" spans="7:7">
      <c r="G19856"/>
    </row>
    <row r="19857" spans="7:7">
      <c r="G19857"/>
    </row>
    <row r="19858" spans="7:7">
      <c r="G19858"/>
    </row>
    <row r="19859" spans="7:7">
      <c r="G19859"/>
    </row>
    <row r="19860" spans="7:7">
      <c r="G19860"/>
    </row>
    <row r="19861" spans="7:7">
      <c r="G19861"/>
    </row>
    <row r="19862" spans="7:7">
      <c r="G19862"/>
    </row>
    <row r="19863" spans="7:7">
      <c r="G19863"/>
    </row>
    <row r="19864" spans="7:7">
      <c r="G19864"/>
    </row>
    <row r="19865" spans="7:7">
      <c r="G19865"/>
    </row>
    <row r="19866" spans="7:7">
      <c r="G19866"/>
    </row>
    <row r="19867" spans="7:7">
      <c r="G19867"/>
    </row>
    <row r="19868" spans="7:7">
      <c r="G19868"/>
    </row>
    <row r="19869" spans="7:7">
      <c r="G19869"/>
    </row>
    <row r="19870" spans="7:7">
      <c r="G19870"/>
    </row>
    <row r="19871" spans="7:7">
      <c r="G19871"/>
    </row>
    <row r="19872" spans="7:7">
      <c r="G19872"/>
    </row>
    <row r="19873" spans="7:7">
      <c r="G19873"/>
    </row>
    <row r="19874" spans="7:7">
      <c r="G19874"/>
    </row>
    <row r="19875" spans="7:7">
      <c r="G19875"/>
    </row>
    <row r="19876" spans="7:7">
      <c r="G19876"/>
    </row>
    <row r="19877" spans="7:7">
      <c r="G19877"/>
    </row>
    <row r="19878" spans="7:7">
      <c r="G19878"/>
    </row>
    <row r="19879" spans="7:7">
      <c r="G19879"/>
    </row>
    <row r="19880" spans="7:7">
      <c r="G19880"/>
    </row>
    <row r="19881" spans="7:7">
      <c r="G19881"/>
    </row>
    <row r="19882" spans="7:7">
      <c r="G19882"/>
    </row>
    <row r="19883" spans="7:7">
      <c r="G19883"/>
    </row>
    <row r="19884" spans="7:7">
      <c r="G19884"/>
    </row>
    <row r="19885" spans="7:7">
      <c r="G19885"/>
    </row>
    <row r="19886" spans="7:7">
      <c r="G19886"/>
    </row>
    <row r="19887" spans="7:7">
      <c r="G19887"/>
    </row>
    <row r="19888" spans="7:7">
      <c r="G19888"/>
    </row>
    <row r="19889" spans="7:7">
      <c r="G19889"/>
    </row>
    <row r="19890" spans="7:7">
      <c r="G19890"/>
    </row>
    <row r="19891" spans="7:7">
      <c r="G19891"/>
    </row>
    <row r="19892" spans="7:7">
      <c r="G19892"/>
    </row>
    <row r="19893" spans="7:7">
      <c r="G19893"/>
    </row>
    <row r="19894" spans="7:7">
      <c r="G19894"/>
    </row>
    <row r="19895" spans="7:7">
      <c r="G19895"/>
    </row>
    <row r="19896" spans="7:7">
      <c r="G19896"/>
    </row>
    <row r="19897" spans="7:7">
      <c r="G19897"/>
    </row>
    <row r="19898" spans="7:7">
      <c r="G19898"/>
    </row>
    <row r="19899" spans="7:7">
      <c r="G19899"/>
    </row>
    <row r="19900" spans="7:7">
      <c r="G19900"/>
    </row>
    <row r="19901" spans="7:7">
      <c r="G19901"/>
    </row>
    <row r="19902" spans="7:7">
      <c r="G19902"/>
    </row>
    <row r="19903" spans="7:7">
      <c r="G19903"/>
    </row>
    <row r="19904" spans="7:7">
      <c r="G19904"/>
    </row>
    <row r="19905" spans="7:7">
      <c r="G19905"/>
    </row>
    <row r="19906" spans="7:7">
      <c r="G19906"/>
    </row>
    <row r="19907" spans="7:7">
      <c r="G19907"/>
    </row>
    <row r="19908" spans="7:7">
      <c r="G19908"/>
    </row>
    <row r="19909" spans="7:7">
      <c r="G19909"/>
    </row>
    <row r="19910" spans="7:7">
      <c r="G19910"/>
    </row>
    <row r="19911" spans="7:7">
      <c r="G19911"/>
    </row>
    <row r="19912" spans="7:7">
      <c r="G19912"/>
    </row>
    <row r="19913" spans="7:7">
      <c r="G19913"/>
    </row>
    <row r="19914" spans="7:7">
      <c r="G19914"/>
    </row>
    <row r="19915" spans="7:7">
      <c r="G19915"/>
    </row>
    <row r="19916" spans="7:7">
      <c r="G19916"/>
    </row>
    <row r="19917" spans="7:7">
      <c r="G19917"/>
    </row>
    <row r="19918" spans="7:7">
      <c r="G19918"/>
    </row>
    <row r="19919" spans="7:7">
      <c r="G19919"/>
    </row>
    <row r="19920" spans="7:7">
      <c r="G19920"/>
    </row>
    <row r="19921" spans="7:7">
      <c r="G19921"/>
    </row>
    <row r="19922" spans="7:7">
      <c r="G19922"/>
    </row>
    <row r="19923" spans="7:7">
      <c r="G19923"/>
    </row>
    <row r="19924" spans="7:7">
      <c r="G19924"/>
    </row>
    <row r="19925" spans="7:7">
      <c r="G19925"/>
    </row>
    <row r="19926" spans="7:7">
      <c r="G19926"/>
    </row>
    <row r="19927" spans="7:7">
      <c r="G19927"/>
    </row>
    <row r="19928" spans="7:7">
      <c r="G19928"/>
    </row>
    <row r="19929" spans="7:7">
      <c r="G19929"/>
    </row>
    <row r="19930" spans="7:7">
      <c r="G19930"/>
    </row>
    <row r="19931" spans="7:7">
      <c r="G19931"/>
    </row>
    <row r="19932" spans="7:7">
      <c r="G19932"/>
    </row>
    <row r="19933" spans="7:7">
      <c r="G19933"/>
    </row>
    <row r="19934" spans="7:7">
      <c r="G19934"/>
    </row>
    <row r="19935" spans="7:7">
      <c r="G19935"/>
    </row>
    <row r="19936" spans="7:7">
      <c r="G19936"/>
    </row>
    <row r="19937" spans="7:7">
      <c r="G19937"/>
    </row>
    <row r="19938" spans="7:7">
      <c r="G19938"/>
    </row>
    <row r="19939" spans="7:7">
      <c r="G19939"/>
    </row>
    <row r="19940" spans="7:7">
      <c r="G19940"/>
    </row>
    <row r="19941" spans="7:7">
      <c r="G19941"/>
    </row>
    <row r="19942" spans="7:7">
      <c r="G19942"/>
    </row>
    <row r="19943" spans="7:7">
      <c r="G19943"/>
    </row>
    <row r="19944" spans="7:7">
      <c r="G19944"/>
    </row>
    <row r="19945" spans="7:7">
      <c r="G19945"/>
    </row>
    <row r="19946" spans="7:7">
      <c r="G19946"/>
    </row>
    <row r="19947" spans="7:7">
      <c r="G19947"/>
    </row>
    <row r="19948" spans="7:7">
      <c r="G19948"/>
    </row>
    <row r="19949" spans="7:7">
      <c r="G19949"/>
    </row>
    <row r="19950" spans="7:7">
      <c r="G19950"/>
    </row>
    <row r="19951" spans="7:7">
      <c r="G19951"/>
    </row>
    <row r="19952" spans="7:7">
      <c r="G19952"/>
    </row>
    <row r="19953" spans="7:7">
      <c r="G19953"/>
    </row>
    <row r="19954" spans="7:7">
      <c r="G19954"/>
    </row>
    <row r="19955" spans="7:7">
      <c r="G19955"/>
    </row>
    <row r="19956" spans="7:7">
      <c r="G19956"/>
    </row>
    <row r="19957" spans="7:7">
      <c r="G19957"/>
    </row>
    <row r="19958" spans="7:7">
      <c r="G19958"/>
    </row>
    <row r="19959" spans="7:7">
      <c r="G19959"/>
    </row>
    <row r="19960" spans="7:7">
      <c r="G19960"/>
    </row>
    <row r="19961" spans="7:7">
      <c r="G19961"/>
    </row>
    <row r="19962" spans="7:7">
      <c r="G19962"/>
    </row>
    <row r="19963" spans="7:7">
      <c r="G19963"/>
    </row>
    <row r="19964" spans="7:7">
      <c r="G19964"/>
    </row>
    <row r="19965" spans="7:7">
      <c r="G19965"/>
    </row>
    <row r="19966" spans="7:7">
      <c r="G19966"/>
    </row>
    <row r="19967" spans="7:7">
      <c r="G19967"/>
    </row>
    <row r="19968" spans="7:7">
      <c r="G19968"/>
    </row>
    <row r="19969" spans="7:7">
      <c r="G19969"/>
    </row>
    <row r="19970" spans="7:7">
      <c r="G19970"/>
    </row>
    <row r="19971" spans="7:7">
      <c r="G19971"/>
    </row>
    <row r="19972" spans="7:7">
      <c r="G19972"/>
    </row>
    <row r="19973" spans="7:7">
      <c r="G19973"/>
    </row>
    <row r="19974" spans="7:7">
      <c r="G19974"/>
    </row>
    <row r="19975" spans="7:7">
      <c r="G19975"/>
    </row>
    <row r="19976" spans="7:7">
      <c r="G19976"/>
    </row>
    <row r="19977" spans="7:7">
      <c r="G19977"/>
    </row>
    <row r="19978" spans="7:7">
      <c r="G19978"/>
    </row>
    <row r="19979" spans="7:7">
      <c r="G19979"/>
    </row>
    <row r="19980" spans="7:7">
      <c r="G19980"/>
    </row>
    <row r="19981" spans="7:7">
      <c r="G19981"/>
    </row>
    <row r="19982" spans="7:7">
      <c r="G19982"/>
    </row>
    <row r="19983" spans="7:7">
      <c r="G19983"/>
    </row>
    <row r="19984" spans="7:7">
      <c r="G19984"/>
    </row>
    <row r="19985" spans="7:7">
      <c r="G19985"/>
    </row>
    <row r="19986" spans="7:7">
      <c r="G19986"/>
    </row>
    <row r="19987" spans="7:7">
      <c r="G19987"/>
    </row>
    <row r="19988" spans="7:7">
      <c r="G19988"/>
    </row>
    <row r="19989" spans="7:7">
      <c r="G19989"/>
    </row>
    <row r="19990" spans="7:7">
      <c r="G19990"/>
    </row>
    <row r="19991" spans="7:7">
      <c r="G19991"/>
    </row>
    <row r="19992" spans="7:7">
      <c r="G19992"/>
    </row>
    <row r="19993" spans="7:7">
      <c r="G19993"/>
    </row>
    <row r="19994" spans="7:7">
      <c r="G19994"/>
    </row>
    <row r="19995" spans="7:7">
      <c r="G19995"/>
    </row>
    <row r="19996" spans="7:7">
      <c r="G19996"/>
    </row>
    <row r="19997" spans="7:7">
      <c r="G19997"/>
    </row>
    <row r="19998" spans="7:7">
      <c r="G19998"/>
    </row>
    <row r="19999" spans="7:7">
      <c r="G19999"/>
    </row>
    <row r="20000" spans="7:7">
      <c r="G20000"/>
    </row>
    <row r="20001" spans="7:7">
      <c r="G20001"/>
    </row>
    <row r="20002" spans="7:7">
      <c r="G20002"/>
    </row>
    <row r="20003" spans="7:7">
      <c r="G20003"/>
    </row>
    <row r="20004" spans="7:7">
      <c r="G20004"/>
    </row>
    <row r="20005" spans="7:7">
      <c r="G20005"/>
    </row>
    <row r="20006" spans="7:7">
      <c r="G20006"/>
    </row>
    <row r="20007" spans="7:7">
      <c r="G20007"/>
    </row>
    <row r="20008" spans="7:7">
      <c r="G20008"/>
    </row>
    <row r="20009" spans="7:7">
      <c r="G20009"/>
    </row>
    <row r="20010" spans="7:7">
      <c r="G20010"/>
    </row>
    <row r="20011" spans="7:7">
      <c r="G20011"/>
    </row>
    <row r="20012" spans="7:7">
      <c r="G20012"/>
    </row>
    <row r="20013" spans="7:7">
      <c r="G20013"/>
    </row>
    <row r="20014" spans="7:7">
      <c r="G20014"/>
    </row>
    <row r="20015" spans="7:7">
      <c r="G20015"/>
    </row>
    <row r="20016" spans="7:7">
      <c r="G20016"/>
    </row>
    <row r="20017" spans="7:7">
      <c r="G20017"/>
    </row>
    <row r="20018" spans="7:7">
      <c r="G20018"/>
    </row>
    <row r="20019" spans="7:7">
      <c r="G20019"/>
    </row>
    <row r="20020" spans="7:7">
      <c r="G20020"/>
    </row>
    <row r="20021" spans="7:7">
      <c r="G20021"/>
    </row>
    <row r="20022" spans="7:7">
      <c r="G20022"/>
    </row>
    <row r="20023" spans="7:7">
      <c r="G20023"/>
    </row>
    <row r="20024" spans="7:7">
      <c r="G20024"/>
    </row>
    <row r="20025" spans="7:7">
      <c r="G20025"/>
    </row>
    <row r="20026" spans="7:7">
      <c r="G20026"/>
    </row>
    <row r="20027" spans="7:7">
      <c r="G20027"/>
    </row>
    <row r="20028" spans="7:7">
      <c r="G20028"/>
    </row>
    <row r="20029" spans="7:7">
      <c r="G20029"/>
    </row>
    <row r="20030" spans="7:7">
      <c r="G20030"/>
    </row>
    <row r="20031" spans="7:7">
      <c r="G20031"/>
    </row>
    <row r="20032" spans="7:7">
      <c r="G20032"/>
    </row>
    <row r="20033" spans="7:7">
      <c r="G20033"/>
    </row>
    <row r="20034" spans="7:7">
      <c r="G20034"/>
    </row>
    <row r="20035" spans="7:7">
      <c r="G20035"/>
    </row>
    <row r="20036" spans="7:7">
      <c r="G20036"/>
    </row>
    <row r="20037" spans="7:7">
      <c r="G20037"/>
    </row>
    <row r="20038" spans="7:7">
      <c r="G20038"/>
    </row>
    <row r="20039" spans="7:7">
      <c r="G20039"/>
    </row>
    <row r="20040" spans="7:7">
      <c r="G20040"/>
    </row>
    <row r="20041" spans="7:7">
      <c r="G20041"/>
    </row>
    <row r="20042" spans="7:7">
      <c r="G20042"/>
    </row>
    <row r="20043" spans="7:7">
      <c r="G20043"/>
    </row>
    <row r="20044" spans="7:7">
      <c r="G20044"/>
    </row>
    <row r="20045" spans="7:7">
      <c r="G20045"/>
    </row>
    <row r="20046" spans="7:7">
      <c r="G20046"/>
    </row>
    <row r="20047" spans="7:7">
      <c r="G20047"/>
    </row>
    <row r="20048" spans="7:7">
      <c r="G20048"/>
    </row>
    <row r="20049" spans="7:7">
      <c r="G20049"/>
    </row>
    <row r="20050" spans="7:7">
      <c r="G20050"/>
    </row>
    <row r="20051" spans="7:7">
      <c r="G20051"/>
    </row>
    <row r="20052" spans="7:7">
      <c r="G20052"/>
    </row>
    <row r="20053" spans="7:7">
      <c r="G20053"/>
    </row>
    <row r="20054" spans="7:7">
      <c r="G20054"/>
    </row>
    <row r="20055" spans="7:7">
      <c r="G20055"/>
    </row>
    <row r="20056" spans="7:7">
      <c r="G20056"/>
    </row>
    <row r="20057" spans="7:7">
      <c r="G20057"/>
    </row>
    <row r="20058" spans="7:7">
      <c r="G20058"/>
    </row>
    <row r="20059" spans="7:7">
      <c r="G20059"/>
    </row>
    <row r="20060" spans="7:7">
      <c r="G20060"/>
    </row>
    <row r="20061" spans="7:7">
      <c r="G20061"/>
    </row>
    <row r="20062" spans="7:7">
      <c r="G20062"/>
    </row>
    <row r="20063" spans="7:7">
      <c r="G20063"/>
    </row>
    <row r="20064" spans="7:7">
      <c r="G20064"/>
    </row>
    <row r="20065" spans="7:7">
      <c r="G20065"/>
    </row>
    <row r="20066" spans="7:7">
      <c r="G20066"/>
    </row>
    <row r="20067" spans="7:7">
      <c r="G20067"/>
    </row>
    <row r="20068" spans="7:7">
      <c r="G20068"/>
    </row>
    <row r="20069" spans="7:7">
      <c r="G20069"/>
    </row>
    <row r="20070" spans="7:7">
      <c r="G20070"/>
    </row>
    <row r="20071" spans="7:7">
      <c r="G20071"/>
    </row>
    <row r="20072" spans="7:7">
      <c r="G20072"/>
    </row>
    <row r="20073" spans="7:7">
      <c r="G20073"/>
    </row>
    <row r="20074" spans="7:7">
      <c r="G20074"/>
    </row>
    <row r="20075" spans="7:7">
      <c r="G20075"/>
    </row>
    <row r="20076" spans="7:7">
      <c r="G20076"/>
    </row>
    <row r="20077" spans="7:7">
      <c r="G20077"/>
    </row>
    <row r="20078" spans="7:7">
      <c r="G20078"/>
    </row>
    <row r="20079" spans="7:7">
      <c r="G20079"/>
    </row>
    <row r="20080" spans="7:7">
      <c r="G20080"/>
    </row>
    <row r="20081" spans="7:7">
      <c r="G20081"/>
    </row>
    <row r="20082" spans="7:7">
      <c r="G20082"/>
    </row>
    <row r="20083" spans="7:7">
      <c r="G20083"/>
    </row>
    <row r="20084" spans="7:7">
      <c r="G20084"/>
    </row>
    <row r="20085" spans="7:7">
      <c r="G20085"/>
    </row>
    <row r="20086" spans="7:7">
      <c r="G20086"/>
    </row>
    <row r="20087" spans="7:7">
      <c r="G20087"/>
    </row>
    <row r="20088" spans="7:7">
      <c r="G20088"/>
    </row>
    <row r="20089" spans="7:7">
      <c r="G20089"/>
    </row>
    <row r="20090" spans="7:7">
      <c r="G20090"/>
    </row>
    <row r="20091" spans="7:7">
      <c r="G20091"/>
    </row>
    <row r="20092" spans="7:7">
      <c r="G20092"/>
    </row>
    <row r="20093" spans="7:7">
      <c r="G20093"/>
    </row>
    <row r="20094" spans="7:7">
      <c r="G20094"/>
    </row>
    <row r="20095" spans="7:7">
      <c r="G20095"/>
    </row>
    <row r="20096" spans="7:7">
      <c r="G20096"/>
    </row>
    <row r="20097" spans="7:7">
      <c r="G20097"/>
    </row>
    <row r="20098" spans="7:7">
      <c r="G20098"/>
    </row>
    <row r="20099" spans="7:7">
      <c r="G20099"/>
    </row>
    <row r="20100" spans="7:7">
      <c r="G20100"/>
    </row>
    <row r="20101" spans="7:7">
      <c r="G20101"/>
    </row>
    <row r="20102" spans="7:7">
      <c r="G20102"/>
    </row>
    <row r="20103" spans="7:7">
      <c r="G20103"/>
    </row>
    <row r="20104" spans="7:7">
      <c r="G20104"/>
    </row>
    <row r="20105" spans="7:7">
      <c r="G20105"/>
    </row>
    <row r="20106" spans="7:7">
      <c r="G20106"/>
    </row>
    <row r="20107" spans="7:7">
      <c r="G20107"/>
    </row>
    <row r="20108" spans="7:7">
      <c r="G20108"/>
    </row>
    <row r="20109" spans="7:7">
      <c r="G20109"/>
    </row>
    <row r="20110" spans="7:7">
      <c r="G20110"/>
    </row>
    <row r="20111" spans="7:7">
      <c r="G20111"/>
    </row>
    <row r="20112" spans="7:7">
      <c r="G20112"/>
    </row>
    <row r="20113" spans="7:7">
      <c r="G20113"/>
    </row>
    <row r="20114" spans="7:7">
      <c r="G20114"/>
    </row>
    <row r="20115" spans="7:7">
      <c r="G20115"/>
    </row>
    <row r="20116" spans="7:7">
      <c r="G20116"/>
    </row>
    <row r="20117" spans="7:7">
      <c r="G20117"/>
    </row>
    <row r="20118" spans="7:7">
      <c r="G20118"/>
    </row>
    <row r="20119" spans="7:7">
      <c r="G20119"/>
    </row>
    <row r="20120" spans="7:7">
      <c r="G20120"/>
    </row>
    <row r="20121" spans="7:7">
      <c r="G20121"/>
    </row>
    <row r="20122" spans="7:7">
      <c r="G20122"/>
    </row>
    <row r="20123" spans="7:7">
      <c r="G20123"/>
    </row>
    <row r="20124" spans="7:7">
      <c r="G20124"/>
    </row>
    <row r="20125" spans="7:7">
      <c r="G20125"/>
    </row>
    <row r="20126" spans="7:7">
      <c r="G20126"/>
    </row>
    <row r="20127" spans="7:7">
      <c r="G20127"/>
    </row>
    <row r="20128" spans="7:7">
      <c r="G20128"/>
    </row>
    <row r="20129" spans="7:7">
      <c r="G20129"/>
    </row>
    <row r="20130" spans="7:7">
      <c r="G20130"/>
    </row>
    <row r="20131" spans="7:7">
      <c r="G20131"/>
    </row>
    <row r="20132" spans="7:7">
      <c r="G20132"/>
    </row>
    <row r="20133" spans="7:7">
      <c r="G20133"/>
    </row>
    <row r="20134" spans="7:7">
      <c r="G20134"/>
    </row>
    <row r="20135" spans="7:7">
      <c r="G20135"/>
    </row>
    <row r="20136" spans="7:7">
      <c r="G20136"/>
    </row>
    <row r="20137" spans="7:7">
      <c r="G20137"/>
    </row>
    <row r="20138" spans="7:7">
      <c r="G20138"/>
    </row>
    <row r="20139" spans="7:7">
      <c r="G20139"/>
    </row>
    <row r="20140" spans="7:7">
      <c r="G20140"/>
    </row>
    <row r="20141" spans="7:7">
      <c r="G20141"/>
    </row>
    <row r="20142" spans="7:7">
      <c r="G20142"/>
    </row>
    <row r="20143" spans="7:7">
      <c r="G20143"/>
    </row>
    <row r="20144" spans="7:7">
      <c r="G20144"/>
    </row>
    <row r="20145" spans="7:7">
      <c r="G20145"/>
    </row>
    <row r="20146" spans="7:7">
      <c r="G20146"/>
    </row>
    <row r="20147" spans="7:7">
      <c r="G20147"/>
    </row>
    <row r="20148" spans="7:7">
      <c r="G20148"/>
    </row>
    <row r="20149" spans="7:7">
      <c r="G20149"/>
    </row>
    <row r="20150" spans="7:7">
      <c r="G20150"/>
    </row>
    <row r="20151" spans="7:7">
      <c r="G20151"/>
    </row>
    <row r="20152" spans="7:7">
      <c r="G20152"/>
    </row>
    <row r="20153" spans="7:7">
      <c r="G20153"/>
    </row>
    <row r="20154" spans="7:7">
      <c r="G20154"/>
    </row>
    <row r="20155" spans="7:7">
      <c r="G20155"/>
    </row>
    <row r="20156" spans="7:7">
      <c r="G20156"/>
    </row>
    <row r="20157" spans="7:7">
      <c r="G20157"/>
    </row>
    <row r="20158" spans="7:7">
      <c r="G20158"/>
    </row>
    <row r="20159" spans="7:7">
      <c r="G20159"/>
    </row>
    <row r="20160" spans="7:7">
      <c r="G20160"/>
    </row>
    <row r="20161" spans="7:7">
      <c r="G20161"/>
    </row>
    <row r="20162" spans="7:7">
      <c r="G20162"/>
    </row>
    <row r="20163" spans="7:7">
      <c r="G20163"/>
    </row>
    <row r="20164" spans="7:7">
      <c r="G20164"/>
    </row>
    <row r="20165" spans="7:7">
      <c r="G20165"/>
    </row>
    <row r="20166" spans="7:7">
      <c r="G20166"/>
    </row>
    <row r="20167" spans="7:7">
      <c r="G20167"/>
    </row>
    <row r="20168" spans="7:7">
      <c r="G20168"/>
    </row>
    <row r="20169" spans="7:7">
      <c r="G20169"/>
    </row>
    <row r="20170" spans="7:7">
      <c r="G20170"/>
    </row>
    <row r="20171" spans="7:7">
      <c r="G20171"/>
    </row>
    <row r="20172" spans="7:7">
      <c r="G20172"/>
    </row>
    <row r="20173" spans="7:7">
      <c r="G20173"/>
    </row>
    <row r="20174" spans="7:7">
      <c r="G20174"/>
    </row>
    <row r="20175" spans="7:7">
      <c r="G20175"/>
    </row>
    <row r="20176" spans="7:7">
      <c r="G20176"/>
    </row>
    <row r="20177" spans="7:7">
      <c r="G20177"/>
    </row>
    <row r="20178" spans="7:7">
      <c r="G20178"/>
    </row>
    <row r="20179" spans="7:7">
      <c r="G20179"/>
    </row>
    <row r="20180" spans="7:7">
      <c r="G20180"/>
    </row>
    <row r="20181" spans="7:7">
      <c r="G20181"/>
    </row>
    <row r="20182" spans="7:7">
      <c r="G20182"/>
    </row>
    <row r="20183" spans="7:7">
      <c r="G20183"/>
    </row>
    <row r="20184" spans="7:7">
      <c r="G20184"/>
    </row>
    <row r="20185" spans="7:7">
      <c r="G20185"/>
    </row>
    <row r="20186" spans="7:7">
      <c r="G20186"/>
    </row>
    <row r="20187" spans="7:7">
      <c r="G20187"/>
    </row>
    <row r="20188" spans="7:7">
      <c r="G20188"/>
    </row>
    <row r="20189" spans="7:7">
      <c r="G20189"/>
    </row>
    <row r="20190" spans="7:7">
      <c r="G20190"/>
    </row>
    <row r="20191" spans="7:7">
      <c r="G20191"/>
    </row>
    <row r="20192" spans="7:7">
      <c r="G20192"/>
    </row>
    <row r="20193" spans="7:7">
      <c r="G20193"/>
    </row>
    <row r="20194" spans="7:7">
      <c r="G20194"/>
    </row>
    <row r="20195" spans="7:7">
      <c r="G20195"/>
    </row>
    <row r="20196" spans="7:7">
      <c r="G20196"/>
    </row>
    <row r="20197" spans="7:7">
      <c r="G20197"/>
    </row>
    <row r="20198" spans="7:7">
      <c r="G20198"/>
    </row>
    <row r="20199" spans="7:7">
      <c r="G20199"/>
    </row>
    <row r="20200" spans="7:7">
      <c r="G20200"/>
    </row>
    <row r="20201" spans="7:7">
      <c r="G20201"/>
    </row>
    <row r="20202" spans="7:7">
      <c r="G20202"/>
    </row>
    <row r="20203" spans="7:7">
      <c r="G20203"/>
    </row>
    <row r="20204" spans="7:7">
      <c r="G20204"/>
    </row>
    <row r="20205" spans="7:7">
      <c r="G20205"/>
    </row>
    <row r="20206" spans="7:7">
      <c r="G20206"/>
    </row>
    <row r="20207" spans="7:7">
      <c r="G20207"/>
    </row>
    <row r="20208" spans="7:7">
      <c r="G20208"/>
    </row>
    <row r="20209" spans="7:7">
      <c r="G20209"/>
    </row>
    <row r="20210" spans="7:7">
      <c r="G20210"/>
    </row>
    <row r="20211" spans="7:7">
      <c r="G20211"/>
    </row>
    <row r="20212" spans="7:7">
      <c r="G20212"/>
    </row>
    <row r="20213" spans="7:7">
      <c r="G20213"/>
    </row>
    <row r="20214" spans="7:7">
      <c r="G20214"/>
    </row>
    <row r="20215" spans="7:7">
      <c r="G20215"/>
    </row>
    <row r="20216" spans="7:7">
      <c r="G20216"/>
    </row>
    <row r="20217" spans="7:7">
      <c r="G20217"/>
    </row>
    <row r="20218" spans="7:7">
      <c r="G20218"/>
    </row>
    <row r="20219" spans="7:7">
      <c r="G20219"/>
    </row>
    <row r="20220" spans="7:7">
      <c r="G20220"/>
    </row>
    <row r="20221" spans="7:7">
      <c r="G20221"/>
    </row>
    <row r="20222" spans="7:7">
      <c r="G20222"/>
    </row>
    <row r="20223" spans="7:7">
      <c r="G20223"/>
    </row>
    <row r="20224" spans="7:7">
      <c r="G20224"/>
    </row>
    <row r="20225" spans="7:7">
      <c r="G20225"/>
    </row>
    <row r="20226" spans="7:7">
      <c r="G20226"/>
    </row>
    <row r="20227" spans="7:7">
      <c r="G20227"/>
    </row>
    <row r="20228" spans="7:7">
      <c r="G20228"/>
    </row>
    <row r="20229" spans="7:7">
      <c r="G20229"/>
    </row>
    <row r="20230" spans="7:7">
      <c r="G20230"/>
    </row>
    <row r="20231" spans="7:7">
      <c r="G20231"/>
    </row>
    <row r="20232" spans="7:7">
      <c r="G20232"/>
    </row>
    <row r="20233" spans="7:7">
      <c r="G20233"/>
    </row>
    <row r="20234" spans="7:7">
      <c r="G20234"/>
    </row>
    <row r="20235" spans="7:7">
      <c r="G20235"/>
    </row>
    <row r="20236" spans="7:7">
      <c r="G20236"/>
    </row>
    <row r="20237" spans="7:7">
      <c r="G20237"/>
    </row>
    <row r="20238" spans="7:7">
      <c r="G20238"/>
    </row>
    <row r="20239" spans="7:7">
      <c r="G20239"/>
    </row>
    <row r="20240" spans="7:7">
      <c r="G20240"/>
    </row>
    <row r="20241" spans="7:7">
      <c r="G20241"/>
    </row>
    <row r="20242" spans="7:7">
      <c r="G20242"/>
    </row>
    <row r="20243" spans="7:7">
      <c r="G20243"/>
    </row>
    <row r="20244" spans="7:7">
      <c r="G20244"/>
    </row>
    <row r="20245" spans="7:7">
      <c r="G20245"/>
    </row>
    <row r="20246" spans="7:7">
      <c r="G20246"/>
    </row>
    <row r="20247" spans="7:7">
      <c r="G20247"/>
    </row>
    <row r="20248" spans="7:7">
      <c r="G20248"/>
    </row>
    <row r="20249" spans="7:7">
      <c r="G20249"/>
    </row>
    <row r="20250" spans="7:7">
      <c r="G20250"/>
    </row>
    <row r="20251" spans="7:7">
      <c r="G20251"/>
    </row>
    <row r="20252" spans="7:7">
      <c r="G20252"/>
    </row>
    <row r="20253" spans="7:7">
      <c r="G20253"/>
    </row>
    <row r="20254" spans="7:7">
      <c r="G20254"/>
    </row>
    <row r="20255" spans="7:7">
      <c r="G20255"/>
    </row>
    <row r="20256" spans="7:7">
      <c r="G20256"/>
    </row>
    <row r="20257" spans="7:7">
      <c r="G20257"/>
    </row>
    <row r="20258" spans="7:7">
      <c r="G20258"/>
    </row>
    <row r="20259" spans="7:7">
      <c r="G20259"/>
    </row>
    <row r="20260" spans="7:7">
      <c r="G20260"/>
    </row>
    <row r="20261" spans="7:7">
      <c r="G20261"/>
    </row>
    <row r="20262" spans="7:7">
      <c r="G20262"/>
    </row>
    <row r="20263" spans="7:7">
      <c r="G20263"/>
    </row>
    <row r="20264" spans="7:7">
      <c r="G20264"/>
    </row>
    <row r="20265" spans="7:7">
      <c r="G20265"/>
    </row>
    <row r="20266" spans="7:7">
      <c r="G20266"/>
    </row>
    <row r="20267" spans="7:7">
      <c r="G20267"/>
    </row>
    <row r="20268" spans="7:7">
      <c r="G20268"/>
    </row>
    <row r="20269" spans="7:7">
      <c r="G20269"/>
    </row>
    <row r="20270" spans="7:7">
      <c r="G20270"/>
    </row>
    <row r="20271" spans="7:7">
      <c r="G20271"/>
    </row>
    <row r="20272" spans="7:7">
      <c r="G20272"/>
    </row>
    <row r="20273" spans="7:7">
      <c r="G20273"/>
    </row>
    <row r="20274" spans="7:7">
      <c r="G20274"/>
    </row>
    <row r="20275" spans="7:7">
      <c r="G20275"/>
    </row>
    <row r="20276" spans="7:7">
      <c r="G20276"/>
    </row>
    <row r="20277" spans="7:7">
      <c r="G20277"/>
    </row>
    <row r="20278" spans="7:7">
      <c r="G20278"/>
    </row>
    <row r="20279" spans="7:7">
      <c r="G20279"/>
    </row>
    <row r="20280" spans="7:7">
      <c r="G20280"/>
    </row>
    <row r="20281" spans="7:7">
      <c r="G20281"/>
    </row>
    <row r="20282" spans="7:7">
      <c r="G20282"/>
    </row>
    <row r="20283" spans="7:7">
      <c r="G20283"/>
    </row>
    <row r="20284" spans="7:7">
      <c r="G20284"/>
    </row>
    <row r="20285" spans="7:7">
      <c r="G20285"/>
    </row>
    <row r="20286" spans="7:7">
      <c r="G20286"/>
    </row>
    <row r="20287" spans="7:7">
      <c r="G20287"/>
    </row>
    <row r="20288" spans="7:7">
      <c r="G20288"/>
    </row>
    <row r="20289" spans="7:7">
      <c r="G20289"/>
    </row>
    <row r="20290" spans="7:7">
      <c r="G20290"/>
    </row>
    <row r="20291" spans="7:7">
      <c r="G20291"/>
    </row>
    <row r="20292" spans="7:7">
      <c r="G20292"/>
    </row>
    <row r="20293" spans="7:7">
      <c r="G20293"/>
    </row>
    <row r="20294" spans="7:7">
      <c r="G20294"/>
    </row>
    <row r="20295" spans="7:7">
      <c r="G20295"/>
    </row>
    <row r="20296" spans="7:7">
      <c r="G20296"/>
    </row>
    <row r="20297" spans="7:7">
      <c r="G20297"/>
    </row>
    <row r="20298" spans="7:7">
      <c r="G20298"/>
    </row>
    <row r="20299" spans="7:7">
      <c r="G20299"/>
    </row>
    <row r="20300" spans="7:7">
      <c r="G20300"/>
    </row>
    <row r="20301" spans="7:7">
      <c r="G20301"/>
    </row>
    <row r="20302" spans="7:7">
      <c r="G20302"/>
    </row>
    <row r="20303" spans="7:7">
      <c r="G20303"/>
    </row>
    <row r="20304" spans="7:7">
      <c r="G20304"/>
    </row>
    <row r="20305" spans="7:7">
      <c r="G20305"/>
    </row>
    <row r="20306" spans="7:7">
      <c r="G20306"/>
    </row>
    <row r="20307" spans="7:7">
      <c r="G20307"/>
    </row>
    <row r="20308" spans="7:7">
      <c r="G20308"/>
    </row>
    <row r="20309" spans="7:7">
      <c r="G20309"/>
    </row>
    <row r="20310" spans="7:7">
      <c r="G20310"/>
    </row>
    <row r="20311" spans="7:7">
      <c r="G20311"/>
    </row>
    <row r="20312" spans="7:7">
      <c r="G20312"/>
    </row>
    <row r="20313" spans="7:7">
      <c r="G20313"/>
    </row>
    <row r="20314" spans="7:7">
      <c r="G20314"/>
    </row>
    <row r="20315" spans="7:7">
      <c r="G20315"/>
    </row>
    <row r="20316" spans="7:7">
      <c r="G20316"/>
    </row>
    <row r="20317" spans="7:7">
      <c r="G20317"/>
    </row>
    <row r="20318" spans="7:7">
      <c r="G20318"/>
    </row>
    <row r="20319" spans="7:7">
      <c r="G20319"/>
    </row>
    <row r="20320" spans="7:7">
      <c r="G20320"/>
    </row>
    <row r="20321" spans="7:7">
      <c r="G20321"/>
    </row>
    <row r="20322" spans="7:7">
      <c r="G20322"/>
    </row>
    <row r="20323" spans="7:7">
      <c r="G20323"/>
    </row>
    <row r="20324" spans="7:7">
      <c r="G20324"/>
    </row>
    <row r="20325" spans="7:7">
      <c r="G20325"/>
    </row>
    <row r="20326" spans="7:7">
      <c r="G20326"/>
    </row>
    <row r="20327" spans="7:7">
      <c r="G20327"/>
    </row>
    <row r="20328" spans="7:7">
      <c r="G20328"/>
    </row>
    <row r="20329" spans="7:7">
      <c r="G20329"/>
    </row>
    <row r="20330" spans="7:7">
      <c r="G20330"/>
    </row>
    <row r="20331" spans="7:7">
      <c r="G20331"/>
    </row>
    <row r="20332" spans="7:7">
      <c r="G20332"/>
    </row>
    <row r="20333" spans="7:7">
      <c r="G20333"/>
    </row>
    <row r="20334" spans="7:7">
      <c r="G20334"/>
    </row>
    <row r="20335" spans="7:7">
      <c r="G20335"/>
    </row>
    <row r="20336" spans="7:7">
      <c r="G20336"/>
    </row>
    <row r="20337" spans="7:7">
      <c r="G20337"/>
    </row>
    <row r="20338" spans="7:7">
      <c r="G20338"/>
    </row>
    <row r="20339" spans="7:7">
      <c r="G20339"/>
    </row>
    <row r="20340" spans="7:7">
      <c r="G20340"/>
    </row>
    <row r="20341" spans="7:7">
      <c r="G20341"/>
    </row>
    <row r="20342" spans="7:7">
      <c r="G20342"/>
    </row>
    <row r="20343" spans="7:7">
      <c r="G20343"/>
    </row>
    <row r="20344" spans="7:7">
      <c r="G20344"/>
    </row>
    <row r="20345" spans="7:7">
      <c r="G20345"/>
    </row>
    <row r="20346" spans="7:7">
      <c r="G20346"/>
    </row>
    <row r="20347" spans="7:7">
      <c r="G20347"/>
    </row>
    <row r="20348" spans="7:7">
      <c r="G20348"/>
    </row>
    <row r="20349" spans="7:7">
      <c r="G20349"/>
    </row>
    <row r="20350" spans="7:7">
      <c r="G20350"/>
    </row>
    <row r="20351" spans="7:7">
      <c r="G20351"/>
    </row>
    <row r="20352" spans="7:7">
      <c r="G20352"/>
    </row>
    <row r="20353" spans="7:7">
      <c r="G20353"/>
    </row>
    <row r="20354" spans="7:7">
      <c r="G20354"/>
    </row>
    <row r="20355" spans="7:7">
      <c r="G20355"/>
    </row>
    <row r="20356" spans="7:7">
      <c r="G20356"/>
    </row>
    <row r="20357" spans="7:7">
      <c r="G20357"/>
    </row>
    <row r="20358" spans="7:7">
      <c r="G20358"/>
    </row>
    <row r="20359" spans="7:7">
      <c r="G20359"/>
    </row>
    <row r="20360" spans="7:7">
      <c r="G20360"/>
    </row>
    <row r="20361" spans="7:7">
      <c r="G20361"/>
    </row>
    <row r="20362" spans="7:7">
      <c r="G20362"/>
    </row>
    <row r="20363" spans="7:7">
      <c r="G20363"/>
    </row>
    <row r="20364" spans="7:7">
      <c r="G20364"/>
    </row>
    <row r="20365" spans="7:7">
      <c r="G20365"/>
    </row>
    <row r="20366" spans="7:7">
      <c r="G20366"/>
    </row>
    <row r="20367" spans="7:7">
      <c r="G20367"/>
    </row>
    <row r="20368" spans="7:7">
      <c r="G20368"/>
    </row>
    <row r="20369" spans="7:7">
      <c r="G20369"/>
    </row>
    <row r="20370" spans="7:7">
      <c r="G20370"/>
    </row>
    <row r="20371" spans="7:7">
      <c r="G20371"/>
    </row>
    <row r="20372" spans="7:7">
      <c r="G20372"/>
    </row>
    <row r="20373" spans="7:7">
      <c r="G20373"/>
    </row>
    <row r="20374" spans="7:7">
      <c r="G20374"/>
    </row>
    <row r="20375" spans="7:7">
      <c r="G20375"/>
    </row>
    <row r="20376" spans="7:7">
      <c r="G20376"/>
    </row>
    <row r="20377" spans="7:7">
      <c r="G20377"/>
    </row>
    <row r="20378" spans="7:7">
      <c r="G20378"/>
    </row>
    <row r="20379" spans="7:7">
      <c r="G20379"/>
    </row>
    <row r="20380" spans="7:7">
      <c r="G20380"/>
    </row>
    <row r="20381" spans="7:7">
      <c r="G20381"/>
    </row>
    <row r="20382" spans="7:7">
      <c r="G20382"/>
    </row>
    <row r="20383" spans="7:7">
      <c r="G20383"/>
    </row>
    <row r="20384" spans="7:7">
      <c r="G20384"/>
    </row>
    <row r="20385" spans="7:7">
      <c r="G20385"/>
    </row>
    <row r="20386" spans="7:7">
      <c r="G20386"/>
    </row>
    <row r="20387" spans="7:7">
      <c r="G20387"/>
    </row>
    <row r="20388" spans="7:7">
      <c r="G20388"/>
    </row>
    <row r="20389" spans="7:7">
      <c r="G20389"/>
    </row>
    <row r="20390" spans="7:7">
      <c r="G20390"/>
    </row>
    <row r="20391" spans="7:7">
      <c r="G20391"/>
    </row>
    <row r="20392" spans="7:7">
      <c r="G20392"/>
    </row>
    <row r="20393" spans="7:7">
      <c r="G20393"/>
    </row>
    <row r="20394" spans="7:7">
      <c r="G20394"/>
    </row>
    <row r="20395" spans="7:7">
      <c r="G20395"/>
    </row>
    <row r="20396" spans="7:7">
      <c r="G20396"/>
    </row>
    <row r="20397" spans="7:7">
      <c r="G20397"/>
    </row>
    <row r="20398" spans="7:7">
      <c r="G20398"/>
    </row>
    <row r="20399" spans="7:7">
      <c r="G20399"/>
    </row>
    <row r="20400" spans="7:7">
      <c r="G20400"/>
    </row>
    <row r="20401" spans="7:7">
      <c r="G20401"/>
    </row>
    <row r="20402" spans="7:7">
      <c r="G20402"/>
    </row>
    <row r="20403" spans="7:7">
      <c r="G20403"/>
    </row>
    <row r="20404" spans="7:7">
      <c r="G20404"/>
    </row>
    <row r="20405" spans="7:7">
      <c r="G20405"/>
    </row>
    <row r="20406" spans="7:7">
      <c r="G20406"/>
    </row>
    <row r="20407" spans="7:7">
      <c r="G20407"/>
    </row>
    <row r="20408" spans="7:7">
      <c r="G20408"/>
    </row>
    <row r="20409" spans="7:7">
      <c r="G20409"/>
    </row>
    <row r="20410" spans="7:7">
      <c r="G20410"/>
    </row>
    <row r="20411" spans="7:7">
      <c r="G20411"/>
    </row>
    <row r="20412" spans="7:7">
      <c r="G20412"/>
    </row>
    <row r="20413" spans="7:7">
      <c r="G20413"/>
    </row>
    <row r="20414" spans="7:7">
      <c r="G20414"/>
    </row>
    <row r="20415" spans="7:7">
      <c r="G20415"/>
    </row>
    <row r="20416" spans="7:7">
      <c r="G20416"/>
    </row>
    <row r="20417" spans="7:7">
      <c r="G20417"/>
    </row>
    <row r="20418" spans="7:7">
      <c r="G20418"/>
    </row>
    <row r="20419" spans="7:7">
      <c r="G20419"/>
    </row>
    <row r="20420" spans="7:7">
      <c r="G20420"/>
    </row>
    <row r="20421" spans="7:7">
      <c r="G20421"/>
    </row>
    <row r="20422" spans="7:7">
      <c r="G20422"/>
    </row>
    <row r="20423" spans="7:7">
      <c r="G20423"/>
    </row>
    <row r="20424" spans="7:7">
      <c r="G20424"/>
    </row>
    <row r="20425" spans="7:7">
      <c r="G20425"/>
    </row>
    <row r="20426" spans="7:7">
      <c r="G20426"/>
    </row>
    <row r="20427" spans="7:7">
      <c r="G20427"/>
    </row>
    <row r="20428" spans="7:7">
      <c r="G20428"/>
    </row>
    <row r="20429" spans="7:7">
      <c r="G20429"/>
    </row>
    <row r="20430" spans="7:7">
      <c r="G20430"/>
    </row>
    <row r="20431" spans="7:7">
      <c r="G20431"/>
    </row>
    <row r="20432" spans="7:7">
      <c r="G20432"/>
    </row>
    <row r="20433" spans="7:7">
      <c r="G20433"/>
    </row>
    <row r="20434" spans="7:7">
      <c r="G20434"/>
    </row>
    <row r="20435" spans="7:7">
      <c r="G20435"/>
    </row>
    <row r="20436" spans="7:7">
      <c r="G20436"/>
    </row>
    <row r="20437" spans="7:7">
      <c r="G20437"/>
    </row>
    <row r="20438" spans="7:7">
      <c r="G20438"/>
    </row>
    <row r="20439" spans="7:7">
      <c r="G20439"/>
    </row>
    <row r="20440" spans="7:7">
      <c r="G20440"/>
    </row>
    <row r="20441" spans="7:7">
      <c r="G20441"/>
    </row>
    <row r="20442" spans="7:7">
      <c r="G20442"/>
    </row>
    <row r="20443" spans="7:7">
      <c r="G20443"/>
    </row>
    <row r="20444" spans="7:7">
      <c r="G20444"/>
    </row>
    <row r="20445" spans="7:7">
      <c r="G20445"/>
    </row>
    <row r="20446" spans="7:7">
      <c r="G20446"/>
    </row>
    <row r="20447" spans="7:7">
      <c r="G20447"/>
    </row>
    <row r="20448" spans="7:7">
      <c r="G20448"/>
    </row>
    <row r="20449" spans="7:7">
      <c r="G20449"/>
    </row>
    <row r="20450" spans="7:7">
      <c r="G20450"/>
    </row>
    <row r="20451" spans="7:7">
      <c r="G20451"/>
    </row>
    <row r="20452" spans="7:7">
      <c r="G20452"/>
    </row>
    <row r="20453" spans="7:7">
      <c r="G20453"/>
    </row>
    <row r="20454" spans="7:7">
      <c r="G20454"/>
    </row>
    <row r="20455" spans="7:7">
      <c r="G20455"/>
    </row>
    <row r="20456" spans="7:7">
      <c r="G20456"/>
    </row>
    <row r="20457" spans="7:7">
      <c r="G20457"/>
    </row>
    <row r="20458" spans="7:7">
      <c r="G20458"/>
    </row>
    <row r="20459" spans="7:7">
      <c r="G20459"/>
    </row>
    <row r="20460" spans="7:7">
      <c r="G20460"/>
    </row>
    <row r="20461" spans="7:7">
      <c r="G20461"/>
    </row>
    <row r="20462" spans="7:7">
      <c r="G20462"/>
    </row>
    <row r="20463" spans="7:7">
      <c r="G20463"/>
    </row>
    <row r="20464" spans="7:7">
      <c r="G20464"/>
    </row>
    <row r="20465" spans="7:7">
      <c r="G20465"/>
    </row>
    <row r="20466" spans="7:7">
      <c r="G20466"/>
    </row>
    <row r="20467" spans="7:7">
      <c r="G20467"/>
    </row>
    <row r="20468" spans="7:7">
      <c r="G20468"/>
    </row>
    <row r="20469" spans="7:7">
      <c r="G20469"/>
    </row>
    <row r="20470" spans="7:7">
      <c r="G20470"/>
    </row>
    <row r="20471" spans="7:7">
      <c r="G20471"/>
    </row>
    <row r="20472" spans="7:7">
      <c r="G20472"/>
    </row>
    <row r="20473" spans="7:7">
      <c r="G20473"/>
    </row>
    <row r="20474" spans="7:7">
      <c r="G20474"/>
    </row>
    <row r="20475" spans="7:7">
      <c r="G20475"/>
    </row>
    <row r="20476" spans="7:7">
      <c r="G20476"/>
    </row>
    <row r="20477" spans="7:7">
      <c r="G20477"/>
    </row>
    <row r="20478" spans="7:7">
      <c r="G20478"/>
    </row>
    <row r="20479" spans="7:7">
      <c r="G20479"/>
    </row>
    <row r="20480" spans="7:7">
      <c r="G20480"/>
    </row>
    <row r="20481" spans="7:7">
      <c r="G20481"/>
    </row>
    <row r="20482" spans="7:7">
      <c r="G20482"/>
    </row>
    <row r="20483" spans="7:7">
      <c r="G20483"/>
    </row>
    <row r="20484" spans="7:7">
      <c r="G20484"/>
    </row>
    <row r="20485" spans="7:7">
      <c r="G20485"/>
    </row>
    <row r="20486" spans="7:7">
      <c r="G20486"/>
    </row>
    <row r="20487" spans="7:7">
      <c r="G20487"/>
    </row>
    <row r="20488" spans="7:7">
      <c r="G20488"/>
    </row>
    <row r="20489" spans="7:7">
      <c r="G20489"/>
    </row>
    <row r="20490" spans="7:7">
      <c r="G20490"/>
    </row>
    <row r="20491" spans="7:7">
      <c r="G20491"/>
    </row>
    <row r="20492" spans="7:7">
      <c r="G20492"/>
    </row>
    <row r="20493" spans="7:7">
      <c r="G20493"/>
    </row>
    <row r="20494" spans="7:7">
      <c r="G20494"/>
    </row>
    <row r="20495" spans="7:7">
      <c r="G20495"/>
    </row>
    <row r="20496" spans="7:7">
      <c r="G20496"/>
    </row>
    <row r="20497" spans="7:7">
      <c r="G20497"/>
    </row>
    <row r="20498" spans="7:7">
      <c r="G20498"/>
    </row>
    <row r="20499" spans="7:7">
      <c r="G20499"/>
    </row>
    <row r="20500" spans="7:7">
      <c r="G20500"/>
    </row>
    <row r="20501" spans="7:7">
      <c r="G20501"/>
    </row>
    <row r="20502" spans="7:7">
      <c r="G20502"/>
    </row>
    <row r="20503" spans="7:7">
      <c r="G20503"/>
    </row>
    <row r="20504" spans="7:7">
      <c r="G20504"/>
    </row>
    <row r="20505" spans="7:7">
      <c r="G20505"/>
    </row>
    <row r="20506" spans="7:7">
      <c r="G20506"/>
    </row>
    <row r="20507" spans="7:7">
      <c r="G20507"/>
    </row>
    <row r="20508" spans="7:7">
      <c r="G20508"/>
    </row>
    <row r="20509" spans="7:7">
      <c r="G20509"/>
    </row>
    <row r="20510" spans="7:7">
      <c r="G20510"/>
    </row>
    <row r="20511" spans="7:7">
      <c r="G20511"/>
    </row>
    <row r="20512" spans="7:7">
      <c r="G20512"/>
    </row>
    <row r="20513" spans="7:7">
      <c r="G20513"/>
    </row>
    <row r="20514" spans="7:7">
      <c r="G20514"/>
    </row>
    <row r="20515" spans="7:7">
      <c r="G20515"/>
    </row>
    <row r="20516" spans="7:7">
      <c r="G20516"/>
    </row>
    <row r="20517" spans="7:7">
      <c r="G20517"/>
    </row>
    <row r="20518" spans="7:7">
      <c r="G20518"/>
    </row>
    <row r="20519" spans="7:7">
      <c r="G20519"/>
    </row>
    <row r="20520" spans="7:7">
      <c r="G20520"/>
    </row>
    <row r="20521" spans="7:7">
      <c r="G20521"/>
    </row>
    <row r="20522" spans="7:7">
      <c r="G20522"/>
    </row>
    <row r="20523" spans="7:7">
      <c r="G20523"/>
    </row>
    <row r="20524" spans="7:7">
      <c r="G20524"/>
    </row>
    <row r="20525" spans="7:7">
      <c r="G20525"/>
    </row>
    <row r="20526" spans="7:7">
      <c r="G20526"/>
    </row>
    <row r="20527" spans="7:7">
      <c r="G20527"/>
    </row>
    <row r="20528" spans="7:7">
      <c r="G20528"/>
    </row>
    <row r="20529" spans="7:7">
      <c r="G20529"/>
    </row>
    <row r="20530" spans="7:7">
      <c r="G20530"/>
    </row>
    <row r="20531" spans="7:7">
      <c r="G20531"/>
    </row>
    <row r="20532" spans="7:7">
      <c r="G20532"/>
    </row>
    <row r="20533" spans="7:7">
      <c r="G20533"/>
    </row>
    <row r="20534" spans="7:7">
      <c r="G20534"/>
    </row>
    <row r="20535" spans="7:7">
      <c r="G20535"/>
    </row>
    <row r="20536" spans="7:7">
      <c r="G20536"/>
    </row>
    <row r="20537" spans="7:7">
      <c r="G20537"/>
    </row>
    <row r="20538" spans="7:7">
      <c r="G20538"/>
    </row>
    <row r="20539" spans="7:7">
      <c r="G20539"/>
    </row>
    <row r="20540" spans="7:7">
      <c r="G20540"/>
    </row>
    <row r="20541" spans="7:7">
      <c r="G20541"/>
    </row>
    <row r="20542" spans="7:7">
      <c r="G20542"/>
    </row>
    <row r="20543" spans="7:7">
      <c r="G20543"/>
    </row>
    <row r="20544" spans="7:7">
      <c r="G20544"/>
    </row>
    <row r="20545" spans="7:7">
      <c r="G20545"/>
    </row>
    <row r="20546" spans="7:7">
      <c r="G20546"/>
    </row>
    <row r="20547" spans="7:7">
      <c r="G20547"/>
    </row>
    <row r="20548" spans="7:7">
      <c r="G20548"/>
    </row>
    <row r="20549" spans="7:7">
      <c r="G20549"/>
    </row>
    <row r="20550" spans="7:7">
      <c r="G20550"/>
    </row>
    <row r="20551" spans="7:7">
      <c r="G20551"/>
    </row>
    <row r="20552" spans="7:7">
      <c r="G20552"/>
    </row>
    <row r="20553" spans="7:7">
      <c r="G20553"/>
    </row>
    <row r="20554" spans="7:7">
      <c r="G20554"/>
    </row>
    <row r="20555" spans="7:7">
      <c r="G20555"/>
    </row>
    <row r="20556" spans="7:7">
      <c r="G20556"/>
    </row>
    <row r="20557" spans="7:7">
      <c r="G20557"/>
    </row>
    <row r="20558" spans="7:7">
      <c r="G20558"/>
    </row>
    <row r="20559" spans="7:7">
      <c r="G20559"/>
    </row>
    <row r="20560" spans="7:7">
      <c r="G20560"/>
    </row>
    <row r="20561" spans="7:7">
      <c r="G20561"/>
    </row>
    <row r="20562" spans="7:7">
      <c r="G20562"/>
    </row>
    <row r="20563" spans="7:7">
      <c r="G20563"/>
    </row>
    <row r="20564" spans="7:7">
      <c r="G20564"/>
    </row>
    <row r="20565" spans="7:7">
      <c r="G20565"/>
    </row>
    <row r="20566" spans="7:7">
      <c r="G20566"/>
    </row>
    <row r="20567" spans="7:7">
      <c r="G20567"/>
    </row>
    <row r="20568" spans="7:7">
      <c r="G20568"/>
    </row>
    <row r="20569" spans="7:7">
      <c r="G20569"/>
    </row>
    <row r="20570" spans="7:7">
      <c r="G20570"/>
    </row>
    <row r="20571" spans="7:7">
      <c r="G20571"/>
    </row>
    <row r="20572" spans="7:7">
      <c r="G20572"/>
    </row>
    <row r="20573" spans="7:7">
      <c r="G20573"/>
    </row>
    <row r="20574" spans="7:7">
      <c r="G20574"/>
    </row>
    <row r="20575" spans="7:7">
      <c r="G20575"/>
    </row>
    <row r="20576" spans="7:7">
      <c r="G20576"/>
    </row>
    <row r="20577" spans="7:7">
      <c r="G20577"/>
    </row>
    <row r="20578" spans="7:7">
      <c r="G20578"/>
    </row>
    <row r="20579" spans="7:7">
      <c r="G20579"/>
    </row>
    <row r="20580" spans="7:7">
      <c r="G20580"/>
    </row>
    <row r="20581" spans="7:7">
      <c r="G20581"/>
    </row>
    <row r="20582" spans="7:7">
      <c r="G20582"/>
    </row>
    <row r="20583" spans="7:7">
      <c r="G20583"/>
    </row>
    <row r="20584" spans="7:7">
      <c r="G20584"/>
    </row>
    <row r="20585" spans="7:7">
      <c r="G20585"/>
    </row>
    <row r="20586" spans="7:7">
      <c r="G20586"/>
    </row>
    <row r="20587" spans="7:7">
      <c r="G20587"/>
    </row>
    <row r="20588" spans="7:7">
      <c r="G20588"/>
    </row>
    <row r="20589" spans="7:7">
      <c r="G20589"/>
    </row>
    <row r="20590" spans="7:7">
      <c r="G20590"/>
    </row>
    <row r="20591" spans="7:7">
      <c r="G20591"/>
    </row>
    <row r="20592" spans="7:7">
      <c r="G20592"/>
    </row>
    <row r="20593" spans="7:7">
      <c r="G20593"/>
    </row>
    <row r="20594" spans="7:7">
      <c r="G20594"/>
    </row>
    <row r="20595" spans="7:7">
      <c r="G20595"/>
    </row>
    <row r="20596" spans="7:7">
      <c r="G20596"/>
    </row>
    <row r="20597" spans="7:7">
      <c r="G20597"/>
    </row>
    <row r="20598" spans="7:7">
      <c r="G20598"/>
    </row>
    <row r="20599" spans="7:7">
      <c r="G20599"/>
    </row>
    <row r="20600" spans="7:7">
      <c r="G20600"/>
    </row>
    <row r="20601" spans="7:7">
      <c r="G20601"/>
    </row>
    <row r="20602" spans="7:7">
      <c r="G20602"/>
    </row>
    <row r="20603" spans="7:7">
      <c r="G20603"/>
    </row>
    <row r="20604" spans="7:7">
      <c r="G20604"/>
    </row>
    <row r="20605" spans="7:7">
      <c r="G20605"/>
    </row>
    <row r="20606" spans="7:7">
      <c r="G20606"/>
    </row>
    <row r="20607" spans="7:7">
      <c r="G20607"/>
    </row>
    <row r="20608" spans="7:7">
      <c r="G20608"/>
    </row>
    <row r="20609" spans="7:7">
      <c r="G20609"/>
    </row>
    <row r="20610" spans="7:7">
      <c r="G20610"/>
    </row>
    <row r="20611" spans="7:7">
      <c r="G20611"/>
    </row>
    <row r="20612" spans="7:7">
      <c r="G20612"/>
    </row>
    <row r="20613" spans="7:7">
      <c r="G20613"/>
    </row>
    <row r="20614" spans="7:7">
      <c r="G20614"/>
    </row>
    <row r="20615" spans="7:7">
      <c r="G20615"/>
    </row>
    <row r="20616" spans="7:7">
      <c r="G20616"/>
    </row>
    <row r="20617" spans="7:7">
      <c r="G20617"/>
    </row>
    <row r="20618" spans="7:7">
      <c r="G20618"/>
    </row>
    <row r="20619" spans="7:7">
      <c r="G20619"/>
    </row>
    <row r="20620" spans="7:7">
      <c r="G20620"/>
    </row>
    <row r="20621" spans="7:7">
      <c r="G20621"/>
    </row>
    <row r="20622" spans="7:7">
      <c r="G20622"/>
    </row>
    <row r="20623" spans="7:7">
      <c r="G20623"/>
    </row>
    <row r="20624" spans="7:7">
      <c r="G20624"/>
    </row>
    <row r="20625" spans="7:7">
      <c r="G20625"/>
    </row>
    <row r="20626" spans="7:7">
      <c r="G20626"/>
    </row>
    <row r="20627" spans="7:7">
      <c r="G20627"/>
    </row>
    <row r="20628" spans="7:7">
      <c r="G20628"/>
    </row>
    <row r="20629" spans="7:7">
      <c r="G20629"/>
    </row>
    <row r="20630" spans="7:7">
      <c r="G20630"/>
    </row>
    <row r="20631" spans="7:7">
      <c r="G20631"/>
    </row>
    <row r="20632" spans="7:7">
      <c r="G20632"/>
    </row>
    <row r="20633" spans="7:7">
      <c r="G20633"/>
    </row>
    <row r="20634" spans="7:7">
      <c r="G20634"/>
    </row>
    <row r="20635" spans="7:7">
      <c r="G20635"/>
    </row>
    <row r="20636" spans="7:7">
      <c r="G20636"/>
    </row>
    <row r="20637" spans="7:7">
      <c r="G20637"/>
    </row>
    <row r="20638" spans="7:7">
      <c r="G20638"/>
    </row>
    <row r="20639" spans="7:7">
      <c r="G20639"/>
    </row>
    <row r="20640" spans="7:7">
      <c r="G20640"/>
    </row>
    <row r="20641" spans="7:7">
      <c r="G20641"/>
    </row>
    <row r="20642" spans="7:7">
      <c r="G20642"/>
    </row>
    <row r="20643" spans="7:7">
      <c r="G20643"/>
    </row>
    <row r="20644" spans="7:7">
      <c r="G20644"/>
    </row>
    <row r="20645" spans="7:7">
      <c r="G20645"/>
    </row>
    <row r="20646" spans="7:7">
      <c r="G20646"/>
    </row>
    <row r="20647" spans="7:7">
      <c r="G20647"/>
    </row>
    <row r="20648" spans="7:7">
      <c r="G20648"/>
    </row>
    <row r="20649" spans="7:7">
      <c r="G20649"/>
    </row>
    <row r="20650" spans="7:7">
      <c r="G20650"/>
    </row>
    <row r="20651" spans="7:7">
      <c r="G20651"/>
    </row>
    <row r="20652" spans="7:7">
      <c r="G20652"/>
    </row>
    <row r="20653" spans="7:7">
      <c r="G20653"/>
    </row>
    <row r="20654" spans="7:7">
      <c r="G20654"/>
    </row>
    <row r="20655" spans="7:7">
      <c r="G20655"/>
    </row>
    <row r="20656" spans="7:7">
      <c r="G20656"/>
    </row>
    <row r="20657" spans="7:7">
      <c r="G20657"/>
    </row>
    <row r="20658" spans="7:7">
      <c r="G20658"/>
    </row>
    <row r="20659" spans="7:7">
      <c r="G20659"/>
    </row>
    <row r="20660" spans="7:7">
      <c r="G20660"/>
    </row>
    <row r="20661" spans="7:7">
      <c r="G20661"/>
    </row>
    <row r="20662" spans="7:7">
      <c r="G20662"/>
    </row>
    <row r="20663" spans="7:7">
      <c r="G20663"/>
    </row>
    <row r="20664" spans="7:7">
      <c r="G20664"/>
    </row>
    <row r="20665" spans="7:7">
      <c r="G20665"/>
    </row>
    <row r="20666" spans="7:7">
      <c r="G20666"/>
    </row>
    <row r="20667" spans="7:7">
      <c r="G20667"/>
    </row>
    <row r="20668" spans="7:7">
      <c r="G20668"/>
    </row>
    <row r="20669" spans="7:7">
      <c r="G20669"/>
    </row>
    <row r="20670" spans="7:7">
      <c r="G20670"/>
    </row>
    <row r="20671" spans="7:7">
      <c r="G20671"/>
    </row>
    <row r="20672" spans="7:7">
      <c r="G20672"/>
    </row>
    <row r="20673" spans="7:7">
      <c r="G20673"/>
    </row>
    <row r="20674" spans="7:7">
      <c r="G20674"/>
    </row>
    <row r="20675" spans="7:7">
      <c r="G20675"/>
    </row>
    <row r="20676" spans="7:7">
      <c r="G20676"/>
    </row>
    <row r="20677" spans="7:7">
      <c r="G20677"/>
    </row>
    <row r="20678" spans="7:7">
      <c r="G20678"/>
    </row>
    <row r="20679" spans="7:7">
      <c r="G20679"/>
    </row>
    <row r="20680" spans="7:7">
      <c r="G20680"/>
    </row>
    <row r="20681" spans="7:7">
      <c r="G20681"/>
    </row>
    <row r="20682" spans="7:7">
      <c r="G20682"/>
    </row>
    <row r="20683" spans="7:7">
      <c r="G20683"/>
    </row>
    <row r="20684" spans="7:7">
      <c r="G20684"/>
    </row>
    <row r="20685" spans="7:7">
      <c r="G20685"/>
    </row>
    <row r="20686" spans="7:7">
      <c r="G20686"/>
    </row>
    <row r="20687" spans="7:7">
      <c r="G20687"/>
    </row>
    <row r="20688" spans="7:7">
      <c r="G20688"/>
    </row>
    <row r="20689" spans="7:7">
      <c r="G20689"/>
    </row>
    <row r="20690" spans="7:7">
      <c r="G20690"/>
    </row>
    <row r="20691" spans="7:7">
      <c r="G20691"/>
    </row>
    <row r="20692" spans="7:7">
      <c r="G20692"/>
    </row>
    <row r="20693" spans="7:7">
      <c r="G20693"/>
    </row>
    <row r="20694" spans="7:7">
      <c r="G20694"/>
    </row>
    <row r="20695" spans="7:7">
      <c r="G20695"/>
    </row>
    <row r="20696" spans="7:7">
      <c r="G20696"/>
    </row>
    <row r="20697" spans="7:7">
      <c r="G20697"/>
    </row>
    <row r="20698" spans="7:7">
      <c r="G20698"/>
    </row>
    <row r="20699" spans="7:7">
      <c r="G20699"/>
    </row>
    <row r="20700" spans="7:7">
      <c r="G20700"/>
    </row>
    <row r="20701" spans="7:7">
      <c r="G20701"/>
    </row>
    <row r="20702" spans="7:7">
      <c r="G20702"/>
    </row>
    <row r="20703" spans="7:7">
      <c r="G20703"/>
    </row>
    <row r="20704" spans="7:7">
      <c r="G20704"/>
    </row>
    <row r="20705" spans="7:7">
      <c r="G20705"/>
    </row>
    <row r="20706" spans="7:7">
      <c r="G20706"/>
    </row>
    <row r="20707" spans="7:7">
      <c r="G20707"/>
    </row>
    <row r="20708" spans="7:7">
      <c r="G20708"/>
    </row>
    <row r="20709" spans="7:7">
      <c r="G20709"/>
    </row>
    <row r="20710" spans="7:7">
      <c r="G20710"/>
    </row>
    <row r="20711" spans="7:7">
      <c r="G20711"/>
    </row>
    <row r="20712" spans="7:7">
      <c r="G20712"/>
    </row>
    <row r="20713" spans="7:7">
      <c r="G20713"/>
    </row>
    <row r="20714" spans="7:7">
      <c r="G20714"/>
    </row>
    <row r="20715" spans="7:7">
      <c r="G20715"/>
    </row>
    <row r="20716" spans="7:7">
      <c r="G20716"/>
    </row>
    <row r="20717" spans="7:7">
      <c r="G20717"/>
    </row>
    <row r="20718" spans="7:7">
      <c r="G20718"/>
    </row>
    <row r="20719" spans="7:7">
      <c r="G20719"/>
    </row>
    <row r="20720" spans="7:7">
      <c r="G20720"/>
    </row>
    <row r="20721" spans="7:7">
      <c r="G20721"/>
    </row>
    <row r="20722" spans="7:7">
      <c r="G20722"/>
    </row>
    <row r="20723" spans="7:7">
      <c r="G20723"/>
    </row>
    <row r="20724" spans="7:7">
      <c r="G20724"/>
    </row>
    <row r="20725" spans="7:7">
      <c r="G20725"/>
    </row>
    <row r="20726" spans="7:7">
      <c r="G20726"/>
    </row>
    <row r="20727" spans="7:7">
      <c r="G20727"/>
    </row>
    <row r="20728" spans="7:7">
      <c r="G20728"/>
    </row>
    <row r="20729" spans="7:7">
      <c r="G20729"/>
    </row>
    <row r="20730" spans="7:7">
      <c r="G20730"/>
    </row>
    <row r="20731" spans="7:7">
      <c r="G20731"/>
    </row>
    <row r="20732" spans="7:7">
      <c r="G20732"/>
    </row>
    <row r="20733" spans="7:7">
      <c r="G20733"/>
    </row>
    <row r="20734" spans="7:7">
      <c r="G20734"/>
    </row>
    <row r="20735" spans="7:7">
      <c r="G20735"/>
    </row>
    <row r="20736" spans="7:7">
      <c r="G20736"/>
    </row>
    <row r="20737" spans="7:7">
      <c r="G20737"/>
    </row>
    <row r="20738" spans="7:7">
      <c r="G20738"/>
    </row>
    <row r="20739" spans="7:7">
      <c r="G20739"/>
    </row>
    <row r="20740" spans="7:7">
      <c r="G20740"/>
    </row>
    <row r="20741" spans="7:7">
      <c r="G20741"/>
    </row>
    <row r="20742" spans="7:7">
      <c r="G20742"/>
    </row>
    <row r="20743" spans="7:7">
      <c r="G20743"/>
    </row>
    <row r="20744" spans="7:7">
      <c r="G20744"/>
    </row>
    <row r="20745" spans="7:7">
      <c r="G20745"/>
    </row>
    <row r="20746" spans="7:7">
      <c r="G20746"/>
    </row>
    <row r="20747" spans="7:7">
      <c r="G20747"/>
    </row>
    <row r="20748" spans="7:7">
      <c r="G20748"/>
    </row>
    <row r="20749" spans="7:7">
      <c r="G20749"/>
    </row>
    <row r="20750" spans="7:7">
      <c r="G20750"/>
    </row>
    <row r="20751" spans="7:7">
      <c r="G20751"/>
    </row>
    <row r="20752" spans="7:7">
      <c r="G20752"/>
    </row>
    <row r="20753" spans="7:7">
      <c r="G20753"/>
    </row>
    <row r="20754" spans="7:7">
      <c r="G20754"/>
    </row>
    <row r="20755" spans="7:7">
      <c r="G20755"/>
    </row>
    <row r="20756" spans="7:7">
      <c r="G20756"/>
    </row>
    <row r="20757" spans="7:7">
      <c r="G20757"/>
    </row>
    <row r="20758" spans="7:7">
      <c r="G20758"/>
    </row>
    <row r="20759" spans="7:7">
      <c r="G20759"/>
    </row>
    <row r="20760" spans="7:7">
      <c r="G20760"/>
    </row>
    <row r="20761" spans="7:7">
      <c r="G20761"/>
    </row>
    <row r="20762" spans="7:7">
      <c r="G20762"/>
    </row>
    <row r="20763" spans="7:7">
      <c r="G20763"/>
    </row>
    <row r="20764" spans="7:7">
      <c r="G20764"/>
    </row>
    <row r="20765" spans="7:7">
      <c r="G20765"/>
    </row>
    <row r="20766" spans="7:7">
      <c r="G20766"/>
    </row>
    <row r="20767" spans="7:7">
      <c r="G20767"/>
    </row>
    <row r="20768" spans="7:7">
      <c r="G20768"/>
    </row>
    <row r="20769" spans="7:7">
      <c r="G20769"/>
    </row>
    <row r="20770" spans="7:7">
      <c r="G20770"/>
    </row>
    <row r="20771" spans="7:7">
      <c r="G20771"/>
    </row>
    <row r="20772" spans="7:7">
      <c r="G20772"/>
    </row>
    <row r="20773" spans="7:7">
      <c r="G20773"/>
    </row>
    <row r="20774" spans="7:7">
      <c r="G20774"/>
    </row>
    <row r="20775" spans="7:7">
      <c r="G20775"/>
    </row>
    <row r="20776" spans="7:7">
      <c r="G20776"/>
    </row>
    <row r="20777" spans="7:7">
      <c r="G20777"/>
    </row>
    <row r="20778" spans="7:7">
      <c r="G20778"/>
    </row>
    <row r="20779" spans="7:7">
      <c r="G20779"/>
    </row>
    <row r="20780" spans="7:7">
      <c r="G20780"/>
    </row>
    <row r="20781" spans="7:7">
      <c r="G20781"/>
    </row>
    <row r="20782" spans="7:7">
      <c r="G20782"/>
    </row>
    <row r="20783" spans="7:7">
      <c r="G20783"/>
    </row>
    <row r="20784" spans="7:7">
      <c r="G20784"/>
    </row>
    <row r="20785" spans="7:7">
      <c r="G20785"/>
    </row>
    <row r="20786" spans="7:7">
      <c r="G20786"/>
    </row>
    <row r="20787" spans="7:7">
      <c r="G20787"/>
    </row>
    <row r="20788" spans="7:7">
      <c r="G20788"/>
    </row>
    <row r="20789" spans="7:7">
      <c r="G20789"/>
    </row>
    <row r="20790" spans="7:7">
      <c r="G20790"/>
    </row>
    <row r="20791" spans="7:7">
      <c r="G20791"/>
    </row>
    <row r="20792" spans="7:7">
      <c r="G20792"/>
    </row>
    <row r="20793" spans="7:7">
      <c r="G20793"/>
    </row>
    <row r="20794" spans="7:7">
      <c r="G20794"/>
    </row>
    <row r="20795" spans="7:7">
      <c r="G20795"/>
    </row>
    <row r="20796" spans="7:7">
      <c r="G20796"/>
    </row>
    <row r="20797" spans="7:7">
      <c r="G20797"/>
    </row>
    <row r="20798" spans="7:7">
      <c r="G20798"/>
    </row>
    <row r="20799" spans="7:7">
      <c r="G20799"/>
    </row>
    <row r="20800" spans="7:7">
      <c r="G20800"/>
    </row>
    <row r="20801" spans="7:7">
      <c r="G20801"/>
    </row>
    <row r="20802" spans="7:7">
      <c r="G20802"/>
    </row>
    <row r="20803" spans="7:7">
      <c r="G20803"/>
    </row>
    <row r="20804" spans="7:7">
      <c r="G20804"/>
    </row>
    <row r="20805" spans="7:7">
      <c r="G20805"/>
    </row>
    <row r="20806" spans="7:7">
      <c r="G20806"/>
    </row>
    <row r="20807" spans="7:7">
      <c r="G20807"/>
    </row>
    <row r="20808" spans="7:7">
      <c r="G20808"/>
    </row>
    <row r="20809" spans="7:7">
      <c r="G20809"/>
    </row>
    <row r="20810" spans="7:7">
      <c r="G20810"/>
    </row>
    <row r="20811" spans="7:7">
      <c r="G20811"/>
    </row>
    <row r="20812" spans="7:7">
      <c r="G20812"/>
    </row>
    <row r="20813" spans="7:7">
      <c r="G20813"/>
    </row>
    <row r="20814" spans="7:7">
      <c r="G20814"/>
    </row>
    <row r="20815" spans="7:7">
      <c r="G20815"/>
    </row>
    <row r="20816" spans="7:7">
      <c r="G20816"/>
    </row>
    <row r="20817" spans="7:7">
      <c r="G20817"/>
    </row>
    <row r="20818" spans="7:7">
      <c r="G20818"/>
    </row>
    <row r="20819" spans="7:7">
      <c r="G20819"/>
    </row>
    <row r="20820" spans="7:7">
      <c r="G20820"/>
    </row>
    <row r="20821" spans="7:7">
      <c r="G20821"/>
    </row>
    <row r="20822" spans="7:7">
      <c r="G20822"/>
    </row>
    <row r="20823" spans="7:7">
      <c r="G20823"/>
    </row>
    <row r="20824" spans="7:7">
      <c r="G20824"/>
    </row>
    <row r="20825" spans="7:7">
      <c r="G20825"/>
    </row>
    <row r="20826" spans="7:7">
      <c r="G20826"/>
    </row>
    <row r="20827" spans="7:7">
      <c r="G20827"/>
    </row>
    <row r="20828" spans="7:7">
      <c r="G20828"/>
    </row>
    <row r="20829" spans="7:7">
      <c r="G20829"/>
    </row>
    <row r="20830" spans="7:7">
      <c r="G20830"/>
    </row>
    <row r="20831" spans="7:7">
      <c r="G20831"/>
    </row>
    <row r="20832" spans="7:7">
      <c r="G20832"/>
    </row>
    <row r="20833" spans="7:7">
      <c r="G20833"/>
    </row>
    <row r="20834" spans="7:7">
      <c r="G20834"/>
    </row>
    <row r="20835" spans="7:7">
      <c r="G20835"/>
    </row>
    <row r="20836" spans="7:7">
      <c r="G20836"/>
    </row>
    <row r="20837" spans="7:7">
      <c r="G20837"/>
    </row>
    <row r="20838" spans="7:7">
      <c r="G20838"/>
    </row>
    <row r="20839" spans="7:7">
      <c r="G20839"/>
    </row>
    <row r="20840" spans="7:7">
      <c r="G20840"/>
    </row>
    <row r="20841" spans="7:7">
      <c r="G20841"/>
    </row>
    <row r="20842" spans="7:7">
      <c r="G20842"/>
    </row>
    <row r="20843" spans="7:7">
      <c r="G20843"/>
    </row>
    <row r="20844" spans="7:7">
      <c r="G20844"/>
    </row>
    <row r="20845" spans="7:7">
      <c r="G20845"/>
    </row>
    <row r="20846" spans="7:7">
      <c r="G20846"/>
    </row>
    <row r="20847" spans="7:7">
      <c r="G20847"/>
    </row>
    <row r="20848" spans="7:7">
      <c r="G20848"/>
    </row>
    <row r="20849" spans="7:7">
      <c r="G20849"/>
    </row>
    <row r="20850" spans="7:7">
      <c r="G20850"/>
    </row>
    <row r="20851" spans="7:7">
      <c r="G20851"/>
    </row>
    <row r="20852" spans="7:7">
      <c r="G20852"/>
    </row>
    <row r="20853" spans="7:7">
      <c r="G20853"/>
    </row>
    <row r="20854" spans="7:7">
      <c r="G20854"/>
    </row>
    <row r="20855" spans="7:7">
      <c r="G20855"/>
    </row>
    <row r="20856" spans="7:7">
      <c r="G20856"/>
    </row>
    <row r="20857" spans="7:7">
      <c r="G20857"/>
    </row>
    <row r="20858" spans="7:7">
      <c r="G20858"/>
    </row>
    <row r="20859" spans="7:7">
      <c r="G20859"/>
    </row>
    <row r="20860" spans="7:7">
      <c r="G20860"/>
    </row>
    <row r="20861" spans="7:7">
      <c r="G20861"/>
    </row>
    <row r="20862" spans="7:7">
      <c r="G20862"/>
    </row>
    <row r="20863" spans="7:7">
      <c r="G20863"/>
    </row>
    <row r="20864" spans="7:7">
      <c r="G20864"/>
    </row>
    <row r="20865" spans="7:7">
      <c r="G20865"/>
    </row>
    <row r="20866" spans="7:7">
      <c r="G20866"/>
    </row>
    <row r="20867" spans="7:7">
      <c r="G20867"/>
    </row>
    <row r="20868" spans="7:7">
      <c r="G20868"/>
    </row>
    <row r="20869" spans="7:7">
      <c r="G20869"/>
    </row>
    <row r="20870" spans="7:7">
      <c r="G20870"/>
    </row>
    <row r="20871" spans="7:7">
      <c r="G20871"/>
    </row>
    <row r="20872" spans="7:7">
      <c r="G20872"/>
    </row>
    <row r="20873" spans="7:7">
      <c r="G20873"/>
    </row>
    <row r="20874" spans="7:7">
      <c r="G20874"/>
    </row>
    <row r="20875" spans="7:7">
      <c r="G20875"/>
    </row>
    <row r="20876" spans="7:7">
      <c r="G20876"/>
    </row>
    <row r="20877" spans="7:7">
      <c r="G20877"/>
    </row>
    <row r="20878" spans="7:7">
      <c r="G20878"/>
    </row>
    <row r="20879" spans="7:7">
      <c r="G20879"/>
    </row>
    <row r="20880" spans="7:7">
      <c r="G20880"/>
    </row>
    <row r="20881" spans="7:7">
      <c r="G20881"/>
    </row>
    <row r="20882" spans="7:7">
      <c r="G20882"/>
    </row>
    <row r="20883" spans="7:7">
      <c r="G20883"/>
    </row>
    <row r="20884" spans="7:7">
      <c r="G20884"/>
    </row>
    <row r="20885" spans="7:7">
      <c r="G20885"/>
    </row>
    <row r="20886" spans="7:7">
      <c r="G20886"/>
    </row>
    <row r="20887" spans="7:7">
      <c r="G20887"/>
    </row>
    <row r="20888" spans="7:7">
      <c r="G20888"/>
    </row>
    <row r="20889" spans="7:7">
      <c r="G20889"/>
    </row>
    <row r="20890" spans="7:7">
      <c r="G20890"/>
    </row>
    <row r="20891" spans="7:7">
      <c r="G20891"/>
    </row>
    <row r="20892" spans="7:7">
      <c r="G20892"/>
    </row>
    <row r="20893" spans="7:7">
      <c r="G20893"/>
    </row>
    <row r="20894" spans="7:7">
      <c r="G20894"/>
    </row>
    <row r="20895" spans="7:7">
      <c r="G20895"/>
    </row>
    <row r="20896" spans="7:7">
      <c r="G20896"/>
    </row>
    <row r="20897" spans="7:7">
      <c r="G20897"/>
    </row>
    <row r="20898" spans="7:7">
      <c r="G20898"/>
    </row>
    <row r="20899" spans="7:7">
      <c r="G20899"/>
    </row>
    <row r="20900" spans="7:7">
      <c r="G20900"/>
    </row>
    <row r="20901" spans="7:7">
      <c r="G20901"/>
    </row>
    <row r="20902" spans="7:7">
      <c r="G20902"/>
    </row>
    <row r="20903" spans="7:7">
      <c r="G20903"/>
    </row>
    <row r="20904" spans="7:7">
      <c r="G20904"/>
    </row>
    <row r="20905" spans="7:7">
      <c r="G20905"/>
    </row>
    <row r="20906" spans="7:7">
      <c r="G20906"/>
    </row>
    <row r="20907" spans="7:7">
      <c r="G20907"/>
    </row>
    <row r="20908" spans="7:7">
      <c r="G20908"/>
    </row>
    <row r="20909" spans="7:7">
      <c r="G20909"/>
    </row>
    <row r="20910" spans="7:7">
      <c r="G20910"/>
    </row>
    <row r="20911" spans="7:7">
      <c r="G20911"/>
    </row>
    <row r="20912" spans="7:7">
      <c r="G20912"/>
    </row>
    <row r="20913" spans="7:7">
      <c r="G20913"/>
    </row>
    <row r="20914" spans="7:7">
      <c r="G20914"/>
    </row>
    <row r="20915" spans="7:7">
      <c r="G20915"/>
    </row>
    <row r="20916" spans="7:7">
      <c r="G20916"/>
    </row>
    <row r="20917" spans="7:7">
      <c r="G20917"/>
    </row>
    <row r="20918" spans="7:7">
      <c r="G20918"/>
    </row>
    <row r="20919" spans="7:7">
      <c r="G20919"/>
    </row>
    <row r="20920" spans="7:7">
      <c r="G20920"/>
    </row>
    <row r="20921" spans="7:7">
      <c r="G20921"/>
    </row>
    <row r="20922" spans="7:7">
      <c r="G20922"/>
    </row>
    <row r="20923" spans="7:7">
      <c r="G20923"/>
    </row>
    <row r="20924" spans="7:7">
      <c r="G20924"/>
    </row>
    <row r="20925" spans="7:7">
      <c r="G20925"/>
    </row>
    <row r="20926" spans="7:7">
      <c r="G20926"/>
    </row>
    <row r="20927" spans="7:7">
      <c r="G20927"/>
    </row>
    <row r="20928" spans="7:7">
      <c r="G20928"/>
    </row>
    <row r="20929" spans="7:7">
      <c r="G20929"/>
    </row>
    <row r="20930" spans="7:7">
      <c r="G20930"/>
    </row>
    <row r="20931" spans="7:7">
      <c r="G20931"/>
    </row>
    <row r="20932" spans="7:7">
      <c r="G20932"/>
    </row>
    <row r="20933" spans="7:7">
      <c r="G20933"/>
    </row>
    <row r="20934" spans="7:7">
      <c r="G20934"/>
    </row>
    <row r="20935" spans="7:7">
      <c r="G20935"/>
    </row>
    <row r="20936" spans="7:7">
      <c r="G20936"/>
    </row>
    <row r="20937" spans="7:7">
      <c r="G20937"/>
    </row>
    <row r="20938" spans="7:7">
      <c r="G20938"/>
    </row>
    <row r="20939" spans="7:7">
      <c r="G20939"/>
    </row>
    <row r="20940" spans="7:7">
      <c r="G20940"/>
    </row>
    <row r="20941" spans="7:7">
      <c r="G20941"/>
    </row>
    <row r="20942" spans="7:7">
      <c r="G20942"/>
    </row>
    <row r="20943" spans="7:7">
      <c r="G20943"/>
    </row>
    <row r="20944" spans="7:7">
      <c r="G20944"/>
    </row>
    <row r="20945" spans="7:7">
      <c r="G20945"/>
    </row>
    <row r="20946" spans="7:7">
      <c r="G20946"/>
    </row>
    <row r="20947" spans="7:7">
      <c r="G20947"/>
    </row>
    <row r="20948" spans="7:7">
      <c r="G20948"/>
    </row>
    <row r="20949" spans="7:7">
      <c r="G20949"/>
    </row>
    <row r="20950" spans="7:7">
      <c r="G20950"/>
    </row>
    <row r="20951" spans="7:7">
      <c r="G20951"/>
    </row>
    <row r="20952" spans="7:7">
      <c r="G20952"/>
    </row>
    <row r="20953" spans="7:7">
      <c r="G20953"/>
    </row>
    <row r="20954" spans="7:7">
      <c r="G20954"/>
    </row>
    <row r="20955" spans="7:7">
      <c r="G20955"/>
    </row>
    <row r="20956" spans="7:7">
      <c r="G20956"/>
    </row>
    <row r="20957" spans="7:7">
      <c r="G20957"/>
    </row>
    <row r="20958" spans="7:7">
      <c r="G20958"/>
    </row>
    <row r="20959" spans="7:7">
      <c r="G20959"/>
    </row>
    <row r="20960" spans="7:7">
      <c r="G20960"/>
    </row>
    <row r="20961" spans="7:7">
      <c r="G20961"/>
    </row>
    <row r="20962" spans="7:7">
      <c r="G20962"/>
    </row>
    <row r="20963" spans="7:7">
      <c r="G20963"/>
    </row>
    <row r="20964" spans="7:7">
      <c r="G20964"/>
    </row>
    <row r="20965" spans="7:7">
      <c r="G20965"/>
    </row>
    <row r="20966" spans="7:7">
      <c r="G20966"/>
    </row>
    <row r="20967" spans="7:7">
      <c r="G20967"/>
    </row>
    <row r="20968" spans="7:7">
      <c r="G20968"/>
    </row>
    <row r="20969" spans="7:7">
      <c r="G20969"/>
    </row>
    <row r="20970" spans="7:7">
      <c r="G20970"/>
    </row>
    <row r="20971" spans="7:7">
      <c r="G20971"/>
    </row>
    <row r="20972" spans="7:7">
      <c r="G20972"/>
    </row>
    <row r="20973" spans="7:7">
      <c r="G20973"/>
    </row>
    <row r="20974" spans="7:7">
      <c r="G20974"/>
    </row>
    <row r="20975" spans="7:7">
      <c r="G20975"/>
    </row>
    <row r="20976" spans="7:7">
      <c r="G20976"/>
    </row>
    <row r="20977" spans="7:7">
      <c r="G20977"/>
    </row>
    <row r="20978" spans="7:7">
      <c r="G20978"/>
    </row>
    <row r="20979" spans="7:7">
      <c r="G20979"/>
    </row>
    <row r="20980" spans="7:7">
      <c r="G20980"/>
    </row>
    <row r="20981" spans="7:7">
      <c r="G20981"/>
    </row>
    <row r="20982" spans="7:7">
      <c r="G20982"/>
    </row>
    <row r="20983" spans="7:7">
      <c r="G20983"/>
    </row>
    <row r="20984" spans="7:7">
      <c r="G20984"/>
    </row>
    <row r="20985" spans="7:7">
      <c r="G20985"/>
    </row>
    <row r="20986" spans="7:7">
      <c r="G20986"/>
    </row>
    <row r="20987" spans="7:7">
      <c r="G20987"/>
    </row>
    <row r="20988" spans="7:7">
      <c r="G20988"/>
    </row>
    <row r="20989" spans="7:7">
      <c r="G20989"/>
    </row>
    <row r="20990" spans="7:7">
      <c r="G20990"/>
    </row>
    <row r="20991" spans="7:7">
      <c r="G20991"/>
    </row>
    <row r="20992" spans="7:7">
      <c r="G20992"/>
    </row>
    <row r="20993" spans="7:7">
      <c r="G20993"/>
    </row>
    <row r="20994" spans="7:7">
      <c r="G20994"/>
    </row>
    <row r="20995" spans="7:7">
      <c r="G20995"/>
    </row>
    <row r="20996" spans="7:7">
      <c r="G20996"/>
    </row>
    <row r="20997" spans="7:7">
      <c r="G20997"/>
    </row>
    <row r="20998" spans="7:7">
      <c r="G20998"/>
    </row>
    <row r="20999" spans="7:7">
      <c r="G20999"/>
    </row>
    <row r="21000" spans="7:7">
      <c r="G21000"/>
    </row>
    <row r="21001" spans="7:7">
      <c r="G21001"/>
    </row>
    <row r="21002" spans="7:7">
      <c r="G21002"/>
    </row>
    <row r="21003" spans="7:7">
      <c r="G21003"/>
    </row>
    <row r="21004" spans="7:7">
      <c r="G21004"/>
    </row>
    <row r="21005" spans="7:7">
      <c r="G21005"/>
    </row>
    <row r="21006" spans="7:7">
      <c r="G21006"/>
    </row>
    <row r="21007" spans="7:7">
      <c r="G21007"/>
    </row>
    <row r="21008" spans="7:7">
      <c r="G21008"/>
    </row>
    <row r="21009" spans="7:7">
      <c r="G21009"/>
    </row>
    <row r="21010" spans="7:7">
      <c r="G21010"/>
    </row>
    <row r="21011" spans="7:7">
      <c r="G21011"/>
    </row>
    <row r="21012" spans="7:7">
      <c r="G21012"/>
    </row>
    <row r="21013" spans="7:7">
      <c r="G21013"/>
    </row>
    <row r="21014" spans="7:7">
      <c r="G21014"/>
    </row>
    <row r="21015" spans="7:7">
      <c r="G21015"/>
    </row>
    <row r="21016" spans="7:7">
      <c r="G21016"/>
    </row>
    <row r="21017" spans="7:7">
      <c r="G21017"/>
    </row>
    <row r="21018" spans="7:7">
      <c r="G21018"/>
    </row>
    <row r="21019" spans="7:7">
      <c r="G21019"/>
    </row>
    <row r="21020" spans="7:7">
      <c r="G21020"/>
    </row>
    <row r="21021" spans="7:7">
      <c r="G21021"/>
    </row>
    <row r="21022" spans="7:7">
      <c r="G21022"/>
    </row>
    <row r="21023" spans="7:7">
      <c r="G21023"/>
    </row>
    <row r="21024" spans="7:7">
      <c r="G21024"/>
    </row>
    <row r="21025" spans="7:7">
      <c r="G21025"/>
    </row>
    <row r="21026" spans="7:7">
      <c r="G21026"/>
    </row>
    <row r="21027" spans="7:7">
      <c r="G21027"/>
    </row>
    <row r="21028" spans="7:7">
      <c r="G21028"/>
    </row>
    <row r="21029" spans="7:7">
      <c r="G21029"/>
    </row>
    <row r="21030" spans="7:7">
      <c r="G21030"/>
    </row>
    <row r="21031" spans="7:7">
      <c r="G21031"/>
    </row>
    <row r="21032" spans="7:7">
      <c r="G21032"/>
    </row>
    <row r="21033" spans="7:7">
      <c r="G21033"/>
    </row>
    <row r="21034" spans="7:7">
      <c r="G21034"/>
    </row>
    <row r="21035" spans="7:7">
      <c r="G21035"/>
    </row>
    <row r="21036" spans="7:7">
      <c r="G21036"/>
    </row>
    <row r="21037" spans="7:7">
      <c r="G21037"/>
    </row>
    <row r="21038" spans="7:7">
      <c r="G21038"/>
    </row>
    <row r="21039" spans="7:7">
      <c r="G21039"/>
    </row>
    <row r="21040" spans="7:7">
      <c r="G21040"/>
    </row>
    <row r="21041" spans="7:7">
      <c r="G21041"/>
    </row>
    <row r="21042" spans="7:7">
      <c r="G21042"/>
    </row>
    <row r="21043" spans="7:7">
      <c r="G21043"/>
    </row>
    <row r="21044" spans="7:7">
      <c r="G21044"/>
    </row>
    <row r="21045" spans="7:7">
      <c r="G21045"/>
    </row>
    <row r="21046" spans="7:7">
      <c r="G21046"/>
    </row>
    <row r="21047" spans="7:7">
      <c r="G21047"/>
    </row>
    <row r="21048" spans="7:7">
      <c r="G21048"/>
    </row>
    <row r="21049" spans="7:7">
      <c r="G21049"/>
    </row>
    <row r="21050" spans="7:7">
      <c r="G21050"/>
    </row>
    <row r="21051" spans="7:7">
      <c r="G21051"/>
    </row>
    <row r="21052" spans="7:7">
      <c r="G21052"/>
    </row>
    <row r="21053" spans="7:7">
      <c r="G21053"/>
    </row>
    <row r="21054" spans="7:7">
      <c r="G21054"/>
    </row>
    <row r="21055" spans="7:7">
      <c r="G21055"/>
    </row>
    <row r="21056" spans="7:7">
      <c r="G21056"/>
    </row>
    <row r="21057" spans="7:7">
      <c r="G21057"/>
    </row>
    <row r="21058" spans="7:7">
      <c r="G21058"/>
    </row>
    <row r="21059" spans="7:7">
      <c r="G21059"/>
    </row>
    <row r="21060" spans="7:7">
      <c r="G21060"/>
    </row>
    <row r="21061" spans="7:7">
      <c r="G21061"/>
    </row>
    <row r="21062" spans="7:7">
      <c r="G21062"/>
    </row>
    <row r="21063" spans="7:7">
      <c r="G21063"/>
    </row>
    <row r="21064" spans="7:7">
      <c r="G21064"/>
    </row>
    <row r="21065" spans="7:7">
      <c r="G21065"/>
    </row>
    <row r="21066" spans="7:7">
      <c r="G21066"/>
    </row>
    <row r="21067" spans="7:7">
      <c r="G21067"/>
    </row>
    <row r="21068" spans="7:7">
      <c r="G21068"/>
    </row>
    <row r="21069" spans="7:7">
      <c r="G21069"/>
    </row>
    <row r="21070" spans="7:7">
      <c r="G21070"/>
    </row>
    <row r="21071" spans="7:7">
      <c r="G21071"/>
    </row>
    <row r="21072" spans="7:7">
      <c r="G21072"/>
    </row>
    <row r="21073" spans="7:7">
      <c r="G21073"/>
    </row>
    <row r="21074" spans="7:7">
      <c r="G21074"/>
    </row>
    <row r="21075" spans="7:7">
      <c r="G21075"/>
    </row>
    <row r="21076" spans="7:7">
      <c r="G21076"/>
    </row>
    <row r="21077" spans="7:7">
      <c r="G21077"/>
    </row>
    <row r="21078" spans="7:7">
      <c r="G21078"/>
    </row>
    <row r="21079" spans="7:7">
      <c r="G21079"/>
    </row>
    <row r="21080" spans="7:7">
      <c r="G21080"/>
    </row>
    <row r="21081" spans="7:7">
      <c r="G21081"/>
    </row>
    <row r="21082" spans="7:7">
      <c r="G21082"/>
    </row>
    <row r="21083" spans="7:7">
      <c r="G21083"/>
    </row>
    <row r="21084" spans="7:7">
      <c r="G21084"/>
    </row>
    <row r="21085" spans="7:7">
      <c r="G21085"/>
    </row>
    <row r="21086" spans="7:7">
      <c r="G21086"/>
    </row>
    <row r="21087" spans="7:7">
      <c r="G21087"/>
    </row>
    <row r="21088" spans="7:7">
      <c r="G21088"/>
    </row>
    <row r="21089" spans="7:7">
      <c r="G21089"/>
    </row>
    <row r="21090" spans="7:7">
      <c r="G21090"/>
    </row>
    <row r="21091" spans="7:7">
      <c r="G21091"/>
    </row>
    <row r="21092" spans="7:7">
      <c r="G21092"/>
    </row>
    <row r="21093" spans="7:7">
      <c r="G21093"/>
    </row>
    <row r="21094" spans="7:7">
      <c r="G21094"/>
    </row>
    <row r="21095" spans="7:7">
      <c r="G21095"/>
    </row>
    <row r="21096" spans="7:7">
      <c r="G21096"/>
    </row>
    <row r="21097" spans="7:7">
      <c r="G21097"/>
    </row>
    <row r="21098" spans="7:7">
      <c r="G21098"/>
    </row>
    <row r="21099" spans="7:7">
      <c r="G21099"/>
    </row>
    <row r="21100" spans="7:7">
      <c r="G21100"/>
    </row>
    <row r="21101" spans="7:7">
      <c r="G21101"/>
    </row>
    <row r="21102" spans="7:7">
      <c r="G21102"/>
    </row>
    <row r="21103" spans="7:7">
      <c r="G21103"/>
    </row>
    <row r="21104" spans="7:7">
      <c r="G21104"/>
    </row>
    <row r="21105" spans="7:7">
      <c r="G21105"/>
    </row>
    <row r="21106" spans="7:7">
      <c r="G21106"/>
    </row>
    <row r="21107" spans="7:7">
      <c r="G21107"/>
    </row>
    <row r="21108" spans="7:7">
      <c r="G21108"/>
    </row>
    <row r="21109" spans="7:7">
      <c r="G21109"/>
    </row>
    <row r="21110" spans="7:7">
      <c r="G21110"/>
    </row>
    <row r="21111" spans="7:7">
      <c r="G21111"/>
    </row>
    <row r="21112" spans="7:7">
      <c r="G21112"/>
    </row>
    <row r="21113" spans="7:7">
      <c r="G21113"/>
    </row>
    <row r="21114" spans="7:7">
      <c r="G21114"/>
    </row>
    <row r="21115" spans="7:7">
      <c r="G21115"/>
    </row>
    <row r="21116" spans="7:7">
      <c r="G21116"/>
    </row>
    <row r="21117" spans="7:7">
      <c r="G21117"/>
    </row>
    <row r="21118" spans="7:7">
      <c r="G21118"/>
    </row>
    <row r="21119" spans="7:7">
      <c r="G21119"/>
    </row>
    <row r="21120" spans="7:7">
      <c r="G21120"/>
    </row>
    <row r="21121" spans="7:7">
      <c r="G21121"/>
    </row>
    <row r="21122" spans="7:7">
      <c r="G21122"/>
    </row>
    <row r="21123" spans="7:7">
      <c r="G21123"/>
    </row>
    <row r="21124" spans="7:7">
      <c r="G21124"/>
    </row>
    <row r="21125" spans="7:7">
      <c r="G21125"/>
    </row>
    <row r="21126" spans="7:7">
      <c r="G21126"/>
    </row>
    <row r="21127" spans="7:7">
      <c r="G21127"/>
    </row>
    <row r="21128" spans="7:7">
      <c r="G21128"/>
    </row>
    <row r="21129" spans="7:7">
      <c r="G21129"/>
    </row>
    <row r="21130" spans="7:7">
      <c r="G21130"/>
    </row>
    <row r="21131" spans="7:7">
      <c r="G21131"/>
    </row>
    <row r="21132" spans="7:7">
      <c r="G21132"/>
    </row>
    <row r="21133" spans="7:7">
      <c r="G21133"/>
    </row>
    <row r="21134" spans="7:7">
      <c r="G21134"/>
    </row>
    <row r="21135" spans="7:7">
      <c r="G21135"/>
    </row>
    <row r="21136" spans="7:7">
      <c r="G21136"/>
    </row>
    <row r="21137" spans="7:7">
      <c r="G21137"/>
    </row>
    <row r="21138" spans="7:7">
      <c r="G21138"/>
    </row>
    <row r="21139" spans="7:7">
      <c r="G21139"/>
    </row>
    <row r="21140" spans="7:7">
      <c r="G21140"/>
    </row>
    <row r="21141" spans="7:7">
      <c r="G21141"/>
    </row>
    <row r="21142" spans="7:7">
      <c r="G21142"/>
    </row>
    <row r="21143" spans="7:7">
      <c r="G21143"/>
    </row>
    <row r="21144" spans="7:7">
      <c r="G21144"/>
    </row>
    <row r="21145" spans="7:7">
      <c r="G21145"/>
    </row>
    <row r="21146" spans="7:7">
      <c r="G21146"/>
    </row>
    <row r="21147" spans="7:7">
      <c r="G21147"/>
    </row>
    <row r="21148" spans="7:7">
      <c r="G21148"/>
    </row>
    <row r="21149" spans="7:7">
      <c r="G21149"/>
    </row>
    <row r="21150" spans="7:7">
      <c r="G21150"/>
    </row>
    <row r="21151" spans="7:7">
      <c r="G21151"/>
    </row>
    <row r="21152" spans="7:7">
      <c r="G21152"/>
    </row>
    <row r="21153" spans="7:7">
      <c r="G21153"/>
    </row>
    <row r="21154" spans="7:7">
      <c r="G21154"/>
    </row>
    <row r="21155" spans="7:7">
      <c r="G21155"/>
    </row>
    <row r="21156" spans="7:7">
      <c r="G21156"/>
    </row>
    <row r="21157" spans="7:7">
      <c r="G21157"/>
    </row>
    <row r="21158" spans="7:7">
      <c r="G21158"/>
    </row>
    <row r="21159" spans="7:7">
      <c r="G21159"/>
    </row>
    <row r="21160" spans="7:7">
      <c r="G21160"/>
    </row>
    <row r="21161" spans="7:7">
      <c r="G21161"/>
    </row>
    <row r="21162" spans="7:7">
      <c r="G21162"/>
    </row>
    <row r="21163" spans="7:7">
      <c r="G21163"/>
    </row>
    <row r="21164" spans="7:7">
      <c r="G21164"/>
    </row>
    <row r="21165" spans="7:7">
      <c r="G21165"/>
    </row>
    <row r="21166" spans="7:7">
      <c r="G21166"/>
    </row>
    <row r="21167" spans="7:7">
      <c r="G21167"/>
    </row>
    <row r="21168" spans="7:7">
      <c r="G21168"/>
    </row>
    <row r="21169" spans="7:7">
      <c r="G21169"/>
    </row>
    <row r="21170" spans="7:7">
      <c r="G21170"/>
    </row>
    <row r="21171" spans="7:7">
      <c r="G21171"/>
    </row>
    <row r="21172" spans="7:7">
      <c r="G21172"/>
    </row>
    <row r="21173" spans="7:7">
      <c r="G21173"/>
    </row>
    <row r="21174" spans="7:7">
      <c r="G21174"/>
    </row>
    <row r="21175" spans="7:7">
      <c r="G21175"/>
    </row>
    <row r="21176" spans="7:7">
      <c r="G21176"/>
    </row>
    <row r="21177" spans="7:7">
      <c r="G21177"/>
    </row>
    <row r="21178" spans="7:7">
      <c r="G21178"/>
    </row>
    <row r="21179" spans="7:7">
      <c r="G21179"/>
    </row>
    <row r="21180" spans="7:7">
      <c r="G21180"/>
    </row>
    <row r="21181" spans="7:7">
      <c r="G21181"/>
    </row>
    <row r="21182" spans="7:7">
      <c r="G21182"/>
    </row>
    <row r="21183" spans="7:7">
      <c r="G21183"/>
    </row>
    <row r="21184" spans="7:7">
      <c r="G21184"/>
    </row>
    <row r="21185" spans="7:7">
      <c r="G21185"/>
    </row>
    <row r="21186" spans="7:7">
      <c r="G21186"/>
    </row>
    <row r="21187" spans="7:7">
      <c r="G21187"/>
    </row>
    <row r="21188" spans="7:7">
      <c r="G21188"/>
    </row>
    <row r="21189" spans="7:7">
      <c r="G21189"/>
    </row>
    <row r="21190" spans="7:7">
      <c r="G21190"/>
    </row>
    <row r="21191" spans="7:7">
      <c r="G21191"/>
    </row>
    <row r="21192" spans="7:7">
      <c r="G21192"/>
    </row>
    <row r="21193" spans="7:7">
      <c r="G21193"/>
    </row>
    <row r="21194" spans="7:7">
      <c r="G21194"/>
    </row>
    <row r="21195" spans="7:7">
      <c r="G21195"/>
    </row>
    <row r="21196" spans="7:7">
      <c r="G21196"/>
    </row>
    <row r="21197" spans="7:7">
      <c r="G21197"/>
    </row>
    <row r="21198" spans="7:7">
      <c r="G21198"/>
    </row>
    <row r="21199" spans="7:7">
      <c r="G21199"/>
    </row>
    <row r="21200" spans="7:7">
      <c r="G21200"/>
    </row>
    <row r="21201" spans="7:7">
      <c r="G21201"/>
    </row>
    <row r="21202" spans="7:7">
      <c r="G21202"/>
    </row>
    <row r="21203" spans="7:7">
      <c r="G21203"/>
    </row>
    <row r="21204" spans="7:7">
      <c r="G21204"/>
    </row>
    <row r="21205" spans="7:7">
      <c r="G21205"/>
    </row>
    <row r="21206" spans="7:7">
      <c r="G21206"/>
    </row>
    <row r="21207" spans="7:7">
      <c r="G21207"/>
    </row>
    <row r="21208" spans="7:7">
      <c r="G21208"/>
    </row>
    <row r="21209" spans="7:7">
      <c r="G21209"/>
    </row>
    <row r="21210" spans="7:7">
      <c r="G21210"/>
    </row>
    <row r="21211" spans="7:7">
      <c r="G21211"/>
    </row>
    <row r="21212" spans="7:7">
      <c r="G21212"/>
    </row>
    <row r="21213" spans="7:7">
      <c r="G21213"/>
    </row>
    <row r="21214" spans="7:7">
      <c r="G21214"/>
    </row>
    <row r="21215" spans="7:7">
      <c r="G21215"/>
    </row>
    <row r="21216" spans="7:7">
      <c r="G21216"/>
    </row>
    <row r="21217" spans="7:7">
      <c r="G21217"/>
    </row>
    <row r="21218" spans="7:7">
      <c r="G21218"/>
    </row>
    <row r="21219" spans="7:7">
      <c r="G21219"/>
    </row>
    <row r="21220" spans="7:7">
      <c r="G21220"/>
    </row>
    <row r="21221" spans="7:7">
      <c r="G21221"/>
    </row>
    <row r="21222" spans="7:7">
      <c r="G21222"/>
    </row>
    <row r="21223" spans="7:7">
      <c r="G21223"/>
    </row>
    <row r="21224" spans="7:7">
      <c r="G21224"/>
    </row>
    <row r="21225" spans="7:7">
      <c r="G21225"/>
    </row>
    <row r="21226" spans="7:7">
      <c r="G21226"/>
    </row>
    <row r="21227" spans="7:7">
      <c r="G21227"/>
    </row>
    <row r="21228" spans="7:7">
      <c r="G21228"/>
    </row>
    <row r="21229" spans="7:7">
      <c r="G21229"/>
    </row>
    <row r="21230" spans="7:7">
      <c r="G21230"/>
    </row>
    <row r="21231" spans="7:7">
      <c r="G21231"/>
    </row>
    <row r="21232" spans="7:7">
      <c r="G21232"/>
    </row>
    <row r="21233" spans="7:7">
      <c r="G21233"/>
    </row>
    <row r="21234" spans="7:7">
      <c r="G21234"/>
    </row>
    <row r="21235" spans="7:7">
      <c r="G21235"/>
    </row>
    <row r="21236" spans="7:7">
      <c r="G21236"/>
    </row>
    <row r="21237" spans="7:7">
      <c r="G21237"/>
    </row>
    <row r="21238" spans="7:7">
      <c r="G21238"/>
    </row>
    <row r="21239" spans="7:7">
      <c r="G21239"/>
    </row>
    <row r="21240" spans="7:7">
      <c r="G21240"/>
    </row>
    <row r="21241" spans="7:7">
      <c r="G21241"/>
    </row>
    <row r="21242" spans="7:7">
      <c r="G21242"/>
    </row>
    <row r="21243" spans="7:7">
      <c r="G21243"/>
    </row>
    <row r="21244" spans="7:7">
      <c r="G21244"/>
    </row>
    <row r="21245" spans="7:7">
      <c r="G21245"/>
    </row>
    <row r="21246" spans="7:7">
      <c r="G21246"/>
    </row>
    <row r="21247" spans="7:7">
      <c r="G21247"/>
    </row>
    <row r="21248" spans="7:7">
      <c r="G21248"/>
    </row>
    <row r="21249" spans="7:7">
      <c r="G21249"/>
    </row>
    <row r="21250" spans="7:7">
      <c r="G21250"/>
    </row>
    <row r="21251" spans="7:7">
      <c r="G21251"/>
    </row>
    <row r="21252" spans="7:7">
      <c r="G21252"/>
    </row>
    <row r="21253" spans="7:7">
      <c r="G21253"/>
    </row>
    <row r="21254" spans="7:7">
      <c r="G21254"/>
    </row>
    <row r="21255" spans="7:7">
      <c r="G21255"/>
    </row>
    <row r="21256" spans="7:7">
      <c r="G21256"/>
    </row>
    <row r="21257" spans="7:7">
      <c r="G21257"/>
    </row>
    <row r="21258" spans="7:7">
      <c r="G21258"/>
    </row>
    <row r="21259" spans="7:7">
      <c r="G21259"/>
    </row>
    <row r="21260" spans="7:7">
      <c r="G21260"/>
    </row>
    <row r="21261" spans="7:7">
      <c r="G21261"/>
    </row>
    <row r="21262" spans="7:7">
      <c r="G21262"/>
    </row>
    <row r="21263" spans="7:7">
      <c r="G21263"/>
    </row>
    <row r="21264" spans="7:7">
      <c r="G21264"/>
    </row>
    <row r="21265" spans="7:7">
      <c r="G21265"/>
    </row>
    <row r="21266" spans="7:7">
      <c r="G21266"/>
    </row>
    <row r="21267" spans="7:7">
      <c r="G21267"/>
    </row>
    <row r="21268" spans="7:7">
      <c r="G21268"/>
    </row>
    <row r="21269" spans="7:7">
      <c r="G21269"/>
    </row>
    <row r="21270" spans="7:7">
      <c r="G21270"/>
    </row>
    <row r="21271" spans="7:7">
      <c r="G21271"/>
    </row>
    <row r="21272" spans="7:7">
      <c r="G21272"/>
    </row>
    <row r="21273" spans="7:7">
      <c r="G21273"/>
    </row>
    <row r="21274" spans="7:7">
      <c r="G21274"/>
    </row>
    <row r="21275" spans="7:7">
      <c r="G21275"/>
    </row>
    <row r="21276" spans="7:7">
      <c r="G21276"/>
    </row>
    <row r="21277" spans="7:7">
      <c r="G21277"/>
    </row>
    <row r="21278" spans="7:7">
      <c r="G21278"/>
    </row>
    <row r="21279" spans="7:7">
      <c r="G21279"/>
    </row>
    <row r="21280" spans="7:7">
      <c r="G21280"/>
    </row>
    <row r="21281" spans="7:7">
      <c r="G21281"/>
    </row>
    <row r="21282" spans="7:7">
      <c r="G21282"/>
    </row>
    <row r="21283" spans="7:7">
      <c r="G21283"/>
    </row>
    <row r="21284" spans="7:7">
      <c r="G21284"/>
    </row>
    <row r="21285" spans="7:7">
      <c r="G21285"/>
    </row>
    <row r="21286" spans="7:7">
      <c r="G21286"/>
    </row>
    <row r="21287" spans="7:7">
      <c r="G21287"/>
    </row>
    <row r="21288" spans="7:7">
      <c r="G21288"/>
    </row>
    <row r="21289" spans="7:7">
      <c r="G21289"/>
    </row>
    <row r="21290" spans="7:7">
      <c r="G21290"/>
    </row>
    <row r="21291" spans="7:7">
      <c r="G21291"/>
    </row>
    <row r="21292" spans="7:7">
      <c r="G21292"/>
    </row>
    <row r="21293" spans="7:7">
      <c r="G21293"/>
    </row>
    <row r="21294" spans="7:7">
      <c r="G21294"/>
    </row>
    <row r="21295" spans="7:7">
      <c r="G21295"/>
    </row>
    <row r="21296" spans="7:7">
      <c r="G21296"/>
    </row>
    <row r="21297" spans="7:7">
      <c r="G21297"/>
    </row>
    <row r="21298" spans="7:7">
      <c r="G21298"/>
    </row>
    <row r="21299" spans="7:7">
      <c r="G21299"/>
    </row>
    <row r="21300" spans="7:7">
      <c r="G21300"/>
    </row>
    <row r="21301" spans="7:7">
      <c r="G21301"/>
    </row>
    <row r="21302" spans="7:7">
      <c r="G21302"/>
    </row>
    <row r="21303" spans="7:7">
      <c r="G21303"/>
    </row>
    <row r="21304" spans="7:7">
      <c r="G21304"/>
    </row>
    <row r="21305" spans="7:7">
      <c r="G21305"/>
    </row>
    <row r="21306" spans="7:7">
      <c r="G21306"/>
    </row>
    <row r="21307" spans="7:7">
      <c r="G21307"/>
    </row>
    <row r="21308" spans="7:7">
      <c r="G21308"/>
    </row>
    <row r="21309" spans="7:7">
      <c r="G21309"/>
    </row>
    <row r="21310" spans="7:7">
      <c r="G21310"/>
    </row>
    <row r="21311" spans="7:7">
      <c r="G21311"/>
    </row>
    <row r="21312" spans="7:7">
      <c r="G21312"/>
    </row>
    <row r="21313" spans="7:7">
      <c r="G21313"/>
    </row>
    <row r="21314" spans="7:7">
      <c r="G21314"/>
    </row>
    <row r="21315" spans="7:7">
      <c r="G21315"/>
    </row>
    <row r="21316" spans="7:7">
      <c r="G21316"/>
    </row>
    <row r="21317" spans="7:7">
      <c r="G21317"/>
    </row>
    <row r="21318" spans="7:7">
      <c r="G21318"/>
    </row>
    <row r="21319" spans="7:7">
      <c r="G21319"/>
    </row>
    <row r="21320" spans="7:7">
      <c r="G21320"/>
    </row>
    <row r="21321" spans="7:7">
      <c r="G21321"/>
    </row>
    <row r="21322" spans="7:7">
      <c r="G21322"/>
    </row>
    <row r="21323" spans="7:7">
      <c r="G21323"/>
    </row>
    <row r="21324" spans="7:7">
      <c r="G21324"/>
    </row>
    <row r="21325" spans="7:7">
      <c r="G21325"/>
    </row>
    <row r="21326" spans="7:7">
      <c r="G21326"/>
    </row>
    <row r="21327" spans="7:7">
      <c r="G21327"/>
    </row>
    <row r="21328" spans="7:7">
      <c r="G21328"/>
    </row>
    <row r="21329" spans="7:7">
      <c r="G21329"/>
    </row>
    <row r="21330" spans="7:7">
      <c r="G21330"/>
    </row>
    <row r="21331" spans="7:7">
      <c r="G21331"/>
    </row>
    <row r="21332" spans="7:7">
      <c r="G21332"/>
    </row>
    <row r="21333" spans="7:7">
      <c r="G21333"/>
    </row>
    <row r="21334" spans="7:7">
      <c r="G21334"/>
    </row>
    <row r="21335" spans="7:7">
      <c r="G21335"/>
    </row>
    <row r="21336" spans="7:7">
      <c r="G21336"/>
    </row>
    <row r="21337" spans="7:7">
      <c r="G21337"/>
    </row>
    <row r="21338" spans="7:7">
      <c r="G21338"/>
    </row>
    <row r="21339" spans="7:7">
      <c r="G21339"/>
    </row>
    <row r="21340" spans="7:7">
      <c r="G21340"/>
    </row>
    <row r="21341" spans="7:7">
      <c r="G21341"/>
    </row>
    <row r="21342" spans="7:7">
      <c r="G21342"/>
    </row>
    <row r="21343" spans="7:7">
      <c r="G21343"/>
    </row>
    <row r="21344" spans="7:7">
      <c r="G21344"/>
    </row>
    <row r="21345" spans="7:7">
      <c r="G21345"/>
    </row>
    <row r="21346" spans="7:7">
      <c r="G21346"/>
    </row>
    <row r="21347" spans="7:7">
      <c r="G21347"/>
    </row>
    <row r="21348" spans="7:7">
      <c r="G21348"/>
    </row>
    <row r="21349" spans="7:7">
      <c r="G21349"/>
    </row>
    <row r="21350" spans="7:7">
      <c r="G21350"/>
    </row>
    <row r="21351" spans="7:7">
      <c r="G21351"/>
    </row>
    <row r="21352" spans="7:7">
      <c r="G21352"/>
    </row>
    <row r="21353" spans="7:7">
      <c r="G21353"/>
    </row>
    <row r="21354" spans="7:7">
      <c r="G21354"/>
    </row>
    <row r="21355" spans="7:7">
      <c r="G21355"/>
    </row>
    <row r="21356" spans="7:7">
      <c r="G21356"/>
    </row>
    <row r="21357" spans="7:7">
      <c r="G21357"/>
    </row>
    <row r="21358" spans="7:7">
      <c r="G21358"/>
    </row>
    <row r="21359" spans="7:7">
      <c r="G21359"/>
    </row>
    <row r="21360" spans="7:7">
      <c r="G21360"/>
    </row>
    <row r="21361" spans="7:7">
      <c r="G21361"/>
    </row>
    <row r="21362" spans="7:7">
      <c r="G21362"/>
    </row>
    <row r="21363" spans="7:7">
      <c r="G21363"/>
    </row>
    <row r="21364" spans="7:7">
      <c r="G21364"/>
    </row>
    <row r="21365" spans="7:7">
      <c r="G21365"/>
    </row>
    <row r="21366" spans="7:7">
      <c r="G21366"/>
    </row>
    <row r="21367" spans="7:7">
      <c r="G21367"/>
    </row>
    <row r="21368" spans="7:7">
      <c r="G21368"/>
    </row>
    <row r="21369" spans="7:7">
      <c r="G21369"/>
    </row>
    <row r="21370" spans="7:7">
      <c r="G21370"/>
    </row>
    <row r="21371" spans="7:7">
      <c r="G21371"/>
    </row>
    <row r="21372" spans="7:7">
      <c r="G21372"/>
    </row>
    <row r="21373" spans="7:7">
      <c r="G21373"/>
    </row>
    <row r="21374" spans="7:7">
      <c r="G21374"/>
    </row>
    <row r="21375" spans="7:7">
      <c r="G21375"/>
    </row>
    <row r="21376" spans="7:7">
      <c r="G21376"/>
    </row>
    <row r="21377" spans="7:7">
      <c r="G21377"/>
    </row>
    <row r="21378" spans="7:7">
      <c r="G21378"/>
    </row>
    <row r="21379" spans="7:7">
      <c r="G21379"/>
    </row>
    <row r="21380" spans="7:7">
      <c r="G21380"/>
    </row>
    <row r="21381" spans="7:7">
      <c r="G21381"/>
    </row>
    <row r="21382" spans="7:7">
      <c r="G21382"/>
    </row>
    <row r="21383" spans="7:7">
      <c r="G21383"/>
    </row>
    <row r="21384" spans="7:7">
      <c r="G21384"/>
    </row>
    <row r="21385" spans="7:7">
      <c r="G21385"/>
    </row>
    <row r="21386" spans="7:7">
      <c r="G21386"/>
    </row>
    <row r="21387" spans="7:7">
      <c r="G21387"/>
    </row>
    <row r="21388" spans="7:7">
      <c r="G21388"/>
    </row>
    <row r="21389" spans="7:7">
      <c r="G21389"/>
    </row>
    <row r="21390" spans="7:7">
      <c r="G21390"/>
    </row>
    <row r="21391" spans="7:7">
      <c r="G21391"/>
    </row>
    <row r="21392" spans="7:7">
      <c r="G21392"/>
    </row>
    <row r="21393" spans="7:7">
      <c r="G21393"/>
    </row>
    <row r="21394" spans="7:7">
      <c r="G21394"/>
    </row>
    <row r="21395" spans="7:7">
      <c r="G21395"/>
    </row>
    <row r="21396" spans="7:7">
      <c r="G21396"/>
    </row>
    <row r="21397" spans="7:7">
      <c r="G21397"/>
    </row>
    <row r="21398" spans="7:7">
      <c r="G21398"/>
    </row>
    <row r="21399" spans="7:7">
      <c r="G21399"/>
    </row>
    <row r="21400" spans="7:7">
      <c r="G21400"/>
    </row>
    <row r="21401" spans="7:7">
      <c r="G21401"/>
    </row>
    <row r="21402" spans="7:7">
      <c r="G21402"/>
    </row>
    <row r="21403" spans="7:7">
      <c r="G21403"/>
    </row>
    <row r="21404" spans="7:7">
      <c r="G21404"/>
    </row>
    <row r="21405" spans="7:7">
      <c r="G21405"/>
    </row>
    <row r="21406" spans="7:7">
      <c r="G21406"/>
    </row>
    <row r="21407" spans="7:7">
      <c r="G21407"/>
    </row>
    <row r="21408" spans="7:7">
      <c r="G21408"/>
    </row>
    <row r="21409" spans="7:7">
      <c r="G21409"/>
    </row>
    <row r="21410" spans="7:7">
      <c r="G21410"/>
    </row>
    <row r="21411" spans="7:7">
      <c r="G21411"/>
    </row>
    <row r="21412" spans="7:7">
      <c r="G21412"/>
    </row>
    <row r="21413" spans="7:7">
      <c r="G21413"/>
    </row>
    <row r="21414" spans="7:7">
      <c r="G21414"/>
    </row>
    <row r="21415" spans="7:7">
      <c r="G21415"/>
    </row>
    <row r="21416" spans="7:7">
      <c r="G21416"/>
    </row>
    <row r="21417" spans="7:7">
      <c r="G21417"/>
    </row>
    <row r="21418" spans="7:7">
      <c r="G21418"/>
    </row>
    <row r="21419" spans="7:7">
      <c r="G21419"/>
    </row>
    <row r="21420" spans="7:7">
      <c r="G21420"/>
    </row>
    <row r="21421" spans="7:7">
      <c r="G21421"/>
    </row>
    <row r="21422" spans="7:7">
      <c r="G21422"/>
    </row>
    <row r="21423" spans="7:7">
      <c r="G21423"/>
    </row>
    <row r="21424" spans="7:7">
      <c r="G21424"/>
    </row>
    <row r="21425" spans="7:7">
      <c r="G21425"/>
    </row>
    <row r="21426" spans="7:7">
      <c r="G21426"/>
    </row>
    <row r="21427" spans="7:7">
      <c r="G21427"/>
    </row>
    <row r="21428" spans="7:7">
      <c r="G21428"/>
    </row>
    <row r="21429" spans="7:7">
      <c r="G21429"/>
    </row>
    <row r="21430" spans="7:7">
      <c r="G21430"/>
    </row>
    <row r="21431" spans="7:7">
      <c r="G21431"/>
    </row>
    <row r="21432" spans="7:7">
      <c r="G21432"/>
    </row>
    <row r="21433" spans="7:7">
      <c r="G21433"/>
    </row>
    <row r="21434" spans="7:7">
      <c r="G21434"/>
    </row>
    <row r="21435" spans="7:7">
      <c r="G21435"/>
    </row>
    <row r="21436" spans="7:7">
      <c r="G21436"/>
    </row>
    <row r="21437" spans="7:7">
      <c r="G21437"/>
    </row>
    <row r="21438" spans="7:7">
      <c r="G21438"/>
    </row>
    <row r="21439" spans="7:7">
      <c r="G21439"/>
    </row>
    <row r="21440" spans="7:7">
      <c r="G21440"/>
    </row>
    <row r="21441" spans="7:7">
      <c r="G21441"/>
    </row>
    <row r="21442" spans="7:7">
      <c r="G21442"/>
    </row>
    <row r="21443" spans="7:7">
      <c r="G21443"/>
    </row>
    <row r="21444" spans="7:7">
      <c r="G21444"/>
    </row>
    <row r="21445" spans="7:7">
      <c r="G21445"/>
    </row>
    <row r="21446" spans="7:7">
      <c r="G21446"/>
    </row>
    <row r="21447" spans="7:7">
      <c r="G21447"/>
    </row>
    <row r="21448" spans="7:7">
      <c r="G21448"/>
    </row>
    <row r="21449" spans="7:7">
      <c r="G21449"/>
    </row>
    <row r="21450" spans="7:7">
      <c r="G21450"/>
    </row>
    <row r="21451" spans="7:7">
      <c r="G21451"/>
    </row>
    <row r="21452" spans="7:7">
      <c r="G21452"/>
    </row>
    <row r="21453" spans="7:7">
      <c r="G21453"/>
    </row>
    <row r="21454" spans="7:7">
      <c r="G21454"/>
    </row>
    <row r="21455" spans="7:7">
      <c r="G21455"/>
    </row>
    <row r="21456" spans="7:7">
      <c r="G21456"/>
    </row>
    <row r="21457" spans="7:7">
      <c r="G21457"/>
    </row>
    <row r="21458" spans="7:7">
      <c r="G21458"/>
    </row>
    <row r="21459" spans="7:7">
      <c r="G21459"/>
    </row>
    <row r="21460" spans="7:7">
      <c r="G21460"/>
    </row>
    <row r="21461" spans="7:7">
      <c r="G21461"/>
    </row>
    <row r="21462" spans="7:7">
      <c r="G21462"/>
    </row>
    <row r="21463" spans="7:7">
      <c r="G21463"/>
    </row>
    <row r="21464" spans="7:7">
      <c r="G21464"/>
    </row>
    <row r="21465" spans="7:7">
      <c r="G21465"/>
    </row>
    <row r="21466" spans="7:7">
      <c r="G21466"/>
    </row>
    <row r="21467" spans="7:7">
      <c r="G21467"/>
    </row>
    <row r="21468" spans="7:7">
      <c r="G21468"/>
    </row>
    <row r="21469" spans="7:7">
      <c r="G21469"/>
    </row>
    <row r="21470" spans="7:7">
      <c r="G21470"/>
    </row>
    <row r="21471" spans="7:7">
      <c r="G21471"/>
    </row>
    <row r="21472" spans="7:7">
      <c r="G21472"/>
    </row>
    <row r="21473" spans="7:7">
      <c r="G21473"/>
    </row>
    <row r="21474" spans="7:7">
      <c r="G21474"/>
    </row>
    <row r="21475" spans="7:7">
      <c r="G21475"/>
    </row>
    <row r="21476" spans="7:7">
      <c r="G21476"/>
    </row>
    <row r="21477" spans="7:7">
      <c r="G21477"/>
    </row>
    <row r="21478" spans="7:7">
      <c r="G21478"/>
    </row>
    <row r="21479" spans="7:7">
      <c r="G21479"/>
    </row>
    <row r="21480" spans="7:7">
      <c r="G21480"/>
    </row>
    <row r="21481" spans="7:7">
      <c r="G21481"/>
    </row>
    <row r="21482" spans="7:7">
      <c r="G21482"/>
    </row>
    <row r="21483" spans="7:7">
      <c r="G21483"/>
    </row>
    <row r="21484" spans="7:7">
      <c r="G21484"/>
    </row>
    <row r="21485" spans="7:7">
      <c r="G21485"/>
    </row>
    <row r="21486" spans="7:7">
      <c r="G21486"/>
    </row>
    <row r="21487" spans="7:7">
      <c r="G21487"/>
    </row>
    <row r="21488" spans="7:7">
      <c r="G21488"/>
    </row>
    <row r="21489" spans="7:7">
      <c r="G21489"/>
    </row>
    <row r="21490" spans="7:7">
      <c r="G21490"/>
    </row>
    <row r="21491" spans="7:7">
      <c r="G21491"/>
    </row>
    <row r="21492" spans="7:7">
      <c r="G21492"/>
    </row>
    <row r="21493" spans="7:7">
      <c r="G21493"/>
    </row>
    <row r="21494" spans="7:7">
      <c r="G21494"/>
    </row>
    <row r="21495" spans="7:7">
      <c r="G21495"/>
    </row>
    <row r="21496" spans="7:7">
      <c r="G21496"/>
    </row>
    <row r="21497" spans="7:7">
      <c r="G21497"/>
    </row>
    <row r="21498" spans="7:7">
      <c r="G21498"/>
    </row>
    <row r="21499" spans="7:7">
      <c r="G21499"/>
    </row>
    <row r="21500" spans="7:7">
      <c r="G21500"/>
    </row>
    <row r="21501" spans="7:7">
      <c r="G21501"/>
    </row>
    <row r="21502" spans="7:7">
      <c r="G21502"/>
    </row>
    <row r="21503" spans="7:7">
      <c r="G21503"/>
    </row>
    <row r="21504" spans="7:7">
      <c r="G21504"/>
    </row>
    <row r="21505" spans="7:7">
      <c r="G21505"/>
    </row>
    <row r="21506" spans="7:7">
      <c r="G21506"/>
    </row>
    <row r="21507" spans="7:7">
      <c r="G21507"/>
    </row>
    <row r="21508" spans="7:7">
      <c r="G21508"/>
    </row>
    <row r="21509" spans="7:7">
      <c r="G21509"/>
    </row>
    <row r="21510" spans="7:7">
      <c r="G21510"/>
    </row>
    <row r="21511" spans="7:7">
      <c r="G21511"/>
    </row>
    <row r="21512" spans="7:7">
      <c r="G21512"/>
    </row>
    <row r="21513" spans="7:7">
      <c r="G21513"/>
    </row>
    <row r="21514" spans="7:7">
      <c r="G21514"/>
    </row>
    <row r="21515" spans="7:7">
      <c r="G21515"/>
    </row>
    <row r="21516" spans="7:7">
      <c r="G21516"/>
    </row>
    <row r="21517" spans="7:7">
      <c r="G21517"/>
    </row>
    <row r="21518" spans="7:7">
      <c r="G21518"/>
    </row>
    <row r="21519" spans="7:7">
      <c r="G21519"/>
    </row>
    <row r="21520" spans="7:7">
      <c r="G21520"/>
    </row>
    <row r="21521" spans="7:7">
      <c r="G21521"/>
    </row>
    <row r="21522" spans="7:7">
      <c r="G21522"/>
    </row>
    <row r="21523" spans="7:7">
      <c r="G21523"/>
    </row>
    <row r="21524" spans="7:7">
      <c r="G21524"/>
    </row>
    <row r="21525" spans="7:7">
      <c r="G21525"/>
    </row>
    <row r="21526" spans="7:7">
      <c r="G21526"/>
    </row>
    <row r="21527" spans="7:7">
      <c r="G21527"/>
    </row>
    <row r="21528" spans="7:7">
      <c r="G21528"/>
    </row>
    <row r="21529" spans="7:7">
      <c r="G21529"/>
    </row>
    <row r="21530" spans="7:7">
      <c r="G21530"/>
    </row>
    <row r="21531" spans="7:7">
      <c r="G21531"/>
    </row>
    <row r="21532" spans="7:7">
      <c r="G21532"/>
    </row>
    <row r="21533" spans="7:7">
      <c r="G21533"/>
    </row>
    <row r="21534" spans="7:7">
      <c r="G21534"/>
    </row>
    <row r="21535" spans="7:7">
      <c r="G21535"/>
    </row>
    <row r="21536" spans="7:7">
      <c r="G21536"/>
    </row>
    <row r="21537" spans="7:7">
      <c r="G21537"/>
    </row>
    <row r="21538" spans="7:7">
      <c r="G21538"/>
    </row>
    <row r="21539" spans="7:7">
      <c r="G21539"/>
    </row>
    <row r="21540" spans="7:7">
      <c r="G21540"/>
    </row>
    <row r="21541" spans="7:7">
      <c r="G21541"/>
    </row>
    <row r="21542" spans="7:7">
      <c r="G21542"/>
    </row>
    <row r="21543" spans="7:7">
      <c r="G21543"/>
    </row>
    <row r="21544" spans="7:7">
      <c r="G21544"/>
    </row>
    <row r="21545" spans="7:7">
      <c r="G21545"/>
    </row>
    <row r="21546" spans="7:7">
      <c r="G21546"/>
    </row>
    <row r="21547" spans="7:7">
      <c r="G21547"/>
    </row>
    <row r="21548" spans="7:7">
      <c r="G21548"/>
    </row>
    <row r="21549" spans="7:7">
      <c r="G21549"/>
    </row>
    <row r="21550" spans="7:7">
      <c r="G21550"/>
    </row>
    <row r="21551" spans="7:7">
      <c r="G21551"/>
    </row>
    <row r="21552" spans="7:7">
      <c r="G21552"/>
    </row>
    <row r="21553" spans="7:7">
      <c r="G21553"/>
    </row>
    <row r="21554" spans="7:7">
      <c r="G21554"/>
    </row>
    <row r="21555" spans="7:7">
      <c r="G21555"/>
    </row>
    <row r="21556" spans="7:7">
      <c r="G21556"/>
    </row>
    <row r="21557" spans="7:7">
      <c r="G21557"/>
    </row>
    <row r="21558" spans="7:7">
      <c r="G21558"/>
    </row>
    <row r="21559" spans="7:7">
      <c r="G21559"/>
    </row>
    <row r="21560" spans="7:7">
      <c r="G21560"/>
    </row>
    <row r="21561" spans="7:7">
      <c r="G21561"/>
    </row>
    <row r="21562" spans="7:7">
      <c r="G21562"/>
    </row>
    <row r="21563" spans="7:7">
      <c r="G21563"/>
    </row>
    <row r="21564" spans="7:7">
      <c r="G21564"/>
    </row>
    <row r="21565" spans="7:7">
      <c r="G21565"/>
    </row>
    <row r="21566" spans="7:7">
      <c r="G21566"/>
    </row>
    <row r="21567" spans="7:7">
      <c r="G21567"/>
    </row>
    <row r="21568" spans="7:7">
      <c r="G21568"/>
    </row>
    <row r="21569" spans="7:7">
      <c r="G21569"/>
    </row>
    <row r="21570" spans="7:7">
      <c r="G21570"/>
    </row>
    <row r="21571" spans="7:7">
      <c r="G21571"/>
    </row>
    <row r="21572" spans="7:7">
      <c r="G21572"/>
    </row>
    <row r="21573" spans="7:7">
      <c r="G21573"/>
    </row>
    <row r="21574" spans="7:7">
      <c r="G21574"/>
    </row>
    <row r="21575" spans="7:7">
      <c r="G21575"/>
    </row>
    <row r="21576" spans="7:7">
      <c r="G21576"/>
    </row>
    <row r="21577" spans="7:7">
      <c r="G21577"/>
    </row>
    <row r="21578" spans="7:7">
      <c r="G21578"/>
    </row>
    <row r="21579" spans="7:7">
      <c r="G21579"/>
    </row>
    <row r="21580" spans="7:7">
      <c r="G21580"/>
    </row>
    <row r="21581" spans="7:7">
      <c r="G21581"/>
    </row>
    <row r="21582" spans="7:7">
      <c r="G21582"/>
    </row>
    <row r="21583" spans="7:7">
      <c r="G21583"/>
    </row>
    <row r="21584" spans="7:7">
      <c r="G21584"/>
    </row>
    <row r="21585" spans="7:7">
      <c r="G21585"/>
    </row>
    <row r="21586" spans="7:7">
      <c r="G21586"/>
    </row>
    <row r="21587" spans="7:7">
      <c r="G21587"/>
    </row>
    <row r="21588" spans="7:7">
      <c r="G21588"/>
    </row>
    <row r="21589" spans="7:7">
      <c r="G21589"/>
    </row>
    <row r="21590" spans="7:7">
      <c r="G21590"/>
    </row>
    <row r="21591" spans="7:7">
      <c r="G21591"/>
    </row>
    <row r="21592" spans="7:7">
      <c r="G21592"/>
    </row>
    <row r="21593" spans="7:7">
      <c r="G21593"/>
    </row>
    <row r="21594" spans="7:7">
      <c r="G21594"/>
    </row>
    <row r="21595" spans="7:7">
      <c r="G21595"/>
    </row>
    <row r="21596" spans="7:7">
      <c r="G21596"/>
    </row>
    <row r="21597" spans="7:7">
      <c r="G21597"/>
    </row>
    <row r="21598" spans="7:7">
      <c r="G21598"/>
    </row>
    <row r="21599" spans="7:7">
      <c r="G21599"/>
    </row>
    <row r="21600" spans="7:7">
      <c r="G21600"/>
    </row>
    <row r="21601" spans="7:7">
      <c r="G21601"/>
    </row>
    <row r="21602" spans="7:7">
      <c r="G21602"/>
    </row>
    <row r="21603" spans="7:7">
      <c r="G21603"/>
    </row>
    <row r="21604" spans="7:7">
      <c r="G21604"/>
    </row>
    <row r="21605" spans="7:7">
      <c r="G21605"/>
    </row>
    <row r="21606" spans="7:7">
      <c r="G21606"/>
    </row>
    <row r="21607" spans="7:7">
      <c r="G21607"/>
    </row>
    <row r="21608" spans="7:7">
      <c r="G21608"/>
    </row>
    <row r="21609" spans="7:7">
      <c r="G21609"/>
    </row>
    <row r="21610" spans="7:7">
      <c r="G21610"/>
    </row>
    <row r="21611" spans="7:7">
      <c r="G21611"/>
    </row>
    <row r="21612" spans="7:7">
      <c r="G21612"/>
    </row>
    <row r="21613" spans="7:7">
      <c r="G21613"/>
    </row>
    <row r="21614" spans="7:7">
      <c r="G21614"/>
    </row>
    <row r="21615" spans="7:7">
      <c r="G21615"/>
    </row>
    <row r="21616" spans="7:7">
      <c r="G21616"/>
    </row>
    <row r="21617" spans="7:7">
      <c r="G21617"/>
    </row>
    <row r="21618" spans="7:7">
      <c r="G21618"/>
    </row>
    <row r="21619" spans="7:7">
      <c r="G21619"/>
    </row>
    <row r="21620" spans="7:7">
      <c r="G21620"/>
    </row>
    <row r="21621" spans="7:7">
      <c r="G21621"/>
    </row>
    <row r="21622" spans="7:7">
      <c r="G21622"/>
    </row>
    <row r="21623" spans="7:7">
      <c r="G21623"/>
    </row>
    <row r="21624" spans="7:7">
      <c r="G21624"/>
    </row>
    <row r="21625" spans="7:7">
      <c r="G21625"/>
    </row>
    <row r="21626" spans="7:7">
      <c r="G21626"/>
    </row>
    <row r="21627" spans="7:7">
      <c r="G21627"/>
    </row>
    <row r="21628" spans="7:7">
      <c r="G21628"/>
    </row>
    <row r="21629" spans="7:7">
      <c r="G21629"/>
    </row>
    <row r="21630" spans="7:7">
      <c r="G21630"/>
    </row>
    <row r="21631" spans="7:7">
      <c r="G21631"/>
    </row>
    <row r="21632" spans="7:7">
      <c r="G21632"/>
    </row>
    <row r="21633" spans="7:7">
      <c r="G21633"/>
    </row>
    <row r="21634" spans="7:7">
      <c r="G21634"/>
    </row>
    <row r="21635" spans="7:7">
      <c r="G21635"/>
    </row>
    <row r="21636" spans="7:7">
      <c r="G21636"/>
    </row>
    <row r="21637" spans="7:7">
      <c r="G21637"/>
    </row>
    <row r="21638" spans="7:7">
      <c r="G21638"/>
    </row>
    <row r="21639" spans="7:7">
      <c r="G21639"/>
    </row>
    <row r="21640" spans="7:7">
      <c r="G21640"/>
    </row>
    <row r="21641" spans="7:7">
      <c r="G21641"/>
    </row>
    <row r="21642" spans="7:7">
      <c r="G21642"/>
    </row>
    <row r="21643" spans="7:7">
      <c r="G21643"/>
    </row>
    <row r="21644" spans="7:7">
      <c r="G21644"/>
    </row>
    <row r="21645" spans="7:7">
      <c r="G21645"/>
    </row>
    <row r="21646" spans="7:7">
      <c r="G21646"/>
    </row>
    <row r="21647" spans="7:7">
      <c r="G21647"/>
    </row>
    <row r="21648" spans="7:7">
      <c r="G21648"/>
    </row>
    <row r="21649" spans="7:7">
      <c r="G21649"/>
    </row>
    <row r="21650" spans="7:7">
      <c r="G21650"/>
    </row>
    <row r="21651" spans="7:7">
      <c r="G21651"/>
    </row>
    <row r="21652" spans="7:7">
      <c r="G21652"/>
    </row>
    <row r="21653" spans="7:7">
      <c r="G21653"/>
    </row>
    <row r="21654" spans="7:7">
      <c r="G21654"/>
    </row>
    <row r="21655" spans="7:7">
      <c r="G21655"/>
    </row>
    <row r="21656" spans="7:7">
      <c r="G21656"/>
    </row>
    <row r="21657" spans="7:7">
      <c r="G21657"/>
    </row>
    <row r="21658" spans="7:7">
      <c r="G21658"/>
    </row>
    <row r="21659" spans="7:7">
      <c r="G21659"/>
    </row>
    <row r="21660" spans="7:7">
      <c r="G21660"/>
    </row>
    <row r="21661" spans="7:7">
      <c r="G21661"/>
    </row>
    <row r="21662" spans="7:7">
      <c r="G21662"/>
    </row>
    <row r="21663" spans="7:7">
      <c r="G21663"/>
    </row>
    <row r="21664" spans="7:7">
      <c r="G21664"/>
    </row>
    <row r="21665" spans="7:7">
      <c r="G21665"/>
    </row>
    <row r="21666" spans="7:7">
      <c r="G21666"/>
    </row>
    <row r="21667" spans="7:7">
      <c r="G21667"/>
    </row>
    <row r="21668" spans="7:7">
      <c r="G21668"/>
    </row>
    <row r="21669" spans="7:7">
      <c r="G21669"/>
    </row>
    <row r="21670" spans="7:7">
      <c r="G21670"/>
    </row>
    <row r="21671" spans="7:7">
      <c r="G21671"/>
    </row>
    <row r="21672" spans="7:7">
      <c r="G21672"/>
    </row>
    <row r="21673" spans="7:7">
      <c r="G21673"/>
    </row>
    <row r="21674" spans="7:7">
      <c r="G21674"/>
    </row>
    <row r="21675" spans="7:7">
      <c r="G21675"/>
    </row>
    <row r="21676" spans="7:7">
      <c r="G21676"/>
    </row>
    <row r="21677" spans="7:7">
      <c r="G21677"/>
    </row>
    <row r="21678" spans="7:7">
      <c r="G21678"/>
    </row>
    <row r="21679" spans="7:7">
      <c r="G21679"/>
    </row>
    <row r="21680" spans="7:7">
      <c r="G21680"/>
    </row>
    <row r="21681" spans="7:7">
      <c r="G21681"/>
    </row>
    <row r="21682" spans="7:7">
      <c r="G21682"/>
    </row>
    <row r="21683" spans="7:7">
      <c r="G21683"/>
    </row>
    <row r="21684" spans="7:7">
      <c r="G21684"/>
    </row>
    <row r="21685" spans="7:7">
      <c r="G21685"/>
    </row>
    <row r="21686" spans="7:7">
      <c r="G21686"/>
    </row>
    <row r="21687" spans="7:7">
      <c r="G21687"/>
    </row>
    <row r="21688" spans="7:7">
      <c r="G21688"/>
    </row>
    <row r="21689" spans="7:7">
      <c r="G21689"/>
    </row>
    <row r="21690" spans="7:7">
      <c r="G21690"/>
    </row>
    <row r="21691" spans="7:7">
      <c r="G21691"/>
    </row>
    <row r="21692" spans="7:7">
      <c r="G21692"/>
    </row>
    <row r="21693" spans="7:7">
      <c r="G21693"/>
    </row>
    <row r="21694" spans="7:7">
      <c r="G21694"/>
    </row>
    <row r="21695" spans="7:7">
      <c r="G21695"/>
    </row>
    <row r="21696" spans="7:7">
      <c r="G21696"/>
    </row>
    <row r="21697" spans="7:7">
      <c r="G21697"/>
    </row>
    <row r="21698" spans="7:7">
      <c r="G21698"/>
    </row>
    <row r="21699" spans="7:7">
      <c r="G21699"/>
    </row>
    <row r="21700" spans="7:7">
      <c r="G21700"/>
    </row>
    <row r="21701" spans="7:7">
      <c r="G21701"/>
    </row>
    <row r="21702" spans="7:7">
      <c r="G21702"/>
    </row>
    <row r="21703" spans="7:7">
      <c r="G21703"/>
    </row>
    <row r="21704" spans="7:7">
      <c r="G21704"/>
    </row>
    <row r="21705" spans="7:7">
      <c r="G21705"/>
    </row>
    <row r="21706" spans="7:7">
      <c r="G21706"/>
    </row>
    <row r="21707" spans="7:7">
      <c r="G21707"/>
    </row>
    <row r="21708" spans="7:7">
      <c r="G21708"/>
    </row>
    <row r="21709" spans="7:7">
      <c r="G21709"/>
    </row>
    <row r="21710" spans="7:7">
      <c r="G21710"/>
    </row>
    <row r="21711" spans="7:7">
      <c r="G21711"/>
    </row>
    <row r="21712" spans="7:7">
      <c r="G21712"/>
    </row>
    <row r="21713" spans="7:7">
      <c r="G21713"/>
    </row>
    <row r="21714" spans="7:7">
      <c r="G21714"/>
    </row>
    <row r="21715" spans="7:7">
      <c r="G21715"/>
    </row>
    <row r="21716" spans="7:7">
      <c r="G21716"/>
    </row>
    <row r="21717" spans="7:7">
      <c r="G21717"/>
    </row>
    <row r="21718" spans="7:7">
      <c r="G21718"/>
    </row>
    <row r="21719" spans="7:7">
      <c r="G21719"/>
    </row>
    <row r="21720" spans="7:7">
      <c r="G21720"/>
    </row>
    <row r="21721" spans="7:7">
      <c r="G21721"/>
    </row>
    <row r="21722" spans="7:7">
      <c r="G21722"/>
    </row>
    <row r="21723" spans="7:7">
      <c r="G21723"/>
    </row>
    <row r="21724" spans="7:7">
      <c r="G21724"/>
    </row>
    <row r="21725" spans="7:7">
      <c r="G21725"/>
    </row>
    <row r="21726" spans="7:7">
      <c r="G21726"/>
    </row>
    <row r="21727" spans="7:7">
      <c r="G21727"/>
    </row>
    <row r="21728" spans="7:7">
      <c r="G21728"/>
    </row>
    <row r="21729" spans="7:7">
      <c r="G21729"/>
    </row>
    <row r="21730" spans="7:7">
      <c r="G21730"/>
    </row>
    <row r="21731" spans="7:7">
      <c r="G21731"/>
    </row>
    <row r="21732" spans="7:7">
      <c r="G21732"/>
    </row>
    <row r="21733" spans="7:7">
      <c r="G21733"/>
    </row>
    <row r="21734" spans="7:7">
      <c r="G21734"/>
    </row>
    <row r="21735" spans="7:7">
      <c r="G21735"/>
    </row>
    <row r="21736" spans="7:7">
      <c r="G21736"/>
    </row>
    <row r="21737" spans="7:7">
      <c r="G21737"/>
    </row>
    <row r="21738" spans="7:7">
      <c r="G21738"/>
    </row>
    <row r="21739" spans="7:7">
      <c r="G21739"/>
    </row>
    <row r="21740" spans="7:7">
      <c r="G21740"/>
    </row>
    <row r="21741" spans="7:7">
      <c r="G21741"/>
    </row>
    <row r="21742" spans="7:7">
      <c r="G21742"/>
    </row>
    <row r="21743" spans="7:7">
      <c r="G21743"/>
    </row>
    <row r="21744" spans="7:7">
      <c r="G21744"/>
    </row>
    <row r="21745" spans="7:7">
      <c r="G21745"/>
    </row>
    <row r="21746" spans="7:7">
      <c r="G21746"/>
    </row>
    <row r="21747" spans="7:7">
      <c r="G21747"/>
    </row>
    <row r="21748" spans="7:7">
      <c r="G21748"/>
    </row>
    <row r="21749" spans="7:7">
      <c r="G21749"/>
    </row>
    <row r="21750" spans="7:7">
      <c r="G21750"/>
    </row>
    <row r="21751" spans="7:7">
      <c r="G21751"/>
    </row>
    <row r="21752" spans="7:7">
      <c r="G21752"/>
    </row>
    <row r="21753" spans="7:7">
      <c r="G21753"/>
    </row>
    <row r="21754" spans="7:7">
      <c r="G21754"/>
    </row>
    <row r="21755" spans="7:7">
      <c r="G21755"/>
    </row>
    <row r="21756" spans="7:7">
      <c r="G21756"/>
    </row>
    <row r="21757" spans="7:7">
      <c r="G21757"/>
    </row>
    <row r="21758" spans="7:7">
      <c r="G21758"/>
    </row>
    <row r="21759" spans="7:7">
      <c r="G21759"/>
    </row>
    <row r="21760" spans="7:7">
      <c r="G21760"/>
    </row>
    <row r="21761" spans="7:7">
      <c r="G21761"/>
    </row>
    <row r="21762" spans="7:7">
      <c r="G21762"/>
    </row>
    <row r="21763" spans="7:7">
      <c r="G21763"/>
    </row>
    <row r="21764" spans="7:7">
      <c r="G21764"/>
    </row>
    <row r="21765" spans="7:7">
      <c r="G21765"/>
    </row>
    <row r="21766" spans="7:7">
      <c r="G21766"/>
    </row>
    <row r="21767" spans="7:7">
      <c r="G21767"/>
    </row>
    <row r="21768" spans="7:7">
      <c r="G21768"/>
    </row>
    <row r="21769" spans="7:7">
      <c r="G21769"/>
    </row>
    <row r="21770" spans="7:7">
      <c r="G21770"/>
    </row>
    <row r="21771" spans="7:7">
      <c r="G21771"/>
    </row>
    <row r="21772" spans="7:7">
      <c r="G21772"/>
    </row>
    <row r="21773" spans="7:7">
      <c r="G21773"/>
    </row>
    <row r="21774" spans="7:7">
      <c r="G21774"/>
    </row>
    <row r="21775" spans="7:7">
      <c r="G21775"/>
    </row>
    <row r="21776" spans="7:7">
      <c r="G21776"/>
    </row>
    <row r="21777" spans="7:7">
      <c r="G21777"/>
    </row>
    <row r="21778" spans="7:7">
      <c r="G21778"/>
    </row>
    <row r="21779" spans="7:7">
      <c r="G21779"/>
    </row>
    <row r="21780" spans="7:7">
      <c r="G21780"/>
    </row>
    <row r="21781" spans="7:7">
      <c r="G21781"/>
    </row>
    <row r="21782" spans="7:7">
      <c r="G21782"/>
    </row>
    <row r="21783" spans="7:7">
      <c r="G21783"/>
    </row>
    <row r="21784" spans="7:7">
      <c r="G21784"/>
    </row>
    <row r="21785" spans="7:7">
      <c r="G21785"/>
    </row>
    <row r="21786" spans="7:7">
      <c r="G21786"/>
    </row>
    <row r="21787" spans="7:7">
      <c r="G21787"/>
    </row>
    <row r="21788" spans="7:7">
      <c r="G21788"/>
    </row>
    <row r="21789" spans="7:7">
      <c r="G21789"/>
    </row>
    <row r="21790" spans="7:7">
      <c r="G21790"/>
    </row>
    <row r="21791" spans="7:7">
      <c r="G21791"/>
    </row>
    <row r="21792" spans="7:7">
      <c r="G21792"/>
    </row>
    <row r="21793" spans="7:7">
      <c r="G21793"/>
    </row>
    <row r="21794" spans="7:7">
      <c r="G21794"/>
    </row>
    <row r="21795" spans="7:7">
      <c r="G21795"/>
    </row>
    <row r="21796" spans="7:7">
      <c r="G21796"/>
    </row>
    <row r="21797" spans="7:7">
      <c r="G21797"/>
    </row>
    <row r="21798" spans="7:7">
      <c r="G21798"/>
    </row>
    <row r="21799" spans="7:7">
      <c r="G21799"/>
    </row>
    <row r="21800" spans="7:7">
      <c r="G21800"/>
    </row>
    <row r="21801" spans="7:7">
      <c r="G21801"/>
    </row>
    <row r="21802" spans="7:7">
      <c r="G21802"/>
    </row>
    <row r="21803" spans="7:7">
      <c r="G21803"/>
    </row>
    <row r="21804" spans="7:7">
      <c r="G21804"/>
    </row>
    <row r="21805" spans="7:7">
      <c r="G21805"/>
    </row>
    <row r="21806" spans="7:7">
      <c r="G21806"/>
    </row>
    <row r="21807" spans="7:7">
      <c r="G21807"/>
    </row>
    <row r="21808" spans="7:7">
      <c r="G21808"/>
    </row>
    <row r="21809" spans="7:7">
      <c r="G21809"/>
    </row>
    <row r="21810" spans="7:7">
      <c r="G21810"/>
    </row>
    <row r="21811" spans="7:7">
      <c r="G21811"/>
    </row>
    <row r="21812" spans="7:7">
      <c r="G21812"/>
    </row>
    <row r="21813" spans="7:7">
      <c r="G21813"/>
    </row>
    <row r="21814" spans="7:7">
      <c r="G21814"/>
    </row>
    <row r="21815" spans="7:7">
      <c r="G21815"/>
    </row>
    <row r="21816" spans="7:7">
      <c r="G21816"/>
    </row>
    <row r="21817" spans="7:7">
      <c r="G21817"/>
    </row>
    <row r="21818" spans="7:7">
      <c r="G21818"/>
    </row>
    <row r="21819" spans="7:7">
      <c r="G21819"/>
    </row>
    <row r="21820" spans="7:7">
      <c r="G21820"/>
    </row>
    <row r="21821" spans="7:7">
      <c r="G21821"/>
    </row>
    <row r="21822" spans="7:7">
      <c r="G21822"/>
    </row>
    <row r="21823" spans="7:7">
      <c r="G21823"/>
    </row>
    <row r="21824" spans="7:7">
      <c r="G21824"/>
    </row>
    <row r="21825" spans="7:7">
      <c r="G21825"/>
    </row>
    <row r="21826" spans="7:7">
      <c r="G21826"/>
    </row>
    <row r="21827" spans="7:7">
      <c r="G21827"/>
    </row>
    <row r="21828" spans="7:7">
      <c r="G21828"/>
    </row>
    <row r="21829" spans="7:7">
      <c r="G21829"/>
    </row>
    <row r="21830" spans="7:7">
      <c r="G21830"/>
    </row>
    <row r="21831" spans="7:7">
      <c r="G21831"/>
    </row>
    <row r="21832" spans="7:7">
      <c r="G21832"/>
    </row>
    <row r="21833" spans="7:7">
      <c r="G21833"/>
    </row>
    <row r="21834" spans="7:7">
      <c r="G21834"/>
    </row>
    <row r="21835" spans="7:7">
      <c r="G21835"/>
    </row>
    <row r="21836" spans="7:7">
      <c r="G21836"/>
    </row>
    <row r="21837" spans="7:7">
      <c r="G21837"/>
    </row>
    <row r="21838" spans="7:7">
      <c r="G21838"/>
    </row>
    <row r="21839" spans="7:7">
      <c r="G21839"/>
    </row>
    <row r="21840" spans="7:7">
      <c r="G21840"/>
    </row>
    <row r="21841" spans="7:7">
      <c r="G21841"/>
    </row>
    <row r="21842" spans="7:7">
      <c r="G21842"/>
    </row>
    <row r="21843" spans="7:7">
      <c r="G21843"/>
    </row>
    <row r="21844" spans="7:7">
      <c r="G21844"/>
    </row>
    <row r="21845" spans="7:7">
      <c r="G21845"/>
    </row>
    <row r="21846" spans="7:7">
      <c r="G21846"/>
    </row>
    <row r="21847" spans="7:7">
      <c r="G21847"/>
    </row>
    <row r="21848" spans="7:7">
      <c r="G21848"/>
    </row>
    <row r="21849" spans="7:7">
      <c r="G21849"/>
    </row>
    <row r="21850" spans="7:7">
      <c r="G21850"/>
    </row>
    <row r="21851" spans="7:7">
      <c r="G21851"/>
    </row>
    <row r="21852" spans="7:7">
      <c r="G21852"/>
    </row>
    <row r="21853" spans="7:7">
      <c r="G21853"/>
    </row>
    <row r="21854" spans="7:7">
      <c r="G21854"/>
    </row>
    <row r="21855" spans="7:7">
      <c r="G21855"/>
    </row>
    <row r="21856" spans="7:7">
      <c r="G21856"/>
    </row>
    <row r="21857" spans="7:7">
      <c r="G21857"/>
    </row>
    <row r="21858" spans="7:7">
      <c r="G21858"/>
    </row>
    <row r="21859" spans="7:7">
      <c r="G21859"/>
    </row>
    <row r="21860" spans="7:7">
      <c r="G21860"/>
    </row>
    <row r="21861" spans="7:7">
      <c r="G21861"/>
    </row>
    <row r="21862" spans="7:7">
      <c r="G21862"/>
    </row>
    <row r="21863" spans="7:7">
      <c r="G21863"/>
    </row>
    <row r="21864" spans="7:7">
      <c r="G21864"/>
    </row>
    <row r="21865" spans="7:7">
      <c r="G21865"/>
    </row>
    <row r="21866" spans="7:7">
      <c r="G21866"/>
    </row>
    <row r="21867" spans="7:7">
      <c r="G21867"/>
    </row>
    <row r="21868" spans="7:7">
      <c r="G21868"/>
    </row>
    <row r="21869" spans="7:7">
      <c r="G21869"/>
    </row>
    <row r="21870" spans="7:7">
      <c r="G21870"/>
    </row>
    <row r="21871" spans="7:7">
      <c r="G21871"/>
    </row>
    <row r="21872" spans="7:7">
      <c r="G21872"/>
    </row>
    <row r="21873" spans="7:7">
      <c r="G21873"/>
    </row>
    <row r="21874" spans="7:7">
      <c r="G21874"/>
    </row>
    <row r="21875" spans="7:7">
      <c r="G21875"/>
    </row>
    <row r="21876" spans="7:7">
      <c r="G21876"/>
    </row>
    <row r="21877" spans="7:7">
      <c r="G21877"/>
    </row>
    <row r="21878" spans="7:7">
      <c r="G21878"/>
    </row>
    <row r="21879" spans="7:7">
      <c r="G21879"/>
    </row>
    <row r="21880" spans="7:7">
      <c r="G21880"/>
    </row>
    <row r="21881" spans="7:7">
      <c r="G21881"/>
    </row>
    <row r="21882" spans="7:7">
      <c r="G21882"/>
    </row>
    <row r="21883" spans="7:7">
      <c r="G21883"/>
    </row>
    <row r="21884" spans="7:7">
      <c r="G21884"/>
    </row>
    <row r="21885" spans="7:7">
      <c r="G21885"/>
    </row>
    <row r="21886" spans="7:7">
      <c r="G21886"/>
    </row>
    <row r="21887" spans="7:7">
      <c r="G21887"/>
    </row>
    <row r="21888" spans="7:7">
      <c r="G21888"/>
    </row>
    <row r="21889" spans="7:7">
      <c r="G21889"/>
    </row>
    <row r="21890" spans="7:7">
      <c r="G21890"/>
    </row>
    <row r="21891" spans="7:7">
      <c r="G21891"/>
    </row>
    <row r="21892" spans="7:7">
      <c r="G21892"/>
    </row>
    <row r="21893" spans="7:7">
      <c r="G21893"/>
    </row>
    <row r="21894" spans="7:7">
      <c r="G21894"/>
    </row>
    <row r="21895" spans="7:7">
      <c r="G21895"/>
    </row>
    <row r="21896" spans="7:7">
      <c r="G21896"/>
    </row>
    <row r="21897" spans="7:7">
      <c r="G21897"/>
    </row>
    <row r="21898" spans="7:7">
      <c r="G21898"/>
    </row>
    <row r="21899" spans="7:7">
      <c r="G21899"/>
    </row>
    <row r="21900" spans="7:7">
      <c r="G21900"/>
    </row>
    <row r="21901" spans="7:7">
      <c r="G21901"/>
    </row>
    <row r="21902" spans="7:7">
      <c r="G21902"/>
    </row>
    <row r="21903" spans="7:7">
      <c r="G21903"/>
    </row>
    <row r="21904" spans="7:7">
      <c r="G21904"/>
    </row>
    <row r="21905" spans="7:7">
      <c r="G21905"/>
    </row>
    <row r="21906" spans="7:7">
      <c r="G21906"/>
    </row>
    <row r="21907" spans="7:7">
      <c r="G21907"/>
    </row>
    <row r="21908" spans="7:7">
      <c r="G21908"/>
    </row>
    <row r="21909" spans="7:7">
      <c r="G21909"/>
    </row>
    <row r="21910" spans="7:7">
      <c r="G21910"/>
    </row>
    <row r="21911" spans="7:7">
      <c r="G21911"/>
    </row>
    <row r="21912" spans="7:7">
      <c r="G21912"/>
    </row>
    <row r="21913" spans="7:7">
      <c r="G21913"/>
    </row>
    <row r="21914" spans="7:7">
      <c r="G21914"/>
    </row>
    <row r="21915" spans="7:7">
      <c r="G21915"/>
    </row>
    <row r="21916" spans="7:7">
      <c r="G21916"/>
    </row>
    <row r="21917" spans="7:7">
      <c r="G21917"/>
    </row>
    <row r="21918" spans="7:7">
      <c r="G21918"/>
    </row>
    <row r="21919" spans="7:7">
      <c r="G21919"/>
    </row>
    <row r="21920" spans="7:7">
      <c r="G21920"/>
    </row>
    <row r="21921" spans="7:7">
      <c r="G21921"/>
    </row>
    <row r="21922" spans="7:7">
      <c r="G21922"/>
    </row>
    <row r="21923" spans="7:7">
      <c r="G21923"/>
    </row>
    <row r="21924" spans="7:7">
      <c r="G21924"/>
    </row>
    <row r="21925" spans="7:7">
      <c r="G21925"/>
    </row>
    <row r="21926" spans="7:7">
      <c r="G21926"/>
    </row>
    <row r="21927" spans="7:7">
      <c r="G21927"/>
    </row>
    <row r="21928" spans="7:7">
      <c r="G21928"/>
    </row>
    <row r="21929" spans="7:7">
      <c r="G21929"/>
    </row>
    <row r="21930" spans="7:7">
      <c r="G21930"/>
    </row>
    <row r="21931" spans="7:7">
      <c r="G21931"/>
    </row>
    <row r="21932" spans="7:7">
      <c r="G21932"/>
    </row>
    <row r="21933" spans="7:7">
      <c r="G21933"/>
    </row>
    <row r="21934" spans="7:7">
      <c r="G21934"/>
    </row>
    <row r="21935" spans="7:7">
      <c r="G21935"/>
    </row>
    <row r="21936" spans="7:7">
      <c r="G21936"/>
    </row>
    <row r="21937" spans="7:7">
      <c r="G21937"/>
    </row>
    <row r="21938" spans="7:7">
      <c r="G21938"/>
    </row>
    <row r="21939" spans="7:7">
      <c r="G21939"/>
    </row>
    <row r="21940" spans="7:7">
      <c r="G21940"/>
    </row>
    <row r="21941" spans="7:7">
      <c r="G21941"/>
    </row>
    <row r="21942" spans="7:7">
      <c r="G21942"/>
    </row>
    <row r="21943" spans="7:7">
      <c r="G21943"/>
    </row>
    <row r="21944" spans="7:7">
      <c r="G21944"/>
    </row>
    <row r="21945" spans="7:7">
      <c r="G21945"/>
    </row>
    <row r="21946" spans="7:7">
      <c r="G21946"/>
    </row>
    <row r="21947" spans="7:7">
      <c r="G21947"/>
    </row>
    <row r="21948" spans="7:7">
      <c r="G21948"/>
    </row>
    <row r="21949" spans="7:7">
      <c r="G21949"/>
    </row>
    <row r="21950" spans="7:7">
      <c r="G21950"/>
    </row>
    <row r="21951" spans="7:7">
      <c r="G21951"/>
    </row>
    <row r="21952" spans="7:7">
      <c r="G21952"/>
    </row>
    <row r="21953" spans="7:7">
      <c r="G21953"/>
    </row>
    <row r="21954" spans="7:7">
      <c r="G21954"/>
    </row>
    <row r="21955" spans="7:7">
      <c r="G21955"/>
    </row>
    <row r="21956" spans="7:7">
      <c r="G21956"/>
    </row>
    <row r="21957" spans="7:7">
      <c r="G21957"/>
    </row>
    <row r="21958" spans="7:7">
      <c r="G21958"/>
    </row>
    <row r="21959" spans="7:7">
      <c r="G21959"/>
    </row>
    <row r="21960" spans="7:7">
      <c r="G21960"/>
    </row>
    <row r="21961" spans="7:7">
      <c r="G21961"/>
    </row>
    <row r="21962" spans="7:7">
      <c r="G21962"/>
    </row>
    <row r="21963" spans="7:7">
      <c r="G21963"/>
    </row>
    <row r="21964" spans="7:7">
      <c r="G21964"/>
    </row>
    <row r="21965" spans="7:7">
      <c r="G21965"/>
    </row>
    <row r="21966" spans="7:7">
      <c r="G21966"/>
    </row>
    <row r="21967" spans="7:7">
      <c r="G21967"/>
    </row>
    <row r="21968" spans="7:7">
      <c r="G21968"/>
    </row>
    <row r="21969" spans="7:7">
      <c r="G21969"/>
    </row>
    <row r="21970" spans="7:7">
      <c r="G21970"/>
    </row>
    <row r="21971" spans="7:7">
      <c r="G21971"/>
    </row>
    <row r="21972" spans="7:7">
      <c r="G21972"/>
    </row>
    <row r="21973" spans="7:7">
      <c r="G21973"/>
    </row>
    <row r="21974" spans="7:7">
      <c r="G21974"/>
    </row>
    <row r="21975" spans="7:7">
      <c r="G21975"/>
    </row>
    <row r="21976" spans="7:7">
      <c r="G21976"/>
    </row>
    <row r="21977" spans="7:7">
      <c r="G21977"/>
    </row>
    <row r="21978" spans="7:7">
      <c r="G21978"/>
    </row>
    <row r="21979" spans="7:7">
      <c r="G21979"/>
    </row>
    <row r="21980" spans="7:7">
      <c r="G21980"/>
    </row>
    <row r="21981" spans="7:7">
      <c r="G21981"/>
    </row>
    <row r="21982" spans="7:7">
      <c r="G21982"/>
    </row>
    <row r="21983" spans="7:7">
      <c r="G21983"/>
    </row>
    <row r="21984" spans="7:7">
      <c r="G21984"/>
    </row>
    <row r="21985" spans="7:7">
      <c r="G21985"/>
    </row>
    <row r="21986" spans="7:7">
      <c r="G21986"/>
    </row>
    <row r="21987" spans="7:7">
      <c r="G21987"/>
    </row>
    <row r="21988" spans="7:7">
      <c r="G21988"/>
    </row>
    <row r="21989" spans="7:7">
      <c r="G21989"/>
    </row>
    <row r="21990" spans="7:7">
      <c r="G21990"/>
    </row>
    <row r="21991" spans="7:7">
      <c r="G21991"/>
    </row>
    <row r="21992" spans="7:7">
      <c r="G21992"/>
    </row>
    <row r="21993" spans="7:7">
      <c r="G21993"/>
    </row>
    <row r="21994" spans="7:7">
      <c r="G21994"/>
    </row>
    <row r="21995" spans="7:7">
      <c r="G21995"/>
    </row>
    <row r="21996" spans="7:7">
      <c r="G21996"/>
    </row>
    <row r="21997" spans="7:7">
      <c r="G21997"/>
    </row>
    <row r="21998" spans="7:7">
      <c r="G21998"/>
    </row>
    <row r="21999" spans="7:7">
      <c r="G21999"/>
    </row>
    <row r="22000" spans="7:7">
      <c r="G22000"/>
    </row>
    <row r="22001" spans="7:7">
      <c r="G22001"/>
    </row>
    <row r="22002" spans="7:7">
      <c r="G22002"/>
    </row>
    <row r="22003" spans="7:7">
      <c r="G22003"/>
    </row>
    <row r="22004" spans="7:7">
      <c r="G22004"/>
    </row>
    <row r="22005" spans="7:7">
      <c r="G22005"/>
    </row>
    <row r="22006" spans="7:7">
      <c r="G22006"/>
    </row>
    <row r="22007" spans="7:7">
      <c r="G22007"/>
    </row>
    <row r="22008" spans="7:7">
      <c r="G22008"/>
    </row>
    <row r="22009" spans="7:7">
      <c r="G22009"/>
    </row>
    <row r="22010" spans="7:7">
      <c r="G22010"/>
    </row>
    <row r="22011" spans="7:7">
      <c r="G22011"/>
    </row>
    <row r="22012" spans="7:7">
      <c r="G22012"/>
    </row>
    <row r="22013" spans="7:7">
      <c r="G22013"/>
    </row>
    <row r="22014" spans="7:7">
      <c r="G22014"/>
    </row>
    <row r="22015" spans="7:7">
      <c r="G22015"/>
    </row>
    <row r="22016" spans="7:7">
      <c r="G22016"/>
    </row>
    <row r="22017" spans="7:7">
      <c r="G22017"/>
    </row>
    <row r="22018" spans="7:7">
      <c r="G22018"/>
    </row>
    <row r="22019" spans="7:7">
      <c r="G22019"/>
    </row>
    <row r="22020" spans="7:7">
      <c r="G22020"/>
    </row>
    <row r="22021" spans="7:7">
      <c r="G22021"/>
    </row>
    <row r="22022" spans="7:7">
      <c r="G22022"/>
    </row>
    <row r="22023" spans="7:7">
      <c r="G22023"/>
    </row>
    <row r="22024" spans="7:7">
      <c r="G22024"/>
    </row>
    <row r="22025" spans="7:7">
      <c r="G22025"/>
    </row>
    <row r="22026" spans="7:7">
      <c r="G22026"/>
    </row>
    <row r="22027" spans="7:7">
      <c r="G22027"/>
    </row>
    <row r="22028" spans="7:7">
      <c r="G22028"/>
    </row>
    <row r="22029" spans="7:7">
      <c r="G22029"/>
    </row>
    <row r="22030" spans="7:7">
      <c r="G22030"/>
    </row>
    <row r="22031" spans="7:7">
      <c r="G22031"/>
    </row>
    <row r="22032" spans="7:7">
      <c r="G22032"/>
    </row>
    <row r="22033" spans="7:7">
      <c r="G22033"/>
    </row>
    <row r="22034" spans="7:7">
      <c r="G22034"/>
    </row>
    <row r="22035" spans="7:7">
      <c r="G22035"/>
    </row>
    <row r="22036" spans="7:7">
      <c r="G22036"/>
    </row>
    <row r="22037" spans="7:7">
      <c r="G22037"/>
    </row>
    <row r="22038" spans="7:7">
      <c r="G22038"/>
    </row>
    <row r="22039" spans="7:7">
      <c r="G22039"/>
    </row>
    <row r="22040" spans="7:7">
      <c r="G22040"/>
    </row>
    <row r="22041" spans="7:7">
      <c r="G22041"/>
    </row>
    <row r="22042" spans="7:7">
      <c r="G22042"/>
    </row>
    <row r="22043" spans="7:7">
      <c r="G22043"/>
    </row>
    <row r="22044" spans="7:7">
      <c r="G22044"/>
    </row>
    <row r="22045" spans="7:7">
      <c r="G22045"/>
    </row>
    <row r="22046" spans="7:7">
      <c r="G22046"/>
    </row>
    <row r="22047" spans="7:7">
      <c r="G22047"/>
    </row>
    <row r="22048" spans="7:7">
      <c r="G22048"/>
    </row>
    <row r="22049" spans="7:7">
      <c r="G22049"/>
    </row>
    <row r="22050" spans="7:7">
      <c r="G22050"/>
    </row>
    <row r="22051" spans="7:7">
      <c r="G22051"/>
    </row>
    <row r="22052" spans="7:7">
      <c r="G22052"/>
    </row>
    <row r="22053" spans="7:7">
      <c r="G22053"/>
    </row>
    <row r="22054" spans="7:7">
      <c r="G22054"/>
    </row>
    <row r="22055" spans="7:7">
      <c r="G22055"/>
    </row>
    <row r="22056" spans="7:7">
      <c r="G22056"/>
    </row>
    <row r="22057" spans="7:7">
      <c r="G22057"/>
    </row>
    <row r="22058" spans="7:7">
      <c r="G22058"/>
    </row>
    <row r="22059" spans="7:7">
      <c r="G22059"/>
    </row>
    <row r="22060" spans="7:7">
      <c r="G22060"/>
    </row>
    <row r="22061" spans="7:7">
      <c r="G22061"/>
    </row>
    <row r="22062" spans="7:7">
      <c r="G22062"/>
    </row>
    <row r="22063" spans="7:7">
      <c r="G22063"/>
    </row>
    <row r="22064" spans="7:7">
      <c r="G22064"/>
    </row>
    <row r="22065" spans="7:7">
      <c r="G22065"/>
    </row>
    <row r="22066" spans="7:7">
      <c r="G22066"/>
    </row>
    <row r="22067" spans="7:7">
      <c r="G22067"/>
    </row>
    <row r="22068" spans="7:7">
      <c r="G22068"/>
    </row>
    <row r="22069" spans="7:7">
      <c r="G22069"/>
    </row>
    <row r="22070" spans="7:7">
      <c r="G22070"/>
    </row>
    <row r="22071" spans="7:7">
      <c r="G22071"/>
    </row>
    <row r="22072" spans="7:7">
      <c r="G22072"/>
    </row>
    <row r="22073" spans="7:7">
      <c r="G22073"/>
    </row>
    <row r="22074" spans="7:7">
      <c r="G22074"/>
    </row>
    <row r="22075" spans="7:7">
      <c r="G22075"/>
    </row>
    <row r="22076" spans="7:7">
      <c r="G22076"/>
    </row>
    <row r="22077" spans="7:7">
      <c r="G22077"/>
    </row>
    <row r="22078" spans="7:7">
      <c r="G22078"/>
    </row>
    <row r="22079" spans="7:7">
      <c r="G22079"/>
    </row>
    <row r="22080" spans="7:7">
      <c r="G22080"/>
    </row>
    <row r="22081" spans="7:7">
      <c r="G22081"/>
    </row>
    <row r="22082" spans="7:7">
      <c r="G22082"/>
    </row>
    <row r="22083" spans="7:7">
      <c r="G22083"/>
    </row>
    <row r="22084" spans="7:7">
      <c r="G22084"/>
    </row>
    <row r="22085" spans="7:7">
      <c r="G22085"/>
    </row>
    <row r="22086" spans="7:7">
      <c r="G22086"/>
    </row>
    <row r="22087" spans="7:7">
      <c r="G22087"/>
    </row>
    <row r="22088" spans="7:7">
      <c r="G22088"/>
    </row>
    <row r="22089" spans="7:7">
      <c r="G22089"/>
    </row>
    <row r="22090" spans="7:7">
      <c r="G22090"/>
    </row>
    <row r="22091" spans="7:7">
      <c r="G22091"/>
    </row>
    <row r="22092" spans="7:7">
      <c r="G22092"/>
    </row>
    <row r="22093" spans="7:7">
      <c r="G22093"/>
    </row>
    <row r="22094" spans="7:7">
      <c r="G22094"/>
    </row>
    <row r="22095" spans="7:7">
      <c r="G22095"/>
    </row>
    <row r="22096" spans="7:7">
      <c r="G22096"/>
    </row>
    <row r="22097" spans="7:7">
      <c r="G22097"/>
    </row>
    <row r="22098" spans="7:7">
      <c r="G22098"/>
    </row>
    <row r="22099" spans="7:7">
      <c r="G22099"/>
    </row>
    <row r="22100" spans="7:7">
      <c r="G22100"/>
    </row>
    <row r="22101" spans="7:7">
      <c r="G22101"/>
    </row>
    <row r="22102" spans="7:7">
      <c r="G22102"/>
    </row>
    <row r="22103" spans="7:7">
      <c r="G22103"/>
    </row>
    <row r="22104" spans="7:7">
      <c r="G22104"/>
    </row>
    <row r="22105" spans="7:7">
      <c r="G22105"/>
    </row>
    <row r="22106" spans="7:7">
      <c r="G22106"/>
    </row>
    <row r="22107" spans="7:7">
      <c r="G22107"/>
    </row>
    <row r="22108" spans="7:7">
      <c r="G22108"/>
    </row>
    <row r="22109" spans="7:7">
      <c r="G22109"/>
    </row>
    <row r="22110" spans="7:7">
      <c r="G22110"/>
    </row>
    <row r="22111" spans="7:7">
      <c r="G22111"/>
    </row>
    <row r="22112" spans="7:7">
      <c r="G22112"/>
    </row>
    <row r="22113" spans="7:7">
      <c r="G22113"/>
    </row>
    <row r="22114" spans="7:7">
      <c r="G22114"/>
    </row>
    <row r="22115" spans="7:7">
      <c r="G22115"/>
    </row>
    <row r="22116" spans="7:7">
      <c r="G22116"/>
    </row>
    <row r="22117" spans="7:7">
      <c r="G22117"/>
    </row>
    <row r="22118" spans="7:7">
      <c r="G22118"/>
    </row>
    <row r="22119" spans="7:7">
      <c r="G22119"/>
    </row>
    <row r="22120" spans="7:7">
      <c r="G22120"/>
    </row>
    <row r="22121" spans="7:7">
      <c r="G22121"/>
    </row>
    <row r="22122" spans="7:7">
      <c r="G22122"/>
    </row>
    <row r="22123" spans="7:7">
      <c r="G22123"/>
    </row>
    <row r="22124" spans="7:7">
      <c r="G22124"/>
    </row>
    <row r="22125" spans="7:7">
      <c r="G22125"/>
    </row>
    <row r="22126" spans="7:7">
      <c r="G22126"/>
    </row>
    <row r="22127" spans="7:7">
      <c r="G22127"/>
    </row>
    <row r="22128" spans="7:7">
      <c r="G22128"/>
    </row>
    <row r="22129" spans="7:7">
      <c r="G22129"/>
    </row>
    <row r="22130" spans="7:7">
      <c r="G22130"/>
    </row>
    <row r="22131" spans="7:7">
      <c r="G22131"/>
    </row>
    <row r="22132" spans="7:7">
      <c r="G22132"/>
    </row>
    <row r="22133" spans="7:7">
      <c r="G22133"/>
    </row>
    <row r="22134" spans="7:7">
      <c r="G22134"/>
    </row>
    <row r="22135" spans="7:7">
      <c r="G22135"/>
    </row>
    <row r="22136" spans="7:7">
      <c r="G22136"/>
    </row>
    <row r="22137" spans="7:7">
      <c r="G22137"/>
    </row>
    <row r="22138" spans="7:7">
      <c r="G22138"/>
    </row>
    <row r="22139" spans="7:7">
      <c r="G22139"/>
    </row>
    <row r="22140" spans="7:7">
      <c r="G22140"/>
    </row>
    <row r="22141" spans="7:7">
      <c r="G22141"/>
    </row>
    <row r="22142" spans="7:7">
      <c r="G22142"/>
    </row>
    <row r="22143" spans="7:7">
      <c r="G22143"/>
    </row>
    <row r="22144" spans="7:7">
      <c r="G22144"/>
    </row>
    <row r="22145" spans="7:7">
      <c r="G22145"/>
    </row>
    <row r="22146" spans="7:7">
      <c r="G22146"/>
    </row>
    <row r="22147" spans="7:7">
      <c r="G22147"/>
    </row>
    <row r="22148" spans="7:7">
      <c r="G22148"/>
    </row>
    <row r="22149" spans="7:7">
      <c r="G22149"/>
    </row>
    <row r="22150" spans="7:7">
      <c r="G22150"/>
    </row>
    <row r="22151" spans="7:7">
      <c r="G22151"/>
    </row>
    <row r="22152" spans="7:7">
      <c r="G22152"/>
    </row>
    <row r="22153" spans="7:7">
      <c r="G22153"/>
    </row>
    <row r="22154" spans="7:7">
      <c r="G22154"/>
    </row>
    <row r="22155" spans="7:7">
      <c r="G22155"/>
    </row>
    <row r="22156" spans="7:7">
      <c r="G22156"/>
    </row>
    <row r="22157" spans="7:7">
      <c r="G22157"/>
    </row>
    <row r="22158" spans="7:7">
      <c r="G22158"/>
    </row>
    <row r="22159" spans="7:7">
      <c r="G22159"/>
    </row>
    <row r="22160" spans="7:7">
      <c r="G22160"/>
    </row>
    <row r="22161" spans="7:7">
      <c r="G22161"/>
    </row>
    <row r="22162" spans="7:7">
      <c r="G22162"/>
    </row>
    <row r="22163" spans="7:7">
      <c r="G22163"/>
    </row>
    <row r="22164" spans="7:7">
      <c r="G22164"/>
    </row>
    <row r="22165" spans="7:7">
      <c r="G22165"/>
    </row>
    <row r="22166" spans="7:7">
      <c r="G22166"/>
    </row>
    <row r="22167" spans="7:7">
      <c r="G22167"/>
    </row>
    <row r="22168" spans="7:7">
      <c r="G22168"/>
    </row>
    <row r="22169" spans="7:7">
      <c r="G22169"/>
    </row>
    <row r="22170" spans="7:7">
      <c r="G22170"/>
    </row>
    <row r="22171" spans="7:7">
      <c r="G22171"/>
    </row>
    <row r="22172" spans="7:7">
      <c r="G22172"/>
    </row>
    <row r="22173" spans="7:7">
      <c r="G22173"/>
    </row>
    <row r="22174" spans="7:7">
      <c r="G22174"/>
    </row>
    <row r="22175" spans="7:7">
      <c r="G22175"/>
    </row>
    <row r="22176" spans="7:7">
      <c r="G22176"/>
    </row>
    <row r="22177" spans="7:7">
      <c r="G22177"/>
    </row>
    <row r="22178" spans="7:7">
      <c r="G22178"/>
    </row>
    <row r="22179" spans="7:7">
      <c r="G22179"/>
    </row>
    <row r="22180" spans="7:7">
      <c r="G22180"/>
    </row>
    <row r="22181" spans="7:7">
      <c r="G22181"/>
    </row>
    <row r="22182" spans="7:7">
      <c r="G22182"/>
    </row>
    <row r="22183" spans="7:7">
      <c r="G22183"/>
    </row>
    <row r="22184" spans="7:7">
      <c r="G22184"/>
    </row>
    <row r="22185" spans="7:7">
      <c r="G22185"/>
    </row>
    <row r="22186" spans="7:7">
      <c r="G22186"/>
    </row>
    <row r="22187" spans="7:7">
      <c r="G22187"/>
    </row>
    <row r="22188" spans="7:7">
      <c r="G22188"/>
    </row>
    <row r="22189" spans="7:7">
      <c r="G22189"/>
    </row>
    <row r="22190" spans="7:7">
      <c r="G22190"/>
    </row>
    <row r="22191" spans="7:7">
      <c r="G22191"/>
    </row>
    <row r="22192" spans="7:7">
      <c r="G22192"/>
    </row>
    <row r="22193" spans="7:7">
      <c r="G22193"/>
    </row>
    <row r="22194" spans="7:7">
      <c r="G22194"/>
    </row>
    <row r="22195" spans="7:7">
      <c r="G22195"/>
    </row>
    <row r="22196" spans="7:7">
      <c r="G22196"/>
    </row>
    <row r="22197" spans="7:7">
      <c r="G22197"/>
    </row>
    <row r="22198" spans="7:7">
      <c r="G22198"/>
    </row>
    <row r="22199" spans="7:7">
      <c r="G22199"/>
    </row>
    <row r="22200" spans="7:7">
      <c r="G22200"/>
    </row>
    <row r="22201" spans="7:7">
      <c r="G22201"/>
    </row>
    <row r="22202" spans="7:7">
      <c r="G22202"/>
    </row>
    <row r="22203" spans="7:7">
      <c r="G22203"/>
    </row>
    <row r="22204" spans="7:7">
      <c r="G22204"/>
    </row>
    <row r="22205" spans="7:7">
      <c r="G22205"/>
    </row>
    <row r="22206" spans="7:7">
      <c r="G22206"/>
    </row>
    <row r="22207" spans="7:7">
      <c r="G22207"/>
    </row>
    <row r="22208" spans="7:7">
      <c r="G22208"/>
    </row>
    <row r="22209" spans="7:7">
      <c r="G22209"/>
    </row>
    <row r="22210" spans="7:7">
      <c r="G22210"/>
    </row>
    <row r="22211" spans="7:7">
      <c r="G22211"/>
    </row>
    <row r="22212" spans="7:7">
      <c r="G22212"/>
    </row>
    <row r="22213" spans="7:7">
      <c r="G22213"/>
    </row>
    <row r="22214" spans="7:7">
      <c r="G22214"/>
    </row>
    <row r="22215" spans="7:7">
      <c r="G22215"/>
    </row>
    <row r="22216" spans="7:7">
      <c r="G22216"/>
    </row>
    <row r="22217" spans="7:7">
      <c r="G22217"/>
    </row>
    <row r="22218" spans="7:7">
      <c r="G22218"/>
    </row>
    <row r="22219" spans="7:7">
      <c r="G22219"/>
    </row>
    <row r="22220" spans="7:7">
      <c r="G22220"/>
    </row>
    <row r="22221" spans="7:7">
      <c r="G22221"/>
    </row>
    <row r="22222" spans="7:7">
      <c r="G22222"/>
    </row>
    <row r="22223" spans="7:7">
      <c r="G22223"/>
    </row>
    <row r="22224" spans="7:7">
      <c r="G22224"/>
    </row>
    <row r="22225" spans="7:7">
      <c r="G22225"/>
    </row>
    <row r="22226" spans="7:7">
      <c r="G22226"/>
    </row>
    <row r="22227" spans="7:7">
      <c r="G22227"/>
    </row>
    <row r="22228" spans="7:7">
      <c r="G22228"/>
    </row>
    <row r="22229" spans="7:7">
      <c r="G22229"/>
    </row>
    <row r="22230" spans="7:7">
      <c r="G22230"/>
    </row>
    <row r="22231" spans="7:7">
      <c r="G22231"/>
    </row>
    <row r="22232" spans="7:7">
      <c r="G22232"/>
    </row>
    <row r="22233" spans="7:7">
      <c r="G22233"/>
    </row>
    <row r="22234" spans="7:7">
      <c r="G22234"/>
    </row>
    <row r="22235" spans="7:7">
      <c r="G22235"/>
    </row>
    <row r="22236" spans="7:7">
      <c r="G22236"/>
    </row>
    <row r="22237" spans="7:7">
      <c r="G22237"/>
    </row>
    <row r="22238" spans="7:7">
      <c r="G22238"/>
    </row>
    <row r="22239" spans="7:7">
      <c r="G22239"/>
    </row>
    <row r="22240" spans="7:7">
      <c r="G22240"/>
    </row>
    <row r="22241" spans="7:7">
      <c r="G22241"/>
    </row>
    <row r="22242" spans="7:7">
      <c r="G22242"/>
    </row>
    <row r="22243" spans="7:7">
      <c r="G22243"/>
    </row>
    <row r="22244" spans="7:7">
      <c r="G22244"/>
    </row>
    <row r="22245" spans="7:7">
      <c r="G22245"/>
    </row>
    <row r="22246" spans="7:7">
      <c r="G22246"/>
    </row>
    <row r="22247" spans="7:7">
      <c r="G22247"/>
    </row>
    <row r="22248" spans="7:7">
      <c r="G22248"/>
    </row>
    <row r="22249" spans="7:7">
      <c r="G22249"/>
    </row>
    <row r="22250" spans="7:7">
      <c r="G22250"/>
    </row>
    <row r="22251" spans="7:7">
      <c r="G22251"/>
    </row>
    <row r="22252" spans="7:7">
      <c r="G22252"/>
    </row>
    <row r="22253" spans="7:7">
      <c r="G22253"/>
    </row>
    <row r="22254" spans="7:7">
      <c r="G22254"/>
    </row>
    <row r="22255" spans="7:7">
      <c r="G22255"/>
    </row>
    <row r="22256" spans="7:7">
      <c r="G22256"/>
    </row>
    <row r="22257" spans="7:7">
      <c r="G22257"/>
    </row>
    <row r="22258" spans="7:7">
      <c r="G22258"/>
    </row>
    <row r="22259" spans="7:7">
      <c r="G22259"/>
    </row>
    <row r="22260" spans="7:7">
      <c r="G22260"/>
    </row>
    <row r="22261" spans="7:7">
      <c r="G22261"/>
    </row>
    <row r="22262" spans="7:7">
      <c r="G22262"/>
    </row>
    <row r="22263" spans="7:7">
      <c r="G22263"/>
    </row>
    <row r="22264" spans="7:7">
      <c r="G22264"/>
    </row>
    <row r="22265" spans="7:7">
      <c r="G22265"/>
    </row>
    <row r="22266" spans="7:7">
      <c r="G22266"/>
    </row>
    <row r="22267" spans="7:7">
      <c r="G22267"/>
    </row>
    <row r="22268" spans="7:7">
      <c r="G22268"/>
    </row>
    <row r="22269" spans="7:7">
      <c r="G22269"/>
    </row>
    <row r="22270" spans="7:7">
      <c r="G22270"/>
    </row>
    <row r="22271" spans="7:7">
      <c r="G22271"/>
    </row>
    <row r="22272" spans="7:7">
      <c r="G22272"/>
    </row>
    <row r="22273" spans="7:7">
      <c r="G22273"/>
    </row>
    <row r="22274" spans="7:7">
      <c r="G22274"/>
    </row>
    <row r="22275" spans="7:7">
      <c r="G22275"/>
    </row>
    <row r="22276" spans="7:7">
      <c r="G22276"/>
    </row>
    <row r="22277" spans="7:7">
      <c r="G22277"/>
    </row>
    <row r="22278" spans="7:7">
      <c r="G22278"/>
    </row>
    <row r="22279" spans="7:7">
      <c r="G22279"/>
    </row>
    <row r="22280" spans="7:7">
      <c r="G22280"/>
    </row>
    <row r="22281" spans="7:7">
      <c r="G22281"/>
    </row>
    <row r="22282" spans="7:7">
      <c r="G22282"/>
    </row>
    <row r="22283" spans="7:7">
      <c r="G22283"/>
    </row>
    <row r="22284" spans="7:7">
      <c r="G22284"/>
    </row>
    <row r="22285" spans="7:7">
      <c r="G22285"/>
    </row>
    <row r="22286" spans="7:7">
      <c r="G22286"/>
    </row>
    <row r="22287" spans="7:7">
      <c r="G22287"/>
    </row>
    <row r="22288" spans="7:7">
      <c r="G22288"/>
    </row>
    <row r="22289" spans="7:7">
      <c r="G22289"/>
    </row>
    <row r="22290" spans="7:7">
      <c r="G22290"/>
    </row>
    <row r="22291" spans="7:7">
      <c r="G22291"/>
    </row>
    <row r="22292" spans="7:7">
      <c r="G22292"/>
    </row>
    <row r="22293" spans="7:7">
      <c r="G22293"/>
    </row>
    <row r="22294" spans="7:7">
      <c r="G22294"/>
    </row>
    <row r="22295" spans="7:7">
      <c r="G22295"/>
    </row>
    <row r="22296" spans="7:7">
      <c r="G22296"/>
    </row>
    <row r="22297" spans="7:7">
      <c r="G22297"/>
    </row>
    <row r="22298" spans="7:7">
      <c r="G22298"/>
    </row>
    <row r="22299" spans="7:7">
      <c r="G22299"/>
    </row>
    <row r="22300" spans="7:7">
      <c r="G22300"/>
    </row>
    <row r="22301" spans="7:7">
      <c r="G22301"/>
    </row>
    <row r="22302" spans="7:7">
      <c r="G22302"/>
    </row>
    <row r="22303" spans="7:7">
      <c r="G22303"/>
    </row>
    <row r="22304" spans="7:7">
      <c r="G22304"/>
    </row>
    <row r="22305" spans="7:7">
      <c r="G22305"/>
    </row>
    <row r="22306" spans="7:7">
      <c r="G22306"/>
    </row>
    <row r="22307" spans="7:7">
      <c r="G22307"/>
    </row>
    <row r="22308" spans="7:7">
      <c r="G22308"/>
    </row>
    <row r="22309" spans="7:7">
      <c r="G22309"/>
    </row>
    <row r="22310" spans="7:7">
      <c r="G22310"/>
    </row>
    <row r="22311" spans="7:7">
      <c r="G22311"/>
    </row>
    <row r="22312" spans="7:7">
      <c r="G22312"/>
    </row>
    <row r="22313" spans="7:7">
      <c r="G22313"/>
    </row>
    <row r="22314" spans="7:7">
      <c r="G22314"/>
    </row>
    <row r="22315" spans="7:7">
      <c r="G22315"/>
    </row>
    <row r="22316" spans="7:7">
      <c r="G22316"/>
    </row>
    <row r="22317" spans="7:7">
      <c r="G22317"/>
    </row>
    <row r="22318" spans="7:7">
      <c r="G22318"/>
    </row>
    <row r="22319" spans="7:7">
      <c r="G22319"/>
    </row>
    <row r="22320" spans="7:7">
      <c r="G22320"/>
    </row>
    <row r="22321" spans="7:7">
      <c r="G22321"/>
    </row>
    <row r="22322" spans="7:7">
      <c r="G22322"/>
    </row>
    <row r="22323" spans="7:7">
      <c r="G22323"/>
    </row>
    <row r="22324" spans="7:7">
      <c r="G22324"/>
    </row>
    <row r="22325" spans="7:7">
      <c r="G22325"/>
    </row>
    <row r="22326" spans="7:7">
      <c r="G22326"/>
    </row>
    <row r="22327" spans="7:7">
      <c r="G22327"/>
    </row>
    <row r="22328" spans="7:7">
      <c r="G22328"/>
    </row>
    <row r="22329" spans="7:7">
      <c r="G22329"/>
    </row>
    <row r="22330" spans="7:7">
      <c r="G22330"/>
    </row>
    <row r="22331" spans="7:7">
      <c r="G22331"/>
    </row>
    <row r="22332" spans="7:7">
      <c r="G22332"/>
    </row>
    <row r="22333" spans="7:7">
      <c r="G22333"/>
    </row>
    <row r="22334" spans="7:7">
      <c r="G22334"/>
    </row>
    <row r="22335" spans="7:7">
      <c r="G22335"/>
    </row>
    <row r="22336" spans="7:7">
      <c r="G22336"/>
    </row>
    <row r="22337" spans="7:7">
      <c r="G22337"/>
    </row>
    <row r="22338" spans="7:7">
      <c r="G22338"/>
    </row>
    <row r="22339" spans="7:7">
      <c r="G22339"/>
    </row>
    <row r="22340" spans="7:7">
      <c r="G22340"/>
    </row>
    <row r="22341" spans="7:7">
      <c r="G22341"/>
    </row>
    <row r="22342" spans="7:7">
      <c r="G22342"/>
    </row>
    <row r="22343" spans="7:7">
      <c r="G22343"/>
    </row>
    <row r="22344" spans="7:7">
      <c r="G22344"/>
    </row>
    <row r="22345" spans="7:7">
      <c r="G22345"/>
    </row>
    <row r="22346" spans="7:7">
      <c r="G22346"/>
    </row>
    <row r="22347" spans="7:7">
      <c r="G22347"/>
    </row>
    <row r="22348" spans="7:7">
      <c r="G22348"/>
    </row>
    <row r="22349" spans="7:7">
      <c r="G22349"/>
    </row>
    <row r="22350" spans="7:7">
      <c r="G22350"/>
    </row>
    <row r="22351" spans="7:7">
      <c r="G22351"/>
    </row>
    <row r="22352" spans="7:7">
      <c r="G22352"/>
    </row>
    <row r="22353" spans="7:7">
      <c r="G22353"/>
    </row>
    <row r="22354" spans="7:7">
      <c r="G22354"/>
    </row>
    <row r="22355" spans="7:7">
      <c r="G22355"/>
    </row>
    <row r="22356" spans="7:7">
      <c r="G22356"/>
    </row>
    <row r="22357" spans="7:7">
      <c r="G22357"/>
    </row>
    <row r="22358" spans="7:7">
      <c r="G22358"/>
    </row>
    <row r="22359" spans="7:7">
      <c r="G22359"/>
    </row>
    <row r="22360" spans="7:7">
      <c r="G22360"/>
    </row>
    <row r="22361" spans="7:7">
      <c r="G22361"/>
    </row>
    <row r="22362" spans="7:7">
      <c r="G22362"/>
    </row>
    <row r="22363" spans="7:7">
      <c r="G22363"/>
    </row>
    <row r="22364" spans="7:7">
      <c r="G22364"/>
    </row>
    <row r="22365" spans="7:7">
      <c r="G22365"/>
    </row>
    <row r="22366" spans="7:7">
      <c r="G22366"/>
    </row>
    <row r="22367" spans="7:7">
      <c r="G22367"/>
    </row>
    <row r="22368" spans="7:7">
      <c r="G22368"/>
    </row>
    <row r="22369" spans="7:7">
      <c r="G22369"/>
    </row>
    <row r="22370" spans="7:7">
      <c r="G22370"/>
    </row>
    <row r="22371" spans="7:7">
      <c r="G22371"/>
    </row>
    <row r="22372" spans="7:7">
      <c r="G22372"/>
    </row>
    <row r="22373" spans="7:7">
      <c r="G22373"/>
    </row>
    <row r="22374" spans="7:7">
      <c r="G22374"/>
    </row>
    <row r="22375" spans="7:7">
      <c r="G22375"/>
    </row>
    <row r="22376" spans="7:7">
      <c r="G22376"/>
    </row>
    <row r="22377" spans="7:7">
      <c r="G22377"/>
    </row>
    <row r="22378" spans="7:7">
      <c r="G22378"/>
    </row>
    <row r="22379" spans="7:7">
      <c r="G22379"/>
    </row>
    <row r="22380" spans="7:7">
      <c r="G22380"/>
    </row>
    <row r="22381" spans="7:7">
      <c r="G22381"/>
    </row>
    <row r="22382" spans="7:7">
      <c r="G22382"/>
    </row>
    <row r="22383" spans="7:7">
      <c r="G22383"/>
    </row>
    <row r="22384" spans="7:7">
      <c r="G22384"/>
    </row>
    <row r="22385" spans="7:7">
      <c r="G22385"/>
    </row>
    <row r="22386" spans="7:7">
      <c r="G22386"/>
    </row>
    <row r="22387" spans="7:7">
      <c r="G22387"/>
    </row>
    <row r="22388" spans="7:7">
      <c r="G22388"/>
    </row>
    <row r="22389" spans="7:7">
      <c r="G22389"/>
    </row>
    <row r="22390" spans="7:7">
      <c r="G22390"/>
    </row>
    <row r="22391" spans="7:7">
      <c r="G22391"/>
    </row>
    <row r="22392" spans="7:7">
      <c r="G22392"/>
    </row>
    <row r="22393" spans="7:7">
      <c r="G22393"/>
    </row>
    <row r="22394" spans="7:7">
      <c r="G22394"/>
    </row>
    <row r="22395" spans="7:7">
      <c r="G22395"/>
    </row>
    <row r="22396" spans="7:7">
      <c r="G22396"/>
    </row>
    <row r="22397" spans="7:7">
      <c r="G22397"/>
    </row>
    <row r="22398" spans="7:7">
      <c r="G22398"/>
    </row>
    <row r="22399" spans="7:7">
      <c r="G22399"/>
    </row>
    <row r="22400" spans="7:7">
      <c r="G22400"/>
    </row>
    <row r="22401" spans="7:7">
      <c r="G22401"/>
    </row>
    <row r="22402" spans="7:7">
      <c r="G22402"/>
    </row>
    <row r="22403" spans="7:7">
      <c r="G22403"/>
    </row>
    <row r="22404" spans="7:7">
      <c r="G22404"/>
    </row>
    <row r="22405" spans="7:7">
      <c r="G22405"/>
    </row>
    <row r="22406" spans="7:7">
      <c r="G22406"/>
    </row>
    <row r="22407" spans="7:7">
      <c r="G22407"/>
    </row>
    <row r="22408" spans="7:7">
      <c r="G22408"/>
    </row>
    <row r="22409" spans="7:7">
      <c r="G22409"/>
    </row>
    <row r="22410" spans="7:7">
      <c r="G22410"/>
    </row>
    <row r="22411" spans="7:7">
      <c r="G22411"/>
    </row>
    <row r="22412" spans="7:7">
      <c r="G22412"/>
    </row>
    <row r="22413" spans="7:7">
      <c r="G22413"/>
    </row>
    <row r="22414" spans="7:7">
      <c r="G22414"/>
    </row>
    <row r="22415" spans="7:7">
      <c r="G22415"/>
    </row>
    <row r="22416" spans="7:7">
      <c r="G22416"/>
    </row>
    <row r="22417" spans="7:7">
      <c r="G22417"/>
    </row>
    <row r="22418" spans="7:7">
      <c r="G22418"/>
    </row>
    <row r="22419" spans="7:7">
      <c r="G22419"/>
    </row>
    <row r="22420" spans="7:7">
      <c r="G22420"/>
    </row>
    <row r="22421" spans="7:7">
      <c r="G22421"/>
    </row>
    <row r="22422" spans="7:7">
      <c r="G22422"/>
    </row>
    <row r="22423" spans="7:7">
      <c r="G22423"/>
    </row>
    <row r="22424" spans="7:7">
      <c r="G22424"/>
    </row>
    <row r="22425" spans="7:7">
      <c r="G22425"/>
    </row>
    <row r="22426" spans="7:7">
      <c r="G22426"/>
    </row>
    <row r="22427" spans="7:7">
      <c r="G22427"/>
    </row>
    <row r="22428" spans="7:7">
      <c r="G22428"/>
    </row>
    <row r="22429" spans="7:7">
      <c r="G22429"/>
    </row>
    <row r="22430" spans="7:7">
      <c r="G22430"/>
    </row>
    <row r="22431" spans="7:7">
      <c r="G22431"/>
    </row>
    <row r="22432" spans="7:7">
      <c r="G22432"/>
    </row>
    <row r="22433" spans="7:7">
      <c r="G22433"/>
    </row>
    <row r="22434" spans="7:7">
      <c r="G22434"/>
    </row>
    <row r="22435" spans="7:7">
      <c r="G22435"/>
    </row>
    <row r="22436" spans="7:7">
      <c r="G22436"/>
    </row>
    <row r="22437" spans="7:7">
      <c r="G22437"/>
    </row>
    <row r="22438" spans="7:7">
      <c r="G22438"/>
    </row>
    <row r="22439" spans="7:7">
      <c r="G22439"/>
    </row>
    <row r="22440" spans="7:7">
      <c r="G22440"/>
    </row>
    <row r="22441" spans="7:7">
      <c r="G22441"/>
    </row>
    <row r="22442" spans="7:7">
      <c r="G22442"/>
    </row>
    <row r="22443" spans="7:7">
      <c r="G22443"/>
    </row>
    <row r="22444" spans="7:7">
      <c r="G22444"/>
    </row>
    <row r="22445" spans="7:7">
      <c r="G22445"/>
    </row>
    <row r="22446" spans="7:7">
      <c r="G22446"/>
    </row>
    <row r="22447" spans="7:7">
      <c r="G22447"/>
    </row>
    <row r="22448" spans="7:7">
      <c r="G22448"/>
    </row>
    <row r="22449" spans="7:7">
      <c r="G22449"/>
    </row>
    <row r="22450" spans="7:7">
      <c r="G22450"/>
    </row>
    <row r="22451" spans="7:7">
      <c r="G22451"/>
    </row>
    <row r="22452" spans="7:7">
      <c r="G22452"/>
    </row>
    <row r="22453" spans="7:7">
      <c r="G22453"/>
    </row>
    <row r="22454" spans="7:7">
      <c r="G22454"/>
    </row>
    <row r="22455" spans="7:7">
      <c r="G22455"/>
    </row>
    <row r="22456" spans="7:7">
      <c r="G22456"/>
    </row>
    <row r="22457" spans="7:7">
      <c r="G22457"/>
    </row>
    <row r="22458" spans="7:7">
      <c r="G22458"/>
    </row>
    <row r="22459" spans="7:7">
      <c r="G22459"/>
    </row>
    <row r="22460" spans="7:7">
      <c r="G22460"/>
    </row>
    <row r="22461" spans="7:7">
      <c r="G22461"/>
    </row>
    <row r="22462" spans="7:7">
      <c r="G22462"/>
    </row>
    <row r="22463" spans="7:7">
      <c r="G22463"/>
    </row>
    <row r="22464" spans="7:7">
      <c r="G22464"/>
    </row>
    <row r="22465" spans="7:7">
      <c r="G22465"/>
    </row>
    <row r="22466" spans="7:7">
      <c r="G22466"/>
    </row>
    <row r="22467" spans="7:7">
      <c r="G22467"/>
    </row>
    <row r="22468" spans="7:7">
      <c r="G22468"/>
    </row>
    <row r="22469" spans="7:7">
      <c r="G22469"/>
    </row>
    <row r="22470" spans="7:7">
      <c r="G22470"/>
    </row>
    <row r="22471" spans="7:7">
      <c r="G22471"/>
    </row>
    <row r="22472" spans="7:7">
      <c r="G22472"/>
    </row>
    <row r="22473" spans="7:7">
      <c r="G22473"/>
    </row>
    <row r="22474" spans="7:7">
      <c r="G22474"/>
    </row>
    <row r="22475" spans="7:7">
      <c r="G22475"/>
    </row>
    <row r="22476" spans="7:7">
      <c r="G22476"/>
    </row>
    <row r="22477" spans="7:7">
      <c r="G22477"/>
    </row>
    <row r="22478" spans="7:7">
      <c r="G22478"/>
    </row>
    <row r="22479" spans="7:7">
      <c r="G22479"/>
    </row>
    <row r="22480" spans="7:7">
      <c r="G22480"/>
    </row>
    <row r="22481" spans="7:7">
      <c r="G22481"/>
    </row>
    <row r="22482" spans="7:7">
      <c r="G22482"/>
    </row>
    <row r="22483" spans="7:7">
      <c r="G22483"/>
    </row>
    <row r="22484" spans="7:7">
      <c r="G22484"/>
    </row>
    <row r="22485" spans="7:7">
      <c r="G22485"/>
    </row>
    <row r="22486" spans="7:7">
      <c r="G22486"/>
    </row>
    <row r="22487" spans="7:7">
      <c r="G22487"/>
    </row>
    <row r="22488" spans="7:7">
      <c r="G22488"/>
    </row>
    <row r="22489" spans="7:7">
      <c r="G22489"/>
    </row>
    <row r="22490" spans="7:7">
      <c r="G22490"/>
    </row>
    <row r="22491" spans="7:7">
      <c r="G22491"/>
    </row>
    <row r="22492" spans="7:7">
      <c r="G22492"/>
    </row>
    <row r="22493" spans="7:7">
      <c r="G22493"/>
    </row>
    <row r="22494" spans="7:7">
      <c r="G22494"/>
    </row>
    <row r="22495" spans="7:7">
      <c r="G22495"/>
    </row>
    <row r="22496" spans="7:7">
      <c r="G22496"/>
    </row>
    <row r="22497" spans="7:7">
      <c r="G22497"/>
    </row>
    <row r="22498" spans="7:7">
      <c r="G22498"/>
    </row>
    <row r="22499" spans="7:7">
      <c r="G22499"/>
    </row>
    <row r="22500" spans="7:7">
      <c r="G22500"/>
    </row>
    <row r="22501" spans="7:7">
      <c r="G22501"/>
    </row>
    <row r="22502" spans="7:7">
      <c r="G22502"/>
    </row>
    <row r="22503" spans="7:7">
      <c r="G22503"/>
    </row>
    <row r="22504" spans="7:7">
      <c r="G22504"/>
    </row>
    <row r="22505" spans="7:7">
      <c r="G22505"/>
    </row>
    <row r="22506" spans="7:7">
      <c r="G22506"/>
    </row>
    <row r="22507" spans="7:7">
      <c r="G22507"/>
    </row>
    <row r="22508" spans="7:7">
      <c r="G22508"/>
    </row>
    <row r="22509" spans="7:7">
      <c r="G22509"/>
    </row>
    <row r="22510" spans="7:7">
      <c r="G22510"/>
    </row>
    <row r="22511" spans="7:7">
      <c r="G22511"/>
    </row>
    <row r="22512" spans="7:7">
      <c r="G22512"/>
    </row>
    <row r="22513" spans="7:7">
      <c r="G22513"/>
    </row>
    <row r="22514" spans="7:7">
      <c r="G22514"/>
    </row>
    <row r="22515" spans="7:7">
      <c r="G22515"/>
    </row>
    <row r="22516" spans="7:7">
      <c r="G22516"/>
    </row>
    <row r="22517" spans="7:7">
      <c r="G22517"/>
    </row>
    <row r="22518" spans="7:7">
      <c r="G22518"/>
    </row>
    <row r="22519" spans="7:7">
      <c r="G22519"/>
    </row>
    <row r="22520" spans="7:7">
      <c r="G22520"/>
    </row>
    <row r="22521" spans="7:7">
      <c r="G22521"/>
    </row>
    <row r="22522" spans="7:7">
      <c r="G22522"/>
    </row>
    <row r="22523" spans="7:7">
      <c r="G22523"/>
    </row>
    <row r="22524" spans="7:7">
      <c r="G22524"/>
    </row>
    <row r="22525" spans="7:7">
      <c r="G22525"/>
    </row>
    <row r="22526" spans="7:7">
      <c r="G22526"/>
    </row>
    <row r="22527" spans="7:7">
      <c r="G22527"/>
    </row>
    <row r="22528" spans="7:7">
      <c r="G22528"/>
    </row>
    <row r="22529" spans="7:7">
      <c r="G22529"/>
    </row>
    <row r="22530" spans="7:7">
      <c r="G22530"/>
    </row>
    <row r="22531" spans="7:7">
      <c r="G22531"/>
    </row>
    <row r="22532" spans="7:7">
      <c r="G22532"/>
    </row>
    <row r="22533" spans="7:7">
      <c r="G22533"/>
    </row>
    <row r="22534" spans="7:7">
      <c r="G22534"/>
    </row>
    <row r="22535" spans="7:7">
      <c r="G22535"/>
    </row>
    <row r="22536" spans="7:7">
      <c r="G22536"/>
    </row>
    <row r="22537" spans="7:7">
      <c r="G22537"/>
    </row>
    <row r="22538" spans="7:7">
      <c r="G22538"/>
    </row>
    <row r="22539" spans="7:7">
      <c r="G22539"/>
    </row>
    <row r="22540" spans="7:7">
      <c r="G22540"/>
    </row>
    <row r="22541" spans="7:7">
      <c r="G22541"/>
    </row>
    <row r="22542" spans="7:7">
      <c r="G22542"/>
    </row>
    <row r="22543" spans="7:7">
      <c r="G22543"/>
    </row>
    <row r="22544" spans="7:7">
      <c r="G22544"/>
    </row>
    <row r="22545" spans="7:7">
      <c r="G22545"/>
    </row>
    <row r="22546" spans="7:7">
      <c r="G22546"/>
    </row>
    <row r="22547" spans="7:7">
      <c r="G22547"/>
    </row>
    <row r="22548" spans="7:7">
      <c r="G22548"/>
    </row>
    <row r="22549" spans="7:7">
      <c r="G22549"/>
    </row>
    <row r="22550" spans="7:7">
      <c r="G22550"/>
    </row>
    <row r="22551" spans="7:7">
      <c r="G22551"/>
    </row>
    <row r="22552" spans="7:7">
      <c r="G22552"/>
    </row>
    <row r="22553" spans="7:7">
      <c r="G22553"/>
    </row>
    <row r="22554" spans="7:7">
      <c r="G22554"/>
    </row>
    <row r="22555" spans="7:7">
      <c r="G22555"/>
    </row>
    <row r="22556" spans="7:7">
      <c r="G22556"/>
    </row>
    <row r="22557" spans="7:7">
      <c r="G22557"/>
    </row>
    <row r="22558" spans="7:7">
      <c r="G22558"/>
    </row>
    <row r="22559" spans="7:7">
      <c r="G22559"/>
    </row>
    <row r="22560" spans="7:7">
      <c r="G22560"/>
    </row>
    <row r="22561" spans="7:7">
      <c r="G22561"/>
    </row>
    <row r="22562" spans="7:7">
      <c r="G22562"/>
    </row>
    <row r="22563" spans="7:7">
      <c r="G22563"/>
    </row>
    <row r="22564" spans="7:7">
      <c r="G22564"/>
    </row>
    <row r="22565" spans="7:7">
      <c r="G22565"/>
    </row>
    <row r="22566" spans="7:7">
      <c r="G22566"/>
    </row>
    <row r="22567" spans="7:7">
      <c r="G22567"/>
    </row>
    <row r="22568" spans="7:7">
      <c r="G22568"/>
    </row>
    <row r="22569" spans="7:7">
      <c r="G22569"/>
    </row>
    <row r="22570" spans="7:7">
      <c r="G22570"/>
    </row>
    <row r="22571" spans="7:7">
      <c r="G22571"/>
    </row>
    <row r="22572" spans="7:7">
      <c r="G22572"/>
    </row>
    <row r="22573" spans="7:7">
      <c r="G22573"/>
    </row>
    <row r="22574" spans="7:7">
      <c r="G22574"/>
    </row>
    <row r="22575" spans="7:7">
      <c r="G22575"/>
    </row>
    <row r="22576" spans="7:7">
      <c r="G22576"/>
    </row>
    <row r="22577" spans="7:7">
      <c r="G22577"/>
    </row>
    <row r="22578" spans="7:7">
      <c r="G22578"/>
    </row>
    <row r="22579" spans="7:7">
      <c r="G22579"/>
    </row>
    <row r="22580" spans="7:7">
      <c r="G22580"/>
    </row>
    <row r="22581" spans="7:7">
      <c r="G22581"/>
    </row>
    <row r="22582" spans="7:7">
      <c r="G22582"/>
    </row>
    <row r="22583" spans="7:7">
      <c r="G22583"/>
    </row>
    <row r="22584" spans="7:7">
      <c r="G22584"/>
    </row>
    <row r="22585" spans="7:7">
      <c r="G22585"/>
    </row>
    <row r="22586" spans="7:7">
      <c r="G22586"/>
    </row>
    <row r="22587" spans="7:7">
      <c r="G22587"/>
    </row>
    <row r="22588" spans="7:7">
      <c r="G22588"/>
    </row>
    <row r="22589" spans="7:7">
      <c r="G22589"/>
    </row>
    <row r="22590" spans="7:7">
      <c r="G22590"/>
    </row>
    <row r="22591" spans="7:7">
      <c r="G22591"/>
    </row>
    <row r="22592" spans="7:7">
      <c r="G22592"/>
    </row>
    <row r="22593" spans="7:7">
      <c r="G22593"/>
    </row>
    <row r="22594" spans="7:7">
      <c r="G22594"/>
    </row>
    <row r="22595" spans="7:7">
      <c r="G22595"/>
    </row>
    <row r="22596" spans="7:7">
      <c r="G22596"/>
    </row>
    <row r="22597" spans="7:7">
      <c r="G22597"/>
    </row>
    <row r="22598" spans="7:7">
      <c r="G22598"/>
    </row>
    <row r="22599" spans="7:7">
      <c r="G22599"/>
    </row>
    <row r="22600" spans="7:7">
      <c r="G22600"/>
    </row>
    <row r="22601" spans="7:7">
      <c r="G22601"/>
    </row>
    <row r="22602" spans="7:7">
      <c r="G22602"/>
    </row>
    <row r="22603" spans="7:7">
      <c r="G22603"/>
    </row>
    <row r="22604" spans="7:7">
      <c r="G22604"/>
    </row>
    <row r="22605" spans="7:7">
      <c r="G22605"/>
    </row>
    <row r="22606" spans="7:7">
      <c r="G22606"/>
    </row>
    <row r="22607" spans="7:7">
      <c r="G22607"/>
    </row>
    <row r="22608" spans="7:7">
      <c r="G22608"/>
    </row>
    <row r="22609" spans="7:7">
      <c r="G22609"/>
    </row>
    <row r="22610" spans="7:7">
      <c r="G22610"/>
    </row>
    <row r="22611" spans="7:7">
      <c r="G22611"/>
    </row>
    <row r="22612" spans="7:7">
      <c r="G22612"/>
    </row>
    <row r="22613" spans="7:7">
      <c r="G22613"/>
    </row>
    <row r="22614" spans="7:7">
      <c r="G22614"/>
    </row>
    <row r="22615" spans="7:7">
      <c r="G22615"/>
    </row>
    <row r="22616" spans="7:7">
      <c r="G22616"/>
    </row>
    <row r="22617" spans="7:7">
      <c r="G22617"/>
    </row>
    <row r="22618" spans="7:7">
      <c r="G22618"/>
    </row>
    <row r="22619" spans="7:7">
      <c r="G22619"/>
    </row>
    <row r="22620" spans="7:7">
      <c r="G22620"/>
    </row>
    <row r="22621" spans="7:7">
      <c r="G22621"/>
    </row>
    <row r="22622" spans="7:7">
      <c r="G22622"/>
    </row>
    <row r="22623" spans="7:7">
      <c r="G22623"/>
    </row>
    <row r="22624" spans="7:7">
      <c r="G22624"/>
    </row>
    <row r="22625" spans="7:7">
      <c r="G22625"/>
    </row>
    <row r="22626" spans="7:7">
      <c r="G22626"/>
    </row>
    <row r="22627" spans="7:7">
      <c r="G22627"/>
    </row>
    <row r="22628" spans="7:7">
      <c r="G22628"/>
    </row>
    <row r="22629" spans="7:7">
      <c r="G22629"/>
    </row>
    <row r="22630" spans="7:7">
      <c r="G22630"/>
    </row>
    <row r="22631" spans="7:7">
      <c r="G22631"/>
    </row>
    <row r="22632" spans="7:7">
      <c r="G22632"/>
    </row>
    <row r="22633" spans="7:7">
      <c r="G22633"/>
    </row>
    <row r="22634" spans="7:7">
      <c r="G22634"/>
    </row>
    <row r="22635" spans="7:7">
      <c r="G22635"/>
    </row>
    <row r="22636" spans="7:7">
      <c r="G22636"/>
    </row>
    <row r="22637" spans="7:7">
      <c r="G22637"/>
    </row>
    <row r="22638" spans="7:7">
      <c r="G22638"/>
    </row>
    <row r="22639" spans="7:7">
      <c r="G22639"/>
    </row>
    <row r="22640" spans="7:7">
      <c r="G22640"/>
    </row>
    <row r="22641" spans="7:7">
      <c r="G22641"/>
    </row>
    <row r="22642" spans="7:7">
      <c r="G22642"/>
    </row>
    <row r="22643" spans="7:7">
      <c r="G22643"/>
    </row>
    <row r="22644" spans="7:7">
      <c r="G22644"/>
    </row>
    <row r="22645" spans="7:7">
      <c r="G22645"/>
    </row>
    <row r="22646" spans="7:7">
      <c r="G22646"/>
    </row>
    <row r="22647" spans="7:7">
      <c r="G22647"/>
    </row>
    <row r="22648" spans="7:7">
      <c r="G22648"/>
    </row>
    <row r="22649" spans="7:7">
      <c r="G22649"/>
    </row>
    <row r="22650" spans="7:7">
      <c r="G22650"/>
    </row>
    <row r="22651" spans="7:7">
      <c r="G22651"/>
    </row>
    <row r="22652" spans="7:7">
      <c r="G22652"/>
    </row>
    <row r="22653" spans="7:7">
      <c r="G22653"/>
    </row>
    <row r="22654" spans="7:7">
      <c r="G22654"/>
    </row>
    <row r="22655" spans="7:7">
      <c r="G22655"/>
    </row>
    <row r="22656" spans="7:7">
      <c r="G22656"/>
    </row>
    <row r="22657" spans="7:7">
      <c r="G22657"/>
    </row>
    <row r="22658" spans="7:7">
      <c r="G22658"/>
    </row>
    <row r="22659" spans="7:7">
      <c r="G22659"/>
    </row>
    <row r="22660" spans="7:7">
      <c r="G22660"/>
    </row>
    <row r="22661" spans="7:7">
      <c r="G22661"/>
    </row>
    <row r="22662" spans="7:7">
      <c r="G22662"/>
    </row>
    <row r="22663" spans="7:7">
      <c r="G22663"/>
    </row>
    <row r="22664" spans="7:7">
      <c r="G22664"/>
    </row>
    <row r="22665" spans="7:7">
      <c r="G22665"/>
    </row>
    <row r="22666" spans="7:7">
      <c r="G22666"/>
    </row>
    <row r="22667" spans="7:7">
      <c r="G22667"/>
    </row>
    <row r="22668" spans="7:7">
      <c r="G22668"/>
    </row>
    <row r="22669" spans="7:7">
      <c r="G22669"/>
    </row>
    <row r="22670" spans="7:7">
      <c r="G22670"/>
    </row>
    <row r="22671" spans="7:7">
      <c r="G22671"/>
    </row>
    <row r="22672" spans="7:7">
      <c r="G22672"/>
    </row>
    <row r="22673" spans="7:7">
      <c r="G22673"/>
    </row>
    <row r="22674" spans="7:7">
      <c r="G22674"/>
    </row>
    <row r="22675" spans="7:7">
      <c r="G22675"/>
    </row>
    <row r="22676" spans="7:7">
      <c r="G22676"/>
    </row>
    <row r="22677" spans="7:7">
      <c r="G22677"/>
    </row>
    <row r="22678" spans="7:7">
      <c r="G22678"/>
    </row>
    <row r="22679" spans="7:7">
      <c r="G22679"/>
    </row>
    <row r="22680" spans="7:7">
      <c r="G22680"/>
    </row>
    <row r="22681" spans="7:7">
      <c r="G22681"/>
    </row>
    <row r="22682" spans="7:7">
      <c r="G22682"/>
    </row>
    <row r="22683" spans="7:7">
      <c r="G22683"/>
    </row>
    <row r="22684" spans="7:7">
      <c r="G22684"/>
    </row>
    <row r="22685" spans="7:7">
      <c r="G22685"/>
    </row>
    <row r="22686" spans="7:7">
      <c r="G22686"/>
    </row>
    <row r="22687" spans="7:7">
      <c r="G22687"/>
    </row>
    <row r="22688" spans="7:7">
      <c r="G22688"/>
    </row>
    <row r="22689" spans="7:7">
      <c r="G22689"/>
    </row>
    <row r="22690" spans="7:7">
      <c r="G22690"/>
    </row>
    <row r="22691" spans="7:7">
      <c r="G22691"/>
    </row>
    <row r="22692" spans="7:7">
      <c r="G22692"/>
    </row>
    <row r="22693" spans="7:7">
      <c r="G22693"/>
    </row>
    <row r="22694" spans="7:7">
      <c r="G22694"/>
    </row>
    <row r="22695" spans="7:7">
      <c r="G22695"/>
    </row>
    <row r="22696" spans="7:7">
      <c r="G22696"/>
    </row>
    <row r="22697" spans="7:7">
      <c r="G22697"/>
    </row>
    <row r="22698" spans="7:7">
      <c r="G22698"/>
    </row>
    <row r="22699" spans="7:7">
      <c r="G22699"/>
    </row>
    <row r="22700" spans="7:7">
      <c r="G22700"/>
    </row>
    <row r="22701" spans="7:7">
      <c r="G22701"/>
    </row>
    <row r="22702" spans="7:7">
      <c r="G22702"/>
    </row>
    <row r="22703" spans="7:7">
      <c r="G22703"/>
    </row>
    <row r="22704" spans="7:7">
      <c r="G22704"/>
    </row>
    <row r="22705" spans="7:7">
      <c r="G22705"/>
    </row>
    <row r="22706" spans="7:7">
      <c r="G22706"/>
    </row>
    <row r="22707" spans="7:7">
      <c r="G22707"/>
    </row>
    <row r="22708" spans="7:7">
      <c r="G22708"/>
    </row>
    <row r="22709" spans="7:7">
      <c r="G22709"/>
    </row>
    <row r="22710" spans="7:7">
      <c r="G22710"/>
    </row>
    <row r="22711" spans="7:7">
      <c r="G22711"/>
    </row>
    <row r="22712" spans="7:7">
      <c r="G22712"/>
    </row>
    <row r="22713" spans="7:7">
      <c r="G22713"/>
    </row>
    <row r="22714" spans="7:7">
      <c r="G22714"/>
    </row>
    <row r="22715" spans="7:7">
      <c r="G22715"/>
    </row>
    <row r="22716" spans="7:7">
      <c r="G22716"/>
    </row>
    <row r="22717" spans="7:7">
      <c r="G22717"/>
    </row>
    <row r="22718" spans="7:7">
      <c r="G22718"/>
    </row>
    <row r="22719" spans="7:7">
      <c r="G22719"/>
    </row>
    <row r="22720" spans="7:7">
      <c r="G22720"/>
    </row>
    <row r="22721" spans="7:7">
      <c r="G22721"/>
    </row>
    <row r="22722" spans="7:7">
      <c r="G22722"/>
    </row>
    <row r="22723" spans="7:7">
      <c r="G22723"/>
    </row>
    <row r="22724" spans="7:7">
      <c r="G22724"/>
    </row>
    <row r="22725" spans="7:7">
      <c r="G22725"/>
    </row>
    <row r="22726" spans="7:7">
      <c r="G22726"/>
    </row>
    <row r="22727" spans="7:7">
      <c r="G22727"/>
    </row>
    <row r="22728" spans="7:7">
      <c r="G22728"/>
    </row>
    <row r="22729" spans="7:7">
      <c r="G22729"/>
    </row>
    <row r="22730" spans="7:7">
      <c r="G22730"/>
    </row>
    <row r="22731" spans="7:7">
      <c r="G22731"/>
    </row>
    <row r="22732" spans="7:7">
      <c r="G22732"/>
    </row>
    <row r="22733" spans="7:7">
      <c r="G22733"/>
    </row>
    <row r="22734" spans="7:7">
      <c r="G22734"/>
    </row>
    <row r="22735" spans="7:7">
      <c r="G22735"/>
    </row>
    <row r="22736" spans="7:7">
      <c r="G22736"/>
    </row>
    <row r="22737" spans="7:7">
      <c r="G22737"/>
    </row>
    <row r="22738" spans="7:7">
      <c r="G22738"/>
    </row>
    <row r="22739" spans="7:7">
      <c r="G22739"/>
    </row>
    <row r="22740" spans="7:7">
      <c r="G22740"/>
    </row>
    <row r="22741" spans="7:7">
      <c r="G22741"/>
    </row>
    <row r="22742" spans="7:7">
      <c r="G22742"/>
    </row>
    <row r="22743" spans="7:7">
      <c r="G22743"/>
    </row>
    <row r="22744" spans="7:7">
      <c r="G22744"/>
    </row>
    <row r="22745" spans="7:7">
      <c r="G22745"/>
    </row>
    <row r="22746" spans="7:7">
      <c r="G22746"/>
    </row>
    <row r="22747" spans="7:7">
      <c r="G22747"/>
    </row>
    <row r="22748" spans="7:7">
      <c r="G22748"/>
    </row>
    <row r="22749" spans="7:7">
      <c r="G22749"/>
    </row>
    <row r="22750" spans="7:7">
      <c r="G22750"/>
    </row>
    <row r="22751" spans="7:7">
      <c r="G22751"/>
    </row>
    <row r="22752" spans="7:7">
      <c r="G22752"/>
    </row>
    <row r="22753" spans="7:7">
      <c r="G22753"/>
    </row>
    <row r="22754" spans="7:7">
      <c r="G22754"/>
    </row>
    <row r="22755" spans="7:7">
      <c r="G22755"/>
    </row>
    <row r="22756" spans="7:7">
      <c r="G22756"/>
    </row>
    <row r="22757" spans="7:7">
      <c r="G22757"/>
    </row>
    <row r="22758" spans="7:7">
      <c r="G22758"/>
    </row>
    <row r="22759" spans="7:7">
      <c r="G22759"/>
    </row>
    <row r="22760" spans="7:7">
      <c r="G22760"/>
    </row>
    <row r="22761" spans="7:7">
      <c r="G22761"/>
    </row>
    <row r="22762" spans="7:7">
      <c r="G22762"/>
    </row>
    <row r="22763" spans="7:7">
      <c r="G22763"/>
    </row>
    <row r="22764" spans="7:7">
      <c r="G22764"/>
    </row>
    <row r="22765" spans="7:7">
      <c r="G22765"/>
    </row>
    <row r="22766" spans="7:7">
      <c r="G22766"/>
    </row>
    <row r="22767" spans="7:7">
      <c r="G22767"/>
    </row>
    <row r="22768" spans="7:7">
      <c r="G22768"/>
    </row>
    <row r="22769" spans="7:7">
      <c r="G22769"/>
    </row>
    <row r="22770" spans="7:7">
      <c r="G22770"/>
    </row>
    <row r="22771" spans="7:7">
      <c r="G22771"/>
    </row>
    <row r="22772" spans="7:7">
      <c r="G22772"/>
    </row>
    <row r="22773" spans="7:7">
      <c r="G22773"/>
    </row>
    <row r="22774" spans="7:7">
      <c r="G22774"/>
    </row>
    <row r="22775" spans="7:7">
      <c r="G22775"/>
    </row>
    <row r="22776" spans="7:7">
      <c r="G22776"/>
    </row>
    <row r="22777" spans="7:7">
      <c r="G22777"/>
    </row>
    <row r="22778" spans="7:7">
      <c r="G22778"/>
    </row>
    <row r="22779" spans="7:7">
      <c r="G22779"/>
    </row>
    <row r="22780" spans="7:7">
      <c r="G22780"/>
    </row>
    <row r="22781" spans="7:7">
      <c r="G22781"/>
    </row>
    <row r="22782" spans="7:7">
      <c r="G22782"/>
    </row>
    <row r="22783" spans="7:7">
      <c r="G22783"/>
    </row>
    <row r="22784" spans="7:7">
      <c r="G22784"/>
    </row>
    <row r="22785" spans="7:7">
      <c r="G22785"/>
    </row>
    <row r="22786" spans="7:7">
      <c r="G22786"/>
    </row>
    <row r="22787" spans="7:7">
      <c r="G22787"/>
    </row>
    <row r="22788" spans="7:7">
      <c r="G22788"/>
    </row>
    <row r="22789" spans="7:7">
      <c r="G22789"/>
    </row>
    <row r="22790" spans="7:7">
      <c r="G22790"/>
    </row>
    <row r="22791" spans="7:7">
      <c r="G22791"/>
    </row>
    <row r="22792" spans="7:7">
      <c r="G22792"/>
    </row>
    <row r="22793" spans="7:7">
      <c r="G22793"/>
    </row>
    <row r="22794" spans="7:7">
      <c r="G22794"/>
    </row>
    <row r="22795" spans="7:7">
      <c r="G22795"/>
    </row>
    <row r="22796" spans="7:7">
      <c r="G22796"/>
    </row>
    <row r="22797" spans="7:7">
      <c r="G22797"/>
    </row>
    <row r="22798" spans="7:7">
      <c r="G22798"/>
    </row>
    <row r="22799" spans="7:7">
      <c r="G22799"/>
    </row>
    <row r="22800" spans="7:7">
      <c r="G22800"/>
    </row>
    <row r="22801" spans="7:7">
      <c r="G22801"/>
    </row>
    <row r="22802" spans="7:7">
      <c r="G22802"/>
    </row>
    <row r="22803" spans="7:7">
      <c r="G22803"/>
    </row>
    <row r="22804" spans="7:7">
      <c r="G22804"/>
    </row>
    <row r="22805" spans="7:7">
      <c r="G22805"/>
    </row>
    <row r="22806" spans="7:7">
      <c r="G22806"/>
    </row>
    <row r="22807" spans="7:7">
      <c r="G22807"/>
    </row>
    <row r="22808" spans="7:7">
      <c r="G22808"/>
    </row>
    <row r="22809" spans="7:7">
      <c r="G22809"/>
    </row>
    <row r="22810" spans="7:7">
      <c r="G22810"/>
    </row>
    <row r="22811" spans="7:7">
      <c r="G22811"/>
    </row>
    <row r="22812" spans="7:7">
      <c r="G22812"/>
    </row>
    <row r="22813" spans="7:7">
      <c r="G22813"/>
    </row>
    <row r="22814" spans="7:7">
      <c r="G22814"/>
    </row>
    <row r="22815" spans="7:7">
      <c r="G22815"/>
    </row>
    <row r="22816" spans="7:7">
      <c r="G22816"/>
    </row>
    <row r="22817" spans="7:7">
      <c r="G22817"/>
    </row>
    <row r="22818" spans="7:7">
      <c r="G22818"/>
    </row>
    <row r="22819" spans="7:7">
      <c r="G22819"/>
    </row>
    <row r="22820" spans="7:7">
      <c r="G22820"/>
    </row>
    <row r="22821" spans="7:7">
      <c r="G22821"/>
    </row>
    <row r="22822" spans="7:7">
      <c r="G22822"/>
    </row>
    <row r="22823" spans="7:7">
      <c r="G22823"/>
    </row>
    <row r="22824" spans="7:7">
      <c r="G22824"/>
    </row>
    <row r="22825" spans="7:7">
      <c r="G22825"/>
    </row>
    <row r="22826" spans="7:7">
      <c r="G22826"/>
    </row>
    <row r="22827" spans="7:7">
      <c r="G22827"/>
    </row>
    <row r="22828" spans="7:7">
      <c r="G22828"/>
    </row>
    <row r="22829" spans="7:7">
      <c r="G22829"/>
    </row>
    <row r="22830" spans="7:7">
      <c r="G22830"/>
    </row>
    <row r="22831" spans="7:7">
      <c r="G22831"/>
    </row>
    <row r="22832" spans="7:7">
      <c r="G22832"/>
    </row>
    <row r="22833" spans="7:7">
      <c r="G22833"/>
    </row>
    <row r="22834" spans="7:7">
      <c r="G22834"/>
    </row>
    <row r="22835" spans="7:7">
      <c r="G22835"/>
    </row>
    <row r="22836" spans="7:7">
      <c r="G22836"/>
    </row>
    <row r="22837" spans="7:7">
      <c r="G22837"/>
    </row>
    <row r="22838" spans="7:7">
      <c r="G22838"/>
    </row>
    <row r="22839" spans="7:7">
      <c r="G22839"/>
    </row>
    <row r="22840" spans="7:7">
      <c r="G22840"/>
    </row>
    <row r="22841" spans="7:7">
      <c r="G22841"/>
    </row>
    <row r="22842" spans="7:7">
      <c r="G22842"/>
    </row>
    <row r="22843" spans="7:7">
      <c r="G22843"/>
    </row>
    <row r="22844" spans="7:7">
      <c r="G22844"/>
    </row>
    <row r="22845" spans="7:7">
      <c r="G22845"/>
    </row>
    <row r="22846" spans="7:7">
      <c r="G22846"/>
    </row>
    <row r="22847" spans="7:7">
      <c r="G22847"/>
    </row>
    <row r="22848" spans="7:7">
      <c r="G22848"/>
    </row>
    <row r="22849" spans="7:7">
      <c r="G22849"/>
    </row>
    <row r="22850" spans="7:7">
      <c r="G22850"/>
    </row>
    <row r="22851" spans="7:7">
      <c r="G22851"/>
    </row>
    <row r="22852" spans="7:7">
      <c r="G22852"/>
    </row>
    <row r="22853" spans="7:7">
      <c r="G22853"/>
    </row>
    <row r="22854" spans="7:7">
      <c r="G22854"/>
    </row>
    <row r="22855" spans="7:7">
      <c r="G22855"/>
    </row>
    <row r="22856" spans="7:7">
      <c r="G22856"/>
    </row>
    <row r="22857" spans="7:7">
      <c r="G22857"/>
    </row>
    <row r="22858" spans="7:7">
      <c r="G22858"/>
    </row>
    <row r="22859" spans="7:7">
      <c r="G22859"/>
    </row>
    <row r="22860" spans="7:7">
      <c r="G22860"/>
    </row>
    <row r="22861" spans="7:7">
      <c r="G22861"/>
    </row>
    <row r="22862" spans="7:7">
      <c r="G22862"/>
    </row>
    <row r="22863" spans="7:7">
      <c r="G22863"/>
    </row>
    <row r="22864" spans="7:7">
      <c r="G22864"/>
    </row>
    <row r="22865" spans="7:7">
      <c r="G22865"/>
    </row>
    <row r="22866" spans="7:7">
      <c r="G22866"/>
    </row>
    <row r="22867" spans="7:7">
      <c r="G22867"/>
    </row>
    <row r="22868" spans="7:7">
      <c r="G22868"/>
    </row>
    <row r="22869" spans="7:7">
      <c r="G22869"/>
    </row>
    <row r="22870" spans="7:7">
      <c r="G22870"/>
    </row>
    <row r="22871" spans="7:7">
      <c r="G22871"/>
    </row>
    <row r="22872" spans="7:7">
      <c r="G22872"/>
    </row>
    <row r="22873" spans="7:7">
      <c r="G22873"/>
    </row>
    <row r="22874" spans="7:7">
      <c r="G22874"/>
    </row>
    <row r="22875" spans="7:7">
      <c r="G22875"/>
    </row>
    <row r="22876" spans="7:7">
      <c r="G22876"/>
    </row>
    <row r="22877" spans="7:7">
      <c r="G22877"/>
    </row>
    <row r="22878" spans="7:7">
      <c r="G22878"/>
    </row>
    <row r="22879" spans="7:7">
      <c r="G22879"/>
    </row>
    <row r="22880" spans="7:7">
      <c r="G22880"/>
    </row>
    <row r="22881" spans="7:7">
      <c r="G22881"/>
    </row>
    <row r="22882" spans="7:7">
      <c r="G22882"/>
    </row>
    <row r="22883" spans="7:7">
      <c r="G22883"/>
    </row>
    <row r="22884" spans="7:7">
      <c r="G22884"/>
    </row>
    <row r="22885" spans="7:7">
      <c r="G22885"/>
    </row>
    <row r="22886" spans="7:7">
      <c r="G22886"/>
    </row>
    <row r="22887" spans="7:7">
      <c r="G22887"/>
    </row>
    <row r="22888" spans="7:7">
      <c r="G22888"/>
    </row>
    <row r="22889" spans="7:7">
      <c r="G22889"/>
    </row>
    <row r="22890" spans="7:7">
      <c r="G22890"/>
    </row>
    <row r="22891" spans="7:7">
      <c r="G22891"/>
    </row>
    <row r="22892" spans="7:7">
      <c r="G22892"/>
    </row>
    <row r="22893" spans="7:7">
      <c r="G22893"/>
    </row>
    <row r="22894" spans="7:7">
      <c r="G22894"/>
    </row>
    <row r="22895" spans="7:7">
      <c r="G22895"/>
    </row>
    <row r="22896" spans="7:7">
      <c r="G22896"/>
    </row>
    <row r="22897" spans="7:7">
      <c r="G22897"/>
    </row>
    <row r="22898" spans="7:7">
      <c r="G22898"/>
    </row>
    <row r="22899" spans="7:7">
      <c r="G22899"/>
    </row>
    <row r="22900" spans="7:7">
      <c r="G22900"/>
    </row>
    <row r="22901" spans="7:7">
      <c r="G22901"/>
    </row>
    <row r="22902" spans="7:7">
      <c r="G22902"/>
    </row>
    <row r="22903" spans="7:7">
      <c r="G22903"/>
    </row>
    <row r="22904" spans="7:7">
      <c r="G22904"/>
    </row>
    <row r="22905" spans="7:7">
      <c r="G22905"/>
    </row>
    <row r="22906" spans="7:7">
      <c r="G22906"/>
    </row>
    <row r="22907" spans="7:7">
      <c r="G22907"/>
    </row>
    <row r="22908" spans="7:7">
      <c r="G22908"/>
    </row>
    <row r="22909" spans="7:7">
      <c r="G22909"/>
    </row>
    <row r="22910" spans="7:7">
      <c r="G22910"/>
    </row>
    <row r="22911" spans="7:7">
      <c r="G22911"/>
    </row>
    <row r="22912" spans="7:7">
      <c r="G22912"/>
    </row>
    <row r="22913" spans="7:7">
      <c r="G22913"/>
    </row>
    <row r="22914" spans="7:7">
      <c r="G22914"/>
    </row>
    <row r="22915" spans="7:7">
      <c r="G22915"/>
    </row>
    <row r="22916" spans="7:7">
      <c r="G22916"/>
    </row>
    <row r="22917" spans="7:7">
      <c r="G22917"/>
    </row>
    <row r="22918" spans="7:7">
      <c r="G22918"/>
    </row>
    <row r="22919" spans="7:7">
      <c r="G22919"/>
    </row>
    <row r="22920" spans="7:7">
      <c r="G22920"/>
    </row>
    <row r="22921" spans="7:7">
      <c r="G22921"/>
    </row>
    <row r="22922" spans="7:7">
      <c r="G22922"/>
    </row>
    <row r="22923" spans="7:7">
      <c r="G22923"/>
    </row>
    <row r="22924" spans="7:7">
      <c r="G22924"/>
    </row>
    <row r="22925" spans="7:7">
      <c r="G22925"/>
    </row>
    <row r="22926" spans="7:7">
      <c r="G22926"/>
    </row>
    <row r="22927" spans="7:7">
      <c r="G22927"/>
    </row>
    <row r="22928" spans="7:7">
      <c r="G22928"/>
    </row>
    <row r="22929" spans="7:7">
      <c r="G22929"/>
    </row>
    <row r="22930" spans="7:7">
      <c r="G22930"/>
    </row>
    <row r="22931" spans="7:7">
      <c r="G22931"/>
    </row>
    <row r="22932" spans="7:7">
      <c r="G22932"/>
    </row>
    <row r="22933" spans="7:7">
      <c r="G22933"/>
    </row>
    <row r="22934" spans="7:7">
      <c r="G22934"/>
    </row>
    <row r="22935" spans="7:7">
      <c r="G22935"/>
    </row>
    <row r="22936" spans="7:7">
      <c r="G22936"/>
    </row>
    <row r="22937" spans="7:7">
      <c r="G22937"/>
    </row>
    <row r="22938" spans="7:7">
      <c r="G22938"/>
    </row>
    <row r="22939" spans="7:7">
      <c r="G22939"/>
    </row>
    <row r="22940" spans="7:7">
      <c r="G22940"/>
    </row>
    <row r="22941" spans="7:7">
      <c r="G22941"/>
    </row>
    <row r="22942" spans="7:7">
      <c r="G22942"/>
    </row>
    <row r="22943" spans="7:7">
      <c r="G22943"/>
    </row>
    <row r="22944" spans="7:7">
      <c r="G22944"/>
    </row>
    <row r="22945" spans="7:7">
      <c r="G22945"/>
    </row>
    <row r="22946" spans="7:7">
      <c r="G22946"/>
    </row>
    <row r="22947" spans="7:7">
      <c r="G22947"/>
    </row>
    <row r="22948" spans="7:7">
      <c r="G22948"/>
    </row>
    <row r="22949" spans="7:7">
      <c r="G22949"/>
    </row>
    <row r="22950" spans="7:7">
      <c r="G22950"/>
    </row>
    <row r="22951" spans="7:7">
      <c r="G22951"/>
    </row>
    <row r="22952" spans="7:7">
      <c r="G22952"/>
    </row>
    <row r="22953" spans="7:7">
      <c r="G22953"/>
    </row>
    <row r="22954" spans="7:7">
      <c r="G22954"/>
    </row>
    <row r="22955" spans="7:7">
      <c r="G22955"/>
    </row>
    <row r="22956" spans="7:7">
      <c r="G22956"/>
    </row>
    <row r="22957" spans="7:7">
      <c r="G22957"/>
    </row>
    <row r="22958" spans="7:7">
      <c r="G22958"/>
    </row>
    <row r="22959" spans="7:7">
      <c r="G22959"/>
    </row>
    <row r="22960" spans="7:7">
      <c r="G22960"/>
    </row>
    <row r="22961" spans="7:7">
      <c r="G22961"/>
    </row>
    <row r="22962" spans="7:7">
      <c r="G22962"/>
    </row>
    <row r="22963" spans="7:7">
      <c r="G22963"/>
    </row>
    <row r="22964" spans="7:7">
      <c r="G22964"/>
    </row>
    <row r="22965" spans="7:7">
      <c r="G22965"/>
    </row>
    <row r="22966" spans="7:7">
      <c r="G22966"/>
    </row>
    <row r="22967" spans="7:7">
      <c r="G22967"/>
    </row>
    <row r="22968" spans="7:7">
      <c r="G22968"/>
    </row>
    <row r="22969" spans="7:7">
      <c r="G22969"/>
    </row>
    <row r="22970" spans="7:7">
      <c r="G22970"/>
    </row>
    <row r="22971" spans="7:7">
      <c r="G22971"/>
    </row>
    <row r="22972" spans="7:7">
      <c r="G22972"/>
    </row>
    <row r="22973" spans="7:7">
      <c r="G22973"/>
    </row>
    <row r="22974" spans="7:7">
      <c r="G22974"/>
    </row>
    <row r="22975" spans="7:7">
      <c r="G22975"/>
    </row>
    <row r="22976" spans="7:7">
      <c r="G22976"/>
    </row>
    <row r="22977" spans="7:7">
      <c r="G22977"/>
    </row>
    <row r="22978" spans="7:7">
      <c r="G22978"/>
    </row>
    <row r="22979" spans="7:7">
      <c r="G22979"/>
    </row>
    <row r="22980" spans="7:7">
      <c r="G22980"/>
    </row>
    <row r="22981" spans="7:7">
      <c r="G22981"/>
    </row>
    <row r="22982" spans="7:7">
      <c r="G22982"/>
    </row>
    <row r="22983" spans="7:7">
      <c r="G22983"/>
    </row>
    <row r="22984" spans="7:7">
      <c r="G22984"/>
    </row>
    <row r="22985" spans="7:7">
      <c r="G22985"/>
    </row>
    <row r="22986" spans="7:7">
      <c r="G22986"/>
    </row>
    <row r="22987" spans="7:7">
      <c r="G22987"/>
    </row>
    <row r="22988" spans="7:7">
      <c r="G22988"/>
    </row>
    <row r="22989" spans="7:7">
      <c r="G22989"/>
    </row>
    <row r="22990" spans="7:7">
      <c r="G22990"/>
    </row>
    <row r="22991" spans="7:7">
      <c r="G22991"/>
    </row>
    <row r="22992" spans="7:7">
      <c r="G22992"/>
    </row>
    <row r="22993" spans="7:7">
      <c r="G22993"/>
    </row>
    <row r="22994" spans="7:7">
      <c r="G22994"/>
    </row>
    <row r="22995" spans="7:7">
      <c r="G22995"/>
    </row>
    <row r="22996" spans="7:7">
      <c r="G22996"/>
    </row>
    <row r="22997" spans="7:7">
      <c r="G22997"/>
    </row>
    <row r="22998" spans="7:7">
      <c r="G22998"/>
    </row>
    <row r="22999" spans="7:7">
      <c r="G22999"/>
    </row>
    <row r="23000" spans="7:7">
      <c r="G23000"/>
    </row>
    <row r="23001" spans="7:7">
      <c r="G23001"/>
    </row>
    <row r="23002" spans="7:7">
      <c r="G23002"/>
    </row>
    <row r="23003" spans="7:7">
      <c r="G23003"/>
    </row>
    <row r="23004" spans="7:7">
      <c r="G23004"/>
    </row>
    <row r="23005" spans="7:7">
      <c r="G23005"/>
    </row>
    <row r="23006" spans="7:7">
      <c r="G23006"/>
    </row>
    <row r="23007" spans="7:7">
      <c r="G23007"/>
    </row>
    <row r="23008" spans="7:7">
      <c r="G23008"/>
    </row>
    <row r="23009" spans="7:7">
      <c r="G23009"/>
    </row>
    <row r="23010" spans="7:7">
      <c r="G23010"/>
    </row>
    <row r="23011" spans="7:7">
      <c r="G23011"/>
    </row>
    <row r="23012" spans="7:7">
      <c r="G23012"/>
    </row>
    <row r="23013" spans="7:7">
      <c r="G23013"/>
    </row>
    <row r="23014" spans="7:7">
      <c r="G23014"/>
    </row>
    <row r="23015" spans="7:7">
      <c r="G23015"/>
    </row>
    <row r="23016" spans="7:7">
      <c r="G23016"/>
    </row>
    <row r="23017" spans="7:7">
      <c r="G23017"/>
    </row>
    <row r="23018" spans="7:7">
      <c r="G23018"/>
    </row>
    <row r="23019" spans="7:7">
      <c r="G23019"/>
    </row>
    <row r="23020" spans="7:7">
      <c r="G23020"/>
    </row>
    <row r="23021" spans="7:7">
      <c r="G23021"/>
    </row>
    <row r="23022" spans="7:7">
      <c r="G23022"/>
    </row>
    <row r="23023" spans="7:7">
      <c r="G23023"/>
    </row>
    <row r="23024" spans="7:7">
      <c r="G23024"/>
    </row>
    <row r="23025" spans="7:7">
      <c r="G23025"/>
    </row>
    <row r="23026" spans="7:7">
      <c r="G23026"/>
    </row>
    <row r="23027" spans="7:7">
      <c r="G23027"/>
    </row>
    <row r="23028" spans="7:7">
      <c r="G23028"/>
    </row>
    <row r="23029" spans="7:7">
      <c r="G23029"/>
    </row>
    <row r="23030" spans="7:7">
      <c r="G23030"/>
    </row>
    <row r="23031" spans="7:7">
      <c r="G23031"/>
    </row>
    <row r="23032" spans="7:7">
      <c r="G23032"/>
    </row>
    <row r="23033" spans="7:7">
      <c r="G23033"/>
    </row>
    <row r="23034" spans="7:7">
      <c r="G23034"/>
    </row>
    <row r="23035" spans="7:7">
      <c r="G23035"/>
    </row>
    <row r="23036" spans="7:7">
      <c r="G23036"/>
    </row>
    <row r="23037" spans="7:7">
      <c r="G23037"/>
    </row>
    <row r="23038" spans="7:7">
      <c r="G23038"/>
    </row>
    <row r="23039" spans="7:7">
      <c r="G23039"/>
    </row>
    <row r="23040" spans="7:7">
      <c r="G23040"/>
    </row>
    <row r="23041" spans="7:7">
      <c r="G23041"/>
    </row>
    <row r="23042" spans="7:7">
      <c r="G23042"/>
    </row>
    <row r="23043" spans="7:7">
      <c r="G23043"/>
    </row>
    <row r="23044" spans="7:7">
      <c r="G23044"/>
    </row>
    <row r="23045" spans="7:7">
      <c r="G23045"/>
    </row>
    <row r="23046" spans="7:7">
      <c r="G23046"/>
    </row>
    <row r="23047" spans="7:7">
      <c r="G23047"/>
    </row>
    <row r="23048" spans="7:7">
      <c r="G23048"/>
    </row>
    <row r="23049" spans="7:7">
      <c r="G23049"/>
    </row>
    <row r="23050" spans="7:7">
      <c r="G23050"/>
    </row>
    <row r="23051" spans="7:7">
      <c r="G23051"/>
    </row>
    <row r="23052" spans="7:7">
      <c r="G23052"/>
    </row>
    <row r="23053" spans="7:7">
      <c r="G23053"/>
    </row>
    <row r="23054" spans="7:7">
      <c r="G23054"/>
    </row>
    <row r="23055" spans="7:7">
      <c r="G23055"/>
    </row>
    <row r="23056" spans="7:7">
      <c r="G23056"/>
    </row>
    <row r="23057" spans="7:7">
      <c r="G23057"/>
    </row>
    <row r="23058" spans="7:7">
      <c r="G23058"/>
    </row>
    <row r="23059" spans="7:7">
      <c r="G23059"/>
    </row>
    <row r="23060" spans="7:7">
      <c r="G23060"/>
    </row>
    <row r="23061" spans="7:7">
      <c r="G23061"/>
    </row>
    <row r="23062" spans="7:7">
      <c r="G23062"/>
    </row>
    <row r="23063" spans="7:7">
      <c r="G23063"/>
    </row>
    <row r="23064" spans="7:7">
      <c r="G23064"/>
    </row>
    <row r="23065" spans="7:7">
      <c r="G23065"/>
    </row>
    <row r="23066" spans="7:7">
      <c r="G23066"/>
    </row>
    <row r="23067" spans="7:7">
      <c r="G23067"/>
    </row>
    <row r="23068" spans="7:7">
      <c r="G23068"/>
    </row>
    <row r="23069" spans="7:7">
      <c r="G23069"/>
    </row>
    <row r="23070" spans="7:7">
      <c r="G23070"/>
    </row>
    <row r="23071" spans="7:7">
      <c r="G23071"/>
    </row>
    <row r="23072" spans="7:7">
      <c r="G23072"/>
    </row>
    <row r="23073" spans="7:7">
      <c r="G23073"/>
    </row>
    <row r="23074" spans="7:7">
      <c r="G23074"/>
    </row>
    <row r="23075" spans="7:7">
      <c r="G23075"/>
    </row>
    <row r="23076" spans="7:7">
      <c r="G23076"/>
    </row>
    <row r="23077" spans="7:7">
      <c r="G23077"/>
    </row>
    <row r="23078" spans="7:7">
      <c r="G23078"/>
    </row>
    <row r="23079" spans="7:7">
      <c r="G23079"/>
    </row>
    <row r="23080" spans="7:7">
      <c r="G23080"/>
    </row>
    <row r="23081" spans="7:7">
      <c r="G23081"/>
    </row>
    <row r="23082" spans="7:7">
      <c r="G23082"/>
    </row>
    <row r="23083" spans="7:7">
      <c r="G23083"/>
    </row>
    <row r="23084" spans="7:7">
      <c r="G23084"/>
    </row>
    <row r="23085" spans="7:7">
      <c r="G23085"/>
    </row>
    <row r="23086" spans="7:7">
      <c r="G23086"/>
    </row>
    <row r="23087" spans="7:7">
      <c r="G23087"/>
    </row>
    <row r="23088" spans="7:7">
      <c r="G23088"/>
    </row>
    <row r="23089" spans="7:7">
      <c r="G23089"/>
    </row>
    <row r="23090" spans="7:7">
      <c r="G23090"/>
    </row>
    <row r="23091" spans="7:7">
      <c r="G23091"/>
    </row>
    <row r="23092" spans="7:7">
      <c r="G23092"/>
    </row>
    <row r="23093" spans="7:7">
      <c r="G23093"/>
    </row>
    <row r="23094" spans="7:7">
      <c r="G23094"/>
    </row>
    <row r="23095" spans="7:7">
      <c r="G23095"/>
    </row>
    <row r="23096" spans="7:7">
      <c r="G23096"/>
    </row>
    <row r="23097" spans="7:7">
      <c r="G23097"/>
    </row>
    <row r="23098" spans="7:7">
      <c r="G23098"/>
    </row>
    <row r="23099" spans="7:7">
      <c r="G23099"/>
    </row>
    <row r="23100" spans="7:7">
      <c r="G23100"/>
    </row>
    <row r="23101" spans="7:7">
      <c r="G23101"/>
    </row>
    <row r="23102" spans="7:7">
      <c r="G23102"/>
    </row>
    <row r="23103" spans="7:7">
      <c r="G23103"/>
    </row>
    <row r="23104" spans="7:7">
      <c r="G23104"/>
    </row>
    <row r="23105" spans="7:7">
      <c r="G23105"/>
    </row>
    <row r="23106" spans="7:7">
      <c r="G23106"/>
    </row>
    <row r="23107" spans="7:7">
      <c r="G23107"/>
    </row>
    <row r="23108" spans="7:7">
      <c r="G23108"/>
    </row>
    <row r="23109" spans="7:7">
      <c r="G23109"/>
    </row>
    <row r="23110" spans="7:7">
      <c r="G23110"/>
    </row>
    <row r="23111" spans="7:7">
      <c r="G23111"/>
    </row>
    <row r="23112" spans="7:7">
      <c r="G23112"/>
    </row>
    <row r="23113" spans="7:7">
      <c r="G23113"/>
    </row>
    <row r="23114" spans="7:7">
      <c r="G23114"/>
    </row>
    <row r="23115" spans="7:7">
      <c r="G23115"/>
    </row>
    <row r="23116" spans="7:7">
      <c r="G23116"/>
    </row>
    <row r="23117" spans="7:7">
      <c r="G23117"/>
    </row>
    <row r="23118" spans="7:7">
      <c r="G23118"/>
    </row>
    <row r="23119" spans="7:7">
      <c r="G23119"/>
    </row>
    <row r="23120" spans="7:7">
      <c r="G23120"/>
    </row>
    <row r="23121" spans="7:7">
      <c r="G23121"/>
    </row>
    <row r="23122" spans="7:7">
      <c r="G23122"/>
    </row>
    <row r="23123" spans="7:7">
      <c r="G23123"/>
    </row>
    <row r="23124" spans="7:7">
      <c r="G23124"/>
    </row>
    <row r="23125" spans="7:7">
      <c r="G23125"/>
    </row>
    <row r="23126" spans="7:7">
      <c r="G23126"/>
    </row>
    <row r="23127" spans="7:7">
      <c r="G23127"/>
    </row>
    <row r="23128" spans="7:7">
      <c r="G23128"/>
    </row>
    <row r="23129" spans="7:7">
      <c r="G23129"/>
    </row>
    <row r="23130" spans="7:7">
      <c r="G23130"/>
    </row>
    <row r="23131" spans="7:7">
      <c r="G23131"/>
    </row>
    <row r="23132" spans="7:7">
      <c r="G23132"/>
    </row>
    <row r="23133" spans="7:7">
      <c r="G23133"/>
    </row>
    <row r="23134" spans="7:7">
      <c r="G23134"/>
    </row>
    <row r="23135" spans="7:7">
      <c r="G23135"/>
    </row>
    <row r="23136" spans="7:7">
      <c r="G23136"/>
    </row>
    <row r="23137" spans="7:7">
      <c r="G23137"/>
    </row>
    <row r="23138" spans="7:7">
      <c r="G23138"/>
    </row>
    <row r="23139" spans="7:7">
      <c r="G23139"/>
    </row>
    <row r="23140" spans="7:7">
      <c r="G23140"/>
    </row>
    <row r="23141" spans="7:7">
      <c r="G23141"/>
    </row>
    <row r="23142" spans="7:7">
      <c r="G23142"/>
    </row>
    <row r="23143" spans="7:7">
      <c r="G23143"/>
    </row>
    <row r="23144" spans="7:7">
      <c r="G23144"/>
    </row>
    <row r="23145" spans="7:7">
      <c r="G23145"/>
    </row>
    <row r="23146" spans="7:7">
      <c r="G23146"/>
    </row>
    <row r="23147" spans="7:7">
      <c r="G23147"/>
    </row>
    <row r="23148" spans="7:7">
      <c r="G23148"/>
    </row>
    <row r="23149" spans="7:7">
      <c r="G23149"/>
    </row>
    <row r="23150" spans="7:7">
      <c r="G23150"/>
    </row>
    <row r="23151" spans="7:7">
      <c r="G23151"/>
    </row>
    <row r="23152" spans="7:7">
      <c r="G23152"/>
    </row>
    <row r="23153" spans="7:7">
      <c r="G23153"/>
    </row>
    <row r="23154" spans="7:7">
      <c r="G23154"/>
    </row>
    <row r="23155" spans="7:7">
      <c r="G23155"/>
    </row>
    <row r="23156" spans="7:7">
      <c r="G23156"/>
    </row>
    <row r="23157" spans="7:7">
      <c r="G23157"/>
    </row>
    <row r="23158" spans="7:7">
      <c r="G23158"/>
    </row>
    <row r="23159" spans="7:7">
      <c r="G23159"/>
    </row>
    <row r="23160" spans="7:7">
      <c r="G23160"/>
    </row>
    <row r="23161" spans="7:7">
      <c r="G23161"/>
    </row>
    <row r="23162" spans="7:7">
      <c r="G23162"/>
    </row>
    <row r="23163" spans="7:7">
      <c r="G23163"/>
    </row>
    <row r="23164" spans="7:7">
      <c r="G23164"/>
    </row>
    <row r="23165" spans="7:7">
      <c r="G23165"/>
    </row>
    <row r="23166" spans="7:7">
      <c r="G23166"/>
    </row>
    <row r="23167" spans="7:7">
      <c r="G23167"/>
    </row>
    <row r="23168" spans="7:7">
      <c r="G23168"/>
    </row>
    <row r="23169" spans="7:7">
      <c r="G23169"/>
    </row>
    <row r="23170" spans="7:7">
      <c r="G23170"/>
    </row>
    <row r="23171" spans="7:7">
      <c r="G23171"/>
    </row>
    <row r="23172" spans="7:7">
      <c r="G23172"/>
    </row>
    <row r="23173" spans="7:7">
      <c r="G23173"/>
    </row>
    <row r="23174" spans="7:7">
      <c r="G23174"/>
    </row>
    <row r="23175" spans="7:7">
      <c r="G23175"/>
    </row>
    <row r="23176" spans="7:7">
      <c r="G23176"/>
    </row>
    <row r="23177" spans="7:7">
      <c r="G23177"/>
    </row>
    <row r="23178" spans="7:7">
      <c r="G23178"/>
    </row>
    <row r="23179" spans="7:7">
      <c r="G23179"/>
    </row>
    <row r="23180" spans="7:7">
      <c r="G23180"/>
    </row>
    <row r="23181" spans="7:7">
      <c r="G23181"/>
    </row>
    <row r="23182" spans="7:7">
      <c r="G23182"/>
    </row>
    <row r="23183" spans="7:7">
      <c r="G23183"/>
    </row>
    <row r="23184" spans="7:7">
      <c r="G23184"/>
    </row>
    <row r="23185" spans="7:7">
      <c r="G23185"/>
    </row>
    <row r="23186" spans="7:7">
      <c r="G23186"/>
    </row>
    <row r="23187" spans="7:7">
      <c r="G23187"/>
    </row>
    <row r="23188" spans="7:7">
      <c r="G23188"/>
    </row>
    <row r="23189" spans="7:7">
      <c r="G23189"/>
    </row>
    <row r="23190" spans="7:7">
      <c r="G23190"/>
    </row>
    <row r="23191" spans="7:7">
      <c r="G23191"/>
    </row>
    <row r="23192" spans="7:7">
      <c r="G23192"/>
    </row>
    <row r="23193" spans="7:7">
      <c r="G23193"/>
    </row>
    <row r="23194" spans="7:7">
      <c r="G23194"/>
    </row>
    <row r="23195" spans="7:7">
      <c r="G23195"/>
    </row>
    <row r="23196" spans="7:7">
      <c r="G23196"/>
    </row>
    <row r="23197" spans="7:7">
      <c r="G23197"/>
    </row>
    <row r="23198" spans="7:7">
      <c r="G23198"/>
    </row>
    <row r="23199" spans="7:7">
      <c r="G23199"/>
    </row>
    <row r="23200" spans="7:7">
      <c r="G23200"/>
    </row>
    <row r="23201" spans="7:7">
      <c r="G23201"/>
    </row>
    <row r="23202" spans="7:7">
      <c r="G23202"/>
    </row>
    <row r="23203" spans="7:7">
      <c r="G23203"/>
    </row>
    <row r="23204" spans="7:7">
      <c r="G23204"/>
    </row>
    <row r="23205" spans="7:7">
      <c r="G23205"/>
    </row>
    <row r="23206" spans="7:7">
      <c r="G23206"/>
    </row>
    <row r="23207" spans="7:7">
      <c r="G23207"/>
    </row>
    <row r="23208" spans="7:7">
      <c r="G23208"/>
    </row>
    <row r="23209" spans="7:7">
      <c r="G23209"/>
    </row>
    <row r="23210" spans="7:7">
      <c r="G23210"/>
    </row>
    <row r="23211" spans="7:7">
      <c r="G23211"/>
    </row>
    <row r="23212" spans="7:7">
      <c r="G23212"/>
    </row>
    <row r="23213" spans="7:7">
      <c r="G23213"/>
    </row>
    <row r="23214" spans="7:7">
      <c r="G23214"/>
    </row>
    <row r="23215" spans="7:7">
      <c r="G23215"/>
    </row>
    <row r="23216" spans="7:7">
      <c r="G23216"/>
    </row>
    <row r="23217" spans="7:7">
      <c r="G23217"/>
    </row>
    <row r="23218" spans="7:7">
      <c r="G23218"/>
    </row>
    <row r="23219" spans="7:7">
      <c r="G23219"/>
    </row>
    <row r="23220" spans="7:7">
      <c r="G23220"/>
    </row>
    <row r="23221" spans="7:7">
      <c r="G23221"/>
    </row>
    <row r="23222" spans="7:7">
      <c r="G23222"/>
    </row>
    <row r="23223" spans="7:7">
      <c r="G23223"/>
    </row>
    <row r="23224" spans="7:7">
      <c r="G23224"/>
    </row>
    <row r="23225" spans="7:7">
      <c r="G23225"/>
    </row>
    <row r="23226" spans="7:7">
      <c r="G23226"/>
    </row>
    <row r="23227" spans="7:7">
      <c r="G23227"/>
    </row>
    <row r="23228" spans="7:7">
      <c r="G23228"/>
    </row>
    <row r="23229" spans="7:7">
      <c r="G23229"/>
    </row>
    <row r="23230" spans="7:7">
      <c r="G23230"/>
    </row>
    <row r="23231" spans="7:7">
      <c r="G23231"/>
    </row>
    <row r="23232" spans="7:7">
      <c r="G23232"/>
    </row>
    <row r="23233" spans="7:7">
      <c r="G23233"/>
    </row>
    <row r="23234" spans="7:7">
      <c r="G23234"/>
    </row>
    <row r="23235" spans="7:7">
      <c r="G23235"/>
    </row>
    <row r="23236" spans="7:7">
      <c r="G23236"/>
    </row>
    <row r="23237" spans="7:7">
      <c r="G23237"/>
    </row>
    <row r="23238" spans="7:7">
      <c r="G23238"/>
    </row>
    <row r="23239" spans="7:7">
      <c r="G23239"/>
    </row>
    <row r="23240" spans="7:7">
      <c r="G23240"/>
    </row>
    <row r="23241" spans="7:7">
      <c r="G23241"/>
    </row>
    <row r="23242" spans="7:7">
      <c r="G23242"/>
    </row>
    <row r="23243" spans="7:7">
      <c r="G23243"/>
    </row>
    <row r="23244" spans="7:7">
      <c r="G23244"/>
    </row>
    <row r="23245" spans="7:7">
      <c r="G23245"/>
    </row>
    <row r="23246" spans="7:7">
      <c r="G23246"/>
    </row>
    <row r="23247" spans="7:7">
      <c r="G23247"/>
    </row>
    <row r="23248" spans="7:7">
      <c r="G23248"/>
    </row>
    <row r="23249" spans="7:7">
      <c r="G23249"/>
    </row>
    <row r="23250" spans="7:7">
      <c r="G23250"/>
    </row>
    <row r="23251" spans="7:7">
      <c r="G23251"/>
    </row>
    <row r="23252" spans="7:7">
      <c r="G23252"/>
    </row>
    <row r="23253" spans="7:7">
      <c r="G23253"/>
    </row>
    <row r="23254" spans="7:7">
      <c r="G23254"/>
    </row>
    <row r="23255" spans="7:7">
      <c r="G23255"/>
    </row>
    <row r="23256" spans="7:7">
      <c r="G23256"/>
    </row>
    <row r="23257" spans="7:7">
      <c r="G23257"/>
    </row>
    <row r="23258" spans="7:7">
      <c r="G23258"/>
    </row>
    <row r="23259" spans="7:7">
      <c r="G23259"/>
    </row>
    <row r="23260" spans="7:7">
      <c r="G23260"/>
    </row>
    <row r="23261" spans="7:7">
      <c r="G23261"/>
    </row>
    <row r="23262" spans="7:7">
      <c r="G23262"/>
    </row>
    <row r="23263" spans="7:7">
      <c r="G23263"/>
    </row>
    <row r="23264" spans="7:7">
      <c r="G23264"/>
    </row>
    <row r="23265" spans="7:7">
      <c r="G23265"/>
    </row>
    <row r="23266" spans="7:7">
      <c r="G23266"/>
    </row>
    <row r="23267" spans="7:7">
      <c r="G23267"/>
    </row>
    <row r="23268" spans="7:7">
      <c r="G23268"/>
    </row>
    <row r="23269" spans="7:7">
      <c r="G23269"/>
    </row>
    <row r="23270" spans="7:7">
      <c r="G23270"/>
    </row>
    <row r="23271" spans="7:7">
      <c r="G23271"/>
    </row>
    <row r="23272" spans="7:7">
      <c r="G23272"/>
    </row>
    <row r="23273" spans="7:7">
      <c r="G23273"/>
    </row>
    <row r="23274" spans="7:7">
      <c r="G23274"/>
    </row>
    <row r="23275" spans="7:7">
      <c r="G23275"/>
    </row>
    <row r="23276" spans="7:7">
      <c r="G23276"/>
    </row>
    <row r="23277" spans="7:7">
      <c r="G23277"/>
    </row>
    <row r="23278" spans="7:7">
      <c r="G23278"/>
    </row>
    <row r="23279" spans="7:7">
      <c r="G23279"/>
    </row>
    <row r="23280" spans="7:7">
      <c r="G23280"/>
    </row>
    <row r="23281" spans="7:7">
      <c r="G23281"/>
    </row>
    <row r="23282" spans="7:7">
      <c r="G23282"/>
    </row>
    <row r="23283" spans="7:7">
      <c r="G23283"/>
    </row>
    <row r="23284" spans="7:7">
      <c r="G23284"/>
    </row>
    <row r="23285" spans="7:7">
      <c r="G23285"/>
    </row>
    <row r="23286" spans="7:7">
      <c r="G23286"/>
    </row>
    <row r="23287" spans="7:7">
      <c r="G23287"/>
    </row>
    <row r="23288" spans="7:7">
      <c r="G23288"/>
    </row>
    <row r="23289" spans="7:7">
      <c r="G23289"/>
    </row>
    <row r="23290" spans="7:7">
      <c r="G23290"/>
    </row>
    <row r="23291" spans="7:7">
      <c r="G23291"/>
    </row>
    <row r="23292" spans="7:7">
      <c r="G23292"/>
    </row>
    <row r="23293" spans="7:7">
      <c r="G23293"/>
    </row>
    <row r="23294" spans="7:7">
      <c r="G23294"/>
    </row>
    <row r="23295" spans="7:7">
      <c r="G23295"/>
    </row>
    <row r="23296" spans="7:7">
      <c r="G23296"/>
    </row>
    <row r="23297" spans="7:7">
      <c r="G23297"/>
    </row>
    <row r="23298" spans="7:7">
      <c r="G23298"/>
    </row>
    <row r="23299" spans="7:7">
      <c r="G23299"/>
    </row>
    <row r="23300" spans="7:7">
      <c r="G23300"/>
    </row>
    <row r="23301" spans="7:7">
      <c r="G23301"/>
    </row>
    <row r="23302" spans="7:7">
      <c r="G23302"/>
    </row>
    <row r="23303" spans="7:7">
      <c r="G23303"/>
    </row>
    <row r="23304" spans="7:7">
      <c r="G23304"/>
    </row>
    <row r="23305" spans="7:7">
      <c r="G23305"/>
    </row>
    <row r="23306" spans="7:7">
      <c r="G23306"/>
    </row>
    <row r="23307" spans="7:7">
      <c r="G23307"/>
    </row>
    <row r="23308" spans="7:7">
      <c r="G23308"/>
    </row>
    <row r="23309" spans="7:7">
      <c r="G23309"/>
    </row>
    <row r="23310" spans="7:7">
      <c r="G23310"/>
    </row>
    <row r="23311" spans="7:7">
      <c r="G23311"/>
    </row>
    <row r="23312" spans="7:7">
      <c r="G23312"/>
    </row>
    <row r="23313" spans="7:7">
      <c r="G23313"/>
    </row>
    <row r="23314" spans="7:7">
      <c r="G23314"/>
    </row>
    <row r="23315" spans="7:7">
      <c r="G23315"/>
    </row>
    <row r="23316" spans="7:7">
      <c r="G23316"/>
    </row>
    <row r="23317" spans="7:7">
      <c r="G23317"/>
    </row>
    <row r="23318" spans="7:7">
      <c r="G23318"/>
    </row>
    <row r="23319" spans="7:7">
      <c r="G23319"/>
    </row>
    <row r="23320" spans="7:7">
      <c r="G23320"/>
    </row>
    <row r="23321" spans="7:7">
      <c r="G23321"/>
    </row>
    <row r="23322" spans="7:7">
      <c r="G23322"/>
    </row>
    <row r="23323" spans="7:7">
      <c r="G23323"/>
    </row>
    <row r="23324" spans="7:7">
      <c r="G23324"/>
    </row>
    <row r="23325" spans="7:7">
      <c r="G23325"/>
    </row>
    <row r="23326" spans="7:7">
      <c r="G23326"/>
    </row>
    <row r="23327" spans="7:7">
      <c r="G23327"/>
    </row>
    <row r="23328" spans="7:7">
      <c r="G23328"/>
    </row>
    <row r="23329" spans="7:7">
      <c r="G23329"/>
    </row>
    <row r="23330" spans="7:7">
      <c r="G23330"/>
    </row>
    <row r="23331" spans="7:7">
      <c r="G23331"/>
    </row>
    <row r="23332" spans="7:7">
      <c r="G23332"/>
    </row>
    <row r="23333" spans="7:7">
      <c r="G23333"/>
    </row>
    <row r="23334" spans="7:7">
      <c r="G23334"/>
    </row>
    <row r="23335" spans="7:7">
      <c r="G23335"/>
    </row>
    <row r="23336" spans="7:7">
      <c r="G23336"/>
    </row>
    <row r="23337" spans="7:7">
      <c r="G23337"/>
    </row>
    <row r="23338" spans="7:7">
      <c r="G23338"/>
    </row>
    <row r="23339" spans="7:7">
      <c r="G23339"/>
    </row>
    <row r="23340" spans="7:7">
      <c r="G23340"/>
    </row>
    <row r="23341" spans="7:7">
      <c r="G23341"/>
    </row>
    <row r="23342" spans="7:7">
      <c r="G23342"/>
    </row>
    <row r="23343" spans="7:7">
      <c r="G23343"/>
    </row>
    <row r="23344" spans="7:7">
      <c r="G23344"/>
    </row>
    <row r="23345" spans="7:7">
      <c r="G23345"/>
    </row>
    <row r="23346" spans="7:7">
      <c r="G23346"/>
    </row>
    <row r="23347" spans="7:7">
      <c r="G23347"/>
    </row>
    <row r="23348" spans="7:7">
      <c r="G23348"/>
    </row>
    <row r="23349" spans="7:7">
      <c r="G23349"/>
    </row>
    <row r="23350" spans="7:7">
      <c r="G23350"/>
    </row>
    <row r="23351" spans="7:7">
      <c r="G23351"/>
    </row>
    <row r="23352" spans="7:7">
      <c r="G23352"/>
    </row>
    <row r="23353" spans="7:7">
      <c r="G23353"/>
    </row>
    <row r="23354" spans="7:7">
      <c r="G23354"/>
    </row>
    <row r="23355" spans="7:7">
      <c r="G23355"/>
    </row>
    <row r="23356" spans="7:7">
      <c r="G23356"/>
    </row>
    <row r="23357" spans="7:7">
      <c r="G23357"/>
    </row>
    <row r="23358" spans="7:7">
      <c r="G23358"/>
    </row>
    <row r="23359" spans="7:7">
      <c r="G23359"/>
    </row>
    <row r="23360" spans="7:7">
      <c r="G23360"/>
    </row>
    <row r="23361" spans="7:7">
      <c r="G23361"/>
    </row>
    <row r="23362" spans="7:7">
      <c r="G23362"/>
    </row>
    <row r="23363" spans="7:7">
      <c r="G23363"/>
    </row>
    <row r="23364" spans="7:7">
      <c r="G23364"/>
    </row>
    <row r="23365" spans="7:7">
      <c r="G23365"/>
    </row>
    <row r="23366" spans="7:7">
      <c r="G23366"/>
    </row>
    <row r="23367" spans="7:7">
      <c r="G23367"/>
    </row>
    <row r="23368" spans="7:7">
      <c r="G23368"/>
    </row>
    <row r="23369" spans="7:7">
      <c r="G23369"/>
    </row>
    <row r="23370" spans="7:7">
      <c r="G23370"/>
    </row>
    <row r="23371" spans="7:7">
      <c r="G23371"/>
    </row>
    <row r="23372" spans="7:7">
      <c r="G23372"/>
    </row>
    <row r="23373" spans="7:7">
      <c r="G23373"/>
    </row>
    <row r="23374" spans="7:7">
      <c r="G23374"/>
    </row>
    <row r="23375" spans="7:7">
      <c r="G23375"/>
    </row>
    <row r="23376" spans="7:7">
      <c r="G23376"/>
    </row>
    <row r="23377" spans="7:7">
      <c r="G23377"/>
    </row>
    <row r="23378" spans="7:7">
      <c r="G23378"/>
    </row>
    <row r="23379" spans="7:7">
      <c r="G23379"/>
    </row>
    <row r="23380" spans="7:7">
      <c r="G23380"/>
    </row>
    <row r="23381" spans="7:7">
      <c r="G23381"/>
    </row>
    <row r="23382" spans="7:7">
      <c r="G23382"/>
    </row>
    <row r="23383" spans="7:7">
      <c r="G23383"/>
    </row>
    <row r="23384" spans="7:7">
      <c r="G23384"/>
    </row>
    <row r="23385" spans="7:7">
      <c r="G23385"/>
    </row>
    <row r="23386" spans="7:7">
      <c r="G23386"/>
    </row>
    <row r="23387" spans="7:7">
      <c r="G23387"/>
    </row>
    <row r="23388" spans="7:7">
      <c r="G23388"/>
    </row>
    <row r="23389" spans="7:7">
      <c r="G23389"/>
    </row>
    <row r="23390" spans="7:7">
      <c r="G23390"/>
    </row>
    <row r="23391" spans="7:7">
      <c r="G23391"/>
    </row>
    <row r="23392" spans="7:7">
      <c r="G23392"/>
    </row>
    <row r="23393" spans="7:7">
      <c r="G23393"/>
    </row>
    <row r="23394" spans="7:7">
      <c r="G23394"/>
    </row>
    <row r="23395" spans="7:7">
      <c r="G23395"/>
    </row>
    <row r="23396" spans="7:7">
      <c r="G23396"/>
    </row>
    <row r="23397" spans="7:7">
      <c r="G23397"/>
    </row>
    <row r="23398" spans="7:7">
      <c r="G23398"/>
    </row>
    <row r="23399" spans="7:7">
      <c r="G23399"/>
    </row>
    <row r="23400" spans="7:7">
      <c r="G23400"/>
    </row>
    <row r="23401" spans="7:7">
      <c r="G23401"/>
    </row>
    <row r="23402" spans="7:7">
      <c r="G23402"/>
    </row>
    <row r="23403" spans="7:7">
      <c r="G23403"/>
    </row>
    <row r="23404" spans="7:7">
      <c r="G23404"/>
    </row>
    <row r="23405" spans="7:7">
      <c r="G23405"/>
    </row>
    <row r="23406" spans="7:7">
      <c r="G23406"/>
    </row>
    <row r="23407" spans="7:7">
      <c r="G23407"/>
    </row>
    <row r="23408" spans="7:7">
      <c r="G23408"/>
    </row>
    <row r="23409" spans="7:7">
      <c r="G23409"/>
    </row>
    <row r="23410" spans="7:7">
      <c r="G23410"/>
    </row>
    <row r="23411" spans="7:7">
      <c r="G23411"/>
    </row>
    <row r="23412" spans="7:7">
      <c r="G23412"/>
    </row>
    <row r="23413" spans="7:7">
      <c r="G23413"/>
    </row>
    <row r="23414" spans="7:7">
      <c r="G23414"/>
    </row>
    <row r="23415" spans="7:7">
      <c r="G23415"/>
    </row>
    <row r="23416" spans="7:7">
      <c r="G23416"/>
    </row>
    <row r="23417" spans="7:7">
      <c r="G23417"/>
    </row>
    <row r="23418" spans="7:7">
      <c r="G23418"/>
    </row>
    <row r="23419" spans="7:7">
      <c r="G23419"/>
    </row>
    <row r="23420" spans="7:7">
      <c r="G23420"/>
    </row>
    <row r="23421" spans="7:7">
      <c r="G23421"/>
    </row>
    <row r="23422" spans="7:7">
      <c r="G23422"/>
    </row>
    <row r="23423" spans="7:7">
      <c r="G23423"/>
    </row>
    <row r="23424" spans="7:7">
      <c r="G23424"/>
    </row>
    <row r="23425" spans="7:7">
      <c r="G23425"/>
    </row>
    <row r="23426" spans="7:7">
      <c r="G23426"/>
    </row>
    <row r="23427" spans="7:7">
      <c r="G23427"/>
    </row>
    <row r="23428" spans="7:7">
      <c r="G23428"/>
    </row>
    <row r="23429" spans="7:7">
      <c r="G23429"/>
    </row>
    <row r="23430" spans="7:7">
      <c r="G23430"/>
    </row>
    <row r="23431" spans="7:7">
      <c r="G23431"/>
    </row>
    <row r="23432" spans="7:7">
      <c r="G23432"/>
    </row>
    <row r="23433" spans="7:7">
      <c r="G23433"/>
    </row>
    <row r="23434" spans="7:7">
      <c r="G23434"/>
    </row>
    <row r="23435" spans="7:7">
      <c r="G23435"/>
    </row>
    <row r="23436" spans="7:7">
      <c r="G23436"/>
    </row>
    <row r="23437" spans="7:7">
      <c r="G23437"/>
    </row>
    <row r="23438" spans="7:7">
      <c r="G23438"/>
    </row>
    <row r="23439" spans="7:7">
      <c r="G23439"/>
    </row>
    <row r="23440" spans="7:7">
      <c r="G23440"/>
    </row>
    <row r="23441" spans="7:7">
      <c r="G23441"/>
    </row>
    <row r="23442" spans="7:7">
      <c r="G23442"/>
    </row>
    <row r="23443" spans="7:7">
      <c r="G23443"/>
    </row>
    <row r="23444" spans="7:7">
      <c r="G23444"/>
    </row>
    <row r="23445" spans="7:7">
      <c r="G23445"/>
    </row>
    <row r="23446" spans="7:7">
      <c r="G23446"/>
    </row>
    <row r="23447" spans="7:7">
      <c r="G23447"/>
    </row>
    <row r="23448" spans="7:7">
      <c r="G23448"/>
    </row>
    <row r="23449" spans="7:7">
      <c r="G23449"/>
    </row>
    <row r="23450" spans="7:7">
      <c r="G23450"/>
    </row>
    <row r="23451" spans="7:7">
      <c r="G23451"/>
    </row>
    <row r="23452" spans="7:7">
      <c r="G23452"/>
    </row>
    <row r="23453" spans="7:7">
      <c r="G23453"/>
    </row>
    <row r="23454" spans="7:7">
      <c r="G23454"/>
    </row>
    <row r="23455" spans="7:7">
      <c r="G23455"/>
    </row>
    <row r="23456" spans="7:7">
      <c r="G23456"/>
    </row>
    <row r="23457" spans="7:7">
      <c r="G23457"/>
    </row>
    <row r="23458" spans="7:7">
      <c r="G23458"/>
    </row>
    <row r="23459" spans="7:7">
      <c r="G23459"/>
    </row>
    <row r="23460" spans="7:7">
      <c r="G23460"/>
    </row>
    <row r="23461" spans="7:7">
      <c r="G23461"/>
    </row>
    <row r="23462" spans="7:7">
      <c r="G23462"/>
    </row>
    <row r="23463" spans="7:7">
      <c r="G23463"/>
    </row>
    <row r="23464" spans="7:7">
      <c r="G23464"/>
    </row>
    <row r="23465" spans="7:7">
      <c r="G23465"/>
    </row>
    <row r="23466" spans="7:7">
      <c r="G23466"/>
    </row>
    <row r="23467" spans="7:7">
      <c r="G23467"/>
    </row>
    <row r="23468" spans="7:7">
      <c r="G23468"/>
    </row>
    <row r="23469" spans="7:7">
      <c r="G23469"/>
    </row>
    <row r="23470" spans="7:7">
      <c r="G23470"/>
    </row>
    <row r="23471" spans="7:7">
      <c r="G23471"/>
    </row>
    <row r="23472" spans="7:7">
      <c r="G23472"/>
    </row>
    <row r="23473" spans="7:7">
      <c r="G23473"/>
    </row>
    <row r="23474" spans="7:7">
      <c r="G23474"/>
    </row>
    <row r="23475" spans="7:7">
      <c r="G23475"/>
    </row>
    <row r="23476" spans="7:7">
      <c r="G23476"/>
    </row>
    <row r="23477" spans="7:7">
      <c r="G23477"/>
    </row>
    <row r="23478" spans="7:7">
      <c r="G23478"/>
    </row>
    <row r="23479" spans="7:7">
      <c r="G23479"/>
    </row>
    <row r="23480" spans="7:7">
      <c r="G23480"/>
    </row>
    <row r="23481" spans="7:7">
      <c r="G23481"/>
    </row>
    <row r="23482" spans="7:7">
      <c r="G23482"/>
    </row>
    <row r="23483" spans="7:7">
      <c r="G23483"/>
    </row>
    <row r="23484" spans="7:7">
      <c r="G23484"/>
    </row>
    <row r="23485" spans="7:7">
      <c r="G23485"/>
    </row>
    <row r="23486" spans="7:7">
      <c r="G23486"/>
    </row>
    <row r="23487" spans="7:7">
      <c r="G23487"/>
    </row>
    <row r="23488" spans="7:7">
      <c r="G23488"/>
    </row>
    <row r="23489" spans="7:7">
      <c r="G23489"/>
    </row>
    <row r="23490" spans="7:7">
      <c r="G23490"/>
    </row>
    <row r="23491" spans="7:7">
      <c r="G23491"/>
    </row>
    <row r="23492" spans="7:7">
      <c r="G23492"/>
    </row>
    <row r="23493" spans="7:7">
      <c r="G23493"/>
    </row>
    <row r="23494" spans="7:7">
      <c r="G23494"/>
    </row>
    <row r="23495" spans="7:7">
      <c r="G23495"/>
    </row>
    <row r="23496" spans="7:7">
      <c r="G23496"/>
    </row>
    <row r="23497" spans="7:7">
      <c r="G23497"/>
    </row>
    <row r="23498" spans="7:7">
      <c r="G23498"/>
    </row>
    <row r="23499" spans="7:7">
      <c r="G23499"/>
    </row>
    <row r="23500" spans="7:7">
      <c r="G23500"/>
    </row>
    <row r="23501" spans="7:7">
      <c r="G23501"/>
    </row>
    <row r="23502" spans="7:7">
      <c r="G23502"/>
    </row>
    <row r="23503" spans="7:7">
      <c r="G23503"/>
    </row>
    <row r="23504" spans="7:7">
      <c r="G23504"/>
    </row>
    <row r="23505" spans="7:7">
      <c r="G23505"/>
    </row>
    <row r="23506" spans="7:7">
      <c r="G23506"/>
    </row>
    <row r="23507" spans="7:7">
      <c r="G23507"/>
    </row>
    <row r="23508" spans="7:7">
      <c r="G23508"/>
    </row>
    <row r="23509" spans="7:7">
      <c r="G23509"/>
    </row>
    <row r="23510" spans="7:7">
      <c r="G23510"/>
    </row>
    <row r="23511" spans="7:7">
      <c r="G23511"/>
    </row>
    <row r="23512" spans="7:7">
      <c r="G23512"/>
    </row>
    <row r="23513" spans="7:7">
      <c r="G23513"/>
    </row>
    <row r="23514" spans="7:7">
      <c r="G23514"/>
    </row>
    <row r="23515" spans="7:7">
      <c r="G23515"/>
    </row>
    <row r="23516" spans="7:7">
      <c r="G23516"/>
    </row>
    <row r="23517" spans="7:7">
      <c r="G23517"/>
    </row>
    <row r="23518" spans="7:7">
      <c r="G23518"/>
    </row>
    <row r="23519" spans="7:7">
      <c r="G23519"/>
    </row>
    <row r="23520" spans="7:7">
      <c r="G23520"/>
    </row>
    <row r="23521" spans="7:7">
      <c r="G23521"/>
    </row>
    <row r="23522" spans="7:7">
      <c r="G23522"/>
    </row>
    <row r="23523" spans="7:7">
      <c r="G23523"/>
    </row>
    <row r="23524" spans="7:7">
      <c r="G23524"/>
    </row>
    <row r="23525" spans="7:7">
      <c r="G23525"/>
    </row>
    <row r="23526" spans="7:7">
      <c r="G23526"/>
    </row>
    <row r="23527" spans="7:7">
      <c r="G23527"/>
    </row>
    <row r="23528" spans="7:7">
      <c r="G23528"/>
    </row>
    <row r="23529" spans="7:7">
      <c r="G23529"/>
    </row>
    <row r="23530" spans="7:7">
      <c r="G23530"/>
    </row>
    <row r="23531" spans="7:7">
      <c r="G23531"/>
    </row>
    <row r="23532" spans="7:7">
      <c r="G23532"/>
    </row>
    <row r="23533" spans="7:7">
      <c r="G23533"/>
    </row>
    <row r="23534" spans="7:7">
      <c r="G23534"/>
    </row>
    <row r="23535" spans="7:7">
      <c r="G23535"/>
    </row>
    <row r="23536" spans="7:7">
      <c r="G23536"/>
    </row>
    <row r="23537" spans="7:7">
      <c r="G23537"/>
    </row>
    <row r="23538" spans="7:7">
      <c r="G23538"/>
    </row>
    <row r="23539" spans="7:7">
      <c r="G23539"/>
    </row>
    <row r="23540" spans="7:7">
      <c r="G23540"/>
    </row>
    <row r="23541" spans="7:7">
      <c r="G23541"/>
    </row>
    <row r="23542" spans="7:7">
      <c r="G23542"/>
    </row>
    <row r="23543" spans="7:7">
      <c r="G23543"/>
    </row>
    <row r="23544" spans="7:7">
      <c r="G23544"/>
    </row>
    <row r="23545" spans="7:7">
      <c r="G23545"/>
    </row>
    <row r="23546" spans="7:7">
      <c r="G23546"/>
    </row>
    <row r="23547" spans="7:7">
      <c r="G23547"/>
    </row>
    <row r="23548" spans="7:7">
      <c r="G23548"/>
    </row>
    <row r="23549" spans="7:7">
      <c r="G23549"/>
    </row>
    <row r="23550" spans="7:7">
      <c r="G23550"/>
    </row>
    <row r="23551" spans="7:7">
      <c r="G23551"/>
    </row>
    <row r="23552" spans="7:7">
      <c r="G23552"/>
    </row>
    <row r="23553" spans="7:7">
      <c r="G23553"/>
    </row>
    <row r="23554" spans="7:7">
      <c r="G23554"/>
    </row>
    <row r="23555" spans="7:7">
      <c r="G23555"/>
    </row>
    <row r="23556" spans="7:7">
      <c r="G23556"/>
    </row>
    <row r="23557" spans="7:7">
      <c r="G23557"/>
    </row>
    <row r="23558" spans="7:7">
      <c r="G23558"/>
    </row>
    <row r="23559" spans="7:7">
      <c r="G23559"/>
    </row>
    <row r="23560" spans="7:7">
      <c r="G23560"/>
    </row>
    <row r="23561" spans="7:7">
      <c r="G23561"/>
    </row>
    <row r="23562" spans="7:7">
      <c r="G23562"/>
    </row>
    <row r="23563" spans="7:7">
      <c r="G23563"/>
    </row>
    <row r="23564" spans="7:7">
      <c r="G23564"/>
    </row>
    <row r="23565" spans="7:7">
      <c r="G23565"/>
    </row>
    <row r="23566" spans="7:7">
      <c r="G23566"/>
    </row>
    <row r="23567" spans="7:7">
      <c r="G23567"/>
    </row>
    <row r="23568" spans="7:7">
      <c r="G23568"/>
    </row>
    <row r="23569" spans="7:7">
      <c r="G23569"/>
    </row>
    <row r="23570" spans="7:7">
      <c r="G23570"/>
    </row>
    <row r="23571" spans="7:7">
      <c r="G23571"/>
    </row>
    <row r="23572" spans="7:7">
      <c r="G23572"/>
    </row>
    <row r="23573" spans="7:7">
      <c r="G23573"/>
    </row>
    <row r="23574" spans="7:7">
      <c r="G23574"/>
    </row>
    <row r="23575" spans="7:7">
      <c r="G23575"/>
    </row>
    <row r="23576" spans="7:7">
      <c r="G23576"/>
    </row>
    <row r="23577" spans="7:7">
      <c r="G23577"/>
    </row>
    <row r="23578" spans="7:7">
      <c r="G23578"/>
    </row>
    <row r="23579" spans="7:7">
      <c r="G23579"/>
    </row>
    <row r="23580" spans="7:7">
      <c r="G23580"/>
    </row>
    <row r="23581" spans="7:7">
      <c r="G23581"/>
    </row>
    <row r="23582" spans="7:7">
      <c r="G23582"/>
    </row>
    <row r="23583" spans="7:7">
      <c r="G23583"/>
    </row>
    <row r="23584" spans="7:7">
      <c r="G23584"/>
    </row>
    <row r="23585" spans="7:7">
      <c r="G23585"/>
    </row>
    <row r="23586" spans="7:7">
      <c r="G23586"/>
    </row>
    <row r="23587" spans="7:7">
      <c r="G23587"/>
    </row>
    <row r="23588" spans="7:7">
      <c r="G23588"/>
    </row>
    <row r="23589" spans="7:7">
      <c r="G23589"/>
    </row>
    <row r="23590" spans="7:7">
      <c r="G23590"/>
    </row>
    <row r="23591" spans="7:7">
      <c r="G23591"/>
    </row>
    <row r="23592" spans="7:7">
      <c r="G23592"/>
    </row>
    <row r="23593" spans="7:7">
      <c r="G23593"/>
    </row>
    <row r="23594" spans="7:7">
      <c r="G23594"/>
    </row>
    <row r="23595" spans="7:7">
      <c r="G23595"/>
    </row>
    <row r="23596" spans="7:7">
      <c r="G23596"/>
    </row>
    <row r="23597" spans="7:7">
      <c r="G23597"/>
    </row>
    <row r="23598" spans="7:7">
      <c r="G23598"/>
    </row>
    <row r="23599" spans="7:7">
      <c r="G23599"/>
    </row>
    <row r="23600" spans="7:7">
      <c r="G23600"/>
    </row>
    <row r="23601" spans="7:7">
      <c r="G23601"/>
    </row>
    <row r="23602" spans="7:7">
      <c r="G23602"/>
    </row>
    <row r="23603" spans="7:7">
      <c r="G23603"/>
    </row>
    <row r="23604" spans="7:7">
      <c r="G23604"/>
    </row>
    <row r="23605" spans="7:7">
      <c r="G23605"/>
    </row>
    <row r="23606" spans="7:7">
      <c r="G23606"/>
    </row>
    <row r="23607" spans="7:7">
      <c r="G23607"/>
    </row>
    <row r="23608" spans="7:7">
      <c r="G23608"/>
    </row>
    <row r="23609" spans="7:7">
      <c r="G23609"/>
    </row>
    <row r="23610" spans="7:7">
      <c r="G23610"/>
    </row>
    <row r="23611" spans="7:7">
      <c r="G23611"/>
    </row>
    <row r="23612" spans="7:7">
      <c r="G23612"/>
    </row>
    <row r="23613" spans="7:7">
      <c r="G23613"/>
    </row>
    <row r="23614" spans="7:7">
      <c r="G23614"/>
    </row>
    <row r="23615" spans="7:7">
      <c r="G23615"/>
    </row>
    <row r="23616" spans="7:7">
      <c r="G23616"/>
    </row>
    <row r="23617" spans="7:7">
      <c r="G23617"/>
    </row>
    <row r="23618" spans="7:7">
      <c r="G23618"/>
    </row>
    <row r="23619" spans="7:7">
      <c r="G23619"/>
    </row>
    <row r="23620" spans="7:7">
      <c r="G23620"/>
    </row>
    <row r="23621" spans="7:7">
      <c r="G23621"/>
    </row>
    <row r="23622" spans="7:7">
      <c r="G23622"/>
    </row>
    <row r="23623" spans="7:7">
      <c r="G23623"/>
    </row>
    <row r="23624" spans="7:7">
      <c r="G23624"/>
    </row>
    <row r="23625" spans="7:7">
      <c r="G23625"/>
    </row>
    <row r="23626" spans="7:7">
      <c r="G23626"/>
    </row>
    <row r="23627" spans="7:7">
      <c r="G23627"/>
    </row>
    <row r="23628" spans="7:7">
      <c r="G23628"/>
    </row>
    <row r="23629" spans="7:7">
      <c r="G23629"/>
    </row>
    <row r="23630" spans="7:7">
      <c r="G23630"/>
    </row>
    <row r="23631" spans="7:7">
      <c r="G23631"/>
    </row>
    <row r="23632" spans="7:7">
      <c r="G23632"/>
    </row>
    <row r="23633" spans="7:7">
      <c r="G23633"/>
    </row>
    <row r="23634" spans="7:7">
      <c r="G23634"/>
    </row>
    <row r="23635" spans="7:7">
      <c r="G23635"/>
    </row>
    <row r="23636" spans="7:7">
      <c r="G23636"/>
    </row>
    <row r="23637" spans="7:7">
      <c r="G23637"/>
    </row>
    <row r="23638" spans="7:7">
      <c r="G23638"/>
    </row>
    <row r="23639" spans="7:7">
      <c r="G23639"/>
    </row>
    <row r="23640" spans="7:7">
      <c r="G23640"/>
    </row>
    <row r="23641" spans="7:7">
      <c r="G23641"/>
    </row>
    <row r="23642" spans="7:7">
      <c r="G23642"/>
    </row>
    <row r="23643" spans="7:7">
      <c r="G23643"/>
    </row>
    <row r="23644" spans="7:7">
      <c r="G23644"/>
    </row>
    <row r="23645" spans="7:7">
      <c r="G23645"/>
    </row>
    <row r="23646" spans="7:7">
      <c r="G23646"/>
    </row>
    <row r="23647" spans="7:7">
      <c r="G23647"/>
    </row>
    <row r="23648" spans="7:7">
      <c r="G23648"/>
    </row>
    <row r="23649" spans="7:7">
      <c r="G23649"/>
    </row>
    <row r="23650" spans="7:7">
      <c r="G23650"/>
    </row>
    <row r="23651" spans="7:7">
      <c r="G23651"/>
    </row>
    <row r="23652" spans="7:7">
      <c r="G23652"/>
    </row>
    <row r="23653" spans="7:7">
      <c r="G23653"/>
    </row>
    <row r="23654" spans="7:7">
      <c r="G23654"/>
    </row>
    <row r="23655" spans="7:7">
      <c r="G23655"/>
    </row>
    <row r="23656" spans="7:7">
      <c r="G23656"/>
    </row>
    <row r="23657" spans="7:7">
      <c r="G23657"/>
    </row>
    <row r="23658" spans="7:7">
      <c r="G23658"/>
    </row>
    <row r="23659" spans="7:7">
      <c r="G23659"/>
    </row>
    <row r="23660" spans="7:7">
      <c r="G23660"/>
    </row>
    <row r="23661" spans="7:7">
      <c r="G23661"/>
    </row>
    <row r="23662" spans="7:7">
      <c r="G23662"/>
    </row>
    <row r="23663" spans="7:7">
      <c r="G23663"/>
    </row>
    <row r="23664" spans="7:7">
      <c r="G23664"/>
    </row>
    <row r="23665" spans="7:7">
      <c r="G23665"/>
    </row>
    <row r="23666" spans="7:7">
      <c r="G23666"/>
    </row>
    <row r="23667" spans="7:7">
      <c r="G23667"/>
    </row>
    <row r="23668" spans="7:7">
      <c r="G23668"/>
    </row>
    <row r="23669" spans="7:7">
      <c r="G23669"/>
    </row>
    <row r="23670" spans="7:7">
      <c r="G23670"/>
    </row>
    <row r="23671" spans="7:7">
      <c r="G23671"/>
    </row>
    <row r="23672" spans="7:7">
      <c r="G23672"/>
    </row>
    <row r="23673" spans="7:7">
      <c r="G23673"/>
    </row>
    <row r="23674" spans="7:7">
      <c r="G23674"/>
    </row>
    <row r="23675" spans="7:7">
      <c r="G23675"/>
    </row>
    <row r="23676" spans="7:7">
      <c r="G23676"/>
    </row>
    <row r="23677" spans="7:7">
      <c r="G23677"/>
    </row>
    <row r="23678" spans="7:7">
      <c r="G23678"/>
    </row>
    <row r="23679" spans="7:7">
      <c r="G23679"/>
    </row>
    <row r="23680" spans="7:7">
      <c r="G23680"/>
    </row>
    <row r="23681" spans="7:7">
      <c r="G23681"/>
    </row>
    <row r="23682" spans="7:7">
      <c r="G23682"/>
    </row>
    <row r="23683" spans="7:7">
      <c r="G23683"/>
    </row>
    <row r="23684" spans="7:7">
      <c r="G23684"/>
    </row>
    <row r="23685" spans="7:7">
      <c r="G23685"/>
    </row>
    <row r="23686" spans="7:7">
      <c r="G23686"/>
    </row>
    <row r="23687" spans="7:7">
      <c r="G23687"/>
    </row>
    <row r="23688" spans="7:7">
      <c r="G23688"/>
    </row>
    <row r="23689" spans="7:7">
      <c r="G23689"/>
    </row>
    <row r="23690" spans="7:7">
      <c r="G23690"/>
    </row>
    <row r="23691" spans="7:7">
      <c r="G23691"/>
    </row>
    <row r="23692" spans="7:7">
      <c r="G23692"/>
    </row>
    <row r="23693" spans="7:7">
      <c r="G23693"/>
    </row>
    <row r="23694" spans="7:7">
      <c r="G23694"/>
    </row>
    <row r="23695" spans="7:7">
      <c r="G23695"/>
    </row>
    <row r="23696" spans="7:7">
      <c r="G23696"/>
    </row>
    <row r="23697" spans="7:7">
      <c r="G23697"/>
    </row>
    <row r="23698" spans="7:7">
      <c r="G23698"/>
    </row>
    <row r="23699" spans="7:7">
      <c r="G23699"/>
    </row>
    <row r="23700" spans="7:7">
      <c r="G23700"/>
    </row>
    <row r="23701" spans="7:7">
      <c r="G23701"/>
    </row>
    <row r="23702" spans="7:7">
      <c r="G23702"/>
    </row>
    <row r="23703" spans="7:7">
      <c r="G23703"/>
    </row>
    <row r="23704" spans="7:7">
      <c r="G23704"/>
    </row>
    <row r="23705" spans="7:7">
      <c r="G23705"/>
    </row>
    <row r="23706" spans="7:7">
      <c r="G23706"/>
    </row>
    <row r="23707" spans="7:7">
      <c r="G23707"/>
    </row>
    <row r="23708" spans="7:7">
      <c r="G23708"/>
    </row>
    <row r="23709" spans="7:7">
      <c r="G23709"/>
    </row>
    <row r="23710" spans="7:7">
      <c r="G23710"/>
    </row>
    <row r="23711" spans="7:7">
      <c r="G23711"/>
    </row>
    <row r="23712" spans="7:7">
      <c r="G23712"/>
    </row>
    <row r="23713" spans="7:7">
      <c r="G23713"/>
    </row>
    <row r="23714" spans="7:7">
      <c r="G23714"/>
    </row>
    <row r="23715" spans="7:7">
      <c r="G23715"/>
    </row>
    <row r="23716" spans="7:7">
      <c r="G23716"/>
    </row>
    <row r="23717" spans="7:7">
      <c r="G23717"/>
    </row>
    <row r="23718" spans="7:7">
      <c r="G23718"/>
    </row>
    <row r="23719" spans="7:7">
      <c r="G23719"/>
    </row>
    <row r="23720" spans="7:7">
      <c r="G23720"/>
    </row>
    <row r="23721" spans="7:7">
      <c r="G23721"/>
    </row>
    <row r="23722" spans="7:7">
      <c r="G23722"/>
    </row>
    <row r="23723" spans="7:7">
      <c r="G23723"/>
    </row>
    <row r="23724" spans="7:7">
      <c r="G23724"/>
    </row>
    <row r="23725" spans="7:7">
      <c r="G23725"/>
    </row>
    <row r="23726" spans="7:7">
      <c r="G23726"/>
    </row>
    <row r="23727" spans="7:7">
      <c r="G23727"/>
    </row>
    <row r="23728" spans="7:7">
      <c r="G23728"/>
    </row>
    <row r="23729" spans="7:7">
      <c r="G23729"/>
    </row>
    <row r="23730" spans="7:7">
      <c r="G23730"/>
    </row>
    <row r="23731" spans="7:7">
      <c r="G23731"/>
    </row>
    <row r="23732" spans="7:7">
      <c r="G23732"/>
    </row>
    <row r="23733" spans="7:7">
      <c r="G23733"/>
    </row>
    <row r="23734" spans="7:7">
      <c r="G23734"/>
    </row>
    <row r="23735" spans="7:7">
      <c r="G23735"/>
    </row>
    <row r="23736" spans="7:7">
      <c r="G23736"/>
    </row>
    <row r="23737" spans="7:7">
      <c r="G23737"/>
    </row>
    <row r="23738" spans="7:7">
      <c r="G23738"/>
    </row>
    <row r="23739" spans="7:7">
      <c r="G23739"/>
    </row>
    <row r="23740" spans="7:7">
      <c r="G23740"/>
    </row>
    <row r="23741" spans="7:7">
      <c r="G23741"/>
    </row>
    <row r="23742" spans="7:7">
      <c r="G23742"/>
    </row>
    <row r="23743" spans="7:7">
      <c r="G23743"/>
    </row>
    <row r="23744" spans="7:7">
      <c r="G23744"/>
    </row>
    <row r="23745" spans="7:7">
      <c r="G23745"/>
    </row>
    <row r="23746" spans="7:7">
      <c r="G23746"/>
    </row>
    <row r="23747" spans="7:7">
      <c r="G23747"/>
    </row>
    <row r="23748" spans="7:7">
      <c r="G23748"/>
    </row>
    <row r="23749" spans="7:7">
      <c r="G23749"/>
    </row>
    <row r="23750" spans="7:7">
      <c r="G23750"/>
    </row>
    <row r="23751" spans="7:7">
      <c r="G23751"/>
    </row>
    <row r="23752" spans="7:7">
      <c r="G23752"/>
    </row>
    <row r="23753" spans="7:7">
      <c r="G23753"/>
    </row>
    <row r="23754" spans="7:7">
      <c r="G23754"/>
    </row>
    <row r="23755" spans="7:7">
      <c r="G23755"/>
    </row>
    <row r="23756" spans="7:7">
      <c r="G23756"/>
    </row>
    <row r="23757" spans="7:7">
      <c r="G23757"/>
    </row>
    <row r="23758" spans="7:7">
      <c r="G23758"/>
    </row>
    <row r="23759" spans="7:7">
      <c r="G23759"/>
    </row>
    <row r="23760" spans="7:7">
      <c r="G23760"/>
    </row>
    <row r="23761" spans="7:7">
      <c r="G23761"/>
    </row>
    <row r="23762" spans="7:7">
      <c r="G23762"/>
    </row>
    <row r="23763" spans="7:7">
      <c r="G23763"/>
    </row>
    <row r="23764" spans="7:7">
      <c r="G23764"/>
    </row>
    <row r="23765" spans="7:7">
      <c r="G23765"/>
    </row>
    <row r="23766" spans="7:7">
      <c r="G23766"/>
    </row>
    <row r="23767" spans="7:7">
      <c r="G23767"/>
    </row>
    <row r="23768" spans="7:7">
      <c r="G23768"/>
    </row>
    <row r="23769" spans="7:7">
      <c r="G23769"/>
    </row>
    <row r="23770" spans="7:7">
      <c r="G23770"/>
    </row>
    <row r="23771" spans="7:7">
      <c r="G23771"/>
    </row>
    <row r="23772" spans="7:7">
      <c r="G23772"/>
    </row>
    <row r="23773" spans="7:7">
      <c r="G23773"/>
    </row>
    <row r="23774" spans="7:7">
      <c r="G23774"/>
    </row>
    <row r="23775" spans="7:7">
      <c r="G23775"/>
    </row>
    <row r="23776" spans="7:7">
      <c r="G23776"/>
    </row>
    <row r="23777" spans="7:7">
      <c r="G23777"/>
    </row>
    <row r="23778" spans="7:7">
      <c r="G23778"/>
    </row>
    <row r="23779" spans="7:7">
      <c r="G23779"/>
    </row>
    <row r="23780" spans="7:7">
      <c r="G23780"/>
    </row>
    <row r="23781" spans="7:7">
      <c r="G23781"/>
    </row>
    <row r="23782" spans="7:7">
      <c r="G23782"/>
    </row>
    <row r="23783" spans="7:7">
      <c r="G23783"/>
    </row>
    <row r="23784" spans="7:7">
      <c r="G23784"/>
    </row>
    <row r="23785" spans="7:7">
      <c r="G23785"/>
    </row>
    <row r="23786" spans="7:7">
      <c r="G23786"/>
    </row>
    <row r="23787" spans="7:7">
      <c r="G23787"/>
    </row>
    <row r="23788" spans="7:7">
      <c r="G23788"/>
    </row>
    <row r="23789" spans="7:7">
      <c r="G23789"/>
    </row>
    <row r="23790" spans="7:7">
      <c r="G23790"/>
    </row>
    <row r="23791" spans="7:7">
      <c r="G23791"/>
    </row>
    <row r="23792" spans="7:7">
      <c r="G23792"/>
    </row>
    <row r="23793" spans="7:7">
      <c r="G23793"/>
    </row>
    <row r="23794" spans="7:7">
      <c r="G23794"/>
    </row>
    <row r="23795" spans="7:7">
      <c r="G23795"/>
    </row>
    <row r="23796" spans="7:7">
      <c r="G23796"/>
    </row>
    <row r="23797" spans="7:7">
      <c r="G23797"/>
    </row>
    <row r="23798" spans="7:7">
      <c r="G23798"/>
    </row>
    <row r="23799" spans="7:7">
      <c r="G23799"/>
    </row>
    <row r="23800" spans="7:7">
      <c r="G23800"/>
    </row>
    <row r="23801" spans="7:7">
      <c r="G23801"/>
    </row>
    <row r="23802" spans="7:7">
      <c r="G23802"/>
    </row>
    <row r="23803" spans="7:7">
      <c r="G23803"/>
    </row>
    <row r="23804" spans="7:7">
      <c r="G23804"/>
    </row>
    <row r="23805" spans="7:7">
      <c r="G23805"/>
    </row>
    <row r="23806" spans="7:7">
      <c r="G23806"/>
    </row>
    <row r="23807" spans="7:7">
      <c r="G23807"/>
    </row>
    <row r="23808" spans="7:7">
      <c r="G23808"/>
    </row>
    <row r="23809" spans="7:7">
      <c r="G23809"/>
    </row>
    <row r="23810" spans="7:7">
      <c r="G23810"/>
    </row>
    <row r="23811" spans="7:7">
      <c r="G23811"/>
    </row>
    <row r="23812" spans="7:7">
      <c r="G23812"/>
    </row>
    <row r="23813" spans="7:7">
      <c r="G23813"/>
    </row>
    <row r="23814" spans="7:7">
      <c r="G23814"/>
    </row>
    <row r="23815" spans="7:7">
      <c r="G23815"/>
    </row>
    <row r="23816" spans="7:7">
      <c r="G23816"/>
    </row>
    <row r="23817" spans="7:7">
      <c r="G23817"/>
    </row>
    <row r="23818" spans="7:7">
      <c r="G23818"/>
    </row>
    <row r="23819" spans="7:7">
      <c r="G23819"/>
    </row>
    <row r="23820" spans="7:7">
      <c r="G23820"/>
    </row>
    <row r="23821" spans="7:7">
      <c r="G23821"/>
    </row>
    <row r="23822" spans="7:7">
      <c r="G23822"/>
    </row>
    <row r="23823" spans="7:7">
      <c r="G23823"/>
    </row>
    <row r="23824" spans="7:7">
      <c r="G23824"/>
    </row>
    <row r="23825" spans="7:7">
      <c r="G23825"/>
    </row>
    <row r="23826" spans="7:7">
      <c r="G23826"/>
    </row>
    <row r="23827" spans="7:7">
      <c r="G23827"/>
    </row>
    <row r="23828" spans="7:7">
      <c r="G23828"/>
    </row>
    <row r="23829" spans="7:7">
      <c r="G23829"/>
    </row>
    <row r="23830" spans="7:7">
      <c r="G23830"/>
    </row>
    <row r="23831" spans="7:7">
      <c r="G23831"/>
    </row>
    <row r="23832" spans="7:7">
      <c r="G23832"/>
    </row>
    <row r="23833" spans="7:7">
      <c r="G23833"/>
    </row>
    <row r="23834" spans="7:7">
      <c r="G23834"/>
    </row>
    <row r="23835" spans="7:7">
      <c r="G23835"/>
    </row>
    <row r="23836" spans="7:7">
      <c r="G23836"/>
    </row>
    <row r="23837" spans="7:7">
      <c r="G23837"/>
    </row>
    <row r="23838" spans="7:7">
      <c r="G23838"/>
    </row>
    <row r="23839" spans="7:7">
      <c r="G23839"/>
    </row>
    <row r="23840" spans="7:7">
      <c r="G23840"/>
    </row>
    <row r="23841" spans="7:7">
      <c r="G23841"/>
    </row>
    <row r="23842" spans="7:7">
      <c r="G23842"/>
    </row>
    <row r="23843" spans="7:7">
      <c r="G23843"/>
    </row>
    <row r="23844" spans="7:7">
      <c r="G23844"/>
    </row>
    <row r="23845" spans="7:7">
      <c r="G23845"/>
    </row>
    <row r="23846" spans="7:7">
      <c r="G23846"/>
    </row>
    <row r="23847" spans="7:7">
      <c r="G23847"/>
    </row>
    <row r="23848" spans="7:7">
      <c r="G23848"/>
    </row>
    <row r="23849" spans="7:7">
      <c r="G23849"/>
    </row>
    <row r="23850" spans="7:7">
      <c r="G23850"/>
    </row>
    <row r="23851" spans="7:7">
      <c r="G23851"/>
    </row>
    <row r="23852" spans="7:7">
      <c r="G23852"/>
    </row>
    <row r="23853" spans="7:7">
      <c r="G23853"/>
    </row>
    <row r="23854" spans="7:7">
      <c r="G23854"/>
    </row>
    <row r="23855" spans="7:7">
      <c r="G23855"/>
    </row>
    <row r="23856" spans="7:7">
      <c r="G23856"/>
    </row>
    <row r="23857" spans="7:7">
      <c r="G23857"/>
    </row>
    <row r="23858" spans="7:7">
      <c r="G23858"/>
    </row>
    <row r="23859" spans="7:7">
      <c r="G23859"/>
    </row>
    <row r="23860" spans="7:7">
      <c r="G23860"/>
    </row>
    <row r="23861" spans="7:7">
      <c r="G23861"/>
    </row>
    <row r="23862" spans="7:7">
      <c r="G23862"/>
    </row>
    <row r="23863" spans="7:7">
      <c r="G23863"/>
    </row>
    <row r="23864" spans="7:7">
      <c r="G23864"/>
    </row>
    <row r="23865" spans="7:7">
      <c r="G23865"/>
    </row>
    <row r="23866" spans="7:7">
      <c r="G23866"/>
    </row>
    <row r="23867" spans="7:7">
      <c r="G23867"/>
    </row>
    <row r="23868" spans="7:7">
      <c r="G23868"/>
    </row>
    <row r="23869" spans="7:7">
      <c r="G23869"/>
    </row>
    <row r="23870" spans="7:7">
      <c r="G23870"/>
    </row>
    <row r="23871" spans="7:7">
      <c r="G23871"/>
    </row>
    <row r="23872" spans="7:7">
      <c r="G23872"/>
    </row>
    <row r="23873" spans="7:7">
      <c r="G23873"/>
    </row>
    <row r="23874" spans="7:7">
      <c r="G23874"/>
    </row>
    <row r="23875" spans="7:7">
      <c r="G23875"/>
    </row>
    <row r="23876" spans="7:7">
      <c r="G23876"/>
    </row>
    <row r="23877" spans="7:7">
      <c r="G23877"/>
    </row>
    <row r="23878" spans="7:7">
      <c r="G23878"/>
    </row>
    <row r="23879" spans="7:7">
      <c r="G23879"/>
    </row>
    <row r="23880" spans="7:7">
      <c r="G23880"/>
    </row>
    <row r="23881" spans="7:7">
      <c r="G23881"/>
    </row>
    <row r="23882" spans="7:7">
      <c r="G23882"/>
    </row>
    <row r="23883" spans="7:7">
      <c r="G23883"/>
    </row>
    <row r="23884" spans="7:7">
      <c r="G23884"/>
    </row>
    <row r="23885" spans="7:7">
      <c r="G23885"/>
    </row>
    <row r="23886" spans="7:7">
      <c r="G23886"/>
    </row>
    <row r="23887" spans="7:7">
      <c r="G23887"/>
    </row>
    <row r="23888" spans="7:7">
      <c r="G23888"/>
    </row>
    <row r="23889" spans="7:7">
      <c r="G23889"/>
    </row>
    <row r="23890" spans="7:7">
      <c r="G23890"/>
    </row>
    <row r="23891" spans="7:7">
      <c r="G23891"/>
    </row>
    <row r="23892" spans="7:7">
      <c r="G23892"/>
    </row>
    <row r="23893" spans="7:7">
      <c r="G23893"/>
    </row>
    <row r="23894" spans="7:7">
      <c r="G23894"/>
    </row>
    <row r="23895" spans="7:7">
      <c r="G23895"/>
    </row>
    <row r="23896" spans="7:7">
      <c r="G23896"/>
    </row>
    <row r="23897" spans="7:7">
      <c r="G23897"/>
    </row>
    <row r="23898" spans="7:7">
      <c r="G23898"/>
    </row>
    <row r="23899" spans="7:7">
      <c r="G23899"/>
    </row>
    <row r="23900" spans="7:7">
      <c r="G23900"/>
    </row>
    <row r="23901" spans="7:7">
      <c r="G23901"/>
    </row>
    <row r="23902" spans="7:7">
      <c r="G23902"/>
    </row>
    <row r="23903" spans="7:7">
      <c r="G23903"/>
    </row>
    <row r="23904" spans="7:7">
      <c r="G23904"/>
    </row>
    <row r="23905" spans="7:7">
      <c r="G23905"/>
    </row>
    <row r="23906" spans="7:7">
      <c r="G23906"/>
    </row>
    <row r="23907" spans="7:7">
      <c r="G23907"/>
    </row>
    <row r="23908" spans="7:7">
      <c r="G23908"/>
    </row>
    <row r="23909" spans="7:7">
      <c r="G23909"/>
    </row>
    <row r="23910" spans="7:7">
      <c r="G23910"/>
    </row>
    <row r="23911" spans="7:7">
      <c r="G23911"/>
    </row>
    <row r="23912" spans="7:7">
      <c r="G23912"/>
    </row>
    <row r="23913" spans="7:7">
      <c r="G23913"/>
    </row>
    <row r="23914" spans="7:7">
      <c r="G23914"/>
    </row>
    <row r="23915" spans="7:7">
      <c r="G23915"/>
    </row>
    <row r="23916" spans="7:7">
      <c r="G23916"/>
    </row>
    <row r="23917" spans="7:7">
      <c r="G23917"/>
    </row>
    <row r="23918" spans="7:7">
      <c r="G23918"/>
    </row>
    <row r="23919" spans="7:7">
      <c r="G23919"/>
    </row>
    <row r="23920" spans="7:7">
      <c r="G23920"/>
    </row>
    <row r="23921" spans="7:7">
      <c r="G23921"/>
    </row>
    <row r="23922" spans="7:7">
      <c r="G23922"/>
    </row>
    <row r="23923" spans="7:7">
      <c r="G23923"/>
    </row>
    <row r="23924" spans="7:7">
      <c r="G23924"/>
    </row>
    <row r="23925" spans="7:7">
      <c r="G23925"/>
    </row>
    <row r="23926" spans="7:7">
      <c r="G23926"/>
    </row>
    <row r="23927" spans="7:7">
      <c r="G23927"/>
    </row>
    <row r="23928" spans="7:7">
      <c r="G23928"/>
    </row>
    <row r="23929" spans="7:7">
      <c r="G23929"/>
    </row>
    <row r="23930" spans="7:7">
      <c r="G23930"/>
    </row>
    <row r="23931" spans="7:7">
      <c r="G23931"/>
    </row>
    <row r="23932" spans="7:7">
      <c r="G23932"/>
    </row>
    <row r="23933" spans="7:7">
      <c r="G23933"/>
    </row>
    <row r="23934" spans="7:7">
      <c r="G23934"/>
    </row>
    <row r="23935" spans="7:7">
      <c r="G23935"/>
    </row>
    <row r="23936" spans="7:7">
      <c r="G23936"/>
    </row>
    <row r="23937" spans="7:7">
      <c r="G23937"/>
    </row>
    <row r="23938" spans="7:7">
      <c r="G23938"/>
    </row>
    <row r="23939" spans="7:7">
      <c r="G23939"/>
    </row>
    <row r="23940" spans="7:7">
      <c r="G23940"/>
    </row>
    <row r="23941" spans="7:7">
      <c r="G23941"/>
    </row>
    <row r="23942" spans="7:7">
      <c r="G23942"/>
    </row>
    <row r="23943" spans="7:7">
      <c r="G23943"/>
    </row>
    <row r="23944" spans="7:7">
      <c r="G23944"/>
    </row>
    <row r="23945" spans="7:7">
      <c r="G23945"/>
    </row>
    <row r="23946" spans="7:7">
      <c r="G23946"/>
    </row>
    <row r="23947" spans="7:7">
      <c r="G23947"/>
    </row>
    <row r="23948" spans="7:7">
      <c r="G23948"/>
    </row>
    <row r="23949" spans="7:7">
      <c r="G23949"/>
    </row>
    <row r="23950" spans="7:7">
      <c r="G23950"/>
    </row>
    <row r="23951" spans="7:7">
      <c r="G23951"/>
    </row>
    <row r="23952" spans="7:7">
      <c r="G23952"/>
    </row>
    <row r="23953" spans="7:7">
      <c r="G23953"/>
    </row>
    <row r="23954" spans="7:7">
      <c r="G23954"/>
    </row>
    <row r="23955" spans="7:7">
      <c r="G23955"/>
    </row>
    <row r="23956" spans="7:7">
      <c r="G23956"/>
    </row>
    <row r="23957" spans="7:7">
      <c r="G23957"/>
    </row>
    <row r="23958" spans="7:7">
      <c r="G23958"/>
    </row>
    <row r="23959" spans="7:7">
      <c r="G23959"/>
    </row>
    <row r="23960" spans="7:7">
      <c r="G23960"/>
    </row>
    <row r="23961" spans="7:7">
      <c r="G23961"/>
    </row>
    <row r="23962" spans="7:7">
      <c r="G23962"/>
    </row>
    <row r="23963" spans="7:7">
      <c r="G23963"/>
    </row>
    <row r="23964" spans="7:7">
      <c r="G23964"/>
    </row>
    <row r="23965" spans="7:7">
      <c r="G23965"/>
    </row>
    <row r="23966" spans="7:7">
      <c r="G23966"/>
    </row>
    <row r="23967" spans="7:7">
      <c r="G23967"/>
    </row>
    <row r="23968" spans="7:7">
      <c r="G23968"/>
    </row>
    <row r="23969" spans="7:7">
      <c r="G23969"/>
    </row>
    <row r="23970" spans="7:7">
      <c r="G23970"/>
    </row>
    <row r="23971" spans="7:7">
      <c r="G23971"/>
    </row>
    <row r="23972" spans="7:7">
      <c r="G23972"/>
    </row>
    <row r="23973" spans="7:7">
      <c r="G23973"/>
    </row>
    <row r="23974" spans="7:7">
      <c r="G23974"/>
    </row>
    <row r="23975" spans="7:7">
      <c r="G23975"/>
    </row>
    <row r="23976" spans="7:7">
      <c r="G23976"/>
    </row>
    <row r="23977" spans="7:7">
      <c r="G23977"/>
    </row>
    <row r="23978" spans="7:7">
      <c r="G23978"/>
    </row>
    <row r="23979" spans="7:7">
      <c r="G23979"/>
    </row>
    <row r="23980" spans="7:7">
      <c r="G23980"/>
    </row>
    <row r="23981" spans="7:7">
      <c r="G23981"/>
    </row>
    <row r="23982" spans="7:7">
      <c r="G23982"/>
    </row>
    <row r="23983" spans="7:7">
      <c r="G23983"/>
    </row>
    <row r="23984" spans="7:7">
      <c r="G23984"/>
    </row>
    <row r="23985" spans="7:7">
      <c r="G23985"/>
    </row>
    <row r="23986" spans="7:7">
      <c r="G23986"/>
    </row>
    <row r="23987" spans="7:7">
      <c r="G23987"/>
    </row>
    <row r="23988" spans="7:7">
      <c r="G23988"/>
    </row>
    <row r="23989" spans="7:7">
      <c r="G23989"/>
    </row>
    <row r="23990" spans="7:7">
      <c r="G23990"/>
    </row>
    <row r="23991" spans="7:7">
      <c r="G23991"/>
    </row>
    <row r="23992" spans="7:7">
      <c r="G23992"/>
    </row>
    <row r="23993" spans="7:7">
      <c r="G23993"/>
    </row>
    <row r="23994" spans="7:7">
      <c r="G23994"/>
    </row>
    <row r="23995" spans="7:7">
      <c r="G23995"/>
    </row>
    <row r="23996" spans="7:7">
      <c r="G23996"/>
    </row>
    <row r="23997" spans="7:7">
      <c r="G23997"/>
    </row>
    <row r="23998" spans="7:7">
      <c r="G23998"/>
    </row>
    <row r="23999" spans="7:7">
      <c r="G23999"/>
    </row>
    <row r="24000" spans="7:7">
      <c r="G24000"/>
    </row>
    <row r="24001" spans="7:7">
      <c r="G24001"/>
    </row>
    <row r="24002" spans="7:7">
      <c r="G24002"/>
    </row>
    <row r="24003" spans="7:7">
      <c r="G24003"/>
    </row>
    <row r="24004" spans="7:7">
      <c r="G24004"/>
    </row>
    <row r="24005" spans="7:7">
      <c r="G24005"/>
    </row>
    <row r="24006" spans="7:7">
      <c r="G24006"/>
    </row>
    <row r="24007" spans="7:7">
      <c r="G24007"/>
    </row>
    <row r="24008" spans="7:7">
      <c r="G24008"/>
    </row>
    <row r="24009" spans="7:7">
      <c r="G24009"/>
    </row>
    <row r="24010" spans="7:7">
      <c r="G24010"/>
    </row>
    <row r="24011" spans="7:7">
      <c r="G24011"/>
    </row>
    <row r="24012" spans="7:7">
      <c r="G24012"/>
    </row>
    <row r="24013" spans="7:7">
      <c r="G24013"/>
    </row>
    <row r="24014" spans="7:7">
      <c r="G24014"/>
    </row>
    <row r="24015" spans="7:7">
      <c r="G24015"/>
    </row>
    <row r="24016" spans="7:7">
      <c r="G24016"/>
    </row>
    <row r="24017" spans="7:7">
      <c r="G24017"/>
    </row>
    <row r="24018" spans="7:7">
      <c r="G24018"/>
    </row>
    <row r="24019" spans="7:7">
      <c r="G24019"/>
    </row>
    <row r="24020" spans="7:7">
      <c r="G24020"/>
    </row>
    <row r="24021" spans="7:7">
      <c r="G24021"/>
    </row>
    <row r="24022" spans="7:7">
      <c r="G24022"/>
    </row>
    <row r="24023" spans="7:7">
      <c r="G24023"/>
    </row>
    <row r="24024" spans="7:7">
      <c r="G24024"/>
    </row>
    <row r="24025" spans="7:7">
      <c r="G24025"/>
    </row>
    <row r="24026" spans="7:7">
      <c r="G24026"/>
    </row>
    <row r="24027" spans="7:7">
      <c r="G24027"/>
    </row>
    <row r="24028" spans="7:7">
      <c r="G24028"/>
    </row>
    <row r="24029" spans="7:7">
      <c r="G24029"/>
    </row>
    <row r="24030" spans="7:7">
      <c r="G24030"/>
    </row>
    <row r="24031" spans="7:7">
      <c r="G24031"/>
    </row>
    <row r="24032" spans="7:7">
      <c r="G24032"/>
    </row>
    <row r="24033" spans="7:7">
      <c r="G24033"/>
    </row>
    <row r="24034" spans="7:7">
      <c r="G24034"/>
    </row>
    <row r="24035" spans="7:7">
      <c r="G24035"/>
    </row>
    <row r="24036" spans="7:7">
      <c r="G24036"/>
    </row>
    <row r="24037" spans="7:7">
      <c r="G24037"/>
    </row>
    <row r="24038" spans="7:7">
      <c r="G24038"/>
    </row>
    <row r="24039" spans="7:7">
      <c r="G24039"/>
    </row>
    <row r="24040" spans="7:7">
      <c r="G24040"/>
    </row>
    <row r="24041" spans="7:7">
      <c r="G24041"/>
    </row>
    <row r="24042" spans="7:7">
      <c r="G24042"/>
    </row>
    <row r="24043" spans="7:7">
      <c r="G24043"/>
    </row>
    <row r="24044" spans="7:7">
      <c r="G24044"/>
    </row>
    <row r="24045" spans="7:7">
      <c r="G24045"/>
    </row>
    <row r="24046" spans="7:7">
      <c r="G24046"/>
    </row>
    <row r="24047" spans="7:7">
      <c r="G24047"/>
    </row>
    <row r="24048" spans="7:7">
      <c r="G24048"/>
    </row>
    <row r="24049" spans="7:7">
      <c r="G24049"/>
    </row>
    <row r="24050" spans="7:7">
      <c r="G24050"/>
    </row>
    <row r="24051" spans="7:7">
      <c r="G24051"/>
    </row>
    <row r="24052" spans="7:7">
      <c r="G24052"/>
    </row>
    <row r="24053" spans="7:7">
      <c r="G24053"/>
    </row>
    <row r="24054" spans="7:7">
      <c r="G24054"/>
    </row>
    <row r="24055" spans="7:7">
      <c r="G24055"/>
    </row>
    <row r="24056" spans="7:7">
      <c r="G24056"/>
    </row>
    <row r="24057" spans="7:7">
      <c r="G24057"/>
    </row>
    <row r="24058" spans="7:7">
      <c r="G24058"/>
    </row>
    <row r="24059" spans="7:7">
      <c r="G24059"/>
    </row>
    <row r="24060" spans="7:7">
      <c r="G24060"/>
    </row>
    <row r="24061" spans="7:7">
      <c r="G24061"/>
    </row>
    <row r="24062" spans="7:7">
      <c r="G24062"/>
    </row>
    <row r="24063" spans="7:7">
      <c r="G24063"/>
    </row>
    <row r="24064" spans="7:7">
      <c r="G24064"/>
    </row>
    <row r="24065" spans="7:7">
      <c r="G24065"/>
    </row>
    <row r="24066" spans="7:7">
      <c r="G24066"/>
    </row>
    <row r="24067" spans="7:7">
      <c r="G24067"/>
    </row>
    <row r="24068" spans="7:7">
      <c r="G24068"/>
    </row>
    <row r="24069" spans="7:7">
      <c r="G24069"/>
    </row>
    <row r="24070" spans="7:7">
      <c r="G24070"/>
    </row>
    <row r="24071" spans="7:7">
      <c r="G24071"/>
    </row>
    <row r="24072" spans="7:7">
      <c r="G24072"/>
    </row>
    <row r="24073" spans="7:7">
      <c r="G24073"/>
    </row>
    <row r="24074" spans="7:7">
      <c r="G24074"/>
    </row>
    <row r="24075" spans="7:7">
      <c r="G24075"/>
    </row>
    <row r="24076" spans="7:7">
      <c r="G24076"/>
    </row>
    <row r="24077" spans="7:7">
      <c r="G24077"/>
    </row>
    <row r="24078" spans="7:7">
      <c r="G24078"/>
    </row>
    <row r="24079" spans="7:7">
      <c r="G24079"/>
    </row>
    <row r="24080" spans="7:7">
      <c r="G24080"/>
    </row>
    <row r="24081" spans="7:7">
      <c r="G24081"/>
    </row>
    <row r="24082" spans="7:7">
      <c r="G24082"/>
    </row>
    <row r="24083" spans="7:7">
      <c r="G24083"/>
    </row>
    <row r="24084" spans="7:7">
      <c r="G24084"/>
    </row>
    <row r="24085" spans="7:7">
      <c r="G24085"/>
    </row>
    <row r="24086" spans="7:7">
      <c r="G24086"/>
    </row>
    <row r="24087" spans="7:7">
      <c r="G24087"/>
    </row>
    <row r="24088" spans="7:7">
      <c r="G24088"/>
    </row>
    <row r="24089" spans="7:7">
      <c r="G24089"/>
    </row>
    <row r="24090" spans="7:7">
      <c r="G24090"/>
    </row>
    <row r="24091" spans="7:7">
      <c r="G24091"/>
    </row>
    <row r="24092" spans="7:7">
      <c r="G24092"/>
    </row>
    <row r="24093" spans="7:7">
      <c r="G24093"/>
    </row>
    <row r="24094" spans="7:7">
      <c r="G24094"/>
    </row>
    <row r="24095" spans="7:7">
      <c r="G24095"/>
    </row>
    <row r="24096" spans="7:7">
      <c r="G24096"/>
    </row>
    <row r="24097" spans="7:7">
      <c r="G24097"/>
    </row>
    <row r="24098" spans="7:7">
      <c r="G24098"/>
    </row>
    <row r="24099" spans="7:7">
      <c r="G24099"/>
    </row>
    <row r="24100" spans="7:7">
      <c r="G24100"/>
    </row>
    <row r="24101" spans="7:7">
      <c r="G24101"/>
    </row>
    <row r="24102" spans="7:7">
      <c r="G24102"/>
    </row>
    <row r="24103" spans="7:7">
      <c r="G24103"/>
    </row>
    <row r="24104" spans="7:7">
      <c r="G24104"/>
    </row>
    <row r="24105" spans="7:7">
      <c r="G24105"/>
    </row>
    <row r="24106" spans="7:7">
      <c r="G24106"/>
    </row>
    <row r="24107" spans="7:7">
      <c r="G24107"/>
    </row>
    <row r="24108" spans="7:7">
      <c r="G24108"/>
    </row>
    <row r="24109" spans="7:7">
      <c r="G24109"/>
    </row>
    <row r="24110" spans="7:7">
      <c r="G24110"/>
    </row>
    <row r="24111" spans="7:7">
      <c r="G24111"/>
    </row>
    <row r="24112" spans="7:7">
      <c r="G24112"/>
    </row>
    <row r="24113" spans="7:7">
      <c r="G24113"/>
    </row>
    <row r="24114" spans="7:7">
      <c r="G24114"/>
    </row>
    <row r="24115" spans="7:7">
      <c r="G24115"/>
    </row>
    <row r="24116" spans="7:7">
      <c r="G24116"/>
    </row>
    <row r="24117" spans="7:7">
      <c r="G24117"/>
    </row>
    <row r="24118" spans="7:7">
      <c r="G24118"/>
    </row>
    <row r="24119" spans="7:7">
      <c r="G24119"/>
    </row>
    <row r="24120" spans="7:7">
      <c r="G24120"/>
    </row>
    <row r="24121" spans="7:7">
      <c r="G24121"/>
    </row>
    <row r="24122" spans="7:7">
      <c r="G24122"/>
    </row>
    <row r="24123" spans="7:7">
      <c r="G24123"/>
    </row>
    <row r="24124" spans="7:7">
      <c r="G24124"/>
    </row>
    <row r="24125" spans="7:7">
      <c r="G24125"/>
    </row>
    <row r="24126" spans="7:7">
      <c r="G24126"/>
    </row>
    <row r="24127" spans="7:7">
      <c r="G24127"/>
    </row>
    <row r="24128" spans="7:7">
      <c r="G24128"/>
    </row>
    <row r="24129" spans="7:7">
      <c r="G24129"/>
    </row>
    <row r="24130" spans="7:7">
      <c r="G24130"/>
    </row>
    <row r="24131" spans="7:7">
      <c r="G24131"/>
    </row>
    <row r="24132" spans="7:7">
      <c r="G24132"/>
    </row>
    <row r="24133" spans="7:7">
      <c r="G24133"/>
    </row>
    <row r="24134" spans="7:7">
      <c r="G24134"/>
    </row>
    <row r="24135" spans="7:7">
      <c r="G24135"/>
    </row>
    <row r="24136" spans="7:7">
      <c r="G24136"/>
    </row>
    <row r="24137" spans="7:7">
      <c r="G24137"/>
    </row>
    <row r="24138" spans="7:7">
      <c r="G24138"/>
    </row>
    <row r="24139" spans="7:7">
      <c r="G24139"/>
    </row>
    <row r="24140" spans="7:7">
      <c r="G24140"/>
    </row>
    <row r="24141" spans="7:7">
      <c r="G24141"/>
    </row>
    <row r="24142" spans="7:7">
      <c r="G24142"/>
    </row>
    <row r="24143" spans="7:7">
      <c r="G24143"/>
    </row>
    <row r="24144" spans="7:7">
      <c r="G24144"/>
    </row>
    <row r="24145" spans="7:7">
      <c r="G24145"/>
    </row>
    <row r="24146" spans="7:7">
      <c r="G24146"/>
    </row>
    <row r="24147" spans="7:7">
      <c r="G24147"/>
    </row>
    <row r="24148" spans="7:7">
      <c r="G24148"/>
    </row>
    <row r="24149" spans="7:7">
      <c r="G24149"/>
    </row>
    <row r="24150" spans="7:7">
      <c r="G24150"/>
    </row>
    <row r="24151" spans="7:7">
      <c r="G24151"/>
    </row>
    <row r="24152" spans="7:7">
      <c r="G24152"/>
    </row>
    <row r="24153" spans="7:7">
      <c r="G24153"/>
    </row>
    <row r="24154" spans="7:7">
      <c r="G24154"/>
    </row>
    <row r="24155" spans="7:7">
      <c r="G24155"/>
    </row>
    <row r="24156" spans="7:7">
      <c r="G24156"/>
    </row>
    <row r="24157" spans="7:7">
      <c r="G24157"/>
    </row>
    <row r="24158" spans="7:7">
      <c r="G24158"/>
    </row>
    <row r="24159" spans="7:7">
      <c r="G24159"/>
    </row>
    <row r="24160" spans="7:7">
      <c r="G24160"/>
    </row>
    <row r="24161" spans="7:7">
      <c r="G24161"/>
    </row>
    <row r="24162" spans="7:7">
      <c r="G24162"/>
    </row>
    <row r="24163" spans="7:7">
      <c r="G24163"/>
    </row>
    <row r="24164" spans="7:7">
      <c r="G24164"/>
    </row>
    <row r="24165" spans="7:7">
      <c r="G24165"/>
    </row>
    <row r="24166" spans="7:7">
      <c r="G24166"/>
    </row>
    <row r="24167" spans="7:7">
      <c r="G24167"/>
    </row>
    <row r="24168" spans="7:7">
      <c r="G24168"/>
    </row>
    <row r="24169" spans="7:7">
      <c r="G24169"/>
    </row>
    <row r="24170" spans="7:7">
      <c r="G24170"/>
    </row>
    <row r="24171" spans="7:7">
      <c r="G24171"/>
    </row>
    <row r="24172" spans="7:7">
      <c r="G24172"/>
    </row>
    <row r="24173" spans="7:7">
      <c r="G24173"/>
    </row>
    <row r="24174" spans="7:7">
      <c r="G24174"/>
    </row>
    <row r="24175" spans="7:7">
      <c r="G24175"/>
    </row>
    <row r="24176" spans="7:7">
      <c r="G24176"/>
    </row>
    <row r="24177" spans="7:7">
      <c r="G24177"/>
    </row>
    <row r="24178" spans="7:7">
      <c r="G24178"/>
    </row>
    <row r="24179" spans="7:7">
      <c r="G24179"/>
    </row>
    <row r="24180" spans="7:7">
      <c r="G24180"/>
    </row>
    <row r="24181" spans="7:7">
      <c r="G24181"/>
    </row>
    <row r="24182" spans="7:7">
      <c r="G24182"/>
    </row>
    <row r="24183" spans="7:7">
      <c r="G24183"/>
    </row>
    <row r="24184" spans="7:7">
      <c r="G24184"/>
    </row>
    <row r="24185" spans="7:7">
      <c r="G24185"/>
    </row>
    <row r="24186" spans="7:7">
      <c r="G24186"/>
    </row>
    <row r="24187" spans="7:7">
      <c r="G24187"/>
    </row>
    <row r="24188" spans="7:7">
      <c r="G24188"/>
    </row>
    <row r="24189" spans="7:7">
      <c r="G24189"/>
    </row>
    <row r="24190" spans="7:7">
      <c r="G24190"/>
    </row>
    <row r="24191" spans="7:7">
      <c r="G24191"/>
    </row>
    <row r="24192" spans="7:7">
      <c r="G24192"/>
    </row>
    <row r="24193" spans="7:7">
      <c r="G24193"/>
    </row>
    <row r="24194" spans="7:7">
      <c r="G24194"/>
    </row>
    <row r="24195" spans="7:7">
      <c r="G24195"/>
    </row>
    <row r="24196" spans="7:7">
      <c r="G24196"/>
    </row>
    <row r="24197" spans="7:7">
      <c r="G24197"/>
    </row>
    <row r="24198" spans="7:7">
      <c r="G24198"/>
    </row>
    <row r="24199" spans="7:7">
      <c r="G24199"/>
    </row>
    <row r="24200" spans="7:7">
      <c r="G24200"/>
    </row>
    <row r="24201" spans="7:7">
      <c r="G24201"/>
    </row>
    <row r="24202" spans="7:7">
      <c r="G24202"/>
    </row>
    <row r="24203" spans="7:7">
      <c r="G24203"/>
    </row>
    <row r="24204" spans="7:7">
      <c r="G24204"/>
    </row>
    <row r="24205" spans="7:7">
      <c r="G24205"/>
    </row>
    <row r="24206" spans="7:7">
      <c r="G24206"/>
    </row>
    <row r="24207" spans="7:7">
      <c r="G24207"/>
    </row>
    <row r="24208" spans="7:7">
      <c r="G24208"/>
    </row>
    <row r="24209" spans="7:7">
      <c r="G24209"/>
    </row>
    <row r="24210" spans="7:7">
      <c r="G24210"/>
    </row>
    <row r="24211" spans="7:7">
      <c r="G24211"/>
    </row>
    <row r="24212" spans="7:7">
      <c r="G24212"/>
    </row>
    <row r="24213" spans="7:7">
      <c r="G24213"/>
    </row>
    <row r="24214" spans="7:7">
      <c r="G24214"/>
    </row>
    <row r="24215" spans="7:7">
      <c r="G24215"/>
    </row>
    <row r="24216" spans="7:7">
      <c r="G24216"/>
    </row>
    <row r="24217" spans="7:7">
      <c r="G24217"/>
    </row>
    <row r="24218" spans="7:7">
      <c r="G24218"/>
    </row>
    <row r="24219" spans="7:7">
      <c r="G24219"/>
    </row>
    <row r="24220" spans="7:7">
      <c r="G24220"/>
    </row>
    <row r="24221" spans="7:7">
      <c r="G24221"/>
    </row>
    <row r="24222" spans="7:7">
      <c r="G24222"/>
    </row>
    <row r="24223" spans="7:7">
      <c r="G24223"/>
    </row>
    <row r="24224" spans="7:7">
      <c r="G24224"/>
    </row>
    <row r="24225" spans="7:7">
      <c r="G24225"/>
    </row>
    <row r="24226" spans="7:7">
      <c r="G24226"/>
    </row>
    <row r="24227" spans="7:7">
      <c r="G24227"/>
    </row>
    <row r="24228" spans="7:7">
      <c r="G24228"/>
    </row>
    <row r="24229" spans="7:7">
      <c r="G24229"/>
    </row>
    <row r="24230" spans="7:7">
      <c r="G24230"/>
    </row>
    <row r="24231" spans="7:7">
      <c r="G24231"/>
    </row>
    <row r="24232" spans="7:7">
      <c r="G24232"/>
    </row>
    <row r="24233" spans="7:7">
      <c r="G24233"/>
    </row>
    <row r="24234" spans="7:7">
      <c r="G24234"/>
    </row>
    <row r="24235" spans="7:7">
      <c r="G24235"/>
    </row>
    <row r="24236" spans="7:7">
      <c r="G24236"/>
    </row>
    <row r="24237" spans="7:7">
      <c r="G24237"/>
    </row>
    <row r="24238" spans="7:7">
      <c r="G24238"/>
    </row>
    <row r="24239" spans="7:7">
      <c r="G24239"/>
    </row>
    <row r="24240" spans="7:7">
      <c r="G24240"/>
    </row>
    <row r="24241" spans="7:7">
      <c r="G24241"/>
    </row>
    <row r="24242" spans="7:7">
      <c r="G24242"/>
    </row>
    <row r="24243" spans="7:7">
      <c r="G24243"/>
    </row>
    <row r="24244" spans="7:7">
      <c r="G24244"/>
    </row>
    <row r="24245" spans="7:7">
      <c r="G24245"/>
    </row>
    <row r="24246" spans="7:7">
      <c r="G24246"/>
    </row>
    <row r="24247" spans="7:7">
      <c r="G24247"/>
    </row>
    <row r="24248" spans="7:7">
      <c r="G24248"/>
    </row>
    <row r="24249" spans="7:7">
      <c r="G24249"/>
    </row>
    <row r="24250" spans="7:7">
      <c r="G24250"/>
    </row>
    <row r="24251" spans="7:7">
      <c r="G24251"/>
    </row>
    <row r="24252" spans="7:7">
      <c r="G24252"/>
    </row>
    <row r="24253" spans="7:7">
      <c r="G24253"/>
    </row>
    <row r="24254" spans="7:7">
      <c r="G24254"/>
    </row>
    <row r="24255" spans="7:7">
      <c r="G24255"/>
    </row>
    <row r="24256" spans="7:7">
      <c r="G24256"/>
    </row>
    <row r="24257" spans="7:7">
      <c r="G24257"/>
    </row>
    <row r="24258" spans="7:7">
      <c r="G24258"/>
    </row>
    <row r="24259" spans="7:7">
      <c r="G24259"/>
    </row>
    <row r="24260" spans="7:7">
      <c r="G24260"/>
    </row>
    <row r="24261" spans="7:7">
      <c r="G24261"/>
    </row>
    <row r="24262" spans="7:7">
      <c r="G24262"/>
    </row>
    <row r="24263" spans="7:7">
      <c r="G24263"/>
    </row>
    <row r="24264" spans="7:7">
      <c r="G24264"/>
    </row>
    <row r="24265" spans="7:7">
      <c r="G24265"/>
    </row>
    <row r="24266" spans="7:7">
      <c r="G24266"/>
    </row>
    <row r="24267" spans="7:7">
      <c r="G24267"/>
    </row>
    <row r="24268" spans="7:7">
      <c r="G24268"/>
    </row>
    <row r="24269" spans="7:7">
      <c r="G24269"/>
    </row>
    <row r="24270" spans="7:7">
      <c r="G24270"/>
    </row>
    <row r="24271" spans="7:7">
      <c r="G24271"/>
    </row>
    <row r="24272" spans="7:7">
      <c r="G24272"/>
    </row>
    <row r="24273" spans="7:7">
      <c r="G24273"/>
    </row>
    <row r="24274" spans="7:7">
      <c r="G24274"/>
    </row>
    <row r="24275" spans="7:7">
      <c r="G24275"/>
    </row>
    <row r="24276" spans="7:7">
      <c r="G24276"/>
    </row>
    <row r="24277" spans="7:7">
      <c r="G24277"/>
    </row>
    <row r="24278" spans="7:7">
      <c r="G24278"/>
    </row>
    <row r="24279" spans="7:7">
      <c r="G24279"/>
    </row>
    <row r="24280" spans="7:7">
      <c r="G24280"/>
    </row>
    <row r="24281" spans="7:7">
      <c r="G24281"/>
    </row>
    <row r="24282" spans="7:7">
      <c r="G24282"/>
    </row>
    <row r="24283" spans="7:7">
      <c r="G24283"/>
    </row>
    <row r="24284" spans="7:7">
      <c r="G24284"/>
    </row>
    <row r="24285" spans="7:7">
      <c r="G24285"/>
    </row>
    <row r="24286" spans="7:7">
      <c r="G24286"/>
    </row>
    <row r="24287" spans="7:7">
      <c r="G24287"/>
    </row>
    <row r="24288" spans="7:7">
      <c r="G24288"/>
    </row>
    <row r="24289" spans="7:7">
      <c r="G24289"/>
    </row>
    <row r="24290" spans="7:7">
      <c r="G24290"/>
    </row>
    <row r="24291" spans="7:7">
      <c r="G24291"/>
    </row>
    <row r="24292" spans="7:7">
      <c r="G24292"/>
    </row>
    <row r="24293" spans="7:7">
      <c r="G24293"/>
    </row>
    <row r="24294" spans="7:7">
      <c r="G24294"/>
    </row>
    <row r="24295" spans="7:7">
      <c r="G24295"/>
    </row>
    <row r="24296" spans="7:7">
      <c r="G24296"/>
    </row>
    <row r="24297" spans="7:7">
      <c r="G24297"/>
    </row>
    <row r="24298" spans="7:7">
      <c r="G24298"/>
    </row>
    <row r="24299" spans="7:7">
      <c r="G24299"/>
    </row>
    <row r="24300" spans="7:7">
      <c r="G24300"/>
    </row>
    <row r="24301" spans="7:7">
      <c r="G24301"/>
    </row>
    <row r="24302" spans="7:7">
      <c r="G24302"/>
    </row>
    <row r="24303" spans="7:7">
      <c r="G24303"/>
    </row>
    <row r="24304" spans="7:7">
      <c r="G24304"/>
    </row>
    <row r="24305" spans="7:7">
      <c r="G24305"/>
    </row>
    <row r="24306" spans="7:7">
      <c r="G24306"/>
    </row>
    <row r="24307" spans="7:7">
      <c r="G24307"/>
    </row>
    <row r="24308" spans="7:7">
      <c r="G24308"/>
    </row>
    <row r="24309" spans="7:7">
      <c r="G24309"/>
    </row>
    <row r="24310" spans="7:7">
      <c r="G24310"/>
    </row>
    <row r="24311" spans="7:7">
      <c r="G24311"/>
    </row>
    <row r="24312" spans="7:7">
      <c r="G24312"/>
    </row>
    <row r="24313" spans="7:7">
      <c r="G24313"/>
    </row>
    <row r="24314" spans="7:7">
      <c r="G24314"/>
    </row>
    <row r="24315" spans="7:7">
      <c r="G24315"/>
    </row>
    <row r="24316" spans="7:7">
      <c r="G24316"/>
    </row>
    <row r="24317" spans="7:7">
      <c r="G24317"/>
    </row>
    <row r="24318" spans="7:7">
      <c r="G24318"/>
    </row>
    <row r="24319" spans="7:7">
      <c r="G24319"/>
    </row>
    <row r="24320" spans="7:7">
      <c r="G24320"/>
    </row>
    <row r="24321" spans="7:7">
      <c r="G24321"/>
    </row>
    <row r="24322" spans="7:7">
      <c r="G24322"/>
    </row>
    <row r="24323" spans="7:7">
      <c r="G24323"/>
    </row>
    <row r="24324" spans="7:7">
      <c r="G24324"/>
    </row>
    <row r="24325" spans="7:7">
      <c r="G24325"/>
    </row>
    <row r="24326" spans="7:7">
      <c r="G24326"/>
    </row>
    <row r="24327" spans="7:7">
      <c r="G24327"/>
    </row>
    <row r="24328" spans="7:7">
      <c r="G24328"/>
    </row>
    <row r="24329" spans="7:7">
      <c r="G24329"/>
    </row>
    <row r="24330" spans="7:7">
      <c r="G24330"/>
    </row>
    <row r="24331" spans="7:7">
      <c r="G24331"/>
    </row>
    <row r="24332" spans="7:7">
      <c r="G24332"/>
    </row>
    <row r="24333" spans="7:7">
      <c r="G24333"/>
    </row>
    <row r="24334" spans="7:7">
      <c r="G24334"/>
    </row>
    <row r="24335" spans="7:7">
      <c r="G24335"/>
    </row>
    <row r="24336" spans="7:7">
      <c r="G24336"/>
    </row>
    <row r="24337" spans="7:7">
      <c r="G24337"/>
    </row>
    <row r="24338" spans="7:7">
      <c r="G24338"/>
    </row>
    <row r="24339" spans="7:7">
      <c r="G24339"/>
    </row>
    <row r="24340" spans="7:7">
      <c r="G24340"/>
    </row>
    <row r="24341" spans="7:7">
      <c r="G24341"/>
    </row>
    <row r="24342" spans="7:7">
      <c r="G24342"/>
    </row>
    <row r="24343" spans="7:7">
      <c r="G24343"/>
    </row>
    <row r="24344" spans="7:7">
      <c r="G24344"/>
    </row>
    <row r="24345" spans="7:7">
      <c r="G24345"/>
    </row>
    <row r="24346" spans="7:7">
      <c r="G24346"/>
    </row>
    <row r="24347" spans="7:7">
      <c r="G24347"/>
    </row>
    <row r="24348" spans="7:7">
      <c r="G24348"/>
    </row>
    <row r="24349" spans="7:7">
      <c r="G24349"/>
    </row>
    <row r="24350" spans="7:7">
      <c r="G24350"/>
    </row>
    <row r="24351" spans="7:7">
      <c r="G24351"/>
    </row>
    <row r="24352" spans="7:7">
      <c r="G24352"/>
    </row>
    <row r="24353" spans="7:7">
      <c r="G24353"/>
    </row>
    <row r="24354" spans="7:7">
      <c r="G24354"/>
    </row>
    <row r="24355" spans="7:7">
      <c r="G24355"/>
    </row>
    <row r="24356" spans="7:7">
      <c r="G24356"/>
    </row>
    <row r="24357" spans="7:7">
      <c r="G24357"/>
    </row>
    <row r="24358" spans="7:7">
      <c r="G24358"/>
    </row>
    <row r="24359" spans="7:7">
      <c r="G24359"/>
    </row>
    <row r="24360" spans="7:7">
      <c r="G24360"/>
    </row>
    <row r="24361" spans="7:7">
      <c r="G24361"/>
    </row>
    <row r="24362" spans="7:7">
      <c r="G24362"/>
    </row>
    <row r="24363" spans="7:7">
      <c r="G24363"/>
    </row>
    <row r="24364" spans="7:7">
      <c r="G24364"/>
    </row>
    <row r="24365" spans="7:7">
      <c r="G24365"/>
    </row>
    <row r="24366" spans="7:7">
      <c r="G24366"/>
    </row>
    <row r="24367" spans="7:7">
      <c r="G24367"/>
    </row>
    <row r="24368" spans="7:7">
      <c r="G24368"/>
    </row>
    <row r="24369" spans="7:7">
      <c r="G24369"/>
    </row>
    <row r="24370" spans="7:7">
      <c r="G24370"/>
    </row>
    <row r="24371" spans="7:7">
      <c r="G24371"/>
    </row>
    <row r="24372" spans="7:7">
      <c r="G24372"/>
    </row>
    <row r="24373" spans="7:7">
      <c r="G24373"/>
    </row>
    <row r="24374" spans="7:7">
      <c r="G24374"/>
    </row>
    <row r="24375" spans="7:7">
      <c r="G24375"/>
    </row>
    <row r="24376" spans="7:7">
      <c r="G24376"/>
    </row>
    <row r="24377" spans="7:7">
      <c r="G24377"/>
    </row>
    <row r="24378" spans="7:7">
      <c r="G24378"/>
    </row>
    <row r="24379" spans="7:7">
      <c r="G24379"/>
    </row>
    <row r="24380" spans="7:7">
      <c r="G24380"/>
    </row>
    <row r="24381" spans="7:7">
      <c r="G24381"/>
    </row>
    <row r="24382" spans="7:7">
      <c r="G24382"/>
    </row>
    <row r="24383" spans="7:7">
      <c r="G24383"/>
    </row>
    <row r="24384" spans="7:7">
      <c r="G24384"/>
    </row>
    <row r="24385" spans="7:7">
      <c r="G24385"/>
    </row>
    <row r="24386" spans="7:7">
      <c r="G24386"/>
    </row>
    <row r="24387" spans="7:7">
      <c r="G24387"/>
    </row>
    <row r="24388" spans="7:7">
      <c r="G24388"/>
    </row>
    <row r="24389" spans="7:7">
      <c r="G24389"/>
    </row>
    <row r="24390" spans="7:7">
      <c r="G24390"/>
    </row>
    <row r="24391" spans="7:7">
      <c r="G24391"/>
    </row>
    <row r="24392" spans="7:7">
      <c r="G24392"/>
    </row>
    <row r="24393" spans="7:7">
      <c r="G24393"/>
    </row>
    <row r="24394" spans="7:7">
      <c r="G24394"/>
    </row>
    <row r="24395" spans="7:7">
      <c r="G24395"/>
    </row>
    <row r="24396" spans="7:7">
      <c r="G24396"/>
    </row>
    <row r="24397" spans="7:7">
      <c r="G24397"/>
    </row>
    <row r="24398" spans="7:7">
      <c r="G24398"/>
    </row>
    <row r="24399" spans="7:7">
      <c r="G24399"/>
    </row>
    <row r="24400" spans="7:7">
      <c r="G24400"/>
    </row>
    <row r="24401" spans="7:7">
      <c r="G24401"/>
    </row>
    <row r="24402" spans="7:7">
      <c r="G24402"/>
    </row>
    <row r="24403" spans="7:7">
      <c r="G24403"/>
    </row>
    <row r="24404" spans="7:7">
      <c r="G24404"/>
    </row>
    <row r="24405" spans="7:7">
      <c r="G24405"/>
    </row>
    <row r="24406" spans="7:7">
      <c r="G24406"/>
    </row>
    <row r="24407" spans="7:7">
      <c r="G24407"/>
    </row>
    <row r="24408" spans="7:7">
      <c r="G24408"/>
    </row>
    <row r="24409" spans="7:7">
      <c r="G24409"/>
    </row>
    <row r="24410" spans="7:7">
      <c r="G24410"/>
    </row>
    <row r="24411" spans="7:7">
      <c r="G24411"/>
    </row>
    <row r="24412" spans="7:7">
      <c r="G24412"/>
    </row>
    <row r="24413" spans="7:7">
      <c r="G24413"/>
    </row>
    <row r="24414" spans="7:7">
      <c r="G24414"/>
    </row>
    <row r="24415" spans="7:7">
      <c r="G24415"/>
    </row>
    <row r="24416" spans="7:7">
      <c r="G24416"/>
    </row>
    <row r="24417" spans="7:7">
      <c r="G24417"/>
    </row>
    <row r="24418" spans="7:7">
      <c r="G24418"/>
    </row>
    <row r="24419" spans="7:7">
      <c r="G24419"/>
    </row>
    <row r="24420" spans="7:7">
      <c r="G24420"/>
    </row>
    <row r="24421" spans="7:7">
      <c r="G24421"/>
    </row>
    <row r="24422" spans="7:7">
      <c r="G24422"/>
    </row>
    <row r="24423" spans="7:7">
      <c r="G24423"/>
    </row>
    <row r="24424" spans="7:7">
      <c r="G24424"/>
    </row>
    <row r="24425" spans="7:7">
      <c r="G24425"/>
    </row>
    <row r="24426" spans="7:7">
      <c r="G24426"/>
    </row>
    <row r="24427" spans="7:7">
      <c r="G24427"/>
    </row>
    <row r="24428" spans="7:7">
      <c r="G24428"/>
    </row>
    <row r="24429" spans="7:7">
      <c r="G24429"/>
    </row>
    <row r="24430" spans="7:7">
      <c r="G24430"/>
    </row>
    <row r="24431" spans="7:7">
      <c r="G24431"/>
    </row>
    <row r="24432" spans="7:7">
      <c r="G24432"/>
    </row>
    <row r="24433" spans="7:7">
      <c r="G24433"/>
    </row>
    <row r="24434" spans="7:7">
      <c r="G24434"/>
    </row>
    <row r="24435" spans="7:7">
      <c r="G24435"/>
    </row>
    <row r="24436" spans="7:7">
      <c r="G24436"/>
    </row>
    <row r="24437" spans="7:7">
      <c r="G24437"/>
    </row>
    <row r="24438" spans="7:7">
      <c r="G24438"/>
    </row>
    <row r="24439" spans="7:7">
      <c r="G24439"/>
    </row>
    <row r="24440" spans="7:7">
      <c r="G24440"/>
    </row>
    <row r="24441" spans="7:7">
      <c r="G24441"/>
    </row>
    <row r="24442" spans="7:7">
      <c r="G24442"/>
    </row>
    <row r="24443" spans="7:7">
      <c r="G24443"/>
    </row>
    <row r="24444" spans="7:7">
      <c r="G24444"/>
    </row>
    <row r="24445" spans="7:7">
      <c r="G24445"/>
    </row>
    <row r="24446" spans="7:7">
      <c r="G24446"/>
    </row>
    <row r="24447" spans="7:7">
      <c r="G24447"/>
    </row>
    <row r="24448" spans="7:7">
      <c r="G24448"/>
    </row>
    <row r="24449" spans="7:7">
      <c r="G24449"/>
    </row>
    <row r="24450" spans="7:7">
      <c r="G24450"/>
    </row>
    <row r="24451" spans="7:7">
      <c r="G24451"/>
    </row>
    <row r="24452" spans="7:7">
      <c r="G24452"/>
    </row>
    <row r="24453" spans="7:7">
      <c r="G24453"/>
    </row>
    <row r="24454" spans="7:7">
      <c r="G24454"/>
    </row>
    <row r="24455" spans="7:7">
      <c r="G24455"/>
    </row>
    <row r="24456" spans="7:7">
      <c r="G24456"/>
    </row>
    <row r="24457" spans="7:7">
      <c r="G24457"/>
    </row>
    <row r="24458" spans="7:7">
      <c r="G24458"/>
    </row>
    <row r="24459" spans="7:7">
      <c r="G24459"/>
    </row>
    <row r="24460" spans="7:7">
      <c r="G24460"/>
    </row>
    <row r="24461" spans="7:7">
      <c r="G24461"/>
    </row>
    <row r="24462" spans="7:7">
      <c r="G24462"/>
    </row>
    <row r="24463" spans="7:7">
      <c r="G24463"/>
    </row>
    <row r="24464" spans="7:7">
      <c r="G24464"/>
    </row>
    <row r="24465" spans="7:7">
      <c r="G24465"/>
    </row>
    <row r="24466" spans="7:7">
      <c r="G24466"/>
    </row>
    <row r="24467" spans="7:7">
      <c r="G24467"/>
    </row>
    <row r="24468" spans="7:7">
      <c r="G24468"/>
    </row>
    <row r="24469" spans="7:7">
      <c r="G24469"/>
    </row>
    <row r="24470" spans="7:7">
      <c r="G24470"/>
    </row>
    <row r="24471" spans="7:7">
      <c r="G24471"/>
    </row>
    <row r="24472" spans="7:7">
      <c r="G24472"/>
    </row>
    <row r="24473" spans="7:7">
      <c r="G24473"/>
    </row>
    <row r="24474" spans="7:7">
      <c r="G24474"/>
    </row>
    <row r="24475" spans="7:7">
      <c r="G24475"/>
    </row>
    <row r="24476" spans="7:7">
      <c r="G24476"/>
    </row>
    <row r="24477" spans="7:7">
      <c r="G24477"/>
    </row>
    <row r="24478" spans="7:7">
      <c r="G24478"/>
    </row>
    <row r="24479" spans="7:7">
      <c r="G24479"/>
    </row>
    <row r="24480" spans="7:7">
      <c r="G24480"/>
    </row>
    <row r="24481" spans="7:7">
      <c r="G24481"/>
    </row>
    <row r="24482" spans="7:7">
      <c r="G24482"/>
    </row>
    <row r="24483" spans="7:7">
      <c r="G24483"/>
    </row>
    <row r="24484" spans="7:7">
      <c r="G24484"/>
    </row>
    <row r="24485" spans="7:7">
      <c r="G24485"/>
    </row>
    <row r="24486" spans="7:7">
      <c r="G24486"/>
    </row>
    <row r="24487" spans="7:7">
      <c r="G24487"/>
    </row>
    <row r="24488" spans="7:7">
      <c r="G24488"/>
    </row>
    <row r="24489" spans="7:7">
      <c r="G24489"/>
    </row>
    <row r="24490" spans="7:7">
      <c r="G24490"/>
    </row>
    <row r="24491" spans="7:7">
      <c r="G24491"/>
    </row>
    <row r="24492" spans="7:7">
      <c r="G24492"/>
    </row>
    <row r="24493" spans="7:7">
      <c r="G24493"/>
    </row>
    <row r="24494" spans="7:7">
      <c r="G24494"/>
    </row>
    <row r="24495" spans="7:7">
      <c r="G24495"/>
    </row>
    <row r="24496" spans="7:7">
      <c r="G24496"/>
    </row>
    <row r="24497" spans="7:7">
      <c r="G24497"/>
    </row>
    <row r="24498" spans="7:7">
      <c r="G24498"/>
    </row>
    <row r="24499" spans="7:7">
      <c r="G24499"/>
    </row>
    <row r="24500" spans="7:7">
      <c r="G24500"/>
    </row>
    <row r="24501" spans="7:7">
      <c r="G24501"/>
    </row>
    <row r="24502" spans="7:7">
      <c r="G24502"/>
    </row>
    <row r="24503" spans="7:7">
      <c r="G24503"/>
    </row>
    <row r="24504" spans="7:7">
      <c r="G24504"/>
    </row>
    <row r="24505" spans="7:7">
      <c r="G24505"/>
    </row>
    <row r="24506" spans="7:7">
      <c r="G24506"/>
    </row>
    <row r="24507" spans="7:7">
      <c r="G24507"/>
    </row>
    <row r="24508" spans="7:7">
      <c r="G24508"/>
    </row>
    <row r="24509" spans="7:7">
      <c r="G24509"/>
    </row>
    <row r="24510" spans="7:7">
      <c r="G24510"/>
    </row>
    <row r="24511" spans="7:7">
      <c r="G24511"/>
    </row>
    <row r="24512" spans="7:7">
      <c r="G24512"/>
    </row>
    <row r="24513" spans="7:7">
      <c r="G24513"/>
    </row>
    <row r="24514" spans="7:7">
      <c r="G24514"/>
    </row>
    <row r="24515" spans="7:7">
      <c r="G24515"/>
    </row>
    <row r="24516" spans="7:7">
      <c r="G24516"/>
    </row>
    <row r="24517" spans="7:7">
      <c r="G24517"/>
    </row>
    <row r="24518" spans="7:7">
      <c r="G24518"/>
    </row>
    <row r="24519" spans="7:7">
      <c r="G24519"/>
    </row>
    <row r="24520" spans="7:7">
      <c r="G24520"/>
    </row>
    <row r="24521" spans="7:7">
      <c r="G24521"/>
    </row>
    <row r="24522" spans="7:7">
      <c r="G24522"/>
    </row>
    <row r="24523" spans="7:7">
      <c r="G24523"/>
    </row>
    <row r="24524" spans="7:7">
      <c r="G24524"/>
    </row>
    <row r="24525" spans="7:7">
      <c r="G24525"/>
    </row>
    <row r="24526" spans="7:7">
      <c r="G24526"/>
    </row>
    <row r="24527" spans="7:7">
      <c r="G24527"/>
    </row>
    <row r="24528" spans="7:7">
      <c r="G24528"/>
    </row>
    <row r="24529" spans="7:7">
      <c r="G24529"/>
    </row>
    <row r="24530" spans="7:7">
      <c r="G24530"/>
    </row>
    <row r="24531" spans="7:7">
      <c r="G24531"/>
    </row>
    <row r="24532" spans="7:7">
      <c r="G24532"/>
    </row>
    <row r="24533" spans="7:7">
      <c r="G24533"/>
    </row>
    <row r="24534" spans="7:7">
      <c r="G24534"/>
    </row>
    <row r="24535" spans="7:7">
      <c r="G24535"/>
    </row>
    <row r="24536" spans="7:7">
      <c r="G24536"/>
    </row>
    <row r="24537" spans="7:7">
      <c r="G24537"/>
    </row>
    <row r="24538" spans="7:7">
      <c r="G24538"/>
    </row>
    <row r="24539" spans="7:7">
      <c r="G24539"/>
    </row>
    <row r="24540" spans="7:7">
      <c r="G24540"/>
    </row>
    <row r="24541" spans="7:7">
      <c r="G24541"/>
    </row>
    <row r="24542" spans="7:7">
      <c r="G24542"/>
    </row>
    <row r="24543" spans="7:7">
      <c r="G24543"/>
    </row>
    <row r="24544" spans="7:7">
      <c r="G24544"/>
    </row>
    <row r="24545" spans="7:7">
      <c r="G24545"/>
    </row>
    <row r="24546" spans="7:7">
      <c r="G24546"/>
    </row>
    <row r="24547" spans="7:7">
      <c r="G24547"/>
    </row>
    <row r="24548" spans="7:7">
      <c r="G24548"/>
    </row>
    <row r="24549" spans="7:7">
      <c r="G24549"/>
    </row>
    <row r="24550" spans="7:7">
      <c r="G24550"/>
    </row>
    <row r="24551" spans="7:7">
      <c r="G24551"/>
    </row>
    <row r="24552" spans="7:7">
      <c r="G24552"/>
    </row>
    <row r="24553" spans="7:7">
      <c r="G24553"/>
    </row>
    <row r="24554" spans="7:7">
      <c r="G24554"/>
    </row>
    <row r="24555" spans="7:7">
      <c r="G24555"/>
    </row>
    <row r="24556" spans="7:7">
      <c r="G24556"/>
    </row>
    <row r="24557" spans="7:7">
      <c r="G24557"/>
    </row>
    <row r="24558" spans="7:7">
      <c r="G24558"/>
    </row>
    <row r="24559" spans="7:7">
      <c r="G24559"/>
    </row>
    <row r="24560" spans="7:7">
      <c r="G24560"/>
    </row>
    <row r="24561" spans="7:7">
      <c r="G24561"/>
    </row>
    <row r="24562" spans="7:7">
      <c r="G24562"/>
    </row>
    <row r="24563" spans="7:7">
      <c r="G24563"/>
    </row>
    <row r="24564" spans="7:7">
      <c r="G24564"/>
    </row>
    <row r="24565" spans="7:7">
      <c r="G24565"/>
    </row>
    <row r="24566" spans="7:7">
      <c r="G24566"/>
    </row>
    <row r="24567" spans="7:7">
      <c r="G24567"/>
    </row>
    <row r="24568" spans="7:7">
      <c r="G24568"/>
    </row>
    <row r="24569" spans="7:7">
      <c r="G24569"/>
    </row>
    <row r="24570" spans="7:7">
      <c r="G24570"/>
    </row>
    <row r="24571" spans="7:7">
      <c r="G24571"/>
    </row>
    <row r="24572" spans="7:7">
      <c r="G24572"/>
    </row>
    <row r="24573" spans="7:7">
      <c r="G24573"/>
    </row>
    <row r="24574" spans="7:7">
      <c r="G24574"/>
    </row>
    <row r="24575" spans="7:7">
      <c r="G24575"/>
    </row>
    <row r="24576" spans="7:7">
      <c r="G24576"/>
    </row>
    <row r="24577" spans="7:7">
      <c r="G24577"/>
    </row>
    <row r="24578" spans="7:7">
      <c r="G24578"/>
    </row>
    <row r="24579" spans="7:7">
      <c r="G24579"/>
    </row>
    <row r="24580" spans="7:7">
      <c r="G24580"/>
    </row>
    <row r="24581" spans="7:7">
      <c r="G24581"/>
    </row>
    <row r="24582" spans="7:7">
      <c r="G24582"/>
    </row>
    <row r="24583" spans="7:7">
      <c r="G24583"/>
    </row>
    <row r="24584" spans="7:7">
      <c r="G24584"/>
    </row>
    <row r="24585" spans="7:7">
      <c r="G24585"/>
    </row>
    <row r="24586" spans="7:7">
      <c r="G24586"/>
    </row>
    <row r="24587" spans="7:7">
      <c r="G24587"/>
    </row>
    <row r="24588" spans="7:7">
      <c r="G24588"/>
    </row>
    <row r="24589" spans="7:7">
      <c r="G24589"/>
    </row>
    <row r="24590" spans="7:7">
      <c r="G24590"/>
    </row>
    <row r="24591" spans="7:7">
      <c r="G24591"/>
    </row>
    <row r="24592" spans="7:7">
      <c r="G24592"/>
    </row>
    <row r="24593" spans="7:7">
      <c r="G24593"/>
    </row>
    <row r="24594" spans="7:7">
      <c r="G24594"/>
    </row>
    <row r="24595" spans="7:7">
      <c r="G24595"/>
    </row>
    <row r="24596" spans="7:7">
      <c r="G24596"/>
    </row>
    <row r="24597" spans="7:7">
      <c r="G24597"/>
    </row>
    <row r="24598" spans="7:7">
      <c r="G24598"/>
    </row>
    <row r="24599" spans="7:7">
      <c r="G24599"/>
    </row>
    <row r="24600" spans="7:7">
      <c r="G24600"/>
    </row>
    <row r="24601" spans="7:7">
      <c r="G24601"/>
    </row>
    <row r="24602" spans="7:7">
      <c r="G24602"/>
    </row>
    <row r="24603" spans="7:7">
      <c r="G24603"/>
    </row>
    <row r="24604" spans="7:7">
      <c r="G24604"/>
    </row>
    <row r="24605" spans="7:7">
      <c r="G24605"/>
    </row>
    <row r="24606" spans="7:7">
      <c r="G24606"/>
    </row>
    <row r="24607" spans="7:7">
      <c r="G24607"/>
    </row>
    <row r="24608" spans="7:7">
      <c r="G24608"/>
    </row>
    <row r="24609" spans="7:7">
      <c r="G24609"/>
    </row>
    <row r="24610" spans="7:7">
      <c r="G24610"/>
    </row>
    <row r="24611" spans="7:7">
      <c r="G24611"/>
    </row>
    <row r="24612" spans="7:7">
      <c r="G24612"/>
    </row>
    <row r="24613" spans="7:7">
      <c r="G24613"/>
    </row>
    <row r="24614" spans="7:7">
      <c r="G24614"/>
    </row>
    <row r="24615" spans="7:7">
      <c r="G24615"/>
    </row>
    <row r="24616" spans="7:7">
      <c r="G24616"/>
    </row>
    <row r="24617" spans="7:7">
      <c r="G24617"/>
    </row>
    <row r="24618" spans="7:7">
      <c r="G24618"/>
    </row>
    <row r="24619" spans="7:7">
      <c r="G24619"/>
    </row>
    <row r="24620" spans="7:7">
      <c r="G24620"/>
    </row>
    <row r="24621" spans="7:7">
      <c r="G24621"/>
    </row>
    <row r="24622" spans="7:7">
      <c r="G24622"/>
    </row>
    <row r="24623" spans="7:7">
      <c r="G24623"/>
    </row>
    <row r="24624" spans="7:7">
      <c r="G24624"/>
    </row>
    <row r="24625" spans="7:7">
      <c r="G24625"/>
    </row>
    <row r="24626" spans="7:7">
      <c r="G24626"/>
    </row>
    <row r="24627" spans="7:7">
      <c r="G24627"/>
    </row>
    <row r="24628" spans="7:7">
      <c r="G24628"/>
    </row>
    <row r="24629" spans="7:7">
      <c r="G24629"/>
    </row>
    <row r="24630" spans="7:7">
      <c r="G24630"/>
    </row>
    <row r="24631" spans="7:7">
      <c r="G24631"/>
    </row>
    <row r="24632" spans="7:7">
      <c r="G24632"/>
    </row>
    <row r="24633" spans="7:7">
      <c r="G24633"/>
    </row>
    <row r="24634" spans="7:7">
      <c r="G24634"/>
    </row>
    <row r="24635" spans="7:7">
      <c r="G24635"/>
    </row>
    <row r="24636" spans="7:7">
      <c r="G24636"/>
    </row>
    <row r="24637" spans="7:7">
      <c r="G24637"/>
    </row>
    <row r="24638" spans="7:7">
      <c r="G24638"/>
    </row>
    <row r="24639" spans="7:7">
      <c r="G24639"/>
    </row>
    <row r="24640" spans="7:7">
      <c r="G24640"/>
    </row>
    <row r="24641" spans="7:7">
      <c r="G24641"/>
    </row>
    <row r="24642" spans="7:7">
      <c r="G24642"/>
    </row>
    <row r="24643" spans="7:7">
      <c r="G24643"/>
    </row>
    <row r="24644" spans="7:7">
      <c r="G24644"/>
    </row>
    <row r="24645" spans="7:7">
      <c r="G24645"/>
    </row>
    <row r="24646" spans="7:7">
      <c r="G24646"/>
    </row>
    <row r="24647" spans="7:7">
      <c r="G24647"/>
    </row>
    <row r="24648" spans="7:7">
      <c r="G24648"/>
    </row>
    <row r="24649" spans="7:7">
      <c r="G24649"/>
    </row>
    <row r="24650" spans="7:7">
      <c r="G24650"/>
    </row>
    <row r="24651" spans="7:7">
      <c r="G24651"/>
    </row>
    <row r="24652" spans="7:7">
      <c r="G24652"/>
    </row>
    <row r="24653" spans="7:7">
      <c r="G24653"/>
    </row>
    <row r="24654" spans="7:7">
      <c r="G24654"/>
    </row>
    <row r="24655" spans="7:7">
      <c r="G24655"/>
    </row>
    <row r="24656" spans="7:7">
      <c r="G24656"/>
    </row>
    <row r="24657" spans="7:7">
      <c r="G24657"/>
    </row>
    <row r="24658" spans="7:7">
      <c r="G24658"/>
    </row>
    <row r="24659" spans="7:7">
      <c r="G24659"/>
    </row>
    <row r="24660" spans="7:7">
      <c r="G24660"/>
    </row>
    <row r="24661" spans="7:7">
      <c r="G24661"/>
    </row>
    <row r="24662" spans="7:7">
      <c r="G24662"/>
    </row>
    <row r="24663" spans="7:7">
      <c r="G24663"/>
    </row>
    <row r="24664" spans="7:7">
      <c r="G24664"/>
    </row>
    <row r="24665" spans="7:7">
      <c r="G24665"/>
    </row>
    <row r="24666" spans="7:7">
      <c r="G24666"/>
    </row>
    <row r="24667" spans="7:7">
      <c r="G24667"/>
    </row>
    <row r="24668" spans="7:7">
      <c r="G24668"/>
    </row>
    <row r="24669" spans="7:7">
      <c r="G24669"/>
    </row>
    <row r="24670" spans="7:7">
      <c r="G24670"/>
    </row>
    <row r="24671" spans="7:7">
      <c r="G24671"/>
    </row>
    <row r="24672" spans="7:7">
      <c r="G24672"/>
    </row>
    <row r="24673" spans="7:7">
      <c r="G24673"/>
    </row>
    <row r="24674" spans="7:7">
      <c r="G24674"/>
    </row>
    <row r="24675" spans="7:7">
      <c r="G24675"/>
    </row>
    <row r="24676" spans="7:7">
      <c r="G24676"/>
    </row>
    <row r="24677" spans="7:7">
      <c r="G24677"/>
    </row>
    <row r="24678" spans="7:7">
      <c r="G24678"/>
    </row>
    <row r="24679" spans="7:7">
      <c r="G24679"/>
    </row>
    <row r="24680" spans="7:7">
      <c r="G24680"/>
    </row>
    <row r="24681" spans="7:7">
      <c r="G24681"/>
    </row>
    <row r="24682" spans="7:7">
      <c r="G24682"/>
    </row>
    <row r="24683" spans="7:7">
      <c r="G24683"/>
    </row>
    <row r="24684" spans="7:7">
      <c r="G24684"/>
    </row>
    <row r="24685" spans="7:7">
      <c r="G24685"/>
    </row>
    <row r="24686" spans="7:7">
      <c r="G24686"/>
    </row>
    <row r="24687" spans="7:7">
      <c r="G24687"/>
    </row>
    <row r="24688" spans="7:7">
      <c r="G24688"/>
    </row>
    <row r="24689" spans="7:7">
      <c r="G24689"/>
    </row>
    <row r="24690" spans="7:7">
      <c r="G24690"/>
    </row>
    <row r="24691" spans="7:7">
      <c r="G24691"/>
    </row>
    <row r="24692" spans="7:7">
      <c r="G24692"/>
    </row>
    <row r="24693" spans="7:7">
      <c r="G24693"/>
    </row>
    <row r="24694" spans="7:7">
      <c r="G24694"/>
    </row>
    <row r="24695" spans="7:7">
      <c r="G24695"/>
    </row>
    <row r="24696" spans="7:7">
      <c r="G24696"/>
    </row>
    <row r="24697" spans="7:7">
      <c r="G24697"/>
    </row>
    <row r="24698" spans="7:7">
      <c r="G24698"/>
    </row>
    <row r="24699" spans="7:7">
      <c r="G24699"/>
    </row>
    <row r="24700" spans="7:7">
      <c r="G24700"/>
    </row>
    <row r="24701" spans="7:7">
      <c r="G24701"/>
    </row>
    <row r="24702" spans="7:7">
      <c r="G24702"/>
    </row>
    <row r="24703" spans="7:7">
      <c r="G24703"/>
    </row>
    <row r="24704" spans="7:7">
      <c r="G24704"/>
    </row>
    <row r="24705" spans="7:7">
      <c r="G24705"/>
    </row>
    <row r="24706" spans="7:7">
      <c r="G24706"/>
    </row>
    <row r="24707" spans="7:7">
      <c r="G24707"/>
    </row>
    <row r="24708" spans="7:7">
      <c r="G24708"/>
    </row>
    <row r="24709" spans="7:7">
      <c r="G24709"/>
    </row>
    <row r="24710" spans="7:7">
      <c r="G24710"/>
    </row>
    <row r="24711" spans="7:7">
      <c r="G24711"/>
    </row>
    <row r="24712" spans="7:7">
      <c r="G24712"/>
    </row>
    <row r="24713" spans="7:7">
      <c r="G24713"/>
    </row>
    <row r="24714" spans="7:7">
      <c r="G24714"/>
    </row>
    <row r="24715" spans="7:7">
      <c r="G24715"/>
    </row>
    <row r="24716" spans="7:7">
      <c r="G24716"/>
    </row>
    <row r="24717" spans="7:7">
      <c r="G24717"/>
    </row>
    <row r="24718" spans="7:7">
      <c r="G24718"/>
    </row>
    <row r="24719" spans="7:7">
      <c r="G24719"/>
    </row>
    <row r="24720" spans="7:7">
      <c r="G24720"/>
    </row>
    <row r="24721" spans="7:7">
      <c r="G24721"/>
    </row>
    <row r="24722" spans="7:7">
      <c r="G24722"/>
    </row>
    <row r="24723" spans="7:7">
      <c r="G24723"/>
    </row>
    <row r="24724" spans="7:7">
      <c r="G24724"/>
    </row>
    <row r="24725" spans="7:7">
      <c r="G24725"/>
    </row>
    <row r="24726" spans="7:7">
      <c r="G24726"/>
    </row>
    <row r="24727" spans="7:7">
      <c r="G24727"/>
    </row>
    <row r="24728" spans="7:7">
      <c r="G24728"/>
    </row>
    <row r="24729" spans="7:7">
      <c r="G24729"/>
    </row>
    <row r="24730" spans="7:7">
      <c r="G24730"/>
    </row>
    <row r="24731" spans="7:7">
      <c r="G24731"/>
    </row>
    <row r="24732" spans="7:7">
      <c r="G24732"/>
    </row>
    <row r="24733" spans="7:7">
      <c r="G24733"/>
    </row>
    <row r="24734" spans="7:7">
      <c r="G24734"/>
    </row>
    <row r="24735" spans="7:7">
      <c r="G24735"/>
    </row>
    <row r="24736" spans="7:7">
      <c r="G24736"/>
    </row>
    <row r="24737" spans="7:7">
      <c r="G24737"/>
    </row>
    <row r="24738" spans="7:7">
      <c r="G24738"/>
    </row>
    <row r="24739" spans="7:7">
      <c r="G24739"/>
    </row>
    <row r="24740" spans="7:7">
      <c r="G24740"/>
    </row>
    <row r="24741" spans="7:7">
      <c r="G24741"/>
    </row>
    <row r="24742" spans="7:7">
      <c r="G24742"/>
    </row>
    <row r="24743" spans="7:7">
      <c r="G24743"/>
    </row>
    <row r="24744" spans="7:7">
      <c r="G24744"/>
    </row>
    <row r="24745" spans="7:7">
      <c r="G24745"/>
    </row>
    <row r="24746" spans="7:7">
      <c r="G24746"/>
    </row>
    <row r="24747" spans="7:7">
      <c r="G24747"/>
    </row>
    <row r="24748" spans="7:7">
      <c r="G24748"/>
    </row>
    <row r="24749" spans="7:7">
      <c r="G24749"/>
    </row>
    <row r="24750" spans="7:7">
      <c r="G24750"/>
    </row>
    <row r="24751" spans="7:7">
      <c r="G24751"/>
    </row>
    <row r="24752" spans="7:7">
      <c r="G24752"/>
    </row>
    <row r="24753" spans="7:7">
      <c r="G24753"/>
    </row>
    <row r="24754" spans="7:7">
      <c r="G24754"/>
    </row>
    <row r="24755" spans="7:7">
      <c r="G24755"/>
    </row>
    <row r="24756" spans="7:7">
      <c r="G24756"/>
    </row>
    <row r="24757" spans="7:7">
      <c r="G24757"/>
    </row>
    <row r="24758" spans="7:7">
      <c r="G24758"/>
    </row>
    <row r="24759" spans="7:7">
      <c r="G24759"/>
    </row>
    <row r="24760" spans="7:7">
      <c r="G24760"/>
    </row>
    <row r="24761" spans="7:7">
      <c r="G24761"/>
    </row>
    <row r="24762" spans="7:7">
      <c r="G24762"/>
    </row>
    <row r="24763" spans="7:7">
      <c r="G24763"/>
    </row>
    <row r="24764" spans="7:7">
      <c r="G24764"/>
    </row>
    <row r="24765" spans="7:7">
      <c r="G24765"/>
    </row>
    <row r="24766" spans="7:7">
      <c r="G24766"/>
    </row>
    <row r="24767" spans="7:7">
      <c r="G24767"/>
    </row>
    <row r="24768" spans="7:7">
      <c r="G24768"/>
    </row>
    <row r="24769" spans="7:7">
      <c r="G24769"/>
    </row>
    <row r="24770" spans="7:7">
      <c r="G24770"/>
    </row>
    <row r="24771" spans="7:7">
      <c r="G24771"/>
    </row>
    <row r="24772" spans="7:7">
      <c r="G24772"/>
    </row>
    <row r="24773" spans="7:7">
      <c r="G24773"/>
    </row>
    <row r="24774" spans="7:7">
      <c r="G24774"/>
    </row>
    <row r="24775" spans="7:7">
      <c r="G24775"/>
    </row>
    <row r="24776" spans="7:7">
      <c r="G24776"/>
    </row>
    <row r="24777" spans="7:7">
      <c r="G24777"/>
    </row>
    <row r="24778" spans="7:7">
      <c r="G24778"/>
    </row>
    <row r="24779" spans="7:7">
      <c r="G24779"/>
    </row>
    <row r="24780" spans="7:7">
      <c r="G24780"/>
    </row>
    <row r="24781" spans="7:7">
      <c r="G24781"/>
    </row>
    <row r="24782" spans="7:7">
      <c r="G24782"/>
    </row>
    <row r="24783" spans="7:7">
      <c r="G24783"/>
    </row>
    <row r="24784" spans="7:7">
      <c r="G24784"/>
    </row>
    <row r="24785" spans="7:7">
      <c r="G24785"/>
    </row>
    <row r="24786" spans="7:7">
      <c r="G24786"/>
    </row>
    <row r="24787" spans="7:7">
      <c r="G24787"/>
    </row>
    <row r="24788" spans="7:7">
      <c r="G24788"/>
    </row>
    <row r="24789" spans="7:7">
      <c r="G24789"/>
    </row>
    <row r="24790" spans="7:7">
      <c r="G24790"/>
    </row>
    <row r="24791" spans="7:7">
      <c r="G24791"/>
    </row>
    <row r="24792" spans="7:7">
      <c r="G24792"/>
    </row>
    <row r="24793" spans="7:7">
      <c r="G24793"/>
    </row>
    <row r="24794" spans="7:7">
      <c r="G24794"/>
    </row>
    <row r="24795" spans="7:7">
      <c r="G24795"/>
    </row>
    <row r="24796" spans="7:7">
      <c r="G24796"/>
    </row>
    <row r="24797" spans="7:7">
      <c r="G24797"/>
    </row>
    <row r="24798" spans="7:7">
      <c r="G24798"/>
    </row>
    <row r="24799" spans="7:7">
      <c r="G24799"/>
    </row>
    <row r="24800" spans="7:7">
      <c r="G24800"/>
    </row>
    <row r="24801" spans="7:7">
      <c r="G24801"/>
    </row>
    <row r="24802" spans="7:7">
      <c r="G24802"/>
    </row>
    <row r="24803" spans="7:7">
      <c r="G24803"/>
    </row>
    <row r="24804" spans="7:7">
      <c r="G24804"/>
    </row>
    <row r="24805" spans="7:7">
      <c r="G24805"/>
    </row>
    <row r="24806" spans="7:7">
      <c r="G24806"/>
    </row>
    <row r="24807" spans="7:7">
      <c r="G24807"/>
    </row>
    <row r="24808" spans="7:7">
      <c r="G24808"/>
    </row>
    <row r="24809" spans="7:7">
      <c r="G24809"/>
    </row>
    <row r="24810" spans="7:7">
      <c r="G24810"/>
    </row>
    <row r="24811" spans="7:7">
      <c r="G24811"/>
    </row>
    <row r="24812" spans="7:7">
      <c r="G24812"/>
    </row>
    <row r="24813" spans="7:7">
      <c r="G24813"/>
    </row>
    <row r="24814" spans="7:7">
      <c r="G24814"/>
    </row>
    <row r="24815" spans="7:7">
      <c r="G24815"/>
    </row>
    <row r="24816" spans="7:7">
      <c r="G24816"/>
    </row>
    <row r="24817" spans="7:7">
      <c r="G24817"/>
    </row>
    <row r="24818" spans="7:7">
      <c r="G24818"/>
    </row>
    <row r="24819" spans="7:7">
      <c r="G24819"/>
    </row>
    <row r="24820" spans="7:7">
      <c r="G24820"/>
    </row>
    <row r="24821" spans="7:7">
      <c r="G24821"/>
    </row>
    <row r="24822" spans="7:7">
      <c r="G24822"/>
    </row>
    <row r="24823" spans="7:7">
      <c r="G24823"/>
    </row>
    <row r="24824" spans="7:7">
      <c r="G24824"/>
    </row>
    <row r="24825" spans="7:7">
      <c r="G24825"/>
    </row>
    <row r="24826" spans="7:7">
      <c r="G24826"/>
    </row>
    <row r="24827" spans="7:7">
      <c r="G24827"/>
    </row>
    <row r="24828" spans="7:7">
      <c r="G24828"/>
    </row>
    <row r="24829" spans="7:7">
      <c r="G24829"/>
    </row>
    <row r="24830" spans="7:7">
      <c r="G24830"/>
    </row>
    <row r="24831" spans="7:7">
      <c r="G24831"/>
    </row>
    <row r="24832" spans="7:7">
      <c r="G24832"/>
    </row>
    <row r="24833" spans="7:7">
      <c r="G24833"/>
    </row>
    <row r="24834" spans="7:7">
      <c r="G24834"/>
    </row>
    <row r="24835" spans="7:7">
      <c r="G24835"/>
    </row>
    <row r="24836" spans="7:7">
      <c r="G24836"/>
    </row>
    <row r="24837" spans="7:7">
      <c r="G24837"/>
    </row>
    <row r="24838" spans="7:7">
      <c r="G24838"/>
    </row>
    <row r="24839" spans="7:7">
      <c r="G24839"/>
    </row>
    <row r="24840" spans="7:7">
      <c r="G24840"/>
    </row>
    <row r="24841" spans="7:7">
      <c r="G24841"/>
    </row>
    <row r="24842" spans="7:7">
      <c r="G24842"/>
    </row>
    <row r="24843" spans="7:7">
      <c r="G24843"/>
    </row>
    <row r="24844" spans="7:7">
      <c r="G24844"/>
    </row>
    <row r="24845" spans="7:7">
      <c r="G24845"/>
    </row>
    <row r="24846" spans="7:7">
      <c r="G24846"/>
    </row>
    <row r="24847" spans="7:7">
      <c r="G24847"/>
    </row>
    <row r="24848" spans="7:7">
      <c r="G24848"/>
    </row>
    <row r="24849" spans="7:7">
      <c r="G24849"/>
    </row>
    <row r="24850" spans="7:7">
      <c r="G24850"/>
    </row>
    <row r="24851" spans="7:7">
      <c r="G24851"/>
    </row>
    <row r="24852" spans="7:7">
      <c r="G24852"/>
    </row>
    <row r="24853" spans="7:7">
      <c r="G24853"/>
    </row>
    <row r="24854" spans="7:7">
      <c r="G24854"/>
    </row>
    <row r="24855" spans="7:7">
      <c r="G24855"/>
    </row>
    <row r="24856" spans="7:7">
      <c r="G24856"/>
    </row>
    <row r="24857" spans="7:7">
      <c r="G24857"/>
    </row>
    <row r="24858" spans="7:7">
      <c r="G24858"/>
    </row>
    <row r="24859" spans="7:7">
      <c r="G24859"/>
    </row>
    <row r="24860" spans="7:7">
      <c r="G24860"/>
    </row>
    <row r="24861" spans="7:7">
      <c r="G24861"/>
    </row>
    <row r="24862" spans="7:7">
      <c r="G24862"/>
    </row>
    <row r="24863" spans="7:7">
      <c r="G24863"/>
    </row>
    <row r="24864" spans="7:7">
      <c r="G24864"/>
    </row>
    <row r="24865" spans="7:7">
      <c r="G24865"/>
    </row>
    <row r="24866" spans="7:7">
      <c r="G24866"/>
    </row>
    <row r="24867" spans="7:7">
      <c r="G24867"/>
    </row>
    <row r="24868" spans="7:7">
      <c r="G24868"/>
    </row>
    <row r="24869" spans="7:7">
      <c r="G24869"/>
    </row>
    <row r="24870" spans="7:7">
      <c r="G24870"/>
    </row>
    <row r="24871" spans="7:7">
      <c r="G24871"/>
    </row>
    <row r="24872" spans="7:7">
      <c r="G24872"/>
    </row>
    <row r="24873" spans="7:7">
      <c r="G24873"/>
    </row>
    <row r="24874" spans="7:7">
      <c r="G24874"/>
    </row>
    <row r="24875" spans="7:7">
      <c r="G24875"/>
    </row>
    <row r="24876" spans="7:7">
      <c r="G24876"/>
    </row>
    <row r="24877" spans="7:7">
      <c r="G24877"/>
    </row>
    <row r="24878" spans="7:7">
      <c r="G24878"/>
    </row>
    <row r="24879" spans="7:7">
      <c r="G24879"/>
    </row>
    <row r="24880" spans="7:7">
      <c r="G24880"/>
    </row>
    <row r="24881" spans="7:7">
      <c r="G24881"/>
    </row>
    <row r="24882" spans="7:7">
      <c r="G24882"/>
    </row>
    <row r="24883" spans="7:7">
      <c r="G24883"/>
    </row>
    <row r="24884" spans="7:7">
      <c r="G24884"/>
    </row>
    <row r="24885" spans="7:7">
      <c r="G24885"/>
    </row>
    <row r="24886" spans="7:7">
      <c r="G24886"/>
    </row>
    <row r="24887" spans="7:7">
      <c r="G24887"/>
    </row>
    <row r="24888" spans="7:7">
      <c r="G24888"/>
    </row>
    <row r="24889" spans="7:7">
      <c r="G24889"/>
    </row>
    <row r="24890" spans="7:7">
      <c r="G24890"/>
    </row>
    <row r="24891" spans="7:7">
      <c r="G24891"/>
    </row>
    <row r="24892" spans="7:7">
      <c r="G24892"/>
    </row>
    <row r="24893" spans="7:7">
      <c r="G24893"/>
    </row>
    <row r="24894" spans="7:7">
      <c r="G24894"/>
    </row>
    <row r="24895" spans="7:7">
      <c r="G24895"/>
    </row>
    <row r="24896" spans="7:7">
      <c r="G24896"/>
    </row>
    <row r="24897" spans="7:7">
      <c r="G24897"/>
    </row>
    <row r="24898" spans="7:7">
      <c r="G24898"/>
    </row>
    <row r="24899" spans="7:7">
      <c r="G24899"/>
    </row>
    <row r="24900" spans="7:7">
      <c r="G24900"/>
    </row>
    <row r="24901" spans="7:7">
      <c r="G24901"/>
    </row>
    <row r="24902" spans="7:7">
      <c r="G24902"/>
    </row>
    <row r="24903" spans="7:7">
      <c r="G24903"/>
    </row>
    <row r="24904" spans="7:7">
      <c r="G24904"/>
    </row>
    <row r="24905" spans="7:7">
      <c r="G24905"/>
    </row>
    <row r="24906" spans="7:7">
      <c r="G24906"/>
    </row>
    <row r="24907" spans="7:7">
      <c r="G24907"/>
    </row>
    <row r="24908" spans="7:7">
      <c r="G24908"/>
    </row>
    <row r="24909" spans="7:7">
      <c r="G24909"/>
    </row>
    <row r="24910" spans="7:7">
      <c r="G24910"/>
    </row>
    <row r="24911" spans="7:7">
      <c r="G24911"/>
    </row>
    <row r="24912" spans="7:7">
      <c r="G24912"/>
    </row>
    <row r="24913" spans="7:7">
      <c r="G24913"/>
    </row>
    <row r="24914" spans="7:7">
      <c r="G24914"/>
    </row>
    <row r="24915" spans="7:7">
      <c r="G24915"/>
    </row>
    <row r="24916" spans="7:7">
      <c r="G24916"/>
    </row>
    <row r="24917" spans="7:7">
      <c r="G24917"/>
    </row>
    <row r="24918" spans="7:7">
      <c r="G24918"/>
    </row>
    <row r="24919" spans="7:7">
      <c r="G24919"/>
    </row>
    <row r="24920" spans="7:7">
      <c r="G24920"/>
    </row>
    <row r="24921" spans="7:7">
      <c r="G24921"/>
    </row>
    <row r="24922" spans="7:7">
      <c r="G24922"/>
    </row>
    <row r="24923" spans="7:7">
      <c r="G24923"/>
    </row>
    <row r="24924" spans="7:7">
      <c r="G24924"/>
    </row>
    <row r="24925" spans="7:7">
      <c r="G24925"/>
    </row>
    <row r="24926" spans="7:7">
      <c r="G24926"/>
    </row>
    <row r="24927" spans="7:7">
      <c r="G24927"/>
    </row>
    <row r="24928" spans="7:7">
      <c r="G24928"/>
    </row>
    <row r="24929" spans="7:7">
      <c r="G24929"/>
    </row>
    <row r="24930" spans="7:7">
      <c r="G24930"/>
    </row>
    <row r="24931" spans="7:7">
      <c r="G24931"/>
    </row>
    <row r="24932" spans="7:7">
      <c r="G24932"/>
    </row>
    <row r="24933" spans="7:7">
      <c r="G24933"/>
    </row>
    <row r="24934" spans="7:7">
      <c r="G24934"/>
    </row>
    <row r="24935" spans="7:7">
      <c r="G24935"/>
    </row>
    <row r="24936" spans="7:7">
      <c r="G24936"/>
    </row>
    <row r="24937" spans="7:7">
      <c r="G24937"/>
    </row>
    <row r="24938" spans="7:7">
      <c r="G24938"/>
    </row>
    <row r="24939" spans="7:7">
      <c r="G24939"/>
    </row>
    <row r="24940" spans="7:7">
      <c r="G24940"/>
    </row>
    <row r="24941" spans="7:7">
      <c r="G24941"/>
    </row>
    <row r="24942" spans="7:7">
      <c r="G24942"/>
    </row>
    <row r="24943" spans="7:7">
      <c r="G24943"/>
    </row>
    <row r="24944" spans="7:7">
      <c r="G24944"/>
    </row>
    <row r="24945" spans="7:7">
      <c r="G24945"/>
    </row>
    <row r="24946" spans="7:7">
      <c r="G24946"/>
    </row>
    <row r="24947" spans="7:7">
      <c r="G24947"/>
    </row>
    <row r="24948" spans="7:7">
      <c r="G24948"/>
    </row>
    <row r="24949" spans="7:7">
      <c r="G24949"/>
    </row>
    <row r="24950" spans="7:7">
      <c r="G24950"/>
    </row>
    <row r="24951" spans="7:7">
      <c r="G24951"/>
    </row>
    <row r="24952" spans="7:7">
      <c r="G24952"/>
    </row>
    <row r="24953" spans="7:7">
      <c r="G24953"/>
    </row>
    <row r="24954" spans="7:7">
      <c r="G24954"/>
    </row>
    <row r="24955" spans="7:7">
      <c r="G24955"/>
    </row>
    <row r="24956" spans="7:7">
      <c r="G24956"/>
    </row>
    <row r="24957" spans="7:7">
      <c r="G24957"/>
    </row>
    <row r="24958" spans="7:7">
      <c r="G24958"/>
    </row>
    <row r="24959" spans="7:7">
      <c r="G24959"/>
    </row>
    <row r="24960" spans="7:7">
      <c r="G24960"/>
    </row>
    <row r="24961" spans="7:7">
      <c r="G24961"/>
    </row>
    <row r="24962" spans="7:7">
      <c r="G24962"/>
    </row>
    <row r="24963" spans="7:7">
      <c r="G24963"/>
    </row>
    <row r="24964" spans="7:7">
      <c r="G24964"/>
    </row>
    <row r="24965" spans="7:7">
      <c r="G24965"/>
    </row>
    <row r="24966" spans="7:7">
      <c r="G24966"/>
    </row>
    <row r="24967" spans="7:7">
      <c r="G24967"/>
    </row>
    <row r="24968" spans="7:7">
      <c r="G24968"/>
    </row>
    <row r="24969" spans="7:7">
      <c r="G24969"/>
    </row>
    <row r="24970" spans="7:7">
      <c r="G24970"/>
    </row>
    <row r="24971" spans="7:7">
      <c r="G24971"/>
    </row>
    <row r="24972" spans="7:7">
      <c r="G24972"/>
    </row>
    <row r="24973" spans="7:7">
      <c r="G24973"/>
    </row>
    <row r="24974" spans="7:7">
      <c r="G24974"/>
    </row>
    <row r="24975" spans="7:7">
      <c r="G24975"/>
    </row>
    <row r="24976" spans="7:7">
      <c r="G24976"/>
    </row>
    <row r="24977" spans="7:7">
      <c r="G24977"/>
    </row>
    <row r="24978" spans="7:7">
      <c r="G24978"/>
    </row>
    <row r="24979" spans="7:7">
      <c r="G24979"/>
    </row>
    <row r="24980" spans="7:7">
      <c r="G24980"/>
    </row>
    <row r="24981" spans="7:7">
      <c r="G24981"/>
    </row>
    <row r="24982" spans="7:7">
      <c r="G24982"/>
    </row>
    <row r="24983" spans="7:7">
      <c r="G24983"/>
    </row>
    <row r="24984" spans="7:7">
      <c r="G24984"/>
    </row>
    <row r="24985" spans="7:7">
      <c r="G24985"/>
    </row>
    <row r="24986" spans="7:7">
      <c r="G24986"/>
    </row>
    <row r="24987" spans="7:7">
      <c r="G24987"/>
    </row>
    <row r="24988" spans="7:7">
      <c r="G24988"/>
    </row>
    <row r="24989" spans="7:7">
      <c r="G24989"/>
    </row>
    <row r="24990" spans="7:7">
      <c r="G24990"/>
    </row>
    <row r="24991" spans="7:7">
      <c r="G24991"/>
    </row>
    <row r="24992" spans="7:7">
      <c r="G24992"/>
    </row>
    <row r="24993" spans="7:7">
      <c r="G24993"/>
    </row>
    <row r="24994" spans="7:7">
      <c r="G24994"/>
    </row>
    <row r="24995" spans="7:7">
      <c r="G24995"/>
    </row>
    <row r="24996" spans="7:7">
      <c r="G24996"/>
    </row>
    <row r="24997" spans="7:7">
      <c r="G24997"/>
    </row>
    <row r="24998" spans="7:7">
      <c r="G24998"/>
    </row>
    <row r="24999" spans="7:7">
      <c r="G24999"/>
    </row>
    <row r="25000" spans="7:7">
      <c r="G25000"/>
    </row>
    <row r="25001" spans="7:7">
      <c r="G25001"/>
    </row>
    <row r="25002" spans="7:7">
      <c r="G25002"/>
    </row>
    <row r="25003" spans="7:7">
      <c r="G25003"/>
    </row>
    <row r="25004" spans="7:7">
      <c r="G25004"/>
    </row>
    <row r="25005" spans="7:7">
      <c r="G25005"/>
    </row>
    <row r="25006" spans="7:7">
      <c r="G25006"/>
    </row>
    <row r="25007" spans="7:7">
      <c r="G25007"/>
    </row>
    <row r="25008" spans="7:7">
      <c r="G25008"/>
    </row>
    <row r="25009" spans="7:7">
      <c r="G25009"/>
    </row>
    <row r="25010" spans="7:7">
      <c r="G25010"/>
    </row>
    <row r="25011" spans="7:7">
      <c r="G25011"/>
    </row>
    <row r="25012" spans="7:7">
      <c r="G25012"/>
    </row>
    <row r="25013" spans="7:7">
      <c r="G25013"/>
    </row>
    <row r="25014" spans="7:7">
      <c r="G25014"/>
    </row>
    <row r="25015" spans="7:7">
      <c r="G25015"/>
    </row>
    <row r="25016" spans="7:7">
      <c r="G25016"/>
    </row>
    <row r="25017" spans="7:7">
      <c r="G25017"/>
    </row>
    <row r="25018" spans="7:7">
      <c r="G25018"/>
    </row>
    <row r="25019" spans="7:7">
      <c r="G25019"/>
    </row>
    <row r="25020" spans="7:7">
      <c r="G25020"/>
    </row>
    <row r="25021" spans="7:7">
      <c r="G25021"/>
    </row>
    <row r="25022" spans="7:7">
      <c r="G25022"/>
    </row>
    <row r="25023" spans="7:7">
      <c r="G25023"/>
    </row>
    <row r="25024" spans="7:7">
      <c r="G25024"/>
    </row>
    <row r="25025" spans="7:7">
      <c r="G25025"/>
    </row>
    <row r="25026" spans="7:7">
      <c r="G25026"/>
    </row>
    <row r="25027" spans="7:7">
      <c r="G25027"/>
    </row>
    <row r="25028" spans="7:7">
      <c r="G25028"/>
    </row>
    <row r="25029" spans="7:7">
      <c r="G25029"/>
    </row>
    <row r="25030" spans="7:7">
      <c r="G25030"/>
    </row>
    <row r="25031" spans="7:7">
      <c r="G25031"/>
    </row>
    <row r="25032" spans="7:7">
      <c r="G25032"/>
    </row>
    <row r="25033" spans="7:7">
      <c r="G25033"/>
    </row>
    <row r="25034" spans="7:7">
      <c r="G25034"/>
    </row>
    <row r="25035" spans="7:7">
      <c r="G25035"/>
    </row>
    <row r="25036" spans="7:7">
      <c r="G25036"/>
    </row>
    <row r="25037" spans="7:7">
      <c r="G25037"/>
    </row>
    <row r="25038" spans="7:7">
      <c r="G25038"/>
    </row>
    <row r="25039" spans="7:7">
      <c r="G25039"/>
    </row>
    <row r="25040" spans="7:7">
      <c r="G25040"/>
    </row>
    <row r="25041" spans="7:7">
      <c r="G25041"/>
    </row>
    <row r="25042" spans="7:7">
      <c r="G25042"/>
    </row>
    <row r="25043" spans="7:7">
      <c r="G25043"/>
    </row>
    <row r="25044" spans="7:7">
      <c r="G25044"/>
    </row>
    <row r="25045" spans="7:7">
      <c r="G25045"/>
    </row>
    <row r="25046" spans="7:7">
      <c r="G25046"/>
    </row>
    <row r="25047" spans="7:7">
      <c r="G25047"/>
    </row>
    <row r="25048" spans="7:7">
      <c r="G25048"/>
    </row>
    <row r="25049" spans="7:7">
      <c r="G25049"/>
    </row>
    <row r="25050" spans="7:7">
      <c r="G25050"/>
    </row>
    <row r="25051" spans="7:7">
      <c r="G25051"/>
    </row>
    <row r="25052" spans="7:7">
      <c r="G25052"/>
    </row>
    <row r="25053" spans="7:7">
      <c r="G25053"/>
    </row>
    <row r="25054" spans="7:7">
      <c r="G25054"/>
    </row>
    <row r="25055" spans="7:7">
      <c r="G25055"/>
    </row>
    <row r="25056" spans="7:7">
      <c r="G25056"/>
    </row>
    <row r="25057" spans="7:7">
      <c r="G25057"/>
    </row>
    <row r="25058" spans="7:7">
      <c r="G25058"/>
    </row>
    <row r="25059" spans="7:7">
      <c r="G25059"/>
    </row>
    <row r="25060" spans="7:7">
      <c r="G25060"/>
    </row>
    <row r="25061" spans="7:7">
      <c r="G25061"/>
    </row>
    <row r="25062" spans="7:7">
      <c r="G25062"/>
    </row>
    <row r="25063" spans="7:7">
      <c r="G25063"/>
    </row>
    <row r="25064" spans="7:7">
      <c r="G25064"/>
    </row>
    <row r="25065" spans="7:7">
      <c r="G25065"/>
    </row>
    <row r="25066" spans="7:7">
      <c r="G25066"/>
    </row>
    <row r="25067" spans="7:7">
      <c r="G25067"/>
    </row>
    <row r="25068" spans="7:7">
      <c r="G25068"/>
    </row>
    <row r="25069" spans="7:7">
      <c r="G25069"/>
    </row>
    <row r="25070" spans="7:7">
      <c r="G25070"/>
    </row>
    <row r="25071" spans="7:7">
      <c r="G25071"/>
    </row>
    <row r="25072" spans="7:7">
      <c r="G25072"/>
    </row>
    <row r="25073" spans="7:7">
      <c r="G25073"/>
    </row>
    <row r="25074" spans="7:7">
      <c r="G25074"/>
    </row>
    <row r="25075" spans="7:7">
      <c r="G25075"/>
    </row>
    <row r="25076" spans="7:7">
      <c r="G25076"/>
    </row>
    <row r="25077" spans="7:7">
      <c r="G25077"/>
    </row>
    <row r="25078" spans="7:7">
      <c r="G25078"/>
    </row>
    <row r="25079" spans="7:7">
      <c r="G25079"/>
    </row>
    <row r="25080" spans="7:7">
      <c r="G25080"/>
    </row>
    <row r="25081" spans="7:7">
      <c r="G25081"/>
    </row>
    <row r="25082" spans="7:7">
      <c r="G25082"/>
    </row>
    <row r="25083" spans="7:7">
      <c r="G25083"/>
    </row>
    <row r="25084" spans="7:7">
      <c r="G25084"/>
    </row>
    <row r="25085" spans="7:7">
      <c r="G25085"/>
    </row>
    <row r="25086" spans="7:7">
      <c r="G25086"/>
    </row>
    <row r="25087" spans="7:7">
      <c r="G25087"/>
    </row>
    <row r="25088" spans="7:7">
      <c r="G25088"/>
    </row>
    <row r="25089" spans="7:7">
      <c r="G25089"/>
    </row>
    <row r="25090" spans="7:7">
      <c r="G25090"/>
    </row>
    <row r="25091" spans="7:7">
      <c r="G25091"/>
    </row>
    <row r="25092" spans="7:7">
      <c r="G25092"/>
    </row>
    <row r="25093" spans="7:7">
      <c r="G25093"/>
    </row>
    <row r="25094" spans="7:7">
      <c r="G25094"/>
    </row>
    <row r="25095" spans="7:7">
      <c r="G25095"/>
    </row>
    <row r="25096" spans="7:7">
      <c r="G25096"/>
    </row>
    <row r="25097" spans="7:7">
      <c r="G25097"/>
    </row>
    <row r="25098" spans="7:7">
      <c r="G25098"/>
    </row>
    <row r="25099" spans="7:7">
      <c r="G25099"/>
    </row>
    <row r="25100" spans="7:7">
      <c r="G25100"/>
    </row>
    <row r="25101" spans="7:7">
      <c r="G25101"/>
    </row>
    <row r="25102" spans="7:7">
      <c r="G25102"/>
    </row>
    <row r="25103" spans="7:7">
      <c r="G25103"/>
    </row>
    <row r="25104" spans="7:7">
      <c r="G25104"/>
    </row>
    <row r="25105" spans="7:7">
      <c r="G25105"/>
    </row>
    <row r="25106" spans="7:7">
      <c r="G25106"/>
    </row>
    <row r="25107" spans="7:7">
      <c r="G25107"/>
    </row>
    <row r="25108" spans="7:7">
      <c r="G25108"/>
    </row>
    <row r="25109" spans="7:7">
      <c r="G25109"/>
    </row>
    <row r="25110" spans="7:7">
      <c r="G25110"/>
    </row>
    <row r="25111" spans="7:7">
      <c r="G25111"/>
    </row>
    <row r="25112" spans="7:7">
      <c r="G25112"/>
    </row>
    <row r="25113" spans="7:7">
      <c r="G25113"/>
    </row>
    <row r="25114" spans="7:7">
      <c r="G25114"/>
    </row>
    <row r="25115" spans="7:7">
      <c r="G25115"/>
    </row>
    <row r="25116" spans="7:7">
      <c r="G25116"/>
    </row>
    <row r="25117" spans="7:7">
      <c r="G25117"/>
    </row>
    <row r="25118" spans="7:7">
      <c r="G25118"/>
    </row>
    <row r="25119" spans="7:7">
      <c r="G25119"/>
    </row>
    <row r="25120" spans="7:7">
      <c r="G25120"/>
    </row>
    <row r="25121" spans="7:7">
      <c r="G25121"/>
    </row>
    <row r="25122" spans="7:7">
      <c r="G25122"/>
    </row>
    <row r="25123" spans="7:7">
      <c r="G25123"/>
    </row>
    <row r="25124" spans="7:7">
      <c r="G25124"/>
    </row>
    <row r="25125" spans="7:7">
      <c r="G25125"/>
    </row>
    <row r="25126" spans="7:7">
      <c r="G25126"/>
    </row>
    <row r="25127" spans="7:7">
      <c r="G25127"/>
    </row>
    <row r="25128" spans="7:7">
      <c r="G25128"/>
    </row>
    <row r="25129" spans="7:7">
      <c r="G25129"/>
    </row>
    <row r="25130" spans="7:7">
      <c r="G25130"/>
    </row>
    <row r="25131" spans="7:7">
      <c r="G25131"/>
    </row>
    <row r="25132" spans="7:7">
      <c r="G25132"/>
    </row>
    <row r="25133" spans="7:7">
      <c r="G25133"/>
    </row>
    <row r="25134" spans="7:7">
      <c r="G25134"/>
    </row>
    <row r="25135" spans="7:7">
      <c r="G25135"/>
    </row>
    <row r="25136" spans="7:7">
      <c r="G25136"/>
    </row>
    <row r="25137" spans="7:7">
      <c r="G25137"/>
    </row>
    <row r="25138" spans="7:7">
      <c r="G25138"/>
    </row>
    <row r="25139" spans="7:7">
      <c r="G25139"/>
    </row>
    <row r="25140" spans="7:7">
      <c r="G25140"/>
    </row>
    <row r="25141" spans="7:7">
      <c r="G25141"/>
    </row>
    <row r="25142" spans="7:7">
      <c r="G25142"/>
    </row>
    <row r="25143" spans="7:7">
      <c r="G25143"/>
    </row>
    <row r="25144" spans="7:7">
      <c r="G25144"/>
    </row>
    <row r="25145" spans="7:7">
      <c r="G25145"/>
    </row>
    <row r="25146" spans="7:7">
      <c r="G25146"/>
    </row>
    <row r="25147" spans="7:7">
      <c r="G25147"/>
    </row>
    <row r="25148" spans="7:7">
      <c r="G25148"/>
    </row>
    <row r="25149" spans="7:7">
      <c r="G25149"/>
    </row>
    <row r="25150" spans="7:7">
      <c r="G25150"/>
    </row>
    <row r="25151" spans="7:7">
      <c r="G25151"/>
    </row>
    <row r="25152" spans="7:7">
      <c r="G25152"/>
    </row>
    <row r="25153" spans="7:7">
      <c r="G25153"/>
    </row>
    <row r="25154" spans="7:7">
      <c r="G25154"/>
    </row>
    <row r="25155" spans="7:7">
      <c r="G25155"/>
    </row>
    <row r="25156" spans="7:7">
      <c r="G25156"/>
    </row>
    <row r="25157" spans="7:7">
      <c r="G25157"/>
    </row>
    <row r="25158" spans="7:7">
      <c r="G25158"/>
    </row>
    <row r="25159" spans="7:7">
      <c r="G25159"/>
    </row>
    <row r="25160" spans="7:7">
      <c r="G25160"/>
    </row>
    <row r="25161" spans="7:7">
      <c r="G25161"/>
    </row>
    <row r="25162" spans="7:7">
      <c r="G25162"/>
    </row>
    <row r="25163" spans="7:7">
      <c r="G25163"/>
    </row>
    <row r="25164" spans="7:7">
      <c r="G25164"/>
    </row>
    <row r="25165" spans="7:7">
      <c r="G25165"/>
    </row>
    <row r="25166" spans="7:7">
      <c r="G25166"/>
    </row>
    <row r="25167" spans="7:7">
      <c r="G25167"/>
    </row>
    <row r="25168" spans="7:7">
      <c r="G25168"/>
    </row>
    <row r="25169" spans="7:7">
      <c r="G25169"/>
    </row>
    <row r="25170" spans="7:7">
      <c r="G25170"/>
    </row>
    <row r="25171" spans="7:7">
      <c r="G25171"/>
    </row>
    <row r="25172" spans="7:7">
      <c r="G25172"/>
    </row>
    <row r="25173" spans="7:7">
      <c r="G25173"/>
    </row>
    <row r="25174" spans="7:7">
      <c r="G25174"/>
    </row>
    <row r="25175" spans="7:7">
      <c r="G25175"/>
    </row>
    <row r="25176" spans="7:7">
      <c r="G25176"/>
    </row>
    <row r="25177" spans="7:7">
      <c r="G25177"/>
    </row>
    <row r="25178" spans="7:7">
      <c r="G25178"/>
    </row>
    <row r="25179" spans="7:7">
      <c r="G25179"/>
    </row>
    <row r="25180" spans="7:7">
      <c r="G25180"/>
    </row>
    <row r="25181" spans="7:7">
      <c r="G25181"/>
    </row>
    <row r="25182" spans="7:7">
      <c r="G25182"/>
    </row>
    <row r="25183" spans="7:7">
      <c r="G25183"/>
    </row>
    <row r="25184" spans="7:7">
      <c r="G25184"/>
    </row>
    <row r="25185" spans="7:7">
      <c r="G25185"/>
    </row>
    <row r="25186" spans="7:7">
      <c r="G25186"/>
    </row>
    <row r="25187" spans="7:7">
      <c r="G25187"/>
    </row>
    <row r="25188" spans="7:7">
      <c r="G25188"/>
    </row>
    <row r="25189" spans="7:7">
      <c r="G25189"/>
    </row>
    <row r="25190" spans="7:7">
      <c r="G25190"/>
    </row>
    <row r="25191" spans="7:7">
      <c r="G25191"/>
    </row>
    <row r="25192" spans="7:7">
      <c r="G25192"/>
    </row>
    <row r="25193" spans="7:7">
      <c r="G25193"/>
    </row>
    <row r="25194" spans="7:7">
      <c r="G25194"/>
    </row>
    <row r="25195" spans="7:7">
      <c r="G25195"/>
    </row>
    <row r="25196" spans="7:7">
      <c r="G25196"/>
    </row>
    <row r="25197" spans="7:7">
      <c r="G25197"/>
    </row>
    <row r="25198" spans="7:7">
      <c r="G25198"/>
    </row>
    <row r="25199" spans="7:7">
      <c r="G25199"/>
    </row>
    <row r="25200" spans="7:7">
      <c r="G25200"/>
    </row>
    <row r="25201" spans="7:7">
      <c r="G25201"/>
    </row>
    <row r="25202" spans="7:7">
      <c r="G25202"/>
    </row>
    <row r="25203" spans="7:7">
      <c r="G25203"/>
    </row>
    <row r="25204" spans="7:7">
      <c r="G25204"/>
    </row>
    <row r="25205" spans="7:7">
      <c r="G25205"/>
    </row>
    <row r="25206" spans="7:7">
      <c r="G25206"/>
    </row>
    <row r="25207" spans="7:7">
      <c r="G25207"/>
    </row>
    <row r="25208" spans="7:7">
      <c r="G25208"/>
    </row>
    <row r="25209" spans="7:7">
      <c r="G25209"/>
    </row>
    <row r="25210" spans="7:7">
      <c r="G25210"/>
    </row>
    <row r="25211" spans="7:7">
      <c r="G25211"/>
    </row>
    <row r="25212" spans="7:7">
      <c r="G25212"/>
    </row>
    <row r="25213" spans="7:7">
      <c r="G25213"/>
    </row>
    <row r="25214" spans="7:7">
      <c r="G25214"/>
    </row>
    <row r="25215" spans="7:7">
      <c r="G25215"/>
    </row>
    <row r="25216" spans="7:7">
      <c r="G25216"/>
    </row>
    <row r="25217" spans="7:7">
      <c r="G25217"/>
    </row>
    <row r="25218" spans="7:7">
      <c r="G25218"/>
    </row>
    <row r="25219" spans="7:7">
      <c r="G25219"/>
    </row>
    <row r="25220" spans="7:7">
      <c r="G25220"/>
    </row>
    <row r="25221" spans="7:7">
      <c r="G25221"/>
    </row>
    <row r="25222" spans="7:7">
      <c r="G25222"/>
    </row>
    <row r="25223" spans="7:7">
      <c r="G25223"/>
    </row>
    <row r="25224" spans="7:7">
      <c r="G25224"/>
    </row>
    <row r="25225" spans="7:7">
      <c r="G25225"/>
    </row>
    <row r="25226" spans="7:7">
      <c r="G25226"/>
    </row>
    <row r="25227" spans="7:7">
      <c r="G25227"/>
    </row>
    <row r="25228" spans="7:7">
      <c r="G25228"/>
    </row>
    <row r="25229" spans="7:7">
      <c r="G25229"/>
    </row>
    <row r="25230" spans="7:7">
      <c r="G25230"/>
    </row>
    <row r="25231" spans="7:7">
      <c r="G25231"/>
    </row>
    <row r="25232" spans="7:7">
      <c r="G25232"/>
    </row>
    <row r="25233" spans="7:7">
      <c r="G25233"/>
    </row>
    <row r="25234" spans="7:7">
      <c r="G25234"/>
    </row>
    <row r="25235" spans="7:7">
      <c r="G25235"/>
    </row>
    <row r="25236" spans="7:7">
      <c r="G25236"/>
    </row>
    <row r="25237" spans="7:7">
      <c r="G25237"/>
    </row>
    <row r="25238" spans="7:7">
      <c r="G25238"/>
    </row>
    <row r="25239" spans="7:7">
      <c r="G25239"/>
    </row>
    <row r="25240" spans="7:7">
      <c r="G25240"/>
    </row>
    <row r="25241" spans="7:7">
      <c r="G25241"/>
    </row>
    <row r="25242" spans="7:7">
      <c r="G25242"/>
    </row>
    <row r="25243" spans="7:7">
      <c r="G25243"/>
    </row>
    <row r="25244" spans="7:7">
      <c r="G25244"/>
    </row>
    <row r="25245" spans="7:7">
      <c r="G25245"/>
    </row>
    <row r="25246" spans="7:7">
      <c r="G25246"/>
    </row>
    <row r="25247" spans="7:7">
      <c r="G25247"/>
    </row>
    <row r="25248" spans="7:7">
      <c r="G25248"/>
    </row>
    <row r="25249" spans="7:7">
      <c r="G25249"/>
    </row>
    <row r="25250" spans="7:7">
      <c r="G25250"/>
    </row>
    <row r="25251" spans="7:7">
      <c r="G25251"/>
    </row>
    <row r="25252" spans="7:7">
      <c r="G25252"/>
    </row>
    <row r="25253" spans="7:7">
      <c r="G25253"/>
    </row>
    <row r="25254" spans="7:7">
      <c r="G25254"/>
    </row>
    <row r="25255" spans="7:7">
      <c r="G25255"/>
    </row>
    <row r="25256" spans="7:7">
      <c r="G25256"/>
    </row>
    <row r="25257" spans="7:7">
      <c r="G25257"/>
    </row>
    <row r="25258" spans="7:7">
      <c r="G25258"/>
    </row>
    <row r="25259" spans="7:7">
      <c r="G25259"/>
    </row>
    <row r="25260" spans="7:7">
      <c r="G25260"/>
    </row>
    <row r="25261" spans="7:7">
      <c r="G25261"/>
    </row>
    <row r="25262" spans="7:7">
      <c r="G25262"/>
    </row>
    <row r="25263" spans="7:7">
      <c r="G25263"/>
    </row>
    <row r="25264" spans="7:7">
      <c r="G25264"/>
    </row>
    <row r="25265" spans="7:7">
      <c r="G25265"/>
    </row>
    <row r="25266" spans="7:7">
      <c r="G25266"/>
    </row>
    <row r="25267" spans="7:7">
      <c r="G25267"/>
    </row>
    <row r="25268" spans="7:7">
      <c r="G25268"/>
    </row>
    <row r="25269" spans="7:7">
      <c r="G25269"/>
    </row>
    <row r="25270" spans="7:7">
      <c r="G25270"/>
    </row>
    <row r="25271" spans="7:7">
      <c r="G25271"/>
    </row>
    <row r="25272" spans="7:7">
      <c r="G25272"/>
    </row>
    <row r="25273" spans="7:7">
      <c r="G25273"/>
    </row>
    <row r="25274" spans="7:7">
      <c r="G25274"/>
    </row>
    <row r="25275" spans="7:7">
      <c r="G25275"/>
    </row>
    <row r="25276" spans="7:7">
      <c r="G25276"/>
    </row>
    <row r="25277" spans="7:7">
      <c r="G25277"/>
    </row>
    <row r="25278" spans="7:7">
      <c r="G25278"/>
    </row>
    <row r="25279" spans="7:7">
      <c r="G25279"/>
    </row>
    <row r="25280" spans="7:7">
      <c r="G25280"/>
    </row>
    <row r="25281" spans="7:7">
      <c r="G25281"/>
    </row>
    <row r="25282" spans="7:7">
      <c r="G25282"/>
    </row>
    <row r="25283" spans="7:7">
      <c r="G25283"/>
    </row>
    <row r="25284" spans="7:7">
      <c r="G25284"/>
    </row>
    <row r="25285" spans="7:7">
      <c r="G25285"/>
    </row>
    <row r="25286" spans="7:7">
      <c r="G25286"/>
    </row>
    <row r="25287" spans="7:7">
      <c r="G25287"/>
    </row>
    <row r="25288" spans="7:7">
      <c r="G25288"/>
    </row>
    <row r="25289" spans="7:7">
      <c r="G25289"/>
    </row>
    <row r="25290" spans="7:7">
      <c r="G25290"/>
    </row>
    <row r="25291" spans="7:7">
      <c r="G25291"/>
    </row>
    <row r="25292" spans="7:7">
      <c r="G25292"/>
    </row>
    <row r="25293" spans="7:7">
      <c r="G25293"/>
    </row>
    <row r="25294" spans="7:7">
      <c r="G25294"/>
    </row>
    <row r="25295" spans="7:7">
      <c r="G25295"/>
    </row>
    <row r="25296" spans="7:7">
      <c r="G25296"/>
    </row>
    <row r="25297" spans="7:7">
      <c r="G25297"/>
    </row>
    <row r="25298" spans="7:7">
      <c r="G25298"/>
    </row>
    <row r="25299" spans="7:7">
      <c r="G25299"/>
    </row>
    <row r="25300" spans="7:7">
      <c r="G25300"/>
    </row>
    <row r="25301" spans="7:7">
      <c r="G25301"/>
    </row>
    <row r="25302" spans="7:7">
      <c r="G25302"/>
    </row>
    <row r="25303" spans="7:7">
      <c r="G25303"/>
    </row>
    <row r="25304" spans="7:7">
      <c r="G25304"/>
    </row>
    <row r="25305" spans="7:7">
      <c r="G25305"/>
    </row>
    <row r="25306" spans="7:7">
      <c r="G25306"/>
    </row>
    <row r="25307" spans="7:7">
      <c r="G25307"/>
    </row>
    <row r="25308" spans="7:7">
      <c r="G25308"/>
    </row>
    <row r="25309" spans="7:7">
      <c r="G25309"/>
    </row>
    <row r="25310" spans="7:7">
      <c r="G25310"/>
    </row>
    <row r="25311" spans="7:7">
      <c r="G25311"/>
    </row>
    <row r="25312" spans="7:7">
      <c r="G25312"/>
    </row>
    <row r="25313" spans="7:7">
      <c r="G25313"/>
    </row>
    <row r="25314" spans="7:7">
      <c r="G25314"/>
    </row>
    <row r="25315" spans="7:7">
      <c r="G25315"/>
    </row>
    <row r="25316" spans="7:7">
      <c r="G25316"/>
    </row>
    <row r="25317" spans="7:7">
      <c r="G25317"/>
    </row>
    <row r="25318" spans="7:7">
      <c r="G25318"/>
    </row>
    <row r="25319" spans="7:7">
      <c r="G25319"/>
    </row>
    <row r="25320" spans="7:7">
      <c r="G25320"/>
    </row>
    <row r="25321" spans="7:7">
      <c r="G25321"/>
    </row>
    <row r="25322" spans="7:7">
      <c r="G25322"/>
    </row>
    <row r="25323" spans="7:7">
      <c r="G25323"/>
    </row>
    <row r="25324" spans="7:7">
      <c r="G25324"/>
    </row>
    <row r="25325" spans="7:7">
      <c r="G25325"/>
    </row>
    <row r="25326" spans="7:7">
      <c r="G25326"/>
    </row>
    <row r="25327" spans="7:7">
      <c r="G25327"/>
    </row>
    <row r="25328" spans="7:7">
      <c r="G25328"/>
    </row>
    <row r="25329" spans="7:7">
      <c r="G25329"/>
    </row>
    <row r="25330" spans="7:7">
      <c r="G25330"/>
    </row>
    <row r="25331" spans="7:7">
      <c r="G25331"/>
    </row>
    <row r="25332" spans="7:7">
      <c r="G25332"/>
    </row>
    <row r="25333" spans="7:7">
      <c r="G25333"/>
    </row>
    <row r="25334" spans="7:7">
      <c r="G25334"/>
    </row>
    <row r="25335" spans="7:7">
      <c r="G25335"/>
    </row>
    <row r="25336" spans="7:7">
      <c r="G25336"/>
    </row>
    <row r="25337" spans="7:7">
      <c r="G25337"/>
    </row>
    <row r="25338" spans="7:7">
      <c r="G25338"/>
    </row>
    <row r="25339" spans="7:7">
      <c r="G25339"/>
    </row>
    <row r="25340" spans="7:7">
      <c r="G25340"/>
    </row>
    <row r="25341" spans="7:7">
      <c r="G25341"/>
    </row>
    <row r="25342" spans="7:7">
      <c r="G25342"/>
    </row>
    <row r="25343" spans="7:7">
      <c r="G25343"/>
    </row>
    <row r="25344" spans="7:7">
      <c r="G25344"/>
    </row>
    <row r="25345" spans="7:7">
      <c r="G25345"/>
    </row>
    <row r="25346" spans="7:7">
      <c r="G25346"/>
    </row>
    <row r="25347" spans="7:7">
      <c r="G25347"/>
    </row>
    <row r="25348" spans="7:7">
      <c r="G25348"/>
    </row>
    <row r="25349" spans="7:7">
      <c r="G25349"/>
    </row>
    <row r="25350" spans="7:7">
      <c r="G25350"/>
    </row>
    <row r="25351" spans="7:7">
      <c r="G25351"/>
    </row>
    <row r="25352" spans="7:7">
      <c r="G25352"/>
    </row>
    <row r="25353" spans="7:7">
      <c r="G25353"/>
    </row>
    <row r="25354" spans="7:7">
      <c r="G25354"/>
    </row>
    <row r="25355" spans="7:7">
      <c r="G25355"/>
    </row>
    <row r="25356" spans="7:7">
      <c r="G25356"/>
    </row>
    <row r="25357" spans="7:7">
      <c r="G25357"/>
    </row>
    <row r="25358" spans="7:7">
      <c r="G25358"/>
    </row>
    <row r="25359" spans="7:7">
      <c r="G25359"/>
    </row>
    <row r="25360" spans="7:7">
      <c r="G25360"/>
    </row>
    <row r="25361" spans="7:7">
      <c r="G25361"/>
    </row>
    <row r="25362" spans="7:7">
      <c r="G25362"/>
    </row>
    <row r="25363" spans="7:7">
      <c r="G25363"/>
    </row>
    <row r="25364" spans="7:7">
      <c r="G25364"/>
    </row>
    <row r="25365" spans="7:7">
      <c r="G25365"/>
    </row>
    <row r="25366" spans="7:7">
      <c r="G25366"/>
    </row>
    <row r="25367" spans="7:7">
      <c r="G25367"/>
    </row>
    <row r="25368" spans="7:7">
      <c r="G25368"/>
    </row>
    <row r="25369" spans="7:7">
      <c r="G25369"/>
    </row>
    <row r="25370" spans="7:7">
      <c r="G25370"/>
    </row>
    <row r="25371" spans="7:7">
      <c r="G25371"/>
    </row>
    <row r="25372" spans="7:7">
      <c r="G25372"/>
    </row>
    <row r="25373" spans="7:7">
      <c r="G25373"/>
    </row>
    <row r="25374" spans="7:7">
      <c r="G25374"/>
    </row>
    <row r="25375" spans="7:7">
      <c r="G25375"/>
    </row>
    <row r="25376" spans="7:7">
      <c r="G25376"/>
    </row>
    <row r="25377" spans="7:7">
      <c r="G25377"/>
    </row>
    <row r="25378" spans="7:7">
      <c r="G25378"/>
    </row>
    <row r="25379" spans="7:7">
      <c r="G25379"/>
    </row>
    <row r="25380" spans="7:7">
      <c r="G25380"/>
    </row>
    <row r="25381" spans="7:7">
      <c r="G25381"/>
    </row>
    <row r="25382" spans="7:7">
      <c r="G25382"/>
    </row>
    <row r="25383" spans="7:7">
      <c r="G25383"/>
    </row>
    <row r="25384" spans="7:7">
      <c r="G25384"/>
    </row>
    <row r="25385" spans="7:7">
      <c r="G25385"/>
    </row>
    <row r="25386" spans="7:7">
      <c r="G25386"/>
    </row>
    <row r="25387" spans="7:7">
      <c r="G25387"/>
    </row>
    <row r="25388" spans="7:7">
      <c r="G25388"/>
    </row>
    <row r="25389" spans="7:7">
      <c r="G25389"/>
    </row>
    <row r="25390" spans="7:7">
      <c r="G25390"/>
    </row>
    <row r="25391" spans="7:7">
      <c r="G25391"/>
    </row>
    <row r="25392" spans="7:7">
      <c r="G25392"/>
    </row>
    <row r="25393" spans="7:7">
      <c r="G25393"/>
    </row>
    <row r="25394" spans="7:7">
      <c r="G25394"/>
    </row>
    <row r="25395" spans="7:7">
      <c r="G25395"/>
    </row>
    <row r="25396" spans="7:7">
      <c r="G25396"/>
    </row>
    <row r="25397" spans="7:7">
      <c r="G25397"/>
    </row>
    <row r="25398" spans="7:7">
      <c r="G25398"/>
    </row>
    <row r="25399" spans="7:7">
      <c r="G25399"/>
    </row>
    <row r="25400" spans="7:7">
      <c r="G25400"/>
    </row>
    <row r="25401" spans="7:7">
      <c r="G25401"/>
    </row>
    <row r="25402" spans="7:7">
      <c r="G25402"/>
    </row>
    <row r="25403" spans="7:7">
      <c r="G25403"/>
    </row>
    <row r="25404" spans="7:7">
      <c r="G25404"/>
    </row>
    <row r="25405" spans="7:7">
      <c r="G25405"/>
    </row>
    <row r="25406" spans="7:7">
      <c r="G25406"/>
    </row>
    <row r="25407" spans="7:7">
      <c r="G25407"/>
    </row>
    <row r="25408" spans="7:7">
      <c r="G25408"/>
    </row>
    <row r="25409" spans="7:7">
      <c r="G25409"/>
    </row>
    <row r="25410" spans="7:7">
      <c r="G25410"/>
    </row>
    <row r="25411" spans="7:7">
      <c r="G25411"/>
    </row>
    <row r="25412" spans="7:7">
      <c r="G25412"/>
    </row>
    <row r="25413" spans="7:7">
      <c r="G25413"/>
    </row>
    <row r="25414" spans="7:7">
      <c r="G25414"/>
    </row>
    <row r="25415" spans="7:7">
      <c r="G25415"/>
    </row>
    <row r="25416" spans="7:7">
      <c r="G25416"/>
    </row>
    <row r="25417" spans="7:7">
      <c r="G25417"/>
    </row>
    <row r="25418" spans="7:7">
      <c r="G25418"/>
    </row>
    <row r="25419" spans="7:7">
      <c r="G25419"/>
    </row>
    <row r="25420" spans="7:7">
      <c r="G25420"/>
    </row>
    <row r="25421" spans="7:7">
      <c r="G25421"/>
    </row>
    <row r="25422" spans="7:7">
      <c r="G25422"/>
    </row>
    <row r="25423" spans="7:7">
      <c r="G25423"/>
    </row>
    <row r="25424" spans="7:7">
      <c r="G25424"/>
    </row>
    <row r="25425" spans="7:7">
      <c r="G25425"/>
    </row>
    <row r="25426" spans="7:7">
      <c r="G25426"/>
    </row>
    <row r="25427" spans="7:7">
      <c r="G25427"/>
    </row>
    <row r="25428" spans="7:7">
      <c r="G25428"/>
    </row>
    <row r="25429" spans="7:7">
      <c r="G25429"/>
    </row>
    <row r="25430" spans="7:7">
      <c r="G25430"/>
    </row>
    <row r="25431" spans="7:7">
      <c r="G25431"/>
    </row>
    <row r="25432" spans="7:7">
      <c r="G25432"/>
    </row>
    <row r="25433" spans="7:7">
      <c r="G25433"/>
    </row>
    <row r="25434" spans="7:7">
      <c r="G25434"/>
    </row>
    <row r="25435" spans="7:7">
      <c r="G25435"/>
    </row>
    <row r="25436" spans="7:7">
      <c r="G25436"/>
    </row>
    <row r="25437" spans="7:7">
      <c r="G25437"/>
    </row>
    <row r="25438" spans="7:7">
      <c r="G25438"/>
    </row>
    <row r="25439" spans="7:7">
      <c r="G25439"/>
    </row>
    <row r="25440" spans="7:7">
      <c r="G25440"/>
    </row>
    <row r="25441" spans="7:7">
      <c r="G25441"/>
    </row>
    <row r="25442" spans="7:7">
      <c r="G25442"/>
    </row>
    <row r="25443" spans="7:7">
      <c r="G25443"/>
    </row>
    <row r="25444" spans="7:7">
      <c r="G25444"/>
    </row>
    <row r="25445" spans="7:7">
      <c r="G25445"/>
    </row>
    <row r="25446" spans="7:7">
      <c r="G25446"/>
    </row>
    <row r="25447" spans="7:7">
      <c r="G25447"/>
    </row>
    <row r="25448" spans="7:7">
      <c r="G25448"/>
    </row>
    <row r="25449" spans="7:7">
      <c r="G25449"/>
    </row>
    <row r="25450" spans="7:7">
      <c r="G25450"/>
    </row>
    <row r="25451" spans="7:7">
      <c r="G25451"/>
    </row>
    <row r="25452" spans="7:7">
      <c r="G25452"/>
    </row>
    <row r="25453" spans="7:7">
      <c r="G25453"/>
    </row>
    <row r="25454" spans="7:7">
      <c r="G25454"/>
    </row>
    <row r="25455" spans="7:7">
      <c r="G25455"/>
    </row>
    <row r="25456" spans="7:7">
      <c r="G25456"/>
    </row>
    <row r="25457" spans="7:7">
      <c r="G25457"/>
    </row>
    <row r="25458" spans="7:7">
      <c r="G25458"/>
    </row>
    <row r="25459" spans="7:7">
      <c r="G25459"/>
    </row>
    <row r="25460" spans="7:7">
      <c r="G25460"/>
    </row>
    <row r="25461" spans="7:7">
      <c r="G25461"/>
    </row>
    <row r="25462" spans="7:7">
      <c r="G25462"/>
    </row>
    <row r="25463" spans="7:7">
      <c r="G25463"/>
    </row>
    <row r="25464" spans="7:7">
      <c r="G25464"/>
    </row>
    <row r="25465" spans="7:7">
      <c r="G25465"/>
    </row>
    <row r="25466" spans="7:7">
      <c r="G25466"/>
    </row>
    <row r="25467" spans="7:7">
      <c r="G25467"/>
    </row>
    <row r="25468" spans="7:7">
      <c r="G25468"/>
    </row>
    <row r="25469" spans="7:7">
      <c r="G25469"/>
    </row>
    <row r="25470" spans="7:7">
      <c r="G25470"/>
    </row>
    <row r="25471" spans="7:7">
      <c r="G25471"/>
    </row>
    <row r="25472" spans="7:7">
      <c r="G25472"/>
    </row>
    <row r="25473" spans="7:7">
      <c r="G25473"/>
    </row>
    <row r="25474" spans="7:7">
      <c r="G25474"/>
    </row>
    <row r="25475" spans="7:7">
      <c r="G25475"/>
    </row>
    <row r="25476" spans="7:7">
      <c r="G25476"/>
    </row>
    <row r="25477" spans="7:7">
      <c r="G25477"/>
    </row>
    <row r="25478" spans="7:7">
      <c r="G25478"/>
    </row>
    <row r="25479" spans="7:7">
      <c r="G25479"/>
    </row>
    <row r="25480" spans="7:7">
      <c r="G25480"/>
    </row>
    <row r="25481" spans="7:7">
      <c r="G25481"/>
    </row>
    <row r="25482" spans="7:7">
      <c r="G25482"/>
    </row>
    <row r="25483" spans="7:7">
      <c r="G25483"/>
    </row>
    <row r="25484" spans="7:7">
      <c r="G25484"/>
    </row>
    <row r="25485" spans="7:7">
      <c r="G25485"/>
    </row>
    <row r="25486" spans="7:7">
      <c r="G25486"/>
    </row>
    <row r="25487" spans="7:7">
      <c r="G25487"/>
    </row>
    <row r="25488" spans="7:7">
      <c r="G25488"/>
    </row>
    <row r="25489" spans="7:7">
      <c r="G25489"/>
    </row>
    <row r="25490" spans="7:7">
      <c r="G25490"/>
    </row>
    <row r="25491" spans="7:7">
      <c r="G25491"/>
    </row>
    <row r="25492" spans="7:7">
      <c r="G25492"/>
    </row>
    <row r="25493" spans="7:7">
      <c r="G25493"/>
    </row>
    <row r="25494" spans="7:7">
      <c r="G25494"/>
    </row>
    <row r="25495" spans="7:7">
      <c r="G25495"/>
    </row>
    <row r="25496" spans="7:7">
      <c r="G25496"/>
    </row>
    <row r="25497" spans="7:7">
      <c r="G25497"/>
    </row>
    <row r="25498" spans="7:7">
      <c r="G25498"/>
    </row>
    <row r="25499" spans="7:7">
      <c r="G25499"/>
    </row>
    <row r="25500" spans="7:7">
      <c r="G25500"/>
    </row>
    <row r="25501" spans="7:7">
      <c r="G25501"/>
    </row>
    <row r="25502" spans="7:7">
      <c r="G25502"/>
    </row>
    <row r="25503" spans="7:7">
      <c r="G25503"/>
    </row>
    <row r="25504" spans="7:7">
      <c r="G25504"/>
    </row>
    <row r="25505" spans="7:7">
      <c r="G25505"/>
    </row>
    <row r="25506" spans="7:7">
      <c r="G25506"/>
    </row>
    <row r="25507" spans="7:7">
      <c r="G25507"/>
    </row>
    <row r="25508" spans="7:7">
      <c r="G25508"/>
    </row>
    <row r="25509" spans="7:7">
      <c r="G25509"/>
    </row>
    <row r="25510" spans="7:7">
      <c r="G25510"/>
    </row>
    <row r="25511" spans="7:7">
      <c r="G25511"/>
    </row>
    <row r="25512" spans="7:7">
      <c r="G25512"/>
    </row>
    <row r="25513" spans="7:7">
      <c r="G25513"/>
    </row>
    <row r="25514" spans="7:7">
      <c r="G25514"/>
    </row>
    <row r="25515" spans="7:7">
      <c r="G25515"/>
    </row>
    <row r="25516" spans="7:7">
      <c r="G25516"/>
    </row>
    <row r="25517" spans="7:7">
      <c r="G25517"/>
    </row>
    <row r="25518" spans="7:7">
      <c r="G25518"/>
    </row>
    <row r="25519" spans="7:7">
      <c r="G25519"/>
    </row>
    <row r="25520" spans="7:7">
      <c r="G25520"/>
    </row>
    <row r="25521" spans="7:7">
      <c r="G25521"/>
    </row>
    <row r="25522" spans="7:7">
      <c r="G25522"/>
    </row>
    <row r="25523" spans="7:7">
      <c r="G25523"/>
    </row>
    <row r="25524" spans="7:7">
      <c r="G25524"/>
    </row>
    <row r="25525" spans="7:7">
      <c r="G25525"/>
    </row>
    <row r="25526" spans="7:7">
      <c r="G25526"/>
    </row>
    <row r="25527" spans="7:7">
      <c r="G25527"/>
    </row>
    <row r="25528" spans="7:7">
      <c r="G25528"/>
    </row>
    <row r="25529" spans="7:7">
      <c r="G25529"/>
    </row>
    <row r="25530" spans="7:7">
      <c r="G25530"/>
    </row>
    <row r="25531" spans="7:7">
      <c r="G25531"/>
    </row>
    <row r="25532" spans="7:7">
      <c r="G25532"/>
    </row>
    <row r="25533" spans="7:7">
      <c r="G25533"/>
    </row>
    <row r="25534" spans="7:7">
      <c r="G25534"/>
    </row>
    <row r="25535" spans="7:7">
      <c r="G25535"/>
    </row>
    <row r="25536" spans="7:7">
      <c r="G25536"/>
    </row>
    <row r="25537" spans="7:7">
      <c r="G25537"/>
    </row>
    <row r="25538" spans="7:7">
      <c r="G25538"/>
    </row>
    <row r="25539" spans="7:7">
      <c r="G25539"/>
    </row>
    <row r="25540" spans="7:7">
      <c r="G25540"/>
    </row>
    <row r="25541" spans="7:7">
      <c r="G25541"/>
    </row>
    <row r="25542" spans="7:7">
      <c r="G25542"/>
    </row>
    <row r="25543" spans="7:7">
      <c r="G25543"/>
    </row>
    <row r="25544" spans="7:7">
      <c r="G25544"/>
    </row>
    <row r="25545" spans="7:7">
      <c r="G25545"/>
    </row>
    <row r="25546" spans="7:7">
      <c r="G25546"/>
    </row>
    <row r="25547" spans="7:7">
      <c r="G25547"/>
    </row>
    <row r="25548" spans="7:7">
      <c r="G25548"/>
    </row>
    <row r="25549" spans="7:7">
      <c r="G25549"/>
    </row>
    <row r="25550" spans="7:7">
      <c r="G25550"/>
    </row>
    <row r="25551" spans="7:7">
      <c r="G25551"/>
    </row>
    <row r="25552" spans="7:7">
      <c r="G25552"/>
    </row>
    <row r="25553" spans="7:7">
      <c r="G25553"/>
    </row>
    <row r="25554" spans="7:7">
      <c r="G25554"/>
    </row>
    <row r="25555" spans="7:7">
      <c r="G25555"/>
    </row>
    <row r="25556" spans="7:7">
      <c r="G25556"/>
    </row>
    <row r="25557" spans="7:7">
      <c r="G25557"/>
    </row>
    <row r="25558" spans="7:7">
      <c r="G25558"/>
    </row>
    <row r="25559" spans="7:7">
      <c r="G25559"/>
    </row>
    <row r="25560" spans="7:7">
      <c r="G25560"/>
    </row>
    <row r="25561" spans="7:7">
      <c r="G25561"/>
    </row>
    <row r="25562" spans="7:7">
      <c r="G25562"/>
    </row>
    <row r="25563" spans="7:7">
      <c r="G25563"/>
    </row>
    <row r="25564" spans="7:7">
      <c r="G25564"/>
    </row>
    <row r="25565" spans="7:7">
      <c r="G25565"/>
    </row>
    <row r="25566" spans="7:7">
      <c r="G25566"/>
    </row>
    <row r="25567" spans="7:7">
      <c r="G25567"/>
    </row>
    <row r="25568" spans="7:7">
      <c r="G25568"/>
    </row>
    <row r="25569" spans="7:7">
      <c r="G25569"/>
    </row>
    <row r="25570" spans="7:7">
      <c r="G25570"/>
    </row>
    <row r="25571" spans="7:7">
      <c r="G25571"/>
    </row>
    <row r="25572" spans="7:7">
      <c r="G25572"/>
    </row>
    <row r="25573" spans="7:7">
      <c r="G25573"/>
    </row>
    <row r="25574" spans="7:7">
      <c r="G25574"/>
    </row>
    <row r="25575" spans="7:7">
      <c r="G25575"/>
    </row>
    <row r="25576" spans="7:7">
      <c r="G25576"/>
    </row>
    <row r="25577" spans="7:7">
      <c r="G25577"/>
    </row>
    <row r="25578" spans="7:7">
      <c r="G25578"/>
    </row>
    <row r="25579" spans="7:7">
      <c r="G25579"/>
    </row>
    <row r="25580" spans="7:7">
      <c r="G25580"/>
    </row>
    <row r="25581" spans="7:7">
      <c r="G25581"/>
    </row>
    <row r="25582" spans="7:7">
      <c r="G25582"/>
    </row>
    <row r="25583" spans="7:7">
      <c r="G25583"/>
    </row>
    <row r="25584" spans="7:7">
      <c r="G25584"/>
    </row>
    <row r="25585" spans="7:7">
      <c r="G25585"/>
    </row>
    <row r="25586" spans="7:7">
      <c r="G25586"/>
    </row>
    <row r="25587" spans="7:7">
      <c r="G25587"/>
    </row>
    <row r="25588" spans="7:7">
      <c r="G25588"/>
    </row>
    <row r="25589" spans="7:7">
      <c r="G25589"/>
    </row>
    <row r="25590" spans="7:7">
      <c r="G25590"/>
    </row>
    <row r="25591" spans="7:7">
      <c r="G25591"/>
    </row>
    <row r="25592" spans="7:7">
      <c r="G25592"/>
    </row>
    <row r="25593" spans="7:7">
      <c r="G25593"/>
    </row>
    <row r="25594" spans="7:7">
      <c r="G25594"/>
    </row>
    <row r="25595" spans="7:7">
      <c r="G25595"/>
    </row>
    <row r="25596" spans="7:7">
      <c r="G25596"/>
    </row>
    <row r="25597" spans="7:7">
      <c r="G25597"/>
    </row>
    <row r="25598" spans="7:7">
      <c r="G25598"/>
    </row>
    <row r="25599" spans="7:7">
      <c r="G25599"/>
    </row>
    <row r="25600" spans="7:7">
      <c r="G25600"/>
    </row>
    <row r="25601" spans="7:7">
      <c r="G25601"/>
    </row>
    <row r="25602" spans="7:7">
      <c r="G25602"/>
    </row>
    <row r="25603" spans="7:7">
      <c r="G25603"/>
    </row>
    <row r="25604" spans="7:7">
      <c r="G25604"/>
    </row>
    <row r="25605" spans="7:7">
      <c r="G25605"/>
    </row>
    <row r="25606" spans="7:7">
      <c r="G25606"/>
    </row>
    <row r="25607" spans="7:7">
      <c r="G25607"/>
    </row>
    <row r="25608" spans="7:7">
      <c r="G25608"/>
    </row>
    <row r="25609" spans="7:7">
      <c r="G25609"/>
    </row>
    <row r="25610" spans="7:7">
      <c r="G25610"/>
    </row>
    <row r="25611" spans="7:7">
      <c r="G25611"/>
    </row>
    <row r="25612" spans="7:7">
      <c r="G25612"/>
    </row>
    <row r="25613" spans="7:7">
      <c r="G25613"/>
    </row>
    <row r="25614" spans="7:7">
      <c r="G25614"/>
    </row>
    <row r="25615" spans="7:7">
      <c r="G25615"/>
    </row>
    <row r="25616" spans="7:7">
      <c r="G25616"/>
    </row>
    <row r="25617" spans="7:7">
      <c r="G25617"/>
    </row>
    <row r="25618" spans="7:7">
      <c r="G25618"/>
    </row>
    <row r="25619" spans="7:7">
      <c r="G25619"/>
    </row>
    <row r="25620" spans="7:7">
      <c r="G25620"/>
    </row>
    <row r="25621" spans="7:7">
      <c r="G25621"/>
    </row>
    <row r="25622" spans="7:7">
      <c r="G25622"/>
    </row>
    <row r="25623" spans="7:7">
      <c r="G25623"/>
    </row>
    <row r="25624" spans="7:7">
      <c r="G25624"/>
    </row>
    <row r="25625" spans="7:7">
      <c r="G25625"/>
    </row>
    <row r="25626" spans="7:7">
      <c r="G25626"/>
    </row>
    <row r="25627" spans="7:7">
      <c r="G25627"/>
    </row>
    <row r="25628" spans="7:7">
      <c r="G25628"/>
    </row>
    <row r="25629" spans="7:7">
      <c r="G25629"/>
    </row>
    <row r="25630" spans="7:7">
      <c r="G25630"/>
    </row>
    <row r="25631" spans="7:7">
      <c r="G25631"/>
    </row>
    <row r="25632" spans="7:7">
      <c r="G25632"/>
    </row>
    <row r="25633" spans="7:7">
      <c r="G25633"/>
    </row>
    <row r="25634" spans="7:7">
      <c r="G25634"/>
    </row>
    <row r="25635" spans="7:7">
      <c r="G25635"/>
    </row>
    <row r="25636" spans="7:7">
      <c r="G25636"/>
    </row>
    <row r="25637" spans="7:7">
      <c r="G25637"/>
    </row>
    <row r="25638" spans="7:7">
      <c r="G25638"/>
    </row>
    <row r="25639" spans="7:7">
      <c r="G25639"/>
    </row>
    <row r="25640" spans="7:7">
      <c r="G25640"/>
    </row>
    <row r="25641" spans="7:7">
      <c r="G25641"/>
    </row>
    <row r="25642" spans="7:7">
      <c r="G25642"/>
    </row>
    <row r="25643" spans="7:7">
      <c r="G25643"/>
    </row>
    <row r="25644" spans="7:7">
      <c r="G25644"/>
    </row>
    <row r="25645" spans="7:7">
      <c r="G25645"/>
    </row>
    <row r="25646" spans="7:7">
      <c r="G25646"/>
    </row>
    <row r="25647" spans="7:7">
      <c r="G25647"/>
    </row>
    <row r="25648" spans="7:7">
      <c r="G25648"/>
    </row>
    <row r="25649" spans="7:7">
      <c r="G25649"/>
    </row>
    <row r="25650" spans="7:7">
      <c r="G25650"/>
    </row>
    <row r="25651" spans="7:7">
      <c r="G25651"/>
    </row>
    <row r="25652" spans="7:7">
      <c r="G25652"/>
    </row>
    <row r="25653" spans="7:7">
      <c r="G25653"/>
    </row>
    <row r="25654" spans="7:7">
      <c r="G25654"/>
    </row>
    <row r="25655" spans="7:7">
      <c r="G25655"/>
    </row>
    <row r="25656" spans="7:7">
      <c r="G25656"/>
    </row>
    <row r="25657" spans="7:7">
      <c r="G25657"/>
    </row>
    <row r="25658" spans="7:7">
      <c r="G25658"/>
    </row>
    <row r="25659" spans="7:7">
      <c r="G25659"/>
    </row>
    <row r="25660" spans="7:7">
      <c r="G25660"/>
    </row>
    <row r="25661" spans="7:7">
      <c r="G25661"/>
    </row>
    <row r="25662" spans="7:7">
      <c r="G25662"/>
    </row>
    <row r="25663" spans="7:7">
      <c r="G25663"/>
    </row>
    <row r="25664" spans="7:7">
      <c r="G25664"/>
    </row>
    <row r="25665" spans="7:7">
      <c r="G25665"/>
    </row>
    <row r="25666" spans="7:7">
      <c r="G25666"/>
    </row>
    <row r="25667" spans="7:7">
      <c r="G25667"/>
    </row>
    <row r="25668" spans="7:7">
      <c r="G25668"/>
    </row>
    <row r="25669" spans="7:7">
      <c r="G25669"/>
    </row>
    <row r="25670" spans="7:7">
      <c r="G25670"/>
    </row>
    <row r="25671" spans="7:7">
      <c r="G25671"/>
    </row>
    <row r="25672" spans="7:7">
      <c r="G25672"/>
    </row>
    <row r="25673" spans="7:7">
      <c r="G25673"/>
    </row>
    <row r="25674" spans="7:7">
      <c r="G25674"/>
    </row>
    <row r="25675" spans="7:7">
      <c r="G25675"/>
    </row>
    <row r="25676" spans="7:7">
      <c r="G25676"/>
    </row>
    <row r="25677" spans="7:7">
      <c r="G25677"/>
    </row>
    <row r="25678" spans="7:7">
      <c r="G25678"/>
    </row>
    <row r="25679" spans="7:7">
      <c r="G25679"/>
    </row>
    <row r="25680" spans="7:7">
      <c r="G25680"/>
    </row>
    <row r="25681" spans="7:7">
      <c r="G25681"/>
    </row>
    <row r="25682" spans="7:7">
      <c r="G25682"/>
    </row>
    <row r="25683" spans="7:7">
      <c r="G25683"/>
    </row>
    <row r="25684" spans="7:7">
      <c r="G25684"/>
    </row>
    <row r="25685" spans="7:7">
      <c r="G25685"/>
    </row>
    <row r="25686" spans="7:7">
      <c r="G25686"/>
    </row>
    <row r="25687" spans="7:7">
      <c r="G25687"/>
    </row>
    <row r="25688" spans="7:7">
      <c r="G25688"/>
    </row>
    <row r="25689" spans="7:7">
      <c r="G25689"/>
    </row>
    <row r="25690" spans="7:7">
      <c r="G25690"/>
    </row>
    <row r="25691" spans="7:7">
      <c r="G25691"/>
    </row>
    <row r="25692" spans="7:7">
      <c r="G25692"/>
    </row>
    <row r="25693" spans="7:7">
      <c r="G25693"/>
    </row>
    <row r="25694" spans="7:7">
      <c r="G25694"/>
    </row>
    <row r="25695" spans="7:7">
      <c r="G25695"/>
    </row>
    <row r="25696" spans="7:7">
      <c r="G25696"/>
    </row>
    <row r="25697" spans="7:7">
      <c r="G25697"/>
    </row>
    <row r="25698" spans="7:7">
      <c r="G25698"/>
    </row>
    <row r="25699" spans="7:7">
      <c r="G25699"/>
    </row>
    <row r="25700" spans="7:7">
      <c r="G25700"/>
    </row>
    <row r="25701" spans="7:7">
      <c r="G25701"/>
    </row>
    <row r="25702" spans="7:7">
      <c r="G25702"/>
    </row>
    <row r="25703" spans="7:7">
      <c r="G25703"/>
    </row>
    <row r="25704" spans="7:7">
      <c r="G25704"/>
    </row>
    <row r="25705" spans="7:7">
      <c r="G25705"/>
    </row>
    <row r="25706" spans="7:7">
      <c r="G25706"/>
    </row>
    <row r="25707" spans="7:7">
      <c r="G25707"/>
    </row>
    <row r="25708" spans="7:7">
      <c r="G25708"/>
    </row>
    <row r="25709" spans="7:7">
      <c r="G25709"/>
    </row>
    <row r="25710" spans="7:7">
      <c r="G25710"/>
    </row>
    <row r="25711" spans="7:7">
      <c r="G25711"/>
    </row>
    <row r="25712" spans="7:7">
      <c r="G25712"/>
    </row>
    <row r="25713" spans="7:7">
      <c r="G25713"/>
    </row>
    <row r="25714" spans="7:7">
      <c r="G25714"/>
    </row>
    <row r="25715" spans="7:7">
      <c r="G25715"/>
    </row>
    <row r="25716" spans="7:7">
      <c r="G25716"/>
    </row>
    <row r="25717" spans="7:7">
      <c r="G25717"/>
    </row>
    <row r="25718" spans="7:7">
      <c r="G25718"/>
    </row>
    <row r="25719" spans="7:7">
      <c r="G25719"/>
    </row>
    <row r="25720" spans="7:7">
      <c r="G25720"/>
    </row>
    <row r="25721" spans="7:7">
      <c r="G25721"/>
    </row>
    <row r="25722" spans="7:7">
      <c r="G25722"/>
    </row>
    <row r="25723" spans="7:7">
      <c r="G25723"/>
    </row>
    <row r="25724" spans="7:7">
      <c r="G25724"/>
    </row>
    <row r="25725" spans="7:7">
      <c r="G25725"/>
    </row>
    <row r="25726" spans="7:7">
      <c r="G25726"/>
    </row>
    <row r="25727" spans="7:7">
      <c r="G25727"/>
    </row>
    <row r="25728" spans="7:7">
      <c r="G25728"/>
    </row>
    <row r="25729" spans="7:7">
      <c r="G25729"/>
    </row>
    <row r="25730" spans="7:7">
      <c r="G25730"/>
    </row>
    <row r="25731" spans="7:7">
      <c r="G25731"/>
    </row>
    <row r="25732" spans="7:7">
      <c r="G25732"/>
    </row>
    <row r="25733" spans="7:7">
      <c r="G25733"/>
    </row>
    <row r="25734" spans="7:7">
      <c r="G25734"/>
    </row>
    <row r="25735" spans="7:7">
      <c r="G25735"/>
    </row>
    <row r="25736" spans="7:7">
      <c r="G25736"/>
    </row>
    <row r="25737" spans="7:7">
      <c r="G25737"/>
    </row>
    <row r="25738" spans="7:7">
      <c r="G25738"/>
    </row>
    <row r="25739" spans="7:7">
      <c r="G25739"/>
    </row>
    <row r="25740" spans="7:7">
      <c r="G25740"/>
    </row>
    <row r="25741" spans="7:7">
      <c r="G25741"/>
    </row>
    <row r="25742" spans="7:7">
      <c r="G25742"/>
    </row>
    <row r="25743" spans="7:7">
      <c r="G25743"/>
    </row>
    <row r="25744" spans="7:7">
      <c r="G25744"/>
    </row>
    <row r="25745" spans="7:7">
      <c r="G25745"/>
    </row>
    <row r="25746" spans="7:7">
      <c r="G25746"/>
    </row>
    <row r="25747" spans="7:7">
      <c r="G25747"/>
    </row>
    <row r="25748" spans="7:7">
      <c r="G25748"/>
    </row>
    <row r="25749" spans="7:7">
      <c r="G25749"/>
    </row>
    <row r="25750" spans="7:7">
      <c r="G25750"/>
    </row>
    <row r="25751" spans="7:7">
      <c r="G25751"/>
    </row>
    <row r="25752" spans="7:7">
      <c r="G25752"/>
    </row>
    <row r="25753" spans="7:7">
      <c r="G25753"/>
    </row>
    <row r="25754" spans="7:7">
      <c r="G25754"/>
    </row>
    <row r="25755" spans="7:7">
      <c r="G25755"/>
    </row>
    <row r="25756" spans="7:7">
      <c r="G25756"/>
    </row>
    <row r="25757" spans="7:7">
      <c r="G25757"/>
    </row>
    <row r="25758" spans="7:7">
      <c r="G25758"/>
    </row>
    <row r="25759" spans="7:7">
      <c r="G25759"/>
    </row>
    <row r="25760" spans="7:7">
      <c r="G25760"/>
    </row>
    <row r="25761" spans="7:7">
      <c r="G25761"/>
    </row>
    <row r="25762" spans="7:7">
      <c r="G25762"/>
    </row>
    <row r="25763" spans="7:7">
      <c r="G25763"/>
    </row>
    <row r="25764" spans="7:7">
      <c r="G25764"/>
    </row>
    <row r="25765" spans="7:7">
      <c r="G25765"/>
    </row>
    <row r="25766" spans="7:7">
      <c r="G25766"/>
    </row>
    <row r="25767" spans="7:7">
      <c r="G25767"/>
    </row>
    <row r="25768" spans="7:7">
      <c r="G25768"/>
    </row>
    <row r="25769" spans="7:7">
      <c r="G25769"/>
    </row>
    <row r="25770" spans="7:7">
      <c r="G25770"/>
    </row>
    <row r="25771" spans="7:7">
      <c r="G25771"/>
    </row>
    <row r="25772" spans="7:7">
      <c r="G25772"/>
    </row>
    <row r="25773" spans="7:7">
      <c r="G25773"/>
    </row>
    <row r="25774" spans="7:7">
      <c r="G25774"/>
    </row>
    <row r="25775" spans="7:7">
      <c r="G25775"/>
    </row>
    <row r="25776" spans="7:7">
      <c r="G25776"/>
    </row>
    <row r="25777" spans="7:7">
      <c r="G25777"/>
    </row>
    <row r="25778" spans="7:7">
      <c r="G25778"/>
    </row>
    <row r="25779" spans="7:7">
      <c r="G25779"/>
    </row>
    <row r="25780" spans="7:7">
      <c r="G25780"/>
    </row>
    <row r="25781" spans="7:7">
      <c r="G25781"/>
    </row>
    <row r="25782" spans="7:7">
      <c r="G25782"/>
    </row>
    <row r="25783" spans="7:7">
      <c r="G25783"/>
    </row>
    <row r="25784" spans="7:7">
      <c r="G25784"/>
    </row>
    <row r="25785" spans="7:7">
      <c r="G25785"/>
    </row>
    <row r="25786" spans="7:7">
      <c r="G25786"/>
    </row>
    <row r="25787" spans="7:7">
      <c r="G25787"/>
    </row>
    <row r="25788" spans="7:7">
      <c r="G25788"/>
    </row>
    <row r="25789" spans="7:7">
      <c r="G25789"/>
    </row>
    <row r="25790" spans="7:7">
      <c r="G25790"/>
    </row>
    <row r="25791" spans="7:7">
      <c r="G25791"/>
    </row>
    <row r="25792" spans="7:7">
      <c r="G25792"/>
    </row>
    <row r="25793" spans="7:7">
      <c r="G25793"/>
    </row>
    <row r="25794" spans="7:7">
      <c r="G25794"/>
    </row>
    <row r="25795" spans="7:7">
      <c r="G25795"/>
    </row>
    <row r="25796" spans="7:7">
      <c r="G25796"/>
    </row>
    <row r="25797" spans="7:7">
      <c r="G25797"/>
    </row>
    <row r="25798" spans="7:7">
      <c r="G25798"/>
    </row>
    <row r="25799" spans="7:7">
      <c r="G25799"/>
    </row>
    <row r="25800" spans="7:7">
      <c r="G25800"/>
    </row>
    <row r="25801" spans="7:7">
      <c r="G25801"/>
    </row>
    <row r="25802" spans="7:7">
      <c r="G25802"/>
    </row>
    <row r="25803" spans="7:7">
      <c r="G25803"/>
    </row>
    <row r="25804" spans="7:7">
      <c r="G25804"/>
    </row>
    <row r="25805" spans="7:7">
      <c r="G25805"/>
    </row>
    <row r="25806" spans="7:7">
      <c r="G25806"/>
    </row>
    <row r="25807" spans="7:7">
      <c r="G25807"/>
    </row>
    <row r="25808" spans="7:7">
      <c r="G25808"/>
    </row>
    <row r="25809" spans="7:7">
      <c r="G25809"/>
    </row>
    <row r="25810" spans="7:7">
      <c r="G25810"/>
    </row>
    <row r="25811" spans="7:7">
      <c r="G25811"/>
    </row>
    <row r="25812" spans="7:7">
      <c r="G25812"/>
    </row>
    <row r="25813" spans="7:7">
      <c r="G25813"/>
    </row>
    <row r="25814" spans="7:7">
      <c r="G25814"/>
    </row>
    <row r="25815" spans="7:7">
      <c r="G25815"/>
    </row>
    <row r="25816" spans="7:7">
      <c r="G25816"/>
    </row>
    <row r="25817" spans="7:7">
      <c r="G25817"/>
    </row>
    <row r="25818" spans="7:7">
      <c r="G25818"/>
    </row>
    <row r="25819" spans="7:7">
      <c r="G25819"/>
    </row>
    <row r="25820" spans="7:7">
      <c r="G25820"/>
    </row>
    <row r="25821" spans="7:7">
      <c r="G25821"/>
    </row>
    <row r="25822" spans="7:7">
      <c r="G25822"/>
    </row>
    <row r="25823" spans="7:7">
      <c r="G25823"/>
    </row>
    <row r="25824" spans="7:7">
      <c r="G25824"/>
    </row>
    <row r="25825" spans="7:7">
      <c r="G25825"/>
    </row>
    <row r="25826" spans="7:7">
      <c r="G25826"/>
    </row>
    <row r="25827" spans="7:7">
      <c r="G25827"/>
    </row>
    <row r="25828" spans="7:7">
      <c r="G25828"/>
    </row>
    <row r="25829" spans="7:7">
      <c r="G25829"/>
    </row>
    <row r="25830" spans="7:7">
      <c r="G25830"/>
    </row>
    <row r="25831" spans="7:7">
      <c r="G25831"/>
    </row>
    <row r="25832" spans="7:7">
      <c r="G25832"/>
    </row>
    <row r="25833" spans="7:7">
      <c r="G25833"/>
    </row>
    <row r="25834" spans="7:7">
      <c r="G25834"/>
    </row>
    <row r="25835" spans="7:7">
      <c r="G25835"/>
    </row>
    <row r="25836" spans="7:7">
      <c r="G25836"/>
    </row>
    <row r="25837" spans="7:7">
      <c r="G25837"/>
    </row>
    <row r="25838" spans="7:7">
      <c r="G25838"/>
    </row>
    <row r="25839" spans="7:7">
      <c r="G25839"/>
    </row>
    <row r="25840" spans="7:7">
      <c r="G25840"/>
    </row>
    <row r="25841" spans="7:7">
      <c r="G25841"/>
    </row>
    <row r="25842" spans="7:7">
      <c r="G25842"/>
    </row>
    <row r="25843" spans="7:7">
      <c r="G25843"/>
    </row>
    <row r="25844" spans="7:7">
      <c r="G25844"/>
    </row>
    <row r="25845" spans="7:7">
      <c r="G25845"/>
    </row>
    <row r="25846" spans="7:7">
      <c r="G25846"/>
    </row>
    <row r="25847" spans="7:7">
      <c r="G25847"/>
    </row>
    <row r="25848" spans="7:7">
      <c r="G25848"/>
    </row>
    <row r="25849" spans="7:7">
      <c r="G25849"/>
    </row>
    <row r="25850" spans="7:7">
      <c r="G25850"/>
    </row>
    <row r="25851" spans="7:7">
      <c r="G25851"/>
    </row>
    <row r="25852" spans="7:7">
      <c r="G25852"/>
    </row>
    <row r="25853" spans="7:7">
      <c r="G25853"/>
    </row>
    <row r="25854" spans="7:7">
      <c r="G25854"/>
    </row>
    <row r="25855" spans="7:7">
      <c r="G25855"/>
    </row>
    <row r="25856" spans="7:7">
      <c r="G25856"/>
    </row>
    <row r="25857" spans="7:7">
      <c r="G25857"/>
    </row>
    <row r="25858" spans="7:7">
      <c r="G25858"/>
    </row>
    <row r="25859" spans="7:7">
      <c r="G25859"/>
    </row>
    <row r="25860" spans="7:7">
      <c r="G25860"/>
    </row>
    <row r="25861" spans="7:7">
      <c r="G25861"/>
    </row>
    <row r="25862" spans="7:7">
      <c r="G25862"/>
    </row>
    <row r="25863" spans="7:7">
      <c r="G25863"/>
    </row>
    <row r="25864" spans="7:7">
      <c r="G25864"/>
    </row>
    <row r="25865" spans="7:7">
      <c r="G25865"/>
    </row>
    <row r="25866" spans="7:7">
      <c r="G25866"/>
    </row>
    <row r="25867" spans="7:7">
      <c r="G25867"/>
    </row>
    <row r="25868" spans="7:7">
      <c r="G25868"/>
    </row>
    <row r="25869" spans="7:7">
      <c r="G25869"/>
    </row>
    <row r="25870" spans="7:7">
      <c r="G25870"/>
    </row>
    <row r="25871" spans="7:7">
      <c r="G25871"/>
    </row>
    <row r="25872" spans="7:7">
      <c r="G25872"/>
    </row>
    <row r="25873" spans="7:7">
      <c r="G25873"/>
    </row>
    <row r="25874" spans="7:7">
      <c r="G25874"/>
    </row>
    <row r="25875" spans="7:7">
      <c r="G25875"/>
    </row>
    <row r="25876" spans="7:7">
      <c r="G25876"/>
    </row>
    <row r="25877" spans="7:7">
      <c r="G25877"/>
    </row>
    <row r="25878" spans="7:7">
      <c r="G25878"/>
    </row>
    <row r="25879" spans="7:7">
      <c r="G25879"/>
    </row>
    <row r="25880" spans="7:7">
      <c r="G25880"/>
    </row>
    <row r="25881" spans="7:7">
      <c r="G25881"/>
    </row>
    <row r="25882" spans="7:7">
      <c r="G25882"/>
    </row>
    <row r="25883" spans="7:7">
      <c r="G25883"/>
    </row>
    <row r="25884" spans="7:7">
      <c r="G25884"/>
    </row>
    <row r="25885" spans="7:7">
      <c r="G25885"/>
    </row>
    <row r="25886" spans="7:7">
      <c r="G25886"/>
    </row>
    <row r="25887" spans="7:7">
      <c r="G25887"/>
    </row>
    <row r="25888" spans="7:7">
      <c r="G25888"/>
    </row>
    <row r="25889" spans="7:7">
      <c r="G25889"/>
    </row>
    <row r="25890" spans="7:7">
      <c r="G25890"/>
    </row>
    <row r="25891" spans="7:7">
      <c r="G25891"/>
    </row>
    <row r="25892" spans="7:7">
      <c r="G25892"/>
    </row>
    <row r="25893" spans="7:7">
      <c r="G25893"/>
    </row>
    <row r="25894" spans="7:7">
      <c r="G25894"/>
    </row>
    <row r="25895" spans="7:7">
      <c r="G25895"/>
    </row>
    <row r="25896" spans="7:7">
      <c r="G25896"/>
    </row>
    <row r="25897" spans="7:7">
      <c r="G25897"/>
    </row>
    <row r="25898" spans="7:7">
      <c r="G25898"/>
    </row>
    <row r="25899" spans="7:7">
      <c r="G25899"/>
    </row>
    <row r="25900" spans="7:7">
      <c r="G25900"/>
    </row>
    <row r="25901" spans="7:7">
      <c r="G25901"/>
    </row>
    <row r="25902" spans="7:7">
      <c r="G25902"/>
    </row>
    <row r="25903" spans="7:7">
      <c r="G25903"/>
    </row>
    <row r="25904" spans="7:7">
      <c r="G25904"/>
    </row>
    <row r="25905" spans="7:7">
      <c r="G25905"/>
    </row>
    <row r="25906" spans="7:7">
      <c r="G25906"/>
    </row>
    <row r="25907" spans="7:7">
      <c r="G25907"/>
    </row>
    <row r="25908" spans="7:7">
      <c r="G25908"/>
    </row>
    <row r="25909" spans="7:7">
      <c r="G25909"/>
    </row>
    <row r="25910" spans="7:7">
      <c r="G25910"/>
    </row>
    <row r="25911" spans="7:7">
      <c r="G25911"/>
    </row>
    <row r="25912" spans="7:7">
      <c r="G25912"/>
    </row>
    <row r="25913" spans="7:7">
      <c r="G25913"/>
    </row>
    <row r="25914" spans="7:7">
      <c r="G25914"/>
    </row>
    <row r="25915" spans="7:7">
      <c r="G25915"/>
    </row>
    <row r="25916" spans="7:7">
      <c r="G25916"/>
    </row>
    <row r="25917" spans="7:7">
      <c r="G25917"/>
    </row>
    <row r="25918" spans="7:7">
      <c r="G25918"/>
    </row>
    <row r="25919" spans="7:7">
      <c r="G25919"/>
    </row>
    <row r="25920" spans="7:7">
      <c r="G25920"/>
    </row>
    <row r="25921" spans="7:7">
      <c r="G25921"/>
    </row>
    <row r="25922" spans="7:7">
      <c r="G25922"/>
    </row>
    <row r="25923" spans="7:7">
      <c r="G25923"/>
    </row>
    <row r="25924" spans="7:7">
      <c r="G25924"/>
    </row>
    <row r="25925" spans="7:7">
      <c r="G25925"/>
    </row>
    <row r="25926" spans="7:7">
      <c r="G25926"/>
    </row>
    <row r="25927" spans="7:7">
      <c r="G25927"/>
    </row>
    <row r="25928" spans="7:7">
      <c r="G25928"/>
    </row>
    <row r="25929" spans="7:7">
      <c r="G25929"/>
    </row>
    <row r="25930" spans="7:7">
      <c r="G25930"/>
    </row>
    <row r="25931" spans="7:7">
      <c r="G25931"/>
    </row>
    <row r="25932" spans="7:7">
      <c r="G25932"/>
    </row>
    <row r="25933" spans="7:7">
      <c r="G25933"/>
    </row>
    <row r="25934" spans="7:7">
      <c r="G25934"/>
    </row>
    <row r="25935" spans="7:7">
      <c r="G25935"/>
    </row>
    <row r="25936" spans="7:7">
      <c r="G25936"/>
    </row>
    <row r="25937" spans="7:7">
      <c r="G25937"/>
    </row>
    <row r="25938" spans="7:7">
      <c r="G25938"/>
    </row>
    <row r="25939" spans="7:7">
      <c r="G25939"/>
    </row>
    <row r="25940" spans="7:7">
      <c r="G25940"/>
    </row>
    <row r="25941" spans="7:7">
      <c r="G25941"/>
    </row>
    <row r="25942" spans="7:7">
      <c r="G25942"/>
    </row>
    <row r="25943" spans="7:7">
      <c r="G25943"/>
    </row>
    <row r="25944" spans="7:7">
      <c r="G25944"/>
    </row>
    <row r="25945" spans="7:7">
      <c r="G25945"/>
    </row>
    <row r="25946" spans="7:7">
      <c r="G25946"/>
    </row>
    <row r="25947" spans="7:7">
      <c r="G25947"/>
    </row>
    <row r="25948" spans="7:7">
      <c r="G25948"/>
    </row>
    <row r="25949" spans="7:7">
      <c r="G25949"/>
    </row>
    <row r="25950" spans="7:7">
      <c r="G25950"/>
    </row>
    <row r="25951" spans="7:7">
      <c r="G25951"/>
    </row>
    <row r="25952" spans="7:7">
      <c r="G25952"/>
    </row>
    <row r="25953" spans="7:7">
      <c r="G25953"/>
    </row>
    <row r="25954" spans="7:7">
      <c r="G25954"/>
    </row>
    <row r="25955" spans="7:7">
      <c r="G25955"/>
    </row>
    <row r="25956" spans="7:7">
      <c r="G25956"/>
    </row>
    <row r="25957" spans="7:7">
      <c r="G25957"/>
    </row>
    <row r="25958" spans="7:7">
      <c r="G25958"/>
    </row>
    <row r="25959" spans="7:7">
      <c r="G25959"/>
    </row>
    <row r="25960" spans="7:7">
      <c r="G25960"/>
    </row>
    <row r="25961" spans="7:7">
      <c r="G25961"/>
    </row>
    <row r="25962" spans="7:7">
      <c r="G25962"/>
    </row>
    <row r="25963" spans="7:7">
      <c r="G25963"/>
    </row>
    <row r="25964" spans="7:7">
      <c r="G25964"/>
    </row>
    <row r="25965" spans="7:7">
      <c r="G25965"/>
    </row>
    <row r="25966" spans="7:7">
      <c r="G25966"/>
    </row>
    <row r="25967" spans="7:7">
      <c r="G25967"/>
    </row>
    <row r="25968" spans="7:7">
      <c r="G25968"/>
    </row>
    <row r="25969" spans="7:7">
      <c r="G25969"/>
    </row>
    <row r="25970" spans="7:7">
      <c r="G25970"/>
    </row>
    <row r="25971" spans="7:7">
      <c r="G25971"/>
    </row>
    <row r="25972" spans="7:7">
      <c r="G25972"/>
    </row>
    <row r="25973" spans="7:7">
      <c r="G25973"/>
    </row>
    <row r="25974" spans="7:7">
      <c r="G25974"/>
    </row>
    <row r="25975" spans="7:7">
      <c r="G25975"/>
    </row>
    <row r="25976" spans="7:7">
      <c r="G25976"/>
    </row>
    <row r="25977" spans="7:7">
      <c r="G25977"/>
    </row>
    <row r="25978" spans="7:7">
      <c r="G25978"/>
    </row>
    <row r="25979" spans="7:7">
      <c r="G25979"/>
    </row>
    <row r="25980" spans="7:7">
      <c r="G25980"/>
    </row>
    <row r="25981" spans="7:7">
      <c r="G25981"/>
    </row>
    <row r="25982" spans="7:7">
      <c r="G25982"/>
    </row>
    <row r="25983" spans="7:7">
      <c r="G25983"/>
    </row>
    <row r="25984" spans="7:7">
      <c r="G25984"/>
    </row>
    <row r="25985" spans="7:7">
      <c r="G25985"/>
    </row>
    <row r="25986" spans="7:7">
      <c r="G25986"/>
    </row>
    <row r="25987" spans="7:7">
      <c r="G25987"/>
    </row>
    <row r="25988" spans="7:7">
      <c r="G25988"/>
    </row>
    <row r="25989" spans="7:7">
      <c r="G25989"/>
    </row>
    <row r="25990" spans="7:7">
      <c r="G25990"/>
    </row>
    <row r="25991" spans="7:7">
      <c r="G25991"/>
    </row>
    <row r="25992" spans="7:7">
      <c r="G25992"/>
    </row>
    <row r="25993" spans="7:7">
      <c r="G25993"/>
    </row>
    <row r="25994" spans="7:7">
      <c r="G25994"/>
    </row>
    <row r="25995" spans="7:7">
      <c r="G25995"/>
    </row>
    <row r="25996" spans="7:7">
      <c r="G25996"/>
    </row>
    <row r="25997" spans="7:7">
      <c r="G25997"/>
    </row>
    <row r="25998" spans="7:7">
      <c r="G25998"/>
    </row>
    <row r="25999" spans="7:7">
      <c r="G25999"/>
    </row>
    <row r="26000" spans="7:7">
      <c r="G26000"/>
    </row>
    <row r="26001" spans="7:7">
      <c r="G26001"/>
    </row>
    <row r="26002" spans="7:7">
      <c r="G26002"/>
    </row>
    <row r="26003" spans="7:7">
      <c r="G26003"/>
    </row>
    <row r="26004" spans="7:7">
      <c r="G26004"/>
    </row>
    <row r="26005" spans="7:7">
      <c r="G26005"/>
    </row>
    <row r="26006" spans="7:7">
      <c r="G26006"/>
    </row>
    <row r="26007" spans="7:7">
      <c r="G26007"/>
    </row>
    <row r="26008" spans="7:7">
      <c r="G26008"/>
    </row>
    <row r="26009" spans="7:7">
      <c r="G26009"/>
    </row>
    <row r="26010" spans="7:7">
      <c r="G26010"/>
    </row>
    <row r="26011" spans="7:7">
      <c r="G26011"/>
    </row>
    <row r="26012" spans="7:7">
      <c r="G26012"/>
    </row>
    <row r="26013" spans="7:7">
      <c r="G26013"/>
    </row>
    <row r="26014" spans="7:7">
      <c r="G26014"/>
    </row>
    <row r="26015" spans="7:7">
      <c r="G26015"/>
    </row>
    <row r="26016" spans="7:7">
      <c r="G26016"/>
    </row>
    <row r="26017" spans="7:7">
      <c r="G26017"/>
    </row>
    <row r="26018" spans="7:7">
      <c r="G26018"/>
    </row>
    <row r="26019" spans="7:7">
      <c r="G26019"/>
    </row>
    <row r="26020" spans="7:7">
      <c r="G26020"/>
    </row>
    <row r="26021" spans="7:7">
      <c r="G26021"/>
    </row>
    <row r="26022" spans="7:7">
      <c r="G26022"/>
    </row>
    <row r="26023" spans="7:7">
      <c r="G26023"/>
    </row>
    <row r="26024" spans="7:7">
      <c r="G26024"/>
    </row>
    <row r="26025" spans="7:7">
      <c r="G26025"/>
    </row>
    <row r="26026" spans="7:7">
      <c r="G26026"/>
    </row>
    <row r="26027" spans="7:7">
      <c r="G26027"/>
    </row>
    <row r="26028" spans="7:7">
      <c r="G26028"/>
    </row>
    <row r="26029" spans="7:7">
      <c r="G26029"/>
    </row>
    <row r="26030" spans="7:7">
      <c r="G26030"/>
    </row>
    <row r="26031" spans="7:7">
      <c r="G26031"/>
    </row>
    <row r="26032" spans="7:7">
      <c r="G26032"/>
    </row>
    <row r="26033" spans="7:7">
      <c r="G26033"/>
    </row>
    <row r="26034" spans="7:7">
      <c r="G26034"/>
    </row>
    <row r="26035" spans="7:7">
      <c r="G26035"/>
    </row>
    <row r="26036" spans="7:7">
      <c r="G26036"/>
    </row>
    <row r="26037" spans="7:7">
      <c r="G26037"/>
    </row>
    <row r="26038" spans="7:7">
      <c r="G26038"/>
    </row>
    <row r="26039" spans="7:7">
      <c r="G26039"/>
    </row>
    <row r="26040" spans="7:7">
      <c r="G26040"/>
    </row>
    <row r="26041" spans="7:7">
      <c r="G26041"/>
    </row>
    <row r="26042" spans="7:7">
      <c r="G26042"/>
    </row>
    <row r="26043" spans="7:7">
      <c r="G26043"/>
    </row>
    <row r="26044" spans="7:7">
      <c r="G26044"/>
    </row>
    <row r="26045" spans="7:7">
      <c r="G26045"/>
    </row>
    <row r="26046" spans="7:7">
      <c r="G26046"/>
    </row>
    <row r="26047" spans="7:7">
      <c r="G26047"/>
    </row>
    <row r="26048" spans="7:7">
      <c r="G26048"/>
    </row>
    <row r="26049" spans="7:7">
      <c r="G26049"/>
    </row>
    <row r="26050" spans="7:7">
      <c r="G26050"/>
    </row>
    <row r="26051" spans="7:7">
      <c r="G26051"/>
    </row>
    <row r="26052" spans="7:7">
      <c r="G26052"/>
    </row>
    <row r="26053" spans="7:7">
      <c r="G26053"/>
    </row>
    <row r="26054" spans="7:7">
      <c r="G26054"/>
    </row>
    <row r="26055" spans="7:7">
      <c r="G26055"/>
    </row>
    <row r="26056" spans="7:7">
      <c r="G26056"/>
    </row>
    <row r="26057" spans="7:7">
      <c r="G26057"/>
    </row>
    <row r="26058" spans="7:7">
      <c r="G26058"/>
    </row>
    <row r="26059" spans="7:7">
      <c r="G26059"/>
    </row>
    <row r="26060" spans="7:7">
      <c r="G26060"/>
    </row>
    <row r="26061" spans="7:7">
      <c r="G26061"/>
    </row>
    <row r="26062" spans="7:7">
      <c r="G26062"/>
    </row>
    <row r="26063" spans="7:7">
      <c r="G26063"/>
    </row>
    <row r="26064" spans="7:7">
      <c r="G26064"/>
    </row>
    <row r="26065" spans="7:7">
      <c r="G26065"/>
    </row>
    <row r="26066" spans="7:7">
      <c r="G26066"/>
    </row>
    <row r="26067" spans="7:7">
      <c r="G26067"/>
    </row>
    <row r="26068" spans="7:7">
      <c r="G26068"/>
    </row>
    <row r="26069" spans="7:7">
      <c r="G26069"/>
    </row>
    <row r="26070" spans="7:7">
      <c r="G26070"/>
    </row>
    <row r="26071" spans="7:7">
      <c r="G26071"/>
    </row>
    <row r="26072" spans="7:7">
      <c r="G26072"/>
    </row>
    <row r="26073" spans="7:7">
      <c r="G26073"/>
    </row>
    <row r="26074" spans="7:7">
      <c r="G26074"/>
    </row>
    <row r="26075" spans="7:7">
      <c r="G26075"/>
    </row>
    <row r="26076" spans="7:7">
      <c r="G26076"/>
    </row>
    <row r="26077" spans="7:7">
      <c r="G26077"/>
    </row>
    <row r="26078" spans="7:7">
      <c r="G26078"/>
    </row>
    <row r="26079" spans="7:7">
      <c r="G26079"/>
    </row>
    <row r="26080" spans="7:7">
      <c r="G26080"/>
    </row>
    <row r="26081" spans="7:7">
      <c r="G26081"/>
    </row>
    <row r="26082" spans="7:7">
      <c r="G26082"/>
    </row>
    <row r="26083" spans="7:7">
      <c r="G26083"/>
    </row>
    <row r="26084" spans="7:7">
      <c r="G26084"/>
    </row>
    <row r="26085" spans="7:7">
      <c r="G26085"/>
    </row>
    <row r="26086" spans="7:7">
      <c r="G26086"/>
    </row>
    <row r="26087" spans="7:7">
      <c r="G26087"/>
    </row>
    <row r="26088" spans="7:7">
      <c r="G26088"/>
    </row>
    <row r="26089" spans="7:7">
      <c r="G26089"/>
    </row>
    <row r="26090" spans="7:7">
      <c r="G26090"/>
    </row>
    <row r="26091" spans="7:7">
      <c r="G26091"/>
    </row>
    <row r="26092" spans="7:7">
      <c r="G26092"/>
    </row>
    <row r="26093" spans="7:7">
      <c r="G26093"/>
    </row>
    <row r="26094" spans="7:7">
      <c r="G26094"/>
    </row>
    <row r="26095" spans="7:7">
      <c r="G26095"/>
    </row>
    <row r="26096" spans="7:7">
      <c r="G26096"/>
    </row>
    <row r="26097" spans="7:7">
      <c r="G26097"/>
    </row>
    <row r="26098" spans="7:7">
      <c r="G26098"/>
    </row>
    <row r="26099" spans="7:7">
      <c r="G26099"/>
    </row>
    <row r="26100" spans="7:7">
      <c r="G26100"/>
    </row>
    <row r="26101" spans="7:7">
      <c r="G26101"/>
    </row>
    <row r="26102" spans="7:7">
      <c r="G26102"/>
    </row>
    <row r="26103" spans="7:7">
      <c r="G26103"/>
    </row>
    <row r="26104" spans="7:7">
      <c r="G26104"/>
    </row>
    <row r="26105" spans="7:7">
      <c r="G26105"/>
    </row>
    <row r="26106" spans="7:7">
      <c r="G26106"/>
    </row>
    <row r="26107" spans="7:7">
      <c r="G26107"/>
    </row>
    <row r="26108" spans="7:7">
      <c r="G26108"/>
    </row>
    <row r="26109" spans="7:7">
      <c r="G26109"/>
    </row>
    <row r="26110" spans="7:7">
      <c r="G26110"/>
    </row>
    <row r="26111" spans="7:7">
      <c r="G26111"/>
    </row>
    <row r="26112" spans="7:7">
      <c r="G26112"/>
    </row>
    <row r="26113" spans="7:7">
      <c r="G26113"/>
    </row>
    <row r="26114" spans="7:7">
      <c r="G26114"/>
    </row>
    <row r="26115" spans="7:7">
      <c r="G26115"/>
    </row>
    <row r="26116" spans="7:7">
      <c r="G26116"/>
    </row>
    <row r="26117" spans="7:7">
      <c r="G26117"/>
    </row>
    <row r="26118" spans="7:7">
      <c r="G26118"/>
    </row>
    <row r="26119" spans="7:7">
      <c r="G26119"/>
    </row>
    <row r="26120" spans="7:7">
      <c r="G26120"/>
    </row>
    <row r="26121" spans="7:7">
      <c r="G26121"/>
    </row>
    <row r="26122" spans="7:7">
      <c r="G26122"/>
    </row>
    <row r="26123" spans="7:7">
      <c r="G26123"/>
    </row>
    <row r="26124" spans="7:7">
      <c r="G26124"/>
    </row>
    <row r="26125" spans="7:7">
      <c r="G26125"/>
    </row>
    <row r="26126" spans="7:7">
      <c r="G26126"/>
    </row>
    <row r="26127" spans="7:7">
      <c r="G26127"/>
    </row>
    <row r="26128" spans="7:7">
      <c r="G26128"/>
    </row>
    <row r="26129" spans="7:7">
      <c r="G26129"/>
    </row>
    <row r="26130" spans="7:7">
      <c r="G26130"/>
    </row>
    <row r="26131" spans="7:7">
      <c r="G26131"/>
    </row>
    <row r="26132" spans="7:7">
      <c r="G26132"/>
    </row>
    <row r="26133" spans="7:7">
      <c r="G26133"/>
    </row>
    <row r="26134" spans="7:7">
      <c r="G26134"/>
    </row>
    <row r="26135" spans="7:7">
      <c r="G26135"/>
    </row>
    <row r="26136" spans="7:7">
      <c r="G26136"/>
    </row>
    <row r="26137" spans="7:7">
      <c r="G26137"/>
    </row>
    <row r="26138" spans="7:7">
      <c r="G26138"/>
    </row>
    <row r="26139" spans="7:7">
      <c r="G26139"/>
    </row>
    <row r="26140" spans="7:7">
      <c r="G26140"/>
    </row>
    <row r="26141" spans="7:7">
      <c r="G26141"/>
    </row>
    <row r="26142" spans="7:7">
      <c r="G26142"/>
    </row>
    <row r="26143" spans="7:7">
      <c r="G26143"/>
    </row>
    <row r="26144" spans="7:7">
      <c r="G26144"/>
    </row>
    <row r="26145" spans="7:7">
      <c r="G26145"/>
    </row>
    <row r="26146" spans="7:7">
      <c r="G26146"/>
    </row>
    <row r="26147" spans="7:7">
      <c r="G26147"/>
    </row>
    <row r="26148" spans="7:7">
      <c r="G26148"/>
    </row>
    <row r="26149" spans="7:7">
      <c r="G26149"/>
    </row>
    <row r="26150" spans="7:7">
      <c r="G26150"/>
    </row>
    <row r="26151" spans="7:7">
      <c r="G26151"/>
    </row>
    <row r="26152" spans="7:7">
      <c r="G26152"/>
    </row>
    <row r="26153" spans="7:7">
      <c r="G26153"/>
    </row>
    <row r="26154" spans="7:7">
      <c r="G26154"/>
    </row>
    <row r="26155" spans="7:7">
      <c r="G26155"/>
    </row>
    <row r="26156" spans="7:7">
      <c r="G26156"/>
    </row>
    <row r="26157" spans="7:7">
      <c r="G26157"/>
    </row>
    <row r="26158" spans="7:7">
      <c r="G26158"/>
    </row>
    <row r="26159" spans="7:7">
      <c r="G26159"/>
    </row>
    <row r="26160" spans="7:7">
      <c r="G26160"/>
    </row>
    <row r="26161" spans="7:7">
      <c r="G26161"/>
    </row>
    <row r="26162" spans="7:7">
      <c r="G26162"/>
    </row>
    <row r="26163" spans="7:7">
      <c r="G26163"/>
    </row>
    <row r="26164" spans="7:7">
      <c r="G26164"/>
    </row>
    <row r="26165" spans="7:7">
      <c r="G26165"/>
    </row>
    <row r="26166" spans="7:7">
      <c r="G26166"/>
    </row>
    <row r="26167" spans="7:7">
      <c r="G26167"/>
    </row>
    <row r="26168" spans="7:7">
      <c r="G26168"/>
    </row>
    <row r="26169" spans="7:7">
      <c r="G26169"/>
    </row>
    <row r="26170" spans="7:7">
      <c r="G26170"/>
    </row>
    <row r="26171" spans="7:7">
      <c r="G26171"/>
    </row>
    <row r="26172" spans="7:7">
      <c r="G26172"/>
    </row>
    <row r="26173" spans="7:7">
      <c r="G26173"/>
    </row>
    <row r="26174" spans="7:7">
      <c r="G26174"/>
    </row>
    <row r="26175" spans="7:7">
      <c r="G26175"/>
    </row>
    <row r="26176" spans="7:7">
      <c r="G26176"/>
    </row>
    <row r="26177" spans="7:7">
      <c r="G26177"/>
    </row>
    <row r="26178" spans="7:7">
      <c r="G26178"/>
    </row>
    <row r="26179" spans="7:7">
      <c r="G26179"/>
    </row>
    <row r="26180" spans="7:7">
      <c r="G26180"/>
    </row>
    <row r="26181" spans="7:7">
      <c r="G26181"/>
    </row>
    <row r="26182" spans="7:7">
      <c r="G26182"/>
    </row>
    <row r="26183" spans="7:7">
      <c r="G26183"/>
    </row>
    <row r="26184" spans="7:7">
      <c r="G26184"/>
    </row>
    <row r="26185" spans="7:7">
      <c r="G26185"/>
    </row>
    <row r="26186" spans="7:7">
      <c r="G26186"/>
    </row>
    <row r="26187" spans="7:7">
      <c r="G26187"/>
    </row>
    <row r="26188" spans="7:7">
      <c r="G26188"/>
    </row>
    <row r="26189" spans="7:7">
      <c r="G26189"/>
    </row>
    <row r="26190" spans="7:7">
      <c r="G26190"/>
    </row>
    <row r="26191" spans="7:7">
      <c r="G26191"/>
    </row>
    <row r="26192" spans="7:7">
      <c r="G26192"/>
    </row>
    <row r="26193" spans="7:7">
      <c r="G26193"/>
    </row>
    <row r="26194" spans="7:7">
      <c r="G26194"/>
    </row>
    <row r="26195" spans="7:7">
      <c r="G26195"/>
    </row>
    <row r="26196" spans="7:7">
      <c r="G26196"/>
    </row>
    <row r="26197" spans="7:7">
      <c r="G26197"/>
    </row>
    <row r="26198" spans="7:7">
      <c r="G26198"/>
    </row>
    <row r="26199" spans="7:7">
      <c r="G26199"/>
    </row>
    <row r="26200" spans="7:7">
      <c r="G26200"/>
    </row>
    <row r="26201" spans="7:7">
      <c r="G26201"/>
    </row>
    <row r="26202" spans="7:7">
      <c r="G26202"/>
    </row>
    <row r="26203" spans="7:7">
      <c r="G26203"/>
    </row>
    <row r="26204" spans="7:7">
      <c r="G26204"/>
    </row>
    <row r="26205" spans="7:7">
      <c r="G26205"/>
    </row>
    <row r="26206" spans="7:7">
      <c r="G26206"/>
    </row>
    <row r="26207" spans="7:7">
      <c r="G26207"/>
    </row>
    <row r="26208" spans="7:7">
      <c r="G26208"/>
    </row>
    <row r="26209" spans="7:7">
      <c r="G26209"/>
    </row>
    <row r="26210" spans="7:7">
      <c r="G26210"/>
    </row>
    <row r="26211" spans="7:7">
      <c r="G26211"/>
    </row>
    <row r="26212" spans="7:7">
      <c r="G26212"/>
    </row>
    <row r="26213" spans="7:7">
      <c r="G26213"/>
    </row>
    <row r="26214" spans="7:7">
      <c r="G26214"/>
    </row>
    <row r="26215" spans="7:7">
      <c r="G26215"/>
    </row>
    <row r="26216" spans="7:7">
      <c r="G26216"/>
    </row>
    <row r="26217" spans="7:7">
      <c r="G26217"/>
    </row>
    <row r="26218" spans="7:7">
      <c r="G26218"/>
    </row>
    <row r="26219" spans="7:7">
      <c r="G26219"/>
    </row>
    <row r="26220" spans="7:7">
      <c r="G26220"/>
    </row>
    <row r="26221" spans="7:7">
      <c r="G26221"/>
    </row>
    <row r="26222" spans="7:7">
      <c r="G26222"/>
    </row>
    <row r="26223" spans="7:7">
      <c r="G26223"/>
    </row>
    <row r="26224" spans="7:7">
      <c r="G26224"/>
    </row>
    <row r="26225" spans="7:7">
      <c r="G26225"/>
    </row>
    <row r="26226" spans="7:7">
      <c r="G26226"/>
    </row>
    <row r="26227" spans="7:7">
      <c r="G26227"/>
    </row>
    <row r="26228" spans="7:7">
      <c r="G26228"/>
    </row>
    <row r="26229" spans="7:7">
      <c r="G26229"/>
    </row>
    <row r="26230" spans="7:7">
      <c r="G26230"/>
    </row>
    <row r="26231" spans="7:7">
      <c r="G26231"/>
    </row>
    <row r="26232" spans="7:7">
      <c r="G26232"/>
    </row>
    <row r="26233" spans="7:7">
      <c r="G26233"/>
    </row>
    <row r="26234" spans="7:7">
      <c r="G26234"/>
    </row>
    <row r="26235" spans="7:7">
      <c r="G26235"/>
    </row>
    <row r="26236" spans="7:7">
      <c r="G26236"/>
    </row>
    <row r="26237" spans="7:7">
      <c r="G26237"/>
    </row>
    <row r="26238" spans="7:7">
      <c r="G26238"/>
    </row>
    <row r="26239" spans="7:7">
      <c r="G26239"/>
    </row>
    <row r="26240" spans="7:7">
      <c r="G26240"/>
    </row>
    <row r="26241" spans="7:7">
      <c r="G26241"/>
    </row>
    <row r="26242" spans="7:7">
      <c r="G26242"/>
    </row>
    <row r="26243" spans="7:7">
      <c r="G26243"/>
    </row>
    <row r="26244" spans="7:7">
      <c r="G26244"/>
    </row>
    <row r="26245" spans="7:7">
      <c r="G26245"/>
    </row>
    <row r="26246" spans="7:7">
      <c r="G26246"/>
    </row>
    <row r="26247" spans="7:7">
      <c r="G26247"/>
    </row>
    <row r="26248" spans="7:7">
      <c r="G26248"/>
    </row>
    <row r="26249" spans="7:7">
      <c r="G26249"/>
    </row>
    <row r="26250" spans="7:7">
      <c r="G26250"/>
    </row>
    <row r="26251" spans="7:7">
      <c r="G26251"/>
    </row>
    <row r="26252" spans="7:7">
      <c r="G26252"/>
    </row>
    <row r="26253" spans="7:7">
      <c r="G26253"/>
    </row>
    <row r="26254" spans="7:7">
      <c r="G26254"/>
    </row>
    <row r="26255" spans="7:7">
      <c r="G26255"/>
    </row>
    <row r="26256" spans="7:7">
      <c r="G26256"/>
    </row>
    <row r="26257" spans="7:7">
      <c r="G26257"/>
    </row>
    <row r="26258" spans="7:7">
      <c r="G26258"/>
    </row>
    <row r="26259" spans="7:7">
      <c r="G26259"/>
    </row>
    <row r="26260" spans="7:7">
      <c r="G26260"/>
    </row>
    <row r="26261" spans="7:7">
      <c r="G26261"/>
    </row>
    <row r="26262" spans="7:7">
      <c r="G26262"/>
    </row>
    <row r="26263" spans="7:7">
      <c r="G26263"/>
    </row>
    <row r="26264" spans="7:7">
      <c r="G26264"/>
    </row>
    <row r="26265" spans="7:7">
      <c r="G26265"/>
    </row>
    <row r="26266" spans="7:7">
      <c r="G26266"/>
    </row>
    <row r="26267" spans="7:7">
      <c r="G26267"/>
    </row>
    <row r="26268" spans="7:7">
      <c r="G26268"/>
    </row>
    <row r="26269" spans="7:7">
      <c r="G26269"/>
    </row>
    <row r="26270" spans="7:7">
      <c r="G26270"/>
    </row>
    <row r="26271" spans="7:7">
      <c r="G26271"/>
    </row>
    <row r="26272" spans="7:7">
      <c r="G26272"/>
    </row>
    <row r="26273" spans="7:7">
      <c r="G26273"/>
    </row>
    <row r="26274" spans="7:7">
      <c r="G26274"/>
    </row>
    <row r="26275" spans="7:7">
      <c r="G26275"/>
    </row>
    <row r="26276" spans="7:7">
      <c r="G26276"/>
    </row>
    <row r="26277" spans="7:7">
      <c r="G26277"/>
    </row>
    <row r="26278" spans="7:7">
      <c r="G26278"/>
    </row>
    <row r="26279" spans="7:7">
      <c r="G26279"/>
    </row>
    <row r="26280" spans="7:7">
      <c r="G26280"/>
    </row>
    <row r="26281" spans="7:7">
      <c r="G26281"/>
    </row>
    <row r="26282" spans="7:7">
      <c r="G26282"/>
    </row>
    <row r="26283" spans="7:7">
      <c r="G26283"/>
    </row>
    <row r="26284" spans="7:7">
      <c r="G26284"/>
    </row>
    <row r="26285" spans="7:7">
      <c r="G26285"/>
    </row>
    <row r="26286" spans="7:7">
      <c r="G26286"/>
    </row>
    <row r="26287" spans="7:7">
      <c r="G26287"/>
    </row>
    <row r="26288" spans="7:7">
      <c r="G26288"/>
    </row>
    <row r="26289" spans="7:7">
      <c r="G26289"/>
    </row>
    <row r="26290" spans="7:7">
      <c r="G26290"/>
    </row>
    <row r="26291" spans="7:7">
      <c r="G26291"/>
    </row>
    <row r="26292" spans="7:7">
      <c r="G26292"/>
    </row>
    <row r="26293" spans="7:7">
      <c r="G26293"/>
    </row>
    <row r="26294" spans="7:7">
      <c r="G26294"/>
    </row>
    <row r="26295" spans="7:7">
      <c r="G26295"/>
    </row>
    <row r="26296" spans="7:7">
      <c r="G26296"/>
    </row>
    <row r="26297" spans="7:7">
      <c r="G26297"/>
    </row>
    <row r="26298" spans="7:7">
      <c r="G26298"/>
    </row>
    <row r="26299" spans="7:7">
      <c r="G26299"/>
    </row>
    <row r="26300" spans="7:7">
      <c r="G26300"/>
    </row>
    <row r="26301" spans="7:7">
      <c r="G26301"/>
    </row>
    <row r="26302" spans="7:7">
      <c r="G26302"/>
    </row>
    <row r="26303" spans="7:7">
      <c r="G26303"/>
    </row>
    <row r="26304" spans="7:7">
      <c r="G26304"/>
    </row>
    <row r="26305" spans="7:7">
      <c r="G26305"/>
    </row>
    <row r="26306" spans="7:7">
      <c r="G26306"/>
    </row>
    <row r="26307" spans="7:7">
      <c r="G26307"/>
    </row>
    <row r="26308" spans="7:7">
      <c r="G26308"/>
    </row>
    <row r="26309" spans="7:7">
      <c r="G26309"/>
    </row>
    <row r="26310" spans="7:7">
      <c r="G26310"/>
    </row>
    <row r="26311" spans="7:7">
      <c r="G26311"/>
    </row>
    <row r="26312" spans="7:7">
      <c r="G26312"/>
    </row>
    <row r="26313" spans="7:7">
      <c r="G26313"/>
    </row>
    <row r="26314" spans="7:7">
      <c r="G26314"/>
    </row>
    <row r="26315" spans="7:7">
      <c r="G26315"/>
    </row>
    <row r="26316" spans="7:7">
      <c r="G26316"/>
    </row>
    <row r="26317" spans="7:7">
      <c r="G26317"/>
    </row>
    <row r="26318" spans="7:7">
      <c r="G26318"/>
    </row>
    <row r="26319" spans="7:7">
      <c r="G26319"/>
    </row>
    <row r="26320" spans="7:7">
      <c r="G26320"/>
    </row>
    <row r="26321" spans="7:7">
      <c r="G26321"/>
    </row>
    <row r="26322" spans="7:7">
      <c r="G26322"/>
    </row>
    <row r="26323" spans="7:7">
      <c r="G26323"/>
    </row>
    <row r="26324" spans="7:7">
      <c r="G26324"/>
    </row>
    <row r="26325" spans="7:7">
      <c r="G26325"/>
    </row>
    <row r="26326" spans="7:7">
      <c r="G26326"/>
    </row>
    <row r="26327" spans="7:7">
      <c r="G26327"/>
    </row>
    <row r="26328" spans="7:7">
      <c r="G26328"/>
    </row>
    <row r="26329" spans="7:7">
      <c r="G26329"/>
    </row>
    <row r="26330" spans="7:7">
      <c r="G26330"/>
    </row>
    <row r="26331" spans="7:7">
      <c r="G26331"/>
    </row>
    <row r="26332" spans="7:7">
      <c r="G26332"/>
    </row>
    <row r="26333" spans="7:7">
      <c r="G26333"/>
    </row>
    <row r="26334" spans="7:7">
      <c r="G26334"/>
    </row>
    <row r="26335" spans="7:7">
      <c r="G26335"/>
    </row>
    <row r="26336" spans="7:7">
      <c r="G26336"/>
    </row>
    <row r="26337" spans="7:7">
      <c r="G26337"/>
    </row>
    <row r="26338" spans="7:7">
      <c r="G26338"/>
    </row>
    <row r="26339" spans="7:7">
      <c r="G26339"/>
    </row>
    <row r="26340" spans="7:7">
      <c r="G26340"/>
    </row>
    <row r="26341" spans="7:7">
      <c r="G26341"/>
    </row>
    <row r="26342" spans="7:7">
      <c r="G26342"/>
    </row>
    <row r="26343" spans="7:7">
      <c r="G26343"/>
    </row>
    <row r="26344" spans="7:7">
      <c r="G26344"/>
    </row>
    <row r="26345" spans="7:7">
      <c r="G26345"/>
    </row>
    <row r="26346" spans="7:7">
      <c r="G26346"/>
    </row>
    <row r="26347" spans="7:7">
      <c r="G26347"/>
    </row>
    <row r="26348" spans="7:7">
      <c r="G26348"/>
    </row>
    <row r="26349" spans="7:7">
      <c r="G26349"/>
    </row>
    <row r="26350" spans="7:7">
      <c r="G26350"/>
    </row>
    <row r="26351" spans="7:7">
      <c r="G26351"/>
    </row>
    <row r="26352" spans="7:7">
      <c r="G26352"/>
    </row>
    <row r="26353" spans="7:7">
      <c r="G26353"/>
    </row>
    <row r="26354" spans="7:7">
      <c r="G26354"/>
    </row>
    <row r="26355" spans="7:7">
      <c r="G26355"/>
    </row>
    <row r="26356" spans="7:7">
      <c r="G26356"/>
    </row>
    <row r="26357" spans="7:7">
      <c r="G26357"/>
    </row>
    <row r="26358" spans="7:7">
      <c r="G26358"/>
    </row>
    <row r="26359" spans="7:7">
      <c r="G26359"/>
    </row>
    <row r="26360" spans="7:7">
      <c r="G26360"/>
    </row>
    <row r="26361" spans="7:7">
      <c r="G26361"/>
    </row>
    <row r="26362" spans="7:7">
      <c r="G26362"/>
    </row>
    <row r="26363" spans="7:7">
      <c r="G26363"/>
    </row>
    <row r="26364" spans="7:7">
      <c r="G26364"/>
    </row>
    <row r="26365" spans="7:7">
      <c r="G26365"/>
    </row>
    <row r="26366" spans="7:7">
      <c r="G26366"/>
    </row>
    <row r="26367" spans="7:7">
      <c r="G26367"/>
    </row>
    <row r="26368" spans="7:7">
      <c r="G26368"/>
    </row>
    <row r="26369" spans="7:7">
      <c r="G26369"/>
    </row>
    <row r="26370" spans="7:7">
      <c r="G26370"/>
    </row>
    <row r="26371" spans="7:7">
      <c r="G26371"/>
    </row>
    <row r="26372" spans="7:7">
      <c r="G26372"/>
    </row>
    <row r="26373" spans="7:7">
      <c r="G26373"/>
    </row>
    <row r="26374" spans="7:7">
      <c r="G26374"/>
    </row>
    <row r="26375" spans="7:7">
      <c r="G26375"/>
    </row>
    <row r="26376" spans="7:7">
      <c r="G26376"/>
    </row>
    <row r="26377" spans="7:7">
      <c r="G26377"/>
    </row>
    <row r="26378" spans="7:7">
      <c r="G26378"/>
    </row>
    <row r="26379" spans="7:7">
      <c r="G26379"/>
    </row>
    <row r="26380" spans="7:7">
      <c r="G26380"/>
    </row>
    <row r="26381" spans="7:7">
      <c r="G26381"/>
    </row>
    <row r="26382" spans="7:7">
      <c r="G26382"/>
    </row>
    <row r="26383" spans="7:7">
      <c r="G26383"/>
    </row>
    <row r="26384" spans="7:7">
      <c r="G26384"/>
    </row>
    <row r="26385" spans="7:7">
      <c r="G26385"/>
    </row>
    <row r="26386" spans="7:7">
      <c r="G26386"/>
    </row>
    <row r="26387" spans="7:7">
      <c r="G26387"/>
    </row>
    <row r="26388" spans="7:7">
      <c r="G26388"/>
    </row>
    <row r="26389" spans="7:7">
      <c r="G26389"/>
    </row>
    <row r="26390" spans="7:7">
      <c r="G26390"/>
    </row>
    <row r="26391" spans="7:7">
      <c r="G26391"/>
    </row>
    <row r="26392" spans="7:7">
      <c r="G26392"/>
    </row>
    <row r="26393" spans="7:7">
      <c r="G26393"/>
    </row>
    <row r="26394" spans="7:7">
      <c r="G26394"/>
    </row>
    <row r="26395" spans="7:7">
      <c r="G26395"/>
    </row>
    <row r="26396" spans="7:7">
      <c r="G26396"/>
    </row>
    <row r="26397" spans="7:7">
      <c r="G26397"/>
    </row>
    <row r="26398" spans="7:7">
      <c r="G26398"/>
    </row>
    <row r="26399" spans="7:7">
      <c r="G26399"/>
    </row>
    <row r="26400" spans="7:7">
      <c r="G26400"/>
    </row>
    <row r="26401" spans="7:7">
      <c r="G26401"/>
    </row>
    <row r="26402" spans="7:7">
      <c r="G26402"/>
    </row>
    <row r="26403" spans="7:7">
      <c r="G26403"/>
    </row>
    <row r="26404" spans="7:7">
      <c r="G26404"/>
    </row>
    <row r="26405" spans="7:7">
      <c r="G26405"/>
    </row>
    <row r="26406" spans="7:7">
      <c r="G26406"/>
    </row>
    <row r="26407" spans="7:7">
      <c r="G26407"/>
    </row>
    <row r="26408" spans="7:7">
      <c r="G26408"/>
    </row>
    <row r="26409" spans="7:7">
      <c r="G26409"/>
    </row>
    <row r="26410" spans="7:7">
      <c r="G26410"/>
    </row>
    <row r="26411" spans="7:7">
      <c r="G26411"/>
    </row>
    <row r="26412" spans="7:7">
      <c r="G26412"/>
    </row>
    <row r="26413" spans="7:7">
      <c r="G26413"/>
    </row>
    <row r="26414" spans="7:7">
      <c r="G26414"/>
    </row>
    <row r="26415" spans="7:7">
      <c r="G26415"/>
    </row>
    <row r="26416" spans="7:7">
      <c r="G26416"/>
    </row>
    <row r="26417" spans="7:7">
      <c r="G26417"/>
    </row>
    <row r="26418" spans="7:7">
      <c r="G26418"/>
    </row>
    <row r="26419" spans="7:7">
      <c r="G26419"/>
    </row>
    <row r="26420" spans="7:7">
      <c r="G26420"/>
    </row>
    <row r="26421" spans="7:7">
      <c r="G26421"/>
    </row>
    <row r="26422" spans="7:7">
      <c r="G26422"/>
    </row>
    <row r="26423" spans="7:7">
      <c r="G26423"/>
    </row>
    <row r="26424" spans="7:7">
      <c r="G26424"/>
    </row>
    <row r="26425" spans="7:7">
      <c r="G26425"/>
    </row>
    <row r="26426" spans="7:7">
      <c r="G26426"/>
    </row>
    <row r="26427" spans="7:7">
      <c r="G26427"/>
    </row>
    <row r="26428" spans="7:7">
      <c r="G26428"/>
    </row>
    <row r="26429" spans="7:7">
      <c r="G26429"/>
    </row>
    <row r="26430" spans="7:7">
      <c r="G26430"/>
    </row>
    <row r="26431" spans="7:7">
      <c r="G26431"/>
    </row>
    <row r="26432" spans="7:7">
      <c r="G26432"/>
    </row>
    <row r="26433" spans="7:7">
      <c r="G26433"/>
    </row>
    <row r="26434" spans="7:7">
      <c r="G26434"/>
    </row>
    <row r="26435" spans="7:7">
      <c r="G26435"/>
    </row>
    <row r="26436" spans="7:7">
      <c r="G26436"/>
    </row>
    <row r="26437" spans="7:7">
      <c r="G26437"/>
    </row>
    <row r="26438" spans="7:7">
      <c r="G26438"/>
    </row>
    <row r="26439" spans="7:7">
      <c r="G26439"/>
    </row>
    <row r="26440" spans="7:7">
      <c r="G26440"/>
    </row>
    <row r="26441" spans="7:7">
      <c r="G26441"/>
    </row>
    <row r="26442" spans="7:7">
      <c r="G26442"/>
    </row>
    <row r="26443" spans="7:7">
      <c r="G26443"/>
    </row>
    <row r="26444" spans="7:7">
      <c r="G26444"/>
    </row>
    <row r="26445" spans="7:7">
      <c r="G26445"/>
    </row>
    <row r="26446" spans="7:7">
      <c r="G26446"/>
    </row>
    <row r="26447" spans="7:7">
      <c r="G26447"/>
    </row>
    <row r="26448" spans="7:7">
      <c r="G26448"/>
    </row>
    <row r="26449" spans="7:7">
      <c r="G26449"/>
    </row>
    <row r="26450" spans="7:7">
      <c r="G26450"/>
    </row>
    <row r="26451" spans="7:7">
      <c r="G26451"/>
    </row>
    <row r="26452" spans="7:7">
      <c r="G26452"/>
    </row>
    <row r="26453" spans="7:7">
      <c r="G26453"/>
    </row>
    <row r="26454" spans="7:7">
      <c r="G26454"/>
    </row>
    <row r="26455" spans="7:7">
      <c r="G26455"/>
    </row>
    <row r="26456" spans="7:7">
      <c r="G26456"/>
    </row>
    <row r="26457" spans="7:7">
      <c r="G26457"/>
    </row>
    <row r="26458" spans="7:7">
      <c r="G26458"/>
    </row>
    <row r="26459" spans="7:7">
      <c r="G26459"/>
    </row>
    <row r="26460" spans="7:7">
      <c r="G26460"/>
    </row>
    <row r="26461" spans="7:7">
      <c r="G26461"/>
    </row>
    <row r="26462" spans="7:7">
      <c r="G26462"/>
    </row>
    <row r="26463" spans="7:7">
      <c r="G26463"/>
    </row>
    <row r="26464" spans="7:7">
      <c r="G26464"/>
    </row>
    <row r="26465" spans="7:7">
      <c r="G26465"/>
    </row>
    <row r="26466" spans="7:7">
      <c r="G26466"/>
    </row>
    <row r="26467" spans="7:7">
      <c r="G26467"/>
    </row>
    <row r="26468" spans="7:7">
      <c r="G26468"/>
    </row>
    <row r="26469" spans="7:7">
      <c r="G26469"/>
    </row>
    <row r="26470" spans="7:7">
      <c r="G26470"/>
    </row>
    <row r="26471" spans="7:7">
      <c r="G26471"/>
    </row>
    <row r="26472" spans="7:7">
      <c r="G26472"/>
    </row>
    <row r="26473" spans="7:7">
      <c r="G26473"/>
    </row>
    <row r="26474" spans="7:7">
      <c r="G26474"/>
    </row>
    <row r="26475" spans="7:7">
      <c r="G26475"/>
    </row>
    <row r="26476" spans="7:7">
      <c r="G26476"/>
    </row>
    <row r="26477" spans="7:7">
      <c r="G26477"/>
    </row>
    <row r="26478" spans="7:7">
      <c r="G26478"/>
    </row>
    <row r="26479" spans="7:7">
      <c r="G26479"/>
    </row>
    <row r="26480" spans="7:7">
      <c r="G26480"/>
    </row>
    <row r="26481" spans="7:7">
      <c r="G26481"/>
    </row>
    <row r="26482" spans="7:7">
      <c r="G26482"/>
    </row>
    <row r="26483" spans="7:7">
      <c r="G26483"/>
    </row>
    <row r="26484" spans="7:7">
      <c r="G26484"/>
    </row>
    <row r="26485" spans="7:7">
      <c r="G26485"/>
    </row>
    <row r="26486" spans="7:7">
      <c r="G26486"/>
    </row>
    <row r="26487" spans="7:7">
      <c r="G26487"/>
    </row>
    <row r="26488" spans="7:7">
      <c r="G26488"/>
    </row>
    <row r="26489" spans="7:7">
      <c r="G26489"/>
    </row>
    <row r="26490" spans="7:7">
      <c r="G26490"/>
    </row>
    <row r="26491" spans="7:7">
      <c r="G26491"/>
    </row>
    <row r="26492" spans="7:7">
      <c r="G26492"/>
    </row>
    <row r="26493" spans="7:7">
      <c r="G26493"/>
    </row>
    <row r="26494" spans="7:7">
      <c r="G26494"/>
    </row>
    <row r="26495" spans="7:7">
      <c r="G26495"/>
    </row>
    <row r="26496" spans="7:7">
      <c r="G26496"/>
    </row>
    <row r="26497" spans="7:7">
      <c r="G26497"/>
    </row>
    <row r="26498" spans="7:7">
      <c r="G26498"/>
    </row>
    <row r="26499" spans="7:7">
      <c r="G26499"/>
    </row>
    <row r="26500" spans="7:7">
      <c r="G26500"/>
    </row>
    <row r="26501" spans="7:7">
      <c r="G26501"/>
    </row>
    <row r="26502" spans="7:7">
      <c r="G26502"/>
    </row>
    <row r="26503" spans="7:7">
      <c r="G26503"/>
    </row>
    <row r="26504" spans="7:7">
      <c r="G26504"/>
    </row>
    <row r="26505" spans="7:7">
      <c r="G26505"/>
    </row>
    <row r="26506" spans="7:7">
      <c r="G26506"/>
    </row>
    <row r="26507" spans="7:7">
      <c r="G26507"/>
    </row>
    <row r="26508" spans="7:7">
      <c r="G26508"/>
    </row>
    <row r="26509" spans="7:7">
      <c r="G26509"/>
    </row>
    <row r="26510" spans="7:7">
      <c r="G26510"/>
    </row>
    <row r="26511" spans="7:7">
      <c r="G26511"/>
    </row>
    <row r="26512" spans="7:7">
      <c r="G26512"/>
    </row>
    <row r="26513" spans="7:7">
      <c r="G26513"/>
    </row>
    <row r="26514" spans="7:7">
      <c r="G26514"/>
    </row>
    <row r="26515" spans="7:7">
      <c r="G26515"/>
    </row>
    <row r="26516" spans="7:7">
      <c r="G26516"/>
    </row>
    <row r="26517" spans="7:7">
      <c r="G26517"/>
    </row>
    <row r="26518" spans="7:7">
      <c r="G26518"/>
    </row>
    <row r="26519" spans="7:7">
      <c r="G26519"/>
    </row>
    <row r="26520" spans="7:7">
      <c r="G26520"/>
    </row>
    <row r="26521" spans="7:7">
      <c r="G26521"/>
    </row>
    <row r="26522" spans="7:7">
      <c r="G26522"/>
    </row>
    <row r="26523" spans="7:7">
      <c r="G26523"/>
    </row>
    <row r="26524" spans="7:7">
      <c r="G26524"/>
    </row>
    <row r="26525" spans="7:7">
      <c r="G26525"/>
    </row>
    <row r="26526" spans="7:7">
      <c r="G26526"/>
    </row>
    <row r="26527" spans="7:7">
      <c r="G26527"/>
    </row>
    <row r="26528" spans="7:7">
      <c r="G26528"/>
    </row>
    <row r="26529" spans="7:7">
      <c r="G26529"/>
    </row>
    <row r="26530" spans="7:7">
      <c r="G26530"/>
    </row>
    <row r="26531" spans="7:7">
      <c r="G26531"/>
    </row>
    <row r="26532" spans="7:7">
      <c r="G26532"/>
    </row>
    <row r="26533" spans="7:7">
      <c r="G26533"/>
    </row>
    <row r="26534" spans="7:7">
      <c r="G26534"/>
    </row>
    <row r="26535" spans="7:7">
      <c r="G26535"/>
    </row>
    <row r="26536" spans="7:7">
      <c r="G26536"/>
    </row>
    <row r="26537" spans="7:7">
      <c r="G26537"/>
    </row>
    <row r="26538" spans="7:7">
      <c r="G26538"/>
    </row>
    <row r="26539" spans="7:7">
      <c r="G26539"/>
    </row>
    <row r="26540" spans="7:7">
      <c r="G26540"/>
    </row>
    <row r="26541" spans="7:7">
      <c r="G26541"/>
    </row>
    <row r="26542" spans="7:7">
      <c r="G26542"/>
    </row>
    <row r="26543" spans="7:7">
      <c r="G26543"/>
    </row>
    <row r="26544" spans="7:7">
      <c r="G26544"/>
    </row>
    <row r="26545" spans="7:7">
      <c r="G26545"/>
    </row>
    <row r="26546" spans="7:7">
      <c r="G26546"/>
    </row>
    <row r="26547" spans="7:7">
      <c r="G26547"/>
    </row>
    <row r="26548" spans="7:7">
      <c r="G26548"/>
    </row>
    <row r="26549" spans="7:7">
      <c r="G26549"/>
    </row>
    <row r="26550" spans="7:7">
      <c r="G26550"/>
    </row>
    <row r="26551" spans="7:7">
      <c r="G26551"/>
    </row>
    <row r="26552" spans="7:7">
      <c r="G26552"/>
    </row>
    <row r="26553" spans="7:7">
      <c r="G26553"/>
    </row>
    <row r="26554" spans="7:7">
      <c r="G26554"/>
    </row>
    <row r="26555" spans="7:7">
      <c r="G26555"/>
    </row>
    <row r="26556" spans="7:7">
      <c r="G26556"/>
    </row>
    <row r="26557" spans="7:7">
      <c r="G26557"/>
    </row>
    <row r="26558" spans="7:7">
      <c r="G26558"/>
    </row>
    <row r="26559" spans="7:7">
      <c r="G26559"/>
    </row>
    <row r="26560" spans="7:7">
      <c r="G26560"/>
    </row>
    <row r="26561" spans="7:7">
      <c r="G26561"/>
    </row>
    <row r="26562" spans="7:7">
      <c r="G26562"/>
    </row>
    <row r="26563" spans="7:7">
      <c r="G26563"/>
    </row>
    <row r="26564" spans="7:7">
      <c r="G26564"/>
    </row>
    <row r="26565" spans="7:7">
      <c r="G26565"/>
    </row>
    <row r="26566" spans="7:7">
      <c r="G26566"/>
    </row>
    <row r="26567" spans="7:7">
      <c r="G26567"/>
    </row>
    <row r="26568" spans="7:7">
      <c r="G26568"/>
    </row>
    <row r="26569" spans="7:7">
      <c r="G26569"/>
    </row>
    <row r="26570" spans="7:7">
      <c r="G26570"/>
    </row>
    <row r="26571" spans="7:7">
      <c r="G26571"/>
    </row>
    <row r="26572" spans="7:7">
      <c r="G26572"/>
    </row>
    <row r="26573" spans="7:7">
      <c r="G26573"/>
    </row>
    <row r="26574" spans="7:7">
      <c r="G26574"/>
    </row>
    <row r="26575" spans="7:7">
      <c r="G26575"/>
    </row>
    <row r="26576" spans="7:7">
      <c r="G26576"/>
    </row>
    <row r="26577" spans="7:7">
      <c r="G26577"/>
    </row>
    <row r="26578" spans="7:7">
      <c r="G26578"/>
    </row>
    <row r="26579" spans="7:7">
      <c r="G26579"/>
    </row>
    <row r="26580" spans="7:7">
      <c r="G26580"/>
    </row>
    <row r="26581" spans="7:7">
      <c r="G26581"/>
    </row>
    <row r="26582" spans="7:7">
      <c r="G26582"/>
    </row>
    <row r="26583" spans="7:7">
      <c r="G26583"/>
    </row>
    <row r="26584" spans="7:7">
      <c r="G26584"/>
    </row>
    <row r="26585" spans="7:7">
      <c r="G26585"/>
    </row>
    <row r="26586" spans="7:7">
      <c r="G26586"/>
    </row>
    <row r="26587" spans="7:7">
      <c r="G26587"/>
    </row>
    <row r="26588" spans="7:7">
      <c r="G26588"/>
    </row>
    <row r="26589" spans="7:7">
      <c r="G26589"/>
    </row>
    <row r="26590" spans="7:7">
      <c r="G26590"/>
    </row>
    <row r="26591" spans="7:7">
      <c r="G26591"/>
    </row>
    <row r="26592" spans="7:7">
      <c r="G26592"/>
    </row>
    <row r="26593" spans="7:7">
      <c r="G26593"/>
    </row>
    <row r="26594" spans="7:7">
      <c r="G26594"/>
    </row>
    <row r="26595" spans="7:7">
      <c r="G26595"/>
    </row>
    <row r="26596" spans="7:7">
      <c r="G26596"/>
    </row>
    <row r="26597" spans="7:7">
      <c r="G26597"/>
    </row>
    <row r="26598" spans="7:7">
      <c r="G26598"/>
    </row>
    <row r="26599" spans="7:7">
      <c r="G26599"/>
    </row>
    <row r="26600" spans="7:7">
      <c r="G26600"/>
    </row>
    <row r="26601" spans="7:7">
      <c r="G26601"/>
    </row>
    <row r="26602" spans="7:7">
      <c r="G26602"/>
    </row>
    <row r="26603" spans="7:7">
      <c r="G26603"/>
    </row>
    <row r="26604" spans="7:7">
      <c r="G26604"/>
    </row>
    <row r="26605" spans="7:7">
      <c r="G26605"/>
    </row>
    <row r="26606" spans="7:7">
      <c r="G26606"/>
    </row>
    <row r="26607" spans="7:7">
      <c r="G26607"/>
    </row>
    <row r="26608" spans="7:7">
      <c r="G26608"/>
    </row>
    <row r="26609" spans="7:7">
      <c r="G26609"/>
    </row>
    <row r="26610" spans="7:7">
      <c r="G26610"/>
    </row>
    <row r="26611" spans="7:7">
      <c r="G26611"/>
    </row>
    <row r="26612" spans="7:7">
      <c r="G26612"/>
    </row>
    <row r="26613" spans="7:7">
      <c r="G26613"/>
    </row>
    <row r="26614" spans="7:7">
      <c r="G26614"/>
    </row>
    <row r="26615" spans="7:7">
      <c r="G26615"/>
    </row>
    <row r="26616" spans="7:7">
      <c r="G26616"/>
    </row>
    <row r="26617" spans="7:7">
      <c r="G26617"/>
    </row>
    <row r="26618" spans="7:7">
      <c r="G26618"/>
    </row>
    <row r="26619" spans="7:7">
      <c r="G26619"/>
    </row>
    <row r="26620" spans="7:7">
      <c r="G26620"/>
    </row>
    <row r="26621" spans="7:7">
      <c r="G26621"/>
    </row>
    <row r="26622" spans="7:7">
      <c r="G26622"/>
    </row>
    <row r="26623" spans="7:7">
      <c r="G26623"/>
    </row>
    <row r="26624" spans="7:7">
      <c r="G26624"/>
    </row>
    <row r="26625" spans="7:7">
      <c r="G26625"/>
    </row>
    <row r="26626" spans="7:7">
      <c r="G26626"/>
    </row>
    <row r="26627" spans="7:7">
      <c r="G26627"/>
    </row>
    <row r="26628" spans="7:7">
      <c r="G26628"/>
    </row>
    <row r="26629" spans="7:7">
      <c r="G26629"/>
    </row>
    <row r="26630" spans="7:7">
      <c r="G26630"/>
    </row>
    <row r="26631" spans="7:7">
      <c r="G26631"/>
    </row>
    <row r="26632" spans="7:7">
      <c r="G26632"/>
    </row>
    <row r="26633" spans="7:7">
      <c r="G26633"/>
    </row>
    <row r="26634" spans="7:7">
      <c r="G26634"/>
    </row>
    <row r="26635" spans="7:7">
      <c r="G26635"/>
    </row>
    <row r="26636" spans="7:7">
      <c r="G26636"/>
    </row>
    <row r="26637" spans="7:7">
      <c r="G26637"/>
    </row>
    <row r="26638" spans="7:7">
      <c r="G26638"/>
    </row>
    <row r="26639" spans="7:7">
      <c r="G26639"/>
    </row>
    <row r="26640" spans="7:7">
      <c r="G26640"/>
    </row>
    <row r="26641" spans="7:7">
      <c r="G26641"/>
    </row>
    <row r="26642" spans="7:7">
      <c r="G26642"/>
    </row>
    <row r="26643" spans="7:7">
      <c r="G26643"/>
    </row>
    <row r="26644" spans="7:7">
      <c r="G26644"/>
    </row>
    <row r="26645" spans="7:7">
      <c r="G26645"/>
    </row>
    <row r="26646" spans="7:7">
      <c r="G26646"/>
    </row>
    <row r="26647" spans="7:7">
      <c r="G26647"/>
    </row>
    <row r="26648" spans="7:7">
      <c r="G26648"/>
    </row>
    <row r="26649" spans="7:7">
      <c r="G26649"/>
    </row>
    <row r="26650" spans="7:7">
      <c r="G26650"/>
    </row>
    <row r="26651" spans="7:7">
      <c r="G26651"/>
    </row>
    <row r="26652" spans="7:7">
      <c r="G26652"/>
    </row>
    <row r="26653" spans="7:7">
      <c r="G26653"/>
    </row>
    <row r="26654" spans="7:7">
      <c r="G26654"/>
    </row>
    <row r="26655" spans="7:7">
      <c r="G26655"/>
    </row>
    <row r="26656" spans="7:7">
      <c r="G26656"/>
    </row>
    <row r="26657" spans="7:7">
      <c r="G26657"/>
    </row>
    <row r="26658" spans="7:7">
      <c r="G26658"/>
    </row>
    <row r="26659" spans="7:7">
      <c r="G26659"/>
    </row>
    <row r="26660" spans="7:7">
      <c r="G26660"/>
    </row>
    <row r="26661" spans="7:7">
      <c r="G26661"/>
    </row>
    <row r="26662" spans="7:7">
      <c r="G26662"/>
    </row>
    <row r="26663" spans="7:7">
      <c r="G26663"/>
    </row>
    <row r="26664" spans="7:7">
      <c r="G26664"/>
    </row>
    <row r="26665" spans="7:7">
      <c r="G26665"/>
    </row>
    <row r="26666" spans="7:7">
      <c r="G26666"/>
    </row>
    <row r="26667" spans="7:7">
      <c r="G26667"/>
    </row>
    <row r="26668" spans="7:7">
      <c r="G26668"/>
    </row>
    <row r="26669" spans="7:7">
      <c r="G26669"/>
    </row>
    <row r="26670" spans="7:7">
      <c r="G26670"/>
    </row>
    <row r="26671" spans="7:7">
      <c r="G26671"/>
    </row>
    <row r="26672" spans="7:7">
      <c r="G26672"/>
    </row>
    <row r="26673" spans="7:7">
      <c r="G26673"/>
    </row>
    <row r="26674" spans="7:7">
      <c r="G26674"/>
    </row>
    <row r="26675" spans="7:7">
      <c r="G26675"/>
    </row>
    <row r="26676" spans="7:7">
      <c r="G26676"/>
    </row>
    <row r="26677" spans="7:7">
      <c r="G26677"/>
    </row>
    <row r="26678" spans="7:7">
      <c r="G26678"/>
    </row>
    <row r="26679" spans="7:7">
      <c r="G26679"/>
    </row>
    <row r="26680" spans="7:7">
      <c r="G26680"/>
    </row>
    <row r="26681" spans="7:7">
      <c r="G26681"/>
    </row>
    <row r="26682" spans="7:7">
      <c r="G26682"/>
    </row>
    <row r="26683" spans="7:7">
      <c r="G26683"/>
    </row>
    <row r="26684" spans="7:7">
      <c r="G26684"/>
    </row>
    <row r="26685" spans="7:7">
      <c r="G26685"/>
    </row>
    <row r="26686" spans="7:7">
      <c r="G26686"/>
    </row>
    <row r="26687" spans="7:7">
      <c r="G26687"/>
    </row>
    <row r="26688" spans="7:7">
      <c r="G26688"/>
    </row>
    <row r="26689" spans="7:7">
      <c r="G26689"/>
    </row>
    <row r="26690" spans="7:7">
      <c r="G26690"/>
    </row>
    <row r="26691" spans="7:7">
      <c r="G26691"/>
    </row>
    <row r="26692" spans="7:7">
      <c r="G26692"/>
    </row>
    <row r="26693" spans="7:7">
      <c r="G26693"/>
    </row>
    <row r="26694" spans="7:7">
      <c r="G26694"/>
    </row>
    <row r="26695" spans="7:7">
      <c r="G26695"/>
    </row>
    <row r="26696" spans="7:7">
      <c r="G26696"/>
    </row>
    <row r="26697" spans="7:7">
      <c r="G26697"/>
    </row>
    <row r="26698" spans="7:7">
      <c r="G26698"/>
    </row>
    <row r="26699" spans="7:7">
      <c r="G26699"/>
    </row>
    <row r="26700" spans="7:7">
      <c r="G26700"/>
    </row>
    <row r="26701" spans="7:7">
      <c r="G26701"/>
    </row>
    <row r="26702" spans="7:7">
      <c r="G26702"/>
    </row>
    <row r="26703" spans="7:7">
      <c r="G26703"/>
    </row>
    <row r="26704" spans="7:7">
      <c r="G26704"/>
    </row>
    <row r="26705" spans="7:7">
      <c r="G26705"/>
    </row>
    <row r="26706" spans="7:7">
      <c r="G26706"/>
    </row>
    <row r="26707" spans="7:7">
      <c r="G26707"/>
    </row>
    <row r="26708" spans="7:7">
      <c r="G26708"/>
    </row>
    <row r="26709" spans="7:7">
      <c r="G26709"/>
    </row>
    <row r="26710" spans="7:7">
      <c r="G26710"/>
    </row>
    <row r="26711" spans="7:7">
      <c r="G26711"/>
    </row>
    <row r="26712" spans="7:7">
      <c r="G26712"/>
    </row>
    <row r="26713" spans="7:7">
      <c r="G26713"/>
    </row>
    <row r="26714" spans="7:7">
      <c r="G26714"/>
    </row>
    <row r="26715" spans="7:7">
      <c r="G26715"/>
    </row>
    <row r="26716" spans="7:7">
      <c r="G26716"/>
    </row>
    <row r="26717" spans="7:7">
      <c r="G26717"/>
    </row>
    <row r="26718" spans="7:7">
      <c r="G26718"/>
    </row>
    <row r="26719" spans="7:7">
      <c r="G26719"/>
    </row>
    <row r="26720" spans="7:7">
      <c r="G26720"/>
    </row>
    <row r="26721" spans="7:7">
      <c r="G26721"/>
    </row>
    <row r="26722" spans="7:7">
      <c r="G26722"/>
    </row>
    <row r="26723" spans="7:7">
      <c r="G26723"/>
    </row>
    <row r="26724" spans="7:7">
      <c r="G26724"/>
    </row>
    <row r="26725" spans="7:7">
      <c r="G26725"/>
    </row>
    <row r="26726" spans="7:7">
      <c r="G26726"/>
    </row>
    <row r="26727" spans="7:7">
      <c r="G26727"/>
    </row>
    <row r="26728" spans="7:7">
      <c r="G26728"/>
    </row>
    <row r="26729" spans="7:7">
      <c r="G26729"/>
    </row>
    <row r="26730" spans="7:7">
      <c r="G26730"/>
    </row>
    <row r="26731" spans="7:7">
      <c r="G26731"/>
    </row>
    <row r="26732" spans="7:7">
      <c r="G26732"/>
    </row>
    <row r="26733" spans="7:7">
      <c r="G26733"/>
    </row>
    <row r="26734" spans="7:7">
      <c r="G26734"/>
    </row>
    <row r="26735" spans="7:7">
      <c r="G26735"/>
    </row>
    <row r="26736" spans="7:7">
      <c r="G26736"/>
    </row>
    <row r="26737" spans="7:7">
      <c r="G26737"/>
    </row>
    <row r="26738" spans="7:7">
      <c r="G26738"/>
    </row>
    <row r="26739" spans="7:7">
      <c r="G26739"/>
    </row>
    <row r="26740" spans="7:7">
      <c r="G26740"/>
    </row>
    <row r="26741" spans="7:7">
      <c r="G26741"/>
    </row>
    <row r="26742" spans="7:7">
      <c r="G26742"/>
    </row>
    <row r="26743" spans="7:7">
      <c r="G26743"/>
    </row>
    <row r="26744" spans="7:7">
      <c r="G26744"/>
    </row>
    <row r="26745" spans="7:7">
      <c r="G26745"/>
    </row>
    <row r="26746" spans="7:7">
      <c r="G26746"/>
    </row>
    <row r="26747" spans="7:7">
      <c r="G26747"/>
    </row>
    <row r="26748" spans="7:7">
      <c r="G26748"/>
    </row>
    <row r="26749" spans="7:7">
      <c r="G26749"/>
    </row>
    <row r="26750" spans="7:7">
      <c r="G26750"/>
    </row>
    <row r="26751" spans="7:7">
      <c r="G26751"/>
    </row>
    <row r="26752" spans="7:7">
      <c r="G26752"/>
    </row>
    <row r="26753" spans="7:7">
      <c r="G26753"/>
    </row>
    <row r="26754" spans="7:7">
      <c r="G26754"/>
    </row>
    <row r="26755" spans="7:7">
      <c r="G26755"/>
    </row>
    <row r="26756" spans="7:7">
      <c r="G26756"/>
    </row>
    <row r="26757" spans="7:7">
      <c r="G26757"/>
    </row>
    <row r="26758" spans="7:7">
      <c r="G26758"/>
    </row>
    <row r="26759" spans="7:7">
      <c r="G26759"/>
    </row>
    <row r="26760" spans="7:7">
      <c r="G26760"/>
    </row>
    <row r="26761" spans="7:7">
      <c r="G26761"/>
    </row>
    <row r="26762" spans="7:7">
      <c r="G26762"/>
    </row>
    <row r="26763" spans="7:7">
      <c r="G26763"/>
    </row>
    <row r="26764" spans="7:7">
      <c r="G26764"/>
    </row>
    <row r="26765" spans="7:7">
      <c r="G26765"/>
    </row>
    <row r="26766" spans="7:7">
      <c r="G26766"/>
    </row>
    <row r="26767" spans="7:7">
      <c r="G26767"/>
    </row>
    <row r="26768" spans="7:7">
      <c r="G26768"/>
    </row>
    <row r="26769" spans="7:7">
      <c r="G26769"/>
    </row>
    <row r="26770" spans="7:7">
      <c r="G26770"/>
    </row>
    <row r="26771" spans="7:7">
      <c r="G26771"/>
    </row>
    <row r="26772" spans="7:7">
      <c r="G26772"/>
    </row>
    <row r="26773" spans="7:7">
      <c r="G26773"/>
    </row>
    <row r="26774" spans="7:7">
      <c r="G26774"/>
    </row>
    <row r="26775" spans="7:7">
      <c r="G26775"/>
    </row>
    <row r="26776" spans="7:7">
      <c r="G26776"/>
    </row>
    <row r="26777" spans="7:7">
      <c r="G26777"/>
    </row>
    <row r="26778" spans="7:7">
      <c r="G26778"/>
    </row>
    <row r="26779" spans="7:7">
      <c r="G26779"/>
    </row>
    <row r="26780" spans="7:7">
      <c r="G26780"/>
    </row>
    <row r="26781" spans="7:7">
      <c r="G26781"/>
    </row>
    <row r="26782" spans="7:7">
      <c r="G26782"/>
    </row>
    <row r="26783" spans="7:7">
      <c r="G26783"/>
    </row>
    <row r="26784" spans="7:7">
      <c r="G26784"/>
    </row>
    <row r="26785" spans="7:7">
      <c r="G26785"/>
    </row>
    <row r="26786" spans="7:7">
      <c r="G26786"/>
    </row>
    <row r="26787" spans="7:7">
      <c r="G26787"/>
    </row>
    <row r="26788" spans="7:7">
      <c r="G26788"/>
    </row>
    <row r="26789" spans="7:7">
      <c r="G26789"/>
    </row>
    <row r="26790" spans="7:7">
      <c r="G26790"/>
    </row>
    <row r="26791" spans="7:7">
      <c r="G26791"/>
    </row>
    <row r="26792" spans="7:7">
      <c r="G26792"/>
    </row>
    <row r="26793" spans="7:7">
      <c r="G26793"/>
    </row>
    <row r="26794" spans="7:7">
      <c r="G26794"/>
    </row>
    <row r="26795" spans="7:7">
      <c r="G26795"/>
    </row>
    <row r="26796" spans="7:7">
      <c r="G26796"/>
    </row>
    <row r="26797" spans="7:7">
      <c r="G26797"/>
    </row>
    <row r="26798" spans="7:7">
      <c r="G26798"/>
    </row>
    <row r="26799" spans="7:7">
      <c r="G26799"/>
    </row>
    <row r="26800" spans="7:7">
      <c r="G26800"/>
    </row>
    <row r="26801" spans="7:7">
      <c r="G26801"/>
    </row>
    <row r="26802" spans="7:7">
      <c r="G26802"/>
    </row>
    <row r="26803" spans="7:7">
      <c r="G26803"/>
    </row>
    <row r="26804" spans="7:7">
      <c r="G26804"/>
    </row>
    <row r="26805" spans="7:7">
      <c r="G26805"/>
    </row>
    <row r="26806" spans="7:7">
      <c r="G26806"/>
    </row>
    <row r="26807" spans="7:7">
      <c r="G26807"/>
    </row>
    <row r="26808" spans="7:7">
      <c r="G26808"/>
    </row>
    <row r="26809" spans="7:7">
      <c r="G26809"/>
    </row>
    <row r="26810" spans="7:7">
      <c r="G26810"/>
    </row>
    <row r="26811" spans="7:7">
      <c r="G26811"/>
    </row>
    <row r="26812" spans="7:7">
      <c r="G26812"/>
    </row>
    <row r="26813" spans="7:7">
      <c r="G26813"/>
    </row>
    <row r="26814" spans="7:7">
      <c r="G26814"/>
    </row>
    <row r="26815" spans="7:7">
      <c r="G26815"/>
    </row>
    <row r="26816" spans="7:7">
      <c r="G26816"/>
    </row>
    <row r="26817" spans="7:7">
      <c r="G26817"/>
    </row>
    <row r="26818" spans="7:7">
      <c r="G26818"/>
    </row>
    <row r="26819" spans="7:7">
      <c r="G26819"/>
    </row>
    <row r="26820" spans="7:7">
      <c r="G26820"/>
    </row>
    <row r="26821" spans="7:7">
      <c r="G26821"/>
    </row>
    <row r="26822" spans="7:7">
      <c r="G26822"/>
    </row>
    <row r="26823" spans="7:7">
      <c r="G26823"/>
    </row>
    <row r="26824" spans="7:7">
      <c r="G26824"/>
    </row>
    <row r="26825" spans="7:7">
      <c r="G26825"/>
    </row>
    <row r="26826" spans="7:7">
      <c r="G26826"/>
    </row>
    <row r="26827" spans="7:7">
      <c r="G26827"/>
    </row>
    <row r="26828" spans="7:7">
      <c r="G26828"/>
    </row>
    <row r="26829" spans="7:7">
      <c r="G26829"/>
    </row>
    <row r="26830" spans="7:7">
      <c r="G26830"/>
    </row>
    <row r="26831" spans="7:7">
      <c r="G26831"/>
    </row>
    <row r="26832" spans="7:7">
      <c r="G26832"/>
    </row>
    <row r="26833" spans="7:7">
      <c r="G26833"/>
    </row>
    <row r="26834" spans="7:7">
      <c r="G26834"/>
    </row>
    <row r="26835" spans="7:7">
      <c r="G26835"/>
    </row>
    <row r="26836" spans="7:7">
      <c r="G26836"/>
    </row>
    <row r="26837" spans="7:7">
      <c r="G26837"/>
    </row>
    <row r="26838" spans="7:7">
      <c r="G26838"/>
    </row>
    <row r="26839" spans="7:7">
      <c r="G26839"/>
    </row>
    <row r="26840" spans="7:7">
      <c r="G26840"/>
    </row>
    <row r="26841" spans="7:7">
      <c r="G26841"/>
    </row>
    <row r="26842" spans="7:7">
      <c r="G26842"/>
    </row>
    <row r="26843" spans="7:7">
      <c r="G26843"/>
    </row>
    <row r="26844" spans="7:7">
      <c r="G26844"/>
    </row>
    <row r="26845" spans="7:7">
      <c r="G26845"/>
    </row>
    <row r="26846" spans="7:7">
      <c r="G26846"/>
    </row>
    <row r="26847" spans="7:7">
      <c r="G26847"/>
    </row>
    <row r="26848" spans="7:7">
      <c r="G26848"/>
    </row>
    <row r="26849" spans="7:7">
      <c r="G26849"/>
    </row>
    <row r="26850" spans="7:7">
      <c r="G26850"/>
    </row>
    <row r="26851" spans="7:7">
      <c r="G26851"/>
    </row>
    <row r="26852" spans="7:7">
      <c r="G26852"/>
    </row>
    <row r="26853" spans="7:7">
      <c r="G26853"/>
    </row>
    <row r="26854" spans="7:7">
      <c r="G26854"/>
    </row>
    <row r="26855" spans="7:7">
      <c r="G26855"/>
    </row>
    <row r="26856" spans="7:7">
      <c r="G26856"/>
    </row>
    <row r="26857" spans="7:7">
      <c r="G26857"/>
    </row>
    <row r="26858" spans="7:7">
      <c r="G26858"/>
    </row>
    <row r="26859" spans="7:7">
      <c r="G26859"/>
    </row>
    <row r="26860" spans="7:7">
      <c r="G26860"/>
    </row>
    <row r="26861" spans="7:7">
      <c r="G26861"/>
    </row>
    <row r="26862" spans="7:7">
      <c r="G26862"/>
    </row>
    <row r="26863" spans="7:7">
      <c r="G26863"/>
    </row>
    <row r="26864" spans="7:7">
      <c r="G26864"/>
    </row>
    <row r="26865" spans="7:7">
      <c r="G26865"/>
    </row>
    <row r="26866" spans="7:7">
      <c r="G26866"/>
    </row>
    <row r="26867" spans="7:7">
      <c r="G26867"/>
    </row>
    <row r="26868" spans="7:7">
      <c r="G26868"/>
    </row>
    <row r="26869" spans="7:7">
      <c r="G26869"/>
    </row>
    <row r="26870" spans="7:7">
      <c r="G26870"/>
    </row>
    <row r="26871" spans="7:7">
      <c r="G26871"/>
    </row>
    <row r="26872" spans="7:7">
      <c r="G26872"/>
    </row>
    <row r="26873" spans="7:7">
      <c r="G26873"/>
    </row>
    <row r="26874" spans="7:7">
      <c r="G26874"/>
    </row>
    <row r="26875" spans="7:7">
      <c r="G26875"/>
    </row>
    <row r="26876" spans="7:7">
      <c r="G26876"/>
    </row>
    <row r="26877" spans="7:7">
      <c r="G26877"/>
    </row>
    <row r="26878" spans="7:7">
      <c r="G26878"/>
    </row>
    <row r="26879" spans="7:7">
      <c r="G26879"/>
    </row>
    <row r="26880" spans="7:7">
      <c r="G26880"/>
    </row>
    <row r="26881" spans="7:7">
      <c r="G26881"/>
    </row>
    <row r="26882" spans="7:7">
      <c r="G26882"/>
    </row>
    <row r="26883" spans="7:7">
      <c r="G26883"/>
    </row>
    <row r="26884" spans="7:7">
      <c r="G26884"/>
    </row>
    <row r="26885" spans="7:7">
      <c r="G26885"/>
    </row>
    <row r="26886" spans="7:7">
      <c r="G26886"/>
    </row>
    <row r="26887" spans="7:7">
      <c r="G26887"/>
    </row>
    <row r="26888" spans="7:7">
      <c r="G26888"/>
    </row>
    <row r="26889" spans="7:7">
      <c r="G26889"/>
    </row>
    <row r="26890" spans="7:7">
      <c r="G26890"/>
    </row>
    <row r="26891" spans="7:7">
      <c r="G26891"/>
    </row>
    <row r="26892" spans="7:7">
      <c r="G26892"/>
    </row>
    <row r="26893" spans="7:7">
      <c r="G26893"/>
    </row>
    <row r="26894" spans="7:7">
      <c r="G26894"/>
    </row>
    <row r="26895" spans="7:7">
      <c r="G26895"/>
    </row>
    <row r="26896" spans="7:7">
      <c r="G26896"/>
    </row>
    <row r="26897" spans="7:7">
      <c r="G26897"/>
    </row>
    <row r="26898" spans="7:7">
      <c r="G26898"/>
    </row>
    <row r="26899" spans="7:7">
      <c r="G26899"/>
    </row>
    <row r="26900" spans="7:7">
      <c r="G26900"/>
    </row>
    <row r="26901" spans="7:7">
      <c r="G26901"/>
    </row>
    <row r="26902" spans="7:7">
      <c r="G26902"/>
    </row>
    <row r="26903" spans="7:7">
      <c r="G26903"/>
    </row>
    <row r="26904" spans="7:7">
      <c r="G26904"/>
    </row>
    <row r="26905" spans="7:7">
      <c r="G26905"/>
    </row>
    <row r="26906" spans="7:7">
      <c r="G26906"/>
    </row>
    <row r="26907" spans="7:7">
      <c r="G26907"/>
    </row>
    <row r="26908" spans="7:7">
      <c r="G26908"/>
    </row>
    <row r="26909" spans="7:7">
      <c r="G26909"/>
    </row>
    <row r="26910" spans="7:7">
      <c r="G26910"/>
    </row>
    <row r="26911" spans="7:7">
      <c r="G26911"/>
    </row>
    <row r="26912" spans="7:7">
      <c r="G26912"/>
    </row>
    <row r="26913" spans="7:7">
      <c r="G26913"/>
    </row>
    <row r="26914" spans="7:7">
      <c r="G26914"/>
    </row>
    <row r="26915" spans="7:7">
      <c r="G26915"/>
    </row>
    <row r="26916" spans="7:7">
      <c r="G26916"/>
    </row>
    <row r="26917" spans="7:7">
      <c r="G26917"/>
    </row>
    <row r="26918" spans="7:7">
      <c r="G26918"/>
    </row>
    <row r="26919" spans="7:7">
      <c r="G26919"/>
    </row>
    <row r="26920" spans="7:7">
      <c r="G26920"/>
    </row>
    <row r="26921" spans="7:7">
      <c r="G26921"/>
    </row>
    <row r="26922" spans="7:7">
      <c r="G26922"/>
    </row>
    <row r="26923" spans="7:7">
      <c r="G26923"/>
    </row>
    <row r="26924" spans="7:7">
      <c r="G26924"/>
    </row>
    <row r="26925" spans="7:7">
      <c r="G26925"/>
    </row>
    <row r="26926" spans="7:7">
      <c r="G26926"/>
    </row>
    <row r="26927" spans="7:7">
      <c r="G26927"/>
    </row>
    <row r="26928" spans="7:7">
      <c r="G26928"/>
    </row>
    <row r="26929" spans="7:7">
      <c r="G26929"/>
    </row>
    <row r="26930" spans="7:7">
      <c r="G26930"/>
    </row>
    <row r="26931" spans="7:7">
      <c r="G26931"/>
    </row>
    <row r="26932" spans="7:7">
      <c r="G26932"/>
    </row>
    <row r="26933" spans="7:7">
      <c r="G26933"/>
    </row>
    <row r="26934" spans="7:7">
      <c r="G26934"/>
    </row>
    <row r="26935" spans="7:7">
      <c r="G26935"/>
    </row>
    <row r="26936" spans="7:7">
      <c r="G26936"/>
    </row>
    <row r="26937" spans="7:7">
      <c r="G26937"/>
    </row>
    <row r="26938" spans="7:7">
      <c r="G26938"/>
    </row>
    <row r="26939" spans="7:7">
      <c r="G26939"/>
    </row>
    <row r="26940" spans="7:7">
      <c r="G26940"/>
    </row>
    <row r="26941" spans="7:7">
      <c r="G26941"/>
    </row>
    <row r="26942" spans="7:7">
      <c r="G26942"/>
    </row>
    <row r="26943" spans="7:7">
      <c r="G26943"/>
    </row>
    <row r="26944" spans="7:7">
      <c r="G26944"/>
    </row>
    <row r="26945" spans="7:7">
      <c r="G26945"/>
    </row>
    <row r="26946" spans="7:7">
      <c r="G26946"/>
    </row>
    <row r="26947" spans="7:7">
      <c r="G26947"/>
    </row>
    <row r="26948" spans="7:7">
      <c r="G26948"/>
    </row>
    <row r="26949" spans="7:7">
      <c r="G26949"/>
    </row>
    <row r="26950" spans="7:7">
      <c r="G26950"/>
    </row>
    <row r="26951" spans="7:7">
      <c r="G26951"/>
    </row>
    <row r="26952" spans="7:7">
      <c r="G26952"/>
    </row>
    <row r="26953" spans="7:7">
      <c r="G26953"/>
    </row>
    <row r="26954" spans="7:7">
      <c r="G26954"/>
    </row>
    <row r="26955" spans="7:7">
      <c r="G26955"/>
    </row>
    <row r="26956" spans="7:7">
      <c r="G26956"/>
    </row>
    <row r="26957" spans="7:7">
      <c r="G26957"/>
    </row>
    <row r="26958" spans="7:7">
      <c r="G26958"/>
    </row>
    <row r="26959" spans="7:7">
      <c r="G26959"/>
    </row>
    <row r="26960" spans="7:7">
      <c r="G26960"/>
    </row>
    <row r="26961" spans="7:7">
      <c r="G26961"/>
    </row>
    <row r="26962" spans="7:7">
      <c r="G26962"/>
    </row>
    <row r="26963" spans="7:7">
      <c r="G26963"/>
    </row>
    <row r="26964" spans="7:7">
      <c r="G26964"/>
    </row>
    <row r="26965" spans="7:7">
      <c r="G26965"/>
    </row>
    <row r="26966" spans="7:7">
      <c r="G26966"/>
    </row>
    <row r="26967" spans="7:7">
      <c r="G26967"/>
    </row>
    <row r="26968" spans="7:7">
      <c r="G26968"/>
    </row>
    <row r="26969" spans="7:7">
      <c r="G26969"/>
    </row>
    <row r="26970" spans="7:7">
      <c r="G26970"/>
    </row>
    <row r="26971" spans="7:7">
      <c r="G26971"/>
    </row>
    <row r="26972" spans="7:7">
      <c r="G26972"/>
    </row>
    <row r="26973" spans="7:7">
      <c r="G26973"/>
    </row>
    <row r="26974" spans="7:7">
      <c r="G26974"/>
    </row>
    <row r="26975" spans="7:7">
      <c r="G26975"/>
    </row>
    <row r="26976" spans="7:7">
      <c r="G26976"/>
    </row>
    <row r="26977" spans="7:7">
      <c r="G26977"/>
    </row>
    <row r="26978" spans="7:7">
      <c r="G26978"/>
    </row>
    <row r="26979" spans="7:7">
      <c r="G26979"/>
    </row>
    <row r="26980" spans="7:7">
      <c r="G26980"/>
    </row>
    <row r="26981" spans="7:7">
      <c r="G26981"/>
    </row>
    <row r="26982" spans="7:7">
      <c r="G26982"/>
    </row>
    <row r="26983" spans="7:7">
      <c r="G26983"/>
    </row>
    <row r="26984" spans="7:7">
      <c r="G26984"/>
    </row>
    <row r="26985" spans="7:7">
      <c r="G26985"/>
    </row>
    <row r="26986" spans="7:7">
      <c r="G26986"/>
    </row>
    <row r="26987" spans="7:7">
      <c r="G26987"/>
    </row>
    <row r="26988" spans="7:7">
      <c r="G26988"/>
    </row>
    <row r="26989" spans="7:7">
      <c r="G26989"/>
    </row>
    <row r="26990" spans="7:7">
      <c r="G26990"/>
    </row>
    <row r="26991" spans="7:7">
      <c r="G26991"/>
    </row>
    <row r="26992" spans="7:7">
      <c r="G26992"/>
    </row>
    <row r="26993" spans="7:7">
      <c r="G26993"/>
    </row>
    <row r="26994" spans="7:7">
      <c r="G26994"/>
    </row>
    <row r="26995" spans="7:7">
      <c r="G26995"/>
    </row>
    <row r="26996" spans="7:7">
      <c r="G26996"/>
    </row>
    <row r="26997" spans="7:7">
      <c r="G26997"/>
    </row>
    <row r="26998" spans="7:7">
      <c r="G26998"/>
    </row>
    <row r="26999" spans="7:7">
      <c r="G26999"/>
    </row>
    <row r="27000" spans="7:7">
      <c r="G27000"/>
    </row>
    <row r="27001" spans="7:7">
      <c r="G27001"/>
    </row>
    <row r="27002" spans="7:7">
      <c r="G27002"/>
    </row>
    <row r="27003" spans="7:7">
      <c r="G27003"/>
    </row>
    <row r="27004" spans="7:7">
      <c r="G27004"/>
    </row>
    <row r="27005" spans="7:7">
      <c r="G27005"/>
    </row>
    <row r="27006" spans="7:7">
      <c r="G27006"/>
    </row>
    <row r="27007" spans="7:7">
      <c r="G27007"/>
    </row>
    <row r="27008" spans="7:7">
      <c r="G27008"/>
    </row>
    <row r="27009" spans="7:7">
      <c r="G27009"/>
    </row>
    <row r="27010" spans="7:7">
      <c r="G27010"/>
    </row>
    <row r="27011" spans="7:7">
      <c r="G27011"/>
    </row>
    <row r="27012" spans="7:7">
      <c r="G27012"/>
    </row>
    <row r="27013" spans="7:7">
      <c r="G27013"/>
    </row>
    <row r="27014" spans="7:7">
      <c r="G27014"/>
    </row>
    <row r="27015" spans="7:7">
      <c r="G27015"/>
    </row>
    <row r="27016" spans="7:7">
      <c r="G27016"/>
    </row>
    <row r="27017" spans="7:7">
      <c r="G27017"/>
    </row>
    <row r="27018" spans="7:7">
      <c r="G27018"/>
    </row>
    <row r="27019" spans="7:7">
      <c r="G27019"/>
    </row>
    <row r="27020" spans="7:7">
      <c r="G27020"/>
    </row>
    <row r="27021" spans="7:7">
      <c r="G27021"/>
    </row>
    <row r="27022" spans="7:7">
      <c r="G27022"/>
    </row>
    <row r="27023" spans="7:7">
      <c r="G27023"/>
    </row>
    <row r="27024" spans="7:7">
      <c r="G27024"/>
    </row>
    <row r="27025" spans="7:7">
      <c r="G27025"/>
    </row>
    <row r="27026" spans="7:7">
      <c r="G27026"/>
    </row>
    <row r="27027" spans="7:7">
      <c r="G27027"/>
    </row>
    <row r="27028" spans="7:7">
      <c r="G27028"/>
    </row>
    <row r="27029" spans="7:7">
      <c r="G27029"/>
    </row>
    <row r="27030" spans="7:7">
      <c r="G27030"/>
    </row>
    <row r="27031" spans="7:7">
      <c r="G27031"/>
    </row>
    <row r="27032" spans="7:7">
      <c r="G27032"/>
    </row>
    <row r="27033" spans="7:7">
      <c r="G27033"/>
    </row>
    <row r="27034" spans="7:7">
      <c r="G27034"/>
    </row>
    <row r="27035" spans="7:7">
      <c r="G27035"/>
    </row>
    <row r="27036" spans="7:7">
      <c r="G27036"/>
    </row>
    <row r="27037" spans="7:7">
      <c r="G27037"/>
    </row>
    <row r="27038" spans="7:7">
      <c r="G27038"/>
    </row>
    <row r="27039" spans="7:7">
      <c r="G27039"/>
    </row>
    <row r="27040" spans="7:7">
      <c r="G27040"/>
    </row>
    <row r="27041" spans="7:7">
      <c r="G27041"/>
    </row>
    <row r="27042" spans="7:7">
      <c r="G27042"/>
    </row>
    <row r="27043" spans="7:7">
      <c r="G27043"/>
    </row>
    <row r="27044" spans="7:7">
      <c r="G27044"/>
    </row>
    <row r="27045" spans="7:7">
      <c r="G27045"/>
    </row>
    <row r="27046" spans="7:7">
      <c r="G27046"/>
    </row>
    <row r="27047" spans="7:7">
      <c r="G27047"/>
    </row>
    <row r="27048" spans="7:7">
      <c r="G27048"/>
    </row>
    <row r="27049" spans="7:7">
      <c r="G27049"/>
    </row>
    <row r="27050" spans="7:7">
      <c r="G27050"/>
    </row>
    <row r="27051" spans="7:7">
      <c r="G27051"/>
    </row>
    <row r="27052" spans="7:7">
      <c r="G27052"/>
    </row>
    <row r="27053" spans="7:7">
      <c r="G27053"/>
    </row>
    <row r="27054" spans="7:7">
      <c r="G27054"/>
    </row>
    <row r="27055" spans="7:7">
      <c r="G27055"/>
    </row>
    <row r="27056" spans="7:7">
      <c r="G27056"/>
    </row>
    <row r="27057" spans="7:7">
      <c r="G27057"/>
    </row>
    <row r="27058" spans="7:7">
      <c r="G27058"/>
    </row>
    <row r="27059" spans="7:7">
      <c r="G27059"/>
    </row>
    <row r="27060" spans="7:7">
      <c r="G27060"/>
    </row>
    <row r="27061" spans="7:7">
      <c r="G27061"/>
    </row>
    <row r="27062" spans="7:7">
      <c r="G27062"/>
    </row>
    <row r="27063" spans="7:7">
      <c r="G27063"/>
    </row>
    <row r="27064" spans="7:7">
      <c r="G27064"/>
    </row>
    <row r="27065" spans="7:7">
      <c r="G27065"/>
    </row>
    <row r="27066" spans="7:7">
      <c r="G27066"/>
    </row>
    <row r="27067" spans="7:7">
      <c r="G27067"/>
    </row>
    <row r="27068" spans="7:7">
      <c r="G27068"/>
    </row>
    <row r="27069" spans="7:7">
      <c r="G27069"/>
    </row>
    <row r="27070" spans="7:7">
      <c r="G27070"/>
    </row>
    <row r="27071" spans="7:7">
      <c r="G27071"/>
    </row>
    <row r="27072" spans="7:7">
      <c r="G27072"/>
    </row>
    <row r="27073" spans="7:7">
      <c r="G27073"/>
    </row>
    <row r="27074" spans="7:7">
      <c r="G27074"/>
    </row>
    <row r="27075" spans="7:7">
      <c r="G27075"/>
    </row>
    <row r="27076" spans="7:7">
      <c r="G27076"/>
    </row>
    <row r="27077" spans="7:7">
      <c r="G27077"/>
    </row>
    <row r="27078" spans="7:7">
      <c r="G27078"/>
    </row>
    <row r="27079" spans="7:7">
      <c r="G27079"/>
    </row>
    <row r="27080" spans="7:7">
      <c r="G27080"/>
    </row>
    <row r="27081" spans="7:7">
      <c r="G27081"/>
    </row>
    <row r="27082" spans="7:7">
      <c r="G27082"/>
    </row>
    <row r="27083" spans="7:7">
      <c r="G27083"/>
    </row>
    <row r="27084" spans="7:7">
      <c r="G27084"/>
    </row>
    <row r="27085" spans="7:7">
      <c r="G27085"/>
    </row>
    <row r="27086" spans="7:7">
      <c r="G27086"/>
    </row>
    <row r="27087" spans="7:7">
      <c r="G27087"/>
    </row>
    <row r="27088" spans="7:7">
      <c r="G27088"/>
    </row>
    <row r="27089" spans="7:7">
      <c r="G27089"/>
    </row>
    <row r="27090" spans="7:7">
      <c r="G27090"/>
    </row>
    <row r="27091" spans="7:7">
      <c r="G27091"/>
    </row>
    <row r="27092" spans="7:7">
      <c r="G27092"/>
    </row>
    <row r="27093" spans="7:7">
      <c r="G27093"/>
    </row>
    <row r="27094" spans="7:7">
      <c r="G27094"/>
    </row>
    <row r="27095" spans="7:7">
      <c r="G27095"/>
    </row>
    <row r="27096" spans="7:7">
      <c r="G27096"/>
    </row>
    <row r="27097" spans="7:7">
      <c r="G27097"/>
    </row>
    <row r="27098" spans="7:7">
      <c r="G27098"/>
    </row>
    <row r="27099" spans="7:7">
      <c r="G27099"/>
    </row>
    <row r="27100" spans="7:7">
      <c r="G27100"/>
    </row>
    <row r="27101" spans="7:7">
      <c r="G27101"/>
    </row>
    <row r="27102" spans="7:7">
      <c r="G27102"/>
    </row>
    <row r="27103" spans="7:7">
      <c r="G27103"/>
    </row>
    <row r="27104" spans="7:7">
      <c r="G27104"/>
    </row>
    <row r="27105" spans="7:7">
      <c r="G27105"/>
    </row>
    <row r="27106" spans="7:7">
      <c r="G27106"/>
    </row>
    <row r="27107" spans="7:7">
      <c r="G27107"/>
    </row>
    <row r="27108" spans="7:7">
      <c r="G27108"/>
    </row>
    <row r="27109" spans="7:7">
      <c r="G27109"/>
    </row>
    <row r="27110" spans="7:7">
      <c r="G27110"/>
    </row>
    <row r="27111" spans="7:7">
      <c r="G27111"/>
    </row>
    <row r="27112" spans="7:7">
      <c r="G27112"/>
    </row>
    <row r="27113" spans="7:7">
      <c r="G27113"/>
    </row>
    <row r="27114" spans="7:7">
      <c r="G27114"/>
    </row>
    <row r="27115" spans="7:7">
      <c r="G27115"/>
    </row>
    <row r="27116" spans="7:7">
      <c r="G27116"/>
    </row>
    <row r="27117" spans="7:7">
      <c r="G27117"/>
    </row>
    <row r="27118" spans="7:7">
      <c r="G27118"/>
    </row>
    <row r="27119" spans="7:7">
      <c r="G27119"/>
    </row>
    <row r="27120" spans="7:7">
      <c r="G27120"/>
    </row>
    <row r="27121" spans="7:7">
      <c r="G27121"/>
    </row>
    <row r="27122" spans="7:7">
      <c r="G27122"/>
    </row>
    <row r="27123" spans="7:7">
      <c r="G27123"/>
    </row>
    <row r="27124" spans="7:7">
      <c r="G27124"/>
    </row>
    <row r="27125" spans="7:7">
      <c r="G27125"/>
    </row>
    <row r="27126" spans="7:7">
      <c r="G27126"/>
    </row>
    <row r="27127" spans="7:7">
      <c r="G27127"/>
    </row>
    <row r="27128" spans="7:7">
      <c r="G27128"/>
    </row>
    <row r="27129" spans="7:7">
      <c r="G27129"/>
    </row>
    <row r="27130" spans="7:7">
      <c r="G27130"/>
    </row>
    <row r="27131" spans="7:7">
      <c r="G27131"/>
    </row>
    <row r="27132" spans="7:7">
      <c r="G27132"/>
    </row>
    <row r="27133" spans="7:7">
      <c r="G27133"/>
    </row>
    <row r="27134" spans="7:7">
      <c r="G27134"/>
    </row>
    <row r="27135" spans="7:7">
      <c r="G27135"/>
    </row>
    <row r="27136" spans="7:7">
      <c r="G27136"/>
    </row>
    <row r="27137" spans="7:7">
      <c r="G27137"/>
    </row>
    <row r="27138" spans="7:7">
      <c r="G27138"/>
    </row>
    <row r="27139" spans="7:7">
      <c r="G27139"/>
    </row>
    <row r="27140" spans="7:7">
      <c r="G27140"/>
    </row>
    <row r="27141" spans="7:7">
      <c r="G27141"/>
    </row>
    <row r="27142" spans="7:7">
      <c r="G27142"/>
    </row>
    <row r="27143" spans="7:7">
      <c r="G27143"/>
    </row>
    <row r="27144" spans="7:7">
      <c r="G27144"/>
    </row>
    <row r="27145" spans="7:7">
      <c r="G27145"/>
    </row>
    <row r="27146" spans="7:7">
      <c r="G27146"/>
    </row>
    <row r="27147" spans="7:7">
      <c r="G27147"/>
    </row>
    <row r="27148" spans="7:7">
      <c r="G27148"/>
    </row>
    <row r="27149" spans="7:7">
      <c r="G27149"/>
    </row>
    <row r="27150" spans="7:7">
      <c r="G27150"/>
    </row>
    <row r="27151" spans="7:7">
      <c r="G27151"/>
    </row>
    <row r="27152" spans="7:7">
      <c r="G27152"/>
    </row>
    <row r="27153" spans="7:7">
      <c r="G27153"/>
    </row>
    <row r="27154" spans="7:7">
      <c r="G27154"/>
    </row>
    <row r="27155" spans="7:7">
      <c r="G27155"/>
    </row>
    <row r="27156" spans="7:7">
      <c r="G27156"/>
    </row>
    <row r="27157" spans="7:7">
      <c r="G27157"/>
    </row>
    <row r="27158" spans="7:7">
      <c r="G27158"/>
    </row>
    <row r="27159" spans="7:7">
      <c r="G27159"/>
    </row>
    <row r="27160" spans="7:7">
      <c r="G27160"/>
    </row>
    <row r="27161" spans="7:7">
      <c r="G27161"/>
    </row>
    <row r="27162" spans="7:7">
      <c r="G27162"/>
    </row>
    <row r="27163" spans="7:7">
      <c r="G27163"/>
    </row>
    <row r="27164" spans="7:7">
      <c r="G27164"/>
    </row>
    <row r="27165" spans="7:7">
      <c r="G27165"/>
    </row>
    <row r="27166" spans="7:7">
      <c r="G27166"/>
    </row>
    <row r="27167" spans="7:7">
      <c r="G27167"/>
    </row>
    <row r="27168" spans="7:7">
      <c r="G27168"/>
    </row>
    <row r="27169" spans="7:7">
      <c r="G27169"/>
    </row>
    <row r="27170" spans="7:7">
      <c r="G27170"/>
    </row>
    <row r="27171" spans="7:7">
      <c r="G27171"/>
    </row>
    <row r="27172" spans="7:7">
      <c r="G27172"/>
    </row>
    <row r="27173" spans="7:7">
      <c r="G27173"/>
    </row>
    <row r="27174" spans="7:7">
      <c r="G27174"/>
    </row>
    <row r="27175" spans="7:7">
      <c r="G27175"/>
    </row>
    <row r="27176" spans="7:7">
      <c r="G27176"/>
    </row>
    <row r="27177" spans="7:7">
      <c r="G27177"/>
    </row>
    <row r="27178" spans="7:7">
      <c r="G27178"/>
    </row>
    <row r="27179" spans="7:7">
      <c r="G27179"/>
    </row>
    <row r="27180" spans="7:7">
      <c r="G27180"/>
    </row>
    <row r="27181" spans="7:7">
      <c r="G27181"/>
    </row>
    <row r="27182" spans="7:7">
      <c r="G27182"/>
    </row>
    <row r="27183" spans="7:7">
      <c r="G27183"/>
    </row>
    <row r="27184" spans="7:7">
      <c r="G27184"/>
    </row>
    <row r="27185" spans="7:7">
      <c r="G27185"/>
    </row>
    <row r="27186" spans="7:7">
      <c r="G27186"/>
    </row>
    <row r="27187" spans="7:7">
      <c r="G27187"/>
    </row>
    <row r="27188" spans="7:7">
      <c r="G27188"/>
    </row>
    <row r="27189" spans="7:7">
      <c r="G27189"/>
    </row>
    <row r="27190" spans="7:7">
      <c r="G27190"/>
    </row>
    <row r="27191" spans="7:7">
      <c r="G27191"/>
    </row>
    <row r="27192" spans="7:7">
      <c r="G27192"/>
    </row>
    <row r="27193" spans="7:7">
      <c r="G27193"/>
    </row>
    <row r="27194" spans="7:7">
      <c r="G27194"/>
    </row>
    <row r="27195" spans="7:7">
      <c r="G27195"/>
    </row>
    <row r="27196" spans="7:7">
      <c r="G27196"/>
    </row>
    <row r="27197" spans="7:7">
      <c r="G27197"/>
    </row>
    <row r="27198" spans="7:7">
      <c r="G27198"/>
    </row>
    <row r="27199" spans="7:7">
      <c r="G27199"/>
    </row>
    <row r="27200" spans="7:7">
      <c r="G27200"/>
    </row>
    <row r="27201" spans="7:7">
      <c r="G27201"/>
    </row>
    <row r="27202" spans="7:7">
      <c r="G27202"/>
    </row>
    <row r="27203" spans="7:7">
      <c r="G27203"/>
    </row>
    <row r="27204" spans="7:7">
      <c r="G27204"/>
    </row>
    <row r="27205" spans="7:7">
      <c r="G27205"/>
    </row>
    <row r="27206" spans="7:7">
      <c r="G27206"/>
    </row>
    <row r="27207" spans="7:7">
      <c r="G27207"/>
    </row>
    <row r="27208" spans="7:7">
      <c r="G27208"/>
    </row>
    <row r="27209" spans="7:7">
      <c r="G27209"/>
    </row>
    <row r="27210" spans="7:7">
      <c r="G27210"/>
    </row>
    <row r="27211" spans="7:7">
      <c r="G27211"/>
    </row>
    <row r="27212" spans="7:7">
      <c r="G27212"/>
    </row>
    <row r="27213" spans="7:7">
      <c r="G27213"/>
    </row>
    <row r="27214" spans="7:7">
      <c r="G27214"/>
    </row>
    <row r="27215" spans="7:7">
      <c r="G27215"/>
    </row>
    <row r="27216" spans="7:7">
      <c r="G27216"/>
    </row>
    <row r="27217" spans="7:7">
      <c r="G27217"/>
    </row>
    <row r="27218" spans="7:7">
      <c r="G27218"/>
    </row>
    <row r="27219" spans="7:7">
      <c r="G27219"/>
    </row>
    <row r="27220" spans="7:7">
      <c r="G27220"/>
    </row>
    <row r="27221" spans="7:7">
      <c r="G27221"/>
    </row>
    <row r="27222" spans="7:7">
      <c r="G27222"/>
    </row>
    <row r="27223" spans="7:7">
      <c r="G27223"/>
    </row>
    <row r="27224" spans="7:7">
      <c r="G27224"/>
    </row>
    <row r="27225" spans="7:7">
      <c r="G27225"/>
    </row>
    <row r="27226" spans="7:7">
      <c r="G27226"/>
    </row>
    <row r="27227" spans="7:7">
      <c r="G27227"/>
    </row>
    <row r="27228" spans="7:7">
      <c r="G27228"/>
    </row>
    <row r="27229" spans="7:7">
      <c r="G27229"/>
    </row>
    <row r="27230" spans="7:7">
      <c r="G27230"/>
    </row>
    <row r="27231" spans="7:7">
      <c r="G27231"/>
    </row>
    <row r="27232" spans="7:7">
      <c r="G27232"/>
    </row>
    <row r="27233" spans="7:7">
      <c r="G27233"/>
    </row>
    <row r="27234" spans="7:7">
      <c r="G27234"/>
    </row>
    <row r="27235" spans="7:7">
      <c r="G27235"/>
    </row>
    <row r="27236" spans="7:7">
      <c r="G27236"/>
    </row>
    <row r="27237" spans="7:7">
      <c r="G27237"/>
    </row>
    <row r="27238" spans="7:7">
      <c r="G27238"/>
    </row>
    <row r="27239" spans="7:7">
      <c r="G27239"/>
    </row>
    <row r="27240" spans="7:7">
      <c r="G27240"/>
    </row>
    <row r="27241" spans="7:7">
      <c r="G27241"/>
    </row>
    <row r="27242" spans="7:7">
      <c r="G27242"/>
    </row>
    <row r="27243" spans="7:7">
      <c r="G27243"/>
    </row>
    <row r="27244" spans="7:7">
      <c r="G27244"/>
    </row>
    <row r="27245" spans="7:7">
      <c r="G27245"/>
    </row>
    <row r="27246" spans="7:7">
      <c r="G27246"/>
    </row>
    <row r="27247" spans="7:7">
      <c r="G27247"/>
    </row>
    <row r="27248" spans="7:7">
      <c r="G27248"/>
    </row>
    <row r="27249" spans="7:7">
      <c r="G27249"/>
    </row>
    <row r="27250" spans="7:7">
      <c r="G27250"/>
    </row>
    <row r="27251" spans="7:7">
      <c r="G27251"/>
    </row>
    <row r="27252" spans="7:7">
      <c r="G27252"/>
    </row>
    <row r="27253" spans="7:7">
      <c r="G27253"/>
    </row>
    <row r="27254" spans="7:7">
      <c r="G27254"/>
    </row>
    <row r="27255" spans="7:7">
      <c r="G27255"/>
    </row>
    <row r="27256" spans="7:7">
      <c r="G27256"/>
    </row>
    <row r="27257" spans="7:7">
      <c r="G27257"/>
    </row>
    <row r="27258" spans="7:7">
      <c r="G27258"/>
    </row>
    <row r="27259" spans="7:7">
      <c r="G27259"/>
    </row>
    <row r="27260" spans="7:7">
      <c r="G27260"/>
    </row>
    <row r="27261" spans="7:7">
      <c r="G27261"/>
    </row>
    <row r="27262" spans="7:7">
      <c r="G27262"/>
    </row>
    <row r="27263" spans="7:7">
      <c r="G27263"/>
    </row>
    <row r="27264" spans="7:7">
      <c r="G27264"/>
    </row>
    <row r="27265" spans="7:7">
      <c r="G27265"/>
    </row>
    <row r="27266" spans="7:7">
      <c r="G27266"/>
    </row>
    <row r="27267" spans="7:7">
      <c r="G27267"/>
    </row>
    <row r="27268" spans="7:7">
      <c r="G27268"/>
    </row>
    <row r="27269" spans="7:7">
      <c r="G27269"/>
    </row>
    <row r="27270" spans="7:7">
      <c r="G27270"/>
    </row>
    <row r="27271" spans="7:7">
      <c r="G27271"/>
    </row>
    <row r="27272" spans="7:7">
      <c r="G27272"/>
    </row>
    <row r="27273" spans="7:7">
      <c r="G27273"/>
    </row>
    <row r="27274" spans="7:7">
      <c r="G27274"/>
    </row>
    <row r="27275" spans="7:7">
      <c r="G27275"/>
    </row>
    <row r="27276" spans="7:7">
      <c r="G27276"/>
    </row>
    <row r="27277" spans="7:7">
      <c r="G27277"/>
    </row>
    <row r="27278" spans="7:7">
      <c r="G27278"/>
    </row>
    <row r="27279" spans="7:7">
      <c r="G27279"/>
    </row>
    <row r="27280" spans="7:7">
      <c r="G27280"/>
    </row>
    <row r="27281" spans="7:7">
      <c r="G27281"/>
    </row>
    <row r="27282" spans="7:7">
      <c r="G27282"/>
    </row>
    <row r="27283" spans="7:7">
      <c r="G27283"/>
    </row>
    <row r="27284" spans="7:7">
      <c r="G27284"/>
    </row>
    <row r="27285" spans="7:7">
      <c r="G27285"/>
    </row>
    <row r="27286" spans="7:7">
      <c r="G27286"/>
    </row>
    <row r="27287" spans="7:7">
      <c r="G27287"/>
    </row>
    <row r="27288" spans="7:7">
      <c r="G27288"/>
    </row>
    <row r="27289" spans="7:7">
      <c r="G27289"/>
    </row>
    <row r="27290" spans="7:7">
      <c r="G27290"/>
    </row>
    <row r="27291" spans="7:7">
      <c r="G27291"/>
    </row>
    <row r="27292" spans="7:7">
      <c r="G27292"/>
    </row>
    <row r="27293" spans="7:7">
      <c r="G27293"/>
    </row>
    <row r="27294" spans="7:7">
      <c r="G27294"/>
    </row>
    <row r="27295" spans="7:7">
      <c r="G27295"/>
    </row>
    <row r="27296" spans="7:7">
      <c r="G27296"/>
    </row>
    <row r="27297" spans="7:7">
      <c r="G27297"/>
    </row>
    <row r="27298" spans="7:7">
      <c r="G27298"/>
    </row>
    <row r="27299" spans="7:7">
      <c r="G27299"/>
    </row>
    <row r="27300" spans="7:7">
      <c r="G27300"/>
    </row>
    <row r="27301" spans="7:7">
      <c r="G27301"/>
    </row>
    <row r="27302" spans="7:7">
      <c r="G27302"/>
    </row>
    <row r="27303" spans="7:7">
      <c r="G27303"/>
    </row>
    <row r="27304" spans="7:7">
      <c r="G27304"/>
    </row>
    <row r="27305" spans="7:7">
      <c r="G27305"/>
    </row>
    <row r="27306" spans="7:7">
      <c r="G27306"/>
    </row>
    <row r="27307" spans="7:7">
      <c r="G27307"/>
    </row>
    <row r="27308" spans="7:7">
      <c r="G27308"/>
    </row>
    <row r="27309" spans="7:7">
      <c r="G27309"/>
    </row>
    <row r="27310" spans="7:7">
      <c r="G27310"/>
    </row>
    <row r="27311" spans="7:7">
      <c r="G27311"/>
    </row>
    <row r="27312" spans="7:7">
      <c r="G27312"/>
    </row>
    <row r="27313" spans="7:7">
      <c r="G27313"/>
    </row>
    <row r="27314" spans="7:7">
      <c r="G27314"/>
    </row>
    <row r="27315" spans="7:7">
      <c r="G27315"/>
    </row>
    <row r="27316" spans="7:7">
      <c r="G27316"/>
    </row>
    <row r="27317" spans="7:7">
      <c r="G27317"/>
    </row>
    <row r="27318" spans="7:7">
      <c r="G27318"/>
    </row>
    <row r="27319" spans="7:7">
      <c r="G27319"/>
    </row>
    <row r="27320" spans="7:7">
      <c r="G27320"/>
    </row>
    <row r="27321" spans="7:7">
      <c r="G27321"/>
    </row>
    <row r="27322" spans="7:7">
      <c r="G27322"/>
    </row>
    <row r="27323" spans="7:7">
      <c r="G27323"/>
    </row>
    <row r="27324" spans="7:7">
      <c r="G27324"/>
    </row>
    <row r="27325" spans="7:7">
      <c r="G27325"/>
    </row>
    <row r="27326" spans="7:7">
      <c r="G27326"/>
    </row>
    <row r="27327" spans="7:7">
      <c r="G27327"/>
    </row>
    <row r="27328" spans="7:7">
      <c r="G27328"/>
    </row>
    <row r="27329" spans="7:7">
      <c r="G27329"/>
    </row>
    <row r="27330" spans="7:7">
      <c r="G27330"/>
    </row>
    <row r="27331" spans="7:7">
      <c r="G27331"/>
    </row>
    <row r="27332" spans="7:7">
      <c r="G27332"/>
    </row>
    <row r="27333" spans="7:7">
      <c r="G27333"/>
    </row>
    <row r="27334" spans="7:7">
      <c r="G27334"/>
    </row>
    <row r="27335" spans="7:7">
      <c r="G27335"/>
    </row>
    <row r="27336" spans="7:7">
      <c r="G27336"/>
    </row>
    <row r="27337" spans="7:7">
      <c r="G27337"/>
    </row>
    <row r="27338" spans="7:7">
      <c r="G27338"/>
    </row>
    <row r="27339" spans="7:7">
      <c r="G27339"/>
    </row>
    <row r="27340" spans="7:7">
      <c r="G27340"/>
    </row>
    <row r="27341" spans="7:7">
      <c r="G27341"/>
    </row>
    <row r="27342" spans="7:7">
      <c r="G27342"/>
    </row>
    <row r="27343" spans="7:7">
      <c r="G27343"/>
    </row>
    <row r="27344" spans="7:7">
      <c r="G27344"/>
    </row>
    <row r="27345" spans="7:7">
      <c r="G27345"/>
    </row>
    <row r="27346" spans="7:7">
      <c r="G27346"/>
    </row>
    <row r="27347" spans="7:7">
      <c r="G27347"/>
    </row>
    <row r="27348" spans="7:7">
      <c r="G27348"/>
    </row>
    <row r="27349" spans="7:7">
      <c r="G27349"/>
    </row>
    <row r="27350" spans="7:7">
      <c r="G27350"/>
    </row>
    <row r="27351" spans="7:7">
      <c r="G27351"/>
    </row>
    <row r="27352" spans="7:7">
      <c r="G27352"/>
    </row>
    <row r="27353" spans="7:7">
      <c r="G27353"/>
    </row>
    <row r="27354" spans="7:7">
      <c r="G27354"/>
    </row>
    <row r="27355" spans="7:7">
      <c r="G27355"/>
    </row>
    <row r="27356" spans="7:7">
      <c r="G27356"/>
    </row>
    <row r="27357" spans="7:7">
      <c r="G27357"/>
    </row>
    <row r="27358" spans="7:7">
      <c r="G27358"/>
    </row>
    <row r="27359" spans="7:7">
      <c r="G27359"/>
    </row>
    <row r="27360" spans="7:7">
      <c r="G27360"/>
    </row>
    <row r="27361" spans="7:7">
      <c r="G27361"/>
    </row>
    <row r="27362" spans="7:7">
      <c r="G27362"/>
    </row>
    <row r="27363" spans="7:7">
      <c r="G27363"/>
    </row>
    <row r="27364" spans="7:7">
      <c r="G27364"/>
    </row>
    <row r="27365" spans="7:7">
      <c r="G27365"/>
    </row>
    <row r="27366" spans="7:7">
      <c r="G27366"/>
    </row>
    <row r="27367" spans="7:7">
      <c r="G27367"/>
    </row>
    <row r="27368" spans="7:7">
      <c r="G27368"/>
    </row>
    <row r="27369" spans="7:7">
      <c r="G27369"/>
    </row>
    <row r="27370" spans="7:7">
      <c r="G27370"/>
    </row>
    <row r="27371" spans="7:7">
      <c r="G27371"/>
    </row>
    <row r="27372" spans="7:7">
      <c r="G27372"/>
    </row>
    <row r="27373" spans="7:7">
      <c r="G27373"/>
    </row>
    <row r="27374" spans="7:7">
      <c r="G27374"/>
    </row>
    <row r="27375" spans="7:7">
      <c r="G27375"/>
    </row>
    <row r="27376" spans="7:7">
      <c r="G27376"/>
    </row>
    <row r="27377" spans="7:7">
      <c r="G27377"/>
    </row>
    <row r="27378" spans="7:7">
      <c r="G27378"/>
    </row>
    <row r="27379" spans="7:7">
      <c r="G27379"/>
    </row>
    <row r="27380" spans="7:7">
      <c r="G27380"/>
    </row>
    <row r="27381" spans="7:7">
      <c r="G27381"/>
    </row>
    <row r="27382" spans="7:7">
      <c r="G27382"/>
    </row>
    <row r="27383" spans="7:7">
      <c r="G27383"/>
    </row>
    <row r="27384" spans="7:7">
      <c r="G27384"/>
    </row>
    <row r="27385" spans="7:7">
      <c r="G27385"/>
    </row>
    <row r="27386" spans="7:7">
      <c r="G27386"/>
    </row>
    <row r="27387" spans="7:7">
      <c r="G27387"/>
    </row>
    <row r="27388" spans="7:7">
      <c r="G27388"/>
    </row>
    <row r="27389" spans="7:7">
      <c r="G27389"/>
    </row>
    <row r="27390" spans="7:7">
      <c r="G27390"/>
    </row>
    <row r="27391" spans="7:7">
      <c r="G27391"/>
    </row>
    <row r="27392" spans="7:7">
      <c r="G27392"/>
    </row>
    <row r="27393" spans="7:7">
      <c r="G27393"/>
    </row>
    <row r="27394" spans="7:7">
      <c r="G27394"/>
    </row>
    <row r="27395" spans="7:7">
      <c r="G27395"/>
    </row>
    <row r="27396" spans="7:7">
      <c r="G27396"/>
    </row>
    <row r="27397" spans="7:7">
      <c r="G27397"/>
    </row>
    <row r="27398" spans="7:7">
      <c r="G27398"/>
    </row>
    <row r="27399" spans="7:7">
      <c r="G27399"/>
    </row>
    <row r="27400" spans="7:7">
      <c r="G27400"/>
    </row>
    <row r="27401" spans="7:7">
      <c r="G27401"/>
    </row>
    <row r="27402" spans="7:7">
      <c r="G27402"/>
    </row>
    <row r="27403" spans="7:7">
      <c r="G27403"/>
    </row>
    <row r="27404" spans="7:7">
      <c r="G27404"/>
    </row>
    <row r="27405" spans="7:7">
      <c r="G27405"/>
    </row>
    <row r="27406" spans="7:7">
      <c r="G27406"/>
    </row>
    <row r="27407" spans="7:7">
      <c r="G27407"/>
    </row>
    <row r="27408" spans="7:7">
      <c r="G27408"/>
    </row>
    <row r="27409" spans="7:7">
      <c r="G27409"/>
    </row>
    <row r="27410" spans="7:7">
      <c r="G27410"/>
    </row>
    <row r="27411" spans="7:7">
      <c r="G27411"/>
    </row>
    <row r="27412" spans="7:7">
      <c r="G27412"/>
    </row>
    <row r="27413" spans="7:7">
      <c r="G27413"/>
    </row>
    <row r="27414" spans="7:7">
      <c r="G27414"/>
    </row>
    <row r="27415" spans="7:7">
      <c r="G27415"/>
    </row>
    <row r="27416" spans="7:7">
      <c r="G27416"/>
    </row>
    <row r="27417" spans="7:7">
      <c r="G27417"/>
    </row>
    <row r="27418" spans="7:7">
      <c r="G27418"/>
    </row>
    <row r="27419" spans="7:7">
      <c r="G27419"/>
    </row>
    <row r="27420" spans="7:7">
      <c r="G27420"/>
    </row>
    <row r="27421" spans="7:7">
      <c r="G27421"/>
    </row>
    <row r="27422" spans="7:7">
      <c r="G27422"/>
    </row>
    <row r="27423" spans="7:7">
      <c r="G27423"/>
    </row>
    <row r="27424" spans="7:7">
      <c r="G27424"/>
    </row>
    <row r="27425" spans="7:7">
      <c r="G27425"/>
    </row>
    <row r="27426" spans="7:7">
      <c r="G27426"/>
    </row>
    <row r="27427" spans="7:7">
      <c r="G27427"/>
    </row>
    <row r="27428" spans="7:7">
      <c r="G27428"/>
    </row>
    <row r="27429" spans="7:7">
      <c r="G27429"/>
    </row>
    <row r="27430" spans="7:7">
      <c r="G27430"/>
    </row>
    <row r="27431" spans="7:7">
      <c r="G27431"/>
    </row>
    <row r="27432" spans="7:7">
      <c r="G27432"/>
    </row>
    <row r="27433" spans="7:7">
      <c r="G27433"/>
    </row>
    <row r="27434" spans="7:7">
      <c r="G27434"/>
    </row>
    <row r="27435" spans="7:7">
      <c r="G27435"/>
    </row>
    <row r="27436" spans="7:7">
      <c r="G27436"/>
    </row>
    <row r="27437" spans="7:7">
      <c r="G27437"/>
    </row>
    <row r="27438" spans="7:7">
      <c r="G27438"/>
    </row>
    <row r="27439" spans="7:7">
      <c r="G27439"/>
    </row>
    <row r="27440" spans="7:7">
      <c r="G27440"/>
    </row>
    <row r="27441" spans="7:7">
      <c r="G27441"/>
    </row>
    <row r="27442" spans="7:7">
      <c r="G27442"/>
    </row>
    <row r="27443" spans="7:7">
      <c r="G27443"/>
    </row>
    <row r="27444" spans="7:7">
      <c r="G27444"/>
    </row>
    <row r="27445" spans="7:7">
      <c r="G27445"/>
    </row>
    <row r="27446" spans="7:7">
      <c r="G27446"/>
    </row>
    <row r="27447" spans="7:7">
      <c r="G27447"/>
    </row>
    <row r="27448" spans="7:7">
      <c r="G27448"/>
    </row>
    <row r="27449" spans="7:7">
      <c r="G27449"/>
    </row>
    <row r="27450" spans="7:7">
      <c r="G27450"/>
    </row>
    <row r="27451" spans="7:7">
      <c r="G27451"/>
    </row>
    <row r="27452" spans="7:7">
      <c r="G27452"/>
    </row>
    <row r="27453" spans="7:7">
      <c r="G27453"/>
    </row>
    <row r="27454" spans="7:7">
      <c r="G27454"/>
    </row>
    <row r="27455" spans="7:7">
      <c r="G27455"/>
    </row>
    <row r="27456" spans="7:7">
      <c r="G27456"/>
    </row>
    <row r="27457" spans="7:7">
      <c r="G27457"/>
    </row>
    <row r="27458" spans="7:7">
      <c r="G27458"/>
    </row>
    <row r="27459" spans="7:7">
      <c r="G27459"/>
    </row>
    <row r="27460" spans="7:7">
      <c r="G27460"/>
    </row>
    <row r="27461" spans="7:7">
      <c r="G27461"/>
    </row>
    <row r="27462" spans="7:7">
      <c r="G27462"/>
    </row>
    <row r="27463" spans="7:7">
      <c r="G27463"/>
    </row>
    <row r="27464" spans="7:7">
      <c r="G27464"/>
    </row>
    <row r="27465" spans="7:7">
      <c r="G27465"/>
    </row>
    <row r="27466" spans="7:7">
      <c r="G27466"/>
    </row>
    <row r="27467" spans="7:7">
      <c r="G27467"/>
    </row>
    <row r="27468" spans="7:7">
      <c r="G27468"/>
    </row>
    <row r="27469" spans="7:7">
      <c r="G27469"/>
    </row>
    <row r="27470" spans="7:7">
      <c r="G27470"/>
    </row>
    <row r="27471" spans="7:7">
      <c r="G27471"/>
    </row>
    <row r="27472" spans="7:7">
      <c r="G27472"/>
    </row>
    <row r="27473" spans="7:7">
      <c r="G27473"/>
    </row>
    <row r="27474" spans="7:7">
      <c r="G27474"/>
    </row>
    <row r="27475" spans="7:7">
      <c r="G27475"/>
    </row>
    <row r="27476" spans="7:7">
      <c r="G27476"/>
    </row>
    <row r="27477" spans="7:7">
      <c r="G27477"/>
    </row>
    <row r="27478" spans="7:7">
      <c r="G27478"/>
    </row>
    <row r="27479" spans="7:7">
      <c r="G27479"/>
    </row>
    <row r="27480" spans="7:7">
      <c r="G27480"/>
    </row>
    <row r="27481" spans="7:7">
      <c r="G27481"/>
    </row>
    <row r="27482" spans="7:7">
      <c r="G27482"/>
    </row>
    <row r="27483" spans="7:7">
      <c r="G27483"/>
    </row>
    <row r="27484" spans="7:7">
      <c r="G27484"/>
    </row>
    <row r="27485" spans="7:7">
      <c r="G27485"/>
    </row>
    <row r="27486" spans="7:7">
      <c r="G27486"/>
    </row>
    <row r="27487" spans="7:7">
      <c r="G27487"/>
    </row>
    <row r="27488" spans="7:7">
      <c r="G27488"/>
    </row>
    <row r="27489" spans="7:7">
      <c r="G27489"/>
    </row>
    <row r="27490" spans="7:7">
      <c r="G27490"/>
    </row>
    <row r="27491" spans="7:7">
      <c r="G27491"/>
    </row>
    <row r="27492" spans="7:7">
      <c r="G27492"/>
    </row>
    <row r="27493" spans="7:7">
      <c r="G27493"/>
    </row>
    <row r="27494" spans="7:7">
      <c r="G27494"/>
    </row>
    <row r="27495" spans="7:7">
      <c r="G27495"/>
    </row>
    <row r="27496" spans="7:7">
      <c r="G27496"/>
    </row>
    <row r="27497" spans="7:7">
      <c r="G27497"/>
    </row>
    <row r="27498" spans="7:7">
      <c r="G27498"/>
    </row>
    <row r="27499" spans="7:7">
      <c r="G27499"/>
    </row>
    <row r="27500" spans="7:7">
      <c r="G27500"/>
    </row>
    <row r="27501" spans="7:7">
      <c r="G27501"/>
    </row>
    <row r="27502" spans="7:7">
      <c r="G27502"/>
    </row>
    <row r="27503" spans="7:7">
      <c r="G27503"/>
    </row>
    <row r="27504" spans="7:7">
      <c r="G27504"/>
    </row>
    <row r="27505" spans="7:7">
      <c r="G27505"/>
    </row>
    <row r="27506" spans="7:7">
      <c r="G27506"/>
    </row>
    <row r="27507" spans="7:7">
      <c r="G27507"/>
    </row>
    <row r="27508" spans="7:7">
      <c r="G27508"/>
    </row>
    <row r="27509" spans="7:7">
      <c r="G27509"/>
    </row>
    <row r="27510" spans="7:7">
      <c r="G27510"/>
    </row>
    <row r="27511" spans="7:7">
      <c r="G27511"/>
    </row>
    <row r="27512" spans="7:7">
      <c r="G27512"/>
    </row>
    <row r="27513" spans="7:7">
      <c r="G27513"/>
    </row>
    <row r="27514" spans="7:7">
      <c r="G27514"/>
    </row>
    <row r="27515" spans="7:7">
      <c r="G27515"/>
    </row>
    <row r="27516" spans="7:7">
      <c r="G27516"/>
    </row>
    <row r="27517" spans="7:7">
      <c r="G27517"/>
    </row>
    <row r="27518" spans="7:7">
      <c r="G27518"/>
    </row>
    <row r="27519" spans="7:7">
      <c r="G27519"/>
    </row>
    <row r="27520" spans="7:7">
      <c r="G27520"/>
    </row>
    <row r="27521" spans="7:7">
      <c r="G27521"/>
    </row>
    <row r="27522" spans="7:7">
      <c r="G27522"/>
    </row>
    <row r="27523" spans="7:7">
      <c r="G27523"/>
    </row>
    <row r="27524" spans="7:7">
      <c r="G27524"/>
    </row>
    <row r="27525" spans="7:7">
      <c r="G27525"/>
    </row>
    <row r="27526" spans="7:7">
      <c r="G27526"/>
    </row>
    <row r="27527" spans="7:7">
      <c r="G27527"/>
    </row>
    <row r="27528" spans="7:7">
      <c r="G27528"/>
    </row>
    <row r="27529" spans="7:7">
      <c r="G27529"/>
    </row>
    <row r="27530" spans="7:7">
      <c r="G27530"/>
    </row>
    <row r="27531" spans="7:7">
      <c r="G27531"/>
    </row>
    <row r="27532" spans="7:7">
      <c r="G27532"/>
    </row>
    <row r="27533" spans="7:7">
      <c r="G27533"/>
    </row>
    <row r="27534" spans="7:7">
      <c r="G27534"/>
    </row>
    <row r="27535" spans="7:7">
      <c r="G27535"/>
    </row>
    <row r="27536" spans="7:7">
      <c r="G27536"/>
    </row>
    <row r="27537" spans="7:7">
      <c r="G27537"/>
    </row>
    <row r="27538" spans="7:7">
      <c r="G27538"/>
    </row>
    <row r="27539" spans="7:7">
      <c r="G27539"/>
    </row>
    <row r="27540" spans="7:7">
      <c r="G27540"/>
    </row>
    <row r="27541" spans="7:7">
      <c r="G27541"/>
    </row>
    <row r="27542" spans="7:7">
      <c r="G27542"/>
    </row>
    <row r="27543" spans="7:7">
      <c r="G27543"/>
    </row>
    <row r="27544" spans="7:7">
      <c r="G27544"/>
    </row>
    <row r="27545" spans="7:7">
      <c r="G27545"/>
    </row>
    <row r="27546" spans="7:7">
      <c r="G27546"/>
    </row>
    <row r="27547" spans="7:7">
      <c r="G27547"/>
    </row>
    <row r="27548" spans="7:7">
      <c r="G27548"/>
    </row>
    <row r="27549" spans="7:7">
      <c r="G27549"/>
    </row>
    <row r="27550" spans="7:7">
      <c r="G27550"/>
    </row>
    <row r="27551" spans="7:7">
      <c r="G27551"/>
    </row>
    <row r="27552" spans="7:7">
      <c r="G27552"/>
    </row>
    <row r="27553" spans="7:7">
      <c r="G27553"/>
    </row>
    <row r="27554" spans="7:7">
      <c r="G27554"/>
    </row>
    <row r="27555" spans="7:7">
      <c r="G27555"/>
    </row>
    <row r="27556" spans="7:7">
      <c r="G27556"/>
    </row>
    <row r="27557" spans="7:7">
      <c r="G27557"/>
    </row>
    <row r="27558" spans="7:7">
      <c r="G27558"/>
    </row>
    <row r="27559" spans="7:7">
      <c r="G27559"/>
    </row>
    <row r="27560" spans="7:7">
      <c r="G27560"/>
    </row>
    <row r="27561" spans="7:7">
      <c r="G27561"/>
    </row>
    <row r="27562" spans="7:7">
      <c r="G27562"/>
    </row>
    <row r="27563" spans="7:7">
      <c r="G27563"/>
    </row>
    <row r="27564" spans="7:7">
      <c r="G27564"/>
    </row>
    <row r="27565" spans="7:7">
      <c r="G27565"/>
    </row>
    <row r="27566" spans="7:7">
      <c r="G27566"/>
    </row>
    <row r="27567" spans="7:7">
      <c r="G27567"/>
    </row>
    <row r="27568" spans="7:7">
      <c r="G27568"/>
    </row>
    <row r="27569" spans="7:7">
      <c r="G27569"/>
    </row>
    <row r="27570" spans="7:7">
      <c r="G27570"/>
    </row>
    <row r="27571" spans="7:7">
      <c r="G27571"/>
    </row>
    <row r="27572" spans="7:7">
      <c r="G27572"/>
    </row>
    <row r="27573" spans="7:7">
      <c r="G27573"/>
    </row>
    <row r="27574" spans="7:7">
      <c r="G27574"/>
    </row>
    <row r="27575" spans="7:7">
      <c r="G27575"/>
    </row>
    <row r="27576" spans="7:7">
      <c r="G27576"/>
    </row>
    <row r="27577" spans="7:7">
      <c r="G27577"/>
    </row>
    <row r="27578" spans="7:7">
      <c r="G27578"/>
    </row>
    <row r="27579" spans="7:7">
      <c r="G27579"/>
    </row>
    <row r="27580" spans="7:7">
      <c r="G27580"/>
    </row>
    <row r="27581" spans="7:7">
      <c r="G27581"/>
    </row>
    <row r="27582" spans="7:7">
      <c r="G27582"/>
    </row>
    <row r="27583" spans="7:7">
      <c r="G27583"/>
    </row>
    <row r="27584" spans="7:7">
      <c r="G27584"/>
    </row>
    <row r="27585" spans="7:7">
      <c r="G27585"/>
    </row>
    <row r="27586" spans="7:7">
      <c r="G27586"/>
    </row>
    <row r="27587" spans="7:7">
      <c r="G27587"/>
    </row>
    <row r="27588" spans="7:7">
      <c r="G27588"/>
    </row>
    <row r="27589" spans="7:7">
      <c r="G27589"/>
    </row>
    <row r="27590" spans="7:7">
      <c r="G27590"/>
    </row>
    <row r="27591" spans="7:7">
      <c r="G27591"/>
    </row>
    <row r="27592" spans="7:7">
      <c r="G27592"/>
    </row>
    <row r="27593" spans="7:7">
      <c r="G27593"/>
    </row>
    <row r="27594" spans="7:7">
      <c r="G27594"/>
    </row>
    <row r="27595" spans="7:7">
      <c r="G27595"/>
    </row>
    <row r="27596" spans="7:7">
      <c r="G27596"/>
    </row>
    <row r="27597" spans="7:7">
      <c r="G27597"/>
    </row>
    <row r="27598" spans="7:7">
      <c r="G27598"/>
    </row>
    <row r="27599" spans="7:7">
      <c r="G27599"/>
    </row>
    <row r="27600" spans="7:7">
      <c r="G27600"/>
    </row>
    <row r="27601" spans="7:7">
      <c r="G27601"/>
    </row>
    <row r="27602" spans="7:7">
      <c r="G27602"/>
    </row>
    <row r="27603" spans="7:7">
      <c r="G27603"/>
    </row>
    <row r="27604" spans="7:7">
      <c r="G27604"/>
    </row>
    <row r="27605" spans="7:7">
      <c r="G27605"/>
    </row>
    <row r="27606" spans="7:7">
      <c r="G27606"/>
    </row>
    <row r="27607" spans="7:7">
      <c r="G27607"/>
    </row>
    <row r="27608" spans="7:7">
      <c r="G27608"/>
    </row>
    <row r="27609" spans="7:7">
      <c r="G27609"/>
    </row>
    <row r="27610" spans="7:7">
      <c r="G27610"/>
    </row>
    <row r="27611" spans="7:7">
      <c r="G27611"/>
    </row>
    <row r="27612" spans="7:7">
      <c r="G27612"/>
    </row>
    <row r="27613" spans="7:7">
      <c r="G27613"/>
    </row>
    <row r="27614" spans="7:7">
      <c r="G27614"/>
    </row>
    <row r="27615" spans="7:7">
      <c r="G27615"/>
    </row>
    <row r="27616" spans="7:7">
      <c r="G27616"/>
    </row>
    <row r="27617" spans="7:7">
      <c r="G27617"/>
    </row>
    <row r="27618" spans="7:7">
      <c r="G27618"/>
    </row>
    <row r="27619" spans="7:7">
      <c r="G27619"/>
    </row>
    <row r="27620" spans="7:7">
      <c r="G27620"/>
    </row>
    <row r="27621" spans="7:7">
      <c r="G27621"/>
    </row>
    <row r="27622" spans="7:7">
      <c r="G27622"/>
    </row>
    <row r="27623" spans="7:7">
      <c r="G27623"/>
    </row>
    <row r="27624" spans="7:7">
      <c r="G27624"/>
    </row>
    <row r="27625" spans="7:7">
      <c r="G27625"/>
    </row>
    <row r="27626" spans="7:7">
      <c r="G27626"/>
    </row>
    <row r="27627" spans="7:7">
      <c r="G27627"/>
    </row>
    <row r="27628" spans="7:7">
      <c r="G27628"/>
    </row>
    <row r="27629" spans="7:7">
      <c r="G27629"/>
    </row>
    <row r="27630" spans="7:7">
      <c r="G27630"/>
    </row>
    <row r="27631" spans="7:7">
      <c r="G27631"/>
    </row>
    <row r="27632" spans="7:7">
      <c r="G27632"/>
    </row>
    <row r="27633" spans="7:7">
      <c r="G27633"/>
    </row>
    <row r="27634" spans="7:7">
      <c r="G27634"/>
    </row>
    <row r="27635" spans="7:7">
      <c r="G27635"/>
    </row>
    <row r="27636" spans="7:7">
      <c r="G27636"/>
    </row>
    <row r="27637" spans="7:7">
      <c r="G27637"/>
    </row>
    <row r="27638" spans="7:7">
      <c r="G27638"/>
    </row>
    <row r="27639" spans="7:7">
      <c r="G27639"/>
    </row>
    <row r="27640" spans="7:7">
      <c r="G27640"/>
    </row>
    <row r="27641" spans="7:7">
      <c r="G27641"/>
    </row>
    <row r="27642" spans="7:7">
      <c r="G27642"/>
    </row>
    <row r="27643" spans="7:7">
      <c r="G27643"/>
    </row>
    <row r="27644" spans="7:7">
      <c r="G27644"/>
    </row>
    <row r="27645" spans="7:7">
      <c r="G27645"/>
    </row>
    <row r="27646" spans="7:7">
      <c r="G27646"/>
    </row>
    <row r="27647" spans="7:7">
      <c r="G27647"/>
    </row>
    <row r="27648" spans="7:7">
      <c r="G27648"/>
    </row>
    <row r="27649" spans="7:7">
      <c r="G27649"/>
    </row>
    <row r="27650" spans="7:7">
      <c r="G27650"/>
    </row>
    <row r="27651" spans="7:7">
      <c r="G27651"/>
    </row>
    <row r="27652" spans="7:7">
      <c r="G27652"/>
    </row>
    <row r="27653" spans="7:7">
      <c r="G27653"/>
    </row>
    <row r="27654" spans="7:7">
      <c r="G27654"/>
    </row>
    <row r="27655" spans="7:7">
      <c r="G27655"/>
    </row>
    <row r="27656" spans="7:7">
      <c r="G27656"/>
    </row>
    <row r="27657" spans="7:7">
      <c r="G27657"/>
    </row>
    <row r="27658" spans="7:7">
      <c r="G27658"/>
    </row>
    <row r="27659" spans="7:7">
      <c r="G27659"/>
    </row>
    <row r="27660" spans="7:7">
      <c r="G27660"/>
    </row>
    <row r="27661" spans="7:7">
      <c r="G27661"/>
    </row>
    <row r="27662" spans="7:7">
      <c r="G27662"/>
    </row>
    <row r="27663" spans="7:7">
      <c r="G27663"/>
    </row>
    <row r="27664" spans="7:7">
      <c r="G27664"/>
    </row>
    <row r="27665" spans="7:7">
      <c r="G27665"/>
    </row>
    <row r="27666" spans="7:7">
      <c r="G27666"/>
    </row>
    <row r="27667" spans="7:7">
      <c r="G27667"/>
    </row>
    <row r="27668" spans="7:7">
      <c r="G27668"/>
    </row>
    <row r="27669" spans="7:7">
      <c r="G27669"/>
    </row>
    <row r="27670" spans="7:7">
      <c r="G27670"/>
    </row>
    <row r="27671" spans="7:7">
      <c r="G27671"/>
    </row>
    <row r="27672" spans="7:7">
      <c r="G27672"/>
    </row>
    <row r="27673" spans="7:7">
      <c r="G27673"/>
    </row>
    <row r="27674" spans="7:7">
      <c r="G27674"/>
    </row>
    <row r="27675" spans="7:7">
      <c r="G27675"/>
    </row>
    <row r="27676" spans="7:7">
      <c r="G27676"/>
    </row>
    <row r="27677" spans="7:7">
      <c r="G27677"/>
    </row>
    <row r="27678" spans="7:7">
      <c r="G27678"/>
    </row>
    <row r="27679" spans="7:7">
      <c r="G27679"/>
    </row>
    <row r="27680" spans="7:7">
      <c r="G27680"/>
    </row>
    <row r="27681" spans="7:7">
      <c r="G27681"/>
    </row>
    <row r="27682" spans="7:7">
      <c r="G27682"/>
    </row>
    <row r="27683" spans="7:7">
      <c r="G27683"/>
    </row>
    <row r="27684" spans="7:7">
      <c r="G27684"/>
    </row>
    <row r="27685" spans="7:7">
      <c r="G27685"/>
    </row>
    <row r="27686" spans="7:7">
      <c r="G27686"/>
    </row>
    <row r="27687" spans="7:7">
      <c r="G27687"/>
    </row>
    <row r="27688" spans="7:7">
      <c r="G27688"/>
    </row>
    <row r="27689" spans="7:7">
      <c r="G27689"/>
    </row>
    <row r="27690" spans="7:7">
      <c r="G27690"/>
    </row>
    <row r="27691" spans="7:7">
      <c r="G27691"/>
    </row>
    <row r="27692" spans="7:7">
      <c r="G27692"/>
    </row>
    <row r="27693" spans="7:7">
      <c r="G27693"/>
    </row>
    <row r="27694" spans="7:7">
      <c r="G27694"/>
    </row>
    <row r="27695" spans="7:7">
      <c r="G27695"/>
    </row>
    <row r="27696" spans="7:7">
      <c r="G27696"/>
    </row>
    <row r="27697" spans="7:7">
      <c r="G27697"/>
    </row>
    <row r="27698" spans="7:7">
      <c r="G27698"/>
    </row>
    <row r="27699" spans="7:7">
      <c r="G27699"/>
    </row>
    <row r="27700" spans="7:7">
      <c r="G27700"/>
    </row>
    <row r="27701" spans="7:7">
      <c r="G27701"/>
    </row>
    <row r="27702" spans="7:7">
      <c r="G27702"/>
    </row>
    <row r="27703" spans="7:7">
      <c r="G27703"/>
    </row>
    <row r="27704" spans="7:7">
      <c r="G27704"/>
    </row>
    <row r="27705" spans="7:7">
      <c r="G27705"/>
    </row>
    <row r="27706" spans="7:7">
      <c r="G27706"/>
    </row>
    <row r="27707" spans="7:7">
      <c r="G27707"/>
    </row>
    <row r="27708" spans="7:7">
      <c r="G27708"/>
    </row>
    <row r="27709" spans="7:7">
      <c r="G27709"/>
    </row>
    <row r="27710" spans="7:7">
      <c r="G27710"/>
    </row>
    <row r="27711" spans="7:7">
      <c r="G27711"/>
    </row>
    <row r="27712" spans="7:7">
      <c r="G27712"/>
    </row>
    <row r="27713" spans="7:7">
      <c r="G27713"/>
    </row>
    <row r="27714" spans="7:7">
      <c r="G27714"/>
    </row>
    <row r="27715" spans="7:7">
      <c r="G27715"/>
    </row>
    <row r="27716" spans="7:7">
      <c r="G27716"/>
    </row>
    <row r="27717" spans="7:7">
      <c r="G27717"/>
    </row>
    <row r="27718" spans="7:7">
      <c r="G27718"/>
    </row>
    <row r="27719" spans="7:7">
      <c r="G27719"/>
    </row>
    <row r="27720" spans="7:7">
      <c r="G27720"/>
    </row>
    <row r="27721" spans="7:7">
      <c r="G27721"/>
    </row>
    <row r="27722" spans="7:7">
      <c r="G27722"/>
    </row>
    <row r="27723" spans="7:7">
      <c r="G27723"/>
    </row>
    <row r="27724" spans="7:7">
      <c r="G27724"/>
    </row>
    <row r="27725" spans="7:7">
      <c r="G27725"/>
    </row>
    <row r="27726" spans="7:7">
      <c r="G27726"/>
    </row>
    <row r="27727" spans="7:7">
      <c r="G27727"/>
    </row>
    <row r="27728" spans="7:7">
      <c r="G27728"/>
    </row>
    <row r="27729" spans="7:7">
      <c r="G27729"/>
    </row>
    <row r="27730" spans="7:7">
      <c r="G27730"/>
    </row>
    <row r="27731" spans="7:7">
      <c r="G27731"/>
    </row>
    <row r="27732" spans="7:7">
      <c r="G27732"/>
    </row>
    <row r="27733" spans="7:7">
      <c r="G27733"/>
    </row>
    <row r="27734" spans="7:7">
      <c r="G27734"/>
    </row>
    <row r="27735" spans="7:7">
      <c r="G27735"/>
    </row>
    <row r="27736" spans="7:7">
      <c r="G27736"/>
    </row>
    <row r="27737" spans="7:7">
      <c r="G27737"/>
    </row>
    <row r="27738" spans="7:7">
      <c r="G27738"/>
    </row>
    <row r="27739" spans="7:7">
      <c r="G27739"/>
    </row>
    <row r="27740" spans="7:7">
      <c r="G27740"/>
    </row>
    <row r="27741" spans="7:7">
      <c r="G27741"/>
    </row>
    <row r="27742" spans="7:7">
      <c r="G27742"/>
    </row>
    <row r="27743" spans="7:7">
      <c r="G27743"/>
    </row>
    <row r="27744" spans="7:7">
      <c r="G27744"/>
    </row>
    <row r="27745" spans="7:7">
      <c r="G27745"/>
    </row>
    <row r="27746" spans="7:7">
      <c r="G27746"/>
    </row>
    <row r="27747" spans="7:7">
      <c r="G27747"/>
    </row>
    <row r="27748" spans="7:7">
      <c r="G27748"/>
    </row>
    <row r="27749" spans="7:7">
      <c r="G27749"/>
    </row>
    <row r="27750" spans="7:7">
      <c r="G27750"/>
    </row>
    <row r="27751" spans="7:7">
      <c r="G27751"/>
    </row>
    <row r="27752" spans="7:7">
      <c r="G27752"/>
    </row>
    <row r="27753" spans="7:7">
      <c r="G27753"/>
    </row>
    <row r="27754" spans="7:7">
      <c r="G27754"/>
    </row>
    <row r="27755" spans="7:7">
      <c r="G27755"/>
    </row>
    <row r="27756" spans="7:7">
      <c r="G27756"/>
    </row>
    <row r="27757" spans="7:7">
      <c r="G27757"/>
    </row>
    <row r="27758" spans="7:7">
      <c r="G27758"/>
    </row>
    <row r="27759" spans="7:7">
      <c r="G27759"/>
    </row>
    <row r="27760" spans="7:7">
      <c r="G27760"/>
    </row>
    <row r="27761" spans="7:7">
      <c r="G27761"/>
    </row>
    <row r="27762" spans="7:7">
      <c r="G27762"/>
    </row>
    <row r="27763" spans="7:7">
      <c r="G27763"/>
    </row>
    <row r="27764" spans="7:7">
      <c r="G27764"/>
    </row>
    <row r="27765" spans="7:7">
      <c r="G27765"/>
    </row>
    <row r="27766" spans="7:7">
      <c r="G27766"/>
    </row>
    <row r="27767" spans="7:7">
      <c r="G27767"/>
    </row>
    <row r="27768" spans="7:7">
      <c r="G27768"/>
    </row>
    <row r="27769" spans="7:7">
      <c r="G27769"/>
    </row>
    <row r="27770" spans="7:7">
      <c r="G27770"/>
    </row>
    <row r="27771" spans="7:7">
      <c r="G27771"/>
    </row>
    <row r="27772" spans="7:7">
      <c r="G27772"/>
    </row>
    <row r="27773" spans="7:7">
      <c r="G27773"/>
    </row>
    <row r="27774" spans="7:7">
      <c r="G27774"/>
    </row>
    <row r="27775" spans="7:7">
      <c r="G27775"/>
    </row>
    <row r="27776" spans="7:7">
      <c r="G27776"/>
    </row>
    <row r="27777" spans="7:7">
      <c r="G27777"/>
    </row>
    <row r="27778" spans="7:7">
      <c r="G27778"/>
    </row>
    <row r="27779" spans="7:7">
      <c r="G27779"/>
    </row>
    <row r="27780" spans="7:7">
      <c r="G27780"/>
    </row>
    <row r="27781" spans="7:7">
      <c r="G27781"/>
    </row>
    <row r="27782" spans="7:7">
      <c r="G27782"/>
    </row>
    <row r="27783" spans="7:7">
      <c r="G27783"/>
    </row>
    <row r="27784" spans="7:7">
      <c r="G27784"/>
    </row>
    <row r="27785" spans="7:7">
      <c r="G27785"/>
    </row>
    <row r="27786" spans="7:7">
      <c r="G27786"/>
    </row>
    <row r="27787" spans="7:7">
      <c r="G27787"/>
    </row>
    <row r="27788" spans="7:7">
      <c r="G27788"/>
    </row>
    <row r="27789" spans="7:7">
      <c r="G27789"/>
    </row>
    <row r="27790" spans="7:7">
      <c r="G27790"/>
    </row>
    <row r="27791" spans="7:7">
      <c r="G27791"/>
    </row>
    <row r="27792" spans="7:7">
      <c r="G27792"/>
    </row>
    <row r="27793" spans="7:7">
      <c r="G27793"/>
    </row>
    <row r="27794" spans="7:7">
      <c r="G27794"/>
    </row>
    <row r="27795" spans="7:7">
      <c r="G27795"/>
    </row>
    <row r="27796" spans="7:7">
      <c r="G27796"/>
    </row>
    <row r="27797" spans="7:7">
      <c r="G27797"/>
    </row>
    <row r="27798" spans="7:7">
      <c r="G27798"/>
    </row>
    <row r="27799" spans="7:7">
      <c r="G27799"/>
    </row>
    <row r="27800" spans="7:7">
      <c r="G27800"/>
    </row>
    <row r="27801" spans="7:7">
      <c r="G27801"/>
    </row>
    <row r="27802" spans="7:7">
      <c r="G27802"/>
    </row>
    <row r="27803" spans="7:7">
      <c r="G27803"/>
    </row>
    <row r="27804" spans="7:7">
      <c r="G27804"/>
    </row>
    <row r="27805" spans="7:7">
      <c r="G27805"/>
    </row>
    <row r="27806" spans="7:7">
      <c r="G27806"/>
    </row>
    <row r="27807" spans="7:7">
      <c r="G27807"/>
    </row>
    <row r="27808" spans="7:7">
      <c r="G27808"/>
    </row>
    <row r="27809" spans="7:7">
      <c r="G27809"/>
    </row>
    <row r="27810" spans="7:7">
      <c r="G27810"/>
    </row>
    <row r="27811" spans="7:7">
      <c r="G27811"/>
    </row>
    <row r="27812" spans="7:7">
      <c r="G27812"/>
    </row>
    <row r="27813" spans="7:7">
      <c r="G27813"/>
    </row>
    <row r="27814" spans="7:7">
      <c r="G27814"/>
    </row>
    <row r="27815" spans="7:7">
      <c r="G27815"/>
    </row>
    <row r="27816" spans="7:7">
      <c r="G27816"/>
    </row>
    <row r="27817" spans="7:7">
      <c r="G27817"/>
    </row>
    <row r="27818" spans="7:7">
      <c r="G27818"/>
    </row>
    <row r="27819" spans="7:7">
      <c r="G27819"/>
    </row>
    <row r="27820" spans="7:7">
      <c r="G27820"/>
    </row>
    <row r="27821" spans="7:7">
      <c r="G27821"/>
    </row>
    <row r="27822" spans="7:7">
      <c r="G27822"/>
    </row>
    <row r="27823" spans="7:7">
      <c r="G27823"/>
    </row>
    <row r="27824" spans="7:7">
      <c r="G27824"/>
    </row>
    <row r="27825" spans="7:7">
      <c r="G27825"/>
    </row>
    <row r="27826" spans="7:7">
      <c r="G27826"/>
    </row>
    <row r="27827" spans="7:7">
      <c r="G27827"/>
    </row>
    <row r="27828" spans="7:7">
      <c r="G27828"/>
    </row>
    <row r="27829" spans="7:7">
      <c r="G27829"/>
    </row>
    <row r="27830" spans="7:7">
      <c r="G27830"/>
    </row>
    <row r="27831" spans="7:7">
      <c r="G27831"/>
    </row>
    <row r="27832" spans="7:7">
      <c r="G27832"/>
    </row>
    <row r="27833" spans="7:7">
      <c r="G27833"/>
    </row>
    <row r="27834" spans="7:7">
      <c r="G27834"/>
    </row>
    <row r="27835" spans="7:7">
      <c r="G27835"/>
    </row>
    <row r="27836" spans="7:7">
      <c r="G27836"/>
    </row>
    <row r="27837" spans="7:7">
      <c r="G27837"/>
    </row>
    <row r="27838" spans="7:7">
      <c r="G27838"/>
    </row>
    <row r="27839" spans="7:7">
      <c r="G27839"/>
    </row>
    <row r="27840" spans="7:7">
      <c r="G27840"/>
    </row>
    <row r="27841" spans="7:7">
      <c r="G27841"/>
    </row>
    <row r="27842" spans="7:7">
      <c r="G27842"/>
    </row>
    <row r="27843" spans="7:7">
      <c r="G27843"/>
    </row>
    <row r="27844" spans="7:7">
      <c r="G27844"/>
    </row>
    <row r="27845" spans="7:7">
      <c r="G27845"/>
    </row>
    <row r="27846" spans="7:7">
      <c r="G27846"/>
    </row>
    <row r="27847" spans="7:7">
      <c r="G27847"/>
    </row>
    <row r="27848" spans="7:7">
      <c r="G27848"/>
    </row>
    <row r="27849" spans="7:7">
      <c r="G27849"/>
    </row>
    <row r="27850" spans="7:7">
      <c r="G27850"/>
    </row>
    <row r="27851" spans="7:7">
      <c r="G27851"/>
    </row>
    <row r="27852" spans="7:7">
      <c r="G27852"/>
    </row>
    <row r="27853" spans="7:7">
      <c r="G27853"/>
    </row>
    <row r="27854" spans="7:7">
      <c r="G27854"/>
    </row>
    <row r="27855" spans="7:7">
      <c r="G27855"/>
    </row>
    <row r="27856" spans="7:7">
      <c r="G27856"/>
    </row>
    <row r="27857" spans="7:7">
      <c r="G27857"/>
    </row>
    <row r="27858" spans="7:7">
      <c r="G27858"/>
    </row>
    <row r="27859" spans="7:7">
      <c r="G27859"/>
    </row>
    <row r="27860" spans="7:7">
      <c r="G27860"/>
    </row>
    <row r="27861" spans="7:7">
      <c r="G27861"/>
    </row>
    <row r="27862" spans="7:7">
      <c r="G27862"/>
    </row>
    <row r="27863" spans="7:7">
      <c r="G27863"/>
    </row>
    <row r="27864" spans="7:7">
      <c r="G27864"/>
    </row>
    <row r="27865" spans="7:7">
      <c r="G27865"/>
    </row>
    <row r="27866" spans="7:7">
      <c r="G27866"/>
    </row>
    <row r="27867" spans="7:7">
      <c r="G27867"/>
    </row>
    <row r="27868" spans="7:7">
      <c r="G27868"/>
    </row>
    <row r="27869" spans="7:7">
      <c r="G27869"/>
    </row>
    <row r="27870" spans="7:7">
      <c r="G27870"/>
    </row>
    <row r="27871" spans="7:7">
      <c r="G27871"/>
    </row>
    <row r="27872" spans="7:7">
      <c r="G27872"/>
    </row>
    <row r="27873" spans="7:7">
      <c r="G27873"/>
    </row>
    <row r="27874" spans="7:7">
      <c r="G27874"/>
    </row>
    <row r="27875" spans="7:7">
      <c r="G27875"/>
    </row>
    <row r="27876" spans="7:7">
      <c r="G27876"/>
    </row>
    <row r="27877" spans="7:7">
      <c r="G27877"/>
    </row>
    <row r="27878" spans="7:7">
      <c r="G27878"/>
    </row>
    <row r="27879" spans="7:7">
      <c r="G27879"/>
    </row>
    <row r="27880" spans="7:7">
      <c r="G27880"/>
    </row>
    <row r="27881" spans="7:7">
      <c r="G27881"/>
    </row>
    <row r="27882" spans="7:7">
      <c r="G27882"/>
    </row>
    <row r="27883" spans="7:7">
      <c r="G27883"/>
    </row>
    <row r="27884" spans="7:7">
      <c r="G27884"/>
    </row>
    <row r="27885" spans="7:7">
      <c r="G27885"/>
    </row>
    <row r="27886" spans="7:7">
      <c r="G27886"/>
    </row>
    <row r="27887" spans="7:7">
      <c r="G27887"/>
    </row>
    <row r="27888" spans="7:7">
      <c r="G27888"/>
    </row>
    <row r="27889" spans="7:7">
      <c r="G27889"/>
    </row>
    <row r="27890" spans="7:7">
      <c r="G27890"/>
    </row>
    <row r="27891" spans="7:7">
      <c r="G27891"/>
    </row>
    <row r="27892" spans="7:7">
      <c r="G27892"/>
    </row>
    <row r="27893" spans="7:7">
      <c r="G27893"/>
    </row>
    <row r="27894" spans="7:7">
      <c r="G27894"/>
    </row>
    <row r="27895" spans="7:7">
      <c r="G27895"/>
    </row>
    <row r="27896" spans="7:7">
      <c r="G27896"/>
    </row>
    <row r="27897" spans="7:7">
      <c r="G27897"/>
    </row>
    <row r="27898" spans="7:7">
      <c r="G27898"/>
    </row>
    <row r="27899" spans="7:7">
      <c r="G27899"/>
    </row>
    <row r="27900" spans="7:7">
      <c r="G27900"/>
    </row>
    <row r="27901" spans="7:7">
      <c r="G27901"/>
    </row>
    <row r="27902" spans="7:7">
      <c r="G27902"/>
    </row>
    <row r="27903" spans="7:7">
      <c r="G27903"/>
    </row>
    <row r="27904" spans="7:7">
      <c r="G27904"/>
    </row>
    <row r="27905" spans="7:7">
      <c r="G27905"/>
    </row>
    <row r="27906" spans="7:7">
      <c r="G27906"/>
    </row>
    <row r="27907" spans="7:7">
      <c r="G27907"/>
    </row>
    <row r="27908" spans="7:7">
      <c r="G27908"/>
    </row>
    <row r="27909" spans="7:7">
      <c r="G27909"/>
    </row>
    <row r="27910" spans="7:7">
      <c r="G27910"/>
    </row>
    <row r="27911" spans="7:7">
      <c r="G27911"/>
    </row>
    <row r="27912" spans="7:7">
      <c r="G27912"/>
    </row>
    <row r="27913" spans="7:7">
      <c r="G27913"/>
    </row>
    <row r="27914" spans="7:7">
      <c r="G27914"/>
    </row>
    <row r="27915" spans="7:7">
      <c r="G27915"/>
    </row>
    <row r="27916" spans="7:7">
      <c r="G27916"/>
    </row>
    <row r="27917" spans="7:7">
      <c r="G27917"/>
    </row>
    <row r="27918" spans="7:7">
      <c r="G27918"/>
    </row>
    <row r="27919" spans="7:7">
      <c r="G27919"/>
    </row>
    <row r="27920" spans="7:7">
      <c r="G27920"/>
    </row>
    <row r="27921" spans="7:7">
      <c r="G27921"/>
    </row>
    <row r="27922" spans="7:7">
      <c r="G27922"/>
    </row>
    <row r="27923" spans="7:7">
      <c r="G27923"/>
    </row>
    <row r="27924" spans="7:7">
      <c r="G27924"/>
    </row>
    <row r="27925" spans="7:7">
      <c r="G27925"/>
    </row>
    <row r="27926" spans="7:7">
      <c r="G27926"/>
    </row>
    <row r="27927" spans="7:7">
      <c r="G27927"/>
    </row>
    <row r="27928" spans="7:7">
      <c r="G27928"/>
    </row>
    <row r="27929" spans="7:7">
      <c r="G27929"/>
    </row>
    <row r="27930" spans="7:7">
      <c r="G27930"/>
    </row>
    <row r="27931" spans="7:7">
      <c r="G27931"/>
    </row>
    <row r="27932" spans="7:7">
      <c r="G27932"/>
    </row>
    <row r="27933" spans="7:7">
      <c r="G27933"/>
    </row>
    <row r="27934" spans="7:7">
      <c r="G27934"/>
    </row>
    <row r="27935" spans="7:7">
      <c r="G27935"/>
    </row>
    <row r="27936" spans="7:7">
      <c r="G27936"/>
    </row>
    <row r="27937" spans="7:7">
      <c r="G27937"/>
    </row>
    <row r="27938" spans="7:7">
      <c r="G27938"/>
    </row>
    <row r="27939" spans="7:7">
      <c r="G27939"/>
    </row>
    <row r="27940" spans="7:7">
      <c r="G27940"/>
    </row>
    <row r="27941" spans="7:7">
      <c r="G27941"/>
    </row>
    <row r="27942" spans="7:7">
      <c r="G27942"/>
    </row>
    <row r="27943" spans="7:7">
      <c r="G27943"/>
    </row>
    <row r="27944" spans="7:7">
      <c r="G27944"/>
    </row>
    <row r="27945" spans="7:7">
      <c r="G27945"/>
    </row>
    <row r="27946" spans="7:7">
      <c r="G27946"/>
    </row>
    <row r="27947" spans="7:7">
      <c r="G27947"/>
    </row>
    <row r="27948" spans="7:7">
      <c r="G27948"/>
    </row>
    <row r="27949" spans="7:7">
      <c r="G27949"/>
    </row>
    <row r="27950" spans="7:7">
      <c r="G27950"/>
    </row>
    <row r="27951" spans="7:7">
      <c r="G27951"/>
    </row>
    <row r="27952" spans="7:7">
      <c r="G27952"/>
    </row>
    <row r="27953" spans="7:7">
      <c r="G27953"/>
    </row>
    <row r="27954" spans="7:7">
      <c r="G27954"/>
    </row>
    <row r="27955" spans="7:7">
      <c r="G27955"/>
    </row>
    <row r="27956" spans="7:7">
      <c r="G27956"/>
    </row>
    <row r="27957" spans="7:7">
      <c r="G27957"/>
    </row>
    <row r="27958" spans="7:7">
      <c r="G27958"/>
    </row>
    <row r="27959" spans="7:7">
      <c r="G27959"/>
    </row>
    <row r="27960" spans="7:7">
      <c r="G27960"/>
    </row>
    <row r="27961" spans="7:7">
      <c r="G27961"/>
    </row>
    <row r="27962" spans="7:7">
      <c r="G27962"/>
    </row>
    <row r="27963" spans="7:7">
      <c r="G27963"/>
    </row>
    <row r="27964" spans="7:7">
      <c r="G27964"/>
    </row>
    <row r="27965" spans="7:7">
      <c r="G27965"/>
    </row>
    <row r="27966" spans="7:7">
      <c r="G27966"/>
    </row>
    <row r="27967" spans="7:7">
      <c r="G27967"/>
    </row>
    <row r="27968" spans="7:7">
      <c r="G27968"/>
    </row>
    <row r="27969" spans="7:7">
      <c r="G27969"/>
    </row>
    <row r="27970" spans="7:7">
      <c r="G27970"/>
    </row>
    <row r="27971" spans="7:7">
      <c r="G27971"/>
    </row>
    <row r="27972" spans="7:7">
      <c r="G27972"/>
    </row>
    <row r="27973" spans="7:7">
      <c r="G27973"/>
    </row>
    <row r="27974" spans="7:7">
      <c r="G27974"/>
    </row>
    <row r="27975" spans="7:7">
      <c r="G27975"/>
    </row>
    <row r="27976" spans="7:7">
      <c r="G27976"/>
    </row>
    <row r="27977" spans="7:7">
      <c r="G27977"/>
    </row>
    <row r="27978" spans="7:7">
      <c r="G27978"/>
    </row>
    <row r="27979" spans="7:7">
      <c r="G27979"/>
    </row>
    <row r="27980" spans="7:7">
      <c r="G27980"/>
    </row>
    <row r="27981" spans="7:7">
      <c r="G27981"/>
    </row>
    <row r="27982" spans="7:7">
      <c r="G27982"/>
    </row>
    <row r="27983" spans="7:7">
      <c r="G27983"/>
    </row>
    <row r="27984" spans="7:7">
      <c r="G27984"/>
    </row>
    <row r="27985" spans="7:7">
      <c r="G27985"/>
    </row>
    <row r="27986" spans="7:7">
      <c r="G27986"/>
    </row>
    <row r="27987" spans="7:7">
      <c r="G27987"/>
    </row>
    <row r="27988" spans="7:7">
      <c r="G27988"/>
    </row>
    <row r="27989" spans="7:7">
      <c r="G27989"/>
    </row>
    <row r="27990" spans="7:7">
      <c r="G27990"/>
    </row>
    <row r="27991" spans="7:7">
      <c r="G27991"/>
    </row>
    <row r="27992" spans="7:7">
      <c r="G27992"/>
    </row>
    <row r="27993" spans="7:7">
      <c r="G27993"/>
    </row>
    <row r="27994" spans="7:7">
      <c r="G27994"/>
    </row>
    <row r="27995" spans="7:7">
      <c r="G27995"/>
    </row>
    <row r="27996" spans="7:7">
      <c r="G27996"/>
    </row>
    <row r="27997" spans="7:7">
      <c r="G27997"/>
    </row>
    <row r="27998" spans="7:7">
      <c r="G27998"/>
    </row>
    <row r="27999" spans="7:7">
      <c r="G27999"/>
    </row>
    <row r="28000" spans="7:7">
      <c r="G28000"/>
    </row>
    <row r="28001" spans="7:7">
      <c r="G28001"/>
    </row>
    <row r="28002" spans="7:7">
      <c r="G28002"/>
    </row>
    <row r="28003" spans="7:7">
      <c r="G28003"/>
    </row>
    <row r="28004" spans="7:7">
      <c r="G28004"/>
    </row>
    <row r="28005" spans="7:7">
      <c r="G28005"/>
    </row>
    <row r="28006" spans="7:7">
      <c r="G28006"/>
    </row>
    <row r="28007" spans="7:7">
      <c r="G28007"/>
    </row>
    <row r="28008" spans="7:7">
      <c r="G28008"/>
    </row>
    <row r="28009" spans="7:7">
      <c r="G28009"/>
    </row>
    <row r="28010" spans="7:7">
      <c r="G28010"/>
    </row>
    <row r="28011" spans="7:7">
      <c r="G28011"/>
    </row>
    <row r="28012" spans="7:7">
      <c r="G28012"/>
    </row>
    <row r="28013" spans="7:7">
      <c r="G28013"/>
    </row>
    <row r="28014" spans="7:7">
      <c r="G28014"/>
    </row>
    <row r="28015" spans="7:7">
      <c r="G28015"/>
    </row>
    <row r="28016" spans="7:7">
      <c r="G28016"/>
    </row>
    <row r="28017" spans="7:7">
      <c r="G28017"/>
    </row>
    <row r="28018" spans="7:7">
      <c r="G28018"/>
    </row>
    <row r="28019" spans="7:7">
      <c r="G28019"/>
    </row>
    <row r="28020" spans="7:7">
      <c r="G28020"/>
    </row>
    <row r="28021" spans="7:7">
      <c r="G28021"/>
    </row>
    <row r="28022" spans="7:7">
      <c r="G28022"/>
    </row>
    <row r="28023" spans="7:7">
      <c r="G28023"/>
    </row>
    <row r="28024" spans="7:7">
      <c r="G28024"/>
    </row>
    <row r="28025" spans="7:7">
      <c r="G28025"/>
    </row>
    <row r="28026" spans="7:7">
      <c r="G28026"/>
    </row>
    <row r="28027" spans="7:7">
      <c r="G28027"/>
    </row>
    <row r="28028" spans="7:7">
      <c r="G28028"/>
    </row>
    <row r="28029" spans="7:7">
      <c r="G28029"/>
    </row>
    <row r="28030" spans="7:7">
      <c r="G28030"/>
    </row>
    <row r="28031" spans="7:7">
      <c r="G28031"/>
    </row>
    <row r="28032" spans="7:7">
      <c r="G28032"/>
    </row>
    <row r="28033" spans="7:7">
      <c r="G28033"/>
    </row>
    <row r="28034" spans="7:7">
      <c r="G28034"/>
    </row>
    <row r="28035" spans="7:7">
      <c r="G28035"/>
    </row>
    <row r="28036" spans="7:7">
      <c r="G28036"/>
    </row>
    <row r="28037" spans="7:7">
      <c r="G28037"/>
    </row>
    <row r="28038" spans="7:7">
      <c r="G28038"/>
    </row>
    <row r="28039" spans="7:7">
      <c r="G28039"/>
    </row>
    <row r="28040" spans="7:7">
      <c r="G28040"/>
    </row>
    <row r="28041" spans="7:7">
      <c r="G28041"/>
    </row>
    <row r="28042" spans="7:7">
      <c r="G28042"/>
    </row>
    <row r="28043" spans="7:7">
      <c r="G28043"/>
    </row>
    <row r="28044" spans="7:7">
      <c r="G28044"/>
    </row>
    <row r="28045" spans="7:7">
      <c r="G28045"/>
    </row>
    <row r="28046" spans="7:7">
      <c r="G28046"/>
    </row>
    <row r="28047" spans="7:7">
      <c r="G28047"/>
    </row>
    <row r="28048" spans="7:7">
      <c r="G28048"/>
    </row>
    <row r="28049" spans="7:7">
      <c r="G28049"/>
    </row>
    <row r="28050" spans="7:7">
      <c r="G28050"/>
    </row>
    <row r="28051" spans="7:7">
      <c r="G28051"/>
    </row>
    <row r="28052" spans="7:7">
      <c r="G28052"/>
    </row>
    <row r="28053" spans="7:7">
      <c r="G28053"/>
    </row>
    <row r="28054" spans="7:7">
      <c r="G28054"/>
    </row>
    <row r="28055" spans="7:7">
      <c r="G28055"/>
    </row>
    <row r="28056" spans="7:7">
      <c r="G28056"/>
    </row>
    <row r="28057" spans="7:7">
      <c r="G28057"/>
    </row>
    <row r="28058" spans="7:7">
      <c r="G28058"/>
    </row>
    <row r="28059" spans="7:7">
      <c r="G28059"/>
    </row>
    <row r="28060" spans="7:7">
      <c r="G28060"/>
    </row>
    <row r="28061" spans="7:7">
      <c r="G28061"/>
    </row>
    <row r="28062" spans="7:7">
      <c r="G28062"/>
    </row>
    <row r="28063" spans="7:7">
      <c r="G28063"/>
    </row>
    <row r="28064" spans="7:7">
      <c r="G28064"/>
    </row>
    <row r="28065" spans="7:7">
      <c r="G28065"/>
    </row>
    <row r="28066" spans="7:7">
      <c r="G28066"/>
    </row>
    <row r="28067" spans="7:7">
      <c r="G28067"/>
    </row>
    <row r="28068" spans="7:7">
      <c r="G28068"/>
    </row>
    <row r="28069" spans="7:7">
      <c r="G28069"/>
    </row>
    <row r="28070" spans="7:7">
      <c r="G28070"/>
    </row>
    <row r="28071" spans="7:7">
      <c r="G28071"/>
    </row>
    <row r="28072" spans="7:7">
      <c r="G28072"/>
    </row>
    <row r="28073" spans="7:7">
      <c r="G28073"/>
    </row>
    <row r="28074" spans="7:7">
      <c r="G28074"/>
    </row>
    <row r="28075" spans="7:7">
      <c r="G28075"/>
    </row>
    <row r="28076" spans="7:7">
      <c r="G28076"/>
    </row>
    <row r="28077" spans="7:7">
      <c r="G28077"/>
    </row>
    <row r="28078" spans="7:7">
      <c r="G28078"/>
    </row>
    <row r="28079" spans="7:7">
      <c r="G28079"/>
    </row>
    <row r="28080" spans="7:7">
      <c r="G28080"/>
    </row>
    <row r="28081" spans="7:7">
      <c r="G28081"/>
    </row>
    <row r="28082" spans="7:7">
      <c r="G28082"/>
    </row>
    <row r="28083" spans="7:7">
      <c r="G28083"/>
    </row>
    <row r="28084" spans="7:7">
      <c r="G28084"/>
    </row>
    <row r="28085" spans="7:7">
      <c r="G28085"/>
    </row>
    <row r="28086" spans="7:7">
      <c r="G28086"/>
    </row>
    <row r="28087" spans="7:7">
      <c r="G28087"/>
    </row>
    <row r="28088" spans="7:7">
      <c r="G28088"/>
    </row>
    <row r="28089" spans="7:7">
      <c r="G28089"/>
    </row>
    <row r="28090" spans="7:7">
      <c r="G28090"/>
    </row>
    <row r="28091" spans="7:7">
      <c r="G28091"/>
    </row>
    <row r="28092" spans="7:7">
      <c r="G28092"/>
    </row>
    <row r="28093" spans="7:7">
      <c r="G28093"/>
    </row>
    <row r="28094" spans="7:7">
      <c r="G28094"/>
    </row>
    <row r="28095" spans="7:7">
      <c r="G28095"/>
    </row>
    <row r="28096" spans="7:7">
      <c r="G28096"/>
    </row>
    <row r="28097" spans="7:7">
      <c r="G28097"/>
    </row>
    <row r="28098" spans="7:7">
      <c r="G28098"/>
    </row>
    <row r="28099" spans="7:7">
      <c r="G28099"/>
    </row>
    <row r="28100" spans="7:7">
      <c r="G28100"/>
    </row>
    <row r="28101" spans="7:7">
      <c r="G28101"/>
    </row>
    <row r="28102" spans="7:7">
      <c r="G28102"/>
    </row>
    <row r="28103" spans="7:7">
      <c r="G28103"/>
    </row>
    <row r="28104" spans="7:7">
      <c r="G28104"/>
    </row>
    <row r="28105" spans="7:7">
      <c r="G28105"/>
    </row>
    <row r="28106" spans="7:7">
      <c r="G28106"/>
    </row>
    <row r="28107" spans="7:7">
      <c r="G28107"/>
    </row>
    <row r="28108" spans="7:7">
      <c r="G28108"/>
    </row>
    <row r="28109" spans="7:7">
      <c r="G28109"/>
    </row>
    <row r="28110" spans="7:7">
      <c r="G28110"/>
    </row>
    <row r="28111" spans="7:7">
      <c r="G28111"/>
    </row>
    <row r="28112" spans="7:7">
      <c r="G28112"/>
    </row>
    <row r="28113" spans="7:7">
      <c r="G28113"/>
    </row>
    <row r="28114" spans="7:7">
      <c r="G28114"/>
    </row>
    <row r="28115" spans="7:7">
      <c r="G28115"/>
    </row>
    <row r="28116" spans="7:7">
      <c r="G28116"/>
    </row>
    <row r="28117" spans="7:7">
      <c r="G28117"/>
    </row>
    <row r="28118" spans="7:7">
      <c r="G28118"/>
    </row>
    <row r="28119" spans="7:7">
      <c r="G28119"/>
    </row>
    <row r="28120" spans="7:7">
      <c r="G28120"/>
    </row>
    <row r="28121" spans="7:7">
      <c r="G28121"/>
    </row>
    <row r="28122" spans="7:7">
      <c r="G28122"/>
    </row>
    <row r="28123" spans="7:7">
      <c r="G28123"/>
    </row>
    <row r="28124" spans="7:7">
      <c r="G28124"/>
    </row>
    <row r="28125" spans="7:7">
      <c r="G28125"/>
    </row>
    <row r="28126" spans="7:7">
      <c r="G28126"/>
    </row>
    <row r="28127" spans="7:7">
      <c r="G28127"/>
    </row>
    <row r="28128" spans="7:7">
      <c r="G28128"/>
    </row>
    <row r="28129" spans="7:7">
      <c r="G28129"/>
    </row>
    <row r="28130" spans="7:7">
      <c r="G28130"/>
    </row>
    <row r="28131" spans="7:7">
      <c r="G28131"/>
    </row>
    <row r="28132" spans="7:7">
      <c r="G28132"/>
    </row>
    <row r="28133" spans="7:7">
      <c r="G28133"/>
    </row>
    <row r="28134" spans="7:7">
      <c r="G28134"/>
    </row>
    <row r="28135" spans="7:7">
      <c r="G28135"/>
    </row>
    <row r="28136" spans="7:7">
      <c r="G28136"/>
    </row>
    <row r="28137" spans="7:7">
      <c r="G28137"/>
    </row>
    <row r="28138" spans="7:7">
      <c r="G28138"/>
    </row>
    <row r="28139" spans="7:7">
      <c r="G28139"/>
    </row>
    <row r="28140" spans="7:7">
      <c r="G28140"/>
    </row>
    <row r="28141" spans="7:7">
      <c r="G28141"/>
    </row>
    <row r="28142" spans="7:7">
      <c r="G28142"/>
    </row>
    <row r="28143" spans="7:7">
      <c r="G28143"/>
    </row>
    <row r="28144" spans="7:7">
      <c r="G28144"/>
    </row>
    <row r="28145" spans="7:7">
      <c r="G28145"/>
    </row>
    <row r="28146" spans="7:7">
      <c r="G28146"/>
    </row>
    <row r="28147" spans="7:7">
      <c r="G28147"/>
    </row>
    <row r="28148" spans="7:7">
      <c r="G28148"/>
    </row>
    <row r="28149" spans="7:7">
      <c r="G28149"/>
    </row>
    <row r="28150" spans="7:7">
      <c r="G28150"/>
    </row>
    <row r="28151" spans="7:7">
      <c r="G28151"/>
    </row>
    <row r="28152" spans="7:7">
      <c r="G28152"/>
    </row>
    <row r="28153" spans="7:7">
      <c r="G28153"/>
    </row>
    <row r="28154" spans="7:7">
      <c r="G28154"/>
    </row>
    <row r="28155" spans="7:7">
      <c r="G28155"/>
    </row>
    <row r="28156" spans="7:7">
      <c r="G28156"/>
    </row>
    <row r="28157" spans="7:7">
      <c r="G28157"/>
    </row>
    <row r="28158" spans="7:7">
      <c r="G28158"/>
    </row>
    <row r="28159" spans="7:7">
      <c r="G28159"/>
    </row>
    <row r="28160" spans="7:7">
      <c r="G28160"/>
    </row>
    <row r="28161" spans="7:7">
      <c r="G28161"/>
    </row>
    <row r="28162" spans="7:7">
      <c r="G28162"/>
    </row>
    <row r="28163" spans="7:7">
      <c r="G28163"/>
    </row>
    <row r="28164" spans="7:7">
      <c r="G28164"/>
    </row>
    <row r="28165" spans="7:7">
      <c r="G28165"/>
    </row>
    <row r="28166" spans="7:7">
      <c r="G28166"/>
    </row>
    <row r="28167" spans="7:7">
      <c r="G28167"/>
    </row>
    <row r="28168" spans="7:7">
      <c r="G28168"/>
    </row>
    <row r="28169" spans="7:7">
      <c r="G28169"/>
    </row>
    <row r="28170" spans="7:7">
      <c r="G28170"/>
    </row>
    <row r="28171" spans="7:7">
      <c r="G28171"/>
    </row>
    <row r="28172" spans="7:7">
      <c r="G28172"/>
    </row>
    <row r="28173" spans="7:7">
      <c r="G28173"/>
    </row>
    <row r="28174" spans="7:7">
      <c r="G28174"/>
    </row>
    <row r="28175" spans="7:7">
      <c r="G28175"/>
    </row>
    <row r="28176" spans="7:7">
      <c r="G28176"/>
    </row>
    <row r="28177" spans="7:7">
      <c r="G28177"/>
    </row>
    <row r="28178" spans="7:7">
      <c r="G28178"/>
    </row>
    <row r="28179" spans="7:7">
      <c r="G28179"/>
    </row>
    <row r="28180" spans="7:7">
      <c r="G28180"/>
    </row>
    <row r="28181" spans="7:7">
      <c r="G28181"/>
    </row>
    <row r="28182" spans="7:7">
      <c r="G28182"/>
    </row>
    <row r="28183" spans="7:7">
      <c r="G28183"/>
    </row>
    <row r="28184" spans="7:7">
      <c r="G28184"/>
    </row>
    <row r="28185" spans="7:7">
      <c r="G28185"/>
    </row>
    <row r="28186" spans="7:7">
      <c r="G28186"/>
    </row>
    <row r="28187" spans="7:7">
      <c r="G28187"/>
    </row>
    <row r="28188" spans="7:7">
      <c r="G28188"/>
    </row>
    <row r="28189" spans="7:7">
      <c r="G28189"/>
    </row>
    <row r="28190" spans="7:7">
      <c r="G28190"/>
    </row>
    <row r="28191" spans="7:7">
      <c r="G28191"/>
    </row>
    <row r="28192" spans="7:7">
      <c r="G28192"/>
    </row>
    <row r="28193" spans="7:7">
      <c r="G28193"/>
    </row>
    <row r="28194" spans="7:7">
      <c r="G28194"/>
    </row>
    <row r="28195" spans="7:7">
      <c r="G28195"/>
    </row>
    <row r="28196" spans="7:7">
      <c r="G28196"/>
    </row>
    <row r="28197" spans="7:7">
      <c r="G28197"/>
    </row>
    <row r="28198" spans="7:7">
      <c r="G28198"/>
    </row>
    <row r="28199" spans="7:7">
      <c r="G28199"/>
    </row>
    <row r="28200" spans="7:7">
      <c r="G28200"/>
    </row>
    <row r="28201" spans="7:7">
      <c r="G28201"/>
    </row>
    <row r="28202" spans="7:7">
      <c r="G28202"/>
    </row>
    <row r="28203" spans="7:7">
      <c r="G28203"/>
    </row>
    <row r="28204" spans="7:7">
      <c r="G28204"/>
    </row>
    <row r="28205" spans="7:7">
      <c r="G28205"/>
    </row>
    <row r="28206" spans="7:7">
      <c r="G28206"/>
    </row>
    <row r="28207" spans="7:7">
      <c r="G28207"/>
    </row>
    <row r="28208" spans="7:7">
      <c r="G28208"/>
    </row>
    <row r="28209" spans="7:7">
      <c r="G28209"/>
    </row>
    <row r="28210" spans="7:7">
      <c r="G28210"/>
    </row>
    <row r="28211" spans="7:7">
      <c r="G28211"/>
    </row>
    <row r="28212" spans="7:7">
      <c r="G28212"/>
    </row>
    <row r="28213" spans="7:7">
      <c r="G28213"/>
    </row>
    <row r="28214" spans="7:7">
      <c r="G28214"/>
    </row>
    <row r="28215" spans="7:7">
      <c r="G28215"/>
    </row>
    <row r="28216" spans="7:7">
      <c r="G28216"/>
    </row>
    <row r="28217" spans="7:7">
      <c r="G28217"/>
    </row>
    <row r="28218" spans="7:7">
      <c r="G28218"/>
    </row>
    <row r="28219" spans="7:7">
      <c r="G28219"/>
    </row>
    <row r="28220" spans="7:7">
      <c r="G28220"/>
    </row>
    <row r="28221" spans="7:7">
      <c r="G28221"/>
    </row>
    <row r="28222" spans="7:7">
      <c r="G28222"/>
    </row>
    <row r="28223" spans="7:7">
      <c r="G28223"/>
    </row>
    <row r="28224" spans="7:7">
      <c r="G28224"/>
    </row>
    <row r="28225" spans="7:7">
      <c r="G28225"/>
    </row>
    <row r="28226" spans="7:7">
      <c r="G28226"/>
    </row>
    <row r="28227" spans="7:7">
      <c r="G28227"/>
    </row>
    <row r="28228" spans="7:7">
      <c r="G28228"/>
    </row>
    <row r="28229" spans="7:7">
      <c r="G28229"/>
    </row>
    <row r="28230" spans="7:7">
      <c r="G28230"/>
    </row>
    <row r="28231" spans="7:7">
      <c r="G28231"/>
    </row>
    <row r="28232" spans="7:7">
      <c r="G28232"/>
    </row>
    <row r="28233" spans="7:7">
      <c r="G28233"/>
    </row>
    <row r="28234" spans="7:7">
      <c r="G28234"/>
    </row>
    <row r="28235" spans="7:7">
      <c r="G28235"/>
    </row>
    <row r="28236" spans="7:7">
      <c r="G28236"/>
    </row>
    <row r="28237" spans="7:7">
      <c r="G28237"/>
    </row>
    <row r="28238" spans="7:7">
      <c r="G28238"/>
    </row>
    <row r="28239" spans="7:7">
      <c r="G28239"/>
    </row>
    <row r="28240" spans="7:7">
      <c r="G28240"/>
    </row>
    <row r="28241" spans="7:7">
      <c r="G28241"/>
    </row>
    <row r="28242" spans="7:7">
      <c r="G28242"/>
    </row>
    <row r="28243" spans="7:7">
      <c r="G28243"/>
    </row>
    <row r="28244" spans="7:7">
      <c r="G28244"/>
    </row>
    <row r="28245" spans="7:7">
      <c r="G28245"/>
    </row>
    <row r="28246" spans="7:7">
      <c r="G28246"/>
    </row>
    <row r="28247" spans="7:7">
      <c r="G28247"/>
    </row>
    <row r="28248" spans="7:7">
      <c r="G28248"/>
    </row>
    <row r="28249" spans="7:7">
      <c r="G28249"/>
    </row>
    <row r="28250" spans="7:7">
      <c r="G28250"/>
    </row>
    <row r="28251" spans="7:7">
      <c r="G28251"/>
    </row>
    <row r="28252" spans="7:7">
      <c r="G28252"/>
    </row>
    <row r="28253" spans="7:7">
      <c r="G28253"/>
    </row>
    <row r="28254" spans="7:7">
      <c r="G28254"/>
    </row>
    <row r="28255" spans="7:7">
      <c r="G28255"/>
    </row>
    <row r="28256" spans="7:7">
      <c r="G28256"/>
    </row>
    <row r="28257" spans="7:7">
      <c r="G28257"/>
    </row>
    <row r="28258" spans="7:7">
      <c r="G28258"/>
    </row>
    <row r="28259" spans="7:7">
      <c r="G28259"/>
    </row>
    <row r="28260" spans="7:7">
      <c r="G28260"/>
    </row>
    <row r="28261" spans="7:7">
      <c r="G28261"/>
    </row>
    <row r="28262" spans="7:7">
      <c r="G28262"/>
    </row>
    <row r="28263" spans="7:7">
      <c r="G28263"/>
    </row>
    <row r="28264" spans="7:7">
      <c r="G28264"/>
    </row>
    <row r="28265" spans="7:7">
      <c r="G28265"/>
    </row>
    <row r="28266" spans="7:7">
      <c r="G28266"/>
    </row>
    <row r="28267" spans="7:7">
      <c r="G28267"/>
    </row>
    <row r="28268" spans="7:7">
      <c r="G28268"/>
    </row>
    <row r="28269" spans="7:7">
      <c r="G28269"/>
    </row>
    <row r="28270" spans="7:7">
      <c r="G28270"/>
    </row>
    <row r="28271" spans="7:7">
      <c r="G28271"/>
    </row>
    <row r="28272" spans="7:7">
      <c r="G28272"/>
    </row>
    <row r="28273" spans="7:7">
      <c r="G28273"/>
    </row>
    <row r="28274" spans="7:7">
      <c r="G28274"/>
    </row>
    <row r="28275" spans="7:7">
      <c r="G28275"/>
    </row>
    <row r="28276" spans="7:7">
      <c r="G28276"/>
    </row>
    <row r="28277" spans="7:7">
      <c r="G28277"/>
    </row>
    <row r="28278" spans="7:7">
      <c r="G28278"/>
    </row>
    <row r="28279" spans="7:7">
      <c r="G28279"/>
    </row>
    <row r="28280" spans="7:7">
      <c r="G28280"/>
    </row>
    <row r="28281" spans="7:7">
      <c r="G28281"/>
    </row>
    <row r="28282" spans="7:7">
      <c r="G28282"/>
    </row>
    <row r="28283" spans="7:7">
      <c r="G28283"/>
    </row>
    <row r="28284" spans="7:7">
      <c r="G28284"/>
    </row>
    <row r="28285" spans="7:7">
      <c r="G28285"/>
    </row>
    <row r="28286" spans="7:7">
      <c r="G28286"/>
    </row>
    <row r="28287" spans="7:7">
      <c r="G28287"/>
    </row>
    <row r="28288" spans="7:7">
      <c r="G28288"/>
    </row>
    <row r="28289" spans="7:7">
      <c r="G28289"/>
    </row>
    <row r="28290" spans="7:7">
      <c r="G28290"/>
    </row>
    <row r="28291" spans="7:7">
      <c r="G28291"/>
    </row>
    <row r="28292" spans="7:7">
      <c r="G28292"/>
    </row>
    <row r="28293" spans="7:7">
      <c r="G28293"/>
    </row>
    <row r="28294" spans="7:7">
      <c r="G28294"/>
    </row>
    <row r="28295" spans="7:7">
      <c r="G28295"/>
    </row>
    <row r="28296" spans="7:7">
      <c r="G28296"/>
    </row>
    <row r="28297" spans="7:7">
      <c r="G28297"/>
    </row>
    <row r="28298" spans="7:7">
      <c r="G28298"/>
    </row>
    <row r="28299" spans="7:7">
      <c r="G28299"/>
    </row>
    <row r="28300" spans="7:7">
      <c r="G28300"/>
    </row>
    <row r="28301" spans="7:7">
      <c r="G28301"/>
    </row>
    <row r="28302" spans="7:7">
      <c r="G28302"/>
    </row>
    <row r="28303" spans="7:7">
      <c r="G28303"/>
    </row>
    <row r="28304" spans="7:7">
      <c r="G28304"/>
    </row>
    <row r="28305" spans="7:7">
      <c r="G28305"/>
    </row>
    <row r="28306" spans="7:7">
      <c r="G28306"/>
    </row>
    <row r="28307" spans="7:7">
      <c r="G28307"/>
    </row>
    <row r="28308" spans="7:7">
      <c r="G28308"/>
    </row>
    <row r="28309" spans="7:7">
      <c r="G28309"/>
    </row>
    <row r="28310" spans="7:7">
      <c r="G28310"/>
    </row>
    <row r="28311" spans="7:7">
      <c r="G28311"/>
    </row>
    <row r="28312" spans="7:7">
      <c r="G28312"/>
    </row>
    <row r="28313" spans="7:7">
      <c r="G28313"/>
    </row>
    <row r="28314" spans="7:7">
      <c r="G28314"/>
    </row>
    <row r="28315" spans="7:7">
      <c r="G28315"/>
    </row>
    <row r="28316" spans="7:7">
      <c r="G28316"/>
    </row>
    <row r="28317" spans="7:7">
      <c r="G28317"/>
    </row>
    <row r="28318" spans="7:7">
      <c r="G28318"/>
    </row>
    <row r="28319" spans="7:7">
      <c r="G28319"/>
    </row>
    <row r="28320" spans="7:7">
      <c r="G28320"/>
    </row>
    <row r="28321" spans="7:7">
      <c r="G28321"/>
    </row>
    <row r="28322" spans="7:7">
      <c r="G28322"/>
    </row>
    <row r="28323" spans="7:7">
      <c r="G28323"/>
    </row>
    <row r="28324" spans="7:7">
      <c r="G28324"/>
    </row>
    <row r="28325" spans="7:7">
      <c r="G28325"/>
    </row>
    <row r="28326" spans="7:7">
      <c r="G28326"/>
    </row>
    <row r="28327" spans="7:7">
      <c r="G28327"/>
    </row>
    <row r="28328" spans="7:7">
      <c r="G28328"/>
    </row>
    <row r="28329" spans="7:7">
      <c r="G28329"/>
    </row>
    <row r="28330" spans="7:7">
      <c r="G28330"/>
    </row>
    <row r="28331" spans="7:7">
      <c r="G28331"/>
    </row>
    <row r="28332" spans="7:7">
      <c r="G28332"/>
    </row>
    <row r="28333" spans="7:7">
      <c r="G28333"/>
    </row>
    <row r="28334" spans="7:7">
      <c r="G28334"/>
    </row>
    <row r="28335" spans="7:7">
      <c r="G28335"/>
    </row>
    <row r="28336" spans="7:7">
      <c r="G28336"/>
    </row>
    <row r="28337" spans="7:7">
      <c r="G28337"/>
    </row>
    <row r="28338" spans="7:7">
      <c r="G28338"/>
    </row>
    <row r="28339" spans="7:7">
      <c r="G28339"/>
    </row>
    <row r="28340" spans="7:7">
      <c r="G28340"/>
    </row>
    <row r="28341" spans="7:7">
      <c r="G28341"/>
    </row>
    <row r="28342" spans="7:7">
      <c r="G28342"/>
    </row>
    <row r="28343" spans="7:7">
      <c r="G28343"/>
    </row>
    <row r="28344" spans="7:7">
      <c r="G28344"/>
    </row>
    <row r="28345" spans="7:7">
      <c r="G28345"/>
    </row>
    <row r="28346" spans="7:7">
      <c r="G28346"/>
    </row>
    <row r="28347" spans="7:7">
      <c r="G28347"/>
    </row>
    <row r="28348" spans="7:7">
      <c r="G28348"/>
    </row>
    <row r="28349" spans="7:7">
      <c r="G28349"/>
    </row>
    <row r="28350" spans="7:7">
      <c r="G28350"/>
    </row>
    <row r="28351" spans="7:7">
      <c r="G28351"/>
    </row>
    <row r="28352" spans="7:7">
      <c r="G28352"/>
    </row>
    <row r="28353" spans="7:7">
      <c r="G28353"/>
    </row>
    <row r="28354" spans="7:7">
      <c r="G28354"/>
    </row>
    <row r="28355" spans="7:7">
      <c r="G28355"/>
    </row>
    <row r="28356" spans="7:7">
      <c r="G28356"/>
    </row>
    <row r="28357" spans="7:7">
      <c r="G28357"/>
    </row>
    <row r="28358" spans="7:7">
      <c r="G28358"/>
    </row>
    <row r="28359" spans="7:7">
      <c r="G28359"/>
    </row>
    <row r="28360" spans="7:7">
      <c r="G28360"/>
    </row>
    <row r="28361" spans="7:7">
      <c r="G28361"/>
    </row>
    <row r="28362" spans="7:7">
      <c r="G28362"/>
    </row>
    <row r="28363" spans="7:7">
      <c r="G28363"/>
    </row>
    <row r="28364" spans="7:7">
      <c r="G28364"/>
    </row>
    <row r="28365" spans="7:7">
      <c r="G28365"/>
    </row>
    <row r="28366" spans="7:7">
      <c r="G28366"/>
    </row>
    <row r="28367" spans="7:7">
      <c r="G28367"/>
    </row>
    <row r="28368" spans="7:7">
      <c r="G28368"/>
    </row>
    <row r="28369" spans="7:7">
      <c r="G28369"/>
    </row>
    <row r="28370" spans="7:7">
      <c r="G28370"/>
    </row>
    <row r="28371" spans="7:7">
      <c r="G28371"/>
    </row>
    <row r="28372" spans="7:7">
      <c r="G28372"/>
    </row>
    <row r="28373" spans="7:7">
      <c r="G28373"/>
    </row>
    <row r="28374" spans="7:7">
      <c r="G28374"/>
    </row>
    <row r="28375" spans="7:7">
      <c r="G28375"/>
    </row>
    <row r="28376" spans="7:7">
      <c r="G28376"/>
    </row>
    <row r="28377" spans="7:7">
      <c r="G28377"/>
    </row>
    <row r="28378" spans="7:7">
      <c r="G28378"/>
    </row>
    <row r="28379" spans="7:7">
      <c r="G28379"/>
    </row>
    <row r="28380" spans="7:7">
      <c r="G28380"/>
    </row>
    <row r="28381" spans="7:7">
      <c r="G28381"/>
    </row>
    <row r="28382" spans="7:7">
      <c r="G28382"/>
    </row>
    <row r="28383" spans="7:7">
      <c r="G28383"/>
    </row>
    <row r="28384" spans="7:7">
      <c r="G28384"/>
    </row>
    <row r="28385" spans="7:7">
      <c r="G28385"/>
    </row>
    <row r="28386" spans="7:7">
      <c r="G28386"/>
    </row>
    <row r="28387" spans="7:7">
      <c r="G28387"/>
    </row>
    <row r="28388" spans="7:7">
      <c r="G28388"/>
    </row>
    <row r="28389" spans="7:7">
      <c r="G28389"/>
    </row>
    <row r="28390" spans="7:7">
      <c r="G28390"/>
    </row>
    <row r="28391" spans="7:7">
      <c r="G28391"/>
    </row>
    <row r="28392" spans="7:7">
      <c r="G28392"/>
    </row>
    <row r="28393" spans="7:7">
      <c r="G28393"/>
    </row>
    <row r="28394" spans="7:7">
      <c r="G28394"/>
    </row>
    <row r="28395" spans="7:7">
      <c r="G28395"/>
    </row>
    <row r="28396" spans="7:7">
      <c r="G28396"/>
    </row>
    <row r="28397" spans="7:7">
      <c r="G28397"/>
    </row>
    <row r="28398" spans="7:7">
      <c r="G28398"/>
    </row>
    <row r="28399" spans="7:7">
      <c r="G28399"/>
    </row>
    <row r="28400" spans="7:7">
      <c r="G28400"/>
    </row>
    <row r="28401" spans="7:7">
      <c r="G28401"/>
    </row>
    <row r="28402" spans="7:7">
      <c r="G28402"/>
    </row>
    <row r="28403" spans="7:7">
      <c r="G28403"/>
    </row>
    <row r="28404" spans="7:7">
      <c r="G28404"/>
    </row>
    <row r="28405" spans="7:7">
      <c r="G28405"/>
    </row>
    <row r="28406" spans="7:7">
      <c r="G28406"/>
    </row>
    <row r="28407" spans="7:7">
      <c r="G28407"/>
    </row>
    <row r="28408" spans="7:7">
      <c r="G28408"/>
    </row>
    <row r="28409" spans="7:7">
      <c r="G28409"/>
    </row>
    <row r="28410" spans="7:7">
      <c r="G28410"/>
    </row>
    <row r="28411" spans="7:7">
      <c r="G28411"/>
    </row>
    <row r="28412" spans="7:7">
      <c r="G28412"/>
    </row>
    <row r="28413" spans="7:7">
      <c r="G28413"/>
    </row>
    <row r="28414" spans="7:7">
      <c r="G28414"/>
    </row>
    <row r="28415" spans="7:7">
      <c r="G28415"/>
    </row>
    <row r="28416" spans="7:7">
      <c r="G28416"/>
    </row>
    <row r="28417" spans="7:7">
      <c r="G28417"/>
    </row>
    <row r="28418" spans="7:7">
      <c r="G28418"/>
    </row>
    <row r="28419" spans="7:7">
      <c r="G28419"/>
    </row>
    <row r="28420" spans="7:7">
      <c r="G28420"/>
    </row>
    <row r="28421" spans="7:7">
      <c r="G28421"/>
    </row>
    <row r="28422" spans="7:7">
      <c r="G28422"/>
    </row>
    <row r="28423" spans="7:7">
      <c r="G28423"/>
    </row>
    <row r="28424" spans="7:7">
      <c r="G28424"/>
    </row>
    <row r="28425" spans="7:7">
      <c r="G28425"/>
    </row>
    <row r="28426" spans="7:7">
      <c r="G28426"/>
    </row>
    <row r="28427" spans="7:7">
      <c r="G28427"/>
    </row>
    <row r="28428" spans="7:7">
      <c r="G28428"/>
    </row>
    <row r="28429" spans="7:7">
      <c r="G28429"/>
    </row>
    <row r="28430" spans="7:7">
      <c r="G28430"/>
    </row>
    <row r="28431" spans="7:7">
      <c r="G28431"/>
    </row>
    <row r="28432" spans="7:7">
      <c r="G28432"/>
    </row>
    <row r="28433" spans="7:7">
      <c r="G28433"/>
    </row>
    <row r="28434" spans="7:7">
      <c r="G28434"/>
    </row>
    <row r="28435" spans="7:7">
      <c r="G28435"/>
    </row>
    <row r="28436" spans="7:7">
      <c r="G28436"/>
    </row>
    <row r="28437" spans="7:7">
      <c r="G28437"/>
    </row>
    <row r="28438" spans="7:7">
      <c r="G28438"/>
    </row>
    <row r="28439" spans="7:7">
      <c r="G28439"/>
    </row>
    <row r="28440" spans="7:7">
      <c r="G28440"/>
    </row>
    <row r="28441" spans="7:7">
      <c r="G28441"/>
    </row>
    <row r="28442" spans="7:7">
      <c r="G28442"/>
    </row>
    <row r="28443" spans="7:7">
      <c r="G28443"/>
    </row>
    <row r="28444" spans="7:7">
      <c r="G28444"/>
    </row>
    <row r="28445" spans="7:7">
      <c r="G28445"/>
    </row>
    <row r="28446" spans="7:7">
      <c r="G28446"/>
    </row>
    <row r="28447" spans="7:7">
      <c r="G28447"/>
    </row>
    <row r="28448" spans="7:7">
      <c r="G28448"/>
    </row>
    <row r="28449" spans="7:7">
      <c r="G28449"/>
    </row>
    <row r="28450" spans="7:7">
      <c r="G28450"/>
    </row>
    <row r="28451" spans="7:7">
      <c r="G28451"/>
    </row>
    <row r="28452" spans="7:7">
      <c r="G28452"/>
    </row>
    <row r="28453" spans="7:7">
      <c r="G28453"/>
    </row>
    <row r="28454" spans="7:7">
      <c r="G28454"/>
    </row>
    <row r="28455" spans="7:7">
      <c r="G28455"/>
    </row>
    <row r="28456" spans="7:7">
      <c r="G28456"/>
    </row>
    <row r="28457" spans="7:7">
      <c r="G28457"/>
    </row>
    <row r="28458" spans="7:7">
      <c r="G28458"/>
    </row>
    <row r="28459" spans="7:7">
      <c r="G28459"/>
    </row>
    <row r="28460" spans="7:7">
      <c r="G28460"/>
    </row>
    <row r="28461" spans="7:7">
      <c r="G28461"/>
    </row>
    <row r="28462" spans="7:7">
      <c r="G28462"/>
    </row>
    <row r="28463" spans="7:7">
      <c r="G28463"/>
    </row>
    <row r="28464" spans="7:7">
      <c r="G28464"/>
    </row>
    <row r="28465" spans="7:7">
      <c r="G28465"/>
    </row>
    <row r="28466" spans="7:7">
      <c r="G28466"/>
    </row>
    <row r="28467" spans="7:7">
      <c r="G28467"/>
    </row>
    <row r="28468" spans="7:7">
      <c r="G28468"/>
    </row>
    <row r="28469" spans="7:7">
      <c r="G28469"/>
    </row>
    <row r="28470" spans="7:7">
      <c r="G28470"/>
    </row>
    <row r="28471" spans="7:7">
      <c r="G28471"/>
    </row>
    <row r="28472" spans="7:7">
      <c r="G28472"/>
    </row>
    <row r="28473" spans="7:7">
      <c r="G28473"/>
    </row>
    <row r="28474" spans="7:7">
      <c r="G28474"/>
    </row>
    <row r="28475" spans="7:7">
      <c r="G28475"/>
    </row>
    <row r="28476" spans="7:7">
      <c r="G28476"/>
    </row>
    <row r="28477" spans="7:7">
      <c r="G28477"/>
    </row>
    <row r="28478" spans="7:7">
      <c r="G28478"/>
    </row>
    <row r="28479" spans="7:7">
      <c r="G28479"/>
    </row>
    <row r="28480" spans="7:7">
      <c r="G28480"/>
    </row>
    <row r="28481" spans="7:7">
      <c r="G28481"/>
    </row>
    <row r="28482" spans="7:7">
      <c r="G28482"/>
    </row>
    <row r="28483" spans="7:7">
      <c r="G28483"/>
    </row>
    <row r="28484" spans="7:7">
      <c r="G28484"/>
    </row>
    <row r="28485" spans="7:7">
      <c r="G28485"/>
    </row>
    <row r="28486" spans="7:7">
      <c r="G28486"/>
    </row>
    <row r="28487" spans="7:7">
      <c r="G28487"/>
    </row>
    <row r="28488" spans="7:7">
      <c r="G28488"/>
    </row>
    <row r="28489" spans="7:7">
      <c r="G28489"/>
    </row>
    <row r="28490" spans="7:7">
      <c r="G28490"/>
    </row>
    <row r="28491" spans="7:7">
      <c r="G28491"/>
    </row>
    <row r="28492" spans="7:7">
      <c r="G28492"/>
    </row>
    <row r="28493" spans="7:7">
      <c r="G28493"/>
    </row>
    <row r="28494" spans="7:7">
      <c r="G28494"/>
    </row>
    <row r="28495" spans="7:7">
      <c r="G28495"/>
    </row>
    <row r="28496" spans="7:7">
      <c r="G28496"/>
    </row>
    <row r="28497" spans="7:7">
      <c r="G28497"/>
    </row>
    <row r="28498" spans="7:7">
      <c r="G28498"/>
    </row>
    <row r="28499" spans="7:7">
      <c r="G28499"/>
    </row>
    <row r="28500" spans="7:7">
      <c r="G28500"/>
    </row>
    <row r="28501" spans="7:7">
      <c r="G28501"/>
    </row>
    <row r="28502" spans="7:7">
      <c r="G28502"/>
    </row>
    <row r="28503" spans="7:7">
      <c r="G28503"/>
    </row>
    <row r="28504" spans="7:7">
      <c r="G28504"/>
    </row>
    <row r="28505" spans="7:7">
      <c r="G28505"/>
    </row>
    <row r="28506" spans="7:7">
      <c r="G28506"/>
    </row>
    <row r="28507" spans="7:7">
      <c r="G28507"/>
    </row>
    <row r="28508" spans="7:7">
      <c r="G28508"/>
    </row>
    <row r="28509" spans="7:7">
      <c r="G28509"/>
    </row>
    <row r="28510" spans="7:7">
      <c r="G28510"/>
    </row>
    <row r="28511" spans="7:7">
      <c r="G28511"/>
    </row>
    <row r="28512" spans="7:7">
      <c r="G28512"/>
    </row>
    <row r="28513" spans="7:7">
      <c r="G28513"/>
    </row>
    <row r="28514" spans="7:7">
      <c r="G28514"/>
    </row>
    <row r="28515" spans="7:7">
      <c r="G28515"/>
    </row>
    <row r="28516" spans="7:7">
      <c r="G28516"/>
    </row>
    <row r="28517" spans="7:7">
      <c r="G28517"/>
    </row>
    <row r="28518" spans="7:7">
      <c r="G28518"/>
    </row>
    <row r="28519" spans="7:7">
      <c r="G28519"/>
    </row>
    <row r="28520" spans="7:7">
      <c r="G28520"/>
    </row>
    <row r="28521" spans="7:7">
      <c r="G28521"/>
    </row>
    <row r="28522" spans="7:7">
      <c r="G28522"/>
    </row>
    <row r="28523" spans="7:7">
      <c r="G28523"/>
    </row>
    <row r="28524" spans="7:7">
      <c r="G28524"/>
    </row>
    <row r="28525" spans="7:7">
      <c r="G28525"/>
    </row>
    <row r="28526" spans="7:7">
      <c r="G28526"/>
    </row>
    <row r="28527" spans="7:7">
      <c r="G28527"/>
    </row>
    <row r="28528" spans="7:7">
      <c r="G28528"/>
    </row>
    <row r="28529" spans="7:7">
      <c r="G28529"/>
    </row>
    <row r="28530" spans="7:7">
      <c r="G28530"/>
    </row>
    <row r="28531" spans="7:7">
      <c r="G28531"/>
    </row>
    <row r="28532" spans="7:7">
      <c r="G28532"/>
    </row>
    <row r="28533" spans="7:7">
      <c r="G28533"/>
    </row>
    <row r="28534" spans="7:7">
      <c r="G28534"/>
    </row>
    <row r="28535" spans="7:7">
      <c r="G28535"/>
    </row>
    <row r="28536" spans="7:7">
      <c r="G28536"/>
    </row>
    <row r="28537" spans="7:7">
      <c r="G28537"/>
    </row>
    <row r="28538" spans="7:7">
      <c r="G28538"/>
    </row>
    <row r="28539" spans="7:7">
      <c r="G28539"/>
    </row>
    <row r="28540" spans="7:7">
      <c r="G28540"/>
    </row>
    <row r="28541" spans="7:7">
      <c r="G28541"/>
    </row>
    <row r="28542" spans="7:7">
      <c r="G28542"/>
    </row>
    <row r="28543" spans="7:7">
      <c r="G28543"/>
    </row>
    <row r="28544" spans="7:7">
      <c r="G28544"/>
    </row>
    <row r="28545" spans="7:7">
      <c r="G28545"/>
    </row>
    <row r="28546" spans="7:7">
      <c r="G28546"/>
    </row>
    <row r="28547" spans="7:7">
      <c r="G28547"/>
    </row>
    <row r="28548" spans="7:7">
      <c r="G28548"/>
    </row>
    <row r="28549" spans="7:7">
      <c r="G28549"/>
    </row>
    <row r="28550" spans="7:7">
      <c r="G28550"/>
    </row>
    <row r="28551" spans="7:7">
      <c r="G28551"/>
    </row>
    <row r="28552" spans="7:7">
      <c r="G28552"/>
    </row>
    <row r="28553" spans="7:7">
      <c r="G28553"/>
    </row>
    <row r="28554" spans="7:7">
      <c r="G28554"/>
    </row>
    <row r="28555" spans="7:7">
      <c r="G28555"/>
    </row>
    <row r="28556" spans="7:7">
      <c r="G28556"/>
    </row>
    <row r="28557" spans="7:7">
      <c r="G28557"/>
    </row>
    <row r="28558" spans="7:7">
      <c r="G28558"/>
    </row>
    <row r="28559" spans="7:7">
      <c r="G28559"/>
    </row>
    <row r="28560" spans="7:7">
      <c r="G28560"/>
    </row>
    <row r="28561" spans="7:7">
      <c r="G28561"/>
    </row>
    <row r="28562" spans="7:7">
      <c r="G28562"/>
    </row>
    <row r="28563" spans="7:7">
      <c r="G28563"/>
    </row>
    <row r="28564" spans="7:7">
      <c r="G28564"/>
    </row>
    <row r="28565" spans="7:7">
      <c r="G28565"/>
    </row>
    <row r="28566" spans="7:7">
      <c r="G28566"/>
    </row>
    <row r="28567" spans="7:7">
      <c r="G28567"/>
    </row>
    <row r="28568" spans="7:7">
      <c r="G28568"/>
    </row>
    <row r="28569" spans="7:7">
      <c r="G28569"/>
    </row>
    <row r="28570" spans="7:7">
      <c r="G28570"/>
    </row>
    <row r="28571" spans="7:7">
      <c r="G28571"/>
    </row>
    <row r="28572" spans="7:7">
      <c r="G28572"/>
    </row>
    <row r="28573" spans="7:7">
      <c r="G28573"/>
    </row>
    <row r="28574" spans="7:7">
      <c r="G28574"/>
    </row>
    <row r="28575" spans="7:7">
      <c r="G28575"/>
    </row>
    <row r="28576" spans="7:7">
      <c r="G28576"/>
    </row>
    <row r="28577" spans="7:7">
      <c r="G28577"/>
    </row>
    <row r="28578" spans="7:7">
      <c r="G28578"/>
    </row>
    <row r="28579" spans="7:7">
      <c r="G28579"/>
    </row>
    <row r="28580" spans="7:7">
      <c r="G28580"/>
    </row>
    <row r="28581" spans="7:7">
      <c r="G28581"/>
    </row>
    <row r="28582" spans="7:7">
      <c r="G28582"/>
    </row>
    <row r="28583" spans="7:7">
      <c r="G28583"/>
    </row>
    <row r="28584" spans="7:7">
      <c r="G28584"/>
    </row>
    <row r="28585" spans="7:7">
      <c r="G28585"/>
    </row>
    <row r="28586" spans="7:7">
      <c r="G28586"/>
    </row>
    <row r="28587" spans="7:7">
      <c r="G28587"/>
    </row>
    <row r="28588" spans="7:7">
      <c r="G28588"/>
    </row>
    <row r="28589" spans="7:7">
      <c r="G28589"/>
    </row>
    <row r="28590" spans="7:7">
      <c r="G28590"/>
    </row>
    <row r="28591" spans="7:7">
      <c r="G28591"/>
    </row>
    <row r="28592" spans="7:7">
      <c r="G28592"/>
    </row>
    <row r="28593" spans="7:7">
      <c r="G28593"/>
    </row>
    <row r="28594" spans="7:7">
      <c r="G28594"/>
    </row>
    <row r="28595" spans="7:7">
      <c r="G28595"/>
    </row>
    <row r="28596" spans="7:7">
      <c r="G28596"/>
    </row>
    <row r="28597" spans="7:7">
      <c r="G28597"/>
    </row>
    <row r="28598" spans="7:7">
      <c r="G28598"/>
    </row>
    <row r="28599" spans="7:7">
      <c r="G28599"/>
    </row>
    <row r="28600" spans="7:7">
      <c r="G28600"/>
    </row>
    <row r="28601" spans="7:7">
      <c r="G28601"/>
    </row>
    <row r="28602" spans="7:7">
      <c r="G28602"/>
    </row>
    <row r="28603" spans="7:7">
      <c r="G28603"/>
    </row>
    <row r="28604" spans="7:7">
      <c r="G28604"/>
    </row>
    <row r="28605" spans="7:7">
      <c r="G28605"/>
    </row>
    <row r="28606" spans="7:7">
      <c r="G28606"/>
    </row>
    <row r="28607" spans="7:7">
      <c r="G28607"/>
    </row>
    <row r="28608" spans="7:7">
      <c r="G28608"/>
    </row>
    <row r="28609" spans="7:7">
      <c r="G28609"/>
    </row>
    <row r="28610" spans="7:7">
      <c r="G28610"/>
    </row>
    <row r="28611" spans="7:7">
      <c r="G28611"/>
    </row>
    <row r="28612" spans="7:7">
      <c r="G28612"/>
    </row>
    <row r="28613" spans="7:7">
      <c r="G28613"/>
    </row>
    <row r="28614" spans="7:7">
      <c r="G28614"/>
    </row>
    <row r="28615" spans="7:7">
      <c r="G28615"/>
    </row>
    <row r="28616" spans="7:7">
      <c r="G28616"/>
    </row>
    <row r="28617" spans="7:7">
      <c r="G28617"/>
    </row>
    <row r="28618" spans="7:7">
      <c r="G28618"/>
    </row>
    <row r="28619" spans="7:7">
      <c r="G28619"/>
    </row>
    <row r="28620" spans="7:7">
      <c r="G28620"/>
    </row>
    <row r="28621" spans="7:7">
      <c r="G28621"/>
    </row>
    <row r="28622" spans="7:7">
      <c r="G28622"/>
    </row>
    <row r="28623" spans="7:7">
      <c r="G28623"/>
    </row>
    <row r="28624" spans="7:7">
      <c r="G28624"/>
    </row>
    <row r="28625" spans="7:7">
      <c r="G28625"/>
    </row>
    <row r="28626" spans="7:7">
      <c r="G28626"/>
    </row>
    <row r="28627" spans="7:7">
      <c r="G28627"/>
    </row>
    <row r="28628" spans="7:7">
      <c r="G28628"/>
    </row>
    <row r="28629" spans="7:7">
      <c r="G28629"/>
    </row>
    <row r="28630" spans="7:7">
      <c r="G28630"/>
    </row>
    <row r="28631" spans="7:7">
      <c r="G28631"/>
    </row>
    <row r="28632" spans="7:7">
      <c r="G28632"/>
    </row>
    <row r="28633" spans="7:7">
      <c r="G28633"/>
    </row>
    <row r="28634" spans="7:7">
      <c r="G28634"/>
    </row>
    <row r="28635" spans="7:7">
      <c r="G28635"/>
    </row>
    <row r="28636" spans="7:7">
      <c r="G28636"/>
    </row>
    <row r="28637" spans="7:7">
      <c r="G28637"/>
    </row>
    <row r="28638" spans="7:7">
      <c r="G28638"/>
    </row>
    <row r="28639" spans="7:7">
      <c r="G28639"/>
    </row>
    <row r="28640" spans="7:7">
      <c r="G28640"/>
    </row>
    <row r="28641" spans="7:7">
      <c r="G28641"/>
    </row>
    <row r="28642" spans="7:7">
      <c r="G28642"/>
    </row>
    <row r="28643" spans="7:7">
      <c r="G28643"/>
    </row>
    <row r="28644" spans="7:7">
      <c r="G28644"/>
    </row>
    <row r="28645" spans="7:7">
      <c r="G28645"/>
    </row>
    <row r="28646" spans="7:7">
      <c r="G28646"/>
    </row>
    <row r="28647" spans="7:7">
      <c r="G28647"/>
    </row>
    <row r="28648" spans="7:7">
      <c r="G28648"/>
    </row>
    <row r="28649" spans="7:7">
      <c r="G28649"/>
    </row>
    <row r="28650" spans="7:7">
      <c r="G28650"/>
    </row>
    <row r="28651" spans="7:7">
      <c r="G28651"/>
    </row>
    <row r="28652" spans="7:7">
      <c r="G28652"/>
    </row>
    <row r="28653" spans="7:7">
      <c r="G28653"/>
    </row>
    <row r="28654" spans="7:7">
      <c r="G28654"/>
    </row>
    <row r="28655" spans="7:7">
      <c r="G28655"/>
    </row>
    <row r="28656" spans="7:7">
      <c r="G28656"/>
    </row>
    <row r="28657" spans="7:7">
      <c r="G28657"/>
    </row>
    <row r="28658" spans="7:7">
      <c r="G28658"/>
    </row>
    <row r="28659" spans="7:7">
      <c r="G28659"/>
    </row>
    <row r="28660" spans="7:7">
      <c r="G28660"/>
    </row>
    <row r="28661" spans="7:7">
      <c r="G28661"/>
    </row>
    <row r="28662" spans="7:7">
      <c r="G28662"/>
    </row>
    <row r="28663" spans="7:7">
      <c r="G28663"/>
    </row>
    <row r="28664" spans="7:7">
      <c r="G28664"/>
    </row>
    <row r="28665" spans="7:7">
      <c r="G28665"/>
    </row>
    <row r="28666" spans="7:7">
      <c r="G28666"/>
    </row>
    <row r="28667" spans="7:7">
      <c r="G28667"/>
    </row>
    <row r="28668" spans="7:7">
      <c r="G28668"/>
    </row>
    <row r="28669" spans="7:7">
      <c r="G28669"/>
    </row>
    <row r="28670" spans="7:7">
      <c r="G28670"/>
    </row>
    <row r="28671" spans="7:7">
      <c r="G28671"/>
    </row>
    <row r="28672" spans="7:7">
      <c r="G28672"/>
    </row>
    <row r="28673" spans="7:7">
      <c r="G28673"/>
    </row>
    <row r="28674" spans="7:7">
      <c r="G28674"/>
    </row>
    <row r="28675" spans="7:7">
      <c r="G28675"/>
    </row>
    <row r="28676" spans="7:7">
      <c r="G28676"/>
    </row>
    <row r="28677" spans="7:7">
      <c r="G28677"/>
    </row>
    <row r="28678" spans="7:7">
      <c r="G28678"/>
    </row>
    <row r="28679" spans="7:7">
      <c r="G28679"/>
    </row>
    <row r="28680" spans="7:7">
      <c r="G28680"/>
    </row>
    <row r="28681" spans="7:7">
      <c r="G28681"/>
    </row>
    <row r="28682" spans="7:7">
      <c r="G28682"/>
    </row>
    <row r="28683" spans="7:7">
      <c r="G28683"/>
    </row>
    <row r="28684" spans="7:7">
      <c r="G28684"/>
    </row>
    <row r="28685" spans="7:7">
      <c r="G28685"/>
    </row>
    <row r="28686" spans="7:7">
      <c r="G28686"/>
    </row>
    <row r="28687" spans="7:7">
      <c r="G28687"/>
    </row>
    <row r="28688" spans="7:7">
      <c r="G28688"/>
    </row>
    <row r="28689" spans="7:7">
      <c r="G28689"/>
    </row>
    <row r="28690" spans="7:7">
      <c r="G28690"/>
    </row>
    <row r="28691" spans="7:7">
      <c r="G28691"/>
    </row>
    <row r="28692" spans="7:7">
      <c r="G28692"/>
    </row>
    <row r="28693" spans="7:7">
      <c r="G28693"/>
    </row>
    <row r="28694" spans="7:7">
      <c r="G28694"/>
    </row>
    <row r="28695" spans="7:7">
      <c r="G28695"/>
    </row>
    <row r="28696" spans="7:7">
      <c r="G28696"/>
    </row>
    <row r="28697" spans="7:7">
      <c r="G28697"/>
    </row>
    <row r="28698" spans="7:7">
      <c r="G28698"/>
    </row>
    <row r="28699" spans="7:7">
      <c r="G28699"/>
    </row>
    <row r="28700" spans="7:7">
      <c r="G28700"/>
    </row>
    <row r="28701" spans="7:7">
      <c r="G28701"/>
    </row>
    <row r="28702" spans="7:7">
      <c r="G28702"/>
    </row>
    <row r="28703" spans="7:7">
      <c r="G28703"/>
    </row>
    <row r="28704" spans="7:7">
      <c r="G28704"/>
    </row>
    <row r="28705" spans="7:7">
      <c r="G28705"/>
    </row>
    <row r="28706" spans="7:7">
      <c r="G28706"/>
    </row>
    <row r="28707" spans="7:7">
      <c r="G28707"/>
    </row>
    <row r="28708" spans="7:7">
      <c r="G28708"/>
    </row>
    <row r="28709" spans="7:7">
      <c r="G28709"/>
    </row>
    <row r="28710" spans="7:7">
      <c r="G28710"/>
    </row>
    <row r="28711" spans="7:7">
      <c r="G28711"/>
    </row>
    <row r="28712" spans="7:7">
      <c r="G28712"/>
    </row>
    <row r="28713" spans="7:7">
      <c r="G28713"/>
    </row>
    <row r="28714" spans="7:7">
      <c r="G28714"/>
    </row>
    <row r="28715" spans="7:7">
      <c r="G28715"/>
    </row>
    <row r="28716" spans="7:7">
      <c r="G28716"/>
    </row>
    <row r="28717" spans="7:7">
      <c r="G28717"/>
    </row>
    <row r="28718" spans="7:7">
      <c r="G28718"/>
    </row>
    <row r="28719" spans="7:7">
      <c r="G28719"/>
    </row>
    <row r="28720" spans="7:7">
      <c r="G28720"/>
    </row>
    <row r="28721" spans="7:7">
      <c r="G28721"/>
    </row>
    <row r="28722" spans="7:7">
      <c r="G28722"/>
    </row>
    <row r="28723" spans="7:7">
      <c r="G28723"/>
    </row>
    <row r="28724" spans="7:7">
      <c r="G28724"/>
    </row>
    <row r="28725" spans="7:7">
      <c r="G28725"/>
    </row>
    <row r="28726" spans="7:7">
      <c r="G28726"/>
    </row>
    <row r="28727" spans="7:7">
      <c r="G28727"/>
    </row>
    <row r="28728" spans="7:7">
      <c r="G28728"/>
    </row>
    <row r="28729" spans="7:7">
      <c r="G28729"/>
    </row>
    <row r="28730" spans="7:7">
      <c r="G28730"/>
    </row>
    <row r="28731" spans="7:7">
      <c r="G28731"/>
    </row>
    <row r="28732" spans="7:7">
      <c r="G28732"/>
    </row>
    <row r="28733" spans="7:7">
      <c r="G28733"/>
    </row>
    <row r="28734" spans="7:7">
      <c r="G28734"/>
    </row>
    <row r="28735" spans="7:7">
      <c r="G28735"/>
    </row>
    <row r="28736" spans="7:7">
      <c r="G28736"/>
    </row>
    <row r="28737" spans="7:7">
      <c r="G28737"/>
    </row>
    <row r="28738" spans="7:7">
      <c r="G28738"/>
    </row>
    <row r="28739" spans="7:7">
      <c r="G28739"/>
    </row>
    <row r="28740" spans="7:7">
      <c r="G28740"/>
    </row>
    <row r="28741" spans="7:7">
      <c r="G28741"/>
    </row>
    <row r="28742" spans="7:7">
      <c r="G28742"/>
    </row>
    <row r="28743" spans="7:7">
      <c r="G28743"/>
    </row>
    <row r="28744" spans="7:7">
      <c r="G28744"/>
    </row>
    <row r="28745" spans="7:7">
      <c r="G28745"/>
    </row>
    <row r="28746" spans="7:7">
      <c r="G28746"/>
    </row>
    <row r="28747" spans="7:7">
      <c r="G28747"/>
    </row>
    <row r="28748" spans="7:7">
      <c r="G28748"/>
    </row>
    <row r="28749" spans="7:7">
      <c r="G28749"/>
    </row>
    <row r="28750" spans="7:7">
      <c r="G28750"/>
    </row>
    <row r="28751" spans="7:7">
      <c r="G28751"/>
    </row>
    <row r="28752" spans="7:7">
      <c r="G28752"/>
    </row>
    <row r="28753" spans="7:7">
      <c r="G28753"/>
    </row>
    <row r="28754" spans="7:7">
      <c r="G28754"/>
    </row>
    <row r="28755" spans="7:7">
      <c r="G28755"/>
    </row>
    <row r="28756" spans="7:7">
      <c r="G28756"/>
    </row>
    <row r="28757" spans="7:7">
      <c r="G28757"/>
    </row>
    <row r="28758" spans="7:7">
      <c r="G28758"/>
    </row>
    <row r="28759" spans="7:7">
      <c r="G28759"/>
    </row>
    <row r="28760" spans="7:7">
      <c r="G28760"/>
    </row>
    <row r="28761" spans="7:7">
      <c r="G28761"/>
    </row>
    <row r="28762" spans="7:7">
      <c r="G28762"/>
    </row>
    <row r="28763" spans="7:7">
      <c r="G28763"/>
    </row>
    <row r="28764" spans="7:7">
      <c r="G28764"/>
    </row>
    <row r="28765" spans="7:7">
      <c r="G28765"/>
    </row>
    <row r="28766" spans="7:7">
      <c r="G28766"/>
    </row>
    <row r="28767" spans="7:7">
      <c r="G28767"/>
    </row>
    <row r="28768" spans="7:7">
      <c r="G28768"/>
    </row>
    <row r="28769" spans="7:7">
      <c r="G28769"/>
    </row>
    <row r="28770" spans="7:7">
      <c r="G28770"/>
    </row>
    <row r="28771" spans="7:7">
      <c r="G28771"/>
    </row>
    <row r="28772" spans="7:7">
      <c r="G28772"/>
    </row>
    <row r="28773" spans="7:7">
      <c r="G28773"/>
    </row>
    <row r="28774" spans="7:7">
      <c r="G28774"/>
    </row>
    <row r="28775" spans="7:7">
      <c r="G28775"/>
    </row>
    <row r="28776" spans="7:7">
      <c r="G28776"/>
    </row>
    <row r="28777" spans="7:7">
      <c r="G28777"/>
    </row>
    <row r="28778" spans="7:7">
      <c r="G28778"/>
    </row>
    <row r="28779" spans="7:7">
      <c r="G28779"/>
    </row>
    <row r="28780" spans="7:7">
      <c r="G28780"/>
    </row>
    <row r="28781" spans="7:7">
      <c r="G28781"/>
    </row>
    <row r="28782" spans="7:7">
      <c r="G28782"/>
    </row>
    <row r="28783" spans="7:7">
      <c r="G28783"/>
    </row>
    <row r="28784" spans="7:7">
      <c r="G28784"/>
    </row>
    <row r="28785" spans="7:7">
      <c r="G28785"/>
    </row>
    <row r="28786" spans="7:7">
      <c r="G28786"/>
    </row>
    <row r="28787" spans="7:7">
      <c r="G28787"/>
    </row>
    <row r="28788" spans="7:7">
      <c r="G28788"/>
    </row>
    <row r="28789" spans="7:7">
      <c r="G28789"/>
    </row>
    <row r="28790" spans="7:7">
      <c r="G28790"/>
    </row>
    <row r="28791" spans="7:7">
      <c r="G28791"/>
    </row>
    <row r="28792" spans="7:7">
      <c r="G28792"/>
    </row>
    <row r="28793" spans="7:7">
      <c r="G28793"/>
    </row>
    <row r="28794" spans="7:7">
      <c r="G28794"/>
    </row>
    <row r="28795" spans="7:7">
      <c r="G28795"/>
    </row>
    <row r="28796" spans="7:7">
      <c r="G28796"/>
    </row>
    <row r="28797" spans="7:7">
      <c r="G28797"/>
    </row>
    <row r="28798" spans="7:7">
      <c r="G28798"/>
    </row>
    <row r="28799" spans="7:7">
      <c r="G28799"/>
    </row>
    <row r="28800" spans="7:7">
      <c r="G28800"/>
    </row>
    <row r="28801" spans="7:7">
      <c r="G28801"/>
    </row>
    <row r="28802" spans="7:7">
      <c r="G28802"/>
    </row>
    <row r="28803" spans="7:7">
      <c r="G28803"/>
    </row>
    <row r="28804" spans="7:7">
      <c r="G28804"/>
    </row>
    <row r="28805" spans="7:7">
      <c r="G28805"/>
    </row>
    <row r="28806" spans="7:7">
      <c r="G28806"/>
    </row>
    <row r="28807" spans="7:7">
      <c r="G28807"/>
    </row>
    <row r="28808" spans="7:7">
      <c r="G28808"/>
    </row>
    <row r="28809" spans="7:7">
      <c r="G28809"/>
    </row>
    <row r="28810" spans="7:7">
      <c r="G28810"/>
    </row>
    <row r="28811" spans="7:7">
      <c r="G28811"/>
    </row>
    <row r="28812" spans="7:7">
      <c r="G28812"/>
    </row>
    <row r="28813" spans="7:7">
      <c r="G28813"/>
    </row>
    <row r="28814" spans="7:7">
      <c r="G28814"/>
    </row>
    <row r="28815" spans="7:7">
      <c r="G28815"/>
    </row>
    <row r="28816" spans="7:7">
      <c r="G28816"/>
    </row>
    <row r="28817" spans="7:7">
      <c r="G28817"/>
    </row>
    <row r="28818" spans="7:7">
      <c r="G28818"/>
    </row>
    <row r="28819" spans="7:7">
      <c r="G28819"/>
    </row>
    <row r="28820" spans="7:7">
      <c r="G28820"/>
    </row>
    <row r="28821" spans="7:7">
      <c r="G28821"/>
    </row>
    <row r="28822" spans="7:7">
      <c r="G28822"/>
    </row>
    <row r="28823" spans="7:7">
      <c r="G28823"/>
    </row>
    <row r="28824" spans="7:7">
      <c r="G28824"/>
    </row>
    <row r="28825" spans="7:7">
      <c r="G28825"/>
    </row>
    <row r="28826" spans="7:7">
      <c r="G28826"/>
    </row>
    <row r="28827" spans="7:7">
      <c r="G28827"/>
    </row>
    <row r="28828" spans="7:7">
      <c r="G28828"/>
    </row>
    <row r="28829" spans="7:7">
      <c r="G28829"/>
    </row>
    <row r="28830" spans="7:7">
      <c r="G28830"/>
    </row>
    <row r="28831" spans="7:7">
      <c r="G28831"/>
    </row>
    <row r="28832" spans="7:7">
      <c r="G28832"/>
    </row>
    <row r="28833" spans="7:7">
      <c r="G28833"/>
    </row>
    <row r="28834" spans="7:7">
      <c r="G28834"/>
    </row>
    <row r="28835" spans="7:7">
      <c r="G28835"/>
    </row>
    <row r="28836" spans="7:7">
      <c r="G28836"/>
    </row>
    <row r="28837" spans="7:7">
      <c r="G28837"/>
    </row>
    <row r="28838" spans="7:7">
      <c r="G28838"/>
    </row>
    <row r="28839" spans="7:7">
      <c r="G28839"/>
    </row>
    <row r="28840" spans="7:7">
      <c r="G28840"/>
    </row>
    <row r="28841" spans="7:7">
      <c r="G28841"/>
    </row>
    <row r="28842" spans="7:7">
      <c r="G28842"/>
    </row>
    <row r="28843" spans="7:7">
      <c r="G28843"/>
    </row>
    <row r="28844" spans="7:7">
      <c r="G28844"/>
    </row>
    <row r="28845" spans="7:7">
      <c r="G28845"/>
    </row>
    <row r="28846" spans="7:7">
      <c r="G28846"/>
    </row>
    <row r="28847" spans="7:7">
      <c r="G28847"/>
    </row>
    <row r="28848" spans="7:7">
      <c r="G28848"/>
    </row>
    <row r="28849" spans="7:7">
      <c r="G28849"/>
    </row>
    <row r="28850" spans="7:7">
      <c r="G28850"/>
    </row>
    <row r="28851" spans="7:7">
      <c r="G28851"/>
    </row>
    <row r="28852" spans="7:7">
      <c r="G28852"/>
    </row>
    <row r="28853" spans="7:7">
      <c r="G28853"/>
    </row>
    <row r="28854" spans="7:7">
      <c r="G28854"/>
    </row>
    <row r="28855" spans="7:7">
      <c r="G28855"/>
    </row>
    <row r="28856" spans="7:7">
      <c r="G28856"/>
    </row>
    <row r="28857" spans="7:7">
      <c r="G28857"/>
    </row>
    <row r="28858" spans="7:7">
      <c r="G28858"/>
    </row>
    <row r="28859" spans="7:7">
      <c r="G28859"/>
    </row>
    <row r="28860" spans="7:7">
      <c r="G28860"/>
    </row>
    <row r="28861" spans="7:7">
      <c r="G28861"/>
    </row>
    <row r="28862" spans="7:7">
      <c r="G28862"/>
    </row>
    <row r="28863" spans="7:7">
      <c r="G28863"/>
    </row>
    <row r="28864" spans="7:7">
      <c r="G28864"/>
    </row>
    <row r="28865" spans="7:7">
      <c r="G28865"/>
    </row>
    <row r="28866" spans="7:7">
      <c r="G28866"/>
    </row>
    <row r="28867" spans="7:7">
      <c r="G28867"/>
    </row>
    <row r="28868" spans="7:7">
      <c r="G28868"/>
    </row>
    <row r="28869" spans="7:7">
      <c r="G28869"/>
    </row>
    <row r="28870" spans="7:7">
      <c r="G28870"/>
    </row>
    <row r="28871" spans="7:7">
      <c r="G28871"/>
    </row>
    <row r="28872" spans="7:7">
      <c r="G28872"/>
    </row>
    <row r="28873" spans="7:7">
      <c r="G28873"/>
    </row>
    <row r="28874" spans="7:7">
      <c r="G28874"/>
    </row>
    <row r="28875" spans="7:7">
      <c r="G28875"/>
    </row>
    <row r="28876" spans="7:7">
      <c r="G28876"/>
    </row>
    <row r="28877" spans="7:7">
      <c r="G28877"/>
    </row>
    <row r="28878" spans="7:7">
      <c r="G28878"/>
    </row>
    <row r="28879" spans="7:7">
      <c r="G28879"/>
    </row>
    <row r="28880" spans="7:7">
      <c r="G28880"/>
    </row>
    <row r="28881" spans="7:7">
      <c r="G28881"/>
    </row>
    <row r="28882" spans="7:7">
      <c r="G28882"/>
    </row>
    <row r="28883" spans="7:7">
      <c r="G28883"/>
    </row>
    <row r="28884" spans="7:7">
      <c r="G28884"/>
    </row>
    <row r="28885" spans="7:7">
      <c r="G28885"/>
    </row>
    <row r="28886" spans="7:7">
      <c r="G28886"/>
    </row>
    <row r="28887" spans="7:7">
      <c r="G28887"/>
    </row>
    <row r="28888" spans="7:7">
      <c r="G28888"/>
    </row>
    <row r="28889" spans="7:7">
      <c r="G28889"/>
    </row>
    <row r="28890" spans="7:7">
      <c r="G28890"/>
    </row>
    <row r="28891" spans="7:7">
      <c r="G28891"/>
    </row>
    <row r="28892" spans="7:7">
      <c r="G28892"/>
    </row>
    <row r="28893" spans="7:7">
      <c r="G28893"/>
    </row>
    <row r="28894" spans="7:7">
      <c r="G28894"/>
    </row>
    <row r="28895" spans="7:7">
      <c r="G28895"/>
    </row>
    <row r="28896" spans="7:7">
      <c r="G28896"/>
    </row>
    <row r="28897" spans="7:7">
      <c r="G28897"/>
    </row>
    <row r="28898" spans="7:7">
      <c r="G28898"/>
    </row>
    <row r="28899" spans="7:7">
      <c r="G28899"/>
    </row>
    <row r="28900" spans="7:7">
      <c r="G28900"/>
    </row>
    <row r="28901" spans="7:7">
      <c r="G28901"/>
    </row>
    <row r="28902" spans="7:7">
      <c r="G28902"/>
    </row>
    <row r="28903" spans="7:7">
      <c r="G28903"/>
    </row>
    <row r="28904" spans="7:7">
      <c r="G28904"/>
    </row>
    <row r="28905" spans="7:7">
      <c r="G28905"/>
    </row>
    <row r="28906" spans="7:7">
      <c r="G28906"/>
    </row>
    <row r="28907" spans="7:7">
      <c r="G28907"/>
    </row>
    <row r="28908" spans="7:7">
      <c r="G28908"/>
    </row>
    <row r="28909" spans="7:7">
      <c r="G28909"/>
    </row>
    <row r="28910" spans="7:7">
      <c r="G28910"/>
    </row>
    <row r="28911" spans="7:7">
      <c r="G28911"/>
    </row>
    <row r="28912" spans="7:7">
      <c r="G28912"/>
    </row>
    <row r="28913" spans="7:7">
      <c r="G28913"/>
    </row>
    <row r="28914" spans="7:7">
      <c r="G28914"/>
    </row>
    <row r="28915" spans="7:7">
      <c r="G28915"/>
    </row>
    <row r="28916" spans="7:7">
      <c r="G28916"/>
    </row>
    <row r="28917" spans="7:7">
      <c r="G28917"/>
    </row>
    <row r="28918" spans="7:7">
      <c r="G28918"/>
    </row>
    <row r="28919" spans="7:7">
      <c r="G28919"/>
    </row>
    <row r="28920" spans="7:7">
      <c r="G28920"/>
    </row>
    <row r="28921" spans="7:7">
      <c r="G28921"/>
    </row>
    <row r="28922" spans="7:7">
      <c r="G28922"/>
    </row>
    <row r="28923" spans="7:7">
      <c r="G28923"/>
    </row>
    <row r="28924" spans="7:7">
      <c r="G28924"/>
    </row>
    <row r="28925" spans="7:7">
      <c r="G28925"/>
    </row>
    <row r="28926" spans="7:7">
      <c r="G28926"/>
    </row>
    <row r="28927" spans="7:7">
      <c r="G28927"/>
    </row>
    <row r="28928" spans="7:7">
      <c r="G28928"/>
    </row>
    <row r="28929" spans="7:7">
      <c r="G28929"/>
    </row>
    <row r="28930" spans="7:7">
      <c r="G28930"/>
    </row>
    <row r="28931" spans="7:7">
      <c r="G28931"/>
    </row>
    <row r="28932" spans="7:7">
      <c r="G28932"/>
    </row>
    <row r="28933" spans="7:7">
      <c r="G28933"/>
    </row>
    <row r="28934" spans="7:7">
      <c r="G28934"/>
    </row>
    <row r="28935" spans="7:7">
      <c r="G28935"/>
    </row>
    <row r="28936" spans="7:7">
      <c r="G28936"/>
    </row>
    <row r="28937" spans="7:7">
      <c r="G28937"/>
    </row>
    <row r="28938" spans="7:7">
      <c r="G28938"/>
    </row>
    <row r="28939" spans="7:7">
      <c r="G28939"/>
    </row>
    <row r="28940" spans="7:7">
      <c r="G28940"/>
    </row>
    <row r="28941" spans="7:7">
      <c r="G28941"/>
    </row>
    <row r="28942" spans="7:7">
      <c r="G28942"/>
    </row>
    <row r="28943" spans="7:7">
      <c r="G28943"/>
    </row>
    <row r="28944" spans="7:7">
      <c r="G28944"/>
    </row>
    <row r="28945" spans="7:7">
      <c r="G28945"/>
    </row>
    <row r="28946" spans="7:7">
      <c r="G28946"/>
    </row>
    <row r="28947" spans="7:7">
      <c r="G28947"/>
    </row>
    <row r="28948" spans="7:7">
      <c r="G28948"/>
    </row>
    <row r="28949" spans="7:7">
      <c r="G28949"/>
    </row>
    <row r="28950" spans="7:7">
      <c r="G28950"/>
    </row>
    <row r="28951" spans="7:7">
      <c r="G28951"/>
    </row>
    <row r="28952" spans="7:7">
      <c r="G28952"/>
    </row>
    <row r="28953" spans="7:7">
      <c r="G28953"/>
    </row>
    <row r="28954" spans="7:7">
      <c r="G28954"/>
    </row>
    <row r="28955" spans="7:7">
      <c r="G28955"/>
    </row>
    <row r="28956" spans="7:7">
      <c r="G28956"/>
    </row>
    <row r="28957" spans="7:7">
      <c r="G28957"/>
    </row>
    <row r="28958" spans="7:7">
      <c r="G28958"/>
    </row>
    <row r="28959" spans="7:7">
      <c r="G28959"/>
    </row>
    <row r="28960" spans="7:7">
      <c r="G28960"/>
    </row>
    <row r="28961" spans="7:7">
      <c r="G28961"/>
    </row>
    <row r="28962" spans="7:7">
      <c r="G28962"/>
    </row>
    <row r="28963" spans="7:7">
      <c r="G28963"/>
    </row>
    <row r="28964" spans="7:7">
      <c r="G28964"/>
    </row>
    <row r="28965" spans="7:7">
      <c r="G28965"/>
    </row>
    <row r="28966" spans="7:7">
      <c r="G28966"/>
    </row>
    <row r="28967" spans="7:7">
      <c r="G28967"/>
    </row>
    <row r="28968" spans="7:7">
      <c r="G28968"/>
    </row>
    <row r="28969" spans="7:7">
      <c r="G28969"/>
    </row>
    <row r="28970" spans="7:7">
      <c r="G28970"/>
    </row>
    <row r="28971" spans="7:7">
      <c r="G28971"/>
    </row>
    <row r="28972" spans="7:7">
      <c r="G28972"/>
    </row>
    <row r="28973" spans="7:7">
      <c r="G28973"/>
    </row>
    <row r="28974" spans="7:7">
      <c r="G28974"/>
    </row>
    <row r="28975" spans="7:7">
      <c r="G28975"/>
    </row>
    <row r="28976" spans="7:7">
      <c r="G28976"/>
    </row>
    <row r="28977" spans="7:7">
      <c r="G28977"/>
    </row>
    <row r="28978" spans="7:7">
      <c r="G28978"/>
    </row>
    <row r="28979" spans="7:7">
      <c r="G28979"/>
    </row>
    <row r="28980" spans="7:7">
      <c r="G28980"/>
    </row>
    <row r="28981" spans="7:7">
      <c r="G28981"/>
    </row>
    <row r="28982" spans="7:7">
      <c r="G28982"/>
    </row>
    <row r="28983" spans="7:7">
      <c r="G28983"/>
    </row>
    <row r="28984" spans="7:7">
      <c r="G28984"/>
    </row>
    <row r="28985" spans="7:7">
      <c r="G28985"/>
    </row>
    <row r="28986" spans="7:7">
      <c r="G28986"/>
    </row>
    <row r="28987" spans="7:7">
      <c r="G28987"/>
    </row>
    <row r="28988" spans="7:7">
      <c r="G28988"/>
    </row>
    <row r="28989" spans="7:7">
      <c r="G28989"/>
    </row>
    <row r="28990" spans="7:7">
      <c r="G28990"/>
    </row>
    <row r="28991" spans="7:7">
      <c r="G28991"/>
    </row>
    <row r="28992" spans="7:7">
      <c r="G28992"/>
    </row>
    <row r="28993" spans="7:7">
      <c r="G28993"/>
    </row>
    <row r="28994" spans="7:7">
      <c r="G28994"/>
    </row>
    <row r="28995" spans="7:7">
      <c r="G28995"/>
    </row>
    <row r="28996" spans="7:7">
      <c r="G28996"/>
    </row>
    <row r="28997" spans="7:7">
      <c r="G28997"/>
    </row>
    <row r="28998" spans="7:7">
      <c r="G28998"/>
    </row>
    <row r="28999" spans="7:7">
      <c r="G28999"/>
    </row>
    <row r="29000" spans="7:7">
      <c r="G29000"/>
    </row>
    <row r="29001" spans="7:7">
      <c r="G29001"/>
    </row>
    <row r="29002" spans="7:7">
      <c r="G29002"/>
    </row>
    <row r="29003" spans="7:7">
      <c r="G29003"/>
    </row>
    <row r="29004" spans="7:7">
      <c r="G29004"/>
    </row>
    <row r="29005" spans="7:7">
      <c r="G29005"/>
    </row>
    <row r="29006" spans="7:7">
      <c r="G29006"/>
    </row>
    <row r="29007" spans="7:7">
      <c r="G29007"/>
    </row>
    <row r="29008" spans="7:7">
      <c r="G29008"/>
    </row>
    <row r="29009" spans="7:7">
      <c r="G29009"/>
    </row>
    <row r="29010" spans="7:7">
      <c r="G29010"/>
    </row>
    <row r="29011" spans="7:7">
      <c r="G29011"/>
    </row>
    <row r="29012" spans="7:7">
      <c r="G29012"/>
    </row>
    <row r="29013" spans="7:7">
      <c r="G29013"/>
    </row>
    <row r="29014" spans="7:7">
      <c r="G29014"/>
    </row>
    <row r="29015" spans="7:7">
      <c r="G29015"/>
    </row>
    <row r="29016" spans="7:7">
      <c r="G29016"/>
    </row>
    <row r="29017" spans="7:7">
      <c r="G29017"/>
    </row>
    <row r="29018" spans="7:7">
      <c r="G29018"/>
    </row>
    <row r="29019" spans="7:7">
      <c r="G29019"/>
    </row>
    <row r="29020" spans="7:7">
      <c r="G29020"/>
    </row>
    <row r="29021" spans="7:7">
      <c r="G29021"/>
    </row>
    <row r="29022" spans="7:7">
      <c r="G29022"/>
    </row>
    <row r="29023" spans="7:7">
      <c r="G29023"/>
    </row>
    <row r="29024" spans="7:7">
      <c r="G29024"/>
    </row>
    <row r="29025" spans="7:7">
      <c r="G29025"/>
    </row>
    <row r="29026" spans="7:7">
      <c r="G29026"/>
    </row>
    <row r="29027" spans="7:7">
      <c r="G29027"/>
    </row>
    <row r="29028" spans="7:7">
      <c r="G29028"/>
    </row>
    <row r="29029" spans="7:7">
      <c r="G29029"/>
    </row>
    <row r="29030" spans="7:7">
      <c r="G29030"/>
    </row>
    <row r="29031" spans="7:7">
      <c r="G29031"/>
    </row>
    <row r="29032" spans="7:7">
      <c r="G29032"/>
    </row>
    <row r="29033" spans="7:7">
      <c r="G29033"/>
    </row>
    <row r="29034" spans="7:7">
      <c r="G29034"/>
    </row>
    <row r="29035" spans="7:7">
      <c r="G29035"/>
    </row>
    <row r="29036" spans="7:7">
      <c r="G29036"/>
    </row>
    <row r="29037" spans="7:7">
      <c r="G29037"/>
    </row>
    <row r="29038" spans="7:7">
      <c r="G29038"/>
    </row>
    <row r="29039" spans="7:7">
      <c r="G29039"/>
    </row>
    <row r="29040" spans="7:7">
      <c r="G29040"/>
    </row>
    <row r="29041" spans="7:7">
      <c r="G29041"/>
    </row>
    <row r="29042" spans="7:7">
      <c r="G29042"/>
    </row>
    <row r="29043" spans="7:7">
      <c r="G29043"/>
    </row>
    <row r="29044" spans="7:7">
      <c r="G29044"/>
    </row>
    <row r="29045" spans="7:7">
      <c r="G29045"/>
    </row>
    <row r="29046" spans="7:7">
      <c r="G29046"/>
    </row>
    <row r="29047" spans="7:7">
      <c r="G29047"/>
    </row>
    <row r="29048" spans="7:7">
      <c r="G29048"/>
    </row>
    <row r="29049" spans="7:7">
      <c r="G29049"/>
    </row>
    <row r="29050" spans="7:7">
      <c r="G29050"/>
    </row>
    <row r="29051" spans="7:7">
      <c r="G29051"/>
    </row>
    <row r="29052" spans="7:7">
      <c r="G29052"/>
    </row>
    <row r="29053" spans="7:7">
      <c r="G29053"/>
    </row>
    <row r="29054" spans="7:7">
      <c r="G29054"/>
    </row>
    <row r="29055" spans="7:7">
      <c r="G29055"/>
    </row>
    <row r="29056" spans="7:7">
      <c r="G29056"/>
    </row>
    <row r="29057" spans="7:7">
      <c r="G29057"/>
    </row>
    <row r="29058" spans="7:7">
      <c r="G29058"/>
    </row>
    <row r="29059" spans="7:7">
      <c r="G29059"/>
    </row>
    <row r="29060" spans="7:7">
      <c r="G29060"/>
    </row>
    <row r="29061" spans="7:7">
      <c r="G29061"/>
    </row>
    <row r="29062" spans="7:7">
      <c r="G29062"/>
    </row>
    <row r="29063" spans="7:7">
      <c r="G29063"/>
    </row>
    <row r="29064" spans="7:7">
      <c r="G29064"/>
    </row>
    <row r="29065" spans="7:7">
      <c r="G29065"/>
    </row>
    <row r="29066" spans="7:7">
      <c r="G29066"/>
    </row>
    <row r="29067" spans="7:7">
      <c r="G29067"/>
    </row>
    <row r="29068" spans="7:7">
      <c r="G29068"/>
    </row>
    <row r="29069" spans="7:7">
      <c r="G29069"/>
    </row>
    <row r="29070" spans="7:7">
      <c r="G29070"/>
    </row>
    <row r="29071" spans="7:7">
      <c r="G29071"/>
    </row>
    <row r="29072" spans="7:7">
      <c r="G29072"/>
    </row>
    <row r="29073" spans="7:7">
      <c r="G29073"/>
    </row>
    <row r="29074" spans="7:7">
      <c r="G29074"/>
    </row>
    <row r="29075" spans="7:7">
      <c r="G29075"/>
    </row>
    <row r="29076" spans="7:7">
      <c r="G29076"/>
    </row>
    <row r="29077" spans="7:7">
      <c r="G29077"/>
    </row>
    <row r="29078" spans="7:7">
      <c r="G29078"/>
    </row>
    <row r="29079" spans="7:7">
      <c r="G29079"/>
    </row>
    <row r="29080" spans="7:7">
      <c r="G29080"/>
    </row>
    <row r="29081" spans="7:7">
      <c r="G29081"/>
    </row>
    <row r="29082" spans="7:7">
      <c r="G29082"/>
    </row>
    <row r="29083" spans="7:7">
      <c r="G29083"/>
    </row>
    <row r="29084" spans="7:7">
      <c r="G29084"/>
    </row>
    <row r="29085" spans="7:7">
      <c r="G29085"/>
    </row>
    <row r="29086" spans="7:7">
      <c r="G29086"/>
    </row>
    <row r="29087" spans="7:7">
      <c r="G29087"/>
    </row>
    <row r="29088" spans="7:7">
      <c r="G29088"/>
    </row>
    <row r="29089" spans="7:7">
      <c r="G29089"/>
    </row>
    <row r="29090" spans="7:7">
      <c r="G29090"/>
    </row>
    <row r="29091" spans="7:7">
      <c r="G29091"/>
    </row>
    <row r="29092" spans="7:7">
      <c r="G29092"/>
    </row>
    <row r="29093" spans="7:7">
      <c r="G29093"/>
    </row>
    <row r="29094" spans="7:7">
      <c r="G29094"/>
    </row>
    <row r="29095" spans="7:7">
      <c r="G29095"/>
    </row>
    <row r="29096" spans="7:7">
      <c r="G29096"/>
    </row>
    <row r="29097" spans="7:7">
      <c r="G29097"/>
    </row>
    <row r="29098" spans="7:7">
      <c r="G29098"/>
    </row>
    <row r="29099" spans="7:7">
      <c r="G29099"/>
    </row>
    <row r="29100" spans="7:7">
      <c r="G29100"/>
    </row>
    <row r="29101" spans="7:7">
      <c r="G29101"/>
    </row>
    <row r="29102" spans="7:7">
      <c r="G29102"/>
    </row>
    <row r="29103" spans="7:7">
      <c r="G29103"/>
    </row>
    <row r="29104" spans="7:7">
      <c r="G29104"/>
    </row>
    <row r="29105" spans="7:7">
      <c r="G29105"/>
    </row>
    <row r="29106" spans="7:7">
      <c r="G29106"/>
    </row>
    <row r="29107" spans="7:7">
      <c r="G29107"/>
    </row>
    <row r="29108" spans="7:7">
      <c r="G29108"/>
    </row>
    <row r="29109" spans="7:7">
      <c r="G29109"/>
    </row>
    <row r="29110" spans="7:7">
      <c r="G29110"/>
    </row>
    <row r="29111" spans="7:7">
      <c r="G29111"/>
    </row>
    <row r="29112" spans="7:7">
      <c r="G29112"/>
    </row>
    <row r="29113" spans="7:7">
      <c r="G29113"/>
    </row>
    <row r="29114" spans="7:7">
      <c r="G29114"/>
    </row>
    <row r="29115" spans="7:7">
      <c r="G29115"/>
    </row>
    <row r="29116" spans="7:7">
      <c r="G29116"/>
    </row>
    <row r="29117" spans="7:7">
      <c r="G29117"/>
    </row>
    <row r="29118" spans="7:7">
      <c r="G29118"/>
    </row>
    <row r="29119" spans="7:7">
      <c r="G29119"/>
    </row>
    <row r="29120" spans="7:7">
      <c r="G29120"/>
    </row>
    <row r="29121" spans="7:7">
      <c r="G29121"/>
    </row>
    <row r="29122" spans="7:7">
      <c r="G29122"/>
    </row>
    <row r="29123" spans="7:7">
      <c r="G29123"/>
    </row>
    <row r="29124" spans="7:7">
      <c r="G29124"/>
    </row>
    <row r="29125" spans="7:7">
      <c r="G29125"/>
    </row>
    <row r="29126" spans="7:7">
      <c r="G29126"/>
    </row>
    <row r="29127" spans="7:7">
      <c r="G29127"/>
    </row>
    <row r="29128" spans="7:7">
      <c r="G29128"/>
    </row>
    <row r="29129" spans="7:7">
      <c r="G29129"/>
    </row>
    <row r="29130" spans="7:7">
      <c r="G29130"/>
    </row>
    <row r="29131" spans="7:7">
      <c r="G29131"/>
    </row>
    <row r="29132" spans="7:7">
      <c r="G29132"/>
    </row>
    <row r="29133" spans="7:7">
      <c r="G29133"/>
    </row>
    <row r="29134" spans="7:7">
      <c r="G29134"/>
    </row>
    <row r="29135" spans="7:7">
      <c r="G29135"/>
    </row>
    <row r="29136" spans="7:7">
      <c r="G29136"/>
    </row>
    <row r="29137" spans="7:7">
      <c r="G29137"/>
    </row>
    <row r="29138" spans="7:7">
      <c r="G29138"/>
    </row>
    <row r="29139" spans="7:7">
      <c r="G29139"/>
    </row>
    <row r="29140" spans="7:7">
      <c r="G29140"/>
    </row>
    <row r="29141" spans="7:7">
      <c r="G29141"/>
    </row>
    <row r="29142" spans="7:7">
      <c r="G29142"/>
    </row>
    <row r="29143" spans="7:7">
      <c r="G29143"/>
    </row>
    <row r="29144" spans="7:7">
      <c r="G29144"/>
    </row>
    <row r="29145" spans="7:7">
      <c r="G29145"/>
    </row>
    <row r="29146" spans="7:7">
      <c r="G29146"/>
    </row>
    <row r="29147" spans="7:7">
      <c r="G29147"/>
    </row>
    <row r="29148" spans="7:7">
      <c r="G29148"/>
    </row>
    <row r="29149" spans="7:7">
      <c r="G29149"/>
    </row>
    <row r="29150" spans="7:7">
      <c r="G29150"/>
    </row>
    <row r="29151" spans="7:7">
      <c r="G29151"/>
    </row>
    <row r="29152" spans="7:7">
      <c r="G29152"/>
    </row>
    <row r="29153" spans="7:7">
      <c r="G29153"/>
    </row>
    <row r="29154" spans="7:7">
      <c r="G29154"/>
    </row>
    <row r="29155" spans="7:7">
      <c r="G29155"/>
    </row>
    <row r="29156" spans="7:7">
      <c r="G29156"/>
    </row>
    <row r="29157" spans="7:7">
      <c r="G29157"/>
    </row>
    <row r="29158" spans="7:7">
      <c r="G29158"/>
    </row>
    <row r="29159" spans="7:7">
      <c r="G29159"/>
    </row>
    <row r="29160" spans="7:7">
      <c r="G29160"/>
    </row>
    <row r="29161" spans="7:7">
      <c r="G29161"/>
    </row>
    <row r="29162" spans="7:7">
      <c r="G29162"/>
    </row>
    <row r="29163" spans="7:7">
      <c r="G29163"/>
    </row>
    <row r="29164" spans="7:7">
      <c r="G29164"/>
    </row>
    <row r="29165" spans="7:7">
      <c r="G29165"/>
    </row>
    <row r="29166" spans="7:7">
      <c r="G29166"/>
    </row>
    <row r="29167" spans="7:7">
      <c r="G29167"/>
    </row>
    <row r="29168" spans="7:7">
      <c r="G29168"/>
    </row>
    <row r="29169" spans="7:7">
      <c r="G29169"/>
    </row>
    <row r="29170" spans="7:7">
      <c r="G29170"/>
    </row>
    <row r="29171" spans="7:7">
      <c r="G29171"/>
    </row>
    <row r="29172" spans="7:7">
      <c r="G29172"/>
    </row>
    <row r="29173" spans="7:7">
      <c r="G29173"/>
    </row>
    <row r="29174" spans="7:7">
      <c r="G29174"/>
    </row>
    <row r="29175" spans="7:7">
      <c r="G29175"/>
    </row>
    <row r="29176" spans="7:7">
      <c r="G29176"/>
    </row>
    <row r="29177" spans="7:7">
      <c r="G29177"/>
    </row>
    <row r="29178" spans="7:7">
      <c r="G29178"/>
    </row>
    <row r="29179" spans="7:7">
      <c r="G29179"/>
    </row>
    <row r="29180" spans="7:7">
      <c r="G29180"/>
    </row>
    <row r="29181" spans="7:7">
      <c r="G29181"/>
    </row>
    <row r="29182" spans="7:7">
      <c r="G29182"/>
    </row>
    <row r="29183" spans="7:7">
      <c r="G29183"/>
    </row>
    <row r="29184" spans="7:7">
      <c r="G29184"/>
    </row>
    <row r="29185" spans="7:7">
      <c r="G29185"/>
    </row>
    <row r="29186" spans="7:7">
      <c r="G29186"/>
    </row>
    <row r="29187" spans="7:7">
      <c r="G29187"/>
    </row>
    <row r="29188" spans="7:7">
      <c r="G29188"/>
    </row>
    <row r="29189" spans="7:7">
      <c r="G29189"/>
    </row>
    <row r="29190" spans="7:7">
      <c r="G29190"/>
    </row>
    <row r="29191" spans="7:7">
      <c r="G29191"/>
    </row>
    <row r="29192" spans="7:7">
      <c r="G29192"/>
    </row>
    <row r="29193" spans="7:7">
      <c r="G29193"/>
    </row>
    <row r="29194" spans="7:7">
      <c r="G29194"/>
    </row>
    <row r="29195" spans="7:7">
      <c r="G29195"/>
    </row>
    <row r="29196" spans="7:7">
      <c r="G29196"/>
    </row>
    <row r="29197" spans="7:7">
      <c r="G29197"/>
    </row>
    <row r="29198" spans="7:7">
      <c r="G29198"/>
    </row>
    <row r="29199" spans="7:7">
      <c r="G29199"/>
    </row>
    <row r="29200" spans="7:7">
      <c r="G29200"/>
    </row>
    <row r="29201" spans="7:7">
      <c r="G29201"/>
    </row>
    <row r="29202" spans="7:7">
      <c r="G29202"/>
    </row>
    <row r="29203" spans="7:7">
      <c r="G29203"/>
    </row>
    <row r="29204" spans="7:7">
      <c r="G29204"/>
    </row>
    <row r="29205" spans="7:7">
      <c r="G29205"/>
    </row>
    <row r="29206" spans="7:7">
      <c r="G29206"/>
    </row>
    <row r="29207" spans="7:7">
      <c r="G29207"/>
    </row>
    <row r="29208" spans="7:7">
      <c r="G29208"/>
    </row>
    <row r="29209" spans="7:7">
      <c r="G29209"/>
    </row>
    <row r="29210" spans="7:7">
      <c r="G29210"/>
    </row>
    <row r="29211" spans="7:7">
      <c r="G29211"/>
    </row>
    <row r="29212" spans="7:7">
      <c r="G29212"/>
    </row>
    <row r="29213" spans="7:7">
      <c r="G29213"/>
    </row>
    <row r="29214" spans="7:7">
      <c r="G29214"/>
    </row>
    <row r="29215" spans="7:7">
      <c r="G29215"/>
    </row>
    <row r="29216" spans="7:7">
      <c r="G29216"/>
    </row>
    <row r="29217" spans="7:7">
      <c r="G29217"/>
    </row>
    <row r="29218" spans="7:7">
      <c r="G29218"/>
    </row>
    <row r="29219" spans="7:7">
      <c r="G29219"/>
    </row>
    <row r="29220" spans="7:7">
      <c r="G29220"/>
    </row>
    <row r="29221" spans="7:7">
      <c r="G29221"/>
    </row>
    <row r="29222" spans="7:7">
      <c r="G29222"/>
    </row>
    <row r="29223" spans="7:7">
      <c r="G29223"/>
    </row>
    <row r="29224" spans="7:7">
      <c r="G29224"/>
    </row>
    <row r="29225" spans="7:7">
      <c r="G29225"/>
    </row>
    <row r="29226" spans="7:7">
      <c r="G29226"/>
    </row>
    <row r="29227" spans="7:7">
      <c r="G29227"/>
    </row>
    <row r="29228" spans="7:7">
      <c r="G29228"/>
    </row>
    <row r="29229" spans="7:7">
      <c r="G29229"/>
    </row>
    <row r="29230" spans="7:7">
      <c r="G29230"/>
    </row>
    <row r="29231" spans="7:7">
      <c r="G29231"/>
    </row>
    <row r="29232" spans="7:7">
      <c r="G29232"/>
    </row>
    <row r="29233" spans="7:7">
      <c r="G29233"/>
    </row>
    <row r="29234" spans="7:7">
      <c r="G29234"/>
    </row>
    <row r="29235" spans="7:7">
      <c r="G29235"/>
    </row>
    <row r="29236" spans="7:7">
      <c r="G29236"/>
    </row>
    <row r="29237" spans="7:7">
      <c r="G29237"/>
    </row>
    <row r="29238" spans="7:7">
      <c r="G29238"/>
    </row>
    <row r="29239" spans="7:7">
      <c r="G29239"/>
    </row>
    <row r="29240" spans="7:7">
      <c r="G29240"/>
    </row>
    <row r="29241" spans="7:7">
      <c r="G29241"/>
    </row>
    <row r="29242" spans="7:7">
      <c r="G29242"/>
    </row>
    <row r="29243" spans="7:7">
      <c r="G29243"/>
    </row>
    <row r="29244" spans="7:7">
      <c r="G29244"/>
    </row>
    <row r="29245" spans="7:7">
      <c r="G29245"/>
    </row>
    <row r="29246" spans="7:7">
      <c r="G29246"/>
    </row>
    <row r="29247" spans="7:7">
      <c r="G29247"/>
    </row>
    <row r="29248" spans="7:7">
      <c r="G29248"/>
    </row>
    <row r="29249" spans="7:7">
      <c r="G29249"/>
    </row>
    <row r="29250" spans="7:7">
      <c r="G29250"/>
    </row>
    <row r="29251" spans="7:7">
      <c r="G29251"/>
    </row>
    <row r="29252" spans="7:7">
      <c r="G29252"/>
    </row>
    <row r="29253" spans="7:7">
      <c r="G29253"/>
    </row>
    <row r="29254" spans="7:7">
      <c r="G29254"/>
    </row>
    <row r="29255" spans="7:7">
      <c r="G29255"/>
    </row>
    <row r="29256" spans="7:7">
      <c r="G29256"/>
    </row>
    <row r="29257" spans="7:7">
      <c r="G29257"/>
    </row>
    <row r="29258" spans="7:7">
      <c r="G29258"/>
    </row>
    <row r="29259" spans="7:7">
      <c r="G29259"/>
    </row>
    <row r="29260" spans="7:7">
      <c r="G29260"/>
    </row>
    <row r="29261" spans="7:7">
      <c r="G29261"/>
    </row>
    <row r="29262" spans="7:7">
      <c r="G29262"/>
    </row>
    <row r="29263" spans="7:7">
      <c r="G29263"/>
    </row>
    <row r="29264" spans="7:7">
      <c r="G29264"/>
    </row>
    <row r="29265" spans="7:7">
      <c r="G29265"/>
    </row>
    <row r="29266" spans="7:7">
      <c r="G29266"/>
    </row>
    <row r="29267" spans="7:7">
      <c r="G29267"/>
    </row>
    <row r="29268" spans="7:7">
      <c r="G29268"/>
    </row>
    <row r="29269" spans="7:7">
      <c r="G29269"/>
    </row>
    <row r="29270" spans="7:7">
      <c r="G29270"/>
    </row>
    <row r="29271" spans="7:7">
      <c r="G29271"/>
    </row>
    <row r="29272" spans="7:7">
      <c r="G29272"/>
    </row>
    <row r="29273" spans="7:7">
      <c r="G29273"/>
    </row>
    <row r="29274" spans="7:7">
      <c r="G29274"/>
    </row>
    <row r="29275" spans="7:7">
      <c r="G29275"/>
    </row>
    <row r="29276" spans="7:7">
      <c r="G29276"/>
    </row>
    <row r="29277" spans="7:7">
      <c r="G29277"/>
    </row>
    <row r="29278" spans="7:7">
      <c r="G29278"/>
    </row>
    <row r="29279" spans="7:7">
      <c r="G29279"/>
    </row>
    <row r="29280" spans="7:7">
      <c r="G29280"/>
    </row>
    <row r="29281" spans="7:7">
      <c r="G29281"/>
    </row>
    <row r="29282" spans="7:7">
      <c r="G29282"/>
    </row>
    <row r="29283" spans="7:7">
      <c r="G29283"/>
    </row>
    <row r="29284" spans="7:7">
      <c r="G29284"/>
    </row>
    <row r="29285" spans="7:7">
      <c r="G29285"/>
    </row>
    <row r="29286" spans="7:7">
      <c r="G29286"/>
    </row>
    <row r="29287" spans="7:7">
      <c r="G29287"/>
    </row>
    <row r="29288" spans="7:7">
      <c r="G29288"/>
    </row>
    <row r="29289" spans="7:7">
      <c r="G29289"/>
    </row>
    <row r="29290" spans="7:7">
      <c r="G29290"/>
    </row>
    <row r="29291" spans="7:7">
      <c r="G29291"/>
    </row>
    <row r="29292" spans="7:7">
      <c r="G29292"/>
    </row>
    <row r="29293" spans="7:7">
      <c r="G29293"/>
    </row>
    <row r="29294" spans="7:7">
      <c r="G29294"/>
    </row>
    <row r="29295" spans="7:7">
      <c r="G29295"/>
    </row>
    <row r="29296" spans="7:7">
      <c r="G29296"/>
    </row>
    <row r="29297" spans="7:7">
      <c r="G29297"/>
    </row>
    <row r="29298" spans="7:7">
      <c r="G29298"/>
    </row>
    <row r="29299" spans="7:7">
      <c r="G29299"/>
    </row>
    <row r="29300" spans="7:7">
      <c r="G29300"/>
    </row>
    <row r="29301" spans="7:7">
      <c r="G29301"/>
    </row>
    <row r="29302" spans="7:7">
      <c r="G29302"/>
    </row>
    <row r="29303" spans="7:7">
      <c r="G29303"/>
    </row>
    <row r="29304" spans="7:7">
      <c r="G29304"/>
    </row>
    <row r="29305" spans="7:7">
      <c r="G29305"/>
    </row>
    <row r="29306" spans="7:7">
      <c r="G29306"/>
    </row>
    <row r="29307" spans="7:7">
      <c r="G29307"/>
    </row>
    <row r="29308" spans="7:7">
      <c r="G29308"/>
    </row>
    <row r="29309" spans="7:7">
      <c r="G29309"/>
    </row>
    <row r="29310" spans="7:7">
      <c r="G29310"/>
    </row>
    <row r="29311" spans="7:7">
      <c r="G29311"/>
    </row>
    <row r="29312" spans="7:7">
      <c r="G29312"/>
    </row>
    <row r="29313" spans="7:7">
      <c r="G29313"/>
    </row>
    <row r="29314" spans="7:7">
      <c r="G29314"/>
    </row>
    <row r="29315" spans="7:7">
      <c r="G29315"/>
    </row>
    <row r="29316" spans="7:7">
      <c r="G29316"/>
    </row>
    <row r="29317" spans="7:7">
      <c r="G29317"/>
    </row>
    <row r="29318" spans="7:7">
      <c r="G29318"/>
    </row>
    <row r="29319" spans="7:7">
      <c r="G29319"/>
    </row>
    <row r="29320" spans="7:7">
      <c r="G29320"/>
    </row>
    <row r="29321" spans="7:7">
      <c r="G29321"/>
    </row>
    <row r="29322" spans="7:7">
      <c r="G29322"/>
    </row>
    <row r="29323" spans="7:7">
      <c r="G29323"/>
    </row>
    <row r="29324" spans="7:7">
      <c r="G29324"/>
    </row>
    <row r="29325" spans="7:7">
      <c r="G29325"/>
    </row>
    <row r="29326" spans="7:7">
      <c r="G29326"/>
    </row>
    <row r="29327" spans="7:7">
      <c r="G29327"/>
    </row>
    <row r="29328" spans="7:7">
      <c r="G29328"/>
    </row>
    <row r="29329" spans="7:7">
      <c r="G29329"/>
    </row>
    <row r="29330" spans="7:7">
      <c r="G29330"/>
    </row>
    <row r="29331" spans="7:7">
      <c r="G29331"/>
    </row>
    <row r="29332" spans="7:7">
      <c r="G29332"/>
    </row>
    <row r="29333" spans="7:7">
      <c r="G29333"/>
    </row>
    <row r="29334" spans="7:7">
      <c r="G29334"/>
    </row>
    <row r="29335" spans="7:7">
      <c r="G29335"/>
    </row>
    <row r="29336" spans="7:7">
      <c r="G29336"/>
    </row>
    <row r="29337" spans="7:7">
      <c r="G29337"/>
    </row>
    <row r="29338" spans="7:7">
      <c r="G29338"/>
    </row>
    <row r="29339" spans="7:7">
      <c r="G29339"/>
    </row>
    <row r="29340" spans="7:7">
      <c r="G29340"/>
    </row>
    <row r="29341" spans="7:7">
      <c r="G29341"/>
    </row>
    <row r="29342" spans="7:7">
      <c r="G29342"/>
    </row>
    <row r="29343" spans="7:7">
      <c r="G29343"/>
    </row>
    <row r="29344" spans="7:7">
      <c r="G29344"/>
    </row>
    <row r="29345" spans="7:7">
      <c r="G29345"/>
    </row>
    <row r="29346" spans="7:7">
      <c r="G29346"/>
    </row>
    <row r="29347" spans="7:7">
      <c r="G29347"/>
    </row>
    <row r="29348" spans="7:7">
      <c r="G29348"/>
    </row>
    <row r="29349" spans="7:7">
      <c r="G29349"/>
    </row>
    <row r="29350" spans="7:7">
      <c r="G29350"/>
    </row>
    <row r="29351" spans="7:7">
      <c r="G29351"/>
    </row>
    <row r="29352" spans="7:7">
      <c r="G29352"/>
    </row>
    <row r="29353" spans="7:7">
      <c r="G29353"/>
    </row>
    <row r="29354" spans="7:7">
      <c r="G29354"/>
    </row>
    <row r="29355" spans="7:7">
      <c r="G29355"/>
    </row>
    <row r="29356" spans="7:7">
      <c r="G29356"/>
    </row>
    <row r="29357" spans="7:7">
      <c r="G29357"/>
    </row>
    <row r="29358" spans="7:7">
      <c r="G29358"/>
    </row>
    <row r="29359" spans="7:7">
      <c r="G29359"/>
    </row>
    <row r="29360" spans="7:7">
      <c r="G29360"/>
    </row>
    <row r="29361" spans="7:7">
      <c r="G29361"/>
    </row>
    <row r="29362" spans="7:7">
      <c r="G29362"/>
    </row>
    <row r="29363" spans="7:7">
      <c r="G29363"/>
    </row>
    <row r="29364" spans="7:7">
      <c r="G29364"/>
    </row>
    <row r="29365" spans="7:7">
      <c r="G29365"/>
    </row>
    <row r="29366" spans="7:7">
      <c r="G29366"/>
    </row>
    <row r="29367" spans="7:7">
      <c r="G29367"/>
    </row>
    <row r="29368" spans="7:7">
      <c r="G29368"/>
    </row>
    <row r="29369" spans="7:7">
      <c r="G29369"/>
    </row>
    <row r="29370" spans="7:7">
      <c r="G29370"/>
    </row>
    <row r="29371" spans="7:7">
      <c r="G29371"/>
    </row>
    <row r="29372" spans="7:7">
      <c r="G29372"/>
    </row>
    <row r="29373" spans="7:7">
      <c r="G29373"/>
    </row>
    <row r="29374" spans="7:7">
      <c r="G29374"/>
    </row>
    <row r="29375" spans="7:7">
      <c r="G29375"/>
    </row>
    <row r="29376" spans="7:7">
      <c r="G29376"/>
    </row>
    <row r="29377" spans="7:7">
      <c r="G29377"/>
    </row>
    <row r="29378" spans="7:7">
      <c r="G29378"/>
    </row>
    <row r="29379" spans="7:7">
      <c r="G29379"/>
    </row>
    <row r="29380" spans="7:7">
      <c r="G29380"/>
    </row>
    <row r="29381" spans="7:7">
      <c r="G29381"/>
    </row>
    <row r="29382" spans="7:7">
      <c r="G29382"/>
    </row>
    <row r="29383" spans="7:7">
      <c r="G29383"/>
    </row>
    <row r="29384" spans="7:7">
      <c r="G29384"/>
    </row>
    <row r="29385" spans="7:7">
      <c r="G29385"/>
    </row>
    <row r="29386" spans="7:7">
      <c r="G29386"/>
    </row>
    <row r="29387" spans="7:7">
      <c r="G29387"/>
    </row>
    <row r="29388" spans="7:7">
      <c r="G29388"/>
    </row>
    <row r="29389" spans="7:7">
      <c r="G29389"/>
    </row>
    <row r="29390" spans="7:7">
      <c r="G29390"/>
    </row>
    <row r="29391" spans="7:7">
      <c r="G29391"/>
    </row>
    <row r="29392" spans="7:7">
      <c r="G29392"/>
    </row>
    <row r="29393" spans="7:7">
      <c r="G29393"/>
    </row>
    <row r="29394" spans="7:7">
      <c r="G29394"/>
    </row>
    <row r="29395" spans="7:7">
      <c r="G29395"/>
    </row>
    <row r="29396" spans="7:7">
      <c r="G29396"/>
    </row>
    <row r="29397" spans="7:7">
      <c r="G29397"/>
    </row>
    <row r="29398" spans="7:7">
      <c r="G29398"/>
    </row>
    <row r="29399" spans="7:7">
      <c r="G29399"/>
    </row>
    <row r="29400" spans="7:7">
      <c r="G29400"/>
    </row>
    <row r="29401" spans="7:7">
      <c r="G29401"/>
    </row>
    <row r="29402" spans="7:7">
      <c r="G29402"/>
    </row>
    <row r="29403" spans="7:7">
      <c r="G29403"/>
    </row>
    <row r="29404" spans="7:7">
      <c r="G29404"/>
    </row>
    <row r="29405" spans="7:7">
      <c r="G29405"/>
    </row>
    <row r="29406" spans="7:7">
      <c r="G29406"/>
    </row>
    <row r="29407" spans="7:7">
      <c r="G29407"/>
    </row>
    <row r="29408" spans="7:7">
      <c r="G29408"/>
    </row>
    <row r="29409" spans="7:7">
      <c r="G29409"/>
    </row>
    <row r="29410" spans="7:7">
      <c r="G29410"/>
    </row>
    <row r="29411" spans="7:7">
      <c r="G29411"/>
    </row>
    <row r="29412" spans="7:7">
      <c r="G29412"/>
    </row>
    <row r="29413" spans="7:7">
      <c r="G29413"/>
    </row>
    <row r="29414" spans="7:7">
      <c r="G29414"/>
    </row>
    <row r="29415" spans="7:7">
      <c r="G29415"/>
    </row>
    <row r="29416" spans="7:7">
      <c r="G29416"/>
    </row>
    <row r="29417" spans="7:7">
      <c r="G29417"/>
    </row>
    <row r="29418" spans="7:7">
      <c r="G29418"/>
    </row>
    <row r="29419" spans="7:7">
      <c r="G29419"/>
    </row>
    <row r="29420" spans="7:7">
      <c r="G29420"/>
    </row>
    <row r="29421" spans="7:7">
      <c r="G29421"/>
    </row>
    <row r="29422" spans="7:7">
      <c r="G29422"/>
    </row>
    <row r="29423" spans="7:7">
      <c r="G29423"/>
    </row>
    <row r="29424" spans="7:7">
      <c r="G29424"/>
    </row>
    <row r="29425" spans="7:7">
      <c r="G29425"/>
    </row>
    <row r="29426" spans="7:7">
      <c r="G29426"/>
    </row>
    <row r="29427" spans="7:7">
      <c r="G29427"/>
    </row>
    <row r="29428" spans="7:7">
      <c r="G29428"/>
    </row>
    <row r="29429" spans="7:7">
      <c r="G29429"/>
    </row>
    <row r="29430" spans="7:7">
      <c r="G29430"/>
    </row>
    <row r="29431" spans="7:7">
      <c r="G29431"/>
    </row>
    <row r="29432" spans="7:7">
      <c r="G29432"/>
    </row>
    <row r="29433" spans="7:7">
      <c r="G29433"/>
    </row>
    <row r="29434" spans="7:7">
      <c r="G29434"/>
    </row>
    <row r="29435" spans="7:7">
      <c r="G29435"/>
    </row>
    <row r="29436" spans="7:7">
      <c r="G29436"/>
    </row>
    <row r="29437" spans="7:7">
      <c r="G29437"/>
    </row>
    <row r="29438" spans="7:7">
      <c r="G29438"/>
    </row>
    <row r="29439" spans="7:7">
      <c r="G29439"/>
    </row>
    <row r="29440" spans="7:7">
      <c r="G29440"/>
    </row>
    <row r="29441" spans="7:7">
      <c r="G29441"/>
    </row>
    <row r="29442" spans="7:7">
      <c r="G29442"/>
    </row>
    <row r="29443" spans="7:7">
      <c r="G29443"/>
    </row>
    <row r="29444" spans="7:7">
      <c r="G29444"/>
    </row>
    <row r="29445" spans="7:7">
      <c r="G29445"/>
    </row>
    <row r="29446" spans="7:7">
      <c r="G29446"/>
    </row>
    <row r="29447" spans="7:7">
      <c r="G29447"/>
    </row>
    <row r="29448" spans="7:7">
      <c r="G29448"/>
    </row>
    <row r="29449" spans="7:7">
      <c r="G29449"/>
    </row>
    <row r="29450" spans="7:7">
      <c r="G29450"/>
    </row>
    <row r="29451" spans="7:7">
      <c r="G29451"/>
    </row>
    <row r="29452" spans="7:7">
      <c r="G29452"/>
    </row>
    <row r="29453" spans="7:7">
      <c r="G29453"/>
    </row>
    <row r="29454" spans="7:7">
      <c r="G29454"/>
    </row>
    <row r="29455" spans="7:7">
      <c r="G29455"/>
    </row>
    <row r="29456" spans="7:7">
      <c r="G29456"/>
    </row>
    <row r="29457" spans="7:7">
      <c r="G29457"/>
    </row>
    <row r="29458" spans="7:7">
      <c r="G29458"/>
    </row>
    <row r="29459" spans="7:7">
      <c r="G29459"/>
    </row>
    <row r="29460" spans="7:7">
      <c r="G29460"/>
    </row>
    <row r="29461" spans="7:7">
      <c r="G29461"/>
    </row>
    <row r="29462" spans="7:7">
      <c r="G29462"/>
    </row>
    <row r="29463" spans="7:7">
      <c r="G29463"/>
    </row>
    <row r="29464" spans="7:7">
      <c r="G29464"/>
    </row>
    <row r="29465" spans="7:7">
      <c r="G29465"/>
    </row>
    <row r="29466" spans="7:7">
      <c r="G29466"/>
    </row>
    <row r="29467" spans="7:7">
      <c r="G29467"/>
    </row>
    <row r="29468" spans="7:7">
      <c r="G29468"/>
    </row>
    <row r="29469" spans="7:7">
      <c r="G29469"/>
    </row>
    <row r="29470" spans="7:7">
      <c r="G29470"/>
    </row>
    <row r="29471" spans="7:7">
      <c r="G29471"/>
    </row>
    <row r="29472" spans="7:7">
      <c r="G29472"/>
    </row>
    <row r="29473" spans="7:7">
      <c r="G29473"/>
    </row>
    <row r="29474" spans="7:7">
      <c r="G29474"/>
    </row>
    <row r="29475" spans="7:7">
      <c r="G29475"/>
    </row>
    <row r="29476" spans="7:7">
      <c r="G29476"/>
    </row>
    <row r="29477" spans="7:7">
      <c r="G29477"/>
    </row>
    <row r="29478" spans="7:7">
      <c r="G29478"/>
    </row>
    <row r="29479" spans="7:7">
      <c r="G29479"/>
    </row>
    <row r="29480" spans="7:7">
      <c r="G29480"/>
    </row>
    <row r="29481" spans="7:7">
      <c r="G29481"/>
    </row>
    <row r="29482" spans="7:7">
      <c r="G29482"/>
    </row>
    <row r="29483" spans="7:7">
      <c r="G29483"/>
    </row>
    <row r="29484" spans="7:7">
      <c r="G29484"/>
    </row>
    <row r="29485" spans="7:7">
      <c r="G29485"/>
    </row>
    <row r="29486" spans="7:7">
      <c r="G29486"/>
    </row>
    <row r="29487" spans="7:7">
      <c r="G29487"/>
    </row>
    <row r="29488" spans="7:7">
      <c r="G29488"/>
    </row>
    <row r="29489" spans="7:7">
      <c r="G29489"/>
    </row>
    <row r="29490" spans="7:7">
      <c r="G29490"/>
    </row>
    <row r="29491" spans="7:7">
      <c r="G29491"/>
    </row>
    <row r="29492" spans="7:7">
      <c r="G29492"/>
    </row>
    <row r="29493" spans="7:7">
      <c r="G29493"/>
    </row>
    <row r="29494" spans="7:7">
      <c r="G29494"/>
    </row>
    <row r="29495" spans="7:7">
      <c r="G29495"/>
    </row>
    <row r="29496" spans="7:7">
      <c r="G29496"/>
    </row>
    <row r="29497" spans="7:7">
      <c r="G29497"/>
    </row>
    <row r="29498" spans="7:7">
      <c r="G29498"/>
    </row>
    <row r="29499" spans="7:7">
      <c r="G29499"/>
    </row>
    <row r="29500" spans="7:7">
      <c r="G29500"/>
    </row>
    <row r="29501" spans="7:7">
      <c r="G29501"/>
    </row>
    <row r="29502" spans="7:7">
      <c r="G29502"/>
    </row>
    <row r="29503" spans="7:7">
      <c r="G29503"/>
    </row>
    <row r="29504" spans="7:7">
      <c r="G29504"/>
    </row>
    <row r="29505" spans="7:7">
      <c r="G29505"/>
    </row>
    <row r="29506" spans="7:7">
      <c r="G29506"/>
    </row>
    <row r="29507" spans="7:7">
      <c r="G29507"/>
    </row>
    <row r="29508" spans="7:7">
      <c r="G29508"/>
    </row>
    <row r="29509" spans="7:7">
      <c r="G29509"/>
    </row>
    <row r="29510" spans="7:7">
      <c r="G29510"/>
    </row>
    <row r="29511" spans="7:7">
      <c r="G29511"/>
    </row>
    <row r="29512" spans="7:7">
      <c r="G29512"/>
    </row>
    <row r="29513" spans="7:7">
      <c r="G29513"/>
    </row>
    <row r="29514" spans="7:7">
      <c r="G29514"/>
    </row>
    <row r="29515" spans="7:7">
      <c r="G29515"/>
    </row>
    <row r="29516" spans="7:7">
      <c r="G29516"/>
    </row>
    <row r="29517" spans="7:7">
      <c r="G29517"/>
    </row>
    <row r="29518" spans="7:7">
      <c r="G29518"/>
    </row>
    <row r="29519" spans="7:7">
      <c r="G29519"/>
    </row>
    <row r="29520" spans="7:7">
      <c r="G29520"/>
    </row>
    <row r="29521" spans="7:7">
      <c r="G29521"/>
    </row>
    <row r="29522" spans="7:7">
      <c r="G29522"/>
    </row>
    <row r="29523" spans="7:7">
      <c r="G29523"/>
    </row>
    <row r="29524" spans="7:7">
      <c r="G29524"/>
    </row>
    <row r="29525" spans="7:7">
      <c r="G29525"/>
    </row>
    <row r="29526" spans="7:7">
      <c r="G29526"/>
    </row>
    <row r="29527" spans="7:7">
      <c r="G29527"/>
    </row>
    <row r="29528" spans="7:7">
      <c r="G29528"/>
    </row>
    <row r="29529" spans="7:7">
      <c r="G29529"/>
    </row>
    <row r="29530" spans="7:7">
      <c r="G29530"/>
    </row>
    <row r="29531" spans="7:7">
      <c r="G29531"/>
    </row>
    <row r="29532" spans="7:7">
      <c r="G29532"/>
    </row>
    <row r="29533" spans="7:7">
      <c r="G29533"/>
    </row>
    <row r="29534" spans="7:7">
      <c r="G29534"/>
    </row>
    <row r="29535" spans="7:7">
      <c r="G29535"/>
    </row>
    <row r="29536" spans="7:7">
      <c r="G29536"/>
    </row>
    <row r="29537" spans="7:7">
      <c r="G29537"/>
    </row>
    <row r="29538" spans="7:7">
      <c r="G29538"/>
    </row>
    <row r="29539" spans="7:7">
      <c r="G29539"/>
    </row>
    <row r="29540" spans="7:7">
      <c r="G29540"/>
    </row>
    <row r="29541" spans="7:7">
      <c r="G29541"/>
    </row>
    <row r="29542" spans="7:7">
      <c r="G29542"/>
    </row>
    <row r="29543" spans="7:7">
      <c r="G29543"/>
    </row>
    <row r="29544" spans="7:7">
      <c r="G29544"/>
    </row>
    <row r="29545" spans="7:7">
      <c r="G29545"/>
    </row>
    <row r="29546" spans="7:7">
      <c r="G29546"/>
    </row>
    <row r="29547" spans="7:7">
      <c r="G29547"/>
    </row>
    <row r="29548" spans="7:7">
      <c r="G29548"/>
    </row>
    <row r="29549" spans="7:7">
      <c r="G29549"/>
    </row>
    <row r="29550" spans="7:7">
      <c r="G29550"/>
    </row>
    <row r="29551" spans="7:7">
      <c r="G29551"/>
    </row>
    <row r="29552" spans="7:7">
      <c r="G29552"/>
    </row>
    <row r="29553" spans="7:7">
      <c r="G29553"/>
    </row>
    <row r="29554" spans="7:7">
      <c r="G29554"/>
    </row>
    <row r="29555" spans="7:7">
      <c r="G29555"/>
    </row>
    <row r="29556" spans="7:7">
      <c r="G29556"/>
    </row>
    <row r="29557" spans="7:7">
      <c r="G29557"/>
    </row>
    <row r="29558" spans="7:7">
      <c r="G29558"/>
    </row>
    <row r="29559" spans="7:7">
      <c r="G29559"/>
    </row>
    <row r="29560" spans="7:7">
      <c r="G29560"/>
    </row>
    <row r="29561" spans="7:7">
      <c r="G29561"/>
    </row>
    <row r="29562" spans="7:7">
      <c r="G29562"/>
    </row>
    <row r="29563" spans="7:7">
      <c r="G29563"/>
    </row>
    <row r="29564" spans="7:7">
      <c r="G29564"/>
    </row>
    <row r="29565" spans="7:7">
      <c r="G29565"/>
    </row>
    <row r="29566" spans="7:7">
      <c r="G29566"/>
    </row>
    <row r="29567" spans="7:7">
      <c r="G29567"/>
    </row>
    <row r="29568" spans="7:7">
      <c r="G29568"/>
    </row>
    <row r="29569" spans="7:7">
      <c r="G29569"/>
    </row>
    <row r="29570" spans="7:7">
      <c r="G29570"/>
    </row>
    <row r="29571" spans="7:7">
      <c r="G29571"/>
    </row>
    <row r="29572" spans="7:7">
      <c r="G29572"/>
    </row>
    <row r="29573" spans="7:7">
      <c r="G29573"/>
    </row>
    <row r="29574" spans="7:7">
      <c r="G29574"/>
    </row>
    <row r="29575" spans="7:7">
      <c r="G29575"/>
    </row>
    <row r="29576" spans="7:7">
      <c r="G29576"/>
    </row>
    <row r="29577" spans="7:7">
      <c r="G29577"/>
    </row>
    <row r="29578" spans="7:7">
      <c r="G29578"/>
    </row>
    <row r="29579" spans="7:7">
      <c r="G29579"/>
    </row>
    <row r="29580" spans="7:7">
      <c r="G29580"/>
    </row>
    <row r="29581" spans="7:7">
      <c r="G29581"/>
    </row>
    <row r="29582" spans="7:7">
      <c r="G29582"/>
    </row>
    <row r="29583" spans="7:7">
      <c r="G29583"/>
    </row>
    <row r="29584" spans="7:7">
      <c r="G29584"/>
    </row>
    <row r="29585" spans="7:7">
      <c r="G29585"/>
    </row>
    <row r="29586" spans="7:7">
      <c r="G29586"/>
    </row>
    <row r="29587" spans="7:7">
      <c r="G29587"/>
    </row>
    <row r="29588" spans="7:7">
      <c r="G29588"/>
    </row>
    <row r="29589" spans="7:7">
      <c r="G29589"/>
    </row>
    <row r="29590" spans="7:7">
      <c r="G29590"/>
    </row>
    <row r="29591" spans="7:7">
      <c r="G29591"/>
    </row>
    <row r="29592" spans="7:7">
      <c r="G29592"/>
    </row>
    <row r="29593" spans="7:7">
      <c r="G29593"/>
    </row>
    <row r="29594" spans="7:7">
      <c r="G29594"/>
    </row>
    <row r="29595" spans="7:7">
      <c r="G29595"/>
    </row>
    <row r="29596" spans="7:7">
      <c r="G29596"/>
    </row>
    <row r="29597" spans="7:7">
      <c r="G29597"/>
    </row>
    <row r="29598" spans="7:7">
      <c r="G29598"/>
    </row>
    <row r="29599" spans="7:7">
      <c r="G29599"/>
    </row>
    <row r="29600" spans="7:7">
      <c r="G29600"/>
    </row>
    <row r="29601" spans="7:7">
      <c r="G29601"/>
    </row>
    <row r="29602" spans="7:7">
      <c r="G29602"/>
    </row>
    <row r="29603" spans="7:7">
      <c r="G29603"/>
    </row>
    <row r="29604" spans="7:7">
      <c r="G29604"/>
    </row>
    <row r="29605" spans="7:7">
      <c r="G29605"/>
    </row>
    <row r="29606" spans="7:7">
      <c r="G29606"/>
    </row>
    <row r="29607" spans="7:7">
      <c r="G29607"/>
    </row>
    <row r="29608" spans="7:7">
      <c r="G29608"/>
    </row>
    <row r="29609" spans="7:7">
      <c r="G29609"/>
    </row>
    <row r="29610" spans="7:7">
      <c r="G29610"/>
    </row>
    <row r="29611" spans="7:7">
      <c r="G29611"/>
    </row>
    <row r="29612" spans="7:7">
      <c r="G29612"/>
    </row>
    <row r="29613" spans="7:7">
      <c r="G29613"/>
    </row>
    <row r="29614" spans="7:7">
      <c r="G29614"/>
    </row>
    <row r="29615" spans="7:7">
      <c r="G29615"/>
    </row>
    <row r="29616" spans="7:7">
      <c r="G29616"/>
    </row>
    <row r="29617" spans="7:7">
      <c r="G29617"/>
    </row>
    <row r="29618" spans="7:7">
      <c r="G29618"/>
    </row>
    <row r="29619" spans="7:7">
      <c r="G29619"/>
    </row>
    <row r="29620" spans="7:7">
      <c r="G29620"/>
    </row>
    <row r="29621" spans="7:7">
      <c r="G29621"/>
    </row>
    <row r="29622" spans="7:7">
      <c r="G29622"/>
    </row>
    <row r="29623" spans="7:7">
      <c r="G29623"/>
    </row>
    <row r="29624" spans="7:7">
      <c r="G29624"/>
    </row>
    <row r="29625" spans="7:7">
      <c r="G29625"/>
    </row>
    <row r="29626" spans="7:7">
      <c r="G29626"/>
    </row>
    <row r="29627" spans="7:7">
      <c r="G29627"/>
    </row>
    <row r="29628" spans="7:7">
      <c r="G29628"/>
    </row>
    <row r="29629" spans="7:7">
      <c r="G29629"/>
    </row>
    <row r="29630" spans="7:7">
      <c r="G29630"/>
    </row>
    <row r="29631" spans="7:7">
      <c r="G29631"/>
    </row>
    <row r="29632" spans="7:7">
      <c r="G29632"/>
    </row>
    <row r="29633" spans="7:7">
      <c r="G29633"/>
    </row>
    <row r="29634" spans="7:7">
      <c r="G29634"/>
    </row>
    <row r="29635" spans="7:7">
      <c r="G29635"/>
    </row>
    <row r="29636" spans="7:7">
      <c r="G29636"/>
    </row>
    <row r="29637" spans="7:7">
      <c r="G29637"/>
    </row>
    <row r="29638" spans="7:7">
      <c r="G29638"/>
    </row>
    <row r="29639" spans="7:7">
      <c r="G29639"/>
    </row>
    <row r="29640" spans="7:7">
      <c r="G29640"/>
    </row>
    <row r="29641" spans="7:7">
      <c r="G29641"/>
    </row>
    <row r="29642" spans="7:7">
      <c r="G29642"/>
    </row>
    <row r="29643" spans="7:7">
      <c r="G29643"/>
    </row>
    <row r="29644" spans="7:7">
      <c r="G29644"/>
    </row>
    <row r="29645" spans="7:7">
      <c r="G29645"/>
    </row>
    <row r="29646" spans="7:7">
      <c r="G29646"/>
    </row>
    <row r="29647" spans="7:7">
      <c r="G29647"/>
    </row>
    <row r="29648" spans="7:7">
      <c r="G29648"/>
    </row>
    <row r="29649" spans="7:7">
      <c r="G29649"/>
    </row>
    <row r="29650" spans="7:7">
      <c r="G29650"/>
    </row>
    <row r="29651" spans="7:7">
      <c r="G29651"/>
    </row>
    <row r="29652" spans="7:7">
      <c r="G29652"/>
    </row>
    <row r="29653" spans="7:7">
      <c r="G29653"/>
    </row>
    <row r="29654" spans="7:7">
      <c r="G29654"/>
    </row>
    <row r="29655" spans="7:7">
      <c r="G29655"/>
    </row>
    <row r="29656" spans="7:7">
      <c r="G29656"/>
    </row>
    <row r="29657" spans="7:7">
      <c r="G29657"/>
    </row>
    <row r="29658" spans="7:7">
      <c r="G29658"/>
    </row>
    <row r="29659" spans="7:7">
      <c r="G29659"/>
    </row>
    <row r="29660" spans="7:7">
      <c r="G29660"/>
    </row>
    <row r="29661" spans="7:7">
      <c r="G29661"/>
    </row>
    <row r="29662" spans="7:7">
      <c r="G29662"/>
    </row>
    <row r="29663" spans="7:7">
      <c r="G29663"/>
    </row>
    <row r="29664" spans="7:7">
      <c r="G29664"/>
    </row>
    <row r="29665" spans="7:7">
      <c r="G29665"/>
    </row>
    <row r="29666" spans="7:7">
      <c r="G29666"/>
    </row>
    <row r="29667" spans="7:7">
      <c r="G29667"/>
    </row>
    <row r="29668" spans="7:7">
      <c r="G29668"/>
    </row>
    <row r="29669" spans="7:7">
      <c r="G29669"/>
    </row>
    <row r="29670" spans="7:7">
      <c r="G29670"/>
    </row>
    <row r="29671" spans="7:7">
      <c r="G29671"/>
    </row>
    <row r="29672" spans="7:7">
      <c r="G29672"/>
    </row>
    <row r="29673" spans="7:7">
      <c r="G29673"/>
    </row>
    <row r="29674" spans="7:7">
      <c r="G29674"/>
    </row>
    <row r="29675" spans="7:7">
      <c r="G29675"/>
    </row>
    <row r="29676" spans="7:7">
      <c r="G29676"/>
    </row>
    <row r="29677" spans="7:7">
      <c r="G29677"/>
    </row>
    <row r="29678" spans="7:7">
      <c r="G29678"/>
    </row>
    <row r="29679" spans="7:7">
      <c r="G29679"/>
    </row>
    <row r="29680" spans="7:7">
      <c r="G29680"/>
    </row>
    <row r="29681" spans="7:7">
      <c r="G29681"/>
    </row>
    <row r="29682" spans="7:7">
      <c r="G29682"/>
    </row>
    <row r="29683" spans="7:7">
      <c r="G29683"/>
    </row>
    <row r="29684" spans="7:7">
      <c r="G29684"/>
    </row>
    <row r="29685" spans="7:7">
      <c r="G29685"/>
    </row>
    <row r="29686" spans="7:7">
      <c r="G29686"/>
    </row>
    <row r="29687" spans="7:7">
      <c r="G29687"/>
    </row>
    <row r="29688" spans="7:7">
      <c r="G29688"/>
    </row>
    <row r="29689" spans="7:7">
      <c r="G29689"/>
    </row>
    <row r="29690" spans="7:7">
      <c r="G29690"/>
    </row>
    <row r="29691" spans="7:7">
      <c r="G29691"/>
    </row>
    <row r="29692" spans="7:7">
      <c r="G29692"/>
    </row>
    <row r="29693" spans="7:7">
      <c r="G29693"/>
    </row>
    <row r="29694" spans="7:7">
      <c r="G29694"/>
    </row>
    <row r="29695" spans="7:7">
      <c r="G29695"/>
    </row>
    <row r="29696" spans="7:7">
      <c r="G29696"/>
    </row>
    <row r="29697" spans="7:7">
      <c r="G29697"/>
    </row>
    <row r="29698" spans="7:7">
      <c r="G29698"/>
    </row>
    <row r="29699" spans="7:7">
      <c r="G29699"/>
    </row>
    <row r="29700" spans="7:7">
      <c r="G29700"/>
    </row>
    <row r="29701" spans="7:7">
      <c r="G29701"/>
    </row>
    <row r="29702" spans="7:7">
      <c r="G29702"/>
    </row>
    <row r="29703" spans="7:7">
      <c r="G29703"/>
    </row>
    <row r="29704" spans="7:7">
      <c r="G29704"/>
    </row>
    <row r="29705" spans="7:7">
      <c r="G29705"/>
    </row>
    <row r="29706" spans="7:7">
      <c r="G29706"/>
    </row>
    <row r="29707" spans="7:7">
      <c r="G29707"/>
    </row>
    <row r="29708" spans="7:7">
      <c r="G29708"/>
    </row>
    <row r="29709" spans="7:7">
      <c r="G29709"/>
    </row>
    <row r="29710" spans="7:7">
      <c r="G29710"/>
    </row>
    <row r="29711" spans="7:7">
      <c r="G29711"/>
    </row>
    <row r="29712" spans="7:7">
      <c r="G29712"/>
    </row>
    <row r="29713" spans="7:7">
      <c r="G29713"/>
    </row>
    <row r="29714" spans="7:7">
      <c r="G29714"/>
    </row>
    <row r="29715" spans="7:7">
      <c r="G29715"/>
    </row>
    <row r="29716" spans="7:7">
      <c r="G29716"/>
    </row>
    <row r="29717" spans="7:7">
      <c r="G29717"/>
    </row>
    <row r="29718" spans="7:7">
      <c r="G29718"/>
    </row>
    <row r="29719" spans="7:7">
      <c r="G29719"/>
    </row>
    <row r="29720" spans="7:7">
      <c r="G29720"/>
    </row>
    <row r="29721" spans="7:7">
      <c r="G29721"/>
    </row>
    <row r="29722" spans="7:7">
      <c r="G29722"/>
    </row>
    <row r="29723" spans="7:7">
      <c r="G29723"/>
    </row>
    <row r="29724" spans="7:7">
      <c r="G29724"/>
    </row>
    <row r="29725" spans="7:7">
      <c r="G29725"/>
    </row>
    <row r="29726" spans="7:7">
      <c r="G29726"/>
    </row>
    <row r="29727" spans="7:7">
      <c r="G29727"/>
    </row>
    <row r="29728" spans="7:7">
      <c r="G29728"/>
    </row>
    <row r="29729" spans="7:7">
      <c r="G29729"/>
    </row>
    <row r="29730" spans="7:7">
      <c r="G29730"/>
    </row>
    <row r="29731" spans="7:7">
      <c r="G29731"/>
    </row>
    <row r="29732" spans="7:7">
      <c r="G29732"/>
    </row>
    <row r="29733" spans="7:7">
      <c r="G29733"/>
    </row>
    <row r="29734" spans="7:7">
      <c r="G29734"/>
    </row>
    <row r="29735" spans="7:7">
      <c r="G29735"/>
    </row>
    <row r="29736" spans="7:7">
      <c r="G29736"/>
    </row>
    <row r="29737" spans="7:7">
      <c r="G29737"/>
    </row>
    <row r="29738" spans="7:7">
      <c r="G29738"/>
    </row>
    <row r="29739" spans="7:7">
      <c r="G29739"/>
    </row>
    <row r="29740" spans="7:7">
      <c r="G29740"/>
    </row>
    <row r="29741" spans="7:7">
      <c r="G29741"/>
    </row>
    <row r="29742" spans="7:7">
      <c r="G29742"/>
    </row>
    <row r="29743" spans="7:7">
      <c r="G29743"/>
    </row>
    <row r="29744" spans="7:7">
      <c r="G29744"/>
    </row>
    <row r="29745" spans="7:7">
      <c r="G29745"/>
    </row>
    <row r="29746" spans="7:7">
      <c r="G29746"/>
    </row>
    <row r="29747" spans="7:7">
      <c r="G29747"/>
    </row>
    <row r="29748" spans="7:7">
      <c r="G29748"/>
    </row>
    <row r="29749" spans="7:7">
      <c r="G29749"/>
    </row>
    <row r="29750" spans="7:7">
      <c r="G29750"/>
    </row>
    <row r="29751" spans="7:7">
      <c r="G29751"/>
    </row>
    <row r="29752" spans="7:7">
      <c r="G29752"/>
    </row>
    <row r="29753" spans="7:7">
      <c r="G29753"/>
    </row>
    <row r="29754" spans="7:7">
      <c r="G29754"/>
    </row>
    <row r="29755" spans="7:7">
      <c r="G29755"/>
    </row>
    <row r="29756" spans="7:7">
      <c r="G29756"/>
    </row>
    <row r="29757" spans="7:7">
      <c r="G29757"/>
    </row>
    <row r="29758" spans="7:7">
      <c r="G29758"/>
    </row>
    <row r="29759" spans="7:7">
      <c r="G29759"/>
    </row>
    <row r="29760" spans="7:7">
      <c r="G29760"/>
    </row>
    <row r="29761" spans="7:7">
      <c r="G29761"/>
    </row>
    <row r="29762" spans="7:7">
      <c r="G29762"/>
    </row>
    <row r="29763" spans="7:7">
      <c r="G29763"/>
    </row>
    <row r="29764" spans="7:7">
      <c r="G29764"/>
    </row>
    <row r="29765" spans="7:7">
      <c r="G29765"/>
    </row>
    <row r="29766" spans="7:7">
      <c r="G29766"/>
    </row>
    <row r="29767" spans="7:7">
      <c r="G29767"/>
    </row>
    <row r="29768" spans="7:7">
      <c r="G29768"/>
    </row>
    <row r="29769" spans="7:7">
      <c r="G29769"/>
    </row>
    <row r="29770" spans="7:7">
      <c r="G29770"/>
    </row>
    <row r="29771" spans="7:7">
      <c r="G29771"/>
    </row>
    <row r="29772" spans="7:7">
      <c r="G29772"/>
    </row>
    <row r="29773" spans="7:7">
      <c r="G29773"/>
    </row>
    <row r="29774" spans="7:7">
      <c r="G29774"/>
    </row>
    <row r="29775" spans="7:7">
      <c r="G29775"/>
    </row>
    <row r="29776" spans="7:7">
      <c r="G29776"/>
    </row>
    <row r="29777" spans="7:7">
      <c r="G29777"/>
    </row>
    <row r="29778" spans="7:7">
      <c r="G29778"/>
    </row>
    <row r="29779" spans="7:7">
      <c r="G29779"/>
    </row>
    <row r="29780" spans="7:7">
      <c r="G29780"/>
    </row>
    <row r="29781" spans="7:7">
      <c r="G29781"/>
    </row>
    <row r="29782" spans="7:7">
      <c r="G29782"/>
    </row>
    <row r="29783" spans="7:7">
      <c r="G29783"/>
    </row>
    <row r="29784" spans="7:7">
      <c r="G29784"/>
    </row>
    <row r="29785" spans="7:7">
      <c r="G29785"/>
    </row>
    <row r="29786" spans="7:7">
      <c r="G29786"/>
    </row>
    <row r="29787" spans="7:7">
      <c r="G29787"/>
    </row>
    <row r="29788" spans="7:7">
      <c r="G29788"/>
    </row>
    <row r="29789" spans="7:7">
      <c r="G29789"/>
    </row>
    <row r="29790" spans="7:7">
      <c r="G29790"/>
    </row>
    <row r="29791" spans="7:7">
      <c r="G29791"/>
    </row>
    <row r="29792" spans="7:7">
      <c r="G29792"/>
    </row>
    <row r="29793" spans="7:7">
      <c r="G29793"/>
    </row>
    <row r="29794" spans="7:7">
      <c r="G29794"/>
    </row>
    <row r="29795" spans="7:7">
      <c r="G29795"/>
    </row>
    <row r="29796" spans="7:7">
      <c r="G29796"/>
    </row>
    <row r="29797" spans="7:7">
      <c r="G29797"/>
    </row>
    <row r="29798" spans="7:7">
      <c r="G29798"/>
    </row>
    <row r="29799" spans="7:7">
      <c r="G29799"/>
    </row>
    <row r="29800" spans="7:7">
      <c r="G29800"/>
    </row>
    <row r="29801" spans="7:7">
      <c r="G29801"/>
    </row>
    <row r="29802" spans="7:7">
      <c r="G29802"/>
    </row>
    <row r="29803" spans="7:7">
      <c r="G29803"/>
    </row>
    <row r="29804" spans="7:7">
      <c r="G29804"/>
    </row>
    <row r="29805" spans="7:7">
      <c r="G29805"/>
    </row>
    <row r="29806" spans="7:7">
      <c r="G29806"/>
    </row>
    <row r="29807" spans="7:7">
      <c r="G29807"/>
    </row>
    <row r="29808" spans="7:7">
      <c r="G29808"/>
    </row>
    <row r="29809" spans="7:7">
      <c r="G29809"/>
    </row>
    <row r="29810" spans="7:7">
      <c r="G29810"/>
    </row>
    <row r="29811" spans="7:7">
      <c r="G29811"/>
    </row>
    <row r="29812" spans="7:7">
      <c r="G29812"/>
    </row>
    <row r="29813" spans="7:7">
      <c r="G29813"/>
    </row>
    <row r="29814" spans="7:7">
      <c r="G29814"/>
    </row>
    <row r="29815" spans="7:7">
      <c r="G29815"/>
    </row>
    <row r="29816" spans="7:7">
      <c r="G29816"/>
    </row>
    <row r="29817" spans="7:7">
      <c r="G29817"/>
    </row>
    <row r="29818" spans="7:7">
      <c r="G29818"/>
    </row>
    <row r="29819" spans="7:7">
      <c r="G29819"/>
    </row>
    <row r="29820" spans="7:7">
      <c r="G29820"/>
    </row>
    <row r="29821" spans="7:7">
      <c r="G29821"/>
    </row>
    <row r="29822" spans="7:7">
      <c r="G29822"/>
    </row>
    <row r="29823" spans="7:7">
      <c r="G29823"/>
    </row>
    <row r="29824" spans="7:7">
      <c r="G29824"/>
    </row>
    <row r="29825" spans="7:7">
      <c r="G29825"/>
    </row>
    <row r="29826" spans="7:7">
      <c r="G29826"/>
    </row>
    <row r="29827" spans="7:7">
      <c r="G29827"/>
    </row>
    <row r="29828" spans="7:7">
      <c r="G29828"/>
    </row>
    <row r="29829" spans="7:7">
      <c r="G29829"/>
    </row>
    <row r="29830" spans="7:7">
      <c r="G29830"/>
    </row>
    <row r="29831" spans="7:7">
      <c r="G29831"/>
    </row>
    <row r="29832" spans="7:7">
      <c r="G29832"/>
    </row>
    <row r="29833" spans="7:7">
      <c r="G29833"/>
    </row>
    <row r="29834" spans="7:7">
      <c r="G29834"/>
    </row>
    <row r="29835" spans="7:7">
      <c r="G29835"/>
    </row>
    <row r="29836" spans="7:7">
      <c r="G29836"/>
    </row>
    <row r="29837" spans="7:7">
      <c r="G29837"/>
    </row>
    <row r="29838" spans="7:7">
      <c r="G29838"/>
    </row>
    <row r="29839" spans="7:7">
      <c r="G29839"/>
    </row>
    <row r="29840" spans="7:7">
      <c r="G29840"/>
    </row>
    <row r="29841" spans="7:7">
      <c r="G29841"/>
    </row>
    <row r="29842" spans="7:7">
      <c r="G29842"/>
    </row>
    <row r="29843" spans="7:7">
      <c r="G29843"/>
    </row>
    <row r="29844" spans="7:7">
      <c r="G29844"/>
    </row>
    <row r="29845" spans="7:7">
      <c r="G29845"/>
    </row>
    <row r="29846" spans="7:7">
      <c r="G29846"/>
    </row>
    <row r="29847" spans="7:7">
      <c r="G29847"/>
    </row>
    <row r="29848" spans="7:7">
      <c r="G29848"/>
    </row>
    <row r="29849" spans="7:7">
      <c r="G29849"/>
    </row>
    <row r="29850" spans="7:7">
      <c r="G29850"/>
    </row>
    <row r="29851" spans="7:7">
      <c r="G29851"/>
    </row>
    <row r="29852" spans="7:7">
      <c r="G29852"/>
    </row>
    <row r="29853" spans="7:7">
      <c r="G29853"/>
    </row>
    <row r="29854" spans="7:7">
      <c r="G29854"/>
    </row>
    <row r="29855" spans="7:7">
      <c r="G29855"/>
    </row>
    <row r="29856" spans="7:7">
      <c r="G29856"/>
    </row>
    <row r="29857" spans="7:7">
      <c r="G29857"/>
    </row>
    <row r="29858" spans="7:7">
      <c r="G29858"/>
    </row>
    <row r="29859" spans="7:7">
      <c r="G29859"/>
    </row>
    <row r="29860" spans="7:7">
      <c r="G29860"/>
    </row>
    <row r="29861" spans="7:7">
      <c r="G29861"/>
    </row>
    <row r="29862" spans="7:7">
      <c r="G29862"/>
    </row>
    <row r="29863" spans="7:7">
      <c r="G29863"/>
    </row>
    <row r="29864" spans="7:7">
      <c r="G29864"/>
    </row>
    <row r="29865" spans="7:7">
      <c r="G29865"/>
    </row>
    <row r="29866" spans="7:7">
      <c r="G29866"/>
    </row>
    <row r="29867" spans="7:7">
      <c r="G29867"/>
    </row>
    <row r="29868" spans="7:7">
      <c r="G29868"/>
    </row>
    <row r="29869" spans="7:7">
      <c r="G29869"/>
    </row>
    <row r="29870" spans="7:7">
      <c r="G29870"/>
    </row>
    <row r="29871" spans="7:7">
      <c r="G29871"/>
    </row>
    <row r="29872" spans="7:7">
      <c r="G29872"/>
    </row>
    <row r="29873" spans="7:7">
      <c r="G29873"/>
    </row>
    <row r="29874" spans="7:7">
      <c r="G29874"/>
    </row>
    <row r="29875" spans="7:7">
      <c r="G29875"/>
    </row>
    <row r="29876" spans="7:7">
      <c r="G29876"/>
    </row>
    <row r="29877" spans="7:7">
      <c r="G29877"/>
    </row>
    <row r="29878" spans="7:7">
      <c r="G29878"/>
    </row>
    <row r="29879" spans="7:7">
      <c r="G29879"/>
    </row>
    <row r="29880" spans="7:7">
      <c r="G29880"/>
    </row>
    <row r="29881" spans="7:7">
      <c r="G29881"/>
    </row>
    <row r="29882" spans="7:7">
      <c r="G29882"/>
    </row>
    <row r="29883" spans="7:7">
      <c r="G29883"/>
    </row>
    <row r="29884" spans="7:7">
      <c r="G29884"/>
    </row>
    <row r="29885" spans="7:7">
      <c r="G29885"/>
    </row>
    <row r="29886" spans="7:7">
      <c r="G29886"/>
    </row>
    <row r="29887" spans="7:7">
      <c r="G29887"/>
    </row>
    <row r="29888" spans="7:7">
      <c r="G29888"/>
    </row>
    <row r="29889" spans="7:7">
      <c r="G29889"/>
    </row>
    <row r="29890" spans="7:7">
      <c r="G29890"/>
    </row>
    <row r="29891" spans="7:7">
      <c r="G29891"/>
    </row>
    <row r="29892" spans="7:7">
      <c r="G29892"/>
    </row>
    <row r="29893" spans="7:7">
      <c r="G29893"/>
    </row>
    <row r="29894" spans="7:7">
      <c r="G29894"/>
    </row>
    <row r="29895" spans="7:7">
      <c r="G29895"/>
    </row>
    <row r="29896" spans="7:7">
      <c r="G29896"/>
    </row>
    <row r="29897" spans="7:7">
      <c r="G29897"/>
    </row>
    <row r="29898" spans="7:7">
      <c r="G29898"/>
    </row>
    <row r="29899" spans="7:7">
      <c r="G29899"/>
    </row>
    <row r="29900" spans="7:7">
      <c r="G29900"/>
    </row>
    <row r="29901" spans="7:7">
      <c r="G29901"/>
    </row>
    <row r="29902" spans="7:7">
      <c r="G29902"/>
    </row>
    <row r="29903" spans="7:7">
      <c r="G29903"/>
    </row>
    <row r="29904" spans="7:7">
      <c r="G29904"/>
    </row>
    <row r="29905" spans="7:7">
      <c r="G29905"/>
    </row>
    <row r="29906" spans="7:7">
      <c r="G29906"/>
    </row>
    <row r="29907" spans="7:7">
      <c r="G29907"/>
    </row>
    <row r="29908" spans="7:7">
      <c r="G29908"/>
    </row>
    <row r="29909" spans="7:7">
      <c r="G29909"/>
    </row>
    <row r="29910" spans="7:7">
      <c r="G29910"/>
    </row>
    <row r="29911" spans="7:7">
      <c r="G29911"/>
    </row>
    <row r="29912" spans="7:7">
      <c r="G29912"/>
    </row>
    <row r="29913" spans="7:7">
      <c r="G29913"/>
    </row>
    <row r="29914" spans="7:7">
      <c r="G29914"/>
    </row>
    <row r="29915" spans="7:7">
      <c r="G29915"/>
    </row>
    <row r="29916" spans="7:7">
      <c r="G29916"/>
    </row>
    <row r="29917" spans="7:7">
      <c r="G29917"/>
    </row>
    <row r="29918" spans="7:7">
      <c r="G29918"/>
    </row>
    <row r="29919" spans="7:7">
      <c r="G29919"/>
    </row>
    <row r="29920" spans="7:7">
      <c r="G29920"/>
    </row>
    <row r="29921" spans="7:7">
      <c r="G29921"/>
    </row>
    <row r="29922" spans="7:7">
      <c r="G29922"/>
    </row>
    <row r="29923" spans="7:7">
      <c r="G29923"/>
    </row>
    <row r="29924" spans="7:7">
      <c r="G29924"/>
    </row>
    <row r="29925" spans="7:7">
      <c r="G29925"/>
    </row>
    <row r="29926" spans="7:7">
      <c r="G29926"/>
    </row>
    <row r="29927" spans="7:7">
      <c r="G29927"/>
    </row>
    <row r="29928" spans="7:7">
      <c r="G29928"/>
    </row>
    <row r="29929" spans="7:7">
      <c r="G29929"/>
    </row>
    <row r="29930" spans="7:7">
      <c r="G29930"/>
    </row>
    <row r="29931" spans="7:7">
      <c r="G29931"/>
    </row>
    <row r="29932" spans="7:7">
      <c r="G29932"/>
    </row>
    <row r="29933" spans="7:7">
      <c r="G29933"/>
    </row>
    <row r="29934" spans="7:7">
      <c r="G29934"/>
    </row>
    <row r="29935" spans="7:7">
      <c r="G29935"/>
    </row>
    <row r="29936" spans="7:7">
      <c r="G29936"/>
    </row>
    <row r="29937" spans="7:7">
      <c r="G29937"/>
    </row>
    <row r="29938" spans="7:7">
      <c r="G29938"/>
    </row>
    <row r="29939" spans="7:7">
      <c r="G29939"/>
    </row>
    <row r="29940" spans="7:7">
      <c r="G29940"/>
    </row>
    <row r="29941" spans="7:7">
      <c r="G29941"/>
    </row>
    <row r="29942" spans="7:7">
      <c r="G29942"/>
    </row>
    <row r="29943" spans="7:7">
      <c r="G29943"/>
    </row>
    <row r="29944" spans="7:7">
      <c r="G29944"/>
    </row>
    <row r="29945" spans="7:7">
      <c r="G29945"/>
    </row>
    <row r="29946" spans="7:7">
      <c r="G29946"/>
    </row>
    <row r="29947" spans="7:7">
      <c r="G29947"/>
    </row>
    <row r="29948" spans="7:7">
      <c r="G29948"/>
    </row>
    <row r="29949" spans="7:7">
      <c r="G29949"/>
    </row>
    <row r="29950" spans="7:7">
      <c r="G29950"/>
    </row>
    <row r="29951" spans="7:7">
      <c r="G29951"/>
    </row>
    <row r="29952" spans="7:7">
      <c r="G29952"/>
    </row>
    <row r="29953" spans="7:7">
      <c r="G29953"/>
    </row>
    <row r="29954" spans="7:7">
      <c r="G29954"/>
    </row>
    <row r="29955" spans="7:7">
      <c r="G29955"/>
    </row>
    <row r="29956" spans="7:7">
      <c r="G29956"/>
    </row>
    <row r="29957" spans="7:7">
      <c r="G29957"/>
    </row>
    <row r="29958" spans="7:7">
      <c r="G29958"/>
    </row>
    <row r="29959" spans="7:7">
      <c r="G29959"/>
    </row>
    <row r="29960" spans="7:7">
      <c r="G29960"/>
    </row>
    <row r="29961" spans="7:7">
      <c r="G29961"/>
    </row>
    <row r="29962" spans="7:7">
      <c r="G29962"/>
    </row>
    <row r="29963" spans="7:7">
      <c r="G29963"/>
    </row>
    <row r="29964" spans="7:7">
      <c r="G29964"/>
    </row>
    <row r="29965" spans="7:7">
      <c r="G29965"/>
    </row>
    <row r="29966" spans="7:7">
      <c r="G29966"/>
    </row>
    <row r="29967" spans="7:7">
      <c r="G29967"/>
    </row>
    <row r="29968" spans="7:7">
      <c r="G29968"/>
    </row>
    <row r="29969" spans="7:7">
      <c r="G29969"/>
    </row>
    <row r="29970" spans="7:7">
      <c r="G29970"/>
    </row>
    <row r="29971" spans="7:7">
      <c r="G29971"/>
    </row>
    <row r="29972" spans="7:7">
      <c r="G29972"/>
    </row>
    <row r="29973" spans="7:7">
      <c r="G29973"/>
    </row>
    <row r="29974" spans="7:7">
      <c r="G29974"/>
    </row>
    <row r="29975" spans="7:7">
      <c r="G29975"/>
    </row>
    <row r="29976" spans="7:7">
      <c r="G29976"/>
    </row>
    <row r="29977" spans="7:7">
      <c r="G29977"/>
    </row>
    <row r="29978" spans="7:7">
      <c r="G29978"/>
    </row>
    <row r="29979" spans="7:7">
      <c r="G29979"/>
    </row>
    <row r="29980" spans="7:7">
      <c r="G29980"/>
    </row>
    <row r="29981" spans="7:7">
      <c r="G29981"/>
    </row>
    <row r="29982" spans="7:7">
      <c r="G29982"/>
    </row>
    <row r="29983" spans="7:7">
      <c r="G29983"/>
    </row>
    <row r="29984" spans="7:7">
      <c r="G29984"/>
    </row>
    <row r="29985" spans="7:7">
      <c r="G29985"/>
    </row>
    <row r="29986" spans="7:7">
      <c r="G29986"/>
    </row>
    <row r="29987" spans="7:7">
      <c r="G29987"/>
    </row>
    <row r="29988" spans="7:7">
      <c r="G29988"/>
    </row>
    <row r="29989" spans="7:7">
      <c r="G29989"/>
    </row>
    <row r="29990" spans="7:7">
      <c r="G29990"/>
    </row>
    <row r="29991" spans="7:7">
      <c r="G29991"/>
    </row>
    <row r="29992" spans="7:7">
      <c r="G29992"/>
    </row>
    <row r="29993" spans="7:7">
      <c r="G29993"/>
    </row>
    <row r="29994" spans="7:7">
      <c r="G29994"/>
    </row>
    <row r="29995" spans="7:7">
      <c r="G29995"/>
    </row>
    <row r="29996" spans="7:7">
      <c r="G29996"/>
    </row>
    <row r="29997" spans="7:7">
      <c r="G29997"/>
    </row>
    <row r="29998" spans="7:7">
      <c r="G29998"/>
    </row>
    <row r="29999" spans="7:7">
      <c r="G29999"/>
    </row>
    <row r="30000" spans="7:7">
      <c r="G30000"/>
    </row>
    <row r="30001" spans="7:7">
      <c r="G30001"/>
    </row>
    <row r="30002" spans="7:7">
      <c r="G30002"/>
    </row>
    <row r="30003" spans="7:7">
      <c r="G30003"/>
    </row>
    <row r="30004" spans="7:7">
      <c r="G30004"/>
    </row>
    <row r="30005" spans="7:7">
      <c r="G30005"/>
    </row>
    <row r="30006" spans="7:7">
      <c r="G30006"/>
    </row>
    <row r="30007" spans="7:7">
      <c r="G30007"/>
    </row>
    <row r="30008" spans="7:7">
      <c r="G30008"/>
    </row>
    <row r="30009" spans="7:7">
      <c r="G30009"/>
    </row>
    <row r="30010" spans="7:7">
      <c r="G30010"/>
    </row>
    <row r="30011" spans="7:7">
      <c r="G30011"/>
    </row>
    <row r="30012" spans="7:7">
      <c r="G30012"/>
    </row>
    <row r="30013" spans="7:7">
      <c r="G30013"/>
    </row>
    <row r="30014" spans="7:7">
      <c r="G30014"/>
    </row>
    <row r="30015" spans="7:7">
      <c r="G30015"/>
    </row>
    <row r="30016" spans="7:7">
      <c r="G30016"/>
    </row>
    <row r="30017" spans="7:7">
      <c r="G30017"/>
    </row>
    <row r="30018" spans="7:7">
      <c r="G30018"/>
    </row>
    <row r="30019" spans="7:7">
      <c r="G30019"/>
    </row>
    <row r="30020" spans="7:7">
      <c r="G30020"/>
    </row>
    <row r="30021" spans="7:7">
      <c r="G30021"/>
    </row>
    <row r="30022" spans="7:7">
      <c r="G30022"/>
    </row>
    <row r="30023" spans="7:7">
      <c r="G30023"/>
    </row>
    <row r="30024" spans="7:7">
      <c r="G30024"/>
    </row>
    <row r="30025" spans="7:7">
      <c r="G30025"/>
    </row>
    <row r="30026" spans="7:7">
      <c r="G30026"/>
    </row>
    <row r="30027" spans="7:7">
      <c r="G30027"/>
    </row>
    <row r="30028" spans="7:7">
      <c r="G30028"/>
    </row>
    <row r="30029" spans="7:7">
      <c r="G30029"/>
    </row>
    <row r="30030" spans="7:7">
      <c r="G30030"/>
    </row>
    <row r="30031" spans="7:7">
      <c r="G30031"/>
    </row>
    <row r="30032" spans="7:7">
      <c r="G30032"/>
    </row>
    <row r="30033" spans="7:7">
      <c r="G30033"/>
    </row>
    <row r="30034" spans="7:7">
      <c r="G30034"/>
    </row>
    <row r="30035" spans="7:7">
      <c r="G30035"/>
    </row>
    <row r="30036" spans="7:7">
      <c r="G30036"/>
    </row>
    <row r="30037" spans="7:7">
      <c r="G30037"/>
    </row>
    <row r="30038" spans="7:7">
      <c r="G30038"/>
    </row>
    <row r="30039" spans="7:7">
      <c r="G30039"/>
    </row>
    <row r="30040" spans="7:7">
      <c r="G30040"/>
    </row>
    <row r="30041" spans="7:7">
      <c r="G30041"/>
    </row>
    <row r="30042" spans="7:7">
      <c r="G30042"/>
    </row>
    <row r="30043" spans="7:7">
      <c r="G30043"/>
    </row>
    <row r="30044" spans="7:7">
      <c r="G30044"/>
    </row>
    <row r="30045" spans="7:7">
      <c r="G30045"/>
    </row>
    <row r="30046" spans="7:7">
      <c r="G30046"/>
    </row>
    <row r="30047" spans="7:7">
      <c r="G30047"/>
    </row>
    <row r="30048" spans="7:7">
      <c r="G30048"/>
    </row>
    <row r="30049" spans="7:7">
      <c r="G30049"/>
    </row>
    <row r="30050" spans="7:7">
      <c r="G30050"/>
    </row>
    <row r="30051" spans="7:7">
      <c r="G30051"/>
    </row>
    <row r="30052" spans="7:7">
      <c r="G30052"/>
    </row>
    <row r="30053" spans="7:7">
      <c r="G30053"/>
    </row>
    <row r="30054" spans="7:7">
      <c r="G30054"/>
    </row>
    <row r="30055" spans="7:7">
      <c r="G30055"/>
    </row>
    <row r="30056" spans="7:7">
      <c r="G30056"/>
    </row>
    <row r="30057" spans="7:7">
      <c r="G30057"/>
    </row>
    <row r="30058" spans="7:7">
      <c r="G30058"/>
    </row>
    <row r="30059" spans="7:7">
      <c r="G30059"/>
    </row>
    <row r="30060" spans="7:7">
      <c r="G30060"/>
    </row>
    <row r="30061" spans="7:7">
      <c r="G30061"/>
    </row>
    <row r="30062" spans="7:7">
      <c r="G30062"/>
    </row>
    <row r="30063" spans="7:7">
      <c r="G30063"/>
    </row>
    <row r="30064" spans="7:7">
      <c r="G30064"/>
    </row>
    <row r="30065" spans="7:7">
      <c r="G30065"/>
    </row>
    <row r="30066" spans="7:7">
      <c r="G30066"/>
    </row>
    <row r="30067" spans="7:7">
      <c r="G30067"/>
    </row>
    <row r="30068" spans="7:7">
      <c r="G30068"/>
    </row>
    <row r="30069" spans="7:7">
      <c r="G30069"/>
    </row>
    <row r="30070" spans="7:7">
      <c r="G30070"/>
    </row>
    <row r="30071" spans="7:7">
      <c r="G30071"/>
    </row>
    <row r="30072" spans="7:7">
      <c r="G30072"/>
    </row>
    <row r="30073" spans="7:7">
      <c r="G30073"/>
    </row>
    <row r="30074" spans="7:7">
      <c r="G30074"/>
    </row>
    <row r="30075" spans="7:7">
      <c r="G30075"/>
    </row>
    <row r="30076" spans="7:7">
      <c r="G30076"/>
    </row>
    <row r="30077" spans="7:7">
      <c r="G30077"/>
    </row>
    <row r="30078" spans="7:7">
      <c r="G30078"/>
    </row>
    <row r="30079" spans="7:7">
      <c r="G30079"/>
    </row>
    <row r="30080" spans="7:7">
      <c r="G30080"/>
    </row>
    <row r="30081" spans="7:7">
      <c r="G30081"/>
    </row>
    <row r="30082" spans="7:7">
      <c r="G30082"/>
    </row>
    <row r="30083" spans="7:7">
      <c r="G30083"/>
    </row>
    <row r="30084" spans="7:7">
      <c r="G30084"/>
    </row>
    <row r="30085" spans="7:7">
      <c r="G30085"/>
    </row>
    <row r="30086" spans="7:7">
      <c r="G30086"/>
    </row>
    <row r="30087" spans="7:7">
      <c r="G30087"/>
    </row>
    <row r="30088" spans="7:7">
      <c r="G30088"/>
    </row>
    <row r="30089" spans="7:7">
      <c r="G30089"/>
    </row>
    <row r="30090" spans="7:7">
      <c r="G30090"/>
    </row>
    <row r="30091" spans="7:7">
      <c r="G30091"/>
    </row>
    <row r="30092" spans="7:7">
      <c r="G30092"/>
    </row>
    <row r="30093" spans="7:7">
      <c r="G30093"/>
    </row>
    <row r="30094" spans="7:7">
      <c r="G30094"/>
    </row>
    <row r="30095" spans="7:7">
      <c r="G30095"/>
    </row>
    <row r="30096" spans="7:7">
      <c r="G30096"/>
    </row>
    <row r="30097" spans="7:7">
      <c r="G30097"/>
    </row>
    <row r="30098" spans="7:7">
      <c r="G30098"/>
    </row>
    <row r="30099" spans="7:7">
      <c r="G30099"/>
    </row>
    <row r="30100" spans="7:7">
      <c r="G30100"/>
    </row>
    <row r="30101" spans="7:7">
      <c r="G30101"/>
    </row>
    <row r="30102" spans="7:7">
      <c r="G30102"/>
    </row>
    <row r="30103" spans="7:7">
      <c r="G30103"/>
    </row>
    <row r="30104" spans="7:7">
      <c r="G30104"/>
    </row>
    <row r="30105" spans="7:7">
      <c r="G30105"/>
    </row>
    <row r="30106" spans="7:7">
      <c r="G30106"/>
    </row>
    <row r="30107" spans="7:7">
      <c r="G30107"/>
    </row>
    <row r="30108" spans="7:7">
      <c r="G30108"/>
    </row>
    <row r="30109" spans="7:7">
      <c r="G30109"/>
    </row>
    <row r="30110" spans="7:7">
      <c r="G30110"/>
    </row>
    <row r="30111" spans="7:7">
      <c r="G30111"/>
    </row>
    <row r="30112" spans="7:7">
      <c r="G30112"/>
    </row>
    <row r="30113" spans="7:7">
      <c r="G30113"/>
    </row>
    <row r="30114" spans="7:7">
      <c r="G30114"/>
    </row>
    <row r="30115" spans="7:7">
      <c r="G30115"/>
    </row>
    <row r="30116" spans="7:7">
      <c r="G30116"/>
    </row>
    <row r="30117" spans="7:7">
      <c r="G30117"/>
    </row>
    <row r="30118" spans="7:7">
      <c r="G30118"/>
    </row>
    <row r="30119" spans="7:7">
      <c r="G30119"/>
    </row>
    <row r="30120" spans="7:7">
      <c r="G30120"/>
    </row>
    <row r="30121" spans="7:7">
      <c r="G30121"/>
    </row>
    <row r="30122" spans="7:7">
      <c r="G30122"/>
    </row>
    <row r="30123" spans="7:7">
      <c r="G30123"/>
    </row>
    <row r="30124" spans="7:7">
      <c r="G30124"/>
    </row>
    <row r="30125" spans="7:7">
      <c r="G30125"/>
    </row>
    <row r="30126" spans="7:7">
      <c r="G30126"/>
    </row>
    <row r="30127" spans="7:7">
      <c r="G30127"/>
    </row>
    <row r="30128" spans="7:7">
      <c r="G30128"/>
    </row>
    <row r="30129" spans="7:7">
      <c r="G30129"/>
    </row>
    <row r="30130" spans="7:7">
      <c r="G30130"/>
    </row>
    <row r="30131" spans="7:7">
      <c r="G30131"/>
    </row>
    <row r="30132" spans="7:7">
      <c r="G30132"/>
    </row>
    <row r="30133" spans="7:7">
      <c r="G30133"/>
    </row>
    <row r="30134" spans="7:7">
      <c r="G30134"/>
    </row>
    <row r="30135" spans="7:7">
      <c r="G30135"/>
    </row>
    <row r="30136" spans="7:7">
      <c r="G30136"/>
    </row>
    <row r="30137" spans="7:7">
      <c r="G30137"/>
    </row>
    <row r="30138" spans="7:7">
      <c r="G30138"/>
    </row>
    <row r="30139" spans="7:7">
      <c r="G30139"/>
    </row>
    <row r="30140" spans="7:7">
      <c r="G30140"/>
    </row>
    <row r="30141" spans="7:7">
      <c r="G30141"/>
    </row>
    <row r="30142" spans="7:7">
      <c r="G30142"/>
    </row>
    <row r="30143" spans="7:7">
      <c r="G30143"/>
    </row>
    <row r="30144" spans="7:7">
      <c r="G30144"/>
    </row>
    <row r="30145" spans="7:7">
      <c r="G30145"/>
    </row>
    <row r="30146" spans="7:7">
      <c r="G30146"/>
    </row>
    <row r="30147" spans="7:7">
      <c r="G30147"/>
    </row>
    <row r="30148" spans="7:7">
      <c r="G30148"/>
    </row>
    <row r="30149" spans="7:7">
      <c r="G30149"/>
    </row>
    <row r="30150" spans="7:7">
      <c r="G30150"/>
    </row>
    <row r="30151" spans="7:7">
      <c r="G30151"/>
    </row>
    <row r="30152" spans="7:7">
      <c r="G30152"/>
    </row>
    <row r="30153" spans="7:7">
      <c r="G30153"/>
    </row>
    <row r="30154" spans="7:7">
      <c r="G30154"/>
    </row>
    <row r="30155" spans="7:7">
      <c r="G30155"/>
    </row>
    <row r="30156" spans="7:7">
      <c r="G30156"/>
    </row>
    <row r="30157" spans="7:7">
      <c r="G30157"/>
    </row>
    <row r="30158" spans="7:7">
      <c r="G30158"/>
    </row>
    <row r="30159" spans="7:7">
      <c r="G30159"/>
    </row>
    <row r="30160" spans="7:7">
      <c r="G30160"/>
    </row>
    <row r="30161" spans="7:7">
      <c r="G30161"/>
    </row>
    <row r="30162" spans="7:7">
      <c r="G30162"/>
    </row>
    <row r="30163" spans="7:7">
      <c r="G30163"/>
    </row>
    <row r="30164" spans="7:7">
      <c r="G30164"/>
    </row>
    <row r="30165" spans="7:7">
      <c r="G30165"/>
    </row>
    <row r="30166" spans="7:7">
      <c r="G30166"/>
    </row>
    <row r="30167" spans="7:7">
      <c r="G30167"/>
    </row>
    <row r="30168" spans="7:7">
      <c r="G30168"/>
    </row>
    <row r="30169" spans="7:7">
      <c r="G30169"/>
    </row>
    <row r="30170" spans="7:7">
      <c r="G30170"/>
    </row>
    <row r="30171" spans="7:7">
      <c r="G30171"/>
    </row>
    <row r="30172" spans="7:7">
      <c r="G30172"/>
    </row>
    <row r="30173" spans="7:7">
      <c r="G30173"/>
    </row>
    <row r="30174" spans="7:7">
      <c r="G30174"/>
    </row>
    <row r="30175" spans="7:7">
      <c r="G30175"/>
    </row>
    <row r="30176" spans="7:7">
      <c r="G30176"/>
    </row>
    <row r="30177" spans="7:7">
      <c r="G30177"/>
    </row>
    <row r="30178" spans="7:7">
      <c r="G30178"/>
    </row>
    <row r="30179" spans="7:7">
      <c r="G30179"/>
    </row>
    <row r="30180" spans="7:7">
      <c r="G30180"/>
    </row>
    <row r="30181" spans="7:7">
      <c r="G30181"/>
    </row>
    <row r="30182" spans="7:7">
      <c r="G30182"/>
    </row>
    <row r="30183" spans="7:7">
      <c r="G30183"/>
    </row>
    <row r="30184" spans="7:7">
      <c r="G30184"/>
    </row>
    <row r="30185" spans="7:7">
      <c r="G30185"/>
    </row>
    <row r="30186" spans="7:7">
      <c r="G30186"/>
    </row>
    <row r="30187" spans="7:7">
      <c r="G30187"/>
    </row>
    <row r="30188" spans="7:7">
      <c r="G30188"/>
    </row>
    <row r="30189" spans="7:7">
      <c r="G30189"/>
    </row>
    <row r="30190" spans="7:7">
      <c r="G30190"/>
    </row>
    <row r="30191" spans="7:7">
      <c r="G30191"/>
    </row>
    <row r="30192" spans="7:7">
      <c r="G30192"/>
    </row>
    <row r="30193" spans="7:7">
      <c r="G30193"/>
    </row>
    <row r="30194" spans="7:7">
      <c r="G30194"/>
    </row>
    <row r="30195" spans="7:7">
      <c r="G30195"/>
    </row>
    <row r="30196" spans="7:7">
      <c r="G30196"/>
    </row>
    <row r="30197" spans="7:7">
      <c r="G30197"/>
    </row>
    <row r="30198" spans="7:7">
      <c r="G30198"/>
    </row>
    <row r="30199" spans="7:7">
      <c r="G30199"/>
    </row>
    <row r="30200" spans="7:7">
      <c r="G30200"/>
    </row>
    <row r="30201" spans="7:7">
      <c r="G30201"/>
    </row>
    <row r="30202" spans="7:7">
      <c r="G30202"/>
    </row>
    <row r="30203" spans="7:7">
      <c r="G30203"/>
    </row>
    <row r="30204" spans="7:7">
      <c r="G30204"/>
    </row>
    <row r="30205" spans="7:7">
      <c r="G30205"/>
    </row>
    <row r="30206" spans="7:7">
      <c r="G30206"/>
    </row>
    <row r="30207" spans="7:7">
      <c r="G30207"/>
    </row>
    <row r="30208" spans="7:7">
      <c r="G30208"/>
    </row>
    <row r="30209" spans="7:7">
      <c r="G30209"/>
    </row>
    <row r="30210" spans="7:7">
      <c r="G30210"/>
    </row>
    <row r="30211" spans="7:7">
      <c r="G30211"/>
    </row>
    <row r="30212" spans="7:7">
      <c r="G30212"/>
    </row>
    <row r="30213" spans="7:7">
      <c r="G30213"/>
    </row>
    <row r="30214" spans="7:7">
      <c r="G30214"/>
    </row>
    <row r="30215" spans="7:7">
      <c r="G30215"/>
    </row>
    <row r="30216" spans="7:7">
      <c r="G30216"/>
    </row>
    <row r="30217" spans="7:7">
      <c r="G30217"/>
    </row>
    <row r="30218" spans="7:7">
      <c r="G30218"/>
    </row>
    <row r="30219" spans="7:7">
      <c r="G30219"/>
    </row>
    <row r="30220" spans="7:7">
      <c r="G30220"/>
    </row>
    <row r="30221" spans="7:7">
      <c r="G30221"/>
    </row>
    <row r="30222" spans="7:7">
      <c r="G30222"/>
    </row>
    <row r="30223" spans="7:7">
      <c r="G30223"/>
    </row>
    <row r="30224" spans="7:7">
      <c r="G30224"/>
    </row>
    <row r="30225" spans="7:7">
      <c r="G30225"/>
    </row>
    <row r="30226" spans="7:7">
      <c r="G30226"/>
    </row>
    <row r="30227" spans="7:7">
      <c r="G30227"/>
    </row>
    <row r="30228" spans="7:7">
      <c r="G30228"/>
    </row>
    <row r="30229" spans="7:7">
      <c r="G30229"/>
    </row>
    <row r="30230" spans="7:7">
      <c r="G30230"/>
    </row>
    <row r="30231" spans="7:7">
      <c r="G30231"/>
    </row>
    <row r="30232" spans="7:7">
      <c r="G30232"/>
    </row>
    <row r="30233" spans="7:7">
      <c r="G30233"/>
    </row>
    <row r="30234" spans="7:7">
      <c r="G30234"/>
    </row>
    <row r="30235" spans="7:7">
      <c r="G30235"/>
    </row>
    <row r="30236" spans="7:7">
      <c r="G30236"/>
    </row>
    <row r="30237" spans="7:7">
      <c r="G30237"/>
    </row>
    <row r="30238" spans="7:7">
      <c r="G30238"/>
    </row>
    <row r="30239" spans="7:7">
      <c r="G30239"/>
    </row>
    <row r="30240" spans="7:7">
      <c r="G30240"/>
    </row>
    <row r="30241" spans="7:7">
      <c r="G30241"/>
    </row>
    <row r="30242" spans="7:7">
      <c r="G30242"/>
    </row>
    <row r="30243" spans="7:7">
      <c r="G30243"/>
    </row>
    <row r="30244" spans="7:7">
      <c r="G30244"/>
    </row>
    <row r="30245" spans="7:7">
      <c r="G30245"/>
    </row>
    <row r="30246" spans="7:7">
      <c r="G30246"/>
    </row>
    <row r="30247" spans="7:7">
      <c r="G30247"/>
    </row>
    <row r="30248" spans="7:7">
      <c r="G30248"/>
    </row>
    <row r="30249" spans="7:7">
      <c r="G30249"/>
    </row>
    <row r="30250" spans="7:7">
      <c r="G30250"/>
    </row>
    <row r="30251" spans="7:7">
      <c r="G30251"/>
    </row>
    <row r="30252" spans="7:7">
      <c r="G30252"/>
    </row>
    <row r="30253" spans="7:7">
      <c r="G30253"/>
    </row>
    <row r="30254" spans="7:7">
      <c r="G30254"/>
    </row>
    <row r="30255" spans="7:7">
      <c r="G30255"/>
    </row>
    <row r="30256" spans="7:7">
      <c r="G30256"/>
    </row>
    <row r="30257" spans="7:7">
      <c r="G30257"/>
    </row>
    <row r="30258" spans="7:7">
      <c r="G30258"/>
    </row>
    <row r="30259" spans="7:7">
      <c r="G30259"/>
    </row>
    <row r="30260" spans="7:7">
      <c r="G30260"/>
    </row>
    <row r="30261" spans="7:7">
      <c r="G30261"/>
    </row>
    <row r="30262" spans="7:7">
      <c r="G30262"/>
    </row>
    <row r="30263" spans="7:7">
      <c r="G30263"/>
    </row>
    <row r="30264" spans="7:7">
      <c r="G30264"/>
    </row>
    <row r="30265" spans="7:7">
      <c r="G30265"/>
    </row>
    <row r="30266" spans="7:7">
      <c r="G30266"/>
    </row>
    <row r="30267" spans="7:7">
      <c r="G30267"/>
    </row>
    <row r="30268" spans="7:7">
      <c r="G30268"/>
    </row>
    <row r="30269" spans="7:7">
      <c r="G30269"/>
    </row>
    <row r="30270" spans="7:7">
      <c r="G30270"/>
    </row>
    <row r="30271" spans="7:7">
      <c r="G30271"/>
    </row>
    <row r="30272" spans="7:7">
      <c r="G30272"/>
    </row>
    <row r="30273" spans="7:7">
      <c r="G30273"/>
    </row>
    <row r="30274" spans="7:7">
      <c r="G30274"/>
    </row>
    <row r="30275" spans="7:7">
      <c r="G30275"/>
    </row>
    <row r="30276" spans="7:7">
      <c r="G30276"/>
    </row>
    <row r="30277" spans="7:7">
      <c r="G30277"/>
    </row>
    <row r="30278" spans="7:7">
      <c r="G30278"/>
    </row>
    <row r="30279" spans="7:7">
      <c r="G30279"/>
    </row>
    <row r="30280" spans="7:7">
      <c r="G30280"/>
    </row>
    <row r="30281" spans="7:7">
      <c r="G30281"/>
    </row>
    <row r="30282" spans="7:7">
      <c r="G30282"/>
    </row>
    <row r="30283" spans="7:7">
      <c r="G30283"/>
    </row>
    <row r="30284" spans="7:7">
      <c r="G30284"/>
    </row>
    <row r="30285" spans="7:7">
      <c r="G30285"/>
    </row>
    <row r="30286" spans="7:7">
      <c r="G30286"/>
    </row>
    <row r="30287" spans="7:7">
      <c r="G30287"/>
    </row>
    <row r="30288" spans="7:7">
      <c r="G30288"/>
    </row>
    <row r="30289" spans="7:7">
      <c r="G30289"/>
    </row>
    <row r="30290" spans="7:7">
      <c r="G30290"/>
    </row>
    <row r="30291" spans="7:7">
      <c r="G30291"/>
    </row>
    <row r="30292" spans="7:7">
      <c r="G30292"/>
    </row>
    <row r="30293" spans="7:7">
      <c r="G30293"/>
    </row>
    <row r="30294" spans="7:7">
      <c r="G30294"/>
    </row>
    <row r="30295" spans="7:7">
      <c r="G30295"/>
    </row>
    <row r="30296" spans="7:7">
      <c r="G30296"/>
    </row>
    <row r="30297" spans="7:7">
      <c r="G30297"/>
    </row>
    <row r="30298" spans="7:7">
      <c r="G30298"/>
    </row>
    <row r="30299" spans="7:7">
      <c r="G30299"/>
    </row>
    <row r="30300" spans="7:7">
      <c r="G30300"/>
    </row>
    <row r="30301" spans="7:7">
      <c r="G30301"/>
    </row>
    <row r="30302" spans="7:7">
      <c r="G30302"/>
    </row>
    <row r="30303" spans="7:7">
      <c r="G30303"/>
    </row>
    <row r="30304" spans="7:7">
      <c r="G30304"/>
    </row>
    <row r="30305" spans="7:7">
      <c r="G30305"/>
    </row>
    <row r="30306" spans="7:7">
      <c r="G30306"/>
    </row>
    <row r="30307" spans="7:7">
      <c r="G30307"/>
    </row>
    <row r="30308" spans="7:7">
      <c r="G30308"/>
    </row>
    <row r="30309" spans="7:7">
      <c r="G30309"/>
    </row>
    <row r="30310" spans="7:7">
      <c r="G30310"/>
    </row>
    <row r="30311" spans="7:7">
      <c r="G30311"/>
    </row>
    <row r="30312" spans="7:7">
      <c r="G30312"/>
    </row>
    <row r="30313" spans="7:7">
      <c r="G30313"/>
    </row>
    <row r="30314" spans="7:7">
      <c r="G30314"/>
    </row>
    <row r="30315" spans="7:7">
      <c r="G30315"/>
    </row>
    <row r="30316" spans="7:7">
      <c r="G30316"/>
    </row>
    <row r="30317" spans="7:7">
      <c r="G30317"/>
    </row>
    <row r="30318" spans="7:7">
      <c r="G30318"/>
    </row>
    <row r="30319" spans="7:7">
      <c r="G30319"/>
    </row>
    <row r="30320" spans="7:7">
      <c r="G30320"/>
    </row>
    <row r="30321" spans="7:7">
      <c r="G30321"/>
    </row>
    <row r="30322" spans="7:7">
      <c r="G30322"/>
    </row>
    <row r="30323" spans="7:7">
      <c r="G30323"/>
    </row>
    <row r="30324" spans="7:7">
      <c r="G30324"/>
    </row>
    <row r="30325" spans="7:7">
      <c r="G30325"/>
    </row>
    <row r="30326" spans="7:7">
      <c r="G30326"/>
    </row>
    <row r="30327" spans="7:7">
      <c r="G30327"/>
    </row>
    <row r="30328" spans="7:7">
      <c r="G30328"/>
    </row>
    <row r="30329" spans="7:7">
      <c r="G30329"/>
    </row>
    <row r="30330" spans="7:7">
      <c r="G30330"/>
    </row>
    <row r="30331" spans="7:7">
      <c r="G30331"/>
    </row>
    <row r="30332" spans="7:7">
      <c r="G30332"/>
    </row>
    <row r="30333" spans="7:7">
      <c r="G30333"/>
    </row>
    <row r="30334" spans="7:7">
      <c r="G30334"/>
    </row>
    <row r="30335" spans="7:7">
      <c r="G30335"/>
    </row>
    <row r="30336" spans="7:7">
      <c r="G30336"/>
    </row>
    <row r="30337" spans="7:7">
      <c r="G30337"/>
    </row>
    <row r="30338" spans="7:7">
      <c r="G30338"/>
    </row>
    <row r="30339" spans="7:7">
      <c r="G30339"/>
    </row>
    <row r="30340" spans="7:7">
      <c r="G30340"/>
    </row>
    <row r="30341" spans="7:7">
      <c r="G30341"/>
    </row>
    <row r="30342" spans="7:7">
      <c r="G30342"/>
    </row>
    <row r="30343" spans="7:7">
      <c r="G30343"/>
    </row>
    <row r="30344" spans="7:7">
      <c r="G30344"/>
    </row>
    <row r="30345" spans="7:7">
      <c r="G30345"/>
    </row>
    <row r="30346" spans="7:7">
      <c r="G30346"/>
    </row>
    <row r="30347" spans="7:7">
      <c r="G30347"/>
    </row>
    <row r="30348" spans="7:7">
      <c r="G30348"/>
    </row>
    <row r="30349" spans="7:7">
      <c r="G30349"/>
    </row>
    <row r="30350" spans="7:7">
      <c r="G30350"/>
    </row>
    <row r="30351" spans="7:7">
      <c r="G30351"/>
    </row>
    <row r="30352" spans="7:7">
      <c r="G30352"/>
    </row>
    <row r="30353" spans="7:7">
      <c r="G30353"/>
    </row>
    <row r="30354" spans="7:7">
      <c r="G30354"/>
    </row>
    <row r="30355" spans="7:7">
      <c r="G30355"/>
    </row>
    <row r="30356" spans="7:7">
      <c r="G30356"/>
    </row>
    <row r="30357" spans="7:7">
      <c r="G30357"/>
    </row>
    <row r="30358" spans="7:7">
      <c r="G30358"/>
    </row>
    <row r="30359" spans="7:7">
      <c r="G30359"/>
    </row>
    <row r="30360" spans="7:7">
      <c r="G30360"/>
    </row>
    <row r="30361" spans="7:7">
      <c r="G30361"/>
    </row>
    <row r="30362" spans="7:7">
      <c r="G30362"/>
    </row>
    <row r="30363" spans="7:7">
      <c r="G30363"/>
    </row>
    <row r="30364" spans="7:7">
      <c r="G30364"/>
    </row>
    <row r="30365" spans="7:7">
      <c r="G30365"/>
    </row>
    <row r="30366" spans="7:7">
      <c r="G30366"/>
    </row>
    <row r="30367" spans="7:7">
      <c r="G30367"/>
    </row>
    <row r="30368" spans="7:7">
      <c r="G30368"/>
    </row>
    <row r="30369" spans="7:7">
      <c r="G30369"/>
    </row>
    <row r="30370" spans="7:7">
      <c r="G30370"/>
    </row>
    <row r="30371" spans="7:7">
      <c r="G30371"/>
    </row>
    <row r="30372" spans="7:7">
      <c r="G30372"/>
    </row>
    <row r="30373" spans="7:7">
      <c r="G30373"/>
    </row>
    <row r="30374" spans="7:7">
      <c r="G30374"/>
    </row>
    <row r="30375" spans="7:7">
      <c r="G30375"/>
    </row>
    <row r="30376" spans="7:7">
      <c r="G30376"/>
    </row>
    <row r="30377" spans="7:7">
      <c r="G30377"/>
    </row>
    <row r="30378" spans="7:7">
      <c r="G30378"/>
    </row>
    <row r="30379" spans="7:7">
      <c r="G30379"/>
    </row>
    <row r="30380" spans="7:7">
      <c r="G30380"/>
    </row>
    <row r="30381" spans="7:7">
      <c r="G30381"/>
    </row>
    <row r="30382" spans="7:7">
      <c r="G30382"/>
    </row>
    <row r="30383" spans="7:7">
      <c r="G30383"/>
    </row>
    <row r="30384" spans="7:7">
      <c r="G30384"/>
    </row>
    <row r="30385" spans="7:7">
      <c r="G30385"/>
    </row>
    <row r="30386" spans="7:7">
      <c r="G30386"/>
    </row>
    <row r="30387" spans="7:7">
      <c r="G30387"/>
    </row>
    <row r="30388" spans="7:7">
      <c r="G30388"/>
    </row>
    <row r="30389" spans="7:7">
      <c r="G30389"/>
    </row>
    <row r="30390" spans="7:7">
      <c r="G30390"/>
    </row>
    <row r="30391" spans="7:7">
      <c r="G30391"/>
    </row>
    <row r="30392" spans="7:7">
      <c r="G30392"/>
    </row>
    <row r="30393" spans="7:7">
      <c r="G30393"/>
    </row>
    <row r="30394" spans="7:7">
      <c r="G30394"/>
    </row>
    <row r="30395" spans="7:7">
      <c r="G30395"/>
    </row>
    <row r="30396" spans="7:7">
      <c r="G30396"/>
    </row>
    <row r="30397" spans="7:7">
      <c r="G30397"/>
    </row>
    <row r="30398" spans="7:7">
      <c r="G30398"/>
    </row>
    <row r="30399" spans="7:7">
      <c r="G30399"/>
    </row>
    <row r="30400" spans="7:7">
      <c r="G30400"/>
    </row>
    <row r="30401" spans="7:7">
      <c r="G30401"/>
    </row>
    <row r="30402" spans="7:7">
      <c r="G30402"/>
    </row>
    <row r="30403" spans="7:7">
      <c r="G30403"/>
    </row>
    <row r="30404" spans="7:7">
      <c r="G30404"/>
    </row>
    <row r="30405" spans="7:7">
      <c r="G30405"/>
    </row>
    <row r="30406" spans="7:7">
      <c r="G30406"/>
    </row>
    <row r="30407" spans="7:7">
      <c r="G30407"/>
    </row>
    <row r="30408" spans="7:7">
      <c r="G30408"/>
    </row>
    <row r="30409" spans="7:7">
      <c r="G30409"/>
    </row>
    <row r="30410" spans="7:7">
      <c r="G30410"/>
    </row>
    <row r="30411" spans="7:7">
      <c r="G30411"/>
    </row>
    <row r="30412" spans="7:7">
      <c r="G30412"/>
    </row>
    <row r="30413" spans="7:7">
      <c r="G30413"/>
    </row>
    <row r="30414" spans="7:7">
      <c r="G30414"/>
    </row>
    <row r="30415" spans="7:7">
      <c r="G30415"/>
    </row>
    <row r="30416" spans="7:7">
      <c r="G30416"/>
    </row>
    <row r="30417" spans="7:7">
      <c r="G30417"/>
    </row>
    <row r="30418" spans="7:7">
      <c r="G30418"/>
    </row>
    <row r="30419" spans="7:7">
      <c r="G30419"/>
    </row>
    <row r="30420" spans="7:7">
      <c r="G30420"/>
    </row>
    <row r="30421" spans="7:7">
      <c r="G30421"/>
    </row>
    <row r="30422" spans="7:7">
      <c r="G30422"/>
    </row>
    <row r="30423" spans="7:7">
      <c r="G30423"/>
    </row>
    <row r="30424" spans="7:7">
      <c r="G30424"/>
    </row>
    <row r="30425" spans="7:7">
      <c r="G30425"/>
    </row>
    <row r="30426" spans="7:7">
      <c r="G30426"/>
    </row>
    <row r="30427" spans="7:7">
      <c r="G30427"/>
    </row>
    <row r="30428" spans="7:7">
      <c r="G30428"/>
    </row>
    <row r="30429" spans="7:7">
      <c r="G30429"/>
    </row>
    <row r="30430" spans="7:7">
      <c r="G30430"/>
    </row>
    <row r="30431" spans="7:7">
      <c r="G30431"/>
    </row>
    <row r="30432" spans="7:7">
      <c r="G30432"/>
    </row>
    <row r="30433" spans="7:7">
      <c r="G30433"/>
    </row>
    <row r="30434" spans="7:7">
      <c r="G30434"/>
    </row>
    <row r="30435" spans="7:7">
      <c r="G30435"/>
    </row>
    <row r="30436" spans="7:7">
      <c r="G30436"/>
    </row>
    <row r="30437" spans="7:7">
      <c r="G30437"/>
    </row>
    <row r="30438" spans="7:7">
      <c r="G30438"/>
    </row>
    <row r="30439" spans="7:7">
      <c r="G30439"/>
    </row>
    <row r="30440" spans="7:7">
      <c r="G30440"/>
    </row>
    <row r="30441" spans="7:7">
      <c r="G30441"/>
    </row>
    <row r="30442" spans="7:7">
      <c r="G30442"/>
    </row>
    <row r="30443" spans="7:7">
      <c r="G30443"/>
    </row>
    <row r="30444" spans="7:7">
      <c r="G30444"/>
    </row>
    <row r="30445" spans="7:7">
      <c r="G30445"/>
    </row>
    <row r="30446" spans="7:7">
      <c r="G30446"/>
    </row>
    <row r="30447" spans="7:7">
      <c r="G30447"/>
    </row>
    <row r="30448" spans="7:7">
      <c r="G30448"/>
    </row>
    <row r="30449" spans="7:7">
      <c r="G30449"/>
    </row>
    <row r="30450" spans="7:7">
      <c r="G30450"/>
    </row>
    <row r="30451" spans="7:7">
      <c r="G30451"/>
    </row>
    <row r="30452" spans="7:7">
      <c r="G30452"/>
    </row>
    <row r="30453" spans="7:7">
      <c r="G30453"/>
    </row>
    <row r="30454" spans="7:7">
      <c r="G30454"/>
    </row>
    <row r="30455" spans="7:7">
      <c r="G30455"/>
    </row>
    <row r="30456" spans="7:7">
      <c r="G30456"/>
    </row>
    <row r="30457" spans="7:7">
      <c r="G30457"/>
    </row>
    <row r="30458" spans="7:7">
      <c r="G30458"/>
    </row>
    <row r="30459" spans="7:7">
      <c r="G30459"/>
    </row>
    <row r="30460" spans="7:7">
      <c r="G30460"/>
    </row>
    <row r="30461" spans="7:7">
      <c r="G30461"/>
    </row>
    <row r="30462" spans="7:7">
      <c r="G30462"/>
    </row>
    <row r="30463" spans="7:7">
      <c r="G30463"/>
    </row>
    <row r="30464" spans="7:7">
      <c r="G30464"/>
    </row>
    <row r="30465" spans="7:7">
      <c r="G30465"/>
    </row>
    <row r="30466" spans="7:7">
      <c r="G30466"/>
    </row>
    <row r="30467" spans="7:7">
      <c r="G30467"/>
    </row>
    <row r="30468" spans="7:7">
      <c r="G30468"/>
    </row>
    <row r="30469" spans="7:7">
      <c r="G30469"/>
    </row>
    <row r="30470" spans="7:7">
      <c r="G30470"/>
    </row>
    <row r="30471" spans="7:7">
      <c r="G30471"/>
    </row>
    <row r="30472" spans="7:7">
      <c r="G30472"/>
    </row>
    <row r="30473" spans="7:7">
      <c r="G30473"/>
    </row>
    <row r="30474" spans="7:7">
      <c r="G30474"/>
    </row>
    <row r="30475" spans="7:7">
      <c r="G30475"/>
    </row>
    <row r="30476" spans="7:7">
      <c r="G30476"/>
    </row>
    <row r="30477" spans="7:7">
      <c r="G30477"/>
    </row>
    <row r="30478" spans="7:7">
      <c r="G30478"/>
    </row>
    <row r="30479" spans="7:7">
      <c r="G30479"/>
    </row>
    <row r="30480" spans="7:7">
      <c r="G30480"/>
    </row>
    <row r="30481" spans="7:7">
      <c r="G30481"/>
    </row>
    <row r="30482" spans="7:7">
      <c r="G30482"/>
    </row>
    <row r="30483" spans="7:7">
      <c r="G30483"/>
    </row>
    <row r="30484" spans="7:7">
      <c r="G30484"/>
    </row>
    <row r="30485" spans="7:7">
      <c r="G30485"/>
    </row>
    <row r="30486" spans="7:7">
      <c r="G30486"/>
    </row>
    <row r="30487" spans="7:7">
      <c r="G30487"/>
    </row>
    <row r="30488" spans="7:7">
      <c r="G30488"/>
    </row>
    <row r="30489" spans="7:7">
      <c r="G30489"/>
    </row>
    <row r="30490" spans="7:7">
      <c r="G30490"/>
    </row>
    <row r="30491" spans="7:7">
      <c r="G30491"/>
    </row>
    <row r="30492" spans="7:7">
      <c r="G30492"/>
    </row>
    <row r="30493" spans="7:7">
      <c r="G30493"/>
    </row>
    <row r="30494" spans="7:7">
      <c r="G30494"/>
    </row>
    <row r="30495" spans="7:7">
      <c r="G30495"/>
    </row>
    <row r="30496" spans="7:7">
      <c r="G30496"/>
    </row>
    <row r="30497" spans="7:7">
      <c r="G30497"/>
    </row>
    <row r="30498" spans="7:7">
      <c r="G30498"/>
    </row>
    <row r="30499" spans="7:7">
      <c r="G30499"/>
    </row>
    <row r="30500" spans="7:7">
      <c r="G30500"/>
    </row>
    <row r="30501" spans="7:7">
      <c r="G30501"/>
    </row>
    <row r="30502" spans="7:7">
      <c r="G30502"/>
    </row>
    <row r="30503" spans="7:7">
      <c r="G30503"/>
    </row>
    <row r="30504" spans="7:7">
      <c r="G30504"/>
    </row>
    <row r="30505" spans="7:7">
      <c r="G30505"/>
    </row>
    <row r="30506" spans="7:7">
      <c r="G30506"/>
    </row>
    <row r="30507" spans="7:7">
      <c r="G30507"/>
    </row>
    <row r="30508" spans="7:7">
      <c r="G30508"/>
    </row>
    <row r="30509" spans="7:7">
      <c r="G30509"/>
    </row>
    <row r="30510" spans="7:7">
      <c r="G30510"/>
    </row>
    <row r="30511" spans="7:7">
      <c r="G30511"/>
    </row>
    <row r="30512" spans="7:7">
      <c r="G30512"/>
    </row>
    <row r="30513" spans="7:7">
      <c r="G30513"/>
    </row>
    <row r="30514" spans="7:7">
      <c r="G30514"/>
    </row>
    <row r="30515" spans="7:7">
      <c r="G30515"/>
    </row>
    <row r="30516" spans="7:7">
      <c r="G30516"/>
    </row>
    <row r="30517" spans="7:7">
      <c r="G30517"/>
    </row>
    <row r="30518" spans="7:7">
      <c r="G30518"/>
    </row>
    <row r="30519" spans="7:7">
      <c r="G30519"/>
    </row>
    <row r="30520" spans="7:7">
      <c r="G30520"/>
    </row>
    <row r="30521" spans="7:7">
      <c r="G30521"/>
    </row>
    <row r="30522" spans="7:7">
      <c r="G30522"/>
    </row>
    <row r="30523" spans="7:7">
      <c r="G30523"/>
    </row>
    <row r="30524" spans="7:7">
      <c r="G30524"/>
    </row>
    <row r="30525" spans="7:7">
      <c r="G30525"/>
    </row>
    <row r="30526" spans="7:7">
      <c r="G30526"/>
    </row>
    <row r="30527" spans="7:7">
      <c r="G30527"/>
    </row>
    <row r="30528" spans="7:7">
      <c r="G30528"/>
    </row>
    <row r="30529" spans="7:7">
      <c r="G30529"/>
    </row>
    <row r="30530" spans="7:7">
      <c r="G30530"/>
    </row>
    <row r="30531" spans="7:7">
      <c r="G30531"/>
    </row>
    <row r="30532" spans="7:7">
      <c r="G30532"/>
    </row>
    <row r="30533" spans="7:7">
      <c r="G30533"/>
    </row>
    <row r="30534" spans="7:7">
      <c r="G30534"/>
    </row>
    <row r="30535" spans="7:7">
      <c r="G30535"/>
    </row>
    <row r="30536" spans="7:7">
      <c r="G30536"/>
    </row>
    <row r="30537" spans="7:7">
      <c r="G30537"/>
    </row>
    <row r="30538" spans="7:7">
      <c r="G30538"/>
    </row>
    <row r="30539" spans="7:7">
      <c r="G30539"/>
    </row>
    <row r="30540" spans="7:7">
      <c r="G30540"/>
    </row>
    <row r="30541" spans="7:7">
      <c r="G30541"/>
    </row>
    <row r="30542" spans="7:7">
      <c r="G30542"/>
    </row>
    <row r="30543" spans="7:7">
      <c r="G30543"/>
    </row>
    <row r="30544" spans="7:7">
      <c r="G30544"/>
    </row>
    <row r="30545" spans="7:7">
      <c r="G30545"/>
    </row>
    <row r="30546" spans="7:7">
      <c r="G30546"/>
    </row>
    <row r="30547" spans="7:7">
      <c r="G30547"/>
    </row>
    <row r="30548" spans="7:7">
      <c r="G30548"/>
    </row>
    <row r="30549" spans="7:7">
      <c r="G30549"/>
    </row>
    <row r="30550" spans="7:7">
      <c r="G30550"/>
    </row>
    <row r="30551" spans="7:7">
      <c r="G30551"/>
    </row>
    <row r="30552" spans="7:7">
      <c r="G30552"/>
    </row>
    <row r="30553" spans="7:7">
      <c r="G30553"/>
    </row>
    <row r="30554" spans="7:7">
      <c r="G30554"/>
    </row>
    <row r="30555" spans="7:7">
      <c r="G30555"/>
    </row>
    <row r="30556" spans="7:7">
      <c r="G30556"/>
    </row>
    <row r="30557" spans="7:7">
      <c r="G30557"/>
    </row>
    <row r="30558" spans="7:7">
      <c r="G30558"/>
    </row>
    <row r="30559" spans="7:7">
      <c r="G30559"/>
    </row>
    <row r="30560" spans="7:7">
      <c r="G30560"/>
    </row>
    <row r="30561" spans="7:7">
      <c r="G30561"/>
    </row>
    <row r="30562" spans="7:7">
      <c r="G30562"/>
    </row>
    <row r="30563" spans="7:7">
      <c r="G30563"/>
    </row>
    <row r="30564" spans="7:7">
      <c r="G30564"/>
    </row>
    <row r="30565" spans="7:7">
      <c r="G30565"/>
    </row>
    <row r="30566" spans="7:7">
      <c r="G30566"/>
    </row>
    <row r="30567" spans="7:7">
      <c r="G30567"/>
    </row>
    <row r="30568" spans="7:7">
      <c r="G30568"/>
    </row>
    <row r="30569" spans="7:7">
      <c r="G30569"/>
    </row>
    <row r="30570" spans="7:7">
      <c r="G30570"/>
    </row>
    <row r="30571" spans="7:7">
      <c r="G30571"/>
    </row>
    <row r="30572" spans="7:7">
      <c r="G30572"/>
    </row>
    <row r="30573" spans="7:7">
      <c r="G30573"/>
    </row>
    <row r="30574" spans="7:7">
      <c r="G30574"/>
    </row>
    <row r="30575" spans="7:7">
      <c r="G30575"/>
    </row>
    <row r="30576" spans="7:7">
      <c r="G30576"/>
    </row>
    <row r="30577" spans="7:7">
      <c r="G30577"/>
    </row>
    <row r="30578" spans="7:7">
      <c r="G30578"/>
    </row>
    <row r="30579" spans="7:7">
      <c r="G30579"/>
    </row>
    <row r="30580" spans="7:7">
      <c r="G30580"/>
    </row>
    <row r="30581" spans="7:7">
      <c r="G30581"/>
    </row>
    <row r="30582" spans="7:7">
      <c r="G30582"/>
    </row>
    <row r="30583" spans="7:7">
      <c r="G30583"/>
    </row>
    <row r="30584" spans="7:7">
      <c r="G30584"/>
    </row>
    <row r="30585" spans="7:7">
      <c r="G30585"/>
    </row>
    <row r="30586" spans="7:7">
      <c r="G30586"/>
    </row>
    <row r="30587" spans="7:7">
      <c r="G30587"/>
    </row>
    <row r="30588" spans="7:7">
      <c r="G30588"/>
    </row>
    <row r="30589" spans="7:7">
      <c r="G30589"/>
    </row>
    <row r="30590" spans="7:7">
      <c r="G30590"/>
    </row>
    <row r="30591" spans="7:7">
      <c r="G30591"/>
    </row>
    <row r="30592" spans="7:7">
      <c r="G30592"/>
    </row>
    <row r="30593" spans="7:7">
      <c r="G30593"/>
    </row>
    <row r="30594" spans="7:7">
      <c r="G30594"/>
    </row>
    <row r="30595" spans="7:7">
      <c r="G30595"/>
    </row>
    <row r="30596" spans="7:7">
      <c r="G30596"/>
    </row>
    <row r="30597" spans="7:7">
      <c r="G30597"/>
    </row>
    <row r="30598" spans="7:7">
      <c r="G30598"/>
    </row>
    <row r="30599" spans="7:7">
      <c r="G30599"/>
    </row>
    <row r="30600" spans="7:7">
      <c r="G30600"/>
    </row>
    <row r="30601" spans="7:7">
      <c r="G30601"/>
    </row>
    <row r="30602" spans="7:7">
      <c r="G30602"/>
    </row>
    <row r="30603" spans="7:7">
      <c r="G30603"/>
    </row>
    <row r="30604" spans="7:7">
      <c r="G30604"/>
    </row>
    <row r="30605" spans="7:7">
      <c r="G30605"/>
    </row>
    <row r="30606" spans="7:7">
      <c r="G30606"/>
    </row>
    <row r="30607" spans="7:7">
      <c r="G30607"/>
    </row>
    <row r="30608" spans="7:7">
      <c r="G30608"/>
    </row>
    <row r="30609" spans="7:7">
      <c r="G30609"/>
    </row>
    <row r="30610" spans="7:7">
      <c r="G30610"/>
    </row>
    <row r="30611" spans="7:7">
      <c r="G30611"/>
    </row>
    <row r="30612" spans="7:7">
      <c r="G30612"/>
    </row>
    <row r="30613" spans="7:7">
      <c r="G30613"/>
    </row>
    <row r="30614" spans="7:7">
      <c r="G30614"/>
    </row>
    <row r="30615" spans="7:7">
      <c r="G30615"/>
    </row>
    <row r="30616" spans="7:7">
      <c r="G30616"/>
    </row>
    <row r="30617" spans="7:7">
      <c r="G30617"/>
    </row>
    <row r="30618" spans="7:7">
      <c r="G30618"/>
    </row>
    <row r="30619" spans="7:7">
      <c r="G30619"/>
    </row>
    <row r="30620" spans="7:7">
      <c r="G30620"/>
    </row>
    <row r="30621" spans="7:7">
      <c r="G30621"/>
    </row>
    <row r="30622" spans="7:7">
      <c r="G30622"/>
    </row>
    <row r="30623" spans="7:7">
      <c r="G30623"/>
    </row>
    <row r="30624" spans="7:7">
      <c r="G30624"/>
    </row>
    <row r="30625" spans="7:7">
      <c r="G30625"/>
    </row>
    <row r="30626" spans="7:7">
      <c r="G30626"/>
    </row>
    <row r="30627" spans="7:7">
      <c r="G30627"/>
    </row>
    <row r="30628" spans="7:7">
      <c r="G30628"/>
    </row>
    <row r="30629" spans="7:7">
      <c r="G30629"/>
    </row>
    <row r="30630" spans="7:7">
      <c r="G30630"/>
    </row>
    <row r="30631" spans="7:7">
      <c r="G30631"/>
    </row>
    <row r="30632" spans="7:7">
      <c r="G30632"/>
    </row>
    <row r="30633" spans="7:7">
      <c r="G30633"/>
    </row>
    <row r="30634" spans="7:7">
      <c r="G30634"/>
    </row>
    <row r="30635" spans="7:7">
      <c r="G30635"/>
    </row>
    <row r="30636" spans="7:7">
      <c r="G30636"/>
    </row>
    <row r="30637" spans="7:7">
      <c r="G30637"/>
    </row>
    <row r="30638" spans="7:7">
      <c r="G30638"/>
    </row>
    <row r="30639" spans="7:7">
      <c r="G30639"/>
    </row>
    <row r="30640" spans="7:7">
      <c r="G30640"/>
    </row>
    <row r="30641" spans="7:7">
      <c r="G30641"/>
    </row>
    <row r="30642" spans="7:7">
      <c r="G30642"/>
    </row>
    <row r="30643" spans="7:7">
      <c r="G30643"/>
    </row>
    <row r="30644" spans="7:7">
      <c r="G30644"/>
    </row>
    <row r="30645" spans="7:7">
      <c r="G30645"/>
    </row>
    <row r="30646" spans="7:7">
      <c r="G30646"/>
    </row>
    <row r="30647" spans="7:7">
      <c r="G30647"/>
    </row>
    <row r="30648" spans="7:7">
      <c r="G30648"/>
    </row>
    <row r="30649" spans="7:7">
      <c r="G30649"/>
    </row>
    <row r="30650" spans="7:7">
      <c r="G30650"/>
    </row>
    <row r="30651" spans="7:7">
      <c r="G30651"/>
    </row>
    <row r="30652" spans="7:7">
      <c r="G30652"/>
    </row>
    <row r="30653" spans="7:7">
      <c r="G30653"/>
    </row>
    <row r="30654" spans="7:7">
      <c r="G30654"/>
    </row>
    <row r="30655" spans="7:7">
      <c r="G30655"/>
    </row>
    <row r="30656" spans="7:7">
      <c r="G30656"/>
    </row>
    <row r="30657" spans="7:7">
      <c r="G30657"/>
    </row>
    <row r="30658" spans="7:7">
      <c r="G30658"/>
    </row>
    <row r="30659" spans="7:7">
      <c r="G30659"/>
    </row>
    <row r="30660" spans="7:7">
      <c r="G30660"/>
    </row>
    <row r="30661" spans="7:7">
      <c r="G30661"/>
    </row>
    <row r="30662" spans="7:7">
      <c r="G30662"/>
    </row>
    <row r="30663" spans="7:7">
      <c r="G30663"/>
    </row>
    <row r="30664" spans="7:7">
      <c r="G30664"/>
    </row>
    <row r="30665" spans="7:7">
      <c r="G30665"/>
    </row>
    <row r="30666" spans="7:7">
      <c r="G30666"/>
    </row>
    <row r="30667" spans="7:7">
      <c r="G30667"/>
    </row>
    <row r="30668" spans="7:7">
      <c r="G30668"/>
    </row>
    <row r="30669" spans="7:7">
      <c r="G30669"/>
    </row>
    <row r="30670" spans="7:7">
      <c r="G30670"/>
    </row>
    <row r="30671" spans="7:7">
      <c r="G30671"/>
    </row>
    <row r="30672" spans="7:7">
      <c r="G30672"/>
    </row>
    <row r="30673" spans="7:7">
      <c r="G30673"/>
    </row>
    <row r="30674" spans="7:7">
      <c r="G30674"/>
    </row>
    <row r="30675" spans="7:7">
      <c r="G30675"/>
    </row>
    <row r="30676" spans="7:7">
      <c r="G30676"/>
    </row>
    <row r="30677" spans="7:7">
      <c r="G30677"/>
    </row>
    <row r="30678" spans="7:7">
      <c r="G30678"/>
    </row>
    <row r="30679" spans="7:7">
      <c r="G30679"/>
    </row>
    <row r="30680" spans="7:7">
      <c r="G30680"/>
    </row>
    <row r="30681" spans="7:7">
      <c r="G30681"/>
    </row>
    <row r="30682" spans="7:7">
      <c r="G30682"/>
    </row>
    <row r="30683" spans="7:7">
      <c r="G30683"/>
    </row>
    <row r="30684" spans="7:7">
      <c r="G30684"/>
    </row>
    <row r="30685" spans="7:7">
      <c r="G30685"/>
    </row>
    <row r="30686" spans="7:7">
      <c r="G30686"/>
    </row>
    <row r="30687" spans="7:7">
      <c r="G30687"/>
    </row>
    <row r="30688" spans="7:7">
      <c r="G30688"/>
    </row>
    <row r="30689" spans="7:7">
      <c r="G30689"/>
    </row>
    <row r="30690" spans="7:7">
      <c r="G30690"/>
    </row>
    <row r="30691" spans="7:7">
      <c r="G30691"/>
    </row>
    <row r="30692" spans="7:7">
      <c r="G30692"/>
    </row>
    <row r="30693" spans="7:7">
      <c r="G30693"/>
    </row>
    <row r="30694" spans="7:7">
      <c r="G30694"/>
    </row>
    <row r="30695" spans="7:7">
      <c r="G30695"/>
    </row>
    <row r="30696" spans="7:7">
      <c r="G30696"/>
    </row>
    <row r="30697" spans="7:7">
      <c r="G30697"/>
    </row>
    <row r="30698" spans="7:7">
      <c r="G30698"/>
    </row>
    <row r="30699" spans="7:7">
      <c r="G30699"/>
    </row>
    <row r="30700" spans="7:7">
      <c r="G30700"/>
    </row>
    <row r="30701" spans="7:7">
      <c r="G30701"/>
    </row>
    <row r="30702" spans="7:7">
      <c r="G30702"/>
    </row>
    <row r="30703" spans="7:7">
      <c r="G30703"/>
    </row>
    <row r="30704" spans="7:7">
      <c r="G30704"/>
    </row>
    <row r="30705" spans="7:7">
      <c r="G30705"/>
    </row>
    <row r="30706" spans="7:7">
      <c r="G30706"/>
    </row>
    <row r="30707" spans="7:7">
      <c r="G30707"/>
    </row>
    <row r="30708" spans="7:7">
      <c r="G30708"/>
    </row>
    <row r="30709" spans="7:7">
      <c r="G30709"/>
    </row>
    <row r="30710" spans="7:7">
      <c r="G30710"/>
    </row>
    <row r="30711" spans="7:7">
      <c r="G30711"/>
    </row>
    <row r="30712" spans="7:7">
      <c r="G30712"/>
    </row>
    <row r="30713" spans="7:7">
      <c r="G30713"/>
    </row>
    <row r="30714" spans="7:7">
      <c r="G30714"/>
    </row>
    <row r="30715" spans="7:7">
      <c r="G30715"/>
    </row>
    <row r="30716" spans="7:7">
      <c r="G30716"/>
    </row>
    <row r="30717" spans="7:7">
      <c r="G30717"/>
    </row>
    <row r="30718" spans="7:7">
      <c r="G30718"/>
    </row>
    <row r="30719" spans="7:7">
      <c r="G30719"/>
    </row>
    <row r="30720" spans="7:7">
      <c r="G30720"/>
    </row>
    <row r="30721" spans="7:7">
      <c r="G30721"/>
    </row>
    <row r="30722" spans="7:7">
      <c r="G30722"/>
    </row>
    <row r="30723" spans="7:7">
      <c r="G30723"/>
    </row>
    <row r="30724" spans="7:7">
      <c r="G30724"/>
    </row>
    <row r="30725" spans="7:7">
      <c r="G30725"/>
    </row>
    <row r="30726" spans="7:7">
      <c r="G30726"/>
    </row>
    <row r="30727" spans="7:7">
      <c r="G30727"/>
    </row>
    <row r="30728" spans="7:7">
      <c r="G30728"/>
    </row>
    <row r="30729" spans="7:7">
      <c r="G30729"/>
    </row>
    <row r="30730" spans="7:7">
      <c r="G30730"/>
    </row>
    <row r="30731" spans="7:7">
      <c r="G30731"/>
    </row>
    <row r="30732" spans="7:7">
      <c r="G30732"/>
    </row>
    <row r="30733" spans="7:7">
      <c r="G30733"/>
    </row>
    <row r="30734" spans="7:7">
      <c r="G30734"/>
    </row>
    <row r="30735" spans="7:7">
      <c r="G30735"/>
    </row>
    <row r="30736" spans="7:7">
      <c r="G30736"/>
    </row>
    <row r="30737" spans="7:7">
      <c r="G30737"/>
    </row>
    <row r="30738" spans="7:7">
      <c r="G30738"/>
    </row>
    <row r="30739" spans="7:7">
      <c r="G30739"/>
    </row>
    <row r="30740" spans="7:7">
      <c r="G30740"/>
    </row>
    <row r="30741" spans="7:7">
      <c r="G30741"/>
    </row>
    <row r="30742" spans="7:7">
      <c r="G30742"/>
    </row>
    <row r="30743" spans="7:7">
      <c r="G30743"/>
    </row>
    <row r="30744" spans="7:7">
      <c r="G30744"/>
    </row>
    <row r="30745" spans="7:7">
      <c r="G30745"/>
    </row>
    <row r="30746" spans="7:7">
      <c r="G30746"/>
    </row>
    <row r="30747" spans="7:7">
      <c r="G30747"/>
    </row>
    <row r="30748" spans="7:7">
      <c r="G30748"/>
    </row>
    <row r="30749" spans="7:7">
      <c r="G30749"/>
    </row>
    <row r="30750" spans="7:7">
      <c r="G30750"/>
    </row>
    <row r="30751" spans="7:7">
      <c r="G30751"/>
    </row>
    <row r="30752" spans="7:7">
      <c r="G30752"/>
    </row>
    <row r="30753" spans="7:7">
      <c r="G30753"/>
    </row>
    <row r="30754" spans="7:7">
      <c r="G30754"/>
    </row>
    <row r="30755" spans="7:7">
      <c r="G30755"/>
    </row>
    <row r="30756" spans="7:7">
      <c r="G30756"/>
    </row>
    <row r="30757" spans="7:7">
      <c r="G30757"/>
    </row>
    <row r="30758" spans="7:7">
      <c r="G30758"/>
    </row>
    <row r="30759" spans="7:7">
      <c r="G30759"/>
    </row>
    <row r="30760" spans="7:7">
      <c r="G30760"/>
    </row>
    <row r="30761" spans="7:7">
      <c r="G30761"/>
    </row>
    <row r="30762" spans="7:7">
      <c r="G30762"/>
    </row>
    <row r="30763" spans="7:7">
      <c r="G30763"/>
    </row>
    <row r="30764" spans="7:7">
      <c r="G30764"/>
    </row>
    <row r="30765" spans="7:7">
      <c r="G30765"/>
    </row>
    <row r="30766" spans="7:7">
      <c r="G30766"/>
    </row>
    <row r="30767" spans="7:7">
      <c r="G30767"/>
    </row>
    <row r="30768" spans="7:7">
      <c r="G30768"/>
    </row>
    <row r="30769" spans="7:7">
      <c r="G30769"/>
    </row>
    <row r="30770" spans="7:7">
      <c r="G30770"/>
    </row>
    <row r="30771" spans="7:7">
      <c r="G30771"/>
    </row>
    <row r="30772" spans="7:7">
      <c r="G30772"/>
    </row>
    <row r="30773" spans="7:7">
      <c r="G30773"/>
    </row>
    <row r="30774" spans="7:7">
      <c r="G30774"/>
    </row>
    <row r="30775" spans="7:7">
      <c r="G30775"/>
    </row>
    <row r="30776" spans="7:7">
      <c r="G30776"/>
    </row>
    <row r="30777" spans="7:7">
      <c r="G30777"/>
    </row>
    <row r="30778" spans="7:7">
      <c r="G30778"/>
    </row>
    <row r="30779" spans="7:7">
      <c r="G30779"/>
    </row>
    <row r="30780" spans="7:7">
      <c r="G30780"/>
    </row>
    <row r="30781" spans="7:7">
      <c r="G30781"/>
    </row>
    <row r="30782" spans="7:7">
      <c r="G30782"/>
    </row>
    <row r="30783" spans="7:7">
      <c r="G30783"/>
    </row>
    <row r="30784" spans="7:7">
      <c r="G30784"/>
    </row>
    <row r="30785" spans="7:7">
      <c r="G30785"/>
    </row>
    <row r="30786" spans="7:7">
      <c r="G30786"/>
    </row>
    <row r="30787" spans="7:7">
      <c r="G30787"/>
    </row>
    <row r="30788" spans="7:7">
      <c r="G30788"/>
    </row>
    <row r="30789" spans="7:7">
      <c r="G30789"/>
    </row>
    <row r="30790" spans="7:7">
      <c r="G30790"/>
    </row>
    <row r="30791" spans="7:7">
      <c r="G30791"/>
    </row>
    <row r="30792" spans="7:7">
      <c r="G30792"/>
    </row>
    <row r="30793" spans="7:7">
      <c r="G30793"/>
    </row>
    <row r="30794" spans="7:7">
      <c r="G30794"/>
    </row>
    <row r="30795" spans="7:7">
      <c r="G30795"/>
    </row>
    <row r="30796" spans="7:7">
      <c r="G30796"/>
    </row>
    <row r="30797" spans="7:7">
      <c r="G30797"/>
    </row>
    <row r="30798" spans="7:7">
      <c r="G30798"/>
    </row>
    <row r="30799" spans="7:7">
      <c r="G30799"/>
    </row>
    <row r="30800" spans="7:7">
      <c r="G30800"/>
    </row>
    <row r="30801" spans="7:7">
      <c r="G30801"/>
    </row>
    <row r="30802" spans="7:7">
      <c r="G30802"/>
    </row>
    <row r="30803" spans="7:7">
      <c r="G30803"/>
    </row>
    <row r="30804" spans="7:7">
      <c r="G30804"/>
    </row>
    <row r="30805" spans="7:7">
      <c r="G30805"/>
    </row>
    <row r="30806" spans="7:7">
      <c r="G30806"/>
    </row>
    <row r="30807" spans="7:7">
      <c r="G30807"/>
    </row>
    <row r="30808" spans="7:7">
      <c r="G30808"/>
    </row>
    <row r="30809" spans="7:7">
      <c r="G30809"/>
    </row>
    <row r="30810" spans="7:7">
      <c r="G30810"/>
    </row>
    <row r="30811" spans="7:7">
      <c r="G30811"/>
    </row>
    <row r="30812" spans="7:7">
      <c r="G30812"/>
    </row>
    <row r="30813" spans="7:7">
      <c r="G30813"/>
    </row>
    <row r="30814" spans="7:7">
      <c r="G30814"/>
    </row>
    <row r="30815" spans="7:7">
      <c r="G30815"/>
    </row>
    <row r="30816" spans="7:7">
      <c r="G30816"/>
    </row>
    <row r="30817" spans="7:7">
      <c r="G30817"/>
    </row>
    <row r="30818" spans="7:7">
      <c r="G30818"/>
    </row>
    <row r="30819" spans="7:7">
      <c r="G30819"/>
    </row>
    <row r="30820" spans="7:7">
      <c r="G30820"/>
    </row>
    <row r="30821" spans="7:7">
      <c r="G30821"/>
    </row>
    <row r="30822" spans="7:7">
      <c r="G30822"/>
    </row>
    <row r="30823" spans="7:7">
      <c r="G30823"/>
    </row>
    <row r="30824" spans="7:7">
      <c r="G30824"/>
    </row>
    <row r="30825" spans="7:7">
      <c r="G30825"/>
    </row>
    <row r="30826" spans="7:7">
      <c r="G30826"/>
    </row>
    <row r="30827" spans="7:7">
      <c r="G30827"/>
    </row>
    <row r="30828" spans="7:7">
      <c r="G30828"/>
    </row>
    <row r="30829" spans="7:7">
      <c r="G30829"/>
    </row>
    <row r="30830" spans="7:7">
      <c r="G30830"/>
    </row>
    <row r="30831" spans="7:7">
      <c r="G30831"/>
    </row>
    <row r="30832" spans="7:7">
      <c r="G30832"/>
    </row>
    <row r="30833" spans="7:7">
      <c r="G30833"/>
    </row>
    <row r="30834" spans="7:7">
      <c r="G30834"/>
    </row>
    <row r="30835" spans="7:7">
      <c r="G30835"/>
    </row>
    <row r="30836" spans="7:7">
      <c r="G30836"/>
    </row>
    <row r="30837" spans="7:7">
      <c r="G30837"/>
    </row>
    <row r="30838" spans="7:7">
      <c r="G30838"/>
    </row>
    <row r="30839" spans="7:7">
      <c r="G30839"/>
    </row>
    <row r="30840" spans="7:7">
      <c r="G30840"/>
    </row>
    <row r="30841" spans="7:7">
      <c r="G30841"/>
    </row>
    <row r="30842" spans="7:7">
      <c r="G30842"/>
    </row>
    <row r="30843" spans="7:7">
      <c r="G30843"/>
    </row>
    <row r="30844" spans="7:7">
      <c r="G30844"/>
    </row>
    <row r="30845" spans="7:7">
      <c r="G30845"/>
    </row>
    <row r="30846" spans="7:7">
      <c r="G30846"/>
    </row>
    <row r="30847" spans="7:7">
      <c r="G30847"/>
    </row>
    <row r="30848" spans="7:7">
      <c r="G30848"/>
    </row>
    <row r="30849" spans="7:7">
      <c r="G30849"/>
    </row>
    <row r="30850" spans="7:7">
      <c r="G30850"/>
    </row>
    <row r="30851" spans="7:7">
      <c r="G30851"/>
    </row>
    <row r="30852" spans="7:7">
      <c r="G30852"/>
    </row>
    <row r="30853" spans="7:7">
      <c r="G30853"/>
    </row>
    <row r="30854" spans="7:7">
      <c r="G30854"/>
    </row>
    <row r="30855" spans="7:7">
      <c r="G30855"/>
    </row>
    <row r="30856" spans="7:7">
      <c r="G30856"/>
    </row>
    <row r="30857" spans="7:7">
      <c r="G30857"/>
    </row>
    <row r="30858" spans="7:7">
      <c r="G30858"/>
    </row>
    <row r="30859" spans="7:7">
      <c r="G30859"/>
    </row>
    <row r="30860" spans="7:7">
      <c r="G30860"/>
    </row>
    <row r="30861" spans="7:7">
      <c r="G30861"/>
    </row>
    <row r="30862" spans="7:7">
      <c r="G30862"/>
    </row>
    <row r="30863" spans="7:7">
      <c r="G30863"/>
    </row>
    <row r="30864" spans="7:7">
      <c r="G30864"/>
    </row>
    <row r="30865" spans="7:7">
      <c r="G30865"/>
    </row>
    <row r="30866" spans="7:7">
      <c r="G30866"/>
    </row>
    <row r="30867" spans="7:7">
      <c r="G30867"/>
    </row>
    <row r="30868" spans="7:7">
      <c r="G30868"/>
    </row>
    <row r="30869" spans="7:7">
      <c r="G30869"/>
    </row>
    <row r="30870" spans="7:7">
      <c r="G30870"/>
    </row>
    <row r="30871" spans="7:7">
      <c r="G30871"/>
    </row>
    <row r="30872" spans="7:7">
      <c r="G30872"/>
    </row>
    <row r="30873" spans="7:7">
      <c r="G30873"/>
    </row>
    <row r="30874" spans="7:7">
      <c r="G30874"/>
    </row>
    <row r="30875" spans="7:7">
      <c r="G30875"/>
    </row>
    <row r="30876" spans="7:7">
      <c r="G30876"/>
    </row>
    <row r="30877" spans="7:7">
      <c r="G30877"/>
    </row>
    <row r="30878" spans="7:7">
      <c r="G30878"/>
    </row>
    <row r="30879" spans="7:7">
      <c r="G30879"/>
    </row>
    <row r="30880" spans="7:7">
      <c r="G30880"/>
    </row>
    <row r="30881" spans="7:7">
      <c r="G30881"/>
    </row>
    <row r="30882" spans="7:7">
      <c r="G30882"/>
    </row>
    <row r="30883" spans="7:7">
      <c r="G30883"/>
    </row>
    <row r="30884" spans="7:7">
      <c r="G30884"/>
    </row>
    <row r="30885" spans="7:7">
      <c r="G30885"/>
    </row>
    <row r="30886" spans="7:7">
      <c r="G30886"/>
    </row>
    <row r="30887" spans="7:7">
      <c r="G30887"/>
    </row>
    <row r="30888" spans="7:7">
      <c r="G30888"/>
    </row>
    <row r="30889" spans="7:7">
      <c r="G30889"/>
    </row>
    <row r="30890" spans="7:7">
      <c r="G30890"/>
    </row>
    <row r="30891" spans="7:7">
      <c r="G30891"/>
    </row>
    <row r="30892" spans="7:7">
      <c r="G30892"/>
    </row>
    <row r="30893" spans="7:7">
      <c r="G30893"/>
    </row>
    <row r="30894" spans="7:7">
      <c r="G30894"/>
    </row>
    <row r="30895" spans="7:7">
      <c r="G30895"/>
    </row>
    <row r="30896" spans="7:7">
      <c r="G30896"/>
    </row>
    <row r="30897" spans="7:7">
      <c r="G30897"/>
    </row>
    <row r="30898" spans="7:7">
      <c r="G30898"/>
    </row>
    <row r="30899" spans="7:7">
      <c r="G30899"/>
    </row>
    <row r="30900" spans="7:7">
      <c r="G30900"/>
    </row>
    <row r="30901" spans="7:7">
      <c r="G30901"/>
    </row>
    <row r="30902" spans="7:7">
      <c r="G30902"/>
    </row>
    <row r="30903" spans="7:7">
      <c r="G30903"/>
    </row>
    <row r="30904" spans="7:7">
      <c r="G30904"/>
    </row>
    <row r="30905" spans="7:7">
      <c r="G30905"/>
    </row>
    <row r="30906" spans="7:7">
      <c r="G30906"/>
    </row>
    <row r="30907" spans="7:7">
      <c r="G30907"/>
    </row>
    <row r="30908" spans="7:7">
      <c r="G30908"/>
    </row>
    <row r="30909" spans="7:7">
      <c r="G30909"/>
    </row>
    <row r="30910" spans="7:7">
      <c r="G30910"/>
    </row>
    <row r="30911" spans="7:7">
      <c r="G30911"/>
    </row>
    <row r="30912" spans="7:7">
      <c r="G30912"/>
    </row>
    <row r="30913" spans="7:7">
      <c r="G30913"/>
    </row>
    <row r="30914" spans="7:7">
      <c r="G30914"/>
    </row>
    <row r="30915" spans="7:7">
      <c r="G30915"/>
    </row>
    <row r="30916" spans="7:7">
      <c r="G30916"/>
    </row>
    <row r="30917" spans="7:7">
      <c r="G30917"/>
    </row>
    <row r="30918" spans="7:7">
      <c r="G30918"/>
    </row>
    <row r="30919" spans="7:7">
      <c r="G30919"/>
    </row>
    <row r="30920" spans="7:7">
      <c r="G30920"/>
    </row>
    <row r="30921" spans="7:7">
      <c r="G30921"/>
    </row>
    <row r="30922" spans="7:7">
      <c r="G30922"/>
    </row>
    <row r="30923" spans="7:7">
      <c r="G30923"/>
    </row>
    <row r="30924" spans="7:7">
      <c r="G30924"/>
    </row>
    <row r="30925" spans="7:7">
      <c r="G30925"/>
    </row>
    <row r="30926" spans="7:7">
      <c r="G30926"/>
    </row>
    <row r="30927" spans="7:7">
      <c r="G30927"/>
    </row>
    <row r="30928" spans="7:7">
      <c r="G30928"/>
    </row>
    <row r="30929" spans="7:7">
      <c r="G30929"/>
    </row>
    <row r="30930" spans="7:7">
      <c r="G30930"/>
    </row>
    <row r="30931" spans="7:7">
      <c r="G30931"/>
    </row>
    <row r="30932" spans="7:7">
      <c r="G30932"/>
    </row>
    <row r="30933" spans="7:7">
      <c r="G30933"/>
    </row>
    <row r="30934" spans="7:7">
      <c r="G30934"/>
    </row>
    <row r="30935" spans="7:7">
      <c r="G30935"/>
    </row>
    <row r="30936" spans="7:7">
      <c r="G30936"/>
    </row>
    <row r="30937" spans="7:7">
      <c r="G30937"/>
    </row>
    <row r="30938" spans="7:7">
      <c r="G30938"/>
    </row>
    <row r="30939" spans="7:7">
      <c r="G30939"/>
    </row>
    <row r="30940" spans="7:7">
      <c r="G30940"/>
    </row>
    <row r="30941" spans="7:7">
      <c r="G30941"/>
    </row>
    <row r="30942" spans="7:7">
      <c r="G30942"/>
    </row>
    <row r="30943" spans="7:7">
      <c r="G30943"/>
    </row>
    <row r="30944" spans="7:7">
      <c r="G30944"/>
    </row>
    <row r="30945" spans="7:7">
      <c r="G30945"/>
    </row>
    <row r="30946" spans="7:7">
      <c r="G30946"/>
    </row>
    <row r="30947" spans="7:7">
      <c r="G30947"/>
    </row>
    <row r="30948" spans="7:7">
      <c r="G30948"/>
    </row>
    <row r="30949" spans="7:7">
      <c r="G30949"/>
    </row>
    <row r="30950" spans="7:7">
      <c r="G30950"/>
    </row>
    <row r="30951" spans="7:7">
      <c r="G30951"/>
    </row>
    <row r="30952" spans="7:7">
      <c r="G30952"/>
    </row>
    <row r="30953" spans="7:7">
      <c r="G30953"/>
    </row>
    <row r="30954" spans="7:7">
      <c r="G30954"/>
    </row>
    <row r="30955" spans="7:7">
      <c r="G30955"/>
    </row>
    <row r="30956" spans="7:7">
      <c r="G30956"/>
    </row>
    <row r="30957" spans="7:7">
      <c r="G30957"/>
    </row>
    <row r="30958" spans="7:7">
      <c r="G30958"/>
    </row>
    <row r="30959" spans="7:7">
      <c r="G30959"/>
    </row>
    <row r="30960" spans="7:7">
      <c r="G30960"/>
    </row>
    <row r="30961" spans="7:7">
      <c r="G30961"/>
    </row>
    <row r="30962" spans="7:7">
      <c r="G30962"/>
    </row>
    <row r="30963" spans="7:7">
      <c r="G30963"/>
    </row>
    <row r="30964" spans="7:7">
      <c r="G30964"/>
    </row>
    <row r="30965" spans="7:7">
      <c r="G30965"/>
    </row>
    <row r="30966" spans="7:7">
      <c r="G30966"/>
    </row>
    <row r="30967" spans="7:7">
      <c r="G30967"/>
    </row>
    <row r="30968" spans="7:7">
      <c r="G30968"/>
    </row>
    <row r="30969" spans="7:7">
      <c r="G30969"/>
    </row>
    <row r="30970" spans="7:7">
      <c r="G30970"/>
    </row>
    <row r="30971" spans="7:7">
      <c r="G30971"/>
    </row>
    <row r="30972" spans="7:7">
      <c r="G30972"/>
    </row>
    <row r="30973" spans="7:7">
      <c r="G30973"/>
    </row>
    <row r="30974" spans="7:7">
      <c r="G30974"/>
    </row>
    <row r="30975" spans="7:7">
      <c r="G30975"/>
    </row>
    <row r="30976" spans="7:7">
      <c r="G30976"/>
    </row>
    <row r="30977" spans="7:7">
      <c r="G30977"/>
    </row>
    <row r="30978" spans="7:7">
      <c r="G30978"/>
    </row>
    <row r="30979" spans="7:7">
      <c r="G30979"/>
    </row>
    <row r="30980" spans="7:7">
      <c r="G30980"/>
    </row>
    <row r="30981" spans="7:7">
      <c r="G30981"/>
    </row>
    <row r="30982" spans="7:7">
      <c r="G30982"/>
    </row>
    <row r="30983" spans="7:7">
      <c r="G30983"/>
    </row>
    <row r="30984" spans="7:7">
      <c r="G30984"/>
    </row>
    <row r="30985" spans="7:7">
      <c r="G30985"/>
    </row>
    <row r="30986" spans="7:7">
      <c r="G30986"/>
    </row>
    <row r="30987" spans="7:7">
      <c r="G30987"/>
    </row>
    <row r="30988" spans="7:7">
      <c r="G30988"/>
    </row>
    <row r="30989" spans="7:7">
      <c r="G30989"/>
    </row>
    <row r="30990" spans="7:7">
      <c r="G30990"/>
    </row>
    <row r="30991" spans="7:7">
      <c r="G30991"/>
    </row>
    <row r="30992" spans="7:7">
      <c r="G30992"/>
    </row>
    <row r="30993" spans="7:7">
      <c r="G30993"/>
    </row>
    <row r="30994" spans="7:7">
      <c r="G30994"/>
    </row>
    <row r="30995" spans="7:7">
      <c r="G30995"/>
    </row>
    <row r="30996" spans="7:7">
      <c r="G30996"/>
    </row>
    <row r="30997" spans="7:7">
      <c r="G30997"/>
    </row>
    <row r="30998" spans="7:7">
      <c r="G30998"/>
    </row>
    <row r="30999" spans="7:7">
      <c r="G30999"/>
    </row>
    <row r="31000" spans="7:7">
      <c r="G31000"/>
    </row>
    <row r="31001" spans="7:7">
      <c r="G31001"/>
    </row>
    <row r="31002" spans="7:7">
      <c r="G31002"/>
    </row>
    <row r="31003" spans="7:7">
      <c r="G31003"/>
    </row>
    <row r="31004" spans="7:7">
      <c r="G31004"/>
    </row>
    <row r="31005" spans="7:7">
      <c r="G31005"/>
    </row>
    <row r="31006" spans="7:7">
      <c r="G31006"/>
    </row>
    <row r="31007" spans="7:7">
      <c r="G31007"/>
    </row>
    <row r="31008" spans="7:7">
      <c r="G31008"/>
    </row>
    <row r="31009" spans="7:7">
      <c r="G31009"/>
    </row>
    <row r="31010" spans="7:7">
      <c r="G31010"/>
    </row>
    <row r="31011" spans="7:7">
      <c r="G31011"/>
    </row>
    <row r="31012" spans="7:7">
      <c r="G31012"/>
    </row>
    <row r="31013" spans="7:7">
      <c r="G31013"/>
    </row>
    <row r="31014" spans="7:7">
      <c r="G31014"/>
    </row>
    <row r="31015" spans="7:7">
      <c r="G31015"/>
    </row>
    <row r="31016" spans="7:7">
      <c r="G31016"/>
    </row>
    <row r="31017" spans="7:7">
      <c r="G31017"/>
    </row>
    <row r="31018" spans="7:7">
      <c r="G31018"/>
    </row>
    <row r="31019" spans="7:7">
      <c r="G31019"/>
    </row>
    <row r="31020" spans="7:7">
      <c r="G31020"/>
    </row>
    <row r="31021" spans="7:7">
      <c r="G31021"/>
    </row>
    <row r="31022" spans="7:7">
      <c r="G31022"/>
    </row>
    <row r="31023" spans="7:7">
      <c r="G31023"/>
    </row>
    <row r="31024" spans="7:7">
      <c r="G31024"/>
    </row>
    <row r="31025" spans="7:7">
      <c r="G31025"/>
    </row>
    <row r="31026" spans="7:7">
      <c r="G31026"/>
    </row>
    <row r="31027" spans="7:7">
      <c r="G31027"/>
    </row>
    <row r="31028" spans="7:7">
      <c r="G31028"/>
    </row>
    <row r="31029" spans="7:7">
      <c r="G31029"/>
    </row>
    <row r="31030" spans="7:7">
      <c r="G31030"/>
    </row>
    <row r="31031" spans="7:7">
      <c r="G31031"/>
    </row>
    <row r="31032" spans="7:7">
      <c r="G31032"/>
    </row>
    <row r="31033" spans="7:7">
      <c r="G31033"/>
    </row>
    <row r="31034" spans="7:7">
      <c r="G31034"/>
    </row>
    <row r="31035" spans="7:7">
      <c r="G31035"/>
    </row>
    <row r="31036" spans="7:7">
      <c r="G31036"/>
    </row>
    <row r="31037" spans="7:7">
      <c r="G31037"/>
    </row>
    <row r="31038" spans="7:7">
      <c r="G31038"/>
    </row>
    <row r="31039" spans="7:7">
      <c r="G31039"/>
    </row>
    <row r="31040" spans="7:7">
      <c r="G31040"/>
    </row>
    <row r="31041" spans="7:7">
      <c r="G31041"/>
    </row>
    <row r="31042" spans="7:7">
      <c r="G31042"/>
    </row>
    <row r="31043" spans="7:7">
      <c r="G31043"/>
    </row>
    <row r="31044" spans="7:7">
      <c r="G31044"/>
    </row>
    <row r="31045" spans="7:7">
      <c r="G31045"/>
    </row>
    <row r="31046" spans="7:7">
      <c r="G31046"/>
    </row>
    <row r="31047" spans="7:7">
      <c r="G31047"/>
    </row>
    <row r="31048" spans="7:7">
      <c r="G31048"/>
    </row>
    <row r="31049" spans="7:7">
      <c r="G31049"/>
    </row>
    <row r="31050" spans="7:7">
      <c r="G31050"/>
    </row>
    <row r="31051" spans="7:7">
      <c r="G31051"/>
    </row>
    <row r="31052" spans="7:7">
      <c r="G31052"/>
    </row>
    <row r="31053" spans="7:7">
      <c r="G31053"/>
    </row>
    <row r="31054" spans="7:7">
      <c r="G31054"/>
    </row>
    <row r="31055" spans="7:7">
      <c r="G31055"/>
    </row>
    <row r="31056" spans="7:7">
      <c r="G31056"/>
    </row>
    <row r="31057" spans="7:7">
      <c r="G31057"/>
    </row>
    <row r="31058" spans="7:7">
      <c r="G31058"/>
    </row>
    <row r="31059" spans="7:7">
      <c r="G31059"/>
    </row>
    <row r="31060" spans="7:7">
      <c r="G31060"/>
    </row>
    <row r="31061" spans="7:7">
      <c r="G31061"/>
    </row>
    <row r="31062" spans="7:7">
      <c r="G31062"/>
    </row>
    <row r="31063" spans="7:7">
      <c r="G31063"/>
    </row>
    <row r="31064" spans="7:7">
      <c r="G31064"/>
    </row>
    <row r="31065" spans="7:7">
      <c r="G31065"/>
    </row>
    <row r="31066" spans="7:7">
      <c r="G31066"/>
    </row>
    <row r="31067" spans="7:7">
      <c r="G31067"/>
    </row>
    <row r="31068" spans="7:7">
      <c r="G31068"/>
    </row>
    <row r="31069" spans="7:7">
      <c r="G31069"/>
    </row>
    <row r="31070" spans="7:7">
      <c r="G31070"/>
    </row>
    <row r="31071" spans="7:7">
      <c r="G31071"/>
    </row>
    <row r="31072" spans="7:7">
      <c r="G31072"/>
    </row>
    <row r="31073" spans="7:7">
      <c r="G31073"/>
    </row>
    <row r="31074" spans="7:7">
      <c r="G31074"/>
    </row>
    <row r="31075" spans="7:7">
      <c r="G31075"/>
    </row>
    <row r="31076" spans="7:7">
      <c r="G31076"/>
    </row>
    <row r="31077" spans="7:7">
      <c r="G31077"/>
    </row>
    <row r="31078" spans="7:7">
      <c r="G31078"/>
    </row>
    <row r="31079" spans="7:7">
      <c r="G31079"/>
    </row>
    <row r="31080" spans="7:7">
      <c r="G31080"/>
    </row>
    <row r="31081" spans="7:7">
      <c r="G31081"/>
    </row>
    <row r="31082" spans="7:7">
      <c r="G31082"/>
    </row>
    <row r="31083" spans="7:7">
      <c r="G31083"/>
    </row>
    <row r="31084" spans="7:7">
      <c r="G31084"/>
    </row>
    <row r="31085" spans="7:7">
      <c r="G31085"/>
    </row>
    <row r="31086" spans="7:7">
      <c r="G31086"/>
    </row>
    <row r="31087" spans="7:7">
      <c r="G31087"/>
    </row>
    <row r="31088" spans="7:7">
      <c r="G31088"/>
    </row>
    <row r="31089" spans="7:7">
      <c r="G31089"/>
    </row>
    <row r="31090" spans="7:7">
      <c r="G31090"/>
    </row>
    <row r="31091" spans="7:7">
      <c r="G31091"/>
    </row>
    <row r="31092" spans="7:7">
      <c r="G31092"/>
    </row>
    <row r="31093" spans="7:7">
      <c r="G31093"/>
    </row>
    <row r="31094" spans="7:7">
      <c r="G31094"/>
    </row>
    <row r="31095" spans="7:7">
      <c r="G31095"/>
    </row>
    <row r="31096" spans="7:7">
      <c r="G31096"/>
    </row>
    <row r="31097" spans="7:7">
      <c r="G31097"/>
    </row>
    <row r="31098" spans="7:7">
      <c r="G31098"/>
    </row>
    <row r="31099" spans="7:7">
      <c r="G31099"/>
    </row>
    <row r="31100" spans="7:7">
      <c r="G31100"/>
    </row>
    <row r="31101" spans="7:7">
      <c r="G31101"/>
    </row>
    <row r="31102" spans="7:7">
      <c r="G31102"/>
    </row>
    <row r="31103" spans="7:7">
      <c r="G31103"/>
    </row>
    <row r="31104" spans="7:7">
      <c r="G31104"/>
    </row>
    <row r="31105" spans="7:7">
      <c r="G31105"/>
    </row>
    <row r="31106" spans="7:7">
      <c r="G31106"/>
    </row>
    <row r="31107" spans="7:7">
      <c r="G31107"/>
    </row>
    <row r="31108" spans="7:7">
      <c r="G31108"/>
    </row>
    <row r="31109" spans="7:7">
      <c r="G31109"/>
    </row>
    <row r="31110" spans="7:7">
      <c r="G31110"/>
    </row>
    <row r="31111" spans="7:7">
      <c r="G31111"/>
    </row>
    <row r="31112" spans="7:7">
      <c r="G31112"/>
    </row>
    <row r="31113" spans="7:7">
      <c r="G31113"/>
    </row>
    <row r="31114" spans="7:7">
      <c r="G31114"/>
    </row>
    <row r="31115" spans="7:7">
      <c r="G31115"/>
    </row>
    <row r="31116" spans="7:7">
      <c r="G31116"/>
    </row>
    <row r="31117" spans="7:7">
      <c r="G31117"/>
    </row>
    <row r="31118" spans="7:7">
      <c r="G31118"/>
    </row>
    <row r="31119" spans="7:7">
      <c r="G31119"/>
    </row>
    <row r="31120" spans="7:7">
      <c r="G31120"/>
    </row>
    <row r="31121" spans="7:7">
      <c r="G31121"/>
    </row>
    <row r="31122" spans="7:7">
      <c r="G31122"/>
    </row>
    <row r="31123" spans="7:7">
      <c r="G31123"/>
    </row>
    <row r="31124" spans="7:7">
      <c r="G31124"/>
    </row>
    <row r="31125" spans="7:7">
      <c r="G31125"/>
    </row>
    <row r="31126" spans="7:7">
      <c r="G31126"/>
    </row>
    <row r="31127" spans="7:7">
      <c r="G31127"/>
    </row>
    <row r="31128" spans="7:7">
      <c r="G31128"/>
    </row>
    <row r="31129" spans="7:7">
      <c r="G31129"/>
    </row>
    <row r="31130" spans="7:7">
      <c r="G31130"/>
    </row>
    <row r="31131" spans="7:7">
      <c r="G31131"/>
    </row>
    <row r="31132" spans="7:7">
      <c r="G31132"/>
    </row>
    <row r="31133" spans="7:7">
      <c r="G31133"/>
    </row>
    <row r="31134" spans="7:7">
      <c r="G31134"/>
    </row>
    <row r="31135" spans="7:7">
      <c r="G31135"/>
    </row>
    <row r="31136" spans="7:7">
      <c r="G31136"/>
    </row>
    <row r="31137" spans="7:7">
      <c r="G31137"/>
    </row>
    <row r="31138" spans="7:7">
      <c r="G31138"/>
    </row>
    <row r="31139" spans="7:7">
      <c r="G31139"/>
    </row>
    <row r="31140" spans="7:7">
      <c r="G31140"/>
    </row>
    <row r="31141" spans="7:7">
      <c r="G31141"/>
    </row>
    <row r="31142" spans="7:7">
      <c r="G31142"/>
    </row>
    <row r="31143" spans="7:7">
      <c r="G31143"/>
    </row>
    <row r="31144" spans="7:7">
      <c r="G31144"/>
    </row>
    <row r="31145" spans="7:7">
      <c r="G31145"/>
    </row>
    <row r="31146" spans="7:7">
      <c r="G31146"/>
    </row>
    <row r="31147" spans="7:7">
      <c r="G31147"/>
    </row>
    <row r="31148" spans="7:7">
      <c r="G31148"/>
    </row>
    <row r="31149" spans="7:7">
      <c r="G31149"/>
    </row>
    <row r="31150" spans="7:7">
      <c r="G31150"/>
    </row>
    <row r="31151" spans="7:7">
      <c r="G31151"/>
    </row>
    <row r="31152" spans="7:7">
      <c r="G31152"/>
    </row>
    <row r="31153" spans="7:7">
      <c r="G31153"/>
    </row>
    <row r="31154" spans="7:7">
      <c r="G31154"/>
    </row>
    <row r="31155" spans="7:7">
      <c r="G31155"/>
    </row>
    <row r="31156" spans="7:7">
      <c r="G31156"/>
    </row>
    <row r="31157" spans="7:7">
      <c r="G31157"/>
    </row>
    <row r="31158" spans="7:7">
      <c r="G31158"/>
    </row>
    <row r="31159" spans="7:7">
      <c r="G31159"/>
    </row>
    <row r="31160" spans="7:7">
      <c r="G31160"/>
    </row>
    <row r="31161" spans="7:7">
      <c r="G31161"/>
    </row>
    <row r="31162" spans="7:7">
      <c r="G31162"/>
    </row>
    <row r="31163" spans="7:7">
      <c r="G31163"/>
    </row>
    <row r="31164" spans="7:7">
      <c r="G31164"/>
    </row>
    <row r="31165" spans="7:7">
      <c r="G31165"/>
    </row>
    <row r="31166" spans="7:7">
      <c r="G31166"/>
    </row>
    <row r="31167" spans="7:7">
      <c r="G31167"/>
    </row>
    <row r="31168" spans="7:7">
      <c r="G31168"/>
    </row>
    <row r="31169" spans="7:7">
      <c r="G31169"/>
    </row>
    <row r="31170" spans="7:7">
      <c r="G31170"/>
    </row>
    <row r="31171" spans="7:7">
      <c r="G31171"/>
    </row>
    <row r="31172" spans="7:7">
      <c r="G31172"/>
    </row>
    <row r="31173" spans="7:7">
      <c r="G31173"/>
    </row>
    <row r="31174" spans="7:7">
      <c r="G31174"/>
    </row>
    <row r="31175" spans="7:7">
      <c r="G31175"/>
    </row>
    <row r="31176" spans="7:7">
      <c r="G31176"/>
    </row>
    <row r="31177" spans="7:7">
      <c r="G31177"/>
    </row>
    <row r="31178" spans="7:7">
      <c r="G31178"/>
    </row>
    <row r="31179" spans="7:7">
      <c r="G31179"/>
    </row>
    <row r="31180" spans="7:7">
      <c r="G31180"/>
    </row>
    <row r="31181" spans="7:7">
      <c r="G31181"/>
    </row>
    <row r="31182" spans="7:7">
      <c r="G31182"/>
    </row>
    <row r="31183" spans="7:7">
      <c r="G31183"/>
    </row>
    <row r="31184" spans="7:7">
      <c r="G31184"/>
    </row>
    <row r="31185" spans="7:7">
      <c r="G31185"/>
    </row>
    <row r="31186" spans="7:7">
      <c r="G31186"/>
    </row>
    <row r="31187" spans="7:7">
      <c r="G31187"/>
    </row>
    <row r="31188" spans="7:7">
      <c r="G31188"/>
    </row>
    <row r="31189" spans="7:7">
      <c r="G31189"/>
    </row>
    <row r="31190" spans="7:7">
      <c r="G31190"/>
    </row>
    <row r="31191" spans="7:7">
      <c r="G31191"/>
    </row>
    <row r="31192" spans="7:7">
      <c r="G31192"/>
    </row>
    <row r="31193" spans="7:7">
      <c r="G31193"/>
    </row>
    <row r="31194" spans="7:7">
      <c r="G31194"/>
    </row>
    <row r="31195" spans="7:7">
      <c r="G31195"/>
    </row>
    <row r="31196" spans="7:7">
      <c r="G31196"/>
    </row>
    <row r="31197" spans="7:7">
      <c r="G31197"/>
    </row>
    <row r="31198" spans="7:7">
      <c r="G31198"/>
    </row>
    <row r="31199" spans="7:7">
      <c r="G31199"/>
    </row>
    <row r="31200" spans="7:7">
      <c r="G31200"/>
    </row>
    <row r="31201" spans="7:7">
      <c r="G31201"/>
    </row>
    <row r="31202" spans="7:7">
      <c r="G31202"/>
    </row>
    <row r="31203" spans="7:7">
      <c r="G31203"/>
    </row>
    <row r="31204" spans="7:7">
      <c r="G31204"/>
    </row>
    <row r="31205" spans="7:7">
      <c r="G31205"/>
    </row>
    <row r="31206" spans="7:7">
      <c r="G31206"/>
    </row>
    <row r="31207" spans="7:7">
      <c r="G31207"/>
    </row>
    <row r="31208" spans="7:7">
      <c r="G31208"/>
    </row>
    <row r="31209" spans="7:7">
      <c r="G31209"/>
    </row>
    <row r="31210" spans="7:7">
      <c r="G31210"/>
    </row>
    <row r="31211" spans="7:7">
      <c r="G31211"/>
    </row>
    <row r="31212" spans="7:7">
      <c r="G31212"/>
    </row>
    <row r="31213" spans="7:7">
      <c r="G31213"/>
    </row>
    <row r="31214" spans="7:7">
      <c r="G31214"/>
    </row>
    <row r="31215" spans="7:7">
      <c r="G31215"/>
    </row>
    <row r="31216" spans="7:7">
      <c r="G31216"/>
    </row>
    <row r="31217" spans="7:7">
      <c r="G31217"/>
    </row>
    <row r="31218" spans="7:7">
      <c r="G31218"/>
    </row>
    <row r="31219" spans="7:7">
      <c r="G31219"/>
    </row>
    <row r="31220" spans="7:7">
      <c r="G31220"/>
    </row>
    <row r="31221" spans="7:7">
      <c r="G31221"/>
    </row>
    <row r="31222" spans="7:7">
      <c r="G31222"/>
    </row>
    <row r="31223" spans="7:7">
      <c r="G31223"/>
    </row>
    <row r="31224" spans="7:7">
      <c r="G31224"/>
    </row>
    <row r="31225" spans="7:7">
      <c r="G31225"/>
    </row>
    <row r="31226" spans="7:7">
      <c r="G31226"/>
    </row>
    <row r="31227" spans="7:7">
      <c r="G31227"/>
    </row>
    <row r="31228" spans="7:7">
      <c r="G31228"/>
    </row>
    <row r="31229" spans="7:7">
      <c r="G31229"/>
    </row>
    <row r="31230" spans="7:7">
      <c r="G31230"/>
    </row>
    <row r="31231" spans="7:7">
      <c r="G31231"/>
    </row>
    <row r="31232" spans="7:7">
      <c r="G31232"/>
    </row>
    <row r="31233" spans="7:7">
      <c r="G31233"/>
    </row>
    <row r="31234" spans="7:7">
      <c r="G31234"/>
    </row>
    <row r="31235" spans="7:7">
      <c r="G31235"/>
    </row>
    <row r="31236" spans="7:7">
      <c r="G31236"/>
    </row>
    <row r="31237" spans="7:7">
      <c r="G31237"/>
    </row>
    <row r="31238" spans="7:7">
      <c r="G31238"/>
    </row>
    <row r="31239" spans="7:7">
      <c r="G31239"/>
    </row>
    <row r="31240" spans="7:7">
      <c r="G31240"/>
    </row>
    <row r="31241" spans="7:7">
      <c r="G31241"/>
    </row>
    <row r="31242" spans="7:7">
      <c r="G31242"/>
    </row>
    <row r="31243" spans="7:7">
      <c r="G31243"/>
    </row>
    <row r="31244" spans="7:7">
      <c r="G31244"/>
    </row>
    <row r="31245" spans="7:7">
      <c r="G31245"/>
    </row>
    <row r="31246" spans="7:7">
      <c r="G31246"/>
    </row>
    <row r="31247" spans="7:7">
      <c r="G31247"/>
    </row>
    <row r="31248" spans="7:7">
      <c r="G31248"/>
    </row>
    <row r="31249" spans="7:7">
      <c r="G31249"/>
    </row>
    <row r="31250" spans="7:7">
      <c r="G31250"/>
    </row>
    <row r="31251" spans="7:7">
      <c r="G31251"/>
    </row>
    <row r="31252" spans="7:7">
      <c r="G31252"/>
    </row>
    <row r="31253" spans="7:7">
      <c r="G31253"/>
    </row>
    <row r="31254" spans="7:7">
      <c r="G31254"/>
    </row>
    <row r="31255" spans="7:7">
      <c r="G31255"/>
    </row>
    <row r="31256" spans="7:7">
      <c r="G31256"/>
    </row>
    <row r="31257" spans="7:7">
      <c r="G31257"/>
    </row>
    <row r="31258" spans="7:7">
      <c r="G31258"/>
    </row>
    <row r="31259" spans="7:7">
      <c r="G31259"/>
    </row>
    <row r="31260" spans="7:7">
      <c r="G31260"/>
    </row>
    <row r="31261" spans="7:7">
      <c r="G31261"/>
    </row>
    <row r="31262" spans="7:7">
      <c r="G31262"/>
    </row>
    <row r="31263" spans="7:7">
      <c r="G31263"/>
    </row>
    <row r="31264" spans="7:7">
      <c r="G31264"/>
    </row>
    <row r="31265" spans="7:7">
      <c r="G31265"/>
    </row>
    <row r="31266" spans="7:7">
      <c r="G31266"/>
    </row>
    <row r="31267" spans="7:7">
      <c r="G31267"/>
    </row>
    <row r="31268" spans="7:7">
      <c r="G31268"/>
    </row>
    <row r="31269" spans="7:7">
      <c r="G31269"/>
    </row>
    <row r="31270" spans="7:7">
      <c r="G31270"/>
    </row>
    <row r="31271" spans="7:7">
      <c r="G31271"/>
    </row>
    <row r="31272" spans="7:7">
      <c r="G31272"/>
    </row>
    <row r="31273" spans="7:7">
      <c r="G31273"/>
    </row>
    <row r="31274" spans="7:7">
      <c r="G31274"/>
    </row>
    <row r="31275" spans="7:7">
      <c r="G31275"/>
    </row>
    <row r="31276" spans="7:7">
      <c r="G31276"/>
    </row>
    <row r="31277" spans="7:7">
      <c r="G31277"/>
    </row>
    <row r="31278" spans="7:7">
      <c r="G31278"/>
    </row>
    <row r="31279" spans="7:7">
      <c r="G31279"/>
    </row>
    <row r="31280" spans="7:7">
      <c r="G31280"/>
    </row>
    <row r="31281" spans="7:7">
      <c r="G31281"/>
    </row>
    <row r="31282" spans="7:7">
      <c r="G31282"/>
    </row>
    <row r="31283" spans="7:7">
      <c r="G31283"/>
    </row>
    <row r="31284" spans="7:7">
      <c r="G31284"/>
    </row>
    <row r="31285" spans="7:7">
      <c r="G31285"/>
    </row>
    <row r="31286" spans="7:7">
      <c r="G31286"/>
    </row>
    <row r="31287" spans="7:7">
      <c r="G31287"/>
    </row>
    <row r="31288" spans="7:7">
      <c r="G31288"/>
    </row>
    <row r="31289" spans="7:7">
      <c r="G31289"/>
    </row>
    <row r="31290" spans="7:7">
      <c r="G31290"/>
    </row>
    <row r="31291" spans="7:7">
      <c r="G31291"/>
    </row>
    <row r="31292" spans="7:7">
      <c r="G31292"/>
    </row>
    <row r="31293" spans="7:7">
      <c r="G31293"/>
    </row>
    <row r="31294" spans="7:7">
      <c r="G31294"/>
    </row>
    <row r="31295" spans="7:7">
      <c r="G31295"/>
    </row>
    <row r="31296" spans="7:7">
      <c r="G31296"/>
    </row>
    <row r="31297" spans="7:7">
      <c r="G31297"/>
    </row>
    <row r="31298" spans="7:7">
      <c r="G31298"/>
    </row>
    <row r="31299" spans="7:7">
      <c r="G31299"/>
    </row>
    <row r="31300" spans="7:7">
      <c r="G31300"/>
    </row>
    <row r="31301" spans="7:7">
      <c r="G31301"/>
    </row>
    <row r="31302" spans="7:7">
      <c r="G31302"/>
    </row>
    <row r="31303" spans="7:7">
      <c r="G31303"/>
    </row>
    <row r="31304" spans="7:7">
      <c r="G31304"/>
    </row>
    <row r="31305" spans="7:7">
      <c r="G31305"/>
    </row>
    <row r="31306" spans="7:7">
      <c r="G31306"/>
    </row>
    <row r="31307" spans="7:7">
      <c r="G31307"/>
    </row>
    <row r="31308" spans="7:7">
      <c r="G31308"/>
    </row>
    <row r="31309" spans="7:7">
      <c r="G31309"/>
    </row>
    <row r="31310" spans="7:7">
      <c r="G31310"/>
    </row>
    <row r="31311" spans="7:7">
      <c r="G31311"/>
    </row>
    <row r="31312" spans="7:7">
      <c r="G31312"/>
    </row>
    <row r="31313" spans="7:7">
      <c r="G31313"/>
    </row>
    <row r="31314" spans="7:7">
      <c r="G31314"/>
    </row>
    <row r="31315" spans="7:7">
      <c r="G31315"/>
    </row>
    <row r="31316" spans="7:7">
      <c r="G31316"/>
    </row>
    <row r="31317" spans="7:7">
      <c r="G31317"/>
    </row>
    <row r="31318" spans="7:7">
      <c r="G31318"/>
    </row>
    <row r="31319" spans="7:7">
      <c r="G31319"/>
    </row>
    <row r="31320" spans="7:7">
      <c r="G31320"/>
    </row>
    <row r="31321" spans="7:7">
      <c r="G31321"/>
    </row>
    <row r="31322" spans="7:7">
      <c r="G31322"/>
    </row>
    <row r="31323" spans="7:7">
      <c r="G31323"/>
    </row>
    <row r="31324" spans="7:7">
      <c r="G31324"/>
    </row>
    <row r="31325" spans="7:7">
      <c r="G31325"/>
    </row>
    <row r="31326" spans="7:7">
      <c r="G31326"/>
    </row>
    <row r="31327" spans="7:7">
      <c r="G31327"/>
    </row>
    <row r="31328" spans="7:7">
      <c r="G31328"/>
    </row>
    <row r="31329" spans="7:7">
      <c r="G31329"/>
    </row>
    <row r="31330" spans="7:7">
      <c r="G31330"/>
    </row>
    <row r="31331" spans="7:7">
      <c r="G31331"/>
    </row>
    <row r="31332" spans="7:7">
      <c r="G31332"/>
    </row>
    <row r="31333" spans="7:7">
      <c r="G31333"/>
    </row>
    <row r="31334" spans="7:7">
      <c r="G31334"/>
    </row>
    <row r="31335" spans="7:7">
      <c r="G31335"/>
    </row>
    <row r="31336" spans="7:7">
      <c r="G31336"/>
    </row>
    <row r="31337" spans="7:7">
      <c r="G31337"/>
    </row>
    <row r="31338" spans="7:7">
      <c r="G31338"/>
    </row>
    <row r="31339" spans="7:7">
      <c r="G31339"/>
    </row>
    <row r="31340" spans="7:7">
      <c r="G31340"/>
    </row>
    <row r="31341" spans="7:7">
      <c r="G31341"/>
    </row>
    <row r="31342" spans="7:7">
      <c r="G31342"/>
    </row>
    <row r="31343" spans="7:7">
      <c r="G31343"/>
    </row>
    <row r="31344" spans="7:7">
      <c r="G31344"/>
    </row>
    <row r="31345" spans="7:7">
      <c r="G31345"/>
    </row>
    <row r="31346" spans="7:7">
      <c r="G31346"/>
    </row>
    <row r="31347" spans="7:7">
      <c r="G31347"/>
    </row>
    <row r="31348" spans="7:7">
      <c r="G31348"/>
    </row>
    <row r="31349" spans="7:7">
      <c r="G31349"/>
    </row>
    <row r="31350" spans="7:7">
      <c r="G31350"/>
    </row>
    <row r="31351" spans="7:7">
      <c r="G31351"/>
    </row>
    <row r="31352" spans="7:7">
      <c r="G31352"/>
    </row>
    <row r="31353" spans="7:7">
      <c r="G31353"/>
    </row>
    <row r="31354" spans="7:7">
      <c r="G31354"/>
    </row>
    <row r="31355" spans="7:7">
      <c r="G31355"/>
    </row>
    <row r="31356" spans="7:7">
      <c r="G31356"/>
    </row>
    <row r="31357" spans="7:7">
      <c r="G31357"/>
    </row>
    <row r="31358" spans="7:7">
      <c r="G31358"/>
    </row>
    <row r="31359" spans="7:7">
      <c r="G31359"/>
    </row>
    <row r="31360" spans="7:7">
      <c r="G31360"/>
    </row>
    <row r="31361" spans="7:7">
      <c r="G31361"/>
    </row>
    <row r="31362" spans="7:7">
      <c r="G31362"/>
    </row>
    <row r="31363" spans="7:7">
      <c r="G31363"/>
    </row>
    <row r="31364" spans="7:7">
      <c r="G31364"/>
    </row>
    <row r="31365" spans="7:7">
      <c r="G31365"/>
    </row>
    <row r="31366" spans="7:7">
      <c r="G31366"/>
    </row>
    <row r="31367" spans="7:7">
      <c r="G31367"/>
    </row>
    <row r="31368" spans="7:7">
      <c r="G31368"/>
    </row>
    <row r="31369" spans="7:7">
      <c r="G31369"/>
    </row>
    <row r="31370" spans="7:7">
      <c r="G31370"/>
    </row>
    <row r="31371" spans="7:7">
      <c r="G31371"/>
    </row>
    <row r="31372" spans="7:7">
      <c r="G31372"/>
    </row>
    <row r="31373" spans="7:7">
      <c r="G31373"/>
    </row>
    <row r="31374" spans="7:7">
      <c r="G31374"/>
    </row>
    <row r="31375" spans="7:7">
      <c r="G31375"/>
    </row>
    <row r="31376" spans="7:7">
      <c r="G31376"/>
    </row>
    <row r="31377" spans="7:7">
      <c r="G31377"/>
    </row>
    <row r="31378" spans="7:7">
      <c r="G31378"/>
    </row>
    <row r="31379" spans="7:7">
      <c r="G31379"/>
    </row>
    <row r="31380" spans="7:7">
      <c r="G31380"/>
    </row>
    <row r="31381" spans="7:7">
      <c r="G31381"/>
    </row>
    <row r="31382" spans="7:7">
      <c r="G31382"/>
    </row>
    <row r="31383" spans="7:7">
      <c r="G31383"/>
    </row>
    <row r="31384" spans="7:7">
      <c r="G31384"/>
    </row>
    <row r="31385" spans="7:7">
      <c r="G31385"/>
    </row>
    <row r="31386" spans="7:7">
      <c r="G31386"/>
    </row>
    <row r="31387" spans="7:7">
      <c r="G31387"/>
    </row>
    <row r="31388" spans="7:7">
      <c r="G31388"/>
    </row>
    <row r="31389" spans="7:7">
      <c r="G31389"/>
    </row>
    <row r="31390" spans="7:7">
      <c r="G31390"/>
    </row>
    <row r="31391" spans="7:7">
      <c r="G31391"/>
    </row>
    <row r="31392" spans="7:7">
      <c r="G31392"/>
    </row>
    <row r="31393" spans="7:7">
      <c r="G31393"/>
    </row>
    <row r="31394" spans="7:7">
      <c r="G31394"/>
    </row>
    <row r="31395" spans="7:7">
      <c r="G31395"/>
    </row>
    <row r="31396" spans="7:7">
      <c r="G31396"/>
    </row>
    <row r="31397" spans="7:7">
      <c r="G31397"/>
    </row>
    <row r="31398" spans="7:7">
      <c r="G31398"/>
    </row>
    <row r="31399" spans="7:7">
      <c r="G31399"/>
    </row>
    <row r="31400" spans="7:7">
      <c r="G31400"/>
    </row>
    <row r="31401" spans="7:7">
      <c r="G31401"/>
    </row>
    <row r="31402" spans="7:7">
      <c r="G31402"/>
    </row>
    <row r="31403" spans="7:7">
      <c r="G31403"/>
    </row>
    <row r="31404" spans="7:7">
      <c r="G31404"/>
    </row>
    <row r="31405" spans="7:7">
      <c r="G31405"/>
    </row>
    <row r="31406" spans="7:7">
      <c r="G31406"/>
    </row>
    <row r="31407" spans="7:7">
      <c r="G31407"/>
    </row>
    <row r="31408" spans="7:7">
      <c r="G31408"/>
    </row>
    <row r="31409" spans="7:7">
      <c r="G31409"/>
    </row>
    <row r="31410" spans="7:7">
      <c r="G31410"/>
    </row>
    <row r="31411" spans="7:7">
      <c r="G31411"/>
    </row>
    <row r="31412" spans="7:7">
      <c r="G31412"/>
    </row>
    <row r="31413" spans="7:7">
      <c r="G31413"/>
    </row>
    <row r="31414" spans="7:7">
      <c r="G31414"/>
    </row>
    <row r="31415" spans="7:7">
      <c r="G31415"/>
    </row>
    <row r="31416" spans="7:7">
      <c r="G31416"/>
    </row>
    <row r="31417" spans="7:7">
      <c r="G31417"/>
    </row>
    <row r="31418" spans="7:7">
      <c r="G31418"/>
    </row>
    <row r="31419" spans="7:7">
      <c r="G31419"/>
    </row>
    <row r="31420" spans="7:7">
      <c r="G31420"/>
    </row>
    <row r="31421" spans="7:7">
      <c r="G31421"/>
    </row>
    <row r="31422" spans="7:7">
      <c r="G31422"/>
    </row>
    <row r="31423" spans="7:7">
      <c r="G31423"/>
    </row>
    <row r="31424" spans="7:7">
      <c r="G31424"/>
    </row>
    <row r="31425" spans="7:7">
      <c r="G31425"/>
    </row>
    <row r="31426" spans="7:7">
      <c r="G31426"/>
    </row>
    <row r="31427" spans="7:7">
      <c r="G31427"/>
    </row>
    <row r="31428" spans="7:7">
      <c r="G31428"/>
    </row>
    <row r="31429" spans="7:7">
      <c r="G31429"/>
    </row>
    <row r="31430" spans="7:7">
      <c r="G31430"/>
    </row>
    <row r="31431" spans="7:7">
      <c r="G31431"/>
    </row>
    <row r="31432" spans="7:7">
      <c r="G31432"/>
    </row>
    <row r="31433" spans="7:7">
      <c r="G31433"/>
    </row>
    <row r="31434" spans="7:7">
      <c r="G31434"/>
    </row>
    <row r="31435" spans="7:7">
      <c r="G31435"/>
    </row>
    <row r="31436" spans="7:7">
      <c r="G31436"/>
    </row>
    <row r="31437" spans="7:7">
      <c r="G31437"/>
    </row>
    <row r="31438" spans="7:7">
      <c r="G31438"/>
    </row>
    <row r="31439" spans="7:7">
      <c r="G31439"/>
    </row>
    <row r="31440" spans="7:7">
      <c r="G31440"/>
    </row>
    <row r="31441" spans="7:7">
      <c r="G31441"/>
    </row>
    <row r="31442" spans="7:7">
      <c r="G31442"/>
    </row>
    <row r="31443" spans="7:7">
      <c r="G31443"/>
    </row>
    <row r="31444" spans="7:7">
      <c r="G31444"/>
    </row>
    <row r="31445" spans="7:7">
      <c r="G31445"/>
    </row>
    <row r="31446" spans="7:7">
      <c r="G31446"/>
    </row>
    <row r="31447" spans="7:7">
      <c r="G31447"/>
    </row>
    <row r="31448" spans="7:7">
      <c r="G31448"/>
    </row>
    <row r="31449" spans="7:7">
      <c r="G31449"/>
    </row>
    <row r="31450" spans="7:7">
      <c r="G31450"/>
    </row>
    <row r="31451" spans="7:7">
      <c r="G31451"/>
    </row>
    <row r="31452" spans="7:7">
      <c r="G31452"/>
    </row>
    <row r="31453" spans="7:7">
      <c r="G31453"/>
    </row>
    <row r="31454" spans="7:7">
      <c r="G31454"/>
    </row>
    <row r="31455" spans="7:7">
      <c r="G31455"/>
    </row>
    <row r="31456" spans="7:7">
      <c r="G31456"/>
    </row>
    <row r="31457" spans="7:7">
      <c r="G31457"/>
    </row>
    <row r="31458" spans="7:7">
      <c r="G31458"/>
    </row>
    <row r="31459" spans="7:7">
      <c r="G31459"/>
    </row>
    <row r="31460" spans="7:7">
      <c r="G31460"/>
    </row>
    <row r="31461" spans="7:7">
      <c r="G31461"/>
    </row>
    <row r="31462" spans="7:7">
      <c r="G31462"/>
    </row>
    <row r="31463" spans="7:7">
      <c r="G31463"/>
    </row>
    <row r="31464" spans="7:7">
      <c r="G31464"/>
    </row>
    <row r="31465" spans="7:7">
      <c r="G31465"/>
    </row>
    <row r="31466" spans="7:7">
      <c r="G31466"/>
    </row>
    <row r="31467" spans="7:7">
      <c r="G31467"/>
    </row>
    <row r="31468" spans="7:7">
      <c r="G31468"/>
    </row>
    <row r="31469" spans="7:7">
      <c r="G31469"/>
    </row>
    <row r="31470" spans="7:7">
      <c r="G31470"/>
    </row>
    <row r="31471" spans="7:7">
      <c r="G31471"/>
    </row>
    <row r="31472" spans="7:7">
      <c r="G31472"/>
    </row>
    <row r="31473" spans="7:7">
      <c r="G31473"/>
    </row>
    <row r="31474" spans="7:7">
      <c r="G31474"/>
    </row>
    <row r="31475" spans="7:7">
      <c r="G31475"/>
    </row>
    <row r="31476" spans="7:7">
      <c r="G31476"/>
    </row>
    <row r="31477" spans="7:7">
      <c r="G31477"/>
    </row>
    <row r="31478" spans="7:7">
      <c r="G31478"/>
    </row>
    <row r="31479" spans="7:7">
      <c r="G31479"/>
    </row>
    <row r="31480" spans="7:7">
      <c r="G31480"/>
    </row>
    <row r="31481" spans="7:7">
      <c r="G31481"/>
    </row>
    <row r="31482" spans="7:7">
      <c r="G31482"/>
    </row>
    <row r="31483" spans="7:7">
      <c r="G31483"/>
    </row>
    <row r="31484" spans="7:7">
      <c r="G31484"/>
    </row>
    <row r="31485" spans="7:7">
      <c r="G31485"/>
    </row>
    <row r="31486" spans="7:7">
      <c r="G31486"/>
    </row>
    <row r="31487" spans="7:7">
      <c r="G31487"/>
    </row>
    <row r="31488" spans="7:7">
      <c r="G31488"/>
    </row>
    <row r="31489" spans="7:7">
      <c r="G31489"/>
    </row>
    <row r="31490" spans="7:7">
      <c r="G31490"/>
    </row>
    <row r="31491" spans="7:7">
      <c r="G31491"/>
    </row>
    <row r="31492" spans="7:7">
      <c r="G31492"/>
    </row>
    <row r="31493" spans="7:7">
      <c r="G31493"/>
    </row>
    <row r="31494" spans="7:7">
      <c r="G31494"/>
    </row>
    <row r="31495" spans="7:7">
      <c r="G31495"/>
    </row>
    <row r="31496" spans="7:7">
      <c r="G31496"/>
    </row>
    <row r="31497" spans="7:7">
      <c r="G31497"/>
    </row>
    <row r="31498" spans="7:7">
      <c r="G31498"/>
    </row>
    <row r="31499" spans="7:7">
      <c r="G31499"/>
    </row>
    <row r="31500" spans="7:7">
      <c r="G31500"/>
    </row>
    <row r="31501" spans="7:7">
      <c r="G31501"/>
    </row>
    <row r="31502" spans="7:7">
      <c r="G31502"/>
    </row>
    <row r="31503" spans="7:7">
      <c r="G31503"/>
    </row>
    <row r="31504" spans="7:7">
      <c r="G31504"/>
    </row>
    <row r="31505" spans="7:7">
      <c r="G31505"/>
    </row>
    <row r="31506" spans="7:7">
      <c r="G31506"/>
    </row>
    <row r="31507" spans="7:7">
      <c r="G31507"/>
    </row>
    <row r="31508" spans="7:7">
      <c r="G31508"/>
    </row>
    <row r="31509" spans="7:7">
      <c r="G31509"/>
    </row>
    <row r="31510" spans="7:7">
      <c r="G31510"/>
    </row>
    <row r="31511" spans="7:7">
      <c r="G31511"/>
    </row>
    <row r="31512" spans="7:7">
      <c r="G31512"/>
    </row>
    <row r="31513" spans="7:7">
      <c r="G31513"/>
    </row>
    <row r="31514" spans="7:7">
      <c r="G31514"/>
    </row>
    <row r="31515" spans="7:7">
      <c r="G31515"/>
    </row>
    <row r="31516" spans="7:7">
      <c r="G31516"/>
    </row>
    <row r="31517" spans="7:7">
      <c r="G31517"/>
    </row>
    <row r="31518" spans="7:7">
      <c r="G31518"/>
    </row>
    <row r="31519" spans="7:7">
      <c r="G31519"/>
    </row>
    <row r="31520" spans="7:7">
      <c r="G31520"/>
    </row>
    <row r="31521" spans="7:7">
      <c r="G31521"/>
    </row>
    <row r="31522" spans="7:7">
      <c r="G31522"/>
    </row>
    <row r="31523" spans="7:7">
      <c r="G31523"/>
    </row>
    <row r="31524" spans="7:7">
      <c r="G31524"/>
    </row>
    <row r="31525" spans="7:7">
      <c r="G31525"/>
    </row>
    <row r="31526" spans="7:7">
      <c r="G31526"/>
    </row>
    <row r="31527" spans="7:7">
      <c r="G31527"/>
    </row>
    <row r="31528" spans="7:7">
      <c r="G31528"/>
    </row>
    <row r="31529" spans="7:7">
      <c r="G31529"/>
    </row>
    <row r="31530" spans="7:7">
      <c r="G31530"/>
    </row>
    <row r="31531" spans="7:7">
      <c r="G31531"/>
    </row>
    <row r="31532" spans="7:7">
      <c r="G31532"/>
    </row>
    <row r="31533" spans="7:7">
      <c r="G31533"/>
    </row>
    <row r="31534" spans="7:7">
      <c r="G31534"/>
    </row>
    <row r="31535" spans="7:7">
      <c r="G31535"/>
    </row>
    <row r="31536" spans="7:7">
      <c r="G31536"/>
    </row>
    <row r="31537" spans="7:7">
      <c r="G31537"/>
    </row>
    <row r="31538" spans="7:7">
      <c r="G31538"/>
    </row>
    <row r="31539" spans="7:7">
      <c r="G31539"/>
    </row>
    <row r="31540" spans="7:7">
      <c r="G31540"/>
    </row>
    <row r="31541" spans="7:7">
      <c r="G31541"/>
    </row>
    <row r="31542" spans="7:7">
      <c r="G31542"/>
    </row>
    <row r="31543" spans="7:7">
      <c r="G31543"/>
    </row>
    <row r="31544" spans="7:7">
      <c r="G31544"/>
    </row>
    <row r="31545" spans="7:7">
      <c r="G31545"/>
    </row>
    <row r="31546" spans="7:7">
      <c r="G31546"/>
    </row>
    <row r="31547" spans="7:7">
      <c r="G31547"/>
    </row>
    <row r="31548" spans="7:7">
      <c r="G31548"/>
    </row>
    <row r="31549" spans="7:7">
      <c r="G31549"/>
    </row>
    <row r="31550" spans="7:7">
      <c r="G31550"/>
    </row>
    <row r="31551" spans="7:7">
      <c r="G31551"/>
    </row>
    <row r="31552" spans="7:7">
      <c r="G31552"/>
    </row>
    <row r="31553" spans="7:7">
      <c r="G31553"/>
    </row>
    <row r="31554" spans="7:7">
      <c r="G31554"/>
    </row>
    <row r="31555" spans="7:7">
      <c r="G31555"/>
    </row>
    <row r="31556" spans="7:7">
      <c r="G31556"/>
    </row>
    <row r="31557" spans="7:7">
      <c r="G31557"/>
    </row>
    <row r="31558" spans="7:7">
      <c r="G31558"/>
    </row>
    <row r="31559" spans="7:7">
      <c r="G31559"/>
    </row>
    <row r="31560" spans="7:7">
      <c r="G31560"/>
    </row>
    <row r="31561" spans="7:7">
      <c r="G31561"/>
    </row>
    <row r="31562" spans="7:7">
      <c r="G31562"/>
    </row>
    <row r="31563" spans="7:7">
      <c r="G31563"/>
    </row>
    <row r="31564" spans="7:7">
      <c r="G31564"/>
    </row>
    <row r="31565" spans="7:7">
      <c r="G31565"/>
    </row>
    <row r="31566" spans="7:7">
      <c r="G31566"/>
    </row>
    <row r="31567" spans="7:7">
      <c r="G31567"/>
    </row>
    <row r="31568" spans="7:7">
      <c r="G31568"/>
    </row>
    <row r="31569" spans="7:7">
      <c r="G31569"/>
    </row>
    <row r="31570" spans="7:7">
      <c r="G31570"/>
    </row>
    <row r="31571" spans="7:7">
      <c r="G31571"/>
    </row>
    <row r="31572" spans="7:7">
      <c r="G31572"/>
    </row>
    <row r="31573" spans="7:7">
      <c r="G31573"/>
    </row>
    <row r="31574" spans="7:7">
      <c r="G31574"/>
    </row>
    <row r="31575" spans="7:7">
      <c r="G31575"/>
    </row>
    <row r="31576" spans="7:7">
      <c r="G31576"/>
    </row>
    <row r="31577" spans="7:7">
      <c r="G31577"/>
    </row>
    <row r="31578" spans="7:7">
      <c r="G31578"/>
    </row>
    <row r="31579" spans="7:7">
      <c r="G31579"/>
    </row>
    <row r="31580" spans="7:7">
      <c r="G31580"/>
    </row>
    <row r="31581" spans="7:7">
      <c r="G31581"/>
    </row>
    <row r="31582" spans="7:7">
      <c r="G31582"/>
    </row>
    <row r="31583" spans="7:7">
      <c r="G31583"/>
    </row>
    <row r="31584" spans="7:7">
      <c r="G31584"/>
    </row>
    <row r="31585" spans="7:7">
      <c r="G31585"/>
    </row>
    <row r="31586" spans="7:7">
      <c r="G31586"/>
    </row>
    <row r="31587" spans="7:7">
      <c r="G31587"/>
    </row>
    <row r="31588" spans="7:7">
      <c r="G31588"/>
    </row>
    <row r="31589" spans="7:7">
      <c r="G31589"/>
    </row>
    <row r="31590" spans="7:7">
      <c r="G31590"/>
    </row>
    <row r="31591" spans="7:7">
      <c r="G31591"/>
    </row>
    <row r="31592" spans="7:7">
      <c r="G31592"/>
    </row>
    <row r="31593" spans="7:7">
      <c r="G31593"/>
    </row>
    <row r="31594" spans="7:7">
      <c r="G31594"/>
    </row>
    <row r="31595" spans="7:7">
      <c r="G31595"/>
    </row>
    <row r="31596" spans="7:7">
      <c r="G31596"/>
    </row>
    <row r="31597" spans="7:7">
      <c r="G31597"/>
    </row>
    <row r="31598" spans="7:7">
      <c r="G31598"/>
    </row>
    <row r="31599" spans="7:7">
      <c r="G31599"/>
    </row>
    <row r="31600" spans="7:7">
      <c r="G31600"/>
    </row>
    <row r="31601" spans="7:7">
      <c r="G31601"/>
    </row>
    <row r="31602" spans="7:7">
      <c r="G31602"/>
    </row>
    <row r="31603" spans="7:7">
      <c r="G31603"/>
    </row>
    <row r="31604" spans="7:7">
      <c r="G31604"/>
    </row>
    <row r="31605" spans="7:7">
      <c r="G31605"/>
    </row>
    <row r="31606" spans="7:7">
      <c r="G31606"/>
    </row>
    <row r="31607" spans="7:7">
      <c r="G31607"/>
    </row>
    <row r="31608" spans="7:7">
      <c r="G31608"/>
    </row>
    <row r="31609" spans="7:7">
      <c r="G31609"/>
    </row>
    <row r="31610" spans="7:7">
      <c r="G31610"/>
    </row>
    <row r="31611" spans="7:7">
      <c r="G31611"/>
    </row>
    <row r="31612" spans="7:7">
      <c r="G31612"/>
    </row>
    <row r="31613" spans="7:7">
      <c r="G31613"/>
    </row>
    <row r="31614" spans="7:7">
      <c r="G31614"/>
    </row>
    <row r="31615" spans="7:7">
      <c r="G31615"/>
    </row>
    <row r="31616" spans="7:7">
      <c r="G31616"/>
    </row>
    <row r="31617" spans="7:7">
      <c r="G31617"/>
    </row>
    <row r="31618" spans="7:7">
      <c r="G31618"/>
    </row>
    <row r="31619" spans="7:7">
      <c r="G31619"/>
    </row>
    <row r="31620" spans="7:7">
      <c r="G31620"/>
    </row>
    <row r="31621" spans="7:7">
      <c r="G31621"/>
    </row>
    <row r="31622" spans="7:7">
      <c r="G31622"/>
    </row>
    <row r="31623" spans="7:7">
      <c r="G31623"/>
    </row>
    <row r="31624" spans="7:7">
      <c r="G31624"/>
    </row>
    <row r="31625" spans="7:7">
      <c r="G31625"/>
    </row>
    <row r="31626" spans="7:7">
      <c r="G31626"/>
    </row>
    <row r="31627" spans="7:7">
      <c r="G31627"/>
    </row>
    <row r="31628" spans="7:7">
      <c r="G31628"/>
    </row>
    <row r="31629" spans="7:7">
      <c r="G31629"/>
    </row>
    <row r="31630" spans="7:7">
      <c r="G31630"/>
    </row>
    <row r="31631" spans="7:7">
      <c r="G31631"/>
    </row>
    <row r="31632" spans="7:7">
      <c r="G31632"/>
    </row>
    <row r="31633" spans="7:7">
      <c r="G31633"/>
    </row>
    <row r="31634" spans="7:7">
      <c r="G31634"/>
    </row>
    <row r="31635" spans="7:7">
      <c r="G31635"/>
    </row>
    <row r="31636" spans="7:7">
      <c r="G31636"/>
    </row>
    <row r="31637" spans="7:7">
      <c r="G31637"/>
    </row>
    <row r="31638" spans="7:7">
      <c r="G31638"/>
    </row>
    <row r="31639" spans="7:7">
      <c r="G31639"/>
    </row>
    <row r="31640" spans="7:7">
      <c r="G31640"/>
    </row>
    <row r="31641" spans="7:7">
      <c r="G31641"/>
    </row>
    <row r="31642" spans="7:7">
      <c r="G31642"/>
    </row>
    <row r="31643" spans="7:7">
      <c r="G31643"/>
    </row>
    <row r="31644" spans="7:7">
      <c r="G31644"/>
    </row>
    <row r="31645" spans="7:7">
      <c r="G31645"/>
    </row>
    <row r="31646" spans="7:7">
      <c r="G31646"/>
    </row>
    <row r="31647" spans="7:7">
      <c r="G31647"/>
    </row>
    <row r="31648" spans="7:7">
      <c r="G31648"/>
    </row>
    <row r="31649" spans="7:7">
      <c r="G31649"/>
    </row>
    <row r="31650" spans="7:7">
      <c r="G31650"/>
    </row>
    <row r="31651" spans="7:7">
      <c r="G31651"/>
    </row>
    <row r="31652" spans="7:7">
      <c r="G31652"/>
    </row>
    <row r="31653" spans="7:7">
      <c r="G31653"/>
    </row>
    <row r="31654" spans="7:7">
      <c r="G31654"/>
    </row>
    <row r="31655" spans="7:7">
      <c r="G31655"/>
    </row>
    <row r="31656" spans="7:7">
      <c r="G31656"/>
    </row>
    <row r="31657" spans="7:7">
      <c r="G31657"/>
    </row>
    <row r="31658" spans="7:7">
      <c r="G31658"/>
    </row>
    <row r="31659" spans="7:7">
      <c r="G31659"/>
    </row>
    <row r="31660" spans="7:7">
      <c r="G31660"/>
    </row>
    <row r="31661" spans="7:7">
      <c r="G31661"/>
    </row>
    <row r="31662" spans="7:7">
      <c r="G31662"/>
    </row>
    <row r="31663" spans="7:7">
      <c r="G31663"/>
    </row>
    <row r="31664" spans="7:7">
      <c r="G31664"/>
    </row>
    <row r="31665" spans="7:7">
      <c r="G31665"/>
    </row>
    <row r="31666" spans="7:7">
      <c r="G31666"/>
    </row>
    <row r="31667" spans="7:7">
      <c r="G31667"/>
    </row>
    <row r="31668" spans="7:7">
      <c r="G31668"/>
    </row>
    <row r="31669" spans="7:7">
      <c r="G31669"/>
    </row>
    <row r="31670" spans="7:7">
      <c r="G31670"/>
    </row>
    <row r="31671" spans="7:7">
      <c r="G31671"/>
    </row>
    <row r="31672" spans="7:7">
      <c r="G31672"/>
    </row>
    <row r="31673" spans="7:7">
      <c r="G31673"/>
    </row>
    <row r="31674" spans="7:7">
      <c r="G31674"/>
    </row>
    <row r="31675" spans="7:7">
      <c r="G31675"/>
    </row>
    <row r="31676" spans="7:7">
      <c r="G31676"/>
    </row>
    <row r="31677" spans="7:7">
      <c r="G31677"/>
    </row>
    <row r="31678" spans="7:7">
      <c r="G31678"/>
    </row>
    <row r="31679" spans="7:7">
      <c r="G31679"/>
    </row>
    <row r="31680" spans="7:7">
      <c r="G31680"/>
    </row>
    <row r="31681" spans="7:7">
      <c r="G31681"/>
    </row>
    <row r="31682" spans="7:7">
      <c r="G31682"/>
    </row>
    <row r="31683" spans="7:7">
      <c r="G31683"/>
    </row>
    <row r="31684" spans="7:7">
      <c r="G31684"/>
    </row>
    <row r="31685" spans="7:7">
      <c r="G31685"/>
    </row>
    <row r="31686" spans="7:7">
      <c r="G31686"/>
    </row>
    <row r="31687" spans="7:7">
      <c r="G31687"/>
    </row>
    <row r="31688" spans="7:7">
      <c r="G31688"/>
    </row>
    <row r="31689" spans="7:7">
      <c r="G31689"/>
    </row>
    <row r="31690" spans="7:7">
      <c r="G31690"/>
    </row>
    <row r="31691" spans="7:7">
      <c r="G31691"/>
    </row>
    <row r="31692" spans="7:7">
      <c r="G31692"/>
    </row>
    <row r="31693" spans="7:7">
      <c r="G31693"/>
    </row>
    <row r="31694" spans="7:7">
      <c r="G31694"/>
    </row>
    <row r="31695" spans="7:7">
      <c r="G31695"/>
    </row>
    <row r="31696" spans="7:7">
      <c r="G31696"/>
    </row>
    <row r="31697" spans="7:7">
      <c r="G31697"/>
    </row>
    <row r="31698" spans="7:7">
      <c r="G31698"/>
    </row>
    <row r="31699" spans="7:7">
      <c r="G31699"/>
    </row>
    <row r="31700" spans="7:7">
      <c r="G31700"/>
    </row>
    <row r="31701" spans="7:7">
      <c r="G31701"/>
    </row>
    <row r="31702" spans="7:7">
      <c r="G31702"/>
    </row>
    <row r="31703" spans="7:7">
      <c r="G31703"/>
    </row>
    <row r="31704" spans="7:7">
      <c r="G31704"/>
    </row>
    <row r="31705" spans="7:7">
      <c r="G31705"/>
    </row>
    <row r="31706" spans="7:7">
      <c r="G31706"/>
    </row>
    <row r="31707" spans="7:7">
      <c r="G31707"/>
    </row>
    <row r="31708" spans="7:7">
      <c r="G31708"/>
    </row>
    <row r="31709" spans="7:7">
      <c r="G31709"/>
    </row>
    <row r="31710" spans="7:7">
      <c r="G31710"/>
    </row>
    <row r="31711" spans="7:7">
      <c r="G31711"/>
    </row>
    <row r="31712" spans="7:7">
      <c r="G31712"/>
    </row>
    <row r="31713" spans="7:7">
      <c r="G31713"/>
    </row>
    <row r="31714" spans="7:7">
      <c r="G31714"/>
    </row>
    <row r="31715" spans="7:7">
      <c r="G31715"/>
    </row>
    <row r="31716" spans="7:7">
      <c r="G31716"/>
    </row>
    <row r="31717" spans="7:7">
      <c r="G31717"/>
    </row>
    <row r="31718" spans="7:7">
      <c r="G31718"/>
    </row>
    <row r="31719" spans="7:7">
      <c r="G31719"/>
    </row>
    <row r="31720" spans="7:7">
      <c r="G31720"/>
    </row>
    <row r="31721" spans="7:7">
      <c r="G31721"/>
    </row>
    <row r="31722" spans="7:7">
      <c r="G31722"/>
    </row>
    <row r="31723" spans="7:7">
      <c r="G31723"/>
    </row>
    <row r="31724" spans="7:7">
      <c r="G31724"/>
    </row>
    <row r="31725" spans="7:7">
      <c r="G31725"/>
    </row>
    <row r="31726" spans="7:7">
      <c r="G31726"/>
    </row>
    <row r="31727" spans="7:7">
      <c r="G31727"/>
    </row>
    <row r="31728" spans="7:7">
      <c r="G31728"/>
    </row>
    <row r="31729" spans="7:7">
      <c r="G31729"/>
    </row>
    <row r="31730" spans="7:7">
      <c r="G31730"/>
    </row>
    <row r="31731" spans="7:7">
      <c r="G31731"/>
    </row>
    <row r="31732" spans="7:7">
      <c r="G31732"/>
    </row>
    <row r="31733" spans="7:7">
      <c r="G31733"/>
    </row>
    <row r="31734" spans="7:7">
      <c r="G31734"/>
    </row>
    <row r="31735" spans="7:7">
      <c r="G31735"/>
    </row>
    <row r="31736" spans="7:7">
      <c r="G31736"/>
    </row>
    <row r="31737" spans="7:7">
      <c r="G31737"/>
    </row>
    <row r="31738" spans="7:7">
      <c r="G31738"/>
    </row>
    <row r="31739" spans="7:7">
      <c r="G31739"/>
    </row>
    <row r="31740" spans="7:7">
      <c r="G31740"/>
    </row>
    <row r="31741" spans="7:7">
      <c r="G31741"/>
    </row>
    <row r="31742" spans="7:7">
      <c r="G31742"/>
    </row>
    <row r="31743" spans="7:7">
      <c r="G31743"/>
    </row>
    <row r="31744" spans="7:7">
      <c r="G31744"/>
    </row>
    <row r="31745" spans="7:7">
      <c r="G31745"/>
    </row>
    <row r="31746" spans="7:7">
      <c r="G31746"/>
    </row>
    <row r="31747" spans="7:7">
      <c r="G31747"/>
    </row>
    <row r="31748" spans="7:7">
      <c r="G31748"/>
    </row>
    <row r="31749" spans="7:7">
      <c r="G31749"/>
    </row>
    <row r="31750" spans="7:7">
      <c r="G31750"/>
    </row>
    <row r="31751" spans="7:7">
      <c r="G31751"/>
    </row>
    <row r="31752" spans="7:7">
      <c r="G31752"/>
    </row>
    <row r="31753" spans="7:7">
      <c r="G31753"/>
    </row>
    <row r="31754" spans="7:7">
      <c r="G31754"/>
    </row>
    <row r="31755" spans="7:7">
      <c r="G31755"/>
    </row>
    <row r="31756" spans="7:7">
      <c r="G31756"/>
    </row>
    <row r="31757" spans="7:7">
      <c r="G31757"/>
    </row>
    <row r="31758" spans="7:7">
      <c r="G31758"/>
    </row>
    <row r="31759" spans="7:7">
      <c r="G31759"/>
    </row>
    <row r="31760" spans="7:7">
      <c r="G31760"/>
    </row>
    <row r="31761" spans="7:7">
      <c r="G31761"/>
    </row>
    <row r="31762" spans="7:7">
      <c r="G31762"/>
    </row>
    <row r="31763" spans="7:7">
      <c r="G31763"/>
    </row>
    <row r="31764" spans="7:7">
      <c r="G31764"/>
    </row>
    <row r="31765" spans="7:7">
      <c r="G31765"/>
    </row>
    <row r="31766" spans="7:7">
      <c r="G31766"/>
    </row>
    <row r="31767" spans="7:7">
      <c r="G31767"/>
    </row>
    <row r="31768" spans="7:7">
      <c r="G31768"/>
    </row>
    <row r="31769" spans="7:7">
      <c r="G31769"/>
    </row>
    <row r="31770" spans="7:7">
      <c r="G31770"/>
    </row>
    <row r="31771" spans="7:7">
      <c r="G31771"/>
    </row>
    <row r="31772" spans="7:7">
      <c r="G31772"/>
    </row>
    <row r="31773" spans="7:7">
      <c r="G31773"/>
    </row>
    <row r="31774" spans="7:7">
      <c r="G31774"/>
    </row>
    <row r="31775" spans="7:7">
      <c r="G31775"/>
    </row>
    <row r="31776" spans="7:7">
      <c r="G31776"/>
    </row>
    <row r="31777" spans="7:7">
      <c r="G31777"/>
    </row>
    <row r="31778" spans="7:7">
      <c r="G31778"/>
    </row>
    <row r="31779" spans="7:7">
      <c r="G31779"/>
    </row>
    <row r="31780" spans="7:7">
      <c r="G31780"/>
    </row>
    <row r="31781" spans="7:7">
      <c r="G31781"/>
    </row>
    <row r="31782" spans="7:7">
      <c r="G31782"/>
    </row>
    <row r="31783" spans="7:7">
      <c r="G31783"/>
    </row>
    <row r="31784" spans="7:7">
      <c r="G31784"/>
    </row>
    <row r="31785" spans="7:7">
      <c r="G31785"/>
    </row>
    <row r="31786" spans="7:7">
      <c r="G31786"/>
    </row>
    <row r="31787" spans="7:7">
      <c r="G31787"/>
    </row>
    <row r="31788" spans="7:7">
      <c r="G31788"/>
    </row>
    <row r="31789" spans="7:7">
      <c r="G31789"/>
    </row>
    <row r="31790" spans="7:7">
      <c r="G31790"/>
    </row>
    <row r="31791" spans="7:7">
      <c r="G31791"/>
    </row>
    <row r="31792" spans="7:7">
      <c r="G31792"/>
    </row>
    <row r="31793" spans="7:7">
      <c r="G31793"/>
    </row>
    <row r="31794" spans="7:7">
      <c r="G31794"/>
    </row>
    <row r="31795" spans="7:7">
      <c r="G31795"/>
    </row>
    <row r="31796" spans="7:7">
      <c r="G31796"/>
    </row>
    <row r="31797" spans="7:7">
      <c r="G31797"/>
    </row>
    <row r="31798" spans="7:7">
      <c r="G31798"/>
    </row>
    <row r="31799" spans="7:7">
      <c r="G31799"/>
    </row>
    <row r="31800" spans="7:7">
      <c r="G31800"/>
    </row>
    <row r="31801" spans="7:7">
      <c r="G31801"/>
    </row>
    <row r="31802" spans="7:7">
      <c r="G31802"/>
    </row>
    <row r="31803" spans="7:7">
      <c r="G31803"/>
    </row>
    <row r="31804" spans="7:7">
      <c r="G31804"/>
    </row>
    <row r="31805" spans="7:7">
      <c r="G31805"/>
    </row>
    <row r="31806" spans="7:7">
      <c r="G31806"/>
    </row>
    <row r="31807" spans="7:7">
      <c r="G31807"/>
    </row>
    <row r="31808" spans="7:7">
      <c r="G31808"/>
    </row>
    <row r="31809" spans="7:7">
      <c r="G31809"/>
    </row>
    <row r="31810" spans="7:7">
      <c r="G31810"/>
    </row>
    <row r="31811" spans="7:7">
      <c r="G31811"/>
    </row>
    <row r="31812" spans="7:7">
      <c r="G31812"/>
    </row>
    <row r="31813" spans="7:7">
      <c r="G31813"/>
    </row>
    <row r="31814" spans="7:7">
      <c r="G31814"/>
    </row>
    <row r="31815" spans="7:7">
      <c r="G31815"/>
    </row>
    <row r="31816" spans="7:7">
      <c r="G31816"/>
    </row>
    <row r="31817" spans="7:7">
      <c r="G31817"/>
    </row>
    <row r="31818" spans="7:7">
      <c r="G31818"/>
    </row>
    <row r="31819" spans="7:7">
      <c r="G31819"/>
    </row>
    <row r="31820" spans="7:7">
      <c r="G31820"/>
    </row>
    <row r="31821" spans="7:7">
      <c r="G31821"/>
    </row>
    <row r="31822" spans="7:7">
      <c r="G31822"/>
    </row>
    <row r="31823" spans="7:7">
      <c r="G31823"/>
    </row>
    <row r="31824" spans="7:7">
      <c r="G31824"/>
    </row>
    <row r="31825" spans="7:7">
      <c r="G31825"/>
    </row>
    <row r="31826" spans="7:7">
      <c r="G31826"/>
    </row>
    <row r="31827" spans="7:7">
      <c r="G31827"/>
    </row>
    <row r="31828" spans="7:7">
      <c r="G31828"/>
    </row>
    <row r="31829" spans="7:7">
      <c r="G31829"/>
    </row>
    <row r="31830" spans="7:7">
      <c r="G31830"/>
    </row>
    <row r="31831" spans="7:7">
      <c r="G31831"/>
    </row>
    <row r="31832" spans="7:7">
      <c r="G31832"/>
    </row>
    <row r="31833" spans="7:7">
      <c r="G31833"/>
    </row>
    <row r="31834" spans="7:7">
      <c r="G31834"/>
    </row>
    <row r="31835" spans="7:7">
      <c r="G31835"/>
    </row>
    <row r="31836" spans="7:7">
      <c r="G31836"/>
    </row>
    <row r="31837" spans="7:7">
      <c r="G31837"/>
    </row>
    <row r="31838" spans="7:7">
      <c r="G31838"/>
    </row>
    <row r="31839" spans="7:7">
      <c r="G31839"/>
    </row>
    <row r="31840" spans="7:7">
      <c r="G31840"/>
    </row>
    <row r="31841" spans="7:7">
      <c r="G31841"/>
    </row>
    <row r="31842" spans="7:7">
      <c r="G31842"/>
    </row>
    <row r="31843" spans="7:7">
      <c r="G31843"/>
    </row>
    <row r="31844" spans="7:7">
      <c r="G31844"/>
    </row>
    <row r="31845" spans="7:7">
      <c r="G31845"/>
    </row>
    <row r="31846" spans="7:7">
      <c r="G31846"/>
    </row>
    <row r="31847" spans="7:7">
      <c r="G31847"/>
    </row>
    <row r="31848" spans="7:7">
      <c r="G31848"/>
    </row>
    <row r="31849" spans="7:7">
      <c r="G31849"/>
    </row>
    <row r="31850" spans="7:7">
      <c r="G31850"/>
    </row>
    <row r="31851" spans="7:7">
      <c r="G31851"/>
    </row>
    <row r="31852" spans="7:7">
      <c r="G31852"/>
    </row>
    <row r="31853" spans="7:7">
      <c r="G31853"/>
    </row>
    <row r="31854" spans="7:7">
      <c r="G31854"/>
    </row>
    <row r="31855" spans="7:7">
      <c r="G31855"/>
    </row>
    <row r="31856" spans="7:7">
      <c r="G31856"/>
    </row>
    <row r="31857" spans="7:7">
      <c r="G31857"/>
    </row>
    <row r="31858" spans="7:7">
      <c r="G31858"/>
    </row>
    <row r="31859" spans="7:7">
      <c r="G31859"/>
    </row>
    <row r="31860" spans="7:7">
      <c r="G31860"/>
    </row>
    <row r="31861" spans="7:7">
      <c r="G31861"/>
    </row>
    <row r="31862" spans="7:7">
      <c r="G31862"/>
    </row>
    <row r="31863" spans="7:7">
      <c r="G31863"/>
    </row>
    <row r="31864" spans="7:7">
      <c r="G31864"/>
    </row>
    <row r="31865" spans="7:7">
      <c r="G31865"/>
    </row>
    <row r="31866" spans="7:7">
      <c r="G31866"/>
    </row>
    <row r="31867" spans="7:7">
      <c r="G31867"/>
    </row>
    <row r="31868" spans="7:7">
      <c r="G31868"/>
    </row>
    <row r="31869" spans="7:7">
      <c r="G31869"/>
    </row>
    <row r="31870" spans="7:7">
      <c r="G31870"/>
    </row>
    <row r="31871" spans="7:7">
      <c r="G31871"/>
    </row>
    <row r="31872" spans="7:7">
      <c r="G31872"/>
    </row>
    <row r="31873" spans="7:7">
      <c r="G31873"/>
    </row>
    <row r="31874" spans="7:7">
      <c r="G31874"/>
    </row>
    <row r="31875" spans="7:7">
      <c r="G31875"/>
    </row>
    <row r="31876" spans="7:7">
      <c r="G31876"/>
    </row>
    <row r="31877" spans="7:7">
      <c r="G31877"/>
    </row>
    <row r="31878" spans="7:7">
      <c r="G31878"/>
    </row>
    <row r="31879" spans="7:7">
      <c r="G31879"/>
    </row>
    <row r="31880" spans="7:7">
      <c r="G31880"/>
    </row>
    <row r="31881" spans="7:7">
      <c r="G31881"/>
    </row>
    <row r="31882" spans="7:7">
      <c r="G31882"/>
    </row>
    <row r="31883" spans="7:7">
      <c r="G31883"/>
    </row>
    <row r="31884" spans="7:7">
      <c r="G31884"/>
    </row>
    <row r="31885" spans="7:7">
      <c r="G31885"/>
    </row>
    <row r="31886" spans="7:7">
      <c r="G31886"/>
    </row>
    <row r="31887" spans="7:7">
      <c r="G31887"/>
    </row>
    <row r="31888" spans="7:7">
      <c r="G31888"/>
    </row>
    <row r="31889" spans="7:7">
      <c r="G31889"/>
    </row>
    <row r="31890" spans="7:7">
      <c r="G31890"/>
    </row>
    <row r="31891" spans="7:7">
      <c r="G31891"/>
    </row>
    <row r="31892" spans="7:7">
      <c r="G31892"/>
    </row>
    <row r="31893" spans="7:7">
      <c r="G31893"/>
    </row>
    <row r="31894" spans="7:7">
      <c r="G31894"/>
    </row>
    <row r="31895" spans="7:7">
      <c r="G31895"/>
    </row>
    <row r="31896" spans="7:7">
      <c r="G31896"/>
    </row>
    <row r="31897" spans="7:7">
      <c r="G31897"/>
    </row>
    <row r="31898" spans="7:7">
      <c r="G31898"/>
    </row>
    <row r="31899" spans="7:7">
      <c r="G31899"/>
    </row>
    <row r="31900" spans="7:7">
      <c r="G31900"/>
    </row>
    <row r="31901" spans="7:7">
      <c r="G31901"/>
    </row>
    <row r="31902" spans="7:7">
      <c r="G31902"/>
    </row>
    <row r="31903" spans="7:7">
      <c r="G31903"/>
    </row>
    <row r="31904" spans="7:7">
      <c r="G31904"/>
    </row>
    <row r="31905" spans="7:7">
      <c r="G31905"/>
    </row>
    <row r="31906" spans="7:7">
      <c r="G31906"/>
    </row>
    <row r="31907" spans="7:7">
      <c r="G31907"/>
    </row>
    <row r="31908" spans="7:7">
      <c r="G31908"/>
    </row>
    <row r="31909" spans="7:7">
      <c r="G31909"/>
    </row>
    <row r="31910" spans="7:7">
      <c r="G31910"/>
    </row>
    <row r="31911" spans="7:7">
      <c r="G31911"/>
    </row>
    <row r="31912" spans="7:7">
      <c r="G31912"/>
    </row>
    <row r="31913" spans="7:7">
      <c r="G31913"/>
    </row>
    <row r="31914" spans="7:7">
      <c r="G31914"/>
    </row>
    <row r="31915" spans="7:7">
      <c r="G31915"/>
    </row>
    <row r="31916" spans="7:7">
      <c r="G31916"/>
    </row>
    <row r="31917" spans="7:7">
      <c r="G31917"/>
    </row>
    <row r="31918" spans="7:7">
      <c r="G31918"/>
    </row>
    <row r="31919" spans="7:7">
      <c r="G31919"/>
    </row>
    <row r="31920" spans="7:7">
      <c r="G31920"/>
    </row>
    <row r="31921" spans="7:7">
      <c r="G31921"/>
    </row>
    <row r="31922" spans="7:7">
      <c r="G31922"/>
    </row>
    <row r="31923" spans="7:7">
      <c r="G31923"/>
    </row>
    <row r="31924" spans="7:7">
      <c r="G31924"/>
    </row>
    <row r="31925" spans="7:7">
      <c r="G31925"/>
    </row>
    <row r="31926" spans="7:7">
      <c r="G31926"/>
    </row>
    <row r="31927" spans="7:7">
      <c r="G31927"/>
    </row>
    <row r="31928" spans="7:7">
      <c r="G31928"/>
    </row>
    <row r="31929" spans="7:7">
      <c r="G31929"/>
    </row>
    <row r="31930" spans="7:7">
      <c r="G31930"/>
    </row>
    <row r="31931" spans="7:7">
      <c r="G31931"/>
    </row>
    <row r="31932" spans="7:7">
      <c r="G31932"/>
    </row>
    <row r="31933" spans="7:7">
      <c r="G31933"/>
    </row>
    <row r="31934" spans="7:7">
      <c r="G31934"/>
    </row>
    <row r="31935" spans="7:7">
      <c r="G31935"/>
    </row>
    <row r="31936" spans="7:7">
      <c r="G31936"/>
    </row>
    <row r="31937" spans="7:7">
      <c r="G31937"/>
    </row>
    <row r="31938" spans="7:7">
      <c r="G31938"/>
    </row>
    <row r="31939" spans="7:7">
      <c r="G31939"/>
    </row>
    <row r="31940" spans="7:7">
      <c r="G31940"/>
    </row>
    <row r="31941" spans="7:7">
      <c r="G31941"/>
    </row>
    <row r="31942" spans="7:7">
      <c r="G31942"/>
    </row>
    <row r="31943" spans="7:7">
      <c r="G31943"/>
    </row>
    <row r="31944" spans="7:7">
      <c r="G31944"/>
    </row>
    <row r="31945" spans="7:7">
      <c r="G31945"/>
    </row>
    <row r="31946" spans="7:7">
      <c r="G31946"/>
    </row>
    <row r="31947" spans="7:7">
      <c r="G31947"/>
    </row>
    <row r="31948" spans="7:7">
      <c r="G31948"/>
    </row>
    <row r="31949" spans="7:7">
      <c r="G31949"/>
    </row>
    <row r="31950" spans="7:7">
      <c r="G31950"/>
    </row>
    <row r="31951" spans="7:7">
      <c r="G31951"/>
    </row>
    <row r="31952" spans="7:7">
      <c r="G31952"/>
    </row>
    <row r="31953" spans="7:7">
      <c r="G31953"/>
    </row>
    <row r="31954" spans="7:7">
      <c r="G31954"/>
    </row>
    <row r="31955" spans="7:7">
      <c r="G31955"/>
    </row>
    <row r="31956" spans="7:7">
      <c r="G31956"/>
    </row>
    <row r="31957" spans="7:7">
      <c r="G31957"/>
    </row>
    <row r="31958" spans="7:7">
      <c r="G31958"/>
    </row>
    <row r="31959" spans="7:7">
      <c r="G31959"/>
    </row>
    <row r="31960" spans="7:7">
      <c r="G31960"/>
    </row>
    <row r="31961" spans="7:7">
      <c r="G31961"/>
    </row>
    <row r="31962" spans="7:7">
      <c r="G31962"/>
    </row>
    <row r="31963" spans="7:7">
      <c r="G31963"/>
    </row>
    <row r="31964" spans="7:7">
      <c r="G31964"/>
    </row>
    <row r="31965" spans="7:7">
      <c r="G31965"/>
    </row>
    <row r="31966" spans="7:7">
      <c r="G31966"/>
    </row>
    <row r="31967" spans="7:7">
      <c r="G31967"/>
    </row>
    <row r="31968" spans="7:7">
      <c r="G31968"/>
    </row>
    <row r="31969" spans="7:7">
      <c r="G31969"/>
    </row>
    <row r="31970" spans="7:7">
      <c r="G31970"/>
    </row>
    <row r="31971" spans="7:7">
      <c r="G31971"/>
    </row>
    <row r="31972" spans="7:7">
      <c r="G31972"/>
    </row>
    <row r="31973" spans="7:7">
      <c r="G31973"/>
    </row>
    <row r="31974" spans="7:7">
      <c r="G31974"/>
    </row>
    <row r="31975" spans="7:7">
      <c r="G31975"/>
    </row>
    <row r="31976" spans="7:7">
      <c r="G31976"/>
    </row>
    <row r="31977" spans="7:7">
      <c r="G31977"/>
    </row>
    <row r="31978" spans="7:7">
      <c r="G31978"/>
    </row>
    <row r="31979" spans="7:7">
      <c r="G31979"/>
    </row>
    <row r="31980" spans="7:7">
      <c r="G31980"/>
    </row>
    <row r="31981" spans="7:7">
      <c r="G31981"/>
    </row>
    <row r="31982" spans="7:7">
      <c r="G31982"/>
    </row>
    <row r="31983" spans="7:7">
      <c r="G31983"/>
    </row>
    <row r="31984" spans="7:7">
      <c r="G31984"/>
    </row>
    <row r="31985" spans="7:7">
      <c r="G31985"/>
    </row>
    <row r="31986" spans="7:7">
      <c r="G31986"/>
    </row>
    <row r="31987" spans="7:7">
      <c r="G31987"/>
    </row>
    <row r="31988" spans="7:7">
      <c r="G31988"/>
    </row>
    <row r="31989" spans="7:7">
      <c r="G31989"/>
    </row>
    <row r="31990" spans="7:7">
      <c r="G31990"/>
    </row>
    <row r="31991" spans="7:7">
      <c r="G31991"/>
    </row>
    <row r="31992" spans="7:7">
      <c r="G31992"/>
    </row>
    <row r="31993" spans="7:7">
      <c r="G31993"/>
    </row>
    <row r="31994" spans="7:7">
      <c r="G31994"/>
    </row>
    <row r="31995" spans="7:7">
      <c r="G31995"/>
    </row>
    <row r="31996" spans="7:7">
      <c r="G31996"/>
    </row>
    <row r="31997" spans="7:7">
      <c r="G31997"/>
    </row>
    <row r="31998" spans="7:7">
      <c r="G31998"/>
    </row>
    <row r="31999" spans="7:7">
      <c r="G31999"/>
    </row>
    <row r="32000" spans="7:7">
      <c r="G32000"/>
    </row>
    <row r="32001" spans="7:7">
      <c r="G32001"/>
    </row>
    <row r="32002" spans="7:7">
      <c r="G32002"/>
    </row>
    <row r="32003" spans="7:7">
      <c r="G32003"/>
    </row>
    <row r="32004" spans="7:7">
      <c r="G32004"/>
    </row>
    <row r="32005" spans="7:7">
      <c r="G32005"/>
    </row>
    <row r="32006" spans="7:7">
      <c r="G32006"/>
    </row>
    <row r="32007" spans="7:7">
      <c r="G32007"/>
    </row>
    <row r="32008" spans="7:7">
      <c r="G32008"/>
    </row>
    <row r="32009" spans="7:7">
      <c r="G32009"/>
    </row>
    <row r="32010" spans="7:7">
      <c r="G32010"/>
    </row>
    <row r="32011" spans="7:7">
      <c r="G32011"/>
    </row>
    <row r="32012" spans="7:7">
      <c r="G32012"/>
    </row>
    <row r="32013" spans="7:7">
      <c r="G32013"/>
    </row>
    <row r="32014" spans="7:7">
      <c r="G32014"/>
    </row>
    <row r="32015" spans="7:7">
      <c r="G32015"/>
    </row>
    <row r="32016" spans="7:7">
      <c r="G32016"/>
    </row>
    <row r="32017" spans="7:7">
      <c r="G32017"/>
    </row>
    <row r="32018" spans="7:7">
      <c r="G32018"/>
    </row>
    <row r="32019" spans="7:7">
      <c r="G32019"/>
    </row>
    <row r="32020" spans="7:7">
      <c r="G32020"/>
    </row>
    <row r="32021" spans="7:7">
      <c r="G32021"/>
    </row>
    <row r="32022" spans="7:7">
      <c r="G32022"/>
    </row>
    <row r="32023" spans="7:7">
      <c r="G32023"/>
    </row>
    <row r="32024" spans="7:7">
      <c r="G32024"/>
    </row>
    <row r="32025" spans="7:7">
      <c r="G32025"/>
    </row>
    <row r="32026" spans="7:7">
      <c r="G32026"/>
    </row>
    <row r="32027" spans="7:7">
      <c r="G32027"/>
    </row>
    <row r="32028" spans="7:7">
      <c r="G32028"/>
    </row>
    <row r="32029" spans="7:7">
      <c r="G32029"/>
    </row>
    <row r="32030" spans="7:7">
      <c r="G32030"/>
    </row>
    <row r="32031" spans="7:7">
      <c r="G32031"/>
    </row>
    <row r="32032" spans="7:7">
      <c r="G32032"/>
    </row>
    <row r="32033" spans="7:7">
      <c r="G32033"/>
    </row>
    <row r="32034" spans="7:7">
      <c r="G32034"/>
    </row>
    <row r="32035" spans="7:7">
      <c r="G32035"/>
    </row>
    <row r="32036" spans="7:7">
      <c r="G32036"/>
    </row>
    <row r="32037" spans="7:7">
      <c r="G32037"/>
    </row>
    <row r="32038" spans="7:7">
      <c r="G32038"/>
    </row>
    <row r="32039" spans="7:7">
      <c r="G32039"/>
    </row>
    <row r="32040" spans="7:7">
      <c r="G32040"/>
    </row>
    <row r="32041" spans="7:7">
      <c r="G32041"/>
    </row>
    <row r="32042" spans="7:7">
      <c r="G32042"/>
    </row>
    <row r="32043" spans="7:7">
      <c r="G32043"/>
    </row>
    <row r="32044" spans="7:7">
      <c r="G32044"/>
    </row>
    <row r="32045" spans="7:7">
      <c r="G32045"/>
    </row>
    <row r="32046" spans="7:7">
      <c r="G32046"/>
    </row>
    <row r="32047" spans="7:7">
      <c r="G32047"/>
    </row>
    <row r="32048" spans="7:7">
      <c r="G32048"/>
    </row>
    <row r="32049" spans="7:7">
      <c r="G32049"/>
    </row>
    <row r="32050" spans="7:7">
      <c r="G32050"/>
    </row>
    <row r="32051" spans="7:7">
      <c r="G32051"/>
    </row>
    <row r="32052" spans="7:7">
      <c r="G32052"/>
    </row>
    <row r="32053" spans="7:7">
      <c r="G32053"/>
    </row>
    <row r="32054" spans="7:7">
      <c r="G32054"/>
    </row>
    <row r="32055" spans="7:7">
      <c r="G32055"/>
    </row>
    <row r="32056" spans="7:7">
      <c r="G32056"/>
    </row>
    <row r="32057" spans="7:7">
      <c r="G32057"/>
    </row>
    <row r="32058" spans="7:7">
      <c r="G32058"/>
    </row>
    <row r="32059" spans="7:7">
      <c r="G32059"/>
    </row>
    <row r="32060" spans="7:7">
      <c r="G32060"/>
    </row>
    <row r="32061" spans="7:7">
      <c r="G32061"/>
    </row>
    <row r="32062" spans="7:7">
      <c r="G32062"/>
    </row>
    <row r="32063" spans="7:7">
      <c r="G32063"/>
    </row>
    <row r="32064" spans="7:7">
      <c r="G32064"/>
    </row>
    <row r="32065" spans="7:7">
      <c r="G32065"/>
    </row>
    <row r="32066" spans="7:7">
      <c r="G32066"/>
    </row>
    <row r="32067" spans="7:7">
      <c r="G32067"/>
    </row>
    <row r="32068" spans="7:7">
      <c r="G32068"/>
    </row>
    <row r="32069" spans="7:7">
      <c r="G32069"/>
    </row>
    <row r="32070" spans="7:7">
      <c r="G32070"/>
    </row>
    <row r="32071" spans="7:7">
      <c r="G32071"/>
    </row>
    <row r="32072" spans="7:7">
      <c r="G32072"/>
    </row>
    <row r="32073" spans="7:7">
      <c r="G32073"/>
    </row>
    <row r="32074" spans="7:7">
      <c r="G32074"/>
    </row>
    <row r="32075" spans="7:7">
      <c r="G32075"/>
    </row>
    <row r="32076" spans="7:7">
      <c r="G32076"/>
    </row>
    <row r="32077" spans="7:7">
      <c r="G32077"/>
    </row>
    <row r="32078" spans="7:7">
      <c r="G32078"/>
    </row>
    <row r="32079" spans="7:7">
      <c r="G32079"/>
    </row>
    <row r="32080" spans="7:7">
      <c r="G32080"/>
    </row>
    <row r="32081" spans="7:7">
      <c r="G32081"/>
    </row>
    <row r="32082" spans="7:7">
      <c r="G32082"/>
    </row>
    <row r="32083" spans="7:7">
      <c r="G32083"/>
    </row>
    <row r="32084" spans="7:7">
      <c r="G32084"/>
    </row>
    <row r="32085" spans="7:7">
      <c r="G32085"/>
    </row>
    <row r="32086" spans="7:7">
      <c r="G32086"/>
    </row>
    <row r="32087" spans="7:7">
      <c r="G32087"/>
    </row>
    <row r="32088" spans="7:7">
      <c r="G32088"/>
    </row>
    <row r="32089" spans="7:7">
      <c r="G32089"/>
    </row>
    <row r="32090" spans="7:7">
      <c r="G32090"/>
    </row>
    <row r="32091" spans="7:7">
      <c r="G32091"/>
    </row>
    <row r="32092" spans="7:7">
      <c r="G32092"/>
    </row>
    <row r="32093" spans="7:7">
      <c r="G32093"/>
    </row>
    <row r="32094" spans="7:7">
      <c r="G32094"/>
    </row>
    <row r="32095" spans="7:7">
      <c r="G32095"/>
    </row>
    <row r="32096" spans="7:7">
      <c r="G32096"/>
    </row>
    <row r="32097" spans="7:7">
      <c r="G32097"/>
    </row>
    <row r="32098" spans="7:7">
      <c r="G32098"/>
    </row>
    <row r="32099" spans="7:7">
      <c r="G32099"/>
    </row>
    <row r="32100" spans="7:7">
      <c r="G32100"/>
    </row>
    <row r="32101" spans="7:7">
      <c r="G32101"/>
    </row>
    <row r="32102" spans="7:7">
      <c r="G32102"/>
    </row>
    <row r="32103" spans="7:7">
      <c r="G32103"/>
    </row>
    <row r="32104" spans="7:7">
      <c r="G32104"/>
    </row>
    <row r="32105" spans="7:7">
      <c r="G32105"/>
    </row>
    <row r="32106" spans="7:7">
      <c r="G32106"/>
    </row>
    <row r="32107" spans="7:7">
      <c r="G32107"/>
    </row>
    <row r="32108" spans="7:7">
      <c r="G32108"/>
    </row>
    <row r="32109" spans="7:7">
      <c r="G32109"/>
    </row>
    <row r="32110" spans="7:7">
      <c r="G32110"/>
    </row>
    <row r="32111" spans="7:7">
      <c r="G32111"/>
    </row>
    <row r="32112" spans="7:7">
      <c r="G32112"/>
    </row>
    <row r="32113" spans="7:7">
      <c r="G32113"/>
    </row>
    <row r="32114" spans="7:7">
      <c r="G32114"/>
    </row>
    <row r="32115" spans="7:7">
      <c r="G32115"/>
    </row>
    <row r="32116" spans="7:7">
      <c r="G32116"/>
    </row>
    <row r="32117" spans="7:7">
      <c r="G32117"/>
    </row>
    <row r="32118" spans="7:7">
      <c r="G32118"/>
    </row>
    <row r="32119" spans="7:7">
      <c r="G32119"/>
    </row>
    <row r="32120" spans="7:7">
      <c r="G32120"/>
    </row>
    <row r="32121" spans="7:7">
      <c r="G32121"/>
    </row>
    <row r="32122" spans="7:7">
      <c r="G32122"/>
    </row>
    <row r="32123" spans="7:7">
      <c r="G32123"/>
    </row>
    <row r="32124" spans="7:7">
      <c r="G32124"/>
    </row>
    <row r="32125" spans="7:7">
      <c r="G32125"/>
    </row>
    <row r="32126" spans="7:7">
      <c r="G32126"/>
    </row>
    <row r="32127" spans="7:7">
      <c r="G32127"/>
    </row>
    <row r="32128" spans="7:7">
      <c r="G32128"/>
    </row>
    <row r="32129" spans="7:7">
      <c r="G32129"/>
    </row>
    <row r="32130" spans="7:7">
      <c r="G32130"/>
    </row>
    <row r="32131" spans="7:7">
      <c r="G32131"/>
    </row>
    <row r="32132" spans="7:7">
      <c r="G32132"/>
    </row>
    <row r="32133" spans="7:7">
      <c r="G32133"/>
    </row>
    <row r="32134" spans="7:7">
      <c r="G32134"/>
    </row>
    <row r="32135" spans="7:7">
      <c r="G32135"/>
    </row>
    <row r="32136" spans="7:7">
      <c r="G32136"/>
    </row>
    <row r="32137" spans="7:7">
      <c r="G32137"/>
    </row>
    <row r="32138" spans="7:7">
      <c r="G32138"/>
    </row>
    <row r="32139" spans="7:7">
      <c r="G32139"/>
    </row>
    <row r="32140" spans="7:7">
      <c r="G32140"/>
    </row>
    <row r="32141" spans="7:7">
      <c r="G32141"/>
    </row>
    <row r="32142" spans="7:7">
      <c r="G32142"/>
    </row>
    <row r="32143" spans="7:7">
      <c r="G32143"/>
    </row>
    <row r="32144" spans="7:7">
      <c r="G32144"/>
    </row>
    <row r="32145" spans="7:7">
      <c r="G32145"/>
    </row>
    <row r="32146" spans="7:7">
      <c r="G32146"/>
    </row>
    <row r="32147" spans="7:7">
      <c r="G32147"/>
    </row>
    <row r="32148" spans="7:7">
      <c r="G32148"/>
    </row>
    <row r="32149" spans="7:7">
      <c r="G32149"/>
    </row>
    <row r="32150" spans="7:7">
      <c r="G32150"/>
    </row>
    <row r="32151" spans="7:7">
      <c r="G32151"/>
    </row>
    <row r="32152" spans="7:7">
      <c r="G32152"/>
    </row>
    <row r="32153" spans="7:7">
      <c r="G32153"/>
    </row>
    <row r="32154" spans="7:7">
      <c r="G32154"/>
    </row>
    <row r="32155" spans="7:7">
      <c r="G32155"/>
    </row>
    <row r="32156" spans="7:7">
      <c r="G32156"/>
    </row>
    <row r="32157" spans="7:7">
      <c r="G32157"/>
    </row>
    <row r="32158" spans="7:7">
      <c r="G32158"/>
    </row>
    <row r="32159" spans="7:7">
      <c r="G32159"/>
    </row>
    <row r="32160" spans="7:7">
      <c r="G32160"/>
    </row>
    <row r="32161" spans="7:7">
      <c r="G32161"/>
    </row>
    <row r="32162" spans="7:7">
      <c r="G32162"/>
    </row>
    <row r="32163" spans="7:7">
      <c r="G32163"/>
    </row>
    <row r="32164" spans="7:7">
      <c r="G32164"/>
    </row>
    <row r="32165" spans="7:7">
      <c r="G32165"/>
    </row>
    <row r="32166" spans="7:7">
      <c r="G32166"/>
    </row>
    <row r="32167" spans="7:7">
      <c r="G32167"/>
    </row>
    <row r="32168" spans="7:7">
      <c r="G32168"/>
    </row>
    <row r="32169" spans="7:7">
      <c r="G32169"/>
    </row>
    <row r="32170" spans="7:7">
      <c r="G32170"/>
    </row>
    <row r="32171" spans="7:7">
      <c r="G32171"/>
    </row>
    <row r="32172" spans="7:7">
      <c r="G32172"/>
    </row>
    <row r="32173" spans="7:7">
      <c r="G32173"/>
    </row>
    <row r="32174" spans="7:7">
      <c r="G32174"/>
    </row>
    <row r="32175" spans="7:7">
      <c r="G32175"/>
    </row>
    <row r="32176" spans="7:7">
      <c r="G32176"/>
    </row>
    <row r="32177" spans="7:7">
      <c r="G32177"/>
    </row>
    <row r="32178" spans="7:7">
      <c r="G32178"/>
    </row>
    <row r="32179" spans="7:7">
      <c r="G32179"/>
    </row>
    <row r="32180" spans="7:7">
      <c r="G32180"/>
    </row>
    <row r="32181" spans="7:7">
      <c r="G32181"/>
    </row>
    <row r="32182" spans="7:7">
      <c r="G32182"/>
    </row>
    <row r="32183" spans="7:7">
      <c r="G32183"/>
    </row>
    <row r="32184" spans="7:7">
      <c r="G32184"/>
    </row>
    <row r="32185" spans="7:7">
      <c r="G32185"/>
    </row>
    <row r="32186" spans="7:7">
      <c r="G32186"/>
    </row>
    <row r="32187" spans="7:7">
      <c r="G32187"/>
    </row>
    <row r="32188" spans="7:7">
      <c r="G32188"/>
    </row>
    <row r="32189" spans="7:7">
      <c r="G32189"/>
    </row>
    <row r="32190" spans="7:7">
      <c r="G32190"/>
    </row>
    <row r="32191" spans="7:7">
      <c r="G32191"/>
    </row>
    <row r="32192" spans="7:7">
      <c r="G32192"/>
    </row>
    <row r="32193" spans="7:7">
      <c r="G32193"/>
    </row>
    <row r="32194" spans="7:7">
      <c r="G32194"/>
    </row>
    <row r="32195" spans="7:7">
      <c r="G32195"/>
    </row>
    <row r="32196" spans="7:7">
      <c r="G32196"/>
    </row>
    <row r="32197" spans="7:7">
      <c r="G32197"/>
    </row>
    <row r="32198" spans="7:7">
      <c r="G32198"/>
    </row>
    <row r="32199" spans="7:7">
      <c r="G32199"/>
    </row>
    <row r="32200" spans="7:7">
      <c r="G32200"/>
    </row>
    <row r="32201" spans="7:7">
      <c r="G32201"/>
    </row>
    <row r="32202" spans="7:7">
      <c r="G32202"/>
    </row>
    <row r="32203" spans="7:7">
      <c r="G32203"/>
    </row>
    <row r="32204" spans="7:7">
      <c r="G32204"/>
    </row>
    <row r="32205" spans="7:7">
      <c r="G32205"/>
    </row>
    <row r="32206" spans="7:7">
      <c r="G32206"/>
    </row>
    <row r="32207" spans="7:7">
      <c r="G32207"/>
    </row>
    <row r="32208" spans="7:7">
      <c r="G32208"/>
    </row>
    <row r="32209" spans="7:7">
      <c r="G32209"/>
    </row>
    <row r="32210" spans="7:7">
      <c r="G32210"/>
    </row>
    <row r="32211" spans="7:7">
      <c r="G32211"/>
    </row>
    <row r="32212" spans="7:7">
      <c r="G32212"/>
    </row>
    <row r="32213" spans="7:7">
      <c r="G32213"/>
    </row>
    <row r="32214" spans="7:7">
      <c r="G32214"/>
    </row>
    <row r="32215" spans="7:7">
      <c r="G32215"/>
    </row>
    <row r="32216" spans="7:7">
      <c r="G32216"/>
    </row>
    <row r="32217" spans="7:7">
      <c r="G32217"/>
    </row>
    <row r="32218" spans="7:7">
      <c r="G32218"/>
    </row>
    <row r="32219" spans="7:7">
      <c r="G32219"/>
    </row>
    <row r="32220" spans="7:7">
      <c r="G32220"/>
    </row>
    <row r="32221" spans="7:7">
      <c r="G32221"/>
    </row>
    <row r="32222" spans="7:7">
      <c r="G32222"/>
    </row>
    <row r="32223" spans="7:7">
      <c r="G32223"/>
    </row>
    <row r="32224" spans="7:7">
      <c r="G32224"/>
    </row>
    <row r="32225" spans="7:7">
      <c r="G32225"/>
    </row>
    <row r="32226" spans="7:7">
      <c r="G32226"/>
    </row>
    <row r="32227" spans="7:7">
      <c r="G32227"/>
    </row>
    <row r="32228" spans="7:7">
      <c r="G32228"/>
    </row>
    <row r="32229" spans="7:7">
      <c r="G32229"/>
    </row>
    <row r="32230" spans="7:7">
      <c r="G32230"/>
    </row>
    <row r="32231" spans="7:7">
      <c r="G32231"/>
    </row>
    <row r="32232" spans="7:7">
      <c r="G32232"/>
    </row>
    <row r="32233" spans="7:7">
      <c r="G32233"/>
    </row>
    <row r="32234" spans="7:7">
      <c r="G32234"/>
    </row>
    <row r="32235" spans="7:7">
      <c r="G32235"/>
    </row>
    <row r="32236" spans="7:7">
      <c r="G32236"/>
    </row>
    <row r="32237" spans="7:7">
      <c r="G32237"/>
    </row>
    <row r="32238" spans="7:7">
      <c r="G32238"/>
    </row>
    <row r="32239" spans="7:7">
      <c r="G32239"/>
    </row>
    <row r="32240" spans="7:7">
      <c r="G32240"/>
    </row>
    <row r="32241" spans="7:7">
      <c r="G32241"/>
    </row>
    <row r="32242" spans="7:7">
      <c r="G32242"/>
    </row>
    <row r="32243" spans="7:7">
      <c r="G32243"/>
    </row>
    <row r="32244" spans="7:7">
      <c r="G32244"/>
    </row>
    <row r="32245" spans="7:7">
      <c r="G32245"/>
    </row>
    <row r="32246" spans="7:7">
      <c r="G32246"/>
    </row>
    <row r="32247" spans="7:7">
      <c r="G32247"/>
    </row>
    <row r="32248" spans="7:7">
      <c r="G32248"/>
    </row>
    <row r="32249" spans="7:7">
      <c r="G32249"/>
    </row>
    <row r="32250" spans="7:7">
      <c r="G32250"/>
    </row>
    <row r="32251" spans="7:7">
      <c r="G32251"/>
    </row>
    <row r="32252" spans="7:7">
      <c r="G32252"/>
    </row>
    <row r="32253" spans="7:7">
      <c r="G32253"/>
    </row>
    <row r="32254" spans="7:7">
      <c r="G32254"/>
    </row>
    <row r="32255" spans="7:7">
      <c r="G32255"/>
    </row>
    <row r="32256" spans="7:7">
      <c r="G32256"/>
    </row>
    <row r="32257" spans="7:7">
      <c r="G32257"/>
    </row>
    <row r="32258" spans="7:7">
      <c r="G32258"/>
    </row>
    <row r="32259" spans="7:7">
      <c r="G32259"/>
    </row>
    <row r="32260" spans="7:7">
      <c r="G32260"/>
    </row>
    <row r="32261" spans="7:7">
      <c r="G32261"/>
    </row>
    <row r="32262" spans="7:7">
      <c r="G32262"/>
    </row>
    <row r="32263" spans="7:7">
      <c r="G32263"/>
    </row>
    <row r="32264" spans="7:7">
      <c r="G32264"/>
    </row>
    <row r="32265" spans="7:7">
      <c r="G32265"/>
    </row>
    <row r="32266" spans="7:7">
      <c r="G32266"/>
    </row>
    <row r="32267" spans="7:7">
      <c r="G32267"/>
    </row>
    <row r="32268" spans="7:7">
      <c r="G32268"/>
    </row>
    <row r="32269" spans="7:7">
      <c r="G32269"/>
    </row>
    <row r="32270" spans="7:7">
      <c r="G32270"/>
    </row>
    <row r="32271" spans="7:7">
      <c r="G32271"/>
    </row>
    <row r="32272" spans="7:7">
      <c r="G32272"/>
    </row>
    <row r="32273" spans="7:7">
      <c r="G32273"/>
    </row>
    <row r="32274" spans="7:7">
      <c r="G32274"/>
    </row>
    <row r="32275" spans="7:7">
      <c r="G32275"/>
    </row>
    <row r="32276" spans="7:7">
      <c r="G32276"/>
    </row>
    <row r="32277" spans="7:7">
      <c r="G32277"/>
    </row>
    <row r="32278" spans="7:7">
      <c r="G32278"/>
    </row>
    <row r="32279" spans="7:7">
      <c r="G32279"/>
    </row>
    <row r="32280" spans="7:7">
      <c r="G32280"/>
    </row>
    <row r="32281" spans="7:7">
      <c r="G32281"/>
    </row>
    <row r="32282" spans="7:7">
      <c r="G32282"/>
    </row>
    <row r="32283" spans="7:7">
      <c r="G32283"/>
    </row>
    <row r="32284" spans="7:7">
      <c r="G32284"/>
    </row>
    <row r="32285" spans="7:7">
      <c r="G32285"/>
    </row>
    <row r="32286" spans="7:7">
      <c r="G32286"/>
    </row>
    <row r="32287" spans="7:7">
      <c r="G32287"/>
    </row>
    <row r="32288" spans="7:7">
      <c r="G32288"/>
    </row>
    <row r="32289" spans="7:7">
      <c r="G32289"/>
    </row>
    <row r="32290" spans="7:7">
      <c r="G32290"/>
    </row>
    <row r="32291" spans="7:7">
      <c r="G32291"/>
    </row>
    <row r="32292" spans="7:7">
      <c r="G32292"/>
    </row>
    <row r="32293" spans="7:7">
      <c r="G32293"/>
    </row>
    <row r="32294" spans="7:7">
      <c r="G32294"/>
    </row>
    <row r="32295" spans="7:7">
      <c r="G32295"/>
    </row>
    <row r="32296" spans="7:7">
      <c r="G32296"/>
    </row>
    <row r="32297" spans="7:7">
      <c r="G32297"/>
    </row>
    <row r="32298" spans="7:7">
      <c r="G32298"/>
    </row>
    <row r="32299" spans="7:7">
      <c r="G32299"/>
    </row>
    <row r="32300" spans="7:7">
      <c r="G32300"/>
    </row>
    <row r="32301" spans="7:7">
      <c r="G32301"/>
    </row>
    <row r="32302" spans="7:7">
      <c r="G32302"/>
    </row>
    <row r="32303" spans="7:7">
      <c r="G32303"/>
    </row>
    <row r="32304" spans="7:7">
      <c r="G32304"/>
    </row>
    <row r="32305" spans="7:7">
      <c r="G32305"/>
    </row>
    <row r="32306" spans="7:7">
      <c r="G32306"/>
    </row>
    <row r="32307" spans="7:7">
      <c r="G32307"/>
    </row>
    <row r="32308" spans="7:7">
      <c r="G32308"/>
    </row>
    <row r="32309" spans="7:7">
      <c r="G32309"/>
    </row>
    <row r="32310" spans="7:7">
      <c r="G32310"/>
    </row>
    <row r="32311" spans="7:7">
      <c r="G32311"/>
    </row>
    <row r="32312" spans="7:7">
      <c r="G32312"/>
    </row>
    <row r="32313" spans="7:7">
      <c r="G32313"/>
    </row>
    <row r="32314" spans="7:7">
      <c r="G32314"/>
    </row>
    <row r="32315" spans="7:7">
      <c r="G32315"/>
    </row>
    <row r="32316" spans="7:7">
      <c r="G32316"/>
    </row>
    <row r="32317" spans="7:7">
      <c r="G32317"/>
    </row>
    <row r="32318" spans="7:7">
      <c r="G32318"/>
    </row>
    <row r="32319" spans="7:7">
      <c r="G32319"/>
    </row>
    <row r="32320" spans="7:7">
      <c r="G32320"/>
    </row>
    <row r="32321" spans="7:7">
      <c r="G32321"/>
    </row>
    <row r="32322" spans="7:7">
      <c r="G32322"/>
    </row>
    <row r="32323" spans="7:7">
      <c r="G32323"/>
    </row>
    <row r="32324" spans="7:7">
      <c r="G32324"/>
    </row>
    <row r="32325" spans="7:7">
      <c r="G32325"/>
    </row>
    <row r="32326" spans="7:7">
      <c r="G32326"/>
    </row>
    <row r="32327" spans="7:7">
      <c r="G32327"/>
    </row>
    <row r="32328" spans="7:7">
      <c r="G32328"/>
    </row>
    <row r="32329" spans="7:7">
      <c r="G32329"/>
    </row>
    <row r="32330" spans="7:7">
      <c r="G32330"/>
    </row>
    <row r="32331" spans="7:7">
      <c r="G32331"/>
    </row>
    <row r="32332" spans="7:7">
      <c r="G32332"/>
    </row>
    <row r="32333" spans="7:7">
      <c r="G32333"/>
    </row>
    <row r="32334" spans="7:7">
      <c r="G32334"/>
    </row>
    <row r="32335" spans="7:7">
      <c r="G32335"/>
    </row>
    <row r="32336" spans="7:7">
      <c r="G32336"/>
    </row>
    <row r="32337" spans="7:7">
      <c r="G32337"/>
    </row>
    <row r="32338" spans="7:7">
      <c r="G32338"/>
    </row>
    <row r="32339" spans="7:7">
      <c r="G32339"/>
    </row>
    <row r="32340" spans="7:7">
      <c r="G32340"/>
    </row>
    <row r="32341" spans="7:7">
      <c r="G32341"/>
    </row>
    <row r="32342" spans="7:7">
      <c r="G32342"/>
    </row>
    <row r="32343" spans="7:7">
      <c r="G32343"/>
    </row>
    <row r="32344" spans="7:7">
      <c r="G32344"/>
    </row>
    <row r="32345" spans="7:7">
      <c r="G32345"/>
    </row>
    <row r="32346" spans="7:7">
      <c r="G32346"/>
    </row>
    <row r="32347" spans="7:7">
      <c r="G32347"/>
    </row>
    <row r="32348" spans="7:7">
      <c r="G32348"/>
    </row>
    <row r="32349" spans="7:7">
      <c r="G32349"/>
    </row>
    <row r="32350" spans="7:7">
      <c r="G32350"/>
    </row>
    <row r="32351" spans="7:7">
      <c r="G32351"/>
    </row>
    <row r="32352" spans="7:7">
      <c r="G32352"/>
    </row>
    <row r="32353" spans="7:7">
      <c r="G32353"/>
    </row>
    <row r="32354" spans="7:7">
      <c r="G32354"/>
    </row>
    <row r="32355" spans="7:7">
      <c r="G32355"/>
    </row>
    <row r="32356" spans="7:7">
      <c r="G32356"/>
    </row>
    <row r="32357" spans="7:7">
      <c r="G32357"/>
    </row>
    <row r="32358" spans="7:7">
      <c r="G32358"/>
    </row>
    <row r="32359" spans="7:7">
      <c r="G32359"/>
    </row>
    <row r="32360" spans="7:7">
      <c r="G32360"/>
    </row>
    <row r="32361" spans="7:7">
      <c r="G32361"/>
    </row>
    <row r="32362" spans="7:7">
      <c r="G32362"/>
    </row>
    <row r="32363" spans="7:7">
      <c r="G32363"/>
    </row>
    <row r="32364" spans="7:7">
      <c r="G32364"/>
    </row>
    <row r="32365" spans="7:7">
      <c r="G32365"/>
    </row>
    <row r="32366" spans="7:7">
      <c r="G32366"/>
    </row>
    <row r="32367" spans="7:7">
      <c r="G32367"/>
    </row>
    <row r="32368" spans="7:7">
      <c r="G32368"/>
    </row>
    <row r="32369" spans="7:7">
      <c r="G32369"/>
    </row>
    <row r="32370" spans="7:7">
      <c r="G32370"/>
    </row>
    <row r="32371" spans="7:7">
      <c r="G32371"/>
    </row>
    <row r="32372" spans="7:7">
      <c r="G32372"/>
    </row>
    <row r="32373" spans="7:7">
      <c r="G32373"/>
    </row>
    <row r="32374" spans="7:7">
      <c r="G32374"/>
    </row>
    <row r="32375" spans="7:7">
      <c r="G32375"/>
    </row>
    <row r="32376" spans="7:7">
      <c r="G32376"/>
    </row>
    <row r="32377" spans="7:7">
      <c r="G32377"/>
    </row>
    <row r="32378" spans="7:7">
      <c r="G32378"/>
    </row>
    <row r="32379" spans="7:7">
      <c r="G32379"/>
    </row>
    <row r="32380" spans="7:7">
      <c r="G32380"/>
    </row>
    <row r="32381" spans="7:7">
      <c r="G32381"/>
    </row>
    <row r="32382" spans="7:7">
      <c r="G32382"/>
    </row>
    <row r="32383" spans="7:7">
      <c r="G32383"/>
    </row>
    <row r="32384" spans="7:7">
      <c r="G32384"/>
    </row>
    <row r="32385" spans="7:7">
      <c r="G32385"/>
    </row>
    <row r="32386" spans="7:7">
      <c r="G32386"/>
    </row>
    <row r="32387" spans="7:7">
      <c r="G32387"/>
    </row>
    <row r="32388" spans="7:7">
      <c r="G32388"/>
    </row>
    <row r="32389" spans="7:7">
      <c r="G32389"/>
    </row>
    <row r="32390" spans="7:7">
      <c r="G32390"/>
    </row>
    <row r="32391" spans="7:7">
      <c r="G32391"/>
    </row>
    <row r="32392" spans="7:7">
      <c r="G32392"/>
    </row>
    <row r="32393" spans="7:7">
      <c r="G32393"/>
    </row>
    <row r="32394" spans="7:7">
      <c r="G32394"/>
    </row>
    <row r="32395" spans="7:7">
      <c r="G32395"/>
    </row>
    <row r="32396" spans="7:7">
      <c r="G32396"/>
    </row>
    <row r="32397" spans="7:7">
      <c r="G32397"/>
    </row>
    <row r="32398" spans="7:7">
      <c r="G32398"/>
    </row>
    <row r="32399" spans="7:7">
      <c r="G32399"/>
    </row>
    <row r="32400" spans="7:7">
      <c r="G32400"/>
    </row>
    <row r="32401" spans="7:7">
      <c r="G32401"/>
    </row>
    <row r="32402" spans="7:7">
      <c r="G32402"/>
    </row>
    <row r="32403" spans="7:7">
      <c r="G32403"/>
    </row>
    <row r="32404" spans="7:7">
      <c r="G32404"/>
    </row>
    <row r="32405" spans="7:7">
      <c r="G32405"/>
    </row>
    <row r="32406" spans="7:7">
      <c r="G32406"/>
    </row>
    <row r="32407" spans="7:7">
      <c r="G32407"/>
    </row>
    <row r="32408" spans="7:7">
      <c r="G32408"/>
    </row>
    <row r="32409" spans="7:7">
      <c r="G32409"/>
    </row>
    <row r="32410" spans="7:7">
      <c r="G32410"/>
    </row>
    <row r="32411" spans="7:7">
      <c r="G32411"/>
    </row>
    <row r="32412" spans="7:7">
      <c r="G32412"/>
    </row>
    <row r="32413" spans="7:7">
      <c r="G32413"/>
    </row>
    <row r="32414" spans="7:7">
      <c r="G32414"/>
    </row>
    <row r="32415" spans="7:7">
      <c r="G32415"/>
    </row>
    <row r="32416" spans="7:7">
      <c r="G32416"/>
    </row>
    <row r="32417" spans="7:7">
      <c r="G32417"/>
    </row>
    <row r="32418" spans="7:7">
      <c r="G32418"/>
    </row>
    <row r="32419" spans="7:7">
      <c r="G32419"/>
    </row>
    <row r="32420" spans="7:7">
      <c r="G32420"/>
    </row>
    <row r="32421" spans="7:7">
      <c r="G32421"/>
    </row>
    <row r="32422" spans="7:7">
      <c r="G32422"/>
    </row>
    <row r="32423" spans="7:7">
      <c r="G32423"/>
    </row>
    <row r="32424" spans="7:7">
      <c r="G32424"/>
    </row>
    <row r="32425" spans="7:7">
      <c r="G32425"/>
    </row>
    <row r="32426" spans="7:7">
      <c r="G32426"/>
    </row>
    <row r="32427" spans="7:7">
      <c r="G32427"/>
    </row>
    <row r="32428" spans="7:7">
      <c r="G32428"/>
    </row>
    <row r="32429" spans="7:7">
      <c r="G32429"/>
    </row>
    <row r="32430" spans="7:7">
      <c r="G32430"/>
    </row>
    <row r="32431" spans="7:7">
      <c r="G32431"/>
    </row>
    <row r="32432" spans="7:7">
      <c r="G32432"/>
    </row>
    <row r="32433" spans="7:7">
      <c r="G32433"/>
    </row>
    <row r="32434" spans="7:7">
      <c r="G32434"/>
    </row>
    <row r="32435" spans="7:7">
      <c r="G32435"/>
    </row>
    <row r="32436" spans="7:7">
      <c r="G32436"/>
    </row>
    <row r="32437" spans="7:7">
      <c r="G32437"/>
    </row>
    <row r="32438" spans="7:7">
      <c r="G32438"/>
    </row>
    <row r="32439" spans="7:7">
      <c r="G32439"/>
    </row>
    <row r="32440" spans="7:7">
      <c r="G32440"/>
    </row>
    <row r="32441" spans="7:7">
      <c r="G32441"/>
    </row>
    <row r="32442" spans="7:7">
      <c r="G32442"/>
    </row>
    <row r="32443" spans="7:7">
      <c r="G32443"/>
    </row>
    <row r="32444" spans="7:7">
      <c r="G32444"/>
    </row>
    <row r="32445" spans="7:7">
      <c r="G32445"/>
    </row>
    <row r="32446" spans="7:7">
      <c r="G32446"/>
    </row>
    <row r="32447" spans="7:7">
      <c r="G32447"/>
    </row>
    <row r="32448" spans="7:7">
      <c r="G32448"/>
    </row>
    <row r="32449" spans="7:7">
      <c r="G32449"/>
    </row>
    <row r="32450" spans="7:7">
      <c r="G32450"/>
    </row>
    <row r="32451" spans="7:7">
      <c r="G32451"/>
    </row>
    <row r="32452" spans="7:7">
      <c r="G32452"/>
    </row>
    <row r="32453" spans="7:7">
      <c r="G32453"/>
    </row>
    <row r="32454" spans="7:7">
      <c r="G32454"/>
    </row>
    <row r="32455" spans="7:7">
      <c r="G32455"/>
    </row>
    <row r="32456" spans="7:7">
      <c r="G32456"/>
    </row>
    <row r="32457" spans="7:7">
      <c r="G32457"/>
    </row>
    <row r="32458" spans="7:7">
      <c r="G32458"/>
    </row>
    <row r="32459" spans="7:7">
      <c r="G32459"/>
    </row>
    <row r="32460" spans="7:7">
      <c r="G32460"/>
    </row>
    <row r="32461" spans="7:7">
      <c r="G32461"/>
    </row>
    <row r="32462" spans="7:7">
      <c r="G32462"/>
    </row>
    <row r="32463" spans="7:7">
      <c r="G32463"/>
    </row>
    <row r="32464" spans="7:7">
      <c r="G32464"/>
    </row>
    <row r="32465" spans="7:7">
      <c r="G32465"/>
    </row>
    <row r="32466" spans="7:7">
      <c r="G32466"/>
    </row>
    <row r="32467" spans="7:7">
      <c r="G32467"/>
    </row>
    <row r="32468" spans="7:7">
      <c r="G32468"/>
    </row>
    <row r="32469" spans="7:7">
      <c r="G32469"/>
    </row>
    <row r="32470" spans="7:7">
      <c r="G32470"/>
    </row>
    <row r="32471" spans="7:7">
      <c r="G32471"/>
    </row>
    <row r="32472" spans="7:7">
      <c r="G32472"/>
    </row>
    <row r="32473" spans="7:7">
      <c r="G32473"/>
    </row>
    <row r="32474" spans="7:7">
      <c r="G32474"/>
    </row>
    <row r="32475" spans="7:7">
      <c r="G32475"/>
    </row>
    <row r="32476" spans="7:7">
      <c r="G32476"/>
    </row>
    <row r="32477" spans="7:7">
      <c r="G32477"/>
    </row>
    <row r="32478" spans="7:7">
      <c r="G32478"/>
    </row>
    <row r="32479" spans="7:7">
      <c r="G32479"/>
    </row>
    <row r="32480" spans="7:7">
      <c r="G32480"/>
    </row>
    <row r="32481" spans="7:7">
      <c r="G32481"/>
    </row>
    <row r="32482" spans="7:7">
      <c r="G32482"/>
    </row>
    <row r="32483" spans="7:7">
      <c r="G32483"/>
    </row>
    <row r="32484" spans="7:7">
      <c r="G32484"/>
    </row>
    <row r="32485" spans="7:7">
      <c r="G32485"/>
    </row>
    <row r="32486" spans="7:7">
      <c r="G32486"/>
    </row>
    <row r="32487" spans="7:7">
      <c r="G32487"/>
    </row>
    <row r="32488" spans="7:7">
      <c r="G32488"/>
    </row>
    <row r="32489" spans="7:7">
      <c r="G32489"/>
    </row>
    <row r="32490" spans="7:7">
      <c r="G32490"/>
    </row>
    <row r="32491" spans="7:7">
      <c r="G32491"/>
    </row>
    <row r="32492" spans="7:7">
      <c r="G32492"/>
    </row>
    <row r="32493" spans="7:7">
      <c r="G32493"/>
    </row>
    <row r="32494" spans="7:7">
      <c r="G32494"/>
    </row>
    <row r="32495" spans="7:7">
      <c r="G32495"/>
    </row>
    <row r="32496" spans="7:7">
      <c r="G32496"/>
    </row>
    <row r="32497" spans="7:7">
      <c r="G32497"/>
    </row>
    <row r="32498" spans="7:7">
      <c r="G32498"/>
    </row>
    <row r="32499" spans="7:7">
      <c r="G32499"/>
    </row>
    <row r="32500" spans="7:7">
      <c r="G32500"/>
    </row>
    <row r="32501" spans="7:7">
      <c r="G32501"/>
    </row>
    <row r="32502" spans="7:7">
      <c r="G32502"/>
    </row>
    <row r="32503" spans="7:7">
      <c r="G32503"/>
    </row>
    <row r="32504" spans="7:7">
      <c r="G32504"/>
    </row>
    <row r="32505" spans="7:7">
      <c r="G32505"/>
    </row>
    <row r="32506" spans="7:7">
      <c r="G32506"/>
    </row>
    <row r="32507" spans="7:7">
      <c r="G32507"/>
    </row>
    <row r="32508" spans="7:7">
      <c r="G32508"/>
    </row>
    <row r="32509" spans="7:7">
      <c r="G32509"/>
    </row>
    <row r="32510" spans="7:7">
      <c r="G32510"/>
    </row>
    <row r="32511" spans="7:7">
      <c r="G32511"/>
    </row>
    <row r="32512" spans="7:7">
      <c r="G32512"/>
    </row>
    <row r="32513" spans="7:7">
      <c r="G32513"/>
    </row>
    <row r="32514" spans="7:7">
      <c r="G32514"/>
    </row>
    <row r="32515" spans="7:7">
      <c r="G32515"/>
    </row>
    <row r="32516" spans="7:7">
      <c r="G32516"/>
    </row>
    <row r="32517" spans="7:7">
      <c r="G32517"/>
    </row>
    <row r="32518" spans="7:7">
      <c r="G32518"/>
    </row>
    <row r="32519" spans="7:7">
      <c r="G32519"/>
    </row>
    <row r="32520" spans="7:7">
      <c r="G32520"/>
    </row>
    <row r="32521" spans="7:7">
      <c r="G32521"/>
    </row>
    <row r="32522" spans="7:7">
      <c r="G32522"/>
    </row>
    <row r="32523" spans="7:7">
      <c r="G32523"/>
    </row>
    <row r="32524" spans="7:7">
      <c r="G32524"/>
    </row>
    <row r="32525" spans="7:7">
      <c r="G32525"/>
    </row>
    <row r="32526" spans="7:7">
      <c r="G32526"/>
    </row>
    <row r="32527" spans="7:7">
      <c r="G32527"/>
    </row>
    <row r="32528" spans="7:7">
      <c r="G32528"/>
    </row>
    <row r="32529" spans="7:7">
      <c r="G32529"/>
    </row>
    <row r="32530" spans="7:7">
      <c r="G32530"/>
    </row>
    <row r="32531" spans="7:7">
      <c r="G32531"/>
    </row>
    <row r="32532" spans="7:7">
      <c r="G32532"/>
    </row>
    <row r="32533" spans="7:7">
      <c r="G32533"/>
    </row>
    <row r="32534" spans="7:7">
      <c r="G32534"/>
    </row>
    <row r="32535" spans="7:7">
      <c r="G32535"/>
    </row>
    <row r="32536" spans="7:7">
      <c r="G32536"/>
    </row>
    <row r="32537" spans="7:7">
      <c r="G32537"/>
    </row>
    <row r="32538" spans="7:7">
      <c r="G32538"/>
    </row>
    <row r="32539" spans="7:7">
      <c r="G32539"/>
    </row>
    <row r="32540" spans="7:7">
      <c r="G32540"/>
    </row>
    <row r="32541" spans="7:7">
      <c r="G32541"/>
    </row>
    <row r="32542" spans="7:7">
      <c r="G32542"/>
    </row>
    <row r="32543" spans="7:7">
      <c r="G32543"/>
    </row>
    <row r="32544" spans="7:7">
      <c r="G32544"/>
    </row>
    <row r="32545" spans="7:7">
      <c r="G32545"/>
    </row>
    <row r="32546" spans="7:7">
      <c r="G32546"/>
    </row>
    <row r="32547" spans="7:7">
      <c r="G32547"/>
    </row>
    <row r="32548" spans="7:7">
      <c r="G32548"/>
    </row>
    <row r="32549" spans="7:7">
      <c r="G32549"/>
    </row>
    <row r="32550" spans="7:7">
      <c r="G32550"/>
    </row>
    <row r="32551" spans="7:7">
      <c r="G32551"/>
    </row>
    <row r="32552" spans="7:7">
      <c r="G32552"/>
    </row>
    <row r="32553" spans="7:7">
      <c r="G32553"/>
    </row>
    <row r="32554" spans="7:7">
      <c r="G32554"/>
    </row>
    <row r="32555" spans="7:7">
      <c r="G32555"/>
    </row>
    <row r="32556" spans="7:7">
      <c r="G32556"/>
    </row>
    <row r="32557" spans="7:7">
      <c r="G32557"/>
    </row>
    <row r="32558" spans="7:7">
      <c r="G32558"/>
    </row>
    <row r="32559" spans="7:7">
      <c r="G32559"/>
    </row>
    <row r="32560" spans="7:7">
      <c r="G32560"/>
    </row>
    <row r="32561" spans="7:7">
      <c r="G32561"/>
    </row>
    <row r="32562" spans="7:7">
      <c r="G32562"/>
    </row>
    <row r="32563" spans="7:7">
      <c r="G32563"/>
    </row>
    <row r="32564" spans="7:7">
      <c r="G32564"/>
    </row>
    <row r="32565" spans="7:7">
      <c r="G32565"/>
    </row>
    <row r="32566" spans="7:7">
      <c r="G32566"/>
    </row>
    <row r="32567" spans="7:7">
      <c r="G32567"/>
    </row>
    <row r="32568" spans="7:7">
      <c r="G32568"/>
    </row>
    <row r="32569" spans="7:7">
      <c r="G32569"/>
    </row>
    <row r="32570" spans="7:7">
      <c r="G32570"/>
    </row>
    <row r="32571" spans="7:7">
      <c r="G32571"/>
    </row>
    <row r="32572" spans="7:7">
      <c r="G32572"/>
    </row>
    <row r="32573" spans="7:7">
      <c r="G32573"/>
    </row>
    <row r="32574" spans="7:7">
      <c r="G32574"/>
    </row>
    <row r="32575" spans="7:7">
      <c r="G32575"/>
    </row>
    <row r="32576" spans="7:7">
      <c r="G32576"/>
    </row>
    <row r="32577" spans="7:7">
      <c r="G32577"/>
    </row>
    <row r="32578" spans="7:7">
      <c r="G32578"/>
    </row>
    <row r="32579" spans="7:7">
      <c r="G32579"/>
    </row>
    <row r="32580" spans="7:7">
      <c r="G32580"/>
    </row>
    <row r="32581" spans="7:7">
      <c r="G32581"/>
    </row>
    <row r="32582" spans="7:7">
      <c r="G32582"/>
    </row>
    <row r="32583" spans="7:7">
      <c r="G32583"/>
    </row>
    <row r="32584" spans="7:7">
      <c r="G32584"/>
    </row>
    <row r="32585" spans="7:7">
      <c r="G32585"/>
    </row>
    <row r="32586" spans="7:7">
      <c r="G32586"/>
    </row>
    <row r="32587" spans="7:7">
      <c r="G32587"/>
    </row>
    <row r="32588" spans="7:7">
      <c r="G32588"/>
    </row>
    <row r="32589" spans="7:7">
      <c r="G32589"/>
    </row>
    <row r="32590" spans="7:7">
      <c r="G32590"/>
    </row>
    <row r="32591" spans="7:7">
      <c r="G32591"/>
    </row>
    <row r="32592" spans="7:7">
      <c r="G32592"/>
    </row>
    <row r="32593" spans="7:7">
      <c r="G32593"/>
    </row>
    <row r="32594" spans="7:7">
      <c r="G32594"/>
    </row>
    <row r="32595" spans="7:7">
      <c r="G32595"/>
    </row>
    <row r="32596" spans="7:7">
      <c r="G32596"/>
    </row>
    <row r="32597" spans="7:7">
      <c r="G32597"/>
    </row>
    <row r="32598" spans="7:7">
      <c r="G32598"/>
    </row>
    <row r="32599" spans="7:7">
      <c r="G32599"/>
    </row>
    <row r="32600" spans="7:7">
      <c r="G32600"/>
    </row>
    <row r="32601" spans="7:7">
      <c r="G32601"/>
    </row>
    <row r="32602" spans="7:7">
      <c r="G32602"/>
    </row>
    <row r="32603" spans="7:7">
      <c r="G32603"/>
    </row>
    <row r="32604" spans="7:7">
      <c r="G32604"/>
    </row>
    <row r="32605" spans="7:7">
      <c r="G32605"/>
    </row>
    <row r="32606" spans="7:7">
      <c r="G32606"/>
    </row>
    <row r="32607" spans="7:7">
      <c r="G32607"/>
    </row>
    <row r="32608" spans="7:7">
      <c r="G32608"/>
    </row>
    <row r="32609" spans="7:7">
      <c r="G32609"/>
    </row>
    <row r="32610" spans="7:7">
      <c r="G32610"/>
    </row>
    <row r="32611" spans="7:7">
      <c r="G32611"/>
    </row>
    <row r="32612" spans="7:7">
      <c r="G32612"/>
    </row>
    <row r="32613" spans="7:7">
      <c r="G32613"/>
    </row>
    <row r="32614" spans="7:7">
      <c r="G32614"/>
    </row>
    <row r="32615" spans="7:7">
      <c r="G32615"/>
    </row>
    <row r="32616" spans="7:7">
      <c r="G32616"/>
    </row>
    <row r="32617" spans="7:7">
      <c r="G32617"/>
    </row>
    <row r="32618" spans="7:7">
      <c r="G32618"/>
    </row>
    <row r="32619" spans="7:7">
      <c r="G32619"/>
    </row>
    <row r="32620" spans="7:7">
      <c r="G32620"/>
    </row>
    <row r="32621" spans="7:7">
      <c r="G32621"/>
    </row>
    <row r="32622" spans="7:7">
      <c r="G32622"/>
    </row>
    <row r="32623" spans="7:7">
      <c r="G32623"/>
    </row>
    <row r="32624" spans="7:7">
      <c r="G32624"/>
    </row>
    <row r="32625" spans="7:7">
      <c r="G32625"/>
    </row>
    <row r="32626" spans="7:7">
      <c r="G32626"/>
    </row>
    <row r="32627" spans="7:7">
      <c r="G32627"/>
    </row>
    <row r="32628" spans="7:7">
      <c r="G32628"/>
    </row>
    <row r="32629" spans="7:7">
      <c r="G32629"/>
    </row>
    <row r="32630" spans="7:7">
      <c r="G32630"/>
    </row>
    <row r="32631" spans="7:7">
      <c r="G32631"/>
    </row>
    <row r="32632" spans="7:7">
      <c r="G32632"/>
    </row>
    <row r="32633" spans="7:7">
      <c r="G32633"/>
    </row>
    <row r="32634" spans="7:7">
      <c r="G32634"/>
    </row>
    <row r="32635" spans="7:7">
      <c r="G32635"/>
    </row>
    <row r="32636" spans="7:7">
      <c r="G32636"/>
    </row>
    <row r="32637" spans="7:7">
      <c r="G32637"/>
    </row>
    <row r="32638" spans="7:7">
      <c r="G32638"/>
    </row>
    <row r="32639" spans="7:7">
      <c r="G32639"/>
    </row>
    <row r="32640" spans="7:7">
      <c r="G32640"/>
    </row>
    <row r="32641" spans="7:7">
      <c r="G32641"/>
    </row>
    <row r="32642" spans="7:7">
      <c r="G32642"/>
    </row>
    <row r="32643" spans="7:7">
      <c r="G32643"/>
    </row>
    <row r="32644" spans="7:7">
      <c r="G32644"/>
    </row>
    <row r="32645" spans="7:7">
      <c r="G32645"/>
    </row>
    <row r="32646" spans="7:7">
      <c r="G32646"/>
    </row>
    <row r="32647" spans="7:7">
      <c r="G32647"/>
    </row>
    <row r="32648" spans="7:7">
      <c r="G32648"/>
    </row>
    <row r="32649" spans="7:7">
      <c r="G32649"/>
    </row>
    <row r="32650" spans="7:7">
      <c r="G32650"/>
    </row>
    <row r="32651" spans="7:7">
      <c r="G32651"/>
    </row>
    <row r="32652" spans="7:7">
      <c r="G32652"/>
    </row>
    <row r="32653" spans="7:7">
      <c r="G32653"/>
    </row>
    <row r="32654" spans="7:7">
      <c r="G32654"/>
    </row>
    <row r="32655" spans="7:7">
      <c r="G32655"/>
    </row>
    <row r="32656" spans="7:7">
      <c r="G32656"/>
    </row>
    <row r="32657" spans="7:7">
      <c r="G32657"/>
    </row>
    <row r="32658" spans="7:7">
      <c r="G32658"/>
    </row>
    <row r="32659" spans="7:7">
      <c r="G32659"/>
    </row>
    <row r="32660" spans="7:7">
      <c r="G32660"/>
    </row>
    <row r="32661" spans="7:7">
      <c r="G32661"/>
    </row>
    <row r="32662" spans="7:7">
      <c r="G32662"/>
    </row>
    <row r="32663" spans="7:7">
      <c r="G32663"/>
    </row>
    <row r="32664" spans="7:7">
      <c r="G32664"/>
    </row>
    <row r="32665" spans="7:7">
      <c r="G32665"/>
    </row>
    <row r="32666" spans="7:7">
      <c r="G32666"/>
    </row>
    <row r="32667" spans="7:7">
      <c r="G32667"/>
    </row>
    <row r="32668" spans="7:7">
      <c r="G32668"/>
    </row>
    <row r="32669" spans="7:7">
      <c r="G32669"/>
    </row>
    <row r="32670" spans="7:7">
      <c r="G32670"/>
    </row>
    <row r="32671" spans="7:7">
      <c r="G32671"/>
    </row>
    <row r="32672" spans="7:7">
      <c r="G32672"/>
    </row>
    <row r="32673" spans="7:7">
      <c r="G32673"/>
    </row>
    <row r="32674" spans="7:7">
      <c r="G32674"/>
    </row>
    <row r="32675" spans="7:7">
      <c r="G32675"/>
    </row>
    <row r="32676" spans="7:7">
      <c r="G32676"/>
    </row>
    <row r="32677" spans="7:7">
      <c r="G32677"/>
    </row>
    <row r="32678" spans="7:7">
      <c r="G32678"/>
    </row>
    <row r="32679" spans="7:7">
      <c r="G32679"/>
    </row>
    <row r="32680" spans="7:7">
      <c r="G32680"/>
    </row>
    <row r="32681" spans="7:7">
      <c r="G32681"/>
    </row>
    <row r="32682" spans="7:7">
      <c r="G32682"/>
    </row>
    <row r="32683" spans="7:7">
      <c r="G32683"/>
    </row>
    <row r="32684" spans="7:7">
      <c r="G32684"/>
    </row>
    <row r="32685" spans="7:7">
      <c r="G32685"/>
    </row>
    <row r="32686" spans="7:7">
      <c r="G32686"/>
    </row>
    <row r="32687" spans="7:7">
      <c r="G32687"/>
    </row>
    <row r="32688" spans="7:7">
      <c r="G32688"/>
    </row>
    <row r="32689" spans="7:7">
      <c r="G32689"/>
    </row>
    <row r="32690" spans="7:7">
      <c r="G32690"/>
    </row>
    <row r="32691" spans="7:7">
      <c r="G32691"/>
    </row>
    <row r="32692" spans="7:7">
      <c r="G32692"/>
    </row>
    <row r="32693" spans="7:7">
      <c r="G32693"/>
    </row>
    <row r="32694" spans="7:7">
      <c r="G32694"/>
    </row>
    <row r="32695" spans="7:7">
      <c r="G32695"/>
    </row>
    <row r="32696" spans="7:7">
      <c r="G32696"/>
    </row>
    <row r="32697" spans="7:7">
      <c r="G32697"/>
    </row>
    <row r="32698" spans="7:7">
      <c r="G32698"/>
    </row>
    <row r="32699" spans="7:7">
      <c r="G32699"/>
    </row>
    <row r="32700" spans="7:7">
      <c r="G32700"/>
    </row>
    <row r="32701" spans="7:7">
      <c r="G32701"/>
    </row>
    <row r="32702" spans="7:7">
      <c r="G32702"/>
    </row>
    <row r="32703" spans="7:7">
      <c r="G32703"/>
    </row>
    <row r="32704" spans="7:7">
      <c r="G32704"/>
    </row>
    <row r="32705" spans="7:7">
      <c r="G32705"/>
    </row>
    <row r="32706" spans="7:7">
      <c r="G32706"/>
    </row>
    <row r="32707" spans="7:7">
      <c r="G32707"/>
    </row>
    <row r="32708" spans="7:7">
      <c r="G32708"/>
    </row>
    <row r="32709" spans="7:7">
      <c r="G32709"/>
    </row>
    <row r="32710" spans="7:7">
      <c r="G32710"/>
    </row>
    <row r="32711" spans="7:7">
      <c r="G32711"/>
    </row>
    <row r="32712" spans="7:7">
      <c r="G32712"/>
    </row>
    <row r="32713" spans="7:7">
      <c r="G32713"/>
    </row>
    <row r="32714" spans="7:7">
      <c r="G32714"/>
    </row>
    <row r="32715" spans="7:7">
      <c r="G32715"/>
    </row>
    <row r="32716" spans="7:7">
      <c r="G32716"/>
    </row>
    <row r="32717" spans="7:7">
      <c r="G32717"/>
    </row>
    <row r="32718" spans="7:7">
      <c r="G32718"/>
    </row>
    <row r="32719" spans="7:7">
      <c r="G32719"/>
    </row>
    <row r="32720" spans="7:7">
      <c r="G32720"/>
    </row>
    <row r="32721" spans="7:7">
      <c r="G32721"/>
    </row>
    <row r="32722" spans="7:7">
      <c r="G32722"/>
    </row>
    <row r="32723" spans="7:7">
      <c r="G32723"/>
    </row>
    <row r="32724" spans="7:7">
      <c r="G32724"/>
    </row>
    <row r="32725" spans="7:7">
      <c r="G32725"/>
    </row>
    <row r="32726" spans="7:7">
      <c r="G32726"/>
    </row>
    <row r="32727" spans="7:7">
      <c r="G32727"/>
    </row>
    <row r="32728" spans="7:7">
      <c r="G32728"/>
    </row>
    <row r="32729" spans="7:7">
      <c r="G32729"/>
    </row>
    <row r="32730" spans="7:7">
      <c r="G32730"/>
    </row>
    <row r="32731" spans="7:7">
      <c r="G32731"/>
    </row>
    <row r="32732" spans="7:7">
      <c r="G32732"/>
    </row>
    <row r="32733" spans="7:7">
      <c r="G32733"/>
    </row>
    <row r="32734" spans="7:7">
      <c r="G32734"/>
    </row>
    <row r="32735" spans="7:7">
      <c r="G32735"/>
    </row>
    <row r="32736" spans="7:7">
      <c r="G32736"/>
    </row>
    <row r="32737" spans="7:7">
      <c r="G32737"/>
    </row>
    <row r="32738" spans="7:7">
      <c r="G32738"/>
    </row>
    <row r="32739" spans="7:7">
      <c r="G32739"/>
    </row>
    <row r="32740" spans="7:7">
      <c r="G32740"/>
    </row>
    <row r="32741" spans="7:7">
      <c r="G32741"/>
    </row>
    <row r="32742" spans="7:7">
      <c r="G32742"/>
    </row>
    <row r="32743" spans="7:7">
      <c r="G32743"/>
    </row>
    <row r="32744" spans="7:7">
      <c r="G32744"/>
    </row>
    <row r="32745" spans="7:7">
      <c r="G32745"/>
    </row>
    <row r="32746" spans="7:7">
      <c r="G32746"/>
    </row>
    <row r="32747" spans="7:7">
      <c r="G32747"/>
    </row>
    <row r="32748" spans="7:7">
      <c r="G32748"/>
    </row>
    <row r="32749" spans="7:7">
      <c r="G32749"/>
    </row>
    <row r="32750" spans="7:7">
      <c r="G32750"/>
    </row>
    <row r="32751" spans="7:7">
      <c r="G32751"/>
    </row>
    <row r="32752" spans="7:7">
      <c r="G32752"/>
    </row>
    <row r="32753" spans="7:7">
      <c r="G32753"/>
    </row>
    <row r="32754" spans="7:7">
      <c r="G32754"/>
    </row>
    <row r="32755" spans="7:7">
      <c r="G32755"/>
    </row>
    <row r="32756" spans="7:7">
      <c r="G32756"/>
    </row>
    <row r="32757" spans="7:7">
      <c r="G32757"/>
    </row>
    <row r="32758" spans="7:7">
      <c r="G32758"/>
    </row>
    <row r="32759" spans="7:7">
      <c r="G32759"/>
    </row>
    <row r="32760" spans="7:7">
      <c r="G32760"/>
    </row>
    <row r="32761" spans="7:7">
      <c r="G32761"/>
    </row>
    <row r="32762" spans="7:7">
      <c r="G32762"/>
    </row>
    <row r="32763" spans="7:7">
      <c r="G32763"/>
    </row>
    <row r="32764" spans="7:7">
      <c r="G32764"/>
    </row>
    <row r="32765" spans="7:7">
      <c r="G32765"/>
    </row>
    <row r="32766" spans="7:7">
      <c r="G32766"/>
    </row>
    <row r="32767" spans="7:7">
      <c r="G32767"/>
    </row>
    <row r="32768" spans="7:7">
      <c r="G32768"/>
    </row>
    <row r="32769" spans="7:7">
      <c r="G32769"/>
    </row>
    <row r="32770" spans="7:7">
      <c r="G32770"/>
    </row>
    <row r="32771" spans="7:7">
      <c r="G32771"/>
    </row>
    <row r="32772" spans="7:7">
      <c r="G32772"/>
    </row>
    <row r="32773" spans="7:7">
      <c r="G32773"/>
    </row>
    <row r="32774" spans="7:7">
      <c r="G32774"/>
    </row>
    <row r="32775" spans="7:7">
      <c r="G32775"/>
    </row>
    <row r="32776" spans="7:7">
      <c r="G32776"/>
    </row>
    <row r="32777" spans="7:7">
      <c r="G32777"/>
    </row>
    <row r="32778" spans="7:7">
      <c r="G32778"/>
    </row>
    <row r="32779" spans="7:7">
      <c r="G32779"/>
    </row>
    <row r="32780" spans="7:7">
      <c r="G32780"/>
    </row>
    <row r="32781" spans="7:7">
      <c r="G32781"/>
    </row>
    <row r="32782" spans="7:7">
      <c r="G32782"/>
    </row>
    <row r="32783" spans="7:7">
      <c r="G32783"/>
    </row>
    <row r="32784" spans="7:7">
      <c r="G32784"/>
    </row>
    <row r="32785" spans="7:7">
      <c r="G32785"/>
    </row>
    <row r="32786" spans="7:7">
      <c r="G32786"/>
    </row>
    <row r="32787" spans="7:7">
      <c r="G32787"/>
    </row>
    <row r="32788" spans="7:7">
      <c r="G32788"/>
    </row>
    <row r="32789" spans="7:7">
      <c r="G32789"/>
    </row>
    <row r="32790" spans="7:7">
      <c r="G32790"/>
    </row>
    <row r="32791" spans="7:7">
      <c r="G32791"/>
    </row>
    <row r="32792" spans="7:7">
      <c r="G32792"/>
    </row>
    <row r="32793" spans="7:7">
      <c r="G32793"/>
    </row>
    <row r="32794" spans="7:7">
      <c r="G32794"/>
    </row>
    <row r="32795" spans="7:7">
      <c r="G32795"/>
    </row>
    <row r="32796" spans="7:7">
      <c r="G32796"/>
    </row>
    <row r="32797" spans="7:7">
      <c r="G32797"/>
    </row>
    <row r="32798" spans="7:7">
      <c r="G32798"/>
    </row>
    <row r="32799" spans="7:7">
      <c r="G32799"/>
    </row>
    <row r="32800" spans="7:7">
      <c r="G32800"/>
    </row>
    <row r="32801" spans="7:7">
      <c r="G32801"/>
    </row>
    <row r="32802" spans="7:7">
      <c r="G32802"/>
    </row>
    <row r="32803" spans="7:7">
      <c r="G32803"/>
    </row>
    <row r="32804" spans="7:7">
      <c r="G32804"/>
    </row>
    <row r="32805" spans="7:7">
      <c r="G32805"/>
    </row>
    <row r="32806" spans="7:7">
      <c r="G32806"/>
    </row>
    <row r="32807" spans="7:7">
      <c r="G32807"/>
    </row>
    <row r="32808" spans="7:7">
      <c r="G32808"/>
    </row>
    <row r="32809" spans="7:7">
      <c r="G32809"/>
    </row>
    <row r="32810" spans="7:7">
      <c r="G32810"/>
    </row>
    <row r="32811" spans="7:7">
      <c r="G32811"/>
    </row>
    <row r="32812" spans="7:7">
      <c r="G32812"/>
    </row>
    <row r="32813" spans="7:7">
      <c r="G32813"/>
    </row>
    <row r="32814" spans="7:7">
      <c r="G32814"/>
    </row>
    <row r="32815" spans="7:7">
      <c r="G32815"/>
    </row>
    <row r="32816" spans="7:7">
      <c r="G32816"/>
    </row>
    <row r="32817" spans="7:7">
      <c r="G32817"/>
    </row>
    <row r="32818" spans="7:7">
      <c r="G32818"/>
    </row>
    <row r="32819" spans="7:7">
      <c r="G32819"/>
    </row>
    <row r="32820" spans="7:7">
      <c r="G32820"/>
    </row>
    <row r="32821" spans="7:7">
      <c r="G32821"/>
    </row>
    <row r="32822" spans="7:7">
      <c r="G32822"/>
    </row>
    <row r="32823" spans="7:7">
      <c r="G32823"/>
    </row>
    <row r="32824" spans="7:7">
      <c r="G32824"/>
    </row>
    <row r="32825" spans="7:7">
      <c r="G32825"/>
    </row>
    <row r="32826" spans="7:7">
      <c r="G32826"/>
    </row>
    <row r="32827" spans="7:7">
      <c r="G32827"/>
    </row>
    <row r="32828" spans="7:7">
      <c r="G32828"/>
    </row>
    <row r="32829" spans="7:7">
      <c r="G32829"/>
    </row>
    <row r="32830" spans="7:7">
      <c r="G32830"/>
    </row>
    <row r="32831" spans="7:7">
      <c r="G32831"/>
    </row>
    <row r="32832" spans="7:7">
      <c r="G32832"/>
    </row>
    <row r="32833" spans="7:7">
      <c r="G32833"/>
    </row>
    <row r="32834" spans="7:7">
      <c r="G32834"/>
    </row>
    <row r="32835" spans="7:7">
      <c r="G32835"/>
    </row>
    <row r="32836" spans="7:7">
      <c r="G32836"/>
    </row>
    <row r="32837" spans="7:7">
      <c r="G32837"/>
    </row>
    <row r="32838" spans="7:7">
      <c r="G32838"/>
    </row>
    <row r="32839" spans="7:7">
      <c r="G32839"/>
    </row>
    <row r="32840" spans="7:7">
      <c r="G32840"/>
    </row>
    <row r="32841" spans="7:7">
      <c r="G32841"/>
    </row>
    <row r="32842" spans="7:7">
      <c r="G32842"/>
    </row>
    <row r="32843" spans="7:7">
      <c r="G32843"/>
    </row>
    <row r="32844" spans="7:7">
      <c r="G32844"/>
    </row>
    <row r="32845" spans="7:7">
      <c r="G32845"/>
    </row>
    <row r="32846" spans="7:7">
      <c r="G32846"/>
    </row>
    <row r="32847" spans="7:7">
      <c r="G32847"/>
    </row>
    <row r="32848" spans="7:7">
      <c r="G32848"/>
    </row>
    <row r="32849" spans="7:7">
      <c r="G32849"/>
    </row>
    <row r="32850" spans="7:7">
      <c r="G32850"/>
    </row>
    <row r="32851" spans="7:7">
      <c r="G32851"/>
    </row>
    <row r="32852" spans="7:7">
      <c r="G32852"/>
    </row>
    <row r="32853" spans="7:7">
      <c r="G32853"/>
    </row>
    <row r="32854" spans="7:7">
      <c r="G32854"/>
    </row>
    <row r="32855" spans="7:7">
      <c r="G32855"/>
    </row>
    <row r="32856" spans="7:7">
      <c r="G32856"/>
    </row>
    <row r="32857" spans="7:7">
      <c r="G32857"/>
    </row>
    <row r="32858" spans="7:7">
      <c r="G32858"/>
    </row>
    <row r="32859" spans="7:7">
      <c r="G32859"/>
    </row>
    <row r="32860" spans="7:7">
      <c r="G32860"/>
    </row>
    <row r="32861" spans="7:7">
      <c r="G32861"/>
    </row>
    <row r="32862" spans="7:7">
      <c r="G32862"/>
    </row>
    <row r="32863" spans="7:7">
      <c r="G32863"/>
    </row>
    <row r="32864" spans="7:7">
      <c r="G32864"/>
    </row>
    <row r="32865" spans="7:7">
      <c r="G32865"/>
    </row>
    <row r="32866" spans="7:7">
      <c r="G32866"/>
    </row>
    <row r="32867" spans="7:7">
      <c r="G32867"/>
    </row>
    <row r="32868" spans="7:7">
      <c r="G32868"/>
    </row>
    <row r="32869" spans="7:7">
      <c r="G32869"/>
    </row>
    <row r="32870" spans="7:7">
      <c r="G32870"/>
    </row>
    <row r="32871" spans="7:7">
      <c r="G32871"/>
    </row>
    <row r="32872" spans="7:7">
      <c r="G32872"/>
    </row>
    <row r="32873" spans="7:7">
      <c r="G32873"/>
    </row>
    <row r="32874" spans="7:7">
      <c r="G32874"/>
    </row>
    <row r="32875" spans="7:7">
      <c r="G32875"/>
    </row>
    <row r="32876" spans="7:7">
      <c r="G32876"/>
    </row>
    <row r="32877" spans="7:7">
      <c r="G32877"/>
    </row>
    <row r="32878" spans="7:7">
      <c r="G32878"/>
    </row>
    <row r="32879" spans="7:7">
      <c r="G32879"/>
    </row>
    <row r="32880" spans="7:7">
      <c r="G32880"/>
    </row>
    <row r="32881" spans="7:7">
      <c r="G32881"/>
    </row>
    <row r="32882" spans="7:7">
      <c r="G32882"/>
    </row>
    <row r="32883" spans="7:7">
      <c r="G32883"/>
    </row>
    <row r="32884" spans="7:7">
      <c r="G32884"/>
    </row>
    <row r="32885" spans="7:7">
      <c r="G32885"/>
    </row>
    <row r="32886" spans="7:7">
      <c r="G32886"/>
    </row>
    <row r="32887" spans="7:7">
      <c r="G32887"/>
    </row>
    <row r="32888" spans="7:7">
      <c r="G32888"/>
    </row>
    <row r="32889" spans="7:7">
      <c r="G32889"/>
    </row>
    <row r="32890" spans="7:7">
      <c r="G32890"/>
    </row>
    <row r="32891" spans="7:7">
      <c r="G32891"/>
    </row>
    <row r="32892" spans="7:7">
      <c r="G32892"/>
    </row>
    <row r="32893" spans="7:7">
      <c r="G32893"/>
    </row>
    <row r="32894" spans="7:7">
      <c r="G32894"/>
    </row>
    <row r="32895" spans="7:7">
      <c r="G32895"/>
    </row>
    <row r="32896" spans="7:7">
      <c r="G32896"/>
    </row>
    <row r="32897" spans="7:7">
      <c r="G32897"/>
    </row>
    <row r="32898" spans="7:7">
      <c r="G32898"/>
    </row>
    <row r="32899" spans="7:7">
      <c r="G32899"/>
    </row>
    <row r="32900" spans="7:7">
      <c r="G32900"/>
    </row>
    <row r="32901" spans="7:7">
      <c r="G32901"/>
    </row>
    <row r="32902" spans="7:7">
      <c r="G32902"/>
    </row>
    <row r="32903" spans="7:7">
      <c r="G32903"/>
    </row>
    <row r="32904" spans="7:7">
      <c r="G32904"/>
    </row>
    <row r="32905" spans="7:7">
      <c r="G32905"/>
    </row>
    <row r="32906" spans="7:7">
      <c r="G32906"/>
    </row>
    <row r="32907" spans="7:7">
      <c r="G32907"/>
    </row>
    <row r="32908" spans="7:7">
      <c r="G32908"/>
    </row>
    <row r="32909" spans="7:7">
      <c r="G32909"/>
    </row>
    <row r="32910" spans="7:7">
      <c r="G32910"/>
    </row>
    <row r="32911" spans="7:7">
      <c r="G32911"/>
    </row>
    <row r="32912" spans="7:7">
      <c r="G32912"/>
    </row>
    <row r="32913" spans="7:7">
      <c r="G32913"/>
    </row>
    <row r="32914" spans="7:7">
      <c r="G32914"/>
    </row>
    <row r="32915" spans="7:7">
      <c r="G32915"/>
    </row>
    <row r="32916" spans="7:7">
      <c r="G32916"/>
    </row>
    <row r="32917" spans="7:7">
      <c r="G32917"/>
    </row>
    <row r="32918" spans="7:7">
      <c r="G32918"/>
    </row>
    <row r="32919" spans="7:7">
      <c r="G32919"/>
    </row>
    <row r="32920" spans="7:7">
      <c r="G32920"/>
    </row>
    <row r="32921" spans="7:7">
      <c r="G32921"/>
    </row>
    <row r="32922" spans="7:7">
      <c r="G32922"/>
    </row>
    <row r="32923" spans="7:7">
      <c r="G32923"/>
    </row>
    <row r="32924" spans="7:7">
      <c r="G32924"/>
    </row>
    <row r="32925" spans="7:7">
      <c r="G32925"/>
    </row>
    <row r="32926" spans="7:7">
      <c r="G32926"/>
    </row>
    <row r="32927" spans="7:7">
      <c r="G32927"/>
    </row>
    <row r="32928" spans="7:7">
      <c r="G32928"/>
    </row>
    <row r="32929" spans="7:7">
      <c r="G32929"/>
    </row>
    <row r="32930" spans="7:7">
      <c r="G32930"/>
    </row>
    <row r="32931" spans="7:7">
      <c r="G32931"/>
    </row>
    <row r="32932" spans="7:7">
      <c r="G32932"/>
    </row>
    <row r="32933" spans="7:7">
      <c r="G32933"/>
    </row>
    <row r="32934" spans="7:7">
      <c r="G32934"/>
    </row>
    <row r="32935" spans="7:7">
      <c r="G32935"/>
    </row>
    <row r="32936" spans="7:7">
      <c r="G32936"/>
    </row>
    <row r="32937" spans="7:7">
      <c r="G32937"/>
    </row>
    <row r="32938" spans="7:7">
      <c r="G32938"/>
    </row>
    <row r="32939" spans="7:7">
      <c r="G32939"/>
    </row>
    <row r="32940" spans="7:7">
      <c r="G32940"/>
    </row>
    <row r="32941" spans="7:7">
      <c r="G32941"/>
    </row>
    <row r="32942" spans="7:7">
      <c r="G32942"/>
    </row>
    <row r="32943" spans="7:7">
      <c r="G32943"/>
    </row>
    <row r="32944" spans="7:7">
      <c r="G32944"/>
    </row>
    <row r="32945" spans="7:7">
      <c r="G32945"/>
    </row>
    <row r="32946" spans="7:7">
      <c r="G32946"/>
    </row>
    <row r="32947" spans="7:7">
      <c r="G32947"/>
    </row>
    <row r="32948" spans="7:7">
      <c r="G32948"/>
    </row>
    <row r="32949" spans="7:7">
      <c r="G32949"/>
    </row>
    <row r="32950" spans="7:7">
      <c r="G32950"/>
    </row>
    <row r="32951" spans="7:7">
      <c r="G32951"/>
    </row>
    <row r="32952" spans="7:7">
      <c r="G32952"/>
    </row>
    <row r="32953" spans="7:7">
      <c r="G32953"/>
    </row>
    <row r="32954" spans="7:7">
      <c r="G32954"/>
    </row>
    <row r="32955" spans="7:7">
      <c r="G32955"/>
    </row>
    <row r="32956" spans="7:7">
      <c r="G32956"/>
    </row>
    <row r="32957" spans="7:7">
      <c r="G32957"/>
    </row>
    <row r="32958" spans="7:7">
      <c r="G32958"/>
    </row>
    <row r="32959" spans="7:7">
      <c r="G32959"/>
    </row>
    <row r="32960" spans="7:7">
      <c r="G32960"/>
    </row>
    <row r="32961" spans="7:7">
      <c r="G32961"/>
    </row>
    <row r="32962" spans="7:7">
      <c r="G32962"/>
    </row>
    <row r="32963" spans="7:7">
      <c r="G32963"/>
    </row>
    <row r="32964" spans="7:7">
      <c r="G32964"/>
    </row>
    <row r="32965" spans="7:7">
      <c r="G32965"/>
    </row>
    <row r="32966" spans="7:7">
      <c r="G32966"/>
    </row>
    <row r="32967" spans="7:7">
      <c r="G32967"/>
    </row>
    <row r="32968" spans="7:7">
      <c r="G32968"/>
    </row>
    <row r="32969" spans="7:7">
      <c r="G32969"/>
    </row>
    <row r="32970" spans="7:7">
      <c r="G32970"/>
    </row>
    <row r="32971" spans="7:7">
      <c r="G32971"/>
    </row>
    <row r="32972" spans="7:7">
      <c r="G32972"/>
    </row>
    <row r="32973" spans="7:7">
      <c r="G32973"/>
    </row>
    <row r="32974" spans="7:7">
      <c r="G32974"/>
    </row>
    <row r="32975" spans="7:7">
      <c r="G32975"/>
    </row>
    <row r="32976" spans="7:7">
      <c r="G32976"/>
    </row>
    <row r="32977" spans="7:7">
      <c r="G32977"/>
    </row>
    <row r="32978" spans="7:7">
      <c r="G32978"/>
    </row>
    <row r="32979" spans="7:7">
      <c r="G32979"/>
    </row>
    <row r="32980" spans="7:7">
      <c r="G32980"/>
    </row>
    <row r="32981" spans="7:7">
      <c r="G32981"/>
    </row>
    <row r="32982" spans="7:7">
      <c r="G32982"/>
    </row>
    <row r="32983" spans="7:7">
      <c r="G32983"/>
    </row>
    <row r="32984" spans="7:7">
      <c r="G32984"/>
    </row>
    <row r="32985" spans="7:7">
      <c r="G32985"/>
    </row>
    <row r="32986" spans="7:7">
      <c r="G32986"/>
    </row>
    <row r="32987" spans="7:7">
      <c r="G32987"/>
    </row>
    <row r="32988" spans="7:7">
      <c r="G32988"/>
    </row>
    <row r="32989" spans="7:7">
      <c r="G32989"/>
    </row>
    <row r="32990" spans="7:7">
      <c r="G32990"/>
    </row>
    <row r="32991" spans="7:7">
      <c r="G32991"/>
    </row>
    <row r="32992" spans="7:7">
      <c r="G32992"/>
    </row>
    <row r="32993" spans="7:7">
      <c r="G32993"/>
    </row>
    <row r="32994" spans="7:7">
      <c r="G32994"/>
    </row>
    <row r="32995" spans="7:7">
      <c r="G32995"/>
    </row>
    <row r="32996" spans="7:7">
      <c r="G32996"/>
    </row>
    <row r="32997" spans="7:7">
      <c r="G32997"/>
    </row>
    <row r="32998" spans="7:7">
      <c r="G32998"/>
    </row>
    <row r="32999" spans="7:7">
      <c r="G32999"/>
    </row>
    <row r="33000" spans="7:7">
      <c r="G33000"/>
    </row>
    <row r="33001" spans="7:7">
      <c r="G33001"/>
    </row>
    <row r="33002" spans="7:7">
      <c r="G33002"/>
    </row>
    <row r="33003" spans="7:7">
      <c r="G33003"/>
    </row>
    <row r="33004" spans="7:7">
      <c r="G33004"/>
    </row>
    <row r="33005" spans="7:7">
      <c r="G33005"/>
    </row>
    <row r="33006" spans="7:7">
      <c r="G33006"/>
    </row>
    <row r="33007" spans="7:7">
      <c r="G33007"/>
    </row>
    <row r="33008" spans="7:7">
      <c r="G33008"/>
    </row>
    <row r="33009" spans="7:7">
      <c r="G33009"/>
    </row>
    <row r="33010" spans="7:7">
      <c r="G33010"/>
    </row>
    <row r="33011" spans="7:7">
      <c r="G33011"/>
    </row>
    <row r="33012" spans="7:7">
      <c r="G33012"/>
    </row>
    <row r="33013" spans="7:7">
      <c r="G33013"/>
    </row>
    <row r="33014" spans="7:7">
      <c r="G33014"/>
    </row>
    <row r="33015" spans="7:7">
      <c r="G33015"/>
    </row>
    <row r="33016" spans="7:7">
      <c r="G33016"/>
    </row>
    <row r="33017" spans="7:7">
      <c r="G33017"/>
    </row>
    <row r="33018" spans="7:7">
      <c r="G33018"/>
    </row>
    <row r="33019" spans="7:7">
      <c r="G33019"/>
    </row>
    <row r="33020" spans="7:7">
      <c r="G33020"/>
    </row>
    <row r="33021" spans="7:7">
      <c r="G33021"/>
    </row>
    <row r="33022" spans="7:7">
      <c r="G33022"/>
    </row>
    <row r="33023" spans="7:7">
      <c r="G33023"/>
    </row>
    <row r="33024" spans="7:7">
      <c r="G33024"/>
    </row>
    <row r="33025" spans="7:7">
      <c r="G33025"/>
    </row>
    <row r="33026" spans="7:7">
      <c r="G33026"/>
    </row>
    <row r="33027" spans="7:7">
      <c r="G33027"/>
    </row>
    <row r="33028" spans="7:7">
      <c r="G33028"/>
    </row>
    <row r="33029" spans="7:7">
      <c r="G33029"/>
    </row>
    <row r="33030" spans="7:7">
      <c r="G33030"/>
    </row>
    <row r="33031" spans="7:7">
      <c r="G33031"/>
    </row>
    <row r="33032" spans="7:7">
      <c r="G33032"/>
    </row>
    <row r="33033" spans="7:7">
      <c r="G33033"/>
    </row>
    <row r="33034" spans="7:7">
      <c r="G33034"/>
    </row>
    <row r="33035" spans="7:7">
      <c r="G33035"/>
    </row>
    <row r="33036" spans="7:7">
      <c r="G33036"/>
    </row>
    <row r="33037" spans="7:7">
      <c r="G33037"/>
    </row>
    <row r="33038" spans="7:7">
      <c r="G33038"/>
    </row>
    <row r="33039" spans="7:7">
      <c r="G33039"/>
    </row>
    <row r="33040" spans="7:7">
      <c r="G33040"/>
    </row>
    <row r="33041" spans="7:7">
      <c r="G33041"/>
    </row>
    <row r="33042" spans="7:7">
      <c r="G33042"/>
    </row>
    <row r="33043" spans="7:7">
      <c r="G33043"/>
    </row>
    <row r="33044" spans="7:7">
      <c r="G33044"/>
    </row>
    <row r="33045" spans="7:7">
      <c r="G33045"/>
    </row>
    <row r="33046" spans="7:7">
      <c r="G33046"/>
    </row>
    <row r="33047" spans="7:7">
      <c r="G33047"/>
    </row>
    <row r="33048" spans="7:7">
      <c r="G33048"/>
    </row>
    <row r="33049" spans="7:7">
      <c r="G33049"/>
    </row>
    <row r="33050" spans="7:7">
      <c r="G33050"/>
    </row>
    <row r="33051" spans="7:7">
      <c r="G33051"/>
    </row>
    <row r="33052" spans="7:7">
      <c r="G33052"/>
    </row>
    <row r="33053" spans="7:7">
      <c r="G33053"/>
    </row>
    <row r="33054" spans="7:7">
      <c r="G33054"/>
    </row>
    <row r="33055" spans="7:7">
      <c r="G33055"/>
    </row>
    <row r="33056" spans="7:7">
      <c r="G33056"/>
    </row>
    <row r="33057" spans="7:7">
      <c r="G33057"/>
    </row>
    <row r="33058" spans="7:7">
      <c r="G33058"/>
    </row>
    <row r="33059" spans="7:7">
      <c r="G33059"/>
    </row>
    <row r="33060" spans="7:7">
      <c r="G33060"/>
    </row>
    <row r="33061" spans="7:7">
      <c r="G33061"/>
    </row>
    <row r="33062" spans="7:7">
      <c r="G33062"/>
    </row>
    <row r="33063" spans="7:7">
      <c r="G33063"/>
    </row>
    <row r="33064" spans="7:7">
      <c r="G33064"/>
    </row>
    <row r="33065" spans="7:7">
      <c r="G33065"/>
    </row>
    <row r="33066" spans="7:7">
      <c r="G33066"/>
    </row>
    <row r="33067" spans="7:7">
      <c r="G33067"/>
    </row>
    <row r="33068" spans="7:7">
      <c r="G33068"/>
    </row>
    <row r="33069" spans="7:7">
      <c r="G33069"/>
    </row>
    <row r="33070" spans="7:7">
      <c r="G33070"/>
    </row>
    <row r="33071" spans="7:7">
      <c r="G33071"/>
    </row>
    <row r="33072" spans="7:7">
      <c r="G33072"/>
    </row>
    <row r="33073" spans="7:7">
      <c r="G33073"/>
    </row>
    <row r="33074" spans="7:7">
      <c r="G33074"/>
    </row>
    <row r="33075" spans="7:7">
      <c r="G33075"/>
    </row>
    <row r="33076" spans="7:7">
      <c r="G33076"/>
    </row>
    <row r="33077" spans="7:7">
      <c r="G33077"/>
    </row>
    <row r="33078" spans="7:7">
      <c r="G33078"/>
    </row>
    <row r="33079" spans="7:7">
      <c r="G33079"/>
    </row>
    <row r="33080" spans="7:7">
      <c r="G33080"/>
    </row>
    <row r="33081" spans="7:7">
      <c r="G33081"/>
    </row>
    <row r="33082" spans="7:7">
      <c r="G33082"/>
    </row>
    <row r="33083" spans="7:7">
      <c r="G33083"/>
    </row>
    <row r="33084" spans="7:7">
      <c r="G33084"/>
    </row>
    <row r="33085" spans="7:7">
      <c r="G33085"/>
    </row>
    <row r="33086" spans="7:7">
      <c r="G33086"/>
    </row>
    <row r="33087" spans="7:7">
      <c r="G33087"/>
    </row>
    <row r="33088" spans="7:7">
      <c r="G33088"/>
    </row>
    <row r="33089" spans="7:7">
      <c r="G33089"/>
    </row>
    <row r="33090" spans="7:7">
      <c r="G33090"/>
    </row>
    <row r="33091" spans="7:7">
      <c r="G33091"/>
    </row>
    <row r="33092" spans="7:7">
      <c r="G33092"/>
    </row>
    <row r="33093" spans="7:7">
      <c r="G33093"/>
    </row>
    <row r="33094" spans="7:7">
      <c r="G33094"/>
    </row>
    <row r="33095" spans="7:7">
      <c r="G33095"/>
    </row>
    <row r="33096" spans="7:7">
      <c r="G33096"/>
    </row>
    <row r="33097" spans="7:7">
      <c r="G33097"/>
    </row>
    <row r="33098" spans="7:7">
      <c r="G33098"/>
    </row>
    <row r="33099" spans="7:7">
      <c r="G33099"/>
    </row>
    <row r="33100" spans="7:7">
      <c r="G33100"/>
    </row>
    <row r="33101" spans="7:7">
      <c r="G33101"/>
    </row>
    <row r="33102" spans="7:7">
      <c r="G33102"/>
    </row>
    <row r="33103" spans="7:7">
      <c r="G33103"/>
    </row>
    <row r="33104" spans="7:7">
      <c r="G33104"/>
    </row>
    <row r="33105" spans="7:7">
      <c r="G33105"/>
    </row>
    <row r="33106" spans="7:7">
      <c r="G33106"/>
    </row>
    <row r="33107" spans="7:7">
      <c r="G33107"/>
    </row>
    <row r="33108" spans="7:7">
      <c r="G33108"/>
    </row>
    <row r="33109" spans="7:7">
      <c r="G33109"/>
    </row>
    <row r="33110" spans="7:7">
      <c r="G33110"/>
    </row>
    <row r="33111" spans="7:7">
      <c r="G33111"/>
    </row>
    <row r="33112" spans="7:7">
      <c r="G33112"/>
    </row>
    <row r="33113" spans="7:7">
      <c r="G33113"/>
    </row>
    <row r="33114" spans="7:7">
      <c r="G33114"/>
    </row>
    <row r="33115" spans="7:7">
      <c r="G33115"/>
    </row>
    <row r="33116" spans="7:7">
      <c r="G33116"/>
    </row>
    <row r="33117" spans="7:7">
      <c r="G33117"/>
    </row>
    <row r="33118" spans="7:7">
      <c r="G33118"/>
    </row>
    <row r="33119" spans="7:7">
      <c r="G33119"/>
    </row>
    <row r="33120" spans="7:7">
      <c r="G33120"/>
    </row>
    <row r="33121" spans="7:7">
      <c r="G33121"/>
    </row>
    <row r="33122" spans="7:7">
      <c r="G33122"/>
    </row>
    <row r="33123" spans="7:7">
      <c r="G33123"/>
    </row>
    <row r="33124" spans="7:7">
      <c r="G33124"/>
    </row>
    <row r="33125" spans="7:7">
      <c r="G33125"/>
    </row>
    <row r="33126" spans="7:7">
      <c r="G33126"/>
    </row>
    <row r="33127" spans="7:7">
      <c r="G33127"/>
    </row>
    <row r="33128" spans="7:7">
      <c r="G33128"/>
    </row>
    <row r="33129" spans="7:7">
      <c r="G33129"/>
    </row>
    <row r="33130" spans="7:7">
      <c r="G33130"/>
    </row>
    <row r="33131" spans="7:7">
      <c r="G33131"/>
    </row>
    <row r="33132" spans="7:7">
      <c r="G33132"/>
    </row>
    <row r="33133" spans="7:7">
      <c r="G33133"/>
    </row>
    <row r="33134" spans="7:7">
      <c r="G33134"/>
    </row>
    <row r="33135" spans="7:7">
      <c r="G33135"/>
    </row>
    <row r="33136" spans="7:7">
      <c r="G33136"/>
    </row>
    <row r="33137" spans="7:7">
      <c r="G33137"/>
    </row>
    <row r="33138" spans="7:7">
      <c r="G33138"/>
    </row>
    <row r="33139" spans="7:7">
      <c r="G33139"/>
    </row>
    <row r="33140" spans="7:7">
      <c r="G33140"/>
    </row>
    <row r="33141" spans="7:7">
      <c r="G33141"/>
    </row>
    <row r="33142" spans="7:7">
      <c r="G33142"/>
    </row>
    <row r="33143" spans="7:7">
      <c r="G33143"/>
    </row>
    <row r="33144" spans="7:7">
      <c r="G33144"/>
    </row>
    <row r="33145" spans="7:7">
      <c r="G33145"/>
    </row>
    <row r="33146" spans="7:7">
      <c r="G33146"/>
    </row>
    <row r="33147" spans="7:7">
      <c r="G33147"/>
    </row>
    <row r="33148" spans="7:7">
      <c r="G33148"/>
    </row>
    <row r="33149" spans="7:7">
      <c r="G33149"/>
    </row>
    <row r="33150" spans="7:7">
      <c r="G33150"/>
    </row>
    <row r="33151" spans="7:7">
      <c r="G33151"/>
    </row>
    <row r="33152" spans="7:7">
      <c r="G33152"/>
    </row>
    <row r="33153" spans="7:7">
      <c r="G33153"/>
    </row>
    <row r="33154" spans="7:7">
      <c r="G33154"/>
    </row>
    <row r="33155" spans="7:7">
      <c r="G33155"/>
    </row>
    <row r="33156" spans="7:7">
      <c r="G33156"/>
    </row>
    <row r="33157" spans="7:7">
      <c r="G33157"/>
    </row>
    <row r="33158" spans="7:7">
      <c r="G33158"/>
    </row>
    <row r="33159" spans="7:7">
      <c r="G33159"/>
    </row>
    <row r="33160" spans="7:7">
      <c r="G33160"/>
    </row>
    <row r="33161" spans="7:7">
      <c r="G33161"/>
    </row>
    <row r="33162" spans="7:7">
      <c r="G33162"/>
    </row>
    <row r="33163" spans="7:7">
      <c r="G33163"/>
    </row>
    <row r="33164" spans="7:7">
      <c r="G33164"/>
    </row>
    <row r="33165" spans="7:7">
      <c r="G33165"/>
    </row>
    <row r="33166" spans="7:7">
      <c r="G33166"/>
    </row>
    <row r="33167" spans="7:7">
      <c r="G33167"/>
    </row>
    <row r="33168" spans="7:7">
      <c r="G33168"/>
    </row>
    <row r="33169" spans="7:7">
      <c r="G33169"/>
    </row>
    <row r="33170" spans="7:7">
      <c r="G33170"/>
    </row>
    <row r="33171" spans="7:7">
      <c r="G33171"/>
    </row>
    <row r="33172" spans="7:7">
      <c r="G33172"/>
    </row>
    <row r="33173" spans="7:7">
      <c r="G33173"/>
    </row>
    <row r="33174" spans="7:7">
      <c r="G33174"/>
    </row>
    <row r="33175" spans="7:7">
      <c r="G33175"/>
    </row>
    <row r="33176" spans="7:7">
      <c r="G33176"/>
    </row>
    <row r="33177" spans="7:7">
      <c r="G33177"/>
    </row>
    <row r="33178" spans="7:7">
      <c r="G33178"/>
    </row>
    <row r="33179" spans="7:7">
      <c r="G33179"/>
    </row>
    <row r="33180" spans="7:7">
      <c r="G33180"/>
    </row>
    <row r="33181" spans="7:7">
      <c r="G33181"/>
    </row>
    <row r="33182" spans="7:7">
      <c r="G33182"/>
    </row>
    <row r="33183" spans="7:7">
      <c r="G33183"/>
    </row>
    <row r="33184" spans="7:7">
      <c r="G33184"/>
    </row>
    <row r="33185" spans="7:7">
      <c r="G33185"/>
    </row>
    <row r="33186" spans="7:7">
      <c r="G33186"/>
    </row>
    <row r="33187" spans="7:7">
      <c r="G33187"/>
    </row>
    <row r="33188" spans="7:7">
      <c r="G33188"/>
    </row>
    <row r="33189" spans="7:7">
      <c r="G33189"/>
    </row>
    <row r="33190" spans="7:7">
      <c r="G33190"/>
    </row>
    <row r="33191" spans="7:7">
      <c r="G33191"/>
    </row>
    <row r="33192" spans="7:7">
      <c r="G33192"/>
    </row>
    <row r="33193" spans="7:7">
      <c r="G33193"/>
    </row>
    <row r="33194" spans="7:7">
      <c r="G33194"/>
    </row>
    <row r="33195" spans="7:7">
      <c r="G33195"/>
    </row>
    <row r="33196" spans="7:7">
      <c r="G33196"/>
    </row>
    <row r="33197" spans="7:7">
      <c r="G33197"/>
    </row>
    <row r="33198" spans="7:7">
      <c r="G33198"/>
    </row>
    <row r="33199" spans="7:7">
      <c r="G33199"/>
    </row>
    <row r="33200" spans="7:7">
      <c r="G33200"/>
    </row>
    <row r="33201" spans="7:7">
      <c r="G33201"/>
    </row>
    <row r="33202" spans="7:7">
      <c r="G33202"/>
    </row>
    <row r="33203" spans="7:7">
      <c r="G33203"/>
    </row>
    <row r="33204" spans="7:7">
      <c r="G33204"/>
    </row>
    <row r="33205" spans="7:7">
      <c r="G33205"/>
    </row>
    <row r="33206" spans="7:7">
      <c r="G33206"/>
    </row>
    <row r="33207" spans="7:7">
      <c r="G33207"/>
    </row>
    <row r="33208" spans="7:7">
      <c r="G33208"/>
    </row>
    <row r="33209" spans="7:7">
      <c r="G33209"/>
    </row>
    <row r="33210" spans="7:7">
      <c r="G33210"/>
    </row>
    <row r="33211" spans="7:7">
      <c r="G33211"/>
    </row>
    <row r="33212" spans="7:7">
      <c r="G33212"/>
    </row>
    <row r="33213" spans="7:7">
      <c r="G33213"/>
    </row>
    <row r="33214" spans="7:7">
      <c r="G33214"/>
    </row>
    <row r="33215" spans="7:7">
      <c r="G33215"/>
    </row>
    <row r="33216" spans="7:7">
      <c r="G33216"/>
    </row>
    <row r="33217" spans="7:7">
      <c r="G33217"/>
    </row>
    <row r="33218" spans="7:7">
      <c r="G33218"/>
    </row>
    <row r="33219" spans="7:7">
      <c r="G33219"/>
    </row>
    <row r="33220" spans="7:7">
      <c r="G33220"/>
    </row>
    <row r="33221" spans="7:7">
      <c r="G33221"/>
    </row>
    <row r="33222" spans="7:7">
      <c r="G33222"/>
    </row>
    <row r="33223" spans="7:7">
      <c r="G33223"/>
    </row>
    <row r="33224" spans="7:7">
      <c r="G33224"/>
    </row>
    <row r="33225" spans="7:7">
      <c r="G33225"/>
    </row>
    <row r="33226" spans="7:7">
      <c r="G33226"/>
    </row>
    <row r="33227" spans="7:7">
      <c r="G33227"/>
    </row>
    <row r="33228" spans="7:7">
      <c r="G33228"/>
    </row>
    <row r="33229" spans="7:7">
      <c r="G33229"/>
    </row>
    <row r="33230" spans="7:7">
      <c r="G33230"/>
    </row>
    <row r="33231" spans="7:7">
      <c r="G33231"/>
    </row>
    <row r="33232" spans="7:7">
      <c r="G33232"/>
    </row>
    <row r="33233" spans="7:7">
      <c r="G33233"/>
    </row>
    <row r="33234" spans="7:7">
      <c r="G33234"/>
    </row>
    <row r="33235" spans="7:7">
      <c r="G33235"/>
    </row>
    <row r="33236" spans="7:7">
      <c r="G33236"/>
    </row>
    <row r="33237" spans="7:7">
      <c r="G33237"/>
    </row>
    <row r="33238" spans="7:7">
      <c r="G33238"/>
    </row>
    <row r="33239" spans="7:7">
      <c r="G33239"/>
    </row>
    <row r="33240" spans="7:7">
      <c r="G33240"/>
    </row>
    <row r="33241" spans="7:7">
      <c r="G33241"/>
    </row>
    <row r="33242" spans="7:7">
      <c r="G33242"/>
    </row>
    <row r="33243" spans="7:7">
      <c r="G33243"/>
    </row>
    <row r="33244" spans="7:7">
      <c r="G33244"/>
    </row>
    <row r="33245" spans="7:7">
      <c r="G33245"/>
    </row>
    <row r="33246" spans="7:7">
      <c r="G33246"/>
    </row>
    <row r="33247" spans="7:7">
      <c r="G33247"/>
    </row>
    <row r="33248" spans="7:7">
      <c r="G33248"/>
    </row>
    <row r="33249" spans="7:7">
      <c r="G33249"/>
    </row>
    <row r="33250" spans="7:7">
      <c r="G33250"/>
    </row>
    <row r="33251" spans="7:7">
      <c r="G33251"/>
    </row>
    <row r="33252" spans="7:7">
      <c r="G33252"/>
    </row>
    <row r="33253" spans="7:7">
      <c r="G33253"/>
    </row>
    <row r="33254" spans="7:7">
      <c r="G33254"/>
    </row>
    <row r="33255" spans="7:7">
      <c r="G33255"/>
    </row>
    <row r="33256" spans="7:7">
      <c r="G33256"/>
    </row>
    <row r="33257" spans="7:7">
      <c r="G33257"/>
    </row>
    <row r="33258" spans="7:7">
      <c r="G33258"/>
    </row>
    <row r="33259" spans="7:7">
      <c r="G33259"/>
    </row>
    <row r="33260" spans="7:7">
      <c r="G33260"/>
    </row>
    <row r="33261" spans="7:7">
      <c r="G33261"/>
    </row>
    <row r="33262" spans="7:7">
      <c r="G33262"/>
    </row>
    <row r="33263" spans="7:7">
      <c r="G33263"/>
    </row>
    <row r="33264" spans="7:7">
      <c r="G33264"/>
    </row>
    <row r="33265" spans="7:7">
      <c r="G33265"/>
    </row>
    <row r="33266" spans="7:7">
      <c r="G33266"/>
    </row>
    <row r="33267" spans="7:7">
      <c r="G33267"/>
    </row>
    <row r="33268" spans="7:7">
      <c r="G33268"/>
    </row>
    <row r="33269" spans="7:7">
      <c r="G33269"/>
    </row>
    <row r="33270" spans="7:7">
      <c r="G33270"/>
    </row>
    <row r="33271" spans="7:7">
      <c r="G33271"/>
    </row>
    <row r="33272" spans="7:7">
      <c r="G33272"/>
    </row>
    <row r="33273" spans="7:7">
      <c r="G33273"/>
    </row>
    <row r="33274" spans="7:7">
      <c r="G33274"/>
    </row>
    <row r="33275" spans="7:7">
      <c r="G33275"/>
    </row>
    <row r="33276" spans="7:7">
      <c r="G33276"/>
    </row>
    <row r="33277" spans="7:7">
      <c r="G33277"/>
    </row>
    <row r="33278" spans="7:7">
      <c r="G33278"/>
    </row>
    <row r="33279" spans="7:7">
      <c r="G33279"/>
    </row>
    <row r="33280" spans="7:7">
      <c r="G33280"/>
    </row>
    <row r="33281" spans="7:7">
      <c r="G33281"/>
    </row>
    <row r="33282" spans="7:7">
      <c r="G33282"/>
    </row>
    <row r="33283" spans="7:7">
      <c r="G33283"/>
    </row>
    <row r="33284" spans="7:7">
      <c r="G33284"/>
    </row>
    <row r="33285" spans="7:7">
      <c r="G33285"/>
    </row>
    <row r="33286" spans="7:7">
      <c r="G33286"/>
    </row>
    <row r="33287" spans="7:7">
      <c r="G33287"/>
    </row>
    <row r="33288" spans="7:7">
      <c r="G33288"/>
    </row>
    <row r="33289" spans="7:7">
      <c r="G33289"/>
    </row>
    <row r="33290" spans="7:7">
      <c r="G33290"/>
    </row>
    <row r="33291" spans="7:7">
      <c r="G33291"/>
    </row>
    <row r="33292" spans="7:7">
      <c r="G33292"/>
    </row>
    <row r="33293" spans="7:7">
      <c r="G33293"/>
    </row>
    <row r="33294" spans="7:7">
      <c r="G33294"/>
    </row>
    <row r="33295" spans="7:7">
      <c r="G33295"/>
    </row>
    <row r="33296" spans="7:7">
      <c r="G33296"/>
    </row>
    <row r="33297" spans="7:7">
      <c r="G33297"/>
    </row>
    <row r="33298" spans="7:7">
      <c r="G33298"/>
    </row>
    <row r="33299" spans="7:7">
      <c r="G33299"/>
    </row>
    <row r="33300" spans="7:7">
      <c r="G33300"/>
    </row>
    <row r="33301" spans="7:7">
      <c r="G33301"/>
    </row>
    <row r="33302" spans="7:7">
      <c r="G33302"/>
    </row>
    <row r="33303" spans="7:7">
      <c r="G33303"/>
    </row>
    <row r="33304" spans="7:7">
      <c r="G33304"/>
    </row>
    <row r="33305" spans="7:7">
      <c r="G33305"/>
    </row>
    <row r="33306" spans="7:7">
      <c r="G33306"/>
    </row>
    <row r="33307" spans="7:7">
      <c r="G33307"/>
    </row>
    <row r="33308" spans="7:7">
      <c r="G33308"/>
    </row>
    <row r="33309" spans="7:7">
      <c r="G33309"/>
    </row>
    <row r="33310" spans="7:7">
      <c r="G33310"/>
    </row>
    <row r="33311" spans="7:7">
      <c r="G33311"/>
    </row>
    <row r="33312" spans="7:7">
      <c r="G33312"/>
    </row>
    <row r="33313" spans="7:7">
      <c r="G33313"/>
    </row>
    <row r="33314" spans="7:7">
      <c r="G33314"/>
    </row>
    <row r="33315" spans="7:7">
      <c r="G33315"/>
    </row>
    <row r="33316" spans="7:7">
      <c r="G33316"/>
    </row>
    <row r="33317" spans="7:7">
      <c r="G33317"/>
    </row>
    <row r="33318" spans="7:7">
      <c r="G33318"/>
    </row>
    <row r="33319" spans="7:7">
      <c r="G33319"/>
    </row>
    <row r="33320" spans="7:7">
      <c r="G33320"/>
    </row>
    <row r="33321" spans="7:7">
      <c r="G33321"/>
    </row>
    <row r="33322" spans="7:7">
      <c r="G33322"/>
    </row>
    <row r="33323" spans="7:7">
      <c r="G33323"/>
    </row>
    <row r="33324" spans="7:7">
      <c r="G33324"/>
    </row>
    <row r="33325" spans="7:7">
      <c r="G33325"/>
    </row>
    <row r="33326" spans="7:7">
      <c r="G33326"/>
    </row>
    <row r="33327" spans="7:7">
      <c r="G33327"/>
    </row>
    <row r="33328" spans="7:7">
      <c r="G33328"/>
    </row>
    <row r="33329" spans="7:7">
      <c r="G33329"/>
    </row>
    <row r="33330" spans="7:7">
      <c r="G33330"/>
    </row>
    <row r="33331" spans="7:7">
      <c r="G33331"/>
    </row>
    <row r="33332" spans="7:7">
      <c r="G33332"/>
    </row>
    <row r="33333" spans="7:7">
      <c r="G33333"/>
    </row>
    <row r="33334" spans="7:7">
      <c r="G33334"/>
    </row>
    <row r="33335" spans="7:7">
      <c r="G33335"/>
    </row>
    <row r="33336" spans="7:7">
      <c r="G33336"/>
    </row>
    <row r="33337" spans="7:7">
      <c r="G33337"/>
    </row>
    <row r="33338" spans="7:7">
      <c r="G33338"/>
    </row>
    <row r="33339" spans="7:7">
      <c r="G33339"/>
    </row>
    <row r="33340" spans="7:7">
      <c r="G33340"/>
    </row>
    <row r="33341" spans="7:7">
      <c r="G33341"/>
    </row>
    <row r="33342" spans="7:7">
      <c r="G33342"/>
    </row>
    <row r="33343" spans="7:7">
      <c r="G33343"/>
    </row>
    <row r="33344" spans="7:7">
      <c r="G33344"/>
    </row>
    <row r="33345" spans="7:7">
      <c r="G33345"/>
    </row>
    <row r="33346" spans="7:7">
      <c r="G33346"/>
    </row>
    <row r="33347" spans="7:7">
      <c r="G33347"/>
    </row>
    <row r="33348" spans="7:7">
      <c r="G33348"/>
    </row>
    <row r="33349" spans="7:7">
      <c r="G33349"/>
    </row>
    <row r="33350" spans="7:7">
      <c r="G33350"/>
    </row>
    <row r="33351" spans="7:7">
      <c r="G33351"/>
    </row>
    <row r="33352" spans="7:7">
      <c r="G33352"/>
    </row>
    <row r="33353" spans="7:7">
      <c r="G33353"/>
    </row>
    <row r="33354" spans="7:7">
      <c r="G33354"/>
    </row>
    <row r="33355" spans="7:7">
      <c r="G33355"/>
    </row>
    <row r="33356" spans="7:7">
      <c r="G33356"/>
    </row>
    <row r="33357" spans="7:7">
      <c r="G33357"/>
    </row>
    <row r="33358" spans="7:7">
      <c r="G33358"/>
    </row>
    <row r="33359" spans="7:7">
      <c r="G33359"/>
    </row>
    <row r="33360" spans="7:7">
      <c r="G33360"/>
    </row>
    <row r="33361" spans="7:7">
      <c r="G33361"/>
    </row>
    <row r="33362" spans="7:7">
      <c r="G33362"/>
    </row>
    <row r="33363" spans="7:7">
      <c r="G33363"/>
    </row>
    <row r="33364" spans="7:7">
      <c r="G33364"/>
    </row>
    <row r="33365" spans="7:7">
      <c r="G33365"/>
    </row>
    <row r="33366" spans="7:7">
      <c r="G33366"/>
    </row>
    <row r="33367" spans="7:7">
      <c r="G33367"/>
    </row>
    <row r="33368" spans="7:7">
      <c r="G33368"/>
    </row>
    <row r="33369" spans="7:7">
      <c r="G33369"/>
    </row>
    <row r="33370" spans="7:7">
      <c r="G33370"/>
    </row>
    <row r="33371" spans="7:7">
      <c r="G33371"/>
    </row>
    <row r="33372" spans="7:7">
      <c r="G33372"/>
    </row>
    <row r="33373" spans="7:7">
      <c r="G33373"/>
    </row>
    <row r="33374" spans="7:7">
      <c r="G33374"/>
    </row>
    <row r="33375" spans="7:7">
      <c r="G33375"/>
    </row>
    <row r="33376" spans="7:7">
      <c r="G33376"/>
    </row>
    <row r="33377" spans="7:7">
      <c r="G33377"/>
    </row>
    <row r="33378" spans="7:7">
      <c r="G33378"/>
    </row>
    <row r="33379" spans="7:7">
      <c r="G33379"/>
    </row>
    <row r="33380" spans="7:7">
      <c r="G33380"/>
    </row>
    <row r="33381" spans="7:7">
      <c r="G33381"/>
    </row>
    <row r="33382" spans="7:7">
      <c r="G33382"/>
    </row>
    <row r="33383" spans="7:7">
      <c r="G33383"/>
    </row>
    <row r="33384" spans="7:7">
      <c r="G33384"/>
    </row>
    <row r="33385" spans="7:7">
      <c r="G33385"/>
    </row>
    <row r="33386" spans="7:7">
      <c r="G33386"/>
    </row>
    <row r="33387" spans="7:7">
      <c r="G33387"/>
    </row>
    <row r="33388" spans="7:7">
      <c r="G33388"/>
    </row>
    <row r="33389" spans="7:7">
      <c r="G33389"/>
    </row>
    <row r="33390" spans="7:7">
      <c r="G33390"/>
    </row>
    <row r="33391" spans="7:7">
      <c r="G33391"/>
    </row>
    <row r="33392" spans="7:7">
      <c r="G33392"/>
    </row>
    <row r="33393" spans="7:7">
      <c r="G33393"/>
    </row>
    <row r="33394" spans="7:7">
      <c r="G33394"/>
    </row>
    <row r="33395" spans="7:7">
      <c r="G33395"/>
    </row>
    <row r="33396" spans="7:7">
      <c r="G33396"/>
    </row>
    <row r="33397" spans="7:7">
      <c r="G33397"/>
    </row>
    <row r="33398" spans="7:7">
      <c r="G33398"/>
    </row>
    <row r="33399" spans="7:7">
      <c r="G33399"/>
    </row>
    <row r="33400" spans="7:7">
      <c r="G33400"/>
    </row>
    <row r="33401" spans="7:7">
      <c r="G33401"/>
    </row>
    <row r="33402" spans="7:7">
      <c r="G33402"/>
    </row>
    <row r="33403" spans="7:7">
      <c r="G33403"/>
    </row>
    <row r="33404" spans="7:7">
      <c r="G33404"/>
    </row>
    <row r="33405" spans="7:7">
      <c r="G33405"/>
    </row>
    <row r="33406" spans="7:7">
      <c r="G33406"/>
    </row>
    <row r="33407" spans="7:7">
      <c r="G33407"/>
    </row>
    <row r="33408" spans="7:7">
      <c r="G33408"/>
    </row>
    <row r="33409" spans="7:7">
      <c r="G33409"/>
    </row>
    <row r="33410" spans="7:7">
      <c r="G33410"/>
    </row>
    <row r="33411" spans="7:7">
      <c r="G33411"/>
    </row>
    <row r="33412" spans="7:7">
      <c r="G33412"/>
    </row>
    <row r="33413" spans="7:7">
      <c r="G33413"/>
    </row>
    <row r="33414" spans="7:7">
      <c r="G33414"/>
    </row>
    <row r="33415" spans="7:7">
      <c r="G33415"/>
    </row>
    <row r="33416" spans="7:7">
      <c r="G33416"/>
    </row>
    <row r="33417" spans="7:7">
      <c r="G33417"/>
    </row>
    <row r="33418" spans="7:7">
      <c r="G33418"/>
    </row>
    <row r="33419" spans="7:7">
      <c r="G33419"/>
    </row>
    <row r="33420" spans="7:7">
      <c r="G33420"/>
    </row>
    <row r="33421" spans="7:7">
      <c r="G33421"/>
    </row>
    <row r="33422" spans="7:7">
      <c r="G33422"/>
    </row>
    <row r="33423" spans="7:7">
      <c r="G33423"/>
    </row>
    <row r="33424" spans="7:7">
      <c r="G33424"/>
    </row>
    <row r="33425" spans="7:7">
      <c r="G33425"/>
    </row>
    <row r="33426" spans="7:7">
      <c r="G33426"/>
    </row>
    <row r="33427" spans="7:7">
      <c r="G33427"/>
    </row>
    <row r="33428" spans="7:7">
      <c r="G33428"/>
    </row>
    <row r="33429" spans="7:7">
      <c r="G33429"/>
    </row>
    <row r="33430" spans="7:7">
      <c r="G33430"/>
    </row>
    <row r="33431" spans="7:7">
      <c r="G33431"/>
    </row>
    <row r="33432" spans="7:7">
      <c r="G33432"/>
    </row>
    <row r="33433" spans="7:7">
      <c r="G33433"/>
    </row>
    <row r="33434" spans="7:7">
      <c r="G33434"/>
    </row>
    <row r="33435" spans="7:7">
      <c r="G33435"/>
    </row>
    <row r="33436" spans="7:7">
      <c r="G33436"/>
    </row>
    <row r="33437" spans="7:7">
      <c r="G33437"/>
    </row>
    <row r="33438" spans="7:7">
      <c r="G33438"/>
    </row>
    <row r="33439" spans="7:7">
      <c r="G33439"/>
    </row>
    <row r="33440" spans="7:7">
      <c r="G33440"/>
    </row>
    <row r="33441" spans="7:7">
      <c r="G33441"/>
    </row>
    <row r="33442" spans="7:7">
      <c r="G33442"/>
    </row>
    <row r="33443" spans="7:7">
      <c r="G33443"/>
    </row>
    <row r="33444" spans="7:7">
      <c r="G33444"/>
    </row>
    <row r="33445" spans="7:7">
      <c r="G33445"/>
    </row>
    <row r="33446" spans="7:7">
      <c r="G33446"/>
    </row>
    <row r="33447" spans="7:7">
      <c r="G33447"/>
    </row>
    <row r="33448" spans="7:7">
      <c r="G33448"/>
    </row>
    <row r="33449" spans="7:7">
      <c r="G33449"/>
    </row>
    <row r="33450" spans="7:7">
      <c r="G33450"/>
    </row>
    <row r="33451" spans="7:7">
      <c r="G33451"/>
    </row>
    <row r="33452" spans="7:7">
      <c r="G33452"/>
    </row>
    <row r="33453" spans="7:7">
      <c r="G33453"/>
    </row>
    <row r="33454" spans="7:7">
      <c r="G33454"/>
    </row>
    <row r="33455" spans="7:7">
      <c r="G33455"/>
    </row>
    <row r="33456" spans="7:7">
      <c r="G33456"/>
    </row>
    <row r="33457" spans="7:7">
      <c r="G33457"/>
    </row>
    <row r="33458" spans="7:7">
      <c r="G33458"/>
    </row>
    <row r="33459" spans="7:7">
      <c r="G33459"/>
    </row>
    <row r="33460" spans="7:7">
      <c r="G33460"/>
    </row>
    <row r="33461" spans="7:7">
      <c r="G33461"/>
    </row>
    <row r="33462" spans="7:7">
      <c r="G33462"/>
    </row>
    <row r="33463" spans="7:7">
      <c r="G33463"/>
    </row>
    <row r="33464" spans="7:7">
      <c r="G33464"/>
    </row>
    <row r="33465" spans="7:7">
      <c r="G33465"/>
    </row>
    <row r="33466" spans="7:7">
      <c r="G33466"/>
    </row>
    <row r="33467" spans="7:7">
      <c r="G33467"/>
    </row>
    <row r="33468" spans="7:7">
      <c r="G33468"/>
    </row>
    <row r="33469" spans="7:7">
      <c r="G33469"/>
    </row>
    <row r="33470" spans="7:7">
      <c r="G33470"/>
    </row>
    <row r="33471" spans="7:7">
      <c r="G33471"/>
    </row>
    <row r="33472" spans="7:7">
      <c r="G33472"/>
    </row>
    <row r="33473" spans="7:7">
      <c r="G33473"/>
    </row>
    <row r="33474" spans="7:7">
      <c r="G33474"/>
    </row>
    <row r="33475" spans="7:7">
      <c r="G33475"/>
    </row>
    <row r="33476" spans="7:7">
      <c r="G33476"/>
    </row>
    <row r="33477" spans="7:7">
      <c r="G33477"/>
    </row>
    <row r="33478" spans="7:7">
      <c r="G33478"/>
    </row>
    <row r="33479" spans="7:7">
      <c r="G33479"/>
    </row>
    <row r="33480" spans="7:7">
      <c r="G33480"/>
    </row>
    <row r="33481" spans="7:7">
      <c r="G33481"/>
    </row>
    <row r="33482" spans="7:7">
      <c r="G33482"/>
    </row>
    <row r="33483" spans="7:7">
      <c r="G33483"/>
    </row>
    <row r="33484" spans="7:7">
      <c r="G33484"/>
    </row>
    <row r="33485" spans="7:7">
      <c r="G33485"/>
    </row>
    <row r="33486" spans="7:7">
      <c r="G33486"/>
    </row>
    <row r="33487" spans="7:7">
      <c r="G33487"/>
    </row>
    <row r="33488" spans="7:7">
      <c r="G33488"/>
    </row>
    <row r="33489" spans="7:7">
      <c r="G33489"/>
    </row>
    <row r="33490" spans="7:7">
      <c r="G33490"/>
    </row>
    <row r="33491" spans="7:7">
      <c r="G33491"/>
    </row>
    <row r="33492" spans="7:7">
      <c r="G33492"/>
    </row>
    <row r="33493" spans="7:7">
      <c r="G33493"/>
    </row>
    <row r="33494" spans="7:7">
      <c r="G33494"/>
    </row>
    <row r="33495" spans="7:7">
      <c r="G33495"/>
    </row>
    <row r="33496" spans="7:7">
      <c r="G33496"/>
    </row>
    <row r="33497" spans="7:7">
      <c r="G33497"/>
    </row>
    <row r="33498" spans="7:7">
      <c r="G33498"/>
    </row>
    <row r="33499" spans="7:7">
      <c r="G33499"/>
    </row>
    <row r="33500" spans="7:7">
      <c r="G33500"/>
    </row>
    <row r="33501" spans="7:7">
      <c r="G33501"/>
    </row>
    <row r="33502" spans="7:7">
      <c r="G33502"/>
    </row>
    <row r="33503" spans="7:7">
      <c r="G33503"/>
    </row>
    <row r="33504" spans="7:7">
      <c r="G33504"/>
    </row>
    <row r="33505" spans="7:7">
      <c r="G33505"/>
    </row>
    <row r="33506" spans="7:7">
      <c r="G33506"/>
    </row>
    <row r="33507" spans="7:7">
      <c r="G33507"/>
    </row>
    <row r="33508" spans="7:7">
      <c r="G33508"/>
    </row>
    <row r="33509" spans="7:7">
      <c r="G33509"/>
    </row>
    <row r="33510" spans="7:7">
      <c r="G33510"/>
    </row>
    <row r="33511" spans="7:7">
      <c r="G33511"/>
    </row>
    <row r="33512" spans="7:7">
      <c r="G33512"/>
    </row>
    <row r="33513" spans="7:7">
      <c r="G33513"/>
    </row>
    <row r="33514" spans="7:7">
      <c r="G33514"/>
    </row>
    <row r="33515" spans="7:7">
      <c r="G33515"/>
    </row>
    <row r="33516" spans="7:7">
      <c r="G33516"/>
    </row>
    <row r="33517" spans="7:7">
      <c r="G33517"/>
    </row>
    <row r="33518" spans="7:7">
      <c r="G33518"/>
    </row>
    <row r="33519" spans="7:7">
      <c r="G33519"/>
    </row>
    <row r="33520" spans="7:7">
      <c r="G33520"/>
    </row>
    <row r="33521" spans="7:7">
      <c r="G33521"/>
    </row>
    <row r="33522" spans="7:7">
      <c r="G33522"/>
    </row>
    <row r="33523" spans="7:7">
      <c r="G33523"/>
    </row>
    <row r="33524" spans="7:7">
      <c r="G33524"/>
    </row>
    <row r="33525" spans="7:7">
      <c r="G33525"/>
    </row>
    <row r="33526" spans="7:7">
      <c r="G33526"/>
    </row>
    <row r="33527" spans="7:7">
      <c r="G33527"/>
    </row>
    <row r="33528" spans="7:7">
      <c r="G33528"/>
    </row>
    <row r="33529" spans="7:7">
      <c r="G33529"/>
    </row>
    <row r="33530" spans="7:7">
      <c r="G33530"/>
    </row>
    <row r="33531" spans="7:7">
      <c r="G33531"/>
    </row>
    <row r="33532" spans="7:7">
      <c r="G33532"/>
    </row>
    <row r="33533" spans="7:7">
      <c r="G33533"/>
    </row>
    <row r="33534" spans="7:7">
      <c r="G33534"/>
    </row>
    <row r="33535" spans="7:7">
      <c r="G33535"/>
    </row>
    <row r="33536" spans="7:7">
      <c r="G33536"/>
    </row>
    <row r="33537" spans="7:7">
      <c r="G33537"/>
    </row>
    <row r="33538" spans="7:7">
      <c r="G33538"/>
    </row>
    <row r="33539" spans="7:7">
      <c r="G33539"/>
    </row>
    <row r="33540" spans="7:7">
      <c r="G33540"/>
    </row>
    <row r="33541" spans="7:7">
      <c r="G33541"/>
    </row>
    <row r="33542" spans="7:7">
      <c r="G33542"/>
    </row>
    <row r="33543" spans="7:7">
      <c r="G33543"/>
    </row>
    <row r="33544" spans="7:7">
      <c r="G33544"/>
    </row>
    <row r="33545" spans="7:7">
      <c r="G33545"/>
    </row>
    <row r="33546" spans="7:7">
      <c r="G33546"/>
    </row>
    <row r="33547" spans="7:7">
      <c r="G33547"/>
    </row>
    <row r="33548" spans="7:7">
      <c r="G33548"/>
    </row>
    <row r="33549" spans="7:7">
      <c r="G33549"/>
    </row>
    <row r="33550" spans="7:7">
      <c r="G33550"/>
    </row>
    <row r="33551" spans="7:7">
      <c r="G33551"/>
    </row>
    <row r="33552" spans="7:7">
      <c r="G33552"/>
    </row>
    <row r="33553" spans="7:7">
      <c r="G33553"/>
    </row>
    <row r="33554" spans="7:7">
      <c r="G33554"/>
    </row>
    <row r="33555" spans="7:7">
      <c r="G33555"/>
    </row>
    <row r="33556" spans="7:7">
      <c r="G33556"/>
    </row>
    <row r="33557" spans="7:7">
      <c r="G33557"/>
    </row>
    <row r="33558" spans="7:7">
      <c r="G33558"/>
    </row>
    <row r="33559" spans="7:7">
      <c r="G33559"/>
    </row>
    <row r="33560" spans="7:7">
      <c r="G33560"/>
    </row>
    <row r="33561" spans="7:7">
      <c r="G33561"/>
    </row>
    <row r="33562" spans="7:7">
      <c r="G33562"/>
    </row>
    <row r="33563" spans="7:7">
      <c r="G33563"/>
    </row>
    <row r="33564" spans="7:7">
      <c r="G33564"/>
    </row>
    <row r="33565" spans="7:7">
      <c r="G33565"/>
    </row>
    <row r="33566" spans="7:7">
      <c r="G33566"/>
    </row>
    <row r="33567" spans="7:7">
      <c r="G33567"/>
    </row>
    <row r="33568" spans="7:7">
      <c r="G33568"/>
    </row>
    <row r="33569" spans="7:7">
      <c r="G33569"/>
    </row>
    <row r="33570" spans="7:7">
      <c r="G33570"/>
    </row>
    <row r="33571" spans="7:7">
      <c r="G33571"/>
    </row>
    <row r="33572" spans="7:7">
      <c r="G33572"/>
    </row>
    <row r="33573" spans="7:7">
      <c r="G33573"/>
    </row>
    <row r="33574" spans="7:7">
      <c r="G33574"/>
    </row>
    <row r="33575" spans="7:7">
      <c r="G33575"/>
    </row>
    <row r="33576" spans="7:7">
      <c r="G33576"/>
    </row>
    <row r="33577" spans="7:7">
      <c r="G33577"/>
    </row>
    <row r="33578" spans="7:7">
      <c r="G33578"/>
    </row>
    <row r="33579" spans="7:7">
      <c r="G33579"/>
    </row>
    <row r="33580" spans="7:7">
      <c r="G33580"/>
    </row>
    <row r="33581" spans="7:7">
      <c r="G33581"/>
    </row>
    <row r="33582" spans="7:7">
      <c r="G33582"/>
    </row>
    <row r="33583" spans="7:7">
      <c r="G33583"/>
    </row>
    <row r="33584" spans="7:7">
      <c r="G33584"/>
    </row>
    <row r="33585" spans="7:7">
      <c r="G33585"/>
    </row>
    <row r="33586" spans="7:7">
      <c r="G33586"/>
    </row>
    <row r="33587" spans="7:7">
      <c r="G33587"/>
    </row>
    <row r="33588" spans="7:7">
      <c r="G33588"/>
    </row>
    <row r="33589" spans="7:7">
      <c r="G33589"/>
    </row>
    <row r="33590" spans="7:7">
      <c r="G33590"/>
    </row>
    <row r="33591" spans="7:7">
      <c r="G33591"/>
    </row>
    <row r="33592" spans="7:7">
      <c r="G33592"/>
    </row>
    <row r="33593" spans="7:7">
      <c r="G33593"/>
    </row>
    <row r="33594" spans="7:7">
      <c r="G33594"/>
    </row>
    <row r="33595" spans="7:7">
      <c r="G33595"/>
    </row>
    <row r="33596" spans="7:7">
      <c r="G33596"/>
    </row>
    <row r="33597" spans="7:7">
      <c r="G33597"/>
    </row>
    <row r="33598" spans="7:7">
      <c r="G33598"/>
    </row>
    <row r="33599" spans="7:7">
      <c r="G33599"/>
    </row>
    <row r="33600" spans="7:7">
      <c r="G33600"/>
    </row>
    <row r="33601" spans="7:7">
      <c r="G33601"/>
    </row>
    <row r="33602" spans="7:7">
      <c r="G33602"/>
    </row>
    <row r="33603" spans="7:7">
      <c r="G33603"/>
    </row>
    <row r="33604" spans="7:7">
      <c r="G33604"/>
    </row>
    <row r="33605" spans="7:7">
      <c r="G33605"/>
    </row>
    <row r="33606" spans="7:7">
      <c r="G33606"/>
    </row>
    <row r="33607" spans="7:7">
      <c r="G33607"/>
    </row>
    <row r="33608" spans="7:7">
      <c r="G33608"/>
    </row>
    <row r="33609" spans="7:7">
      <c r="G33609"/>
    </row>
    <row r="33610" spans="7:7">
      <c r="G33610"/>
    </row>
    <row r="33611" spans="7:7">
      <c r="G33611"/>
    </row>
    <row r="33612" spans="7:7">
      <c r="G33612"/>
    </row>
    <row r="33613" spans="7:7">
      <c r="G33613"/>
    </row>
    <row r="33614" spans="7:7">
      <c r="G33614"/>
    </row>
    <row r="33615" spans="7:7">
      <c r="G33615"/>
    </row>
    <row r="33616" spans="7:7">
      <c r="G33616"/>
    </row>
    <row r="33617" spans="7:7">
      <c r="G33617"/>
    </row>
    <row r="33618" spans="7:7">
      <c r="G33618"/>
    </row>
    <row r="33619" spans="7:7">
      <c r="G33619"/>
    </row>
    <row r="33620" spans="7:7">
      <c r="G33620"/>
    </row>
    <row r="33621" spans="7:7">
      <c r="G33621"/>
    </row>
    <row r="33622" spans="7:7">
      <c r="G33622"/>
    </row>
    <row r="33623" spans="7:7">
      <c r="G33623"/>
    </row>
    <row r="33624" spans="7:7">
      <c r="G33624"/>
    </row>
    <row r="33625" spans="7:7">
      <c r="G33625"/>
    </row>
    <row r="33626" spans="7:7">
      <c r="G33626"/>
    </row>
    <row r="33627" spans="7:7">
      <c r="G33627"/>
    </row>
    <row r="33628" spans="7:7">
      <c r="G33628"/>
    </row>
    <row r="33629" spans="7:7">
      <c r="G33629"/>
    </row>
    <row r="33630" spans="7:7">
      <c r="G33630"/>
    </row>
    <row r="33631" spans="7:7">
      <c r="G33631"/>
    </row>
    <row r="33632" spans="7:7">
      <c r="G33632"/>
    </row>
    <row r="33633" spans="7:7">
      <c r="G33633"/>
    </row>
    <row r="33634" spans="7:7">
      <c r="G33634"/>
    </row>
    <row r="33635" spans="7:7">
      <c r="G33635"/>
    </row>
    <row r="33636" spans="7:7">
      <c r="G33636"/>
    </row>
    <row r="33637" spans="7:7">
      <c r="G33637"/>
    </row>
    <row r="33638" spans="7:7">
      <c r="G33638"/>
    </row>
    <row r="33639" spans="7:7">
      <c r="G33639"/>
    </row>
    <row r="33640" spans="7:7">
      <c r="G33640"/>
    </row>
    <row r="33641" spans="7:7">
      <c r="G33641"/>
    </row>
    <row r="33642" spans="7:7">
      <c r="G33642"/>
    </row>
    <row r="33643" spans="7:7">
      <c r="G33643"/>
    </row>
    <row r="33644" spans="7:7">
      <c r="G33644"/>
    </row>
    <row r="33645" spans="7:7">
      <c r="G33645"/>
    </row>
    <row r="33646" spans="7:7">
      <c r="G33646"/>
    </row>
    <row r="33647" spans="7:7">
      <c r="G33647"/>
    </row>
    <row r="33648" spans="7:7">
      <c r="G33648"/>
    </row>
    <row r="33649" spans="7:7">
      <c r="G33649"/>
    </row>
    <row r="33650" spans="7:7">
      <c r="G33650"/>
    </row>
    <row r="33651" spans="7:7">
      <c r="G33651"/>
    </row>
    <row r="33652" spans="7:7">
      <c r="G33652"/>
    </row>
    <row r="33653" spans="7:7">
      <c r="G33653"/>
    </row>
    <row r="33654" spans="7:7">
      <c r="G33654"/>
    </row>
    <row r="33655" spans="7:7">
      <c r="G33655"/>
    </row>
    <row r="33656" spans="7:7">
      <c r="G33656"/>
    </row>
    <row r="33657" spans="7:7">
      <c r="G33657"/>
    </row>
    <row r="33658" spans="7:7">
      <c r="G33658"/>
    </row>
    <row r="33659" spans="7:7">
      <c r="G33659"/>
    </row>
    <row r="33660" spans="7:7">
      <c r="G33660"/>
    </row>
    <row r="33661" spans="7:7">
      <c r="G33661"/>
    </row>
    <row r="33662" spans="7:7">
      <c r="G33662"/>
    </row>
    <row r="33663" spans="7:7">
      <c r="G33663"/>
    </row>
    <row r="33664" spans="7:7">
      <c r="G33664"/>
    </row>
    <row r="33665" spans="7:7">
      <c r="G33665"/>
    </row>
    <row r="33666" spans="7:7">
      <c r="G33666"/>
    </row>
    <row r="33667" spans="7:7">
      <c r="G33667"/>
    </row>
    <row r="33668" spans="7:7">
      <c r="G33668"/>
    </row>
    <row r="33669" spans="7:7">
      <c r="G33669"/>
    </row>
    <row r="33670" spans="7:7">
      <c r="G33670"/>
    </row>
    <row r="33671" spans="7:7">
      <c r="G33671"/>
    </row>
    <row r="33672" spans="7:7">
      <c r="G33672"/>
    </row>
    <row r="33673" spans="7:7">
      <c r="G33673"/>
    </row>
    <row r="33674" spans="7:7">
      <c r="G33674"/>
    </row>
    <row r="33675" spans="7:7">
      <c r="G33675"/>
    </row>
    <row r="33676" spans="7:7">
      <c r="G33676"/>
    </row>
    <row r="33677" spans="7:7">
      <c r="G33677"/>
    </row>
    <row r="33678" spans="7:7">
      <c r="G33678"/>
    </row>
    <row r="33679" spans="7:7">
      <c r="G33679"/>
    </row>
    <row r="33680" spans="7:7">
      <c r="G33680"/>
    </row>
    <row r="33681" spans="7:7">
      <c r="G33681"/>
    </row>
    <row r="33682" spans="7:7">
      <c r="G33682"/>
    </row>
    <row r="33683" spans="7:7">
      <c r="G33683"/>
    </row>
    <row r="33684" spans="7:7">
      <c r="G33684"/>
    </row>
    <row r="33685" spans="7:7">
      <c r="G33685"/>
    </row>
    <row r="33686" spans="7:7">
      <c r="G33686"/>
    </row>
    <row r="33687" spans="7:7">
      <c r="G33687"/>
    </row>
    <row r="33688" spans="7:7">
      <c r="G33688"/>
    </row>
    <row r="33689" spans="7:7">
      <c r="G33689"/>
    </row>
    <row r="33690" spans="7:7">
      <c r="G33690"/>
    </row>
    <row r="33691" spans="7:7">
      <c r="G33691"/>
    </row>
    <row r="33692" spans="7:7">
      <c r="G33692"/>
    </row>
    <row r="33693" spans="7:7">
      <c r="G33693"/>
    </row>
    <row r="33694" spans="7:7">
      <c r="G33694"/>
    </row>
    <row r="33695" spans="7:7">
      <c r="G33695"/>
    </row>
    <row r="33696" spans="7:7">
      <c r="G33696"/>
    </row>
    <row r="33697" spans="7:7">
      <c r="G33697"/>
    </row>
    <row r="33698" spans="7:7">
      <c r="G33698"/>
    </row>
    <row r="33699" spans="7:7">
      <c r="G33699"/>
    </row>
    <row r="33700" spans="7:7">
      <c r="G33700"/>
    </row>
    <row r="33701" spans="7:7">
      <c r="G33701"/>
    </row>
    <row r="33702" spans="7:7">
      <c r="G33702"/>
    </row>
    <row r="33703" spans="7:7">
      <c r="G33703"/>
    </row>
    <row r="33704" spans="7:7">
      <c r="G33704"/>
    </row>
    <row r="33705" spans="7:7">
      <c r="G33705"/>
    </row>
    <row r="33706" spans="7:7">
      <c r="G33706"/>
    </row>
    <row r="33707" spans="7:7">
      <c r="G33707"/>
    </row>
    <row r="33708" spans="7:7">
      <c r="G33708"/>
    </row>
    <row r="33709" spans="7:7">
      <c r="G33709"/>
    </row>
    <row r="33710" spans="7:7">
      <c r="G33710"/>
    </row>
    <row r="33711" spans="7:7">
      <c r="G33711"/>
    </row>
    <row r="33712" spans="7:7">
      <c r="G33712"/>
    </row>
    <row r="33713" spans="7:7">
      <c r="G33713"/>
    </row>
    <row r="33714" spans="7:7">
      <c r="G33714"/>
    </row>
    <row r="33715" spans="7:7">
      <c r="G33715"/>
    </row>
    <row r="33716" spans="7:7">
      <c r="G33716"/>
    </row>
    <row r="33717" spans="7:7">
      <c r="G33717"/>
    </row>
    <row r="33718" spans="7:7">
      <c r="G33718"/>
    </row>
    <row r="33719" spans="7:7">
      <c r="G33719"/>
    </row>
    <row r="33720" spans="7:7">
      <c r="G33720"/>
    </row>
    <row r="33721" spans="7:7">
      <c r="G33721"/>
    </row>
    <row r="33722" spans="7:7">
      <c r="G33722"/>
    </row>
    <row r="33723" spans="7:7">
      <c r="G33723"/>
    </row>
    <row r="33724" spans="7:7">
      <c r="G33724"/>
    </row>
    <row r="33725" spans="7:7">
      <c r="G33725"/>
    </row>
    <row r="33726" spans="7:7">
      <c r="G33726"/>
    </row>
    <row r="33727" spans="7:7">
      <c r="G33727"/>
    </row>
    <row r="33728" spans="7:7">
      <c r="G33728"/>
    </row>
    <row r="33729" spans="7:7">
      <c r="G33729"/>
    </row>
    <row r="33730" spans="7:7">
      <c r="G33730"/>
    </row>
    <row r="33731" spans="7:7">
      <c r="G33731"/>
    </row>
    <row r="33732" spans="7:7">
      <c r="G33732"/>
    </row>
    <row r="33733" spans="7:7">
      <c r="G33733"/>
    </row>
    <row r="33734" spans="7:7">
      <c r="G33734"/>
    </row>
    <row r="33735" spans="7:7">
      <c r="G33735"/>
    </row>
    <row r="33736" spans="7:7">
      <c r="G33736"/>
    </row>
    <row r="33737" spans="7:7">
      <c r="G33737"/>
    </row>
    <row r="33738" spans="7:7">
      <c r="G33738"/>
    </row>
    <row r="33739" spans="7:7">
      <c r="G33739"/>
    </row>
    <row r="33740" spans="7:7">
      <c r="G33740"/>
    </row>
    <row r="33741" spans="7:7">
      <c r="G33741"/>
    </row>
    <row r="33742" spans="7:7">
      <c r="G33742"/>
    </row>
    <row r="33743" spans="7:7">
      <c r="G33743"/>
    </row>
    <row r="33744" spans="7:7">
      <c r="G33744"/>
    </row>
    <row r="33745" spans="7:7">
      <c r="G33745"/>
    </row>
    <row r="33746" spans="7:7">
      <c r="G33746"/>
    </row>
    <row r="33747" spans="7:7">
      <c r="G33747"/>
    </row>
    <row r="33748" spans="7:7">
      <c r="G33748"/>
    </row>
    <row r="33749" spans="7:7">
      <c r="G33749"/>
    </row>
    <row r="33750" spans="7:7">
      <c r="G33750"/>
    </row>
    <row r="33751" spans="7:7">
      <c r="G33751"/>
    </row>
    <row r="33752" spans="7:7">
      <c r="G33752"/>
    </row>
    <row r="33753" spans="7:7">
      <c r="G33753"/>
    </row>
    <row r="33754" spans="7:7">
      <c r="G33754"/>
    </row>
    <row r="33755" spans="7:7">
      <c r="G33755"/>
    </row>
    <row r="33756" spans="7:7">
      <c r="G33756"/>
    </row>
    <row r="33757" spans="7:7">
      <c r="G33757"/>
    </row>
    <row r="33758" spans="7:7">
      <c r="G33758"/>
    </row>
    <row r="33759" spans="7:7">
      <c r="G33759"/>
    </row>
    <row r="33760" spans="7:7">
      <c r="G33760"/>
    </row>
    <row r="33761" spans="7:7">
      <c r="G33761"/>
    </row>
    <row r="33762" spans="7:7">
      <c r="G33762"/>
    </row>
    <row r="33763" spans="7:7">
      <c r="G33763"/>
    </row>
    <row r="33764" spans="7:7">
      <c r="G33764"/>
    </row>
    <row r="33765" spans="7:7">
      <c r="G33765"/>
    </row>
    <row r="33766" spans="7:7">
      <c r="G33766"/>
    </row>
    <row r="33767" spans="7:7">
      <c r="G33767"/>
    </row>
    <row r="33768" spans="7:7">
      <c r="G33768"/>
    </row>
    <row r="33769" spans="7:7">
      <c r="G33769"/>
    </row>
    <row r="33770" spans="7:7">
      <c r="G33770"/>
    </row>
    <row r="33771" spans="7:7">
      <c r="G33771"/>
    </row>
    <row r="33772" spans="7:7">
      <c r="G33772"/>
    </row>
    <row r="33773" spans="7:7">
      <c r="G33773"/>
    </row>
    <row r="33774" spans="7:7">
      <c r="G33774"/>
    </row>
    <row r="33775" spans="7:7">
      <c r="G33775"/>
    </row>
    <row r="33776" spans="7:7">
      <c r="G33776"/>
    </row>
    <row r="33777" spans="7:7">
      <c r="G33777"/>
    </row>
    <row r="33778" spans="7:7">
      <c r="G33778"/>
    </row>
    <row r="33779" spans="7:7">
      <c r="G33779"/>
    </row>
    <row r="33780" spans="7:7">
      <c r="G33780"/>
    </row>
    <row r="33781" spans="7:7">
      <c r="G33781"/>
    </row>
    <row r="33782" spans="7:7">
      <c r="G33782"/>
    </row>
    <row r="33783" spans="7:7">
      <c r="G33783"/>
    </row>
    <row r="33784" spans="7:7">
      <c r="G33784"/>
    </row>
    <row r="33785" spans="7:7">
      <c r="G33785"/>
    </row>
    <row r="33786" spans="7:7">
      <c r="G33786"/>
    </row>
    <row r="33787" spans="7:7">
      <c r="G33787"/>
    </row>
    <row r="33788" spans="7:7">
      <c r="G33788"/>
    </row>
    <row r="33789" spans="7:7">
      <c r="G33789"/>
    </row>
    <row r="33790" spans="7:7">
      <c r="G33790"/>
    </row>
    <row r="33791" spans="7:7">
      <c r="G33791"/>
    </row>
    <row r="33792" spans="7:7">
      <c r="G33792"/>
    </row>
    <row r="33793" spans="7:7">
      <c r="G33793"/>
    </row>
    <row r="33794" spans="7:7">
      <c r="G33794"/>
    </row>
    <row r="33795" spans="7:7">
      <c r="G33795"/>
    </row>
    <row r="33796" spans="7:7">
      <c r="G33796"/>
    </row>
    <row r="33797" spans="7:7">
      <c r="G33797"/>
    </row>
    <row r="33798" spans="7:7">
      <c r="G33798"/>
    </row>
    <row r="33799" spans="7:7">
      <c r="G33799"/>
    </row>
    <row r="33800" spans="7:7">
      <c r="G33800"/>
    </row>
    <row r="33801" spans="7:7">
      <c r="G33801"/>
    </row>
    <row r="33802" spans="7:7">
      <c r="G33802"/>
    </row>
    <row r="33803" spans="7:7">
      <c r="G33803"/>
    </row>
    <row r="33804" spans="7:7">
      <c r="G33804"/>
    </row>
    <row r="33805" spans="7:7">
      <c r="G33805"/>
    </row>
    <row r="33806" spans="7:7">
      <c r="G33806"/>
    </row>
    <row r="33807" spans="7:7">
      <c r="G33807"/>
    </row>
    <row r="33808" spans="7:7">
      <c r="G33808"/>
    </row>
    <row r="33809" spans="7:7">
      <c r="G33809"/>
    </row>
    <row r="33810" spans="7:7">
      <c r="G33810"/>
    </row>
    <row r="33811" spans="7:7">
      <c r="G33811"/>
    </row>
    <row r="33812" spans="7:7">
      <c r="G33812"/>
    </row>
    <row r="33813" spans="7:7">
      <c r="G33813"/>
    </row>
    <row r="33814" spans="7:7">
      <c r="G33814"/>
    </row>
    <row r="33815" spans="7:7">
      <c r="G33815"/>
    </row>
    <row r="33816" spans="7:7">
      <c r="G33816"/>
    </row>
    <row r="33817" spans="7:7">
      <c r="G33817"/>
    </row>
    <row r="33818" spans="7:7">
      <c r="G33818"/>
    </row>
    <row r="33819" spans="7:7">
      <c r="G33819"/>
    </row>
    <row r="33820" spans="7:7">
      <c r="G33820"/>
    </row>
    <row r="33821" spans="7:7">
      <c r="G33821"/>
    </row>
    <row r="33822" spans="7:7">
      <c r="G33822"/>
    </row>
    <row r="33823" spans="7:7">
      <c r="G33823"/>
    </row>
    <row r="33824" spans="7:7">
      <c r="G33824"/>
    </row>
    <row r="33825" spans="7:7">
      <c r="G33825"/>
    </row>
    <row r="33826" spans="7:7">
      <c r="G33826"/>
    </row>
    <row r="33827" spans="7:7">
      <c r="G33827"/>
    </row>
    <row r="33828" spans="7:7">
      <c r="G33828"/>
    </row>
    <row r="33829" spans="7:7">
      <c r="G33829"/>
    </row>
    <row r="33830" spans="7:7">
      <c r="G33830"/>
    </row>
    <row r="33831" spans="7:7">
      <c r="G33831"/>
    </row>
    <row r="33832" spans="7:7">
      <c r="G33832"/>
    </row>
    <row r="33833" spans="7:7">
      <c r="G33833"/>
    </row>
    <row r="33834" spans="7:7">
      <c r="G33834"/>
    </row>
    <row r="33835" spans="7:7">
      <c r="G33835"/>
    </row>
    <row r="33836" spans="7:7">
      <c r="G33836"/>
    </row>
    <row r="33837" spans="7:7">
      <c r="G33837"/>
    </row>
    <row r="33838" spans="7:7">
      <c r="G33838"/>
    </row>
    <row r="33839" spans="7:7">
      <c r="G33839"/>
    </row>
    <row r="33840" spans="7:7">
      <c r="G33840"/>
    </row>
    <row r="33841" spans="7:7">
      <c r="G33841"/>
    </row>
    <row r="33842" spans="7:7">
      <c r="G33842"/>
    </row>
    <row r="33843" spans="7:7">
      <c r="G33843"/>
    </row>
    <row r="33844" spans="7:7">
      <c r="G33844"/>
    </row>
    <row r="33845" spans="7:7">
      <c r="G33845"/>
    </row>
    <row r="33846" spans="7:7">
      <c r="G33846"/>
    </row>
    <row r="33847" spans="7:7">
      <c r="G33847"/>
    </row>
    <row r="33848" spans="7:7">
      <c r="G33848"/>
    </row>
    <row r="33849" spans="7:7">
      <c r="G33849"/>
    </row>
    <row r="33850" spans="7:7">
      <c r="G33850"/>
    </row>
    <row r="33851" spans="7:7">
      <c r="G33851"/>
    </row>
    <row r="33852" spans="7:7">
      <c r="G33852"/>
    </row>
    <row r="33853" spans="7:7">
      <c r="G33853"/>
    </row>
    <row r="33854" spans="7:7">
      <c r="G33854"/>
    </row>
    <row r="33855" spans="7:7">
      <c r="G33855"/>
    </row>
    <row r="33856" spans="7:7">
      <c r="G33856"/>
    </row>
    <row r="33857" spans="7:7">
      <c r="G33857"/>
    </row>
    <row r="33858" spans="7:7">
      <c r="G33858"/>
    </row>
    <row r="33859" spans="7:7">
      <c r="G33859"/>
    </row>
    <row r="33860" spans="7:7">
      <c r="G33860"/>
    </row>
    <row r="33861" spans="7:7">
      <c r="G33861"/>
    </row>
    <row r="33862" spans="7:7">
      <c r="G33862"/>
    </row>
    <row r="33863" spans="7:7">
      <c r="G33863"/>
    </row>
    <row r="33864" spans="7:7">
      <c r="G33864"/>
    </row>
    <row r="33865" spans="7:7">
      <c r="G33865"/>
    </row>
    <row r="33866" spans="7:7">
      <c r="G33866"/>
    </row>
    <row r="33867" spans="7:7">
      <c r="G33867"/>
    </row>
    <row r="33868" spans="7:7">
      <c r="G33868"/>
    </row>
    <row r="33869" spans="7:7">
      <c r="G33869"/>
    </row>
    <row r="33870" spans="7:7">
      <c r="G33870"/>
    </row>
    <row r="33871" spans="7:7">
      <c r="G33871"/>
    </row>
    <row r="33872" spans="7:7">
      <c r="G33872"/>
    </row>
    <row r="33873" spans="7:7">
      <c r="G33873"/>
    </row>
    <row r="33874" spans="7:7">
      <c r="G33874"/>
    </row>
    <row r="33875" spans="7:7">
      <c r="G33875"/>
    </row>
    <row r="33876" spans="7:7">
      <c r="G33876"/>
    </row>
    <row r="33877" spans="7:7">
      <c r="G33877"/>
    </row>
    <row r="33878" spans="7:7">
      <c r="G33878"/>
    </row>
    <row r="33879" spans="7:7">
      <c r="G33879"/>
    </row>
    <row r="33880" spans="7:7">
      <c r="G33880"/>
    </row>
    <row r="33881" spans="7:7">
      <c r="G33881"/>
    </row>
    <row r="33882" spans="7:7">
      <c r="G33882"/>
    </row>
    <row r="33883" spans="7:7">
      <c r="G33883"/>
    </row>
    <row r="33884" spans="7:7">
      <c r="G33884"/>
    </row>
    <row r="33885" spans="7:7">
      <c r="G33885"/>
    </row>
    <row r="33886" spans="7:7">
      <c r="G33886"/>
    </row>
    <row r="33887" spans="7:7">
      <c r="G33887"/>
    </row>
    <row r="33888" spans="7:7">
      <c r="G33888"/>
    </row>
    <row r="33889" spans="7:7">
      <c r="G33889"/>
    </row>
    <row r="33890" spans="7:7">
      <c r="G33890"/>
    </row>
    <row r="33891" spans="7:7">
      <c r="G33891"/>
    </row>
    <row r="33892" spans="7:7">
      <c r="G33892"/>
    </row>
    <row r="33893" spans="7:7">
      <c r="G33893"/>
    </row>
    <row r="33894" spans="7:7">
      <c r="G33894"/>
    </row>
    <row r="33895" spans="7:7">
      <c r="G33895"/>
    </row>
    <row r="33896" spans="7:7">
      <c r="G33896"/>
    </row>
    <row r="33897" spans="7:7">
      <c r="G33897"/>
    </row>
    <row r="33898" spans="7:7">
      <c r="G33898"/>
    </row>
    <row r="33899" spans="7:7">
      <c r="G33899"/>
    </row>
    <row r="33900" spans="7:7">
      <c r="G33900"/>
    </row>
    <row r="33901" spans="7:7">
      <c r="G33901"/>
    </row>
    <row r="33902" spans="7:7">
      <c r="G33902"/>
    </row>
    <row r="33903" spans="7:7">
      <c r="G33903"/>
    </row>
    <row r="33904" spans="7:7">
      <c r="G33904"/>
    </row>
    <row r="33905" spans="7:7">
      <c r="G33905"/>
    </row>
    <row r="33906" spans="7:7">
      <c r="G33906"/>
    </row>
    <row r="33907" spans="7:7">
      <c r="G33907"/>
    </row>
    <row r="33908" spans="7:7">
      <c r="G33908"/>
    </row>
    <row r="33909" spans="7:7">
      <c r="G33909"/>
    </row>
    <row r="33910" spans="7:7">
      <c r="G33910"/>
    </row>
    <row r="33911" spans="7:7">
      <c r="G33911"/>
    </row>
    <row r="33912" spans="7:7">
      <c r="G33912"/>
    </row>
    <row r="33913" spans="7:7">
      <c r="G33913"/>
    </row>
    <row r="33914" spans="7:7">
      <c r="G33914"/>
    </row>
    <row r="33915" spans="7:7">
      <c r="G33915"/>
    </row>
    <row r="33916" spans="7:7">
      <c r="G33916"/>
    </row>
    <row r="33917" spans="7:7">
      <c r="G33917"/>
    </row>
    <row r="33918" spans="7:7">
      <c r="G33918"/>
    </row>
    <row r="33919" spans="7:7">
      <c r="G33919"/>
    </row>
    <row r="33920" spans="7:7">
      <c r="G33920"/>
    </row>
    <row r="33921" spans="7:7">
      <c r="G33921"/>
    </row>
    <row r="33922" spans="7:7">
      <c r="G33922"/>
    </row>
    <row r="33923" spans="7:7">
      <c r="G33923"/>
    </row>
    <row r="33924" spans="7:7">
      <c r="G33924"/>
    </row>
    <row r="33925" spans="7:7">
      <c r="G33925"/>
    </row>
    <row r="33926" spans="7:7">
      <c r="G33926"/>
    </row>
    <row r="33927" spans="7:7">
      <c r="G33927"/>
    </row>
    <row r="33928" spans="7:7">
      <c r="G33928"/>
    </row>
    <row r="33929" spans="7:7">
      <c r="G33929"/>
    </row>
    <row r="33930" spans="7:7">
      <c r="G33930"/>
    </row>
    <row r="33931" spans="7:7">
      <c r="G33931"/>
    </row>
    <row r="33932" spans="7:7">
      <c r="G33932"/>
    </row>
    <row r="33933" spans="7:7">
      <c r="G33933"/>
    </row>
    <row r="33934" spans="7:7">
      <c r="G33934"/>
    </row>
    <row r="33935" spans="7:7">
      <c r="G33935"/>
    </row>
    <row r="33936" spans="7:7">
      <c r="G33936"/>
    </row>
    <row r="33937" spans="7:7">
      <c r="G33937"/>
    </row>
    <row r="33938" spans="7:7">
      <c r="G33938"/>
    </row>
    <row r="33939" spans="7:7">
      <c r="G33939"/>
    </row>
    <row r="33940" spans="7:7">
      <c r="G33940"/>
    </row>
    <row r="33941" spans="7:7">
      <c r="G33941"/>
    </row>
    <row r="33942" spans="7:7">
      <c r="G33942"/>
    </row>
    <row r="33943" spans="7:7">
      <c r="G33943"/>
    </row>
    <row r="33944" spans="7:7">
      <c r="G33944"/>
    </row>
    <row r="33945" spans="7:7">
      <c r="G33945"/>
    </row>
    <row r="33946" spans="7:7">
      <c r="G33946"/>
    </row>
    <row r="33947" spans="7:7">
      <c r="G33947"/>
    </row>
    <row r="33948" spans="7:7">
      <c r="G33948"/>
    </row>
    <row r="33949" spans="7:7">
      <c r="G33949"/>
    </row>
    <row r="33950" spans="7:7">
      <c r="G33950"/>
    </row>
    <row r="33951" spans="7:7">
      <c r="G33951"/>
    </row>
    <row r="33952" spans="7:7">
      <c r="G33952"/>
    </row>
    <row r="33953" spans="7:7">
      <c r="G33953"/>
    </row>
    <row r="33954" spans="7:7">
      <c r="G33954"/>
    </row>
    <row r="33955" spans="7:7">
      <c r="G33955"/>
    </row>
    <row r="33956" spans="7:7">
      <c r="G33956"/>
    </row>
    <row r="33957" spans="7:7">
      <c r="G33957"/>
    </row>
    <row r="33958" spans="7:7">
      <c r="G33958"/>
    </row>
    <row r="33959" spans="7:7">
      <c r="G33959"/>
    </row>
    <row r="33960" spans="7:7">
      <c r="G33960"/>
    </row>
    <row r="33961" spans="7:7">
      <c r="G33961"/>
    </row>
    <row r="33962" spans="7:7">
      <c r="G33962"/>
    </row>
    <row r="33963" spans="7:7">
      <c r="G33963"/>
    </row>
    <row r="33964" spans="7:7">
      <c r="G33964"/>
    </row>
    <row r="33965" spans="7:7">
      <c r="G33965"/>
    </row>
    <row r="33966" spans="7:7">
      <c r="G33966"/>
    </row>
    <row r="33967" spans="7:7">
      <c r="G33967"/>
    </row>
    <row r="33968" spans="7:7">
      <c r="G33968"/>
    </row>
    <row r="33969" spans="7:7">
      <c r="G33969"/>
    </row>
    <row r="33970" spans="7:7">
      <c r="G33970"/>
    </row>
    <row r="33971" spans="7:7">
      <c r="G33971"/>
    </row>
    <row r="33972" spans="7:7">
      <c r="G33972"/>
    </row>
    <row r="33973" spans="7:7">
      <c r="G33973"/>
    </row>
    <row r="33974" spans="7:7">
      <c r="G33974"/>
    </row>
    <row r="33975" spans="7:7">
      <c r="G33975"/>
    </row>
    <row r="33976" spans="7:7">
      <c r="G33976"/>
    </row>
    <row r="33977" spans="7:7">
      <c r="G33977"/>
    </row>
    <row r="33978" spans="7:7">
      <c r="G33978"/>
    </row>
    <row r="33979" spans="7:7">
      <c r="G33979"/>
    </row>
    <row r="33980" spans="7:7">
      <c r="G33980"/>
    </row>
    <row r="33981" spans="7:7">
      <c r="G33981"/>
    </row>
    <row r="33982" spans="7:7">
      <c r="G33982"/>
    </row>
    <row r="33983" spans="7:7">
      <c r="G33983"/>
    </row>
    <row r="33984" spans="7:7">
      <c r="G33984"/>
    </row>
    <row r="33985" spans="7:7">
      <c r="G33985"/>
    </row>
    <row r="33986" spans="7:7">
      <c r="G33986"/>
    </row>
    <row r="33987" spans="7:7">
      <c r="G33987"/>
    </row>
    <row r="33988" spans="7:7">
      <c r="G33988"/>
    </row>
    <row r="33989" spans="7:7">
      <c r="G33989"/>
    </row>
    <row r="33990" spans="7:7">
      <c r="G33990"/>
    </row>
    <row r="33991" spans="7:7">
      <c r="G33991"/>
    </row>
    <row r="33992" spans="7:7">
      <c r="G33992"/>
    </row>
    <row r="33993" spans="7:7">
      <c r="G33993"/>
    </row>
    <row r="33994" spans="7:7">
      <c r="G33994"/>
    </row>
    <row r="33995" spans="7:7">
      <c r="G33995"/>
    </row>
    <row r="33996" spans="7:7">
      <c r="G33996"/>
    </row>
    <row r="33997" spans="7:7">
      <c r="G33997"/>
    </row>
    <row r="33998" spans="7:7">
      <c r="G33998"/>
    </row>
    <row r="33999" spans="7:7">
      <c r="G33999"/>
    </row>
    <row r="34000" spans="7:7">
      <c r="G34000"/>
    </row>
    <row r="34001" spans="7:7">
      <c r="G34001"/>
    </row>
    <row r="34002" spans="7:7">
      <c r="G34002"/>
    </row>
    <row r="34003" spans="7:7">
      <c r="G34003"/>
    </row>
    <row r="34004" spans="7:7">
      <c r="G34004"/>
    </row>
    <row r="34005" spans="7:7">
      <c r="G34005"/>
    </row>
    <row r="34006" spans="7:7">
      <c r="G34006"/>
    </row>
    <row r="34007" spans="7:7">
      <c r="G34007"/>
    </row>
    <row r="34008" spans="7:7">
      <c r="G34008"/>
    </row>
    <row r="34009" spans="7:7">
      <c r="G34009"/>
    </row>
    <row r="34010" spans="7:7">
      <c r="G34010"/>
    </row>
    <row r="34011" spans="7:7">
      <c r="G34011"/>
    </row>
    <row r="34012" spans="7:7">
      <c r="G34012"/>
    </row>
    <row r="34013" spans="7:7">
      <c r="G34013"/>
    </row>
    <row r="34014" spans="7:7">
      <c r="G34014"/>
    </row>
    <row r="34015" spans="7:7">
      <c r="G34015"/>
    </row>
    <row r="34016" spans="7:7">
      <c r="G34016"/>
    </row>
    <row r="34017" spans="7:7">
      <c r="G34017"/>
    </row>
    <row r="34018" spans="7:7">
      <c r="G34018"/>
    </row>
    <row r="34019" spans="7:7">
      <c r="G34019"/>
    </row>
    <row r="34020" spans="7:7">
      <c r="G34020"/>
    </row>
    <row r="34021" spans="7:7">
      <c r="G34021"/>
    </row>
    <row r="34022" spans="7:7">
      <c r="G34022"/>
    </row>
    <row r="34023" spans="7:7">
      <c r="G34023"/>
    </row>
    <row r="34024" spans="7:7">
      <c r="G34024"/>
    </row>
    <row r="34025" spans="7:7">
      <c r="G34025"/>
    </row>
    <row r="34026" spans="7:7">
      <c r="G34026"/>
    </row>
    <row r="34027" spans="7:7">
      <c r="G34027"/>
    </row>
    <row r="34028" spans="7:7">
      <c r="G34028"/>
    </row>
    <row r="34029" spans="7:7">
      <c r="G34029"/>
    </row>
    <row r="34030" spans="7:7">
      <c r="G34030"/>
    </row>
    <row r="34031" spans="7:7">
      <c r="G34031"/>
    </row>
    <row r="34032" spans="7:7">
      <c r="G34032"/>
    </row>
    <row r="34033" spans="7:7">
      <c r="G34033"/>
    </row>
    <row r="34034" spans="7:7">
      <c r="G34034"/>
    </row>
    <row r="34035" spans="7:7">
      <c r="G34035"/>
    </row>
    <row r="34036" spans="7:7">
      <c r="G34036"/>
    </row>
    <row r="34037" spans="7:7">
      <c r="G34037"/>
    </row>
    <row r="34038" spans="7:7">
      <c r="G34038"/>
    </row>
    <row r="34039" spans="7:7">
      <c r="G34039"/>
    </row>
    <row r="34040" spans="7:7">
      <c r="G34040"/>
    </row>
    <row r="34041" spans="7:7">
      <c r="G34041"/>
    </row>
    <row r="34042" spans="7:7">
      <c r="G34042"/>
    </row>
    <row r="34043" spans="7:7">
      <c r="G34043"/>
    </row>
    <row r="34044" spans="7:7">
      <c r="G34044"/>
    </row>
    <row r="34045" spans="7:7">
      <c r="G34045"/>
    </row>
    <row r="34046" spans="7:7">
      <c r="G34046"/>
    </row>
    <row r="34047" spans="7:7">
      <c r="G34047"/>
    </row>
    <row r="34048" spans="7:7">
      <c r="G34048"/>
    </row>
    <row r="34049" spans="7:7">
      <c r="G34049"/>
    </row>
    <row r="34050" spans="7:7">
      <c r="G34050"/>
    </row>
    <row r="34051" spans="7:7">
      <c r="G34051"/>
    </row>
    <row r="34052" spans="7:7">
      <c r="G34052"/>
    </row>
    <row r="34053" spans="7:7">
      <c r="G34053"/>
    </row>
    <row r="34054" spans="7:7">
      <c r="G34054"/>
    </row>
    <row r="34055" spans="7:7">
      <c r="G34055"/>
    </row>
    <row r="34056" spans="7:7">
      <c r="G34056"/>
    </row>
    <row r="34057" spans="7:7">
      <c r="G34057"/>
    </row>
    <row r="34058" spans="7:7">
      <c r="G34058"/>
    </row>
    <row r="34059" spans="7:7">
      <c r="G34059"/>
    </row>
    <row r="34060" spans="7:7">
      <c r="G34060"/>
    </row>
    <row r="34061" spans="7:7">
      <c r="G34061"/>
    </row>
    <row r="34062" spans="7:7">
      <c r="G34062"/>
    </row>
    <row r="34063" spans="7:7">
      <c r="G34063"/>
    </row>
    <row r="34064" spans="7:7">
      <c r="G34064"/>
    </row>
    <row r="34065" spans="7:7">
      <c r="G34065"/>
    </row>
    <row r="34066" spans="7:7">
      <c r="G34066"/>
    </row>
    <row r="34067" spans="7:7">
      <c r="G34067"/>
    </row>
    <row r="34068" spans="7:7">
      <c r="G34068"/>
    </row>
    <row r="34069" spans="7:7">
      <c r="G34069"/>
    </row>
    <row r="34070" spans="7:7">
      <c r="G34070"/>
    </row>
    <row r="34071" spans="7:7">
      <c r="G34071"/>
    </row>
    <row r="34072" spans="7:7">
      <c r="G34072"/>
    </row>
    <row r="34073" spans="7:7">
      <c r="G34073"/>
    </row>
    <row r="34074" spans="7:7">
      <c r="G34074"/>
    </row>
    <row r="34075" spans="7:7">
      <c r="G34075"/>
    </row>
    <row r="34076" spans="7:7">
      <c r="G34076"/>
    </row>
    <row r="34077" spans="7:7">
      <c r="G34077"/>
    </row>
    <row r="34078" spans="7:7">
      <c r="G34078"/>
    </row>
    <row r="34079" spans="7:7">
      <c r="G34079"/>
    </row>
    <row r="34080" spans="7:7">
      <c r="G34080"/>
    </row>
    <row r="34081" spans="7:7">
      <c r="G34081"/>
    </row>
    <row r="34082" spans="7:7">
      <c r="G34082"/>
    </row>
    <row r="34083" spans="7:7">
      <c r="G34083"/>
    </row>
    <row r="34084" spans="7:7">
      <c r="G34084"/>
    </row>
    <row r="34085" spans="7:7">
      <c r="G34085"/>
    </row>
    <row r="34086" spans="7:7">
      <c r="G34086"/>
    </row>
    <row r="34087" spans="7:7">
      <c r="G34087"/>
    </row>
    <row r="34088" spans="7:7">
      <c r="G34088"/>
    </row>
    <row r="34089" spans="7:7">
      <c r="G34089"/>
    </row>
    <row r="34090" spans="7:7">
      <c r="G34090"/>
    </row>
    <row r="34091" spans="7:7">
      <c r="G34091"/>
    </row>
    <row r="34092" spans="7:7">
      <c r="G34092"/>
    </row>
    <row r="34093" spans="7:7">
      <c r="G34093"/>
    </row>
    <row r="34094" spans="7:7">
      <c r="G34094"/>
    </row>
    <row r="34095" spans="7:7">
      <c r="G34095"/>
    </row>
    <row r="34096" spans="7:7">
      <c r="G34096"/>
    </row>
    <row r="34097" spans="7:7">
      <c r="G34097"/>
    </row>
    <row r="34098" spans="7:7">
      <c r="G34098"/>
    </row>
    <row r="34099" spans="7:7">
      <c r="G34099"/>
    </row>
    <row r="34100" spans="7:7">
      <c r="G34100"/>
    </row>
    <row r="34101" spans="7:7">
      <c r="G34101"/>
    </row>
    <row r="34102" spans="7:7">
      <c r="G34102"/>
    </row>
    <row r="34103" spans="7:7">
      <c r="G34103"/>
    </row>
    <row r="34104" spans="7:7">
      <c r="G34104"/>
    </row>
    <row r="34105" spans="7:7">
      <c r="G34105"/>
    </row>
    <row r="34106" spans="7:7">
      <c r="G34106"/>
    </row>
    <row r="34107" spans="7:7">
      <c r="G34107"/>
    </row>
    <row r="34108" spans="7:7">
      <c r="G34108"/>
    </row>
    <row r="34109" spans="7:7">
      <c r="G34109"/>
    </row>
    <row r="34110" spans="7:7">
      <c r="G34110"/>
    </row>
    <row r="34111" spans="7:7">
      <c r="G34111"/>
    </row>
    <row r="34112" spans="7:7">
      <c r="G34112"/>
    </row>
    <row r="34113" spans="7:7">
      <c r="G34113"/>
    </row>
    <row r="34114" spans="7:7">
      <c r="G34114"/>
    </row>
    <row r="34115" spans="7:7">
      <c r="G34115"/>
    </row>
    <row r="34116" spans="7:7">
      <c r="G34116"/>
    </row>
    <row r="34117" spans="7:7">
      <c r="G34117"/>
    </row>
    <row r="34118" spans="7:7">
      <c r="G34118"/>
    </row>
    <row r="34119" spans="7:7">
      <c r="G34119"/>
    </row>
    <row r="34120" spans="7:7">
      <c r="G34120"/>
    </row>
    <row r="34121" spans="7:7">
      <c r="G34121"/>
    </row>
    <row r="34122" spans="7:7">
      <c r="G34122"/>
    </row>
    <row r="34123" spans="7:7">
      <c r="G34123"/>
    </row>
    <row r="34124" spans="7:7">
      <c r="G34124"/>
    </row>
    <row r="34125" spans="7:7">
      <c r="G34125"/>
    </row>
    <row r="34126" spans="7:7">
      <c r="G34126"/>
    </row>
    <row r="34127" spans="7:7">
      <c r="G34127"/>
    </row>
    <row r="34128" spans="7:7">
      <c r="G34128"/>
    </row>
    <row r="34129" spans="7:7">
      <c r="G34129"/>
    </row>
    <row r="34130" spans="7:7">
      <c r="G34130"/>
    </row>
    <row r="34131" spans="7:7">
      <c r="G34131"/>
    </row>
    <row r="34132" spans="7:7">
      <c r="G34132"/>
    </row>
    <row r="34133" spans="7:7">
      <c r="G34133"/>
    </row>
    <row r="34134" spans="7:7">
      <c r="G34134"/>
    </row>
    <row r="34135" spans="7:7">
      <c r="G34135"/>
    </row>
    <row r="34136" spans="7:7">
      <c r="G34136"/>
    </row>
    <row r="34137" spans="7:7">
      <c r="G34137"/>
    </row>
    <row r="34138" spans="7:7">
      <c r="G34138"/>
    </row>
    <row r="34139" spans="7:7">
      <c r="G34139"/>
    </row>
    <row r="34140" spans="7:7">
      <c r="G34140"/>
    </row>
    <row r="34141" spans="7:7">
      <c r="G34141"/>
    </row>
    <row r="34142" spans="7:7">
      <c r="G34142"/>
    </row>
    <row r="34143" spans="7:7">
      <c r="G34143"/>
    </row>
    <row r="34144" spans="7:7">
      <c r="G34144"/>
    </row>
    <row r="34145" spans="7:7">
      <c r="G34145"/>
    </row>
    <row r="34146" spans="7:7">
      <c r="G34146"/>
    </row>
    <row r="34147" spans="7:7">
      <c r="G34147"/>
    </row>
    <row r="34148" spans="7:7">
      <c r="G34148"/>
    </row>
    <row r="34149" spans="7:7">
      <c r="G34149"/>
    </row>
    <row r="34150" spans="7:7">
      <c r="G34150"/>
    </row>
    <row r="34151" spans="7:7">
      <c r="G34151"/>
    </row>
    <row r="34152" spans="7:7">
      <c r="G34152"/>
    </row>
    <row r="34153" spans="7:7">
      <c r="G34153"/>
    </row>
    <row r="34154" spans="7:7">
      <c r="G34154"/>
    </row>
    <row r="34155" spans="7:7">
      <c r="G34155"/>
    </row>
    <row r="34156" spans="7:7">
      <c r="G34156"/>
    </row>
    <row r="34157" spans="7:7">
      <c r="G34157"/>
    </row>
    <row r="34158" spans="7:7">
      <c r="G34158"/>
    </row>
    <row r="34159" spans="7:7">
      <c r="G34159"/>
    </row>
    <row r="34160" spans="7:7">
      <c r="G34160"/>
    </row>
    <row r="34161" spans="7:7">
      <c r="G34161"/>
    </row>
    <row r="34162" spans="7:7">
      <c r="G34162"/>
    </row>
    <row r="34163" spans="7:7">
      <c r="G34163"/>
    </row>
    <row r="34164" spans="7:7">
      <c r="G34164"/>
    </row>
    <row r="34165" spans="7:7">
      <c r="G34165"/>
    </row>
    <row r="34166" spans="7:7">
      <c r="G34166"/>
    </row>
    <row r="34167" spans="7:7">
      <c r="G34167"/>
    </row>
    <row r="34168" spans="7:7">
      <c r="G34168"/>
    </row>
    <row r="34169" spans="7:7">
      <c r="G34169"/>
    </row>
    <row r="34170" spans="7:7">
      <c r="G34170"/>
    </row>
    <row r="34171" spans="7:7">
      <c r="G34171"/>
    </row>
    <row r="34172" spans="7:7">
      <c r="G34172"/>
    </row>
    <row r="34173" spans="7:7">
      <c r="G34173"/>
    </row>
    <row r="34174" spans="7:7">
      <c r="G34174"/>
    </row>
    <row r="34175" spans="7:7">
      <c r="G34175"/>
    </row>
    <row r="34176" spans="7:7">
      <c r="G34176"/>
    </row>
    <row r="34177" spans="7:7">
      <c r="G34177"/>
    </row>
    <row r="34178" spans="7:7">
      <c r="G34178"/>
    </row>
    <row r="34179" spans="7:7">
      <c r="G34179"/>
    </row>
    <row r="34180" spans="7:7">
      <c r="G34180"/>
    </row>
    <row r="34181" spans="7:7">
      <c r="G34181"/>
    </row>
    <row r="34182" spans="7:7">
      <c r="G34182"/>
    </row>
    <row r="34183" spans="7:7">
      <c r="G34183"/>
    </row>
    <row r="34184" spans="7:7">
      <c r="G34184"/>
    </row>
    <row r="34185" spans="7:7">
      <c r="G34185"/>
    </row>
    <row r="34186" spans="7:7">
      <c r="G34186"/>
    </row>
    <row r="34187" spans="7:7">
      <c r="G34187"/>
    </row>
    <row r="34188" spans="7:7">
      <c r="G34188"/>
    </row>
    <row r="34189" spans="7:7">
      <c r="G34189"/>
    </row>
    <row r="34190" spans="7:7">
      <c r="G34190"/>
    </row>
    <row r="34191" spans="7:7">
      <c r="G34191"/>
    </row>
    <row r="34192" spans="7:7">
      <c r="G34192"/>
    </row>
    <row r="34193" spans="7:7">
      <c r="G34193"/>
    </row>
    <row r="34194" spans="7:7">
      <c r="G34194"/>
    </row>
    <row r="34195" spans="7:7">
      <c r="G34195"/>
    </row>
    <row r="34196" spans="7:7">
      <c r="G34196"/>
    </row>
    <row r="34197" spans="7:7">
      <c r="G34197"/>
    </row>
    <row r="34198" spans="7:7">
      <c r="G34198"/>
    </row>
    <row r="34199" spans="7:7">
      <c r="G34199"/>
    </row>
    <row r="34200" spans="7:7">
      <c r="G34200"/>
    </row>
    <row r="34201" spans="7:7">
      <c r="G34201"/>
    </row>
    <row r="34202" spans="7:7">
      <c r="G34202"/>
    </row>
    <row r="34203" spans="7:7">
      <c r="G34203"/>
    </row>
    <row r="34204" spans="7:7">
      <c r="G34204"/>
    </row>
    <row r="34205" spans="7:7">
      <c r="G34205"/>
    </row>
    <row r="34206" spans="7:7">
      <c r="G34206"/>
    </row>
    <row r="34207" spans="7:7">
      <c r="G34207"/>
    </row>
    <row r="34208" spans="7:7">
      <c r="G34208"/>
    </row>
    <row r="34209" spans="7:7">
      <c r="G34209"/>
    </row>
    <row r="34210" spans="7:7">
      <c r="G34210"/>
    </row>
    <row r="34211" spans="7:7">
      <c r="G34211"/>
    </row>
    <row r="34212" spans="7:7">
      <c r="G34212"/>
    </row>
    <row r="34213" spans="7:7">
      <c r="G34213"/>
    </row>
    <row r="34214" spans="7:7">
      <c r="G34214"/>
    </row>
    <row r="34215" spans="7:7">
      <c r="G34215"/>
    </row>
    <row r="34216" spans="7:7">
      <c r="G34216"/>
    </row>
    <row r="34217" spans="7:7">
      <c r="G34217"/>
    </row>
    <row r="34218" spans="7:7">
      <c r="G34218"/>
    </row>
    <row r="34219" spans="7:7">
      <c r="G34219"/>
    </row>
    <row r="34220" spans="7:7">
      <c r="G34220"/>
    </row>
    <row r="34221" spans="7:7">
      <c r="G34221"/>
    </row>
    <row r="34222" spans="7:7">
      <c r="G34222"/>
    </row>
    <row r="34223" spans="7:7">
      <c r="G34223"/>
    </row>
    <row r="34224" spans="7:7">
      <c r="G34224"/>
    </row>
    <row r="34225" spans="7:7">
      <c r="G34225"/>
    </row>
    <row r="34226" spans="7:7">
      <c r="G34226"/>
    </row>
    <row r="34227" spans="7:7">
      <c r="G34227"/>
    </row>
    <row r="34228" spans="7:7">
      <c r="G34228"/>
    </row>
    <row r="34229" spans="7:7">
      <c r="G34229"/>
    </row>
    <row r="34230" spans="7:7">
      <c r="G34230"/>
    </row>
    <row r="34231" spans="7:7">
      <c r="G34231"/>
    </row>
    <row r="34232" spans="7:7">
      <c r="G34232"/>
    </row>
    <row r="34233" spans="7:7">
      <c r="G34233"/>
    </row>
    <row r="34234" spans="7:7">
      <c r="G34234"/>
    </row>
    <row r="34235" spans="7:7">
      <c r="G34235"/>
    </row>
    <row r="34236" spans="7:7">
      <c r="G34236"/>
    </row>
    <row r="34237" spans="7:7">
      <c r="G34237"/>
    </row>
    <row r="34238" spans="7:7">
      <c r="G34238"/>
    </row>
    <row r="34239" spans="7:7">
      <c r="G34239"/>
    </row>
    <row r="34240" spans="7:7">
      <c r="G34240"/>
    </row>
    <row r="34241" spans="7:7">
      <c r="G34241"/>
    </row>
    <row r="34242" spans="7:7">
      <c r="G34242"/>
    </row>
    <row r="34243" spans="7:7">
      <c r="G34243"/>
    </row>
    <row r="34244" spans="7:7">
      <c r="G34244"/>
    </row>
    <row r="34245" spans="7:7">
      <c r="G34245"/>
    </row>
    <row r="34246" spans="7:7">
      <c r="G34246"/>
    </row>
    <row r="34247" spans="7:7">
      <c r="G34247"/>
    </row>
    <row r="34248" spans="7:7">
      <c r="G34248"/>
    </row>
    <row r="34249" spans="7:7">
      <c r="G34249"/>
    </row>
    <row r="34250" spans="7:7">
      <c r="G34250"/>
    </row>
    <row r="34251" spans="7:7">
      <c r="G34251"/>
    </row>
    <row r="34252" spans="7:7">
      <c r="G34252"/>
    </row>
    <row r="34253" spans="7:7">
      <c r="G34253"/>
    </row>
    <row r="34254" spans="7:7">
      <c r="G34254"/>
    </row>
    <row r="34255" spans="7:7">
      <c r="G34255"/>
    </row>
    <row r="34256" spans="7:7">
      <c r="G34256"/>
    </row>
    <row r="34257" spans="7:7">
      <c r="G34257"/>
    </row>
    <row r="34258" spans="7:7">
      <c r="G34258"/>
    </row>
    <row r="34259" spans="7:7">
      <c r="G34259"/>
    </row>
    <row r="34260" spans="7:7">
      <c r="G34260"/>
    </row>
    <row r="34261" spans="7:7">
      <c r="G34261"/>
    </row>
    <row r="34262" spans="7:7">
      <c r="G34262"/>
    </row>
    <row r="34263" spans="7:7">
      <c r="G34263"/>
    </row>
    <row r="34264" spans="7:7">
      <c r="G34264"/>
    </row>
    <row r="34265" spans="7:7">
      <c r="G34265"/>
    </row>
    <row r="34266" spans="7:7">
      <c r="G34266"/>
    </row>
    <row r="34267" spans="7:7">
      <c r="G34267"/>
    </row>
    <row r="34268" spans="7:7">
      <c r="G34268"/>
    </row>
    <row r="34269" spans="7:7">
      <c r="G34269"/>
    </row>
    <row r="34270" spans="7:7">
      <c r="G34270"/>
    </row>
    <row r="34271" spans="7:7">
      <c r="G34271"/>
    </row>
    <row r="34272" spans="7:7">
      <c r="G34272"/>
    </row>
    <row r="34273" spans="7:7">
      <c r="G34273"/>
    </row>
    <row r="34274" spans="7:7">
      <c r="G34274"/>
    </row>
    <row r="34275" spans="7:7">
      <c r="G34275"/>
    </row>
    <row r="34276" spans="7:7">
      <c r="G34276"/>
    </row>
    <row r="34277" spans="7:7">
      <c r="G34277"/>
    </row>
    <row r="34278" spans="7:7">
      <c r="G34278"/>
    </row>
    <row r="34279" spans="7:7">
      <c r="G34279"/>
    </row>
    <row r="34280" spans="7:7">
      <c r="G34280"/>
    </row>
    <row r="34281" spans="7:7">
      <c r="G34281"/>
    </row>
    <row r="34282" spans="7:7">
      <c r="G34282"/>
    </row>
    <row r="34283" spans="7:7">
      <c r="G34283"/>
    </row>
    <row r="34284" spans="7:7">
      <c r="G34284"/>
    </row>
    <row r="34285" spans="7:7">
      <c r="G34285"/>
    </row>
    <row r="34286" spans="7:7">
      <c r="G34286"/>
    </row>
    <row r="34287" spans="7:7">
      <c r="G34287"/>
    </row>
    <row r="34288" spans="7:7">
      <c r="G34288"/>
    </row>
    <row r="34289" spans="7:7">
      <c r="G34289"/>
    </row>
    <row r="34290" spans="7:7">
      <c r="G34290"/>
    </row>
    <row r="34291" spans="7:7">
      <c r="G34291"/>
    </row>
    <row r="34292" spans="7:7">
      <c r="G34292"/>
    </row>
    <row r="34293" spans="7:7">
      <c r="G34293"/>
    </row>
    <row r="34294" spans="7:7">
      <c r="G34294"/>
    </row>
    <row r="34295" spans="7:7">
      <c r="G34295"/>
    </row>
    <row r="34296" spans="7:7">
      <c r="G34296"/>
    </row>
    <row r="34297" spans="7:7">
      <c r="G34297"/>
    </row>
    <row r="34298" spans="7:7">
      <c r="G34298"/>
    </row>
    <row r="34299" spans="7:7">
      <c r="G34299"/>
    </row>
    <row r="34300" spans="7:7">
      <c r="G34300"/>
    </row>
    <row r="34301" spans="7:7">
      <c r="G34301"/>
    </row>
    <row r="34302" spans="7:7">
      <c r="G34302"/>
    </row>
    <row r="34303" spans="7:7">
      <c r="G34303"/>
    </row>
    <row r="34304" spans="7:7">
      <c r="G34304"/>
    </row>
    <row r="34305" spans="7:7">
      <c r="G34305"/>
    </row>
    <row r="34306" spans="7:7">
      <c r="G34306"/>
    </row>
    <row r="34307" spans="7:7">
      <c r="G34307"/>
    </row>
    <row r="34308" spans="7:7">
      <c r="G34308"/>
    </row>
    <row r="34309" spans="7:7">
      <c r="G34309"/>
    </row>
    <row r="34310" spans="7:7">
      <c r="G34310"/>
    </row>
    <row r="34311" spans="7:7">
      <c r="G34311"/>
    </row>
    <row r="34312" spans="7:7">
      <c r="G34312"/>
    </row>
    <row r="34313" spans="7:7">
      <c r="G34313"/>
    </row>
    <row r="34314" spans="7:7">
      <c r="G34314"/>
    </row>
    <row r="34315" spans="7:7">
      <c r="G34315"/>
    </row>
    <row r="34316" spans="7:7">
      <c r="G34316"/>
    </row>
    <row r="34317" spans="7:7">
      <c r="G34317"/>
    </row>
    <row r="34318" spans="7:7">
      <c r="G34318"/>
    </row>
    <row r="34319" spans="7:7">
      <c r="G34319"/>
    </row>
    <row r="34320" spans="7:7">
      <c r="G34320"/>
    </row>
    <row r="34321" spans="7:7">
      <c r="G34321"/>
    </row>
    <row r="34322" spans="7:7">
      <c r="G34322"/>
    </row>
    <row r="34323" spans="7:7">
      <c r="G34323"/>
    </row>
    <row r="34324" spans="7:7">
      <c r="G34324"/>
    </row>
    <row r="34325" spans="7:7">
      <c r="G34325"/>
    </row>
    <row r="34326" spans="7:7">
      <c r="G34326"/>
    </row>
    <row r="34327" spans="7:7">
      <c r="G34327"/>
    </row>
    <row r="34328" spans="7:7">
      <c r="G34328"/>
    </row>
    <row r="34329" spans="7:7">
      <c r="G34329"/>
    </row>
    <row r="34330" spans="7:7">
      <c r="G34330"/>
    </row>
    <row r="34331" spans="7:7">
      <c r="G34331"/>
    </row>
    <row r="34332" spans="7:7">
      <c r="G34332"/>
    </row>
    <row r="34333" spans="7:7">
      <c r="G34333"/>
    </row>
    <row r="34334" spans="7:7">
      <c r="G34334"/>
    </row>
    <row r="34335" spans="7:7">
      <c r="G34335"/>
    </row>
    <row r="34336" spans="7:7">
      <c r="G34336"/>
    </row>
    <row r="34337" spans="7:7">
      <c r="G34337"/>
    </row>
    <row r="34338" spans="7:7">
      <c r="G34338"/>
    </row>
    <row r="34339" spans="7:7">
      <c r="G34339"/>
    </row>
    <row r="34340" spans="7:7">
      <c r="G34340"/>
    </row>
    <row r="34341" spans="7:7">
      <c r="G34341"/>
    </row>
    <row r="34342" spans="7:7">
      <c r="G34342"/>
    </row>
    <row r="34343" spans="7:7">
      <c r="G34343"/>
    </row>
    <row r="34344" spans="7:7">
      <c r="G34344"/>
    </row>
    <row r="34345" spans="7:7">
      <c r="G34345"/>
    </row>
    <row r="34346" spans="7:7">
      <c r="G34346"/>
    </row>
    <row r="34347" spans="7:7">
      <c r="G34347"/>
    </row>
    <row r="34348" spans="7:7">
      <c r="G34348"/>
    </row>
    <row r="34349" spans="7:7">
      <c r="G34349"/>
    </row>
    <row r="34350" spans="7:7">
      <c r="G34350"/>
    </row>
    <row r="34351" spans="7:7">
      <c r="G34351"/>
    </row>
    <row r="34352" spans="7:7">
      <c r="G34352"/>
    </row>
    <row r="34353" spans="7:7">
      <c r="G34353"/>
    </row>
    <row r="34354" spans="7:7">
      <c r="G34354"/>
    </row>
    <row r="34355" spans="7:7">
      <c r="G34355"/>
    </row>
    <row r="34356" spans="7:7">
      <c r="G34356"/>
    </row>
    <row r="34357" spans="7:7">
      <c r="G34357"/>
    </row>
    <row r="34358" spans="7:7">
      <c r="G34358"/>
    </row>
    <row r="34359" spans="7:7">
      <c r="G34359"/>
    </row>
    <row r="34360" spans="7:7">
      <c r="G34360"/>
    </row>
    <row r="34361" spans="7:7">
      <c r="G34361"/>
    </row>
    <row r="34362" spans="7:7">
      <c r="G34362"/>
    </row>
    <row r="34363" spans="7:7">
      <c r="G34363"/>
    </row>
    <row r="34364" spans="7:7">
      <c r="G34364"/>
    </row>
    <row r="34365" spans="7:7">
      <c r="G34365"/>
    </row>
    <row r="34366" spans="7:7">
      <c r="G34366"/>
    </row>
    <row r="34367" spans="7:7">
      <c r="G34367"/>
    </row>
    <row r="34368" spans="7:7">
      <c r="G34368"/>
    </row>
    <row r="34369" spans="7:7">
      <c r="G34369"/>
    </row>
    <row r="34370" spans="7:7">
      <c r="G34370"/>
    </row>
    <row r="34371" spans="7:7">
      <c r="G34371"/>
    </row>
    <row r="34372" spans="7:7">
      <c r="G34372"/>
    </row>
    <row r="34373" spans="7:7">
      <c r="G34373"/>
    </row>
    <row r="34374" spans="7:7">
      <c r="G34374"/>
    </row>
    <row r="34375" spans="7:7">
      <c r="G34375"/>
    </row>
    <row r="34376" spans="7:7">
      <c r="G34376"/>
    </row>
    <row r="34377" spans="7:7">
      <c r="G34377"/>
    </row>
    <row r="34378" spans="7:7">
      <c r="G34378"/>
    </row>
    <row r="34379" spans="7:7">
      <c r="G34379"/>
    </row>
    <row r="34380" spans="7:7">
      <c r="G34380"/>
    </row>
    <row r="34381" spans="7:7">
      <c r="G34381"/>
    </row>
    <row r="34382" spans="7:7">
      <c r="G34382"/>
    </row>
    <row r="34383" spans="7:7">
      <c r="G34383"/>
    </row>
    <row r="34384" spans="7:7">
      <c r="G34384"/>
    </row>
    <row r="34385" spans="7:7">
      <c r="G34385"/>
    </row>
    <row r="34386" spans="7:7">
      <c r="G34386"/>
    </row>
    <row r="34387" spans="7:7">
      <c r="G34387"/>
    </row>
    <row r="34388" spans="7:7">
      <c r="G34388"/>
    </row>
    <row r="34389" spans="7:7">
      <c r="G34389"/>
    </row>
    <row r="34390" spans="7:7">
      <c r="G34390"/>
    </row>
    <row r="34391" spans="7:7">
      <c r="G34391"/>
    </row>
    <row r="34392" spans="7:7">
      <c r="G34392"/>
    </row>
    <row r="34393" spans="7:7">
      <c r="G34393"/>
    </row>
    <row r="34394" spans="7:7">
      <c r="G34394"/>
    </row>
    <row r="34395" spans="7:7">
      <c r="G34395"/>
    </row>
    <row r="34396" spans="7:7">
      <c r="G34396"/>
    </row>
    <row r="34397" spans="7:7">
      <c r="G34397"/>
    </row>
    <row r="34398" spans="7:7">
      <c r="G34398"/>
    </row>
    <row r="34399" spans="7:7">
      <c r="G34399"/>
    </row>
    <row r="34400" spans="7:7">
      <c r="G34400"/>
    </row>
    <row r="34401" spans="7:7">
      <c r="G34401"/>
    </row>
    <row r="34402" spans="7:7">
      <c r="G34402"/>
    </row>
    <row r="34403" spans="7:7">
      <c r="G34403"/>
    </row>
    <row r="34404" spans="7:7">
      <c r="G34404"/>
    </row>
    <row r="34405" spans="7:7">
      <c r="G34405"/>
    </row>
    <row r="34406" spans="7:7">
      <c r="G34406"/>
    </row>
    <row r="34407" spans="7:7">
      <c r="G34407"/>
    </row>
    <row r="34408" spans="7:7">
      <c r="G34408"/>
    </row>
    <row r="34409" spans="7:7">
      <c r="G34409"/>
    </row>
    <row r="34410" spans="7:7">
      <c r="G34410"/>
    </row>
    <row r="34411" spans="7:7">
      <c r="G34411"/>
    </row>
    <row r="34412" spans="7:7">
      <c r="G34412"/>
    </row>
    <row r="34413" spans="7:7">
      <c r="G34413"/>
    </row>
    <row r="34414" spans="7:7">
      <c r="G34414"/>
    </row>
    <row r="34415" spans="7:7">
      <c r="G34415"/>
    </row>
    <row r="34416" spans="7:7">
      <c r="G34416"/>
    </row>
    <row r="34417" spans="7:7">
      <c r="G34417"/>
    </row>
    <row r="34418" spans="7:7">
      <c r="G34418"/>
    </row>
    <row r="34419" spans="7:7">
      <c r="G34419"/>
    </row>
    <row r="34420" spans="7:7">
      <c r="G34420"/>
    </row>
    <row r="34421" spans="7:7">
      <c r="G34421"/>
    </row>
    <row r="34422" spans="7:7">
      <c r="G34422"/>
    </row>
    <row r="34423" spans="7:7">
      <c r="G34423"/>
    </row>
    <row r="34424" spans="7:7">
      <c r="G34424"/>
    </row>
    <row r="34425" spans="7:7">
      <c r="G34425"/>
    </row>
    <row r="34426" spans="7:7">
      <c r="G34426"/>
    </row>
    <row r="34427" spans="7:7">
      <c r="G34427"/>
    </row>
    <row r="34428" spans="7:7">
      <c r="G34428"/>
    </row>
    <row r="34429" spans="7:7">
      <c r="G34429"/>
    </row>
    <row r="34430" spans="7:7">
      <c r="G34430"/>
    </row>
    <row r="34431" spans="7:7">
      <c r="G34431"/>
    </row>
    <row r="34432" spans="7:7">
      <c r="G34432"/>
    </row>
    <row r="34433" spans="7:7">
      <c r="G34433"/>
    </row>
    <row r="34434" spans="7:7">
      <c r="G34434"/>
    </row>
    <row r="34435" spans="7:7">
      <c r="G34435"/>
    </row>
    <row r="34436" spans="7:7">
      <c r="G34436"/>
    </row>
    <row r="34437" spans="7:7">
      <c r="G34437"/>
    </row>
    <row r="34438" spans="7:7">
      <c r="G34438"/>
    </row>
    <row r="34439" spans="7:7">
      <c r="G34439"/>
    </row>
    <row r="34440" spans="7:7">
      <c r="G34440"/>
    </row>
    <row r="34441" spans="7:7">
      <c r="G34441"/>
    </row>
    <row r="34442" spans="7:7">
      <c r="G34442"/>
    </row>
    <row r="34443" spans="7:7">
      <c r="G34443"/>
    </row>
    <row r="34444" spans="7:7">
      <c r="G34444"/>
    </row>
    <row r="34445" spans="7:7">
      <c r="G34445"/>
    </row>
    <row r="34446" spans="7:7">
      <c r="G34446"/>
    </row>
    <row r="34447" spans="7:7">
      <c r="G34447"/>
    </row>
    <row r="34448" spans="7:7">
      <c r="G34448"/>
    </row>
    <row r="34449" spans="7:7">
      <c r="G34449"/>
    </row>
    <row r="34450" spans="7:7">
      <c r="G34450"/>
    </row>
    <row r="34451" spans="7:7">
      <c r="G34451"/>
    </row>
    <row r="34452" spans="7:7">
      <c r="G34452"/>
    </row>
    <row r="34453" spans="7:7">
      <c r="G34453"/>
    </row>
    <row r="34454" spans="7:7">
      <c r="G34454"/>
    </row>
    <row r="34455" spans="7:7">
      <c r="G34455"/>
    </row>
    <row r="34456" spans="7:7">
      <c r="G34456"/>
    </row>
    <row r="34457" spans="7:7">
      <c r="G34457"/>
    </row>
    <row r="34458" spans="7:7">
      <c r="G34458"/>
    </row>
    <row r="34459" spans="7:7">
      <c r="G34459"/>
    </row>
    <row r="34460" spans="7:7">
      <c r="G34460"/>
    </row>
    <row r="34461" spans="7:7">
      <c r="G34461"/>
    </row>
    <row r="34462" spans="7:7">
      <c r="G34462"/>
    </row>
    <row r="34463" spans="7:7">
      <c r="G34463"/>
    </row>
    <row r="34464" spans="7:7">
      <c r="G34464"/>
    </row>
    <row r="34465" spans="7:7">
      <c r="G34465"/>
    </row>
    <row r="34466" spans="7:7">
      <c r="G34466"/>
    </row>
    <row r="34467" spans="7:7">
      <c r="G34467"/>
    </row>
    <row r="34468" spans="7:7">
      <c r="G34468"/>
    </row>
    <row r="34469" spans="7:7">
      <c r="G34469"/>
    </row>
    <row r="34470" spans="7:7">
      <c r="G34470"/>
    </row>
    <row r="34471" spans="7:7">
      <c r="G34471"/>
    </row>
    <row r="34472" spans="7:7">
      <c r="G34472"/>
    </row>
    <row r="34473" spans="7:7">
      <c r="G34473"/>
    </row>
    <row r="34474" spans="7:7">
      <c r="G34474"/>
    </row>
    <row r="34475" spans="7:7">
      <c r="G34475"/>
    </row>
    <row r="34476" spans="7:7">
      <c r="G34476"/>
    </row>
    <row r="34477" spans="7:7">
      <c r="G34477"/>
    </row>
    <row r="34478" spans="7:7">
      <c r="G34478"/>
    </row>
    <row r="34479" spans="7:7">
      <c r="G34479"/>
    </row>
    <row r="34480" spans="7:7">
      <c r="G34480"/>
    </row>
    <row r="34481" spans="7:7">
      <c r="G34481"/>
    </row>
    <row r="34482" spans="7:7">
      <c r="G34482"/>
    </row>
    <row r="34483" spans="7:7">
      <c r="G34483"/>
    </row>
    <row r="34484" spans="7:7">
      <c r="G34484"/>
    </row>
    <row r="34485" spans="7:7">
      <c r="G34485"/>
    </row>
    <row r="34486" spans="7:7">
      <c r="G34486"/>
    </row>
    <row r="34487" spans="7:7">
      <c r="G34487"/>
    </row>
    <row r="34488" spans="7:7">
      <c r="G34488"/>
    </row>
    <row r="34489" spans="7:7">
      <c r="G34489"/>
    </row>
    <row r="34490" spans="7:7">
      <c r="G34490"/>
    </row>
    <row r="34491" spans="7:7">
      <c r="G34491"/>
    </row>
    <row r="34492" spans="7:7">
      <c r="G34492"/>
    </row>
    <row r="34493" spans="7:7">
      <c r="G34493"/>
    </row>
    <row r="34494" spans="7:7">
      <c r="G34494"/>
    </row>
    <row r="34495" spans="7:7">
      <c r="G34495"/>
    </row>
    <row r="34496" spans="7:7">
      <c r="G34496"/>
    </row>
    <row r="34497" spans="7:7">
      <c r="G34497"/>
    </row>
    <row r="34498" spans="7:7">
      <c r="G34498"/>
    </row>
    <row r="34499" spans="7:7">
      <c r="G34499"/>
    </row>
    <row r="34500" spans="7:7">
      <c r="G34500"/>
    </row>
    <row r="34501" spans="7:7">
      <c r="G34501"/>
    </row>
    <row r="34502" spans="7:7">
      <c r="G34502"/>
    </row>
    <row r="34503" spans="7:7">
      <c r="G34503"/>
    </row>
    <row r="34504" spans="7:7">
      <c r="G34504"/>
    </row>
    <row r="34505" spans="7:7">
      <c r="G34505"/>
    </row>
    <row r="34506" spans="7:7">
      <c r="G34506"/>
    </row>
    <row r="34507" spans="7:7">
      <c r="G34507"/>
    </row>
    <row r="34508" spans="7:7">
      <c r="G34508"/>
    </row>
    <row r="34509" spans="7:7">
      <c r="G34509"/>
    </row>
    <row r="34510" spans="7:7">
      <c r="G34510"/>
    </row>
    <row r="34511" spans="7:7">
      <c r="G34511"/>
    </row>
    <row r="34512" spans="7:7">
      <c r="G34512"/>
    </row>
    <row r="34513" spans="7:7">
      <c r="G34513"/>
    </row>
    <row r="34514" spans="7:7">
      <c r="G34514"/>
    </row>
    <row r="34515" spans="7:7">
      <c r="G34515"/>
    </row>
    <row r="34516" spans="7:7">
      <c r="G34516"/>
    </row>
    <row r="34517" spans="7:7">
      <c r="G34517"/>
    </row>
    <row r="34518" spans="7:7">
      <c r="G34518"/>
    </row>
    <row r="34519" spans="7:7">
      <c r="G34519"/>
    </row>
    <row r="34520" spans="7:7">
      <c r="G34520"/>
    </row>
    <row r="34521" spans="7:7">
      <c r="G34521"/>
    </row>
    <row r="34522" spans="7:7">
      <c r="G34522"/>
    </row>
    <row r="34523" spans="7:7">
      <c r="G34523"/>
    </row>
    <row r="34524" spans="7:7">
      <c r="G34524"/>
    </row>
    <row r="34525" spans="7:7">
      <c r="G34525"/>
    </row>
    <row r="34526" spans="7:7">
      <c r="G34526"/>
    </row>
    <row r="34527" spans="7:7">
      <c r="G34527"/>
    </row>
    <row r="34528" spans="7:7">
      <c r="G34528"/>
    </row>
    <row r="34529" spans="7:7">
      <c r="G34529"/>
    </row>
    <row r="34530" spans="7:7">
      <c r="G34530"/>
    </row>
    <row r="34531" spans="7:7">
      <c r="G34531"/>
    </row>
    <row r="34532" spans="7:7">
      <c r="G34532"/>
    </row>
    <row r="34533" spans="7:7">
      <c r="G34533"/>
    </row>
    <row r="34534" spans="7:7">
      <c r="G34534"/>
    </row>
    <row r="34535" spans="7:7">
      <c r="G34535"/>
    </row>
    <row r="34536" spans="7:7">
      <c r="G34536"/>
    </row>
    <row r="34537" spans="7:7">
      <c r="G34537"/>
    </row>
    <row r="34538" spans="7:7">
      <c r="G34538"/>
    </row>
    <row r="34539" spans="7:7">
      <c r="G34539"/>
    </row>
    <row r="34540" spans="7:7">
      <c r="G34540"/>
    </row>
    <row r="34541" spans="7:7">
      <c r="G34541"/>
    </row>
    <row r="34542" spans="7:7">
      <c r="G34542"/>
    </row>
    <row r="34543" spans="7:7">
      <c r="G34543"/>
    </row>
    <row r="34544" spans="7:7">
      <c r="G34544"/>
    </row>
    <row r="34545" spans="7:7">
      <c r="G34545"/>
    </row>
    <row r="34546" spans="7:7">
      <c r="G34546"/>
    </row>
    <row r="34547" spans="7:7">
      <c r="G34547"/>
    </row>
    <row r="34548" spans="7:7">
      <c r="G34548"/>
    </row>
    <row r="34549" spans="7:7">
      <c r="G34549"/>
    </row>
    <row r="34550" spans="7:7">
      <c r="G34550"/>
    </row>
    <row r="34551" spans="7:7">
      <c r="G34551"/>
    </row>
    <row r="34552" spans="7:7">
      <c r="G34552"/>
    </row>
    <row r="34553" spans="7:7">
      <c r="G34553"/>
    </row>
    <row r="34554" spans="7:7">
      <c r="G34554"/>
    </row>
    <row r="34555" spans="7:7">
      <c r="G34555"/>
    </row>
    <row r="34556" spans="7:7">
      <c r="G34556"/>
    </row>
    <row r="34557" spans="7:7">
      <c r="G34557"/>
    </row>
    <row r="34558" spans="7:7">
      <c r="G34558"/>
    </row>
    <row r="34559" spans="7:7">
      <c r="G34559"/>
    </row>
    <row r="34560" spans="7:7">
      <c r="G34560"/>
    </row>
    <row r="34561" spans="7:7">
      <c r="G34561"/>
    </row>
    <row r="34562" spans="7:7">
      <c r="G34562"/>
    </row>
    <row r="34563" spans="7:7">
      <c r="G34563"/>
    </row>
    <row r="34564" spans="7:7">
      <c r="G34564"/>
    </row>
    <row r="34565" spans="7:7">
      <c r="G34565"/>
    </row>
    <row r="34566" spans="7:7">
      <c r="G34566"/>
    </row>
    <row r="34567" spans="7:7">
      <c r="G34567"/>
    </row>
    <row r="34568" spans="7:7">
      <c r="G34568"/>
    </row>
    <row r="34569" spans="7:7">
      <c r="G34569"/>
    </row>
    <row r="34570" spans="7:7">
      <c r="G34570"/>
    </row>
    <row r="34571" spans="7:7">
      <c r="G34571"/>
    </row>
    <row r="34572" spans="7:7">
      <c r="G34572"/>
    </row>
    <row r="34573" spans="7:7">
      <c r="G34573"/>
    </row>
    <row r="34574" spans="7:7">
      <c r="G34574"/>
    </row>
    <row r="34575" spans="7:7">
      <c r="G34575"/>
    </row>
    <row r="34576" spans="7:7">
      <c r="G34576"/>
    </row>
    <row r="34577" spans="7:7">
      <c r="G34577"/>
    </row>
    <row r="34578" spans="7:7">
      <c r="G34578"/>
    </row>
    <row r="34579" spans="7:7">
      <c r="G34579"/>
    </row>
    <row r="34580" spans="7:7">
      <c r="G34580"/>
    </row>
    <row r="34581" spans="7:7">
      <c r="G34581"/>
    </row>
    <row r="34582" spans="7:7">
      <c r="G34582"/>
    </row>
    <row r="34583" spans="7:7">
      <c r="G34583"/>
    </row>
    <row r="34584" spans="7:7">
      <c r="G34584"/>
    </row>
    <row r="34585" spans="7:7">
      <c r="G34585"/>
    </row>
    <row r="34586" spans="7:7">
      <c r="G34586"/>
    </row>
    <row r="34587" spans="7:7">
      <c r="G34587"/>
    </row>
    <row r="34588" spans="7:7">
      <c r="G34588"/>
    </row>
    <row r="34589" spans="7:7">
      <c r="G34589"/>
    </row>
    <row r="34590" spans="7:7">
      <c r="G34590"/>
    </row>
    <row r="34591" spans="7:7">
      <c r="G34591"/>
    </row>
    <row r="34592" spans="7:7">
      <c r="G34592"/>
    </row>
    <row r="34593" spans="7:7">
      <c r="G34593"/>
    </row>
    <row r="34594" spans="7:7">
      <c r="G34594"/>
    </row>
    <row r="34595" spans="7:7">
      <c r="G34595"/>
    </row>
    <row r="34596" spans="7:7">
      <c r="G34596"/>
    </row>
    <row r="34597" spans="7:7">
      <c r="G34597"/>
    </row>
    <row r="34598" spans="7:7">
      <c r="G34598"/>
    </row>
    <row r="34599" spans="7:7">
      <c r="G34599"/>
    </row>
    <row r="34600" spans="7:7">
      <c r="G34600"/>
    </row>
    <row r="34601" spans="7:7">
      <c r="G34601"/>
    </row>
    <row r="34602" spans="7:7">
      <c r="G34602"/>
    </row>
    <row r="34603" spans="7:7">
      <c r="G34603"/>
    </row>
    <row r="34604" spans="7:7">
      <c r="G34604"/>
    </row>
    <row r="34605" spans="7:7">
      <c r="G34605"/>
    </row>
    <row r="34606" spans="7:7">
      <c r="G34606"/>
    </row>
    <row r="34607" spans="7:7">
      <c r="G34607"/>
    </row>
    <row r="34608" spans="7:7">
      <c r="G34608"/>
    </row>
    <row r="34609" spans="7:7">
      <c r="G34609"/>
    </row>
    <row r="34610" spans="7:7">
      <c r="G34610"/>
    </row>
    <row r="34611" spans="7:7">
      <c r="G34611"/>
    </row>
    <row r="34612" spans="7:7">
      <c r="G34612"/>
    </row>
    <row r="34613" spans="7:7">
      <c r="G34613"/>
    </row>
    <row r="34614" spans="7:7">
      <c r="G34614"/>
    </row>
    <row r="34615" spans="7:7">
      <c r="G34615"/>
    </row>
    <row r="34616" spans="7:7">
      <c r="G34616"/>
    </row>
    <row r="34617" spans="7:7">
      <c r="G34617"/>
    </row>
    <row r="34618" spans="7:7">
      <c r="G34618"/>
    </row>
    <row r="34619" spans="7:7">
      <c r="G34619"/>
    </row>
    <row r="34620" spans="7:7">
      <c r="G34620"/>
    </row>
    <row r="34621" spans="7:7">
      <c r="G34621"/>
    </row>
    <row r="34622" spans="7:7">
      <c r="G34622"/>
    </row>
    <row r="34623" spans="7:7">
      <c r="G34623"/>
    </row>
    <row r="34624" spans="7:7">
      <c r="G34624"/>
    </row>
    <row r="34625" spans="7:7">
      <c r="G34625"/>
    </row>
    <row r="34626" spans="7:7">
      <c r="G34626"/>
    </row>
    <row r="34627" spans="7:7">
      <c r="G34627"/>
    </row>
    <row r="34628" spans="7:7">
      <c r="G34628"/>
    </row>
    <row r="34629" spans="7:7">
      <c r="G34629"/>
    </row>
    <row r="34630" spans="7:7">
      <c r="G34630"/>
    </row>
    <row r="34631" spans="7:7">
      <c r="G34631"/>
    </row>
    <row r="34632" spans="7:7">
      <c r="G34632"/>
    </row>
    <row r="34633" spans="7:7">
      <c r="G34633"/>
    </row>
    <row r="34634" spans="7:7">
      <c r="G34634"/>
    </row>
    <row r="34635" spans="7:7">
      <c r="G34635"/>
    </row>
    <row r="34636" spans="7:7">
      <c r="G34636"/>
    </row>
    <row r="34637" spans="7:7">
      <c r="G34637"/>
    </row>
    <row r="34638" spans="7:7">
      <c r="G34638"/>
    </row>
    <row r="34639" spans="7:7">
      <c r="G34639"/>
    </row>
    <row r="34640" spans="7:7">
      <c r="G34640"/>
    </row>
    <row r="34641" spans="7:7">
      <c r="G34641"/>
    </row>
    <row r="34642" spans="7:7">
      <c r="G34642"/>
    </row>
    <row r="34643" spans="7:7">
      <c r="G34643"/>
    </row>
    <row r="34644" spans="7:7">
      <c r="G34644"/>
    </row>
    <row r="34645" spans="7:7">
      <c r="G34645"/>
    </row>
    <row r="34646" spans="7:7">
      <c r="G34646"/>
    </row>
    <row r="34647" spans="7:7">
      <c r="G34647"/>
    </row>
    <row r="34648" spans="7:7">
      <c r="G34648"/>
    </row>
    <row r="34649" spans="7:7">
      <c r="G34649"/>
    </row>
    <row r="34650" spans="7:7">
      <c r="G34650"/>
    </row>
    <row r="34651" spans="7:7">
      <c r="G34651"/>
    </row>
    <row r="34652" spans="7:7">
      <c r="G34652"/>
    </row>
    <row r="34653" spans="7:7">
      <c r="G34653"/>
    </row>
    <row r="34654" spans="7:7">
      <c r="G34654"/>
    </row>
    <row r="34655" spans="7:7">
      <c r="G34655"/>
    </row>
    <row r="34656" spans="7:7">
      <c r="G34656"/>
    </row>
    <row r="34657" spans="7:7">
      <c r="G34657"/>
    </row>
    <row r="34658" spans="7:7">
      <c r="G34658"/>
    </row>
    <row r="34659" spans="7:7">
      <c r="G34659"/>
    </row>
    <row r="34660" spans="7:7">
      <c r="G34660"/>
    </row>
    <row r="34661" spans="7:7">
      <c r="G34661"/>
    </row>
    <row r="34662" spans="7:7">
      <c r="G34662"/>
    </row>
    <row r="34663" spans="7:7">
      <c r="G34663"/>
    </row>
    <row r="34664" spans="7:7">
      <c r="G34664"/>
    </row>
    <row r="34665" spans="7:7">
      <c r="G34665"/>
    </row>
    <row r="34666" spans="7:7">
      <c r="G34666"/>
    </row>
    <row r="34667" spans="7:7">
      <c r="G34667"/>
    </row>
    <row r="34668" spans="7:7">
      <c r="G34668"/>
    </row>
    <row r="34669" spans="7:7">
      <c r="G34669"/>
    </row>
    <row r="34670" spans="7:7">
      <c r="G34670"/>
    </row>
    <row r="34671" spans="7:7">
      <c r="G34671"/>
    </row>
    <row r="34672" spans="7:7">
      <c r="G34672"/>
    </row>
    <row r="34673" spans="7:7">
      <c r="G34673"/>
    </row>
    <row r="34674" spans="7:7">
      <c r="G34674"/>
    </row>
    <row r="34675" spans="7:7">
      <c r="G34675"/>
    </row>
    <row r="34676" spans="7:7">
      <c r="G34676"/>
    </row>
    <row r="34677" spans="7:7">
      <c r="G34677"/>
    </row>
    <row r="34678" spans="7:7">
      <c r="G34678"/>
    </row>
    <row r="34679" spans="7:7">
      <c r="G34679"/>
    </row>
    <row r="34680" spans="7:7">
      <c r="G34680"/>
    </row>
    <row r="34681" spans="7:7">
      <c r="G34681"/>
    </row>
    <row r="34682" spans="7:7">
      <c r="G34682"/>
    </row>
    <row r="34683" spans="7:7">
      <c r="G34683"/>
    </row>
    <row r="34684" spans="7:7">
      <c r="G34684"/>
    </row>
    <row r="34685" spans="7:7">
      <c r="G34685"/>
    </row>
    <row r="34686" spans="7:7">
      <c r="G34686"/>
    </row>
    <row r="34687" spans="7:7">
      <c r="G34687"/>
    </row>
    <row r="34688" spans="7:7">
      <c r="G34688"/>
    </row>
    <row r="34689" spans="7:7">
      <c r="G34689"/>
    </row>
    <row r="34690" spans="7:7">
      <c r="G34690"/>
    </row>
    <row r="34691" spans="7:7">
      <c r="G34691"/>
    </row>
    <row r="34692" spans="7:7">
      <c r="G34692"/>
    </row>
    <row r="34693" spans="7:7">
      <c r="G34693"/>
    </row>
    <row r="34694" spans="7:7">
      <c r="G34694"/>
    </row>
    <row r="34695" spans="7:7">
      <c r="G34695"/>
    </row>
    <row r="34696" spans="7:7">
      <c r="G34696"/>
    </row>
    <row r="34697" spans="7:7">
      <c r="G34697"/>
    </row>
    <row r="34698" spans="7:7">
      <c r="G34698"/>
    </row>
    <row r="34699" spans="7:7">
      <c r="G34699"/>
    </row>
    <row r="34700" spans="7:7">
      <c r="G34700"/>
    </row>
    <row r="34701" spans="7:7">
      <c r="G34701"/>
    </row>
    <row r="34702" spans="7:7">
      <c r="G34702"/>
    </row>
    <row r="34703" spans="7:7">
      <c r="G34703"/>
    </row>
    <row r="34704" spans="7:7">
      <c r="G34704"/>
    </row>
    <row r="34705" spans="7:7">
      <c r="G34705"/>
    </row>
    <row r="34706" spans="7:7">
      <c r="G34706"/>
    </row>
    <row r="34707" spans="7:7">
      <c r="G34707"/>
    </row>
    <row r="34708" spans="7:7">
      <c r="G34708"/>
    </row>
    <row r="34709" spans="7:7">
      <c r="G34709"/>
    </row>
    <row r="34710" spans="7:7">
      <c r="G34710"/>
    </row>
    <row r="34711" spans="7:7">
      <c r="G34711"/>
    </row>
    <row r="34712" spans="7:7">
      <c r="G34712"/>
    </row>
    <row r="34713" spans="7:7">
      <c r="G34713"/>
    </row>
    <row r="34714" spans="7:7">
      <c r="G34714"/>
    </row>
    <row r="34715" spans="7:7">
      <c r="G34715"/>
    </row>
    <row r="34716" spans="7:7">
      <c r="G34716"/>
    </row>
    <row r="34717" spans="7:7">
      <c r="G34717"/>
    </row>
    <row r="34718" spans="7:7">
      <c r="G34718"/>
    </row>
    <row r="34719" spans="7:7">
      <c r="G34719"/>
    </row>
    <row r="34720" spans="7:7">
      <c r="G34720"/>
    </row>
    <row r="34721" spans="7:7">
      <c r="G34721"/>
    </row>
    <row r="34722" spans="7:7">
      <c r="G34722"/>
    </row>
    <row r="34723" spans="7:7">
      <c r="G34723"/>
    </row>
    <row r="34724" spans="7:7">
      <c r="G34724"/>
    </row>
    <row r="34725" spans="7:7">
      <c r="G34725"/>
    </row>
    <row r="34726" spans="7:7">
      <c r="G34726"/>
    </row>
    <row r="34727" spans="7:7">
      <c r="G34727"/>
    </row>
    <row r="34728" spans="7:7">
      <c r="G34728"/>
    </row>
    <row r="34729" spans="7:7">
      <c r="G34729"/>
    </row>
    <row r="34730" spans="7:7">
      <c r="G34730"/>
    </row>
    <row r="34731" spans="7:7">
      <c r="G34731"/>
    </row>
    <row r="34732" spans="7:7">
      <c r="G34732"/>
    </row>
    <row r="34733" spans="7:7">
      <c r="G34733"/>
    </row>
    <row r="34734" spans="7:7">
      <c r="G34734"/>
    </row>
    <row r="34735" spans="7:7">
      <c r="G34735"/>
    </row>
    <row r="34736" spans="7:7">
      <c r="G34736"/>
    </row>
    <row r="34737" spans="7:7">
      <c r="G34737"/>
    </row>
    <row r="34738" spans="7:7">
      <c r="G34738"/>
    </row>
    <row r="34739" spans="7:7">
      <c r="G34739"/>
    </row>
    <row r="34740" spans="7:7">
      <c r="G34740"/>
    </row>
    <row r="34741" spans="7:7">
      <c r="G34741"/>
    </row>
    <row r="34742" spans="7:7">
      <c r="G34742"/>
    </row>
    <row r="34743" spans="7:7">
      <c r="G34743"/>
    </row>
    <row r="34744" spans="7:7">
      <c r="G34744"/>
    </row>
    <row r="34745" spans="7:7">
      <c r="G34745"/>
    </row>
    <row r="34746" spans="7:7">
      <c r="G34746"/>
    </row>
    <row r="34747" spans="7:7">
      <c r="G34747"/>
    </row>
    <row r="34748" spans="7:7">
      <c r="G34748"/>
    </row>
    <row r="34749" spans="7:7">
      <c r="G34749"/>
    </row>
    <row r="34750" spans="7:7">
      <c r="G34750"/>
    </row>
    <row r="34751" spans="7:7">
      <c r="G34751"/>
    </row>
    <row r="34752" spans="7:7">
      <c r="G34752"/>
    </row>
    <row r="34753" spans="7:7">
      <c r="G34753"/>
    </row>
    <row r="34754" spans="7:7">
      <c r="G34754"/>
    </row>
    <row r="34755" spans="7:7">
      <c r="G34755"/>
    </row>
    <row r="34756" spans="7:7">
      <c r="G34756"/>
    </row>
    <row r="34757" spans="7:7">
      <c r="G34757"/>
    </row>
    <row r="34758" spans="7:7">
      <c r="G34758"/>
    </row>
    <row r="34759" spans="7:7">
      <c r="G34759"/>
    </row>
    <row r="34760" spans="7:7">
      <c r="G34760"/>
    </row>
    <row r="34761" spans="7:7">
      <c r="G34761"/>
    </row>
    <row r="34762" spans="7:7">
      <c r="G34762"/>
    </row>
    <row r="34763" spans="7:7">
      <c r="G34763"/>
    </row>
    <row r="34764" spans="7:7">
      <c r="G34764"/>
    </row>
    <row r="34765" spans="7:7">
      <c r="G34765"/>
    </row>
    <row r="34766" spans="7:7">
      <c r="G34766"/>
    </row>
    <row r="34767" spans="7:7">
      <c r="G34767"/>
    </row>
    <row r="34768" spans="7:7">
      <c r="G34768"/>
    </row>
    <row r="34769" spans="7:7">
      <c r="G34769"/>
    </row>
    <row r="34770" spans="7:7">
      <c r="G34770"/>
    </row>
    <row r="34771" spans="7:7">
      <c r="G34771"/>
    </row>
    <row r="34772" spans="7:7">
      <c r="G34772"/>
    </row>
    <row r="34773" spans="7:7">
      <c r="G34773"/>
    </row>
    <row r="34774" spans="7:7">
      <c r="G34774"/>
    </row>
    <row r="34775" spans="7:7">
      <c r="G34775"/>
    </row>
    <row r="34776" spans="7:7">
      <c r="G34776"/>
    </row>
    <row r="34777" spans="7:7">
      <c r="G34777"/>
    </row>
    <row r="34778" spans="7:7">
      <c r="G34778"/>
    </row>
    <row r="34779" spans="7:7">
      <c r="G34779"/>
    </row>
    <row r="34780" spans="7:7">
      <c r="G34780"/>
    </row>
    <row r="34781" spans="7:7">
      <c r="G34781"/>
    </row>
    <row r="34782" spans="7:7">
      <c r="G34782"/>
    </row>
    <row r="34783" spans="7:7">
      <c r="G34783"/>
    </row>
    <row r="34784" spans="7:7">
      <c r="G34784"/>
    </row>
    <row r="34785" spans="7:7">
      <c r="G34785"/>
    </row>
    <row r="34786" spans="7:7">
      <c r="G34786"/>
    </row>
    <row r="34787" spans="7:7">
      <c r="G34787"/>
    </row>
    <row r="34788" spans="7:7">
      <c r="G34788"/>
    </row>
    <row r="34789" spans="7:7">
      <c r="G34789"/>
    </row>
    <row r="34790" spans="7:7">
      <c r="G34790"/>
    </row>
    <row r="34791" spans="7:7">
      <c r="G34791"/>
    </row>
    <row r="34792" spans="7:7">
      <c r="G34792"/>
    </row>
    <row r="34793" spans="7:7">
      <c r="G34793"/>
    </row>
    <row r="34794" spans="7:7">
      <c r="G34794"/>
    </row>
    <row r="34795" spans="7:7">
      <c r="G34795"/>
    </row>
    <row r="34796" spans="7:7">
      <c r="G34796"/>
    </row>
    <row r="34797" spans="7:7">
      <c r="G34797"/>
    </row>
    <row r="34798" spans="7:7">
      <c r="G34798"/>
    </row>
    <row r="34799" spans="7:7">
      <c r="G34799"/>
    </row>
    <row r="34800" spans="7:7">
      <c r="G34800"/>
    </row>
    <row r="34801" spans="7:7">
      <c r="G34801"/>
    </row>
    <row r="34802" spans="7:7">
      <c r="G34802"/>
    </row>
    <row r="34803" spans="7:7">
      <c r="G34803"/>
    </row>
    <row r="34804" spans="7:7">
      <c r="G34804"/>
    </row>
    <row r="34805" spans="7:7">
      <c r="G34805"/>
    </row>
    <row r="34806" spans="7:7">
      <c r="G34806"/>
    </row>
    <row r="34807" spans="7:7">
      <c r="G34807"/>
    </row>
    <row r="34808" spans="7:7">
      <c r="G34808"/>
    </row>
    <row r="34809" spans="7:7">
      <c r="G34809"/>
    </row>
    <row r="34810" spans="7:7">
      <c r="G34810"/>
    </row>
    <row r="34811" spans="7:7">
      <c r="G34811"/>
    </row>
    <row r="34812" spans="7:7">
      <c r="G34812"/>
    </row>
    <row r="34813" spans="7:7">
      <c r="G34813"/>
    </row>
    <row r="34814" spans="7:7">
      <c r="G34814"/>
    </row>
    <row r="34815" spans="7:7">
      <c r="G34815"/>
    </row>
    <row r="34816" spans="7:7">
      <c r="G34816"/>
    </row>
    <row r="34817" spans="7:7">
      <c r="G34817"/>
    </row>
    <row r="34818" spans="7:7">
      <c r="G34818"/>
    </row>
    <row r="34819" spans="7:7">
      <c r="G34819"/>
    </row>
    <row r="34820" spans="7:7">
      <c r="G34820"/>
    </row>
    <row r="34821" spans="7:7">
      <c r="G34821"/>
    </row>
    <row r="34822" spans="7:7">
      <c r="G34822"/>
    </row>
    <row r="34823" spans="7:7">
      <c r="G34823"/>
    </row>
    <row r="34824" spans="7:7">
      <c r="G34824"/>
    </row>
    <row r="34825" spans="7:7">
      <c r="G34825"/>
    </row>
    <row r="34826" spans="7:7">
      <c r="G34826"/>
    </row>
    <row r="34827" spans="7:7">
      <c r="G34827"/>
    </row>
    <row r="34828" spans="7:7">
      <c r="G34828"/>
    </row>
    <row r="34829" spans="7:7">
      <c r="G34829"/>
    </row>
    <row r="34830" spans="7:7">
      <c r="G34830"/>
    </row>
    <row r="34831" spans="7:7">
      <c r="G34831"/>
    </row>
    <row r="34832" spans="7:7">
      <c r="G34832"/>
    </row>
    <row r="34833" spans="7:7">
      <c r="G34833"/>
    </row>
    <row r="34834" spans="7:7">
      <c r="G34834"/>
    </row>
    <row r="34835" spans="7:7">
      <c r="G34835"/>
    </row>
    <row r="34836" spans="7:7">
      <c r="G34836"/>
    </row>
    <row r="34837" spans="7:7">
      <c r="G34837"/>
    </row>
    <row r="34838" spans="7:7">
      <c r="G34838"/>
    </row>
    <row r="34839" spans="7:7">
      <c r="G34839"/>
    </row>
    <row r="34840" spans="7:7">
      <c r="G34840"/>
    </row>
    <row r="34841" spans="7:7">
      <c r="G34841"/>
    </row>
    <row r="34842" spans="7:7">
      <c r="G34842"/>
    </row>
    <row r="34843" spans="7:7">
      <c r="G34843"/>
    </row>
    <row r="34844" spans="7:7">
      <c r="G34844"/>
    </row>
    <row r="34845" spans="7:7">
      <c r="G34845"/>
    </row>
    <row r="34846" spans="7:7">
      <c r="G34846"/>
    </row>
    <row r="34847" spans="7:7">
      <c r="G34847"/>
    </row>
    <row r="34848" spans="7:7">
      <c r="G34848"/>
    </row>
    <row r="34849" spans="7:7">
      <c r="G34849"/>
    </row>
    <row r="34850" spans="7:7">
      <c r="G34850"/>
    </row>
    <row r="34851" spans="7:7">
      <c r="G34851"/>
    </row>
    <row r="34852" spans="7:7">
      <c r="G34852"/>
    </row>
    <row r="34853" spans="7:7">
      <c r="G34853"/>
    </row>
    <row r="34854" spans="7:7">
      <c r="G34854"/>
    </row>
    <row r="34855" spans="7:7">
      <c r="G34855"/>
    </row>
    <row r="34856" spans="7:7">
      <c r="G34856"/>
    </row>
    <row r="34857" spans="7:7">
      <c r="G34857"/>
    </row>
    <row r="34858" spans="7:7">
      <c r="G34858"/>
    </row>
    <row r="34859" spans="7:7">
      <c r="G34859"/>
    </row>
    <row r="34860" spans="7:7">
      <c r="G34860"/>
    </row>
    <row r="34861" spans="7:7">
      <c r="G34861"/>
    </row>
    <row r="34862" spans="7:7">
      <c r="G34862"/>
    </row>
    <row r="34863" spans="7:7">
      <c r="G34863"/>
    </row>
    <row r="34864" spans="7:7">
      <c r="G34864"/>
    </row>
    <row r="34865" spans="7:7">
      <c r="G34865"/>
    </row>
    <row r="34866" spans="7:7">
      <c r="G34866"/>
    </row>
    <row r="34867" spans="7:7">
      <c r="G34867"/>
    </row>
    <row r="34868" spans="7:7">
      <c r="G34868"/>
    </row>
    <row r="34869" spans="7:7">
      <c r="G34869"/>
    </row>
    <row r="34870" spans="7:7">
      <c r="G34870"/>
    </row>
    <row r="34871" spans="7:7">
      <c r="G34871"/>
    </row>
    <row r="34872" spans="7:7">
      <c r="G34872"/>
    </row>
    <row r="34873" spans="7:7">
      <c r="G34873"/>
    </row>
    <row r="34874" spans="7:7">
      <c r="G34874"/>
    </row>
    <row r="34875" spans="7:7">
      <c r="G34875"/>
    </row>
    <row r="34876" spans="7:7">
      <c r="G34876"/>
    </row>
    <row r="34877" spans="7:7">
      <c r="G34877"/>
    </row>
    <row r="34878" spans="7:7">
      <c r="G34878"/>
    </row>
    <row r="34879" spans="7:7">
      <c r="G34879"/>
    </row>
    <row r="34880" spans="7:7">
      <c r="G34880"/>
    </row>
    <row r="34881" spans="7:7">
      <c r="G34881"/>
    </row>
    <row r="34882" spans="7:7">
      <c r="G34882"/>
    </row>
    <row r="34883" spans="7:7">
      <c r="G34883"/>
    </row>
    <row r="34884" spans="7:7">
      <c r="G34884"/>
    </row>
    <row r="34885" spans="7:7">
      <c r="G34885"/>
    </row>
    <row r="34886" spans="7:7">
      <c r="G34886"/>
    </row>
    <row r="34887" spans="7:7">
      <c r="G34887"/>
    </row>
    <row r="34888" spans="7:7">
      <c r="G34888"/>
    </row>
    <row r="34889" spans="7:7">
      <c r="G34889"/>
    </row>
    <row r="34890" spans="7:7">
      <c r="G34890"/>
    </row>
    <row r="34891" spans="7:7">
      <c r="G34891"/>
    </row>
    <row r="34892" spans="7:7">
      <c r="G34892"/>
    </row>
    <row r="34893" spans="7:7">
      <c r="G34893"/>
    </row>
    <row r="34894" spans="7:7">
      <c r="G34894"/>
    </row>
    <row r="34895" spans="7:7">
      <c r="G34895"/>
    </row>
    <row r="34896" spans="7:7">
      <c r="G34896"/>
    </row>
    <row r="34897" spans="7:7">
      <c r="G34897"/>
    </row>
    <row r="34898" spans="7:7">
      <c r="G34898"/>
    </row>
    <row r="34899" spans="7:7">
      <c r="G34899"/>
    </row>
    <row r="34900" spans="7:7">
      <c r="G34900"/>
    </row>
    <row r="34901" spans="7:7">
      <c r="G34901"/>
    </row>
    <row r="34902" spans="7:7">
      <c r="G34902"/>
    </row>
    <row r="34903" spans="7:7">
      <c r="G34903"/>
    </row>
    <row r="34904" spans="7:7">
      <c r="G34904"/>
    </row>
    <row r="34905" spans="7:7">
      <c r="G34905"/>
    </row>
    <row r="34906" spans="7:7">
      <c r="G34906"/>
    </row>
    <row r="34907" spans="7:7">
      <c r="G34907"/>
    </row>
    <row r="34908" spans="7:7">
      <c r="G34908"/>
    </row>
    <row r="34909" spans="7:7">
      <c r="G34909"/>
    </row>
    <row r="34910" spans="7:7">
      <c r="G34910"/>
    </row>
    <row r="34911" spans="7:7">
      <c r="G34911"/>
    </row>
    <row r="34912" spans="7:7">
      <c r="G34912"/>
    </row>
    <row r="34913" spans="7:7">
      <c r="G34913"/>
    </row>
    <row r="34914" spans="7:7">
      <c r="G34914"/>
    </row>
    <row r="34915" spans="7:7">
      <c r="G34915"/>
    </row>
    <row r="34916" spans="7:7">
      <c r="G34916"/>
    </row>
    <row r="34917" spans="7:7">
      <c r="G34917"/>
    </row>
    <row r="34918" spans="7:7">
      <c r="G34918"/>
    </row>
    <row r="34919" spans="7:7">
      <c r="G34919"/>
    </row>
    <row r="34920" spans="7:7">
      <c r="G34920"/>
    </row>
    <row r="34921" spans="7:7">
      <c r="G34921"/>
    </row>
    <row r="34922" spans="7:7">
      <c r="G34922"/>
    </row>
    <row r="34923" spans="7:7">
      <c r="G34923"/>
    </row>
    <row r="34924" spans="7:7">
      <c r="G34924"/>
    </row>
    <row r="34925" spans="7:7">
      <c r="G34925"/>
    </row>
    <row r="34926" spans="7:7">
      <c r="G34926"/>
    </row>
    <row r="34927" spans="7:7">
      <c r="G34927"/>
    </row>
    <row r="34928" spans="7:7">
      <c r="G34928"/>
    </row>
    <row r="34929" spans="7:7">
      <c r="G34929"/>
    </row>
    <row r="34930" spans="7:7">
      <c r="G34930"/>
    </row>
    <row r="34931" spans="7:7">
      <c r="G34931"/>
    </row>
    <row r="34932" spans="7:7">
      <c r="G34932"/>
    </row>
    <row r="34933" spans="7:7">
      <c r="G34933"/>
    </row>
    <row r="34934" spans="7:7">
      <c r="G34934"/>
    </row>
    <row r="34935" spans="7:7">
      <c r="G34935"/>
    </row>
    <row r="34936" spans="7:7">
      <c r="G34936"/>
    </row>
    <row r="34937" spans="7:7">
      <c r="G34937"/>
    </row>
    <row r="34938" spans="7:7">
      <c r="G34938"/>
    </row>
    <row r="34939" spans="7:7">
      <c r="G34939"/>
    </row>
    <row r="34940" spans="7:7">
      <c r="G34940"/>
    </row>
    <row r="34941" spans="7:7">
      <c r="G34941"/>
    </row>
    <row r="34942" spans="7:7">
      <c r="G34942"/>
    </row>
    <row r="34943" spans="7:7">
      <c r="G34943"/>
    </row>
    <row r="34944" spans="7:7">
      <c r="G34944"/>
    </row>
    <row r="34945" spans="7:7">
      <c r="G34945"/>
    </row>
    <row r="34946" spans="7:7">
      <c r="G34946"/>
    </row>
    <row r="34947" spans="7:7">
      <c r="G34947"/>
    </row>
    <row r="34948" spans="7:7">
      <c r="G34948"/>
    </row>
    <row r="34949" spans="7:7">
      <c r="G34949"/>
    </row>
    <row r="34950" spans="7:7">
      <c r="G34950"/>
    </row>
    <row r="34951" spans="7:7">
      <c r="G34951"/>
    </row>
    <row r="34952" spans="7:7">
      <c r="G34952"/>
    </row>
    <row r="34953" spans="7:7">
      <c r="G34953"/>
    </row>
    <row r="34954" spans="7:7">
      <c r="G34954"/>
    </row>
    <row r="34955" spans="7:7">
      <c r="G34955"/>
    </row>
    <row r="34956" spans="7:7">
      <c r="G34956"/>
    </row>
    <row r="34957" spans="7:7">
      <c r="G34957"/>
    </row>
    <row r="34958" spans="7:7">
      <c r="G34958"/>
    </row>
    <row r="34959" spans="7:7">
      <c r="G34959"/>
    </row>
    <row r="34960" spans="7:7">
      <c r="G34960"/>
    </row>
    <row r="34961" spans="7:7">
      <c r="G34961"/>
    </row>
    <row r="34962" spans="7:7">
      <c r="G34962"/>
    </row>
    <row r="34963" spans="7:7">
      <c r="G34963"/>
    </row>
    <row r="34964" spans="7:7">
      <c r="G34964"/>
    </row>
    <row r="34965" spans="7:7">
      <c r="G34965"/>
    </row>
    <row r="34966" spans="7:7">
      <c r="G34966"/>
    </row>
    <row r="34967" spans="7:7">
      <c r="G34967"/>
    </row>
    <row r="34968" spans="7:7">
      <c r="G34968"/>
    </row>
    <row r="34969" spans="7:7">
      <c r="G34969"/>
    </row>
    <row r="34970" spans="7:7">
      <c r="G34970"/>
    </row>
    <row r="34971" spans="7:7">
      <c r="G34971"/>
    </row>
    <row r="34972" spans="7:7">
      <c r="G34972"/>
    </row>
    <row r="34973" spans="7:7">
      <c r="G34973"/>
    </row>
    <row r="34974" spans="7:7">
      <c r="G34974"/>
    </row>
    <row r="34975" spans="7:7">
      <c r="G34975"/>
    </row>
    <row r="34976" spans="7:7">
      <c r="G34976"/>
    </row>
    <row r="34977" spans="7:7">
      <c r="G34977"/>
    </row>
    <row r="34978" spans="7:7">
      <c r="G34978"/>
    </row>
    <row r="34979" spans="7:7">
      <c r="G34979"/>
    </row>
    <row r="34980" spans="7:7">
      <c r="G34980"/>
    </row>
    <row r="34981" spans="7:7">
      <c r="G34981"/>
    </row>
    <row r="34982" spans="7:7">
      <c r="G34982"/>
    </row>
    <row r="34983" spans="7:7">
      <c r="G34983"/>
    </row>
    <row r="34984" spans="7:7">
      <c r="G34984"/>
    </row>
    <row r="34985" spans="7:7">
      <c r="G34985"/>
    </row>
    <row r="34986" spans="7:7">
      <c r="G34986"/>
    </row>
    <row r="34987" spans="7:7">
      <c r="G34987"/>
    </row>
    <row r="34988" spans="7:7">
      <c r="G34988"/>
    </row>
    <row r="34989" spans="7:7">
      <c r="G34989"/>
    </row>
    <row r="34990" spans="7:7">
      <c r="G34990"/>
    </row>
    <row r="34991" spans="7:7">
      <c r="G34991"/>
    </row>
    <row r="34992" spans="7:7">
      <c r="G34992"/>
    </row>
    <row r="34993" spans="7:7">
      <c r="G34993"/>
    </row>
    <row r="34994" spans="7:7">
      <c r="G34994"/>
    </row>
    <row r="34995" spans="7:7">
      <c r="G34995"/>
    </row>
    <row r="34996" spans="7:7">
      <c r="G34996"/>
    </row>
    <row r="34997" spans="7:7">
      <c r="G34997"/>
    </row>
    <row r="34998" spans="7:7">
      <c r="G34998"/>
    </row>
    <row r="34999" spans="7:7">
      <c r="G34999"/>
    </row>
    <row r="35000" spans="7:7">
      <c r="G35000"/>
    </row>
    <row r="35001" spans="7:7">
      <c r="G35001"/>
    </row>
    <row r="35002" spans="7:7">
      <c r="G35002"/>
    </row>
    <row r="35003" spans="7:7">
      <c r="G35003"/>
    </row>
    <row r="35004" spans="7:7">
      <c r="G35004"/>
    </row>
    <row r="35005" spans="7:7">
      <c r="G35005"/>
    </row>
    <row r="35006" spans="7:7">
      <c r="G35006"/>
    </row>
    <row r="35007" spans="7:7">
      <c r="G35007"/>
    </row>
    <row r="35008" spans="7:7">
      <c r="G35008"/>
    </row>
    <row r="35009" spans="7:7">
      <c r="G35009"/>
    </row>
    <row r="35010" spans="7:7">
      <c r="G35010"/>
    </row>
    <row r="35011" spans="7:7">
      <c r="G35011"/>
    </row>
    <row r="35012" spans="7:7">
      <c r="G35012"/>
    </row>
    <row r="35013" spans="7:7">
      <c r="G35013"/>
    </row>
    <row r="35014" spans="7:7">
      <c r="G35014"/>
    </row>
    <row r="35015" spans="7:7">
      <c r="G35015"/>
    </row>
    <row r="35016" spans="7:7">
      <c r="G35016"/>
    </row>
    <row r="35017" spans="7:7">
      <c r="G35017"/>
    </row>
    <row r="35018" spans="7:7">
      <c r="G35018"/>
    </row>
    <row r="35019" spans="7:7">
      <c r="G35019"/>
    </row>
    <row r="35020" spans="7:7">
      <c r="G35020"/>
    </row>
    <row r="35021" spans="7:7">
      <c r="G35021"/>
    </row>
    <row r="35022" spans="7:7">
      <c r="G35022"/>
    </row>
    <row r="35023" spans="7:7">
      <c r="G35023"/>
    </row>
    <row r="35024" spans="7:7">
      <c r="G35024"/>
    </row>
    <row r="35025" spans="7:7">
      <c r="G35025"/>
    </row>
    <row r="35026" spans="7:7">
      <c r="G35026"/>
    </row>
    <row r="35027" spans="7:7">
      <c r="G35027"/>
    </row>
    <row r="35028" spans="7:7">
      <c r="G35028"/>
    </row>
    <row r="35029" spans="7:7">
      <c r="G35029"/>
    </row>
    <row r="35030" spans="7:7">
      <c r="G35030"/>
    </row>
    <row r="35031" spans="7:7">
      <c r="G35031"/>
    </row>
    <row r="35032" spans="7:7">
      <c r="G35032"/>
    </row>
    <row r="35033" spans="7:7">
      <c r="G35033"/>
    </row>
    <row r="35034" spans="7:7">
      <c r="G35034"/>
    </row>
    <row r="35035" spans="7:7">
      <c r="G35035"/>
    </row>
    <row r="35036" spans="7:7">
      <c r="G35036"/>
    </row>
    <row r="35037" spans="7:7">
      <c r="G35037"/>
    </row>
    <row r="35038" spans="7:7">
      <c r="G35038"/>
    </row>
    <row r="35039" spans="7:7">
      <c r="G35039"/>
    </row>
    <row r="35040" spans="7:7">
      <c r="G35040"/>
    </row>
    <row r="35041" spans="7:7">
      <c r="G35041"/>
    </row>
    <row r="35042" spans="7:7">
      <c r="G35042"/>
    </row>
    <row r="35043" spans="7:7">
      <c r="G35043"/>
    </row>
    <row r="35044" spans="7:7">
      <c r="G35044"/>
    </row>
    <row r="35045" spans="7:7">
      <c r="G35045"/>
    </row>
    <row r="35046" spans="7:7">
      <c r="G35046"/>
    </row>
    <row r="35047" spans="7:7">
      <c r="G35047"/>
    </row>
    <row r="35048" spans="7:7">
      <c r="G35048"/>
    </row>
    <row r="35049" spans="7:7">
      <c r="G35049"/>
    </row>
    <row r="35050" spans="7:7">
      <c r="G35050"/>
    </row>
    <row r="35051" spans="7:7">
      <c r="G35051"/>
    </row>
    <row r="35052" spans="7:7">
      <c r="G35052"/>
    </row>
    <row r="35053" spans="7:7">
      <c r="G35053"/>
    </row>
    <row r="35054" spans="7:7">
      <c r="G35054"/>
    </row>
    <row r="35055" spans="7:7">
      <c r="G35055"/>
    </row>
    <row r="35056" spans="7:7">
      <c r="G35056"/>
    </row>
    <row r="35057" spans="7:7">
      <c r="G35057"/>
    </row>
    <row r="35058" spans="7:7">
      <c r="G35058"/>
    </row>
    <row r="35059" spans="7:7">
      <c r="G35059"/>
    </row>
    <row r="35060" spans="7:7">
      <c r="G35060"/>
    </row>
    <row r="35061" spans="7:7">
      <c r="G35061"/>
    </row>
    <row r="35062" spans="7:7">
      <c r="G35062"/>
    </row>
    <row r="35063" spans="7:7">
      <c r="G35063"/>
    </row>
    <row r="35064" spans="7:7">
      <c r="G35064"/>
    </row>
    <row r="35065" spans="7:7">
      <c r="G35065"/>
    </row>
    <row r="35066" spans="7:7">
      <c r="G35066"/>
    </row>
    <row r="35067" spans="7:7">
      <c r="G35067"/>
    </row>
    <row r="35068" spans="7:7">
      <c r="G35068"/>
    </row>
    <row r="35069" spans="7:7">
      <c r="G35069"/>
    </row>
    <row r="35070" spans="7:7">
      <c r="G35070"/>
    </row>
    <row r="35071" spans="7:7">
      <c r="G35071"/>
    </row>
    <row r="35072" spans="7:7">
      <c r="G35072"/>
    </row>
    <row r="35073" spans="7:7">
      <c r="G35073"/>
    </row>
    <row r="35074" spans="7:7">
      <c r="G35074"/>
    </row>
    <row r="35075" spans="7:7">
      <c r="G35075"/>
    </row>
    <row r="35076" spans="7:7">
      <c r="G35076"/>
    </row>
    <row r="35077" spans="7:7">
      <c r="G35077"/>
    </row>
    <row r="35078" spans="7:7">
      <c r="G35078"/>
    </row>
    <row r="35079" spans="7:7">
      <c r="G35079"/>
    </row>
    <row r="35080" spans="7:7">
      <c r="G35080"/>
    </row>
    <row r="35081" spans="7:7">
      <c r="G35081"/>
    </row>
    <row r="35082" spans="7:7">
      <c r="G35082"/>
    </row>
    <row r="35083" spans="7:7">
      <c r="G35083"/>
    </row>
    <row r="35084" spans="7:7">
      <c r="G35084"/>
    </row>
    <row r="35085" spans="7:7">
      <c r="G35085"/>
    </row>
    <row r="35086" spans="7:7">
      <c r="G35086"/>
    </row>
    <row r="35087" spans="7:7">
      <c r="G35087"/>
    </row>
    <row r="35088" spans="7:7">
      <c r="G35088"/>
    </row>
    <row r="35089" spans="7:7">
      <c r="G35089"/>
    </row>
    <row r="35090" spans="7:7">
      <c r="G35090"/>
    </row>
    <row r="35091" spans="7:7">
      <c r="G35091"/>
    </row>
    <row r="35092" spans="7:7">
      <c r="G35092"/>
    </row>
    <row r="35093" spans="7:7">
      <c r="G35093"/>
    </row>
    <row r="35094" spans="7:7">
      <c r="G35094"/>
    </row>
    <row r="35095" spans="7:7">
      <c r="G35095"/>
    </row>
    <row r="35096" spans="7:7">
      <c r="G35096"/>
    </row>
    <row r="35097" spans="7:7">
      <c r="G35097"/>
    </row>
    <row r="35098" spans="7:7">
      <c r="G35098"/>
    </row>
    <row r="35099" spans="7:7">
      <c r="G35099"/>
    </row>
    <row r="35100" spans="7:7">
      <c r="G35100"/>
    </row>
    <row r="35101" spans="7:7">
      <c r="G35101"/>
    </row>
    <row r="35102" spans="7:7">
      <c r="G35102"/>
    </row>
    <row r="35103" spans="7:7">
      <c r="G35103"/>
    </row>
    <row r="35104" spans="7:7">
      <c r="G35104"/>
    </row>
    <row r="35105" spans="7:7">
      <c r="G35105"/>
    </row>
    <row r="35106" spans="7:7">
      <c r="G35106"/>
    </row>
    <row r="35107" spans="7:7">
      <c r="G35107"/>
    </row>
    <row r="35108" spans="7:7">
      <c r="G35108"/>
    </row>
    <row r="35109" spans="7:7">
      <c r="G35109"/>
    </row>
    <row r="35110" spans="7:7">
      <c r="G35110"/>
    </row>
    <row r="35111" spans="7:7">
      <c r="G35111"/>
    </row>
    <row r="35112" spans="7:7">
      <c r="G35112"/>
    </row>
    <row r="35113" spans="7:7">
      <c r="G35113"/>
    </row>
    <row r="35114" spans="7:7">
      <c r="G35114"/>
    </row>
    <row r="35115" spans="7:7">
      <c r="G35115"/>
    </row>
    <row r="35116" spans="7:7">
      <c r="G35116"/>
    </row>
    <row r="35117" spans="7:7">
      <c r="G35117"/>
    </row>
    <row r="35118" spans="7:7">
      <c r="G35118"/>
    </row>
    <row r="35119" spans="7:7">
      <c r="G35119"/>
    </row>
    <row r="35120" spans="7:7">
      <c r="G35120"/>
    </row>
    <row r="35121" spans="7:7">
      <c r="G35121"/>
    </row>
    <row r="35122" spans="7:7">
      <c r="G35122"/>
    </row>
    <row r="35123" spans="7:7">
      <c r="G35123"/>
    </row>
    <row r="35124" spans="7:7">
      <c r="G35124"/>
    </row>
    <row r="35125" spans="7:7">
      <c r="G35125"/>
    </row>
    <row r="35126" spans="7:7">
      <c r="G35126"/>
    </row>
    <row r="35127" spans="7:7">
      <c r="G35127"/>
    </row>
    <row r="35128" spans="7:7">
      <c r="G35128"/>
    </row>
    <row r="35129" spans="7:7">
      <c r="G35129"/>
    </row>
    <row r="35130" spans="7:7">
      <c r="G35130"/>
    </row>
    <row r="35131" spans="7:7">
      <c r="G35131"/>
    </row>
    <row r="35132" spans="7:7">
      <c r="G35132"/>
    </row>
    <row r="35133" spans="7:7">
      <c r="G35133"/>
    </row>
    <row r="35134" spans="7:7">
      <c r="G35134"/>
    </row>
    <row r="35135" spans="7:7">
      <c r="G35135"/>
    </row>
    <row r="35136" spans="7:7">
      <c r="G35136"/>
    </row>
    <row r="35137" spans="7:7">
      <c r="G35137"/>
    </row>
    <row r="35138" spans="7:7">
      <c r="G35138"/>
    </row>
    <row r="35139" spans="7:7">
      <c r="G35139"/>
    </row>
    <row r="35140" spans="7:7">
      <c r="G35140"/>
    </row>
    <row r="35141" spans="7:7">
      <c r="G35141"/>
    </row>
    <row r="35142" spans="7:7">
      <c r="G35142"/>
    </row>
    <row r="35143" spans="7:7">
      <c r="G35143"/>
    </row>
    <row r="35144" spans="7:7">
      <c r="G35144"/>
    </row>
    <row r="35145" spans="7:7">
      <c r="G35145"/>
    </row>
    <row r="35146" spans="7:7">
      <c r="G35146"/>
    </row>
    <row r="35147" spans="7:7">
      <c r="G35147"/>
    </row>
    <row r="35148" spans="7:7">
      <c r="G35148"/>
    </row>
    <row r="35149" spans="7:7">
      <c r="G35149"/>
    </row>
    <row r="35150" spans="7:7">
      <c r="G35150"/>
    </row>
    <row r="35151" spans="7:7">
      <c r="G35151"/>
    </row>
    <row r="35152" spans="7:7">
      <c r="G35152"/>
    </row>
    <row r="35153" spans="7:7">
      <c r="G35153"/>
    </row>
    <row r="35154" spans="7:7">
      <c r="G35154"/>
    </row>
    <row r="35155" spans="7:7">
      <c r="G35155"/>
    </row>
    <row r="35156" spans="7:7">
      <c r="G35156"/>
    </row>
    <row r="35157" spans="7:7">
      <c r="G35157"/>
    </row>
    <row r="35158" spans="7:7">
      <c r="G35158"/>
    </row>
    <row r="35159" spans="7:7">
      <c r="G35159"/>
    </row>
    <row r="35160" spans="7:7">
      <c r="G35160"/>
    </row>
    <row r="35161" spans="7:7">
      <c r="G35161"/>
    </row>
    <row r="35162" spans="7:7">
      <c r="G35162"/>
    </row>
    <row r="35163" spans="7:7">
      <c r="G35163"/>
    </row>
    <row r="35164" spans="7:7">
      <c r="G35164"/>
    </row>
    <row r="35165" spans="7:7">
      <c r="G35165"/>
    </row>
    <row r="35166" spans="7:7">
      <c r="G35166"/>
    </row>
    <row r="35167" spans="7:7">
      <c r="G35167"/>
    </row>
    <row r="35168" spans="7:7">
      <c r="G35168"/>
    </row>
    <row r="35169" spans="7:7">
      <c r="G35169"/>
    </row>
    <row r="35170" spans="7:7">
      <c r="G35170"/>
    </row>
    <row r="35171" spans="7:7">
      <c r="G35171"/>
    </row>
    <row r="35172" spans="7:7">
      <c r="G35172"/>
    </row>
    <row r="35173" spans="7:7">
      <c r="G35173"/>
    </row>
    <row r="35174" spans="7:7">
      <c r="G35174"/>
    </row>
    <row r="35175" spans="7:7">
      <c r="G35175"/>
    </row>
    <row r="35176" spans="7:7">
      <c r="G35176"/>
    </row>
    <row r="35177" spans="7:7">
      <c r="G35177"/>
    </row>
    <row r="35178" spans="7:7">
      <c r="G35178"/>
    </row>
    <row r="35179" spans="7:7">
      <c r="G35179"/>
    </row>
    <row r="35180" spans="7:7">
      <c r="G35180"/>
    </row>
    <row r="35181" spans="7:7">
      <c r="G35181"/>
    </row>
    <row r="35182" spans="7:7">
      <c r="G35182"/>
    </row>
    <row r="35183" spans="7:7">
      <c r="G35183"/>
    </row>
    <row r="35184" spans="7:7">
      <c r="G35184"/>
    </row>
    <row r="35185" spans="7:7">
      <c r="G35185"/>
    </row>
    <row r="35186" spans="7:7">
      <c r="G35186"/>
    </row>
    <row r="35187" spans="7:7">
      <c r="G35187"/>
    </row>
    <row r="35188" spans="7:7">
      <c r="G35188"/>
    </row>
    <row r="35189" spans="7:7">
      <c r="G35189"/>
    </row>
    <row r="35190" spans="7:7">
      <c r="G35190"/>
    </row>
    <row r="35191" spans="7:7">
      <c r="G35191"/>
    </row>
    <row r="35192" spans="7:7">
      <c r="G35192"/>
    </row>
    <row r="35193" spans="7:7">
      <c r="G35193"/>
    </row>
    <row r="35194" spans="7:7">
      <c r="G35194"/>
    </row>
    <row r="35195" spans="7:7">
      <c r="G35195"/>
    </row>
    <row r="35196" spans="7:7">
      <c r="G35196"/>
    </row>
    <row r="35197" spans="7:7">
      <c r="G35197"/>
    </row>
    <row r="35198" spans="7:7">
      <c r="G35198"/>
    </row>
    <row r="35199" spans="7:7">
      <c r="G35199"/>
    </row>
    <row r="35200" spans="7:7">
      <c r="G35200"/>
    </row>
    <row r="35201" spans="7:7">
      <c r="G35201"/>
    </row>
    <row r="35202" spans="7:7">
      <c r="G35202"/>
    </row>
    <row r="35203" spans="7:7">
      <c r="G35203"/>
    </row>
    <row r="35204" spans="7:7">
      <c r="G35204"/>
    </row>
    <row r="35205" spans="7:7">
      <c r="G35205"/>
    </row>
    <row r="35206" spans="7:7">
      <c r="G35206"/>
    </row>
    <row r="35207" spans="7:7">
      <c r="G35207"/>
    </row>
    <row r="35208" spans="7:7">
      <c r="G35208"/>
    </row>
    <row r="35209" spans="7:7">
      <c r="G35209"/>
    </row>
    <row r="35210" spans="7:7">
      <c r="G35210"/>
    </row>
    <row r="35211" spans="7:7">
      <c r="G35211"/>
    </row>
    <row r="35212" spans="7:7">
      <c r="G35212"/>
    </row>
    <row r="35213" spans="7:7">
      <c r="G35213"/>
    </row>
    <row r="35214" spans="7:7">
      <c r="G35214"/>
    </row>
    <row r="35215" spans="7:7">
      <c r="G35215"/>
    </row>
    <row r="35216" spans="7:7">
      <c r="G35216"/>
    </row>
    <row r="35217" spans="7:7">
      <c r="G35217"/>
    </row>
    <row r="35218" spans="7:7">
      <c r="G35218"/>
    </row>
    <row r="35219" spans="7:7">
      <c r="G35219"/>
    </row>
    <row r="35220" spans="7:7">
      <c r="G35220"/>
    </row>
    <row r="35221" spans="7:7">
      <c r="G35221"/>
    </row>
    <row r="35222" spans="7:7">
      <c r="G35222"/>
    </row>
    <row r="35223" spans="7:7">
      <c r="G35223"/>
    </row>
    <row r="35224" spans="7:7">
      <c r="G35224"/>
    </row>
    <row r="35225" spans="7:7">
      <c r="G35225"/>
    </row>
    <row r="35226" spans="7:7">
      <c r="G35226"/>
    </row>
    <row r="35227" spans="7:7">
      <c r="G35227"/>
    </row>
    <row r="35228" spans="7:7">
      <c r="G35228"/>
    </row>
    <row r="35229" spans="7:7">
      <c r="G35229"/>
    </row>
    <row r="35230" spans="7:7">
      <c r="G35230"/>
    </row>
    <row r="35231" spans="7:7">
      <c r="G35231"/>
    </row>
    <row r="35232" spans="7:7">
      <c r="G35232"/>
    </row>
    <row r="35233" spans="7:7">
      <c r="G35233"/>
    </row>
    <row r="35234" spans="7:7">
      <c r="G35234"/>
    </row>
    <row r="35235" spans="7:7">
      <c r="G35235"/>
    </row>
    <row r="35236" spans="7:7">
      <c r="G35236"/>
    </row>
    <row r="35237" spans="7:7">
      <c r="G35237"/>
    </row>
    <row r="35238" spans="7:7">
      <c r="G35238"/>
    </row>
    <row r="35239" spans="7:7">
      <c r="G35239"/>
    </row>
    <row r="35240" spans="7:7">
      <c r="G35240"/>
    </row>
    <row r="35241" spans="7:7">
      <c r="G35241"/>
    </row>
    <row r="35242" spans="7:7">
      <c r="G35242"/>
    </row>
    <row r="35243" spans="7:7">
      <c r="G35243"/>
    </row>
    <row r="35244" spans="7:7">
      <c r="G35244"/>
    </row>
    <row r="35245" spans="7:7">
      <c r="G35245"/>
    </row>
    <row r="35246" spans="7:7">
      <c r="G35246"/>
    </row>
    <row r="35247" spans="7:7">
      <c r="G35247"/>
    </row>
    <row r="35248" spans="7:7">
      <c r="G35248"/>
    </row>
    <row r="35249" spans="7:7">
      <c r="G35249"/>
    </row>
    <row r="35250" spans="7:7">
      <c r="G35250"/>
    </row>
    <row r="35251" spans="7:7">
      <c r="G35251"/>
    </row>
    <row r="35252" spans="7:7">
      <c r="G35252"/>
    </row>
    <row r="35253" spans="7:7">
      <c r="G35253"/>
    </row>
    <row r="35254" spans="7:7">
      <c r="G35254"/>
    </row>
    <row r="35255" spans="7:7">
      <c r="G35255"/>
    </row>
    <row r="35256" spans="7:7">
      <c r="G35256"/>
    </row>
    <row r="35257" spans="7:7">
      <c r="G35257"/>
    </row>
    <row r="35258" spans="7:7">
      <c r="G35258"/>
    </row>
    <row r="35259" spans="7:7">
      <c r="G35259"/>
    </row>
    <row r="35260" spans="7:7">
      <c r="G35260"/>
    </row>
    <row r="35261" spans="7:7">
      <c r="G35261"/>
    </row>
    <row r="35262" spans="7:7">
      <c r="G35262"/>
    </row>
    <row r="35263" spans="7:7">
      <c r="G35263"/>
    </row>
    <row r="35264" spans="7:7">
      <c r="G35264"/>
    </row>
    <row r="35265" spans="7:7">
      <c r="G35265"/>
    </row>
    <row r="35266" spans="7:7">
      <c r="G35266"/>
    </row>
    <row r="35267" spans="7:7">
      <c r="G35267"/>
    </row>
    <row r="35268" spans="7:7">
      <c r="G35268"/>
    </row>
    <row r="35269" spans="7:7">
      <c r="G35269"/>
    </row>
    <row r="35270" spans="7:7">
      <c r="G35270"/>
    </row>
    <row r="35271" spans="7:7">
      <c r="G35271"/>
    </row>
    <row r="35272" spans="7:7">
      <c r="G35272"/>
    </row>
    <row r="35273" spans="7:7">
      <c r="G35273"/>
    </row>
    <row r="35274" spans="7:7">
      <c r="G35274"/>
    </row>
    <row r="35275" spans="7:7">
      <c r="G35275"/>
    </row>
    <row r="35276" spans="7:7">
      <c r="G35276"/>
    </row>
    <row r="35277" spans="7:7">
      <c r="G35277"/>
    </row>
    <row r="35278" spans="7:7">
      <c r="G35278"/>
    </row>
    <row r="35279" spans="7:7">
      <c r="G35279"/>
    </row>
    <row r="35280" spans="7:7">
      <c r="G35280"/>
    </row>
    <row r="35281" spans="7:7">
      <c r="G35281"/>
    </row>
    <row r="35282" spans="7:7">
      <c r="G35282"/>
    </row>
    <row r="35283" spans="7:7">
      <c r="G35283"/>
    </row>
    <row r="35284" spans="7:7">
      <c r="G35284"/>
    </row>
    <row r="35285" spans="7:7">
      <c r="G35285"/>
    </row>
    <row r="35286" spans="7:7">
      <c r="G35286"/>
    </row>
    <row r="35287" spans="7:7">
      <c r="G35287"/>
    </row>
    <row r="35288" spans="7:7">
      <c r="G35288"/>
    </row>
    <row r="35289" spans="7:7">
      <c r="G35289"/>
    </row>
    <row r="35290" spans="7:7">
      <c r="G35290"/>
    </row>
    <row r="35291" spans="7:7">
      <c r="G35291"/>
    </row>
    <row r="35292" spans="7:7">
      <c r="G35292"/>
    </row>
    <row r="35293" spans="7:7">
      <c r="G35293"/>
    </row>
    <row r="35294" spans="7:7">
      <c r="G35294"/>
    </row>
    <row r="35295" spans="7:7">
      <c r="G35295"/>
    </row>
    <row r="35296" spans="7:7">
      <c r="G35296"/>
    </row>
    <row r="35297" spans="7:7">
      <c r="G35297"/>
    </row>
    <row r="35298" spans="7:7">
      <c r="G35298"/>
    </row>
    <row r="35299" spans="7:7">
      <c r="G35299"/>
    </row>
    <row r="35300" spans="7:7">
      <c r="G35300"/>
    </row>
    <row r="35301" spans="7:7">
      <c r="G35301"/>
    </row>
    <row r="35302" spans="7:7">
      <c r="G35302"/>
    </row>
    <row r="35303" spans="7:7">
      <c r="G35303"/>
    </row>
    <row r="35304" spans="7:7">
      <c r="G35304"/>
    </row>
    <row r="35305" spans="7:7">
      <c r="G35305"/>
    </row>
    <row r="35306" spans="7:7">
      <c r="G35306"/>
    </row>
    <row r="35307" spans="7:7">
      <c r="G35307"/>
    </row>
    <row r="35308" spans="7:7">
      <c r="G35308"/>
    </row>
    <row r="35309" spans="7:7">
      <c r="G35309"/>
    </row>
    <row r="35310" spans="7:7">
      <c r="G35310"/>
    </row>
    <row r="35311" spans="7:7">
      <c r="G35311"/>
    </row>
    <row r="35312" spans="7:7">
      <c r="G35312"/>
    </row>
    <row r="35313" spans="7:7">
      <c r="G35313"/>
    </row>
    <row r="35314" spans="7:7">
      <c r="G35314"/>
    </row>
    <row r="35315" spans="7:7">
      <c r="G35315"/>
    </row>
    <row r="35316" spans="7:7">
      <c r="G35316"/>
    </row>
    <row r="35317" spans="7:7">
      <c r="G35317"/>
    </row>
    <row r="35318" spans="7:7">
      <c r="G35318"/>
    </row>
    <row r="35319" spans="7:7">
      <c r="G35319"/>
    </row>
    <row r="35320" spans="7:7">
      <c r="G35320"/>
    </row>
    <row r="35321" spans="7:7">
      <c r="G35321"/>
    </row>
    <row r="35322" spans="7:7">
      <c r="G35322"/>
    </row>
    <row r="35323" spans="7:7">
      <c r="G35323"/>
    </row>
    <row r="35324" spans="7:7">
      <c r="G35324"/>
    </row>
    <row r="35325" spans="7:7">
      <c r="G35325"/>
    </row>
    <row r="35326" spans="7:7">
      <c r="G35326"/>
    </row>
    <row r="35327" spans="7:7">
      <c r="G35327"/>
    </row>
    <row r="35328" spans="7:7">
      <c r="G35328"/>
    </row>
    <row r="35329" spans="7:7">
      <c r="G35329"/>
    </row>
    <row r="35330" spans="7:7">
      <c r="G35330"/>
    </row>
    <row r="35331" spans="7:7">
      <c r="G35331"/>
    </row>
    <row r="35332" spans="7:7">
      <c r="G35332"/>
    </row>
    <row r="35333" spans="7:7">
      <c r="G35333"/>
    </row>
    <row r="35334" spans="7:7">
      <c r="G35334"/>
    </row>
    <row r="35335" spans="7:7">
      <c r="G35335"/>
    </row>
    <row r="35336" spans="7:7">
      <c r="G35336"/>
    </row>
    <row r="35337" spans="7:7">
      <c r="G35337"/>
    </row>
    <row r="35338" spans="7:7">
      <c r="G35338"/>
    </row>
    <row r="35339" spans="7:7">
      <c r="G35339"/>
    </row>
    <row r="35340" spans="7:7">
      <c r="G35340"/>
    </row>
    <row r="35341" spans="7:7">
      <c r="G35341"/>
    </row>
    <row r="35342" spans="7:7">
      <c r="G35342"/>
    </row>
    <row r="35343" spans="7:7">
      <c r="G35343"/>
    </row>
    <row r="35344" spans="7:7">
      <c r="G35344"/>
    </row>
    <row r="35345" spans="7:7">
      <c r="G35345"/>
    </row>
    <row r="35346" spans="7:7">
      <c r="G35346"/>
    </row>
    <row r="35347" spans="7:7">
      <c r="G35347"/>
    </row>
    <row r="35348" spans="7:7">
      <c r="G35348"/>
    </row>
    <row r="35349" spans="7:7">
      <c r="G35349"/>
    </row>
    <row r="35350" spans="7:7">
      <c r="G35350"/>
    </row>
    <row r="35351" spans="7:7">
      <c r="G35351"/>
    </row>
    <row r="35352" spans="7:7">
      <c r="G35352"/>
    </row>
    <row r="35353" spans="7:7">
      <c r="G35353"/>
    </row>
    <row r="35354" spans="7:7">
      <c r="G35354"/>
    </row>
    <row r="35355" spans="7:7">
      <c r="G35355"/>
    </row>
    <row r="35356" spans="7:7">
      <c r="G35356"/>
    </row>
    <row r="35357" spans="7:7">
      <c r="G35357"/>
    </row>
    <row r="35358" spans="7:7">
      <c r="G35358"/>
    </row>
    <row r="35359" spans="7:7">
      <c r="G35359"/>
    </row>
    <row r="35360" spans="7:7">
      <c r="G35360"/>
    </row>
    <row r="35361" spans="7:7">
      <c r="G35361"/>
    </row>
    <row r="35362" spans="7:7">
      <c r="G35362"/>
    </row>
    <row r="35363" spans="7:7">
      <c r="G35363"/>
    </row>
    <row r="35364" spans="7:7">
      <c r="G35364"/>
    </row>
    <row r="35365" spans="7:7">
      <c r="G35365"/>
    </row>
    <row r="35366" spans="7:7">
      <c r="G35366"/>
    </row>
    <row r="35367" spans="7:7">
      <c r="G35367"/>
    </row>
    <row r="35368" spans="7:7">
      <c r="G35368"/>
    </row>
    <row r="35369" spans="7:7">
      <c r="G35369"/>
    </row>
    <row r="35370" spans="7:7">
      <c r="G35370"/>
    </row>
    <row r="35371" spans="7:7">
      <c r="G35371"/>
    </row>
    <row r="35372" spans="7:7">
      <c r="G35372"/>
    </row>
    <row r="35373" spans="7:7">
      <c r="G35373"/>
    </row>
    <row r="35374" spans="7:7">
      <c r="G35374"/>
    </row>
    <row r="35375" spans="7:7">
      <c r="G35375"/>
    </row>
    <row r="35376" spans="7:7">
      <c r="G35376"/>
    </row>
    <row r="35377" spans="7:7">
      <c r="G35377"/>
    </row>
    <row r="35378" spans="7:7">
      <c r="G35378"/>
    </row>
    <row r="35379" spans="7:7">
      <c r="G35379"/>
    </row>
    <row r="35380" spans="7:7">
      <c r="G35380"/>
    </row>
    <row r="35381" spans="7:7">
      <c r="G35381"/>
    </row>
    <row r="35382" spans="7:7">
      <c r="G35382"/>
    </row>
    <row r="35383" spans="7:7">
      <c r="G35383"/>
    </row>
    <row r="35384" spans="7:7">
      <c r="G35384"/>
    </row>
    <row r="35385" spans="7:7">
      <c r="G35385"/>
    </row>
    <row r="35386" spans="7:7">
      <c r="G35386"/>
    </row>
    <row r="35387" spans="7:7">
      <c r="G35387"/>
    </row>
    <row r="35388" spans="7:7">
      <c r="G35388"/>
    </row>
    <row r="35389" spans="7:7">
      <c r="G35389"/>
    </row>
    <row r="35390" spans="7:7">
      <c r="G35390"/>
    </row>
    <row r="35391" spans="7:7">
      <c r="G35391"/>
    </row>
    <row r="35392" spans="7:7">
      <c r="G35392"/>
    </row>
    <row r="35393" spans="7:7">
      <c r="G35393"/>
    </row>
    <row r="35394" spans="7:7">
      <c r="G35394"/>
    </row>
    <row r="35395" spans="7:7">
      <c r="G35395"/>
    </row>
    <row r="35396" spans="7:7">
      <c r="G35396"/>
    </row>
    <row r="35397" spans="7:7">
      <c r="G35397"/>
    </row>
    <row r="35398" spans="7:7">
      <c r="G35398"/>
    </row>
    <row r="35399" spans="7:7">
      <c r="G35399"/>
    </row>
    <row r="35400" spans="7:7">
      <c r="G35400"/>
    </row>
    <row r="35401" spans="7:7">
      <c r="G35401"/>
    </row>
    <row r="35402" spans="7:7">
      <c r="G35402"/>
    </row>
    <row r="35403" spans="7:7">
      <c r="G35403"/>
    </row>
    <row r="35404" spans="7:7">
      <c r="G35404"/>
    </row>
    <row r="35405" spans="7:7">
      <c r="G35405"/>
    </row>
    <row r="35406" spans="7:7">
      <c r="G35406"/>
    </row>
    <row r="35407" spans="7:7">
      <c r="G35407"/>
    </row>
    <row r="35408" spans="7:7">
      <c r="G35408"/>
    </row>
    <row r="35409" spans="7:7">
      <c r="G35409"/>
    </row>
    <row r="35410" spans="7:7">
      <c r="G35410"/>
    </row>
    <row r="35411" spans="7:7">
      <c r="G35411"/>
    </row>
    <row r="35412" spans="7:7">
      <c r="G35412"/>
    </row>
    <row r="35413" spans="7:7">
      <c r="G35413"/>
    </row>
    <row r="35414" spans="7:7">
      <c r="G35414"/>
    </row>
    <row r="35415" spans="7:7">
      <c r="G35415"/>
    </row>
    <row r="35416" spans="7:7">
      <c r="G35416"/>
    </row>
    <row r="35417" spans="7:7">
      <c r="G35417"/>
    </row>
    <row r="35418" spans="7:7">
      <c r="G35418"/>
    </row>
    <row r="35419" spans="7:7">
      <c r="G35419"/>
    </row>
    <row r="35420" spans="7:7">
      <c r="G35420"/>
    </row>
    <row r="35421" spans="7:7">
      <c r="G35421"/>
    </row>
    <row r="35422" spans="7:7">
      <c r="G35422"/>
    </row>
    <row r="35423" spans="7:7">
      <c r="G35423"/>
    </row>
    <row r="35424" spans="7:7">
      <c r="G35424"/>
    </row>
    <row r="35425" spans="7:7">
      <c r="G35425"/>
    </row>
    <row r="35426" spans="7:7">
      <c r="G35426"/>
    </row>
    <row r="35427" spans="7:7">
      <c r="G35427"/>
    </row>
    <row r="35428" spans="7:7">
      <c r="G35428"/>
    </row>
    <row r="35429" spans="7:7">
      <c r="G35429"/>
    </row>
    <row r="35430" spans="7:7">
      <c r="G35430"/>
    </row>
    <row r="35431" spans="7:7">
      <c r="G35431"/>
    </row>
    <row r="35432" spans="7:7">
      <c r="G35432"/>
    </row>
    <row r="35433" spans="7:7">
      <c r="G35433"/>
    </row>
    <row r="35434" spans="7:7">
      <c r="G35434"/>
    </row>
    <row r="35435" spans="7:7">
      <c r="G35435"/>
    </row>
    <row r="35436" spans="7:7">
      <c r="G35436"/>
    </row>
    <row r="35437" spans="7:7">
      <c r="G35437"/>
    </row>
    <row r="35438" spans="7:7">
      <c r="G35438"/>
    </row>
    <row r="35439" spans="7:7">
      <c r="G35439"/>
    </row>
    <row r="35440" spans="7:7">
      <c r="G35440"/>
    </row>
    <row r="35441" spans="7:7">
      <c r="G35441"/>
    </row>
    <row r="35442" spans="7:7">
      <c r="G35442"/>
    </row>
    <row r="35443" spans="7:7">
      <c r="G35443"/>
    </row>
    <row r="35444" spans="7:7">
      <c r="G35444"/>
    </row>
    <row r="35445" spans="7:7">
      <c r="G35445"/>
    </row>
    <row r="35446" spans="7:7">
      <c r="G35446"/>
    </row>
    <row r="35447" spans="7:7">
      <c r="G35447"/>
    </row>
    <row r="35448" spans="7:7">
      <c r="G35448"/>
    </row>
    <row r="35449" spans="7:7">
      <c r="G35449"/>
    </row>
    <row r="35450" spans="7:7">
      <c r="G35450"/>
    </row>
    <row r="35451" spans="7:7">
      <c r="G35451"/>
    </row>
    <row r="35452" spans="7:7">
      <c r="G35452"/>
    </row>
    <row r="35453" spans="7:7">
      <c r="G35453"/>
    </row>
    <row r="35454" spans="7:7">
      <c r="G35454"/>
    </row>
    <row r="35455" spans="7:7">
      <c r="G35455"/>
    </row>
    <row r="35456" spans="7:7">
      <c r="G35456"/>
    </row>
    <row r="35457" spans="7:7">
      <c r="G35457"/>
    </row>
    <row r="35458" spans="7:7">
      <c r="G35458"/>
    </row>
    <row r="35459" spans="7:7">
      <c r="G35459"/>
    </row>
    <row r="35460" spans="7:7">
      <c r="G35460"/>
    </row>
    <row r="35461" spans="7:7">
      <c r="G35461"/>
    </row>
    <row r="35462" spans="7:7">
      <c r="G35462"/>
    </row>
    <row r="35463" spans="7:7">
      <c r="G35463"/>
    </row>
    <row r="35464" spans="7:7">
      <c r="G35464"/>
    </row>
    <row r="35465" spans="7:7">
      <c r="G35465"/>
    </row>
    <row r="35466" spans="7:7">
      <c r="G35466"/>
    </row>
    <row r="35467" spans="7:7">
      <c r="G35467"/>
    </row>
    <row r="35468" spans="7:7">
      <c r="G35468"/>
    </row>
    <row r="35469" spans="7:7">
      <c r="G35469"/>
    </row>
    <row r="35470" spans="7:7">
      <c r="G35470"/>
    </row>
    <row r="35471" spans="7:7">
      <c r="G35471"/>
    </row>
    <row r="35472" spans="7:7">
      <c r="G35472"/>
    </row>
    <row r="35473" spans="7:7">
      <c r="G35473"/>
    </row>
    <row r="35474" spans="7:7">
      <c r="G35474"/>
    </row>
    <row r="35475" spans="7:7">
      <c r="G35475"/>
    </row>
    <row r="35476" spans="7:7">
      <c r="G35476"/>
    </row>
    <row r="35477" spans="7:7">
      <c r="G35477"/>
    </row>
    <row r="35478" spans="7:7">
      <c r="G35478"/>
    </row>
    <row r="35479" spans="7:7">
      <c r="G35479"/>
    </row>
    <row r="35480" spans="7:7">
      <c r="G35480"/>
    </row>
    <row r="35481" spans="7:7">
      <c r="G35481"/>
    </row>
    <row r="35482" spans="7:7">
      <c r="G35482"/>
    </row>
    <row r="35483" spans="7:7">
      <c r="G35483"/>
    </row>
    <row r="35484" spans="7:7">
      <c r="G35484"/>
    </row>
    <row r="35485" spans="7:7">
      <c r="G35485"/>
    </row>
    <row r="35486" spans="7:7">
      <c r="G35486"/>
    </row>
    <row r="35487" spans="7:7">
      <c r="G35487"/>
    </row>
    <row r="35488" spans="7:7">
      <c r="G35488"/>
    </row>
    <row r="35489" spans="7:7">
      <c r="G35489"/>
    </row>
    <row r="35490" spans="7:7">
      <c r="G35490"/>
    </row>
    <row r="35491" spans="7:7">
      <c r="G35491"/>
    </row>
    <row r="35492" spans="7:7">
      <c r="G35492"/>
    </row>
    <row r="35493" spans="7:7">
      <c r="G35493"/>
    </row>
    <row r="35494" spans="7:7">
      <c r="G35494"/>
    </row>
    <row r="35495" spans="7:7">
      <c r="G35495"/>
    </row>
    <row r="35496" spans="7:7">
      <c r="G35496"/>
    </row>
    <row r="35497" spans="7:7">
      <c r="G35497"/>
    </row>
    <row r="35498" spans="7:7">
      <c r="G35498"/>
    </row>
    <row r="35499" spans="7:7">
      <c r="G35499"/>
    </row>
    <row r="35500" spans="7:7">
      <c r="G35500"/>
    </row>
    <row r="35501" spans="7:7">
      <c r="G35501"/>
    </row>
    <row r="35502" spans="7:7">
      <c r="G35502"/>
    </row>
    <row r="35503" spans="7:7">
      <c r="G35503"/>
    </row>
    <row r="35504" spans="7:7">
      <c r="G35504"/>
    </row>
    <row r="35505" spans="7:7">
      <c r="G35505"/>
    </row>
    <row r="35506" spans="7:7">
      <c r="G35506"/>
    </row>
    <row r="35507" spans="7:7">
      <c r="G35507"/>
    </row>
    <row r="35508" spans="7:7">
      <c r="G35508"/>
    </row>
    <row r="35509" spans="7:7">
      <c r="G35509"/>
    </row>
    <row r="35510" spans="7:7">
      <c r="G35510"/>
    </row>
    <row r="35511" spans="7:7">
      <c r="G35511"/>
    </row>
    <row r="35512" spans="7:7">
      <c r="G35512"/>
    </row>
    <row r="35513" spans="7:7">
      <c r="G35513"/>
    </row>
    <row r="35514" spans="7:7">
      <c r="G35514"/>
    </row>
    <row r="35515" spans="7:7">
      <c r="G35515"/>
    </row>
    <row r="35516" spans="7:7">
      <c r="G35516"/>
    </row>
    <row r="35517" spans="7:7">
      <c r="G35517"/>
    </row>
    <row r="35518" spans="7:7">
      <c r="G35518"/>
    </row>
    <row r="35519" spans="7:7">
      <c r="G35519"/>
    </row>
    <row r="35520" spans="7:7">
      <c r="G35520"/>
    </row>
    <row r="35521" spans="7:7">
      <c r="G35521"/>
    </row>
    <row r="35522" spans="7:7">
      <c r="G35522"/>
    </row>
    <row r="35523" spans="7:7">
      <c r="G35523"/>
    </row>
    <row r="35524" spans="7:7">
      <c r="G35524"/>
    </row>
    <row r="35525" spans="7:7">
      <c r="G35525"/>
    </row>
    <row r="35526" spans="7:7">
      <c r="G35526"/>
    </row>
    <row r="35527" spans="7:7">
      <c r="G35527"/>
    </row>
    <row r="35528" spans="7:7">
      <c r="G35528"/>
    </row>
    <row r="35529" spans="7:7">
      <c r="G35529"/>
    </row>
    <row r="35530" spans="7:7">
      <c r="G35530"/>
    </row>
    <row r="35531" spans="7:7">
      <c r="G35531"/>
    </row>
    <row r="35532" spans="7:7">
      <c r="G35532"/>
    </row>
    <row r="35533" spans="7:7">
      <c r="G35533"/>
    </row>
    <row r="35534" spans="7:7">
      <c r="G35534"/>
    </row>
    <row r="35535" spans="7:7">
      <c r="G35535"/>
    </row>
    <row r="35536" spans="7:7">
      <c r="G35536"/>
    </row>
    <row r="35537" spans="7:7">
      <c r="G35537"/>
    </row>
    <row r="35538" spans="7:7">
      <c r="G35538"/>
    </row>
    <row r="35539" spans="7:7">
      <c r="G35539"/>
    </row>
    <row r="35540" spans="7:7">
      <c r="G35540"/>
    </row>
    <row r="35541" spans="7:7">
      <c r="G35541"/>
    </row>
    <row r="35542" spans="7:7">
      <c r="G35542"/>
    </row>
    <row r="35543" spans="7:7">
      <c r="G35543"/>
    </row>
    <row r="35544" spans="7:7">
      <c r="G35544"/>
    </row>
    <row r="35545" spans="7:7">
      <c r="G35545"/>
    </row>
    <row r="35546" spans="7:7">
      <c r="G35546"/>
    </row>
    <row r="35547" spans="7:7">
      <c r="G35547"/>
    </row>
    <row r="35548" spans="7:7">
      <c r="G35548"/>
    </row>
    <row r="35549" spans="7:7">
      <c r="G35549"/>
    </row>
    <row r="35550" spans="7:7">
      <c r="G35550"/>
    </row>
    <row r="35551" spans="7:7">
      <c r="G35551"/>
    </row>
    <row r="35552" spans="7:7">
      <c r="G35552"/>
    </row>
    <row r="35553" spans="7:7">
      <c r="G35553"/>
    </row>
    <row r="35554" spans="7:7">
      <c r="G35554"/>
    </row>
    <row r="35555" spans="7:7">
      <c r="G35555"/>
    </row>
    <row r="35556" spans="7:7">
      <c r="G35556"/>
    </row>
    <row r="35557" spans="7:7">
      <c r="G35557"/>
    </row>
    <row r="35558" spans="7:7">
      <c r="G35558"/>
    </row>
    <row r="35559" spans="7:7">
      <c r="G35559"/>
    </row>
    <row r="35560" spans="7:7">
      <c r="G35560"/>
    </row>
    <row r="35561" spans="7:7">
      <c r="G35561"/>
    </row>
    <row r="35562" spans="7:7">
      <c r="G35562"/>
    </row>
    <row r="35563" spans="7:7">
      <c r="G35563"/>
    </row>
    <row r="35564" spans="7:7">
      <c r="G35564"/>
    </row>
    <row r="35565" spans="7:7">
      <c r="G35565"/>
    </row>
    <row r="35566" spans="7:7">
      <c r="G35566"/>
    </row>
    <row r="35567" spans="7:7">
      <c r="G35567"/>
    </row>
    <row r="35568" spans="7:7">
      <c r="G35568"/>
    </row>
    <row r="35569" spans="7:7">
      <c r="G35569"/>
    </row>
    <row r="35570" spans="7:7">
      <c r="G35570"/>
    </row>
    <row r="35571" spans="7:7">
      <c r="G35571"/>
    </row>
    <row r="35572" spans="7:7">
      <c r="G35572"/>
    </row>
    <row r="35573" spans="7:7">
      <c r="G35573"/>
    </row>
    <row r="35574" spans="7:7">
      <c r="G35574"/>
    </row>
    <row r="35575" spans="7:7">
      <c r="G35575"/>
    </row>
    <row r="35576" spans="7:7">
      <c r="G35576"/>
    </row>
    <row r="35577" spans="7:7">
      <c r="G35577"/>
    </row>
    <row r="35578" spans="7:7">
      <c r="G35578"/>
    </row>
    <row r="35579" spans="7:7">
      <c r="G35579"/>
    </row>
    <row r="35580" spans="7:7">
      <c r="G35580"/>
    </row>
    <row r="35581" spans="7:7">
      <c r="G35581"/>
    </row>
    <row r="35582" spans="7:7">
      <c r="G35582"/>
    </row>
    <row r="35583" spans="7:7">
      <c r="G35583"/>
    </row>
    <row r="35584" spans="7:7">
      <c r="G35584"/>
    </row>
    <row r="35585" spans="7:7">
      <c r="G35585"/>
    </row>
    <row r="35586" spans="7:7">
      <c r="G35586"/>
    </row>
    <row r="35587" spans="7:7">
      <c r="G35587"/>
    </row>
    <row r="35588" spans="7:7">
      <c r="G35588"/>
    </row>
    <row r="35589" spans="7:7">
      <c r="G35589"/>
    </row>
    <row r="35590" spans="7:7">
      <c r="G35590"/>
    </row>
    <row r="35591" spans="7:7">
      <c r="G35591"/>
    </row>
    <row r="35592" spans="7:7">
      <c r="G35592"/>
    </row>
    <row r="35593" spans="7:7">
      <c r="G35593"/>
    </row>
    <row r="35594" spans="7:7">
      <c r="G35594"/>
    </row>
    <row r="35595" spans="7:7">
      <c r="G35595"/>
    </row>
    <row r="35596" spans="7:7">
      <c r="G35596"/>
    </row>
    <row r="35597" spans="7:7">
      <c r="G35597"/>
    </row>
    <row r="35598" spans="7:7">
      <c r="G35598"/>
    </row>
    <row r="35599" spans="7:7">
      <c r="G35599"/>
    </row>
    <row r="35600" spans="7:7">
      <c r="G35600"/>
    </row>
    <row r="35601" spans="7:7">
      <c r="G35601"/>
    </row>
    <row r="35602" spans="7:7">
      <c r="G35602"/>
    </row>
    <row r="35603" spans="7:7">
      <c r="G35603"/>
    </row>
    <row r="35604" spans="7:7">
      <c r="G35604"/>
    </row>
    <row r="35605" spans="7:7">
      <c r="G35605"/>
    </row>
    <row r="35606" spans="7:7">
      <c r="G35606"/>
    </row>
    <row r="35607" spans="7:7">
      <c r="G35607"/>
    </row>
    <row r="35608" spans="7:7">
      <c r="G35608"/>
    </row>
    <row r="35609" spans="7:7">
      <c r="G35609"/>
    </row>
    <row r="35610" spans="7:7">
      <c r="G35610"/>
    </row>
    <row r="35611" spans="7:7">
      <c r="G35611"/>
    </row>
    <row r="35612" spans="7:7">
      <c r="G35612"/>
    </row>
    <row r="35613" spans="7:7">
      <c r="G35613"/>
    </row>
    <row r="35614" spans="7:7">
      <c r="G35614"/>
    </row>
    <row r="35615" spans="7:7">
      <c r="G35615"/>
    </row>
    <row r="35616" spans="7:7">
      <c r="G35616"/>
    </row>
    <row r="35617" spans="7:7">
      <c r="G35617"/>
    </row>
    <row r="35618" spans="7:7">
      <c r="G35618"/>
    </row>
    <row r="35619" spans="7:7">
      <c r="G35619"/>
    </row>
    <row r="35620" spans="7:7">
      <c r="G35620"/>
    </row>
    <row r="35621" spans="7:7">
      <c r="G35621"/>
    </row>
    <row r="35622" spans="7:7">
      <c r="G35622"/>
    </row>
    <row r="35623" spans="7:7">
      <c r="G35623"/>
    </row>
    <row r="35624" spans="7:7">
      <c r="G35624"/>
    </row>
    <row r="35625" spans="7:7">
      <c r="G35625"/>
    </row>
    <row r="35626" spans="7:7">
      <c r="G35626"/>
    </row>
    <row r="35627" spans="7:7">
      <c r="G35627"/>
    </row>
    <row r="35628" spans="7:7">
      <c r="G35628"/>
    </row>
    <row r="35629" spans="7:7">
      <c r="G35629"/>
    </row>
    <row r="35630" spans="7:7">
      <c r="G35630"/>
    </row>
    <row r="35631" spans="7:7">
      <c r="G35631"/>
    </row>
    <row r="35632" spans="7:7">
      <c r="G35632"/>
    </row>
    <row r="35633" spans="7:7">
      <c r="G35633"/>
    </row>
    <row r="35634" spans="7:7">
      <c r="G35634"/>
    </row>
    <row r="35635" spans="7:7">
      <c r="G35635"/>
    </row>
    <row r="35636" spans="7:7">
      <c r="G35636"/>
    </row>
    <row r="35637" spans="7:7">
      <c r="G35637"/>
    </row>
    <row r="35638" spans="7:7">
      <c r="G35638"/>
    </row>
    <row r="35639" spans="7:7">
      <c r="G35639"/>
    </row>
    <row r="35640" spans="7:7">
      <c r="G35640"/>
    </row>
    <row r="35641" spans="7:7">
      <c r="G35641"/>
    </row>
    <row r="35642" spans="7:7">
      <c r="G35642"/>
    </row>
    <row r="35643" spans="7:7">
      <c r="G35643"/>
    </row>
    <row r="35644" spans="7:7">
      <c r="G35644"/>
    </row>
    <row r="35645" spans="7:7">
      <c r="G35645"/>
    </row>
    <row r="35646" spans="7:7">
      <c r="G35646"/>
    </row>
    <row r="35647" spans="7:7">
      <c r="G35647"/>
    </row>
    <row r="35648" spans="7:7">
      <c r="G35648"/>
    </row>
    <row r="35649" spans="7:7">
      <c r="G35649"/>
    </row>
    <row r="35650" spans="7:7">
      <c r="G35650"/>
    </row>
    <row r="35651" spans="7:7">
      <c r="G35651"/>
    </row>
    <row r="35652" spans="7:7">
      <c r="G35652"/>
    </row>
    <row r="35653" spans="7:7">
      <c r="G35653"/>
    </row>
    <row r="35654" spans="7:7">
      <c r="G35654"/>
    </row>
    <row r="35655" spans="7:7">
      <c r="G35655"/>
    </row>
    <row r="35656" spans="7:7">
      <c r="G35656"/>
    </row>
    <row r="35657" spans="7:7">
      <c r="G35657"/>
    </row>
    <row r="35658" spans="7:7">
      <c r="G35658"/>
    </row>
    <row r="35659" spans="7:7">
      <c r="G35659"/>
    </row>
    <row r="35660" spans="7:7">
      <c r="G35660"/>
    </row>
    <row r="35661" spans="7:7">
      <c r="G35661"/>
    </row>
    <row r="35662" spans="7:7">
      <c r="G35662"/>
    </row>
    <row r="35663" spans="7:7">
      <c r="G35663"/>
    </row>
    <row r="35664" spans="7:7">
      <c r="G35664"/>
    </row>
    <row r="35665" spans="7:7">
      <c r="G35665"/>
    </row>
    <row r="35666" spans="7:7">
      <c r="G35666"/>
    </row>
    <row r="35667" spans="7:7">
      <c r="G35667"/>
    </row>
    <row r="35668" spans="7:7">
      <c r="G35668"/>
    </row>
    <row r="35669" spans="7:7">
      <c r="G35669"/>
    </row>
    <row r="35670" spans="7:7">
      <c r="G35670"/>
    </row>
    <row r="35671" spans="7:7">
      <c r="G35671"/>
    </row>
    <row r="35672" spans="7:7">
      <c r="G35672"/>
    </row>
    <row r="35673" spans="7:7">
      <c r="G35673"/>
    </row>
    <row r="35674" spans="7:7">
      <c r="G35674"/>
    </row>
    <row r="35675" spans="7:7">
      <c r="G35675"/>
    </row>
    <row r="35676" spans="7:7">
      <c r="G35676"/>
    </row>
    <row r="35677" spans="7:7">
      <c r="G35677"/>
    </row>
    <row r="35678" spans="7:7">
      <c r="G35678"/>
    </row>
    <row r="35679" spans="7:7">
      <c r="G35679"/>
    </row>
    <row r="35680" spans="7:7">
      <c r="G35680"/>
    </row>
    <row r="35681" spans="7:7">
      <c r="G35681"/>
    </row>
    <row r="35682" spans="7:7">
      <c r="G35682"/>
    </row>
    <row r="35683" spans="7:7">
      <c r="G35683"/>
    </row>
    <row r="35684" spans="7:7">
      <c r="G35684"/>
    </row>
    <row r="35685" spans="7:7">
      <c r="G35685"/>
    </row>
    <row r="35686" spans="7:7">
      <c r="G35686"/>
    </row>
    <row r="35687" spans="7:7">
      <c r="G35687"/>
    </row>
    <row r="35688" spans="7:7">
      <c r="G35688"/>
    </row>
    <row r="35689" spans="7:7">
      <c r="G35689"/>
    </row>
    <row r="35690" spans="7:7">
      <c r="G35690"/>
    </row>
    <row r="35691" spans="7:7">
      <c r="G35691"/>
    </row>
    <row r="35692" spans="7:7">
      <c r="G35692"/>
    </row>
    <row r="35693" spans="7:7">
      <c r="G35693"/>
    </row>
    <row r="35694" spans="7:7">
      <c r="G35694"/>
    </row>
    <row r="35695" spans="7:7">
      <c r="G35695"/>
    </row>
    <row r="35696" spans="7:7">
      <c r="G35696"/>
    </row>
    <row r="35697" spans="7:7">
      <c r="G35697"/>
    </row>
    <row r="35698" spans="7:7">
      <c r="G35698"/>
    </row>
    <row r="35699" spans="7:7">
      <c r="G35699"/>
    </row>
    <row r="35700" spans="7:7">
      <c r="G35700"/>
    </row>
    <row r="35701" spans="7:7">
      <c r="G35701"/>
    </row>
    <row r="35702" spans="7:7">
      <c r="G35702"/>
    </row>
    <row r="35703" spans="7:7">
      <c r="G35703"/>
    </row>
    <row r="35704" spans="7:7">
      <c r="G35704"/>
    </row>
    <row r="35705" spans="7:7">
      <c r="G35705"/>
    </row>
    <row r="35706" spans="7:7">
      <c r="G35706"/>
    </row>
    <row r="35707" spans="7:7">
      <c r="G35707"/>
    </row>
    <row r="35708" spans="7:7">
      <c r="G35708"/>
    </row>
    <row r="35709" spans="7:7">
      <c r="G35709"/>
    </row>
    <row r="35710" spans="7:7">
      <c r="G35710"/>
    </row>
    <row r="35711" spans="7:7">
      <c r="G35711"/>
    </row>
    <row r="35712" spans="7:7">
      <c r="G35712"/>
    </row>
    <row r="35713" spans="7:7">
      <c r="G35713"/>
    </row>
    <row r="35714" spans="7:7">
      <c r="G35714"/>
    </row>
    <row r="35715" spans="7:7">
      <c r="G35715"/>
    </row>
    <row r="35716" spans="7:7">
      <c r="G35716"/>
    </row>
    <row r="35717" spans="7:7">
      <c r="G35717"/>
    </row>
    <row r="35718" spans="7:7">
      <c r="G35718"/>
    </row>
    <row r="35719" spans="7:7">
      <c r="G35719"/>
    </row>
    <row r="35720" spans="7:7">
      <c r="G35720"/>
    </row>
    <row r="35721" spans="7:7">
      <c r="G35721"/>
    </row>
    <row r="35722" spans="7:7">
      <c r="G35722"/>
    </row>
    <row r="35723" spans="7:7">
      <c r="G35723"/>
    </row>
    <row r="35724" spans="7:7">
      <c r="G35724"/>
    </row>
    <row r="35725" spans="7:7">
      <c r="G35725"/>
    </row>
    <row r="35726" spans="7:7">
      <c r="G35726"/>
    </row>
    <row r="35727" spans="7:7">
      <c r="G35727"/>
    </row>
    <row r="35728" spans="7:7">
      <c r="G35728"/>
    </row>
    <row r="35729" spans="7:7">
      <c r="G35729"/>
    </row>
    <row r="35730" spans="7:7">
      <c r="G35730"/>
    </row>
    <row r="35731" spans="7:7">
      <c r="G35731"/>
    </row>
    <row r="35732" spans="7:7">
      <c r="G35732"/>
    </row>
    <row r="35733" spans="7:7">
      <c r="G35733"/>
    </row>
    <row r="35734" spans="7:7">
      <c r="G35734"/>
    </row>
    <row r="35735" spans="7:7">
      <c r="G35735"/>
    </row>
    <row r="35736" spans="7:7">
      <c r="G35736"/>
    </row>
    <row r="35737" spans="7:7">
      <c r="G35737"/>
    </row>
    <row r="35738" spans="7:7">
      <c r="G35738"/>
    </row>
    <row r="35739" spans="7:7">
      <c r="G35739"/>
    </row>
    <row r="35740" spans="7:7">
      <c r="G35740"/>
    </row>
    <row r="35741" spans="7:7">
      <c r="G35741"/>
    </row>
    <row r="35742" spans="7:7">
      <c r="G35742"/>
    </row>
    <row r="35743" spans="7:7">
      <c r="G35743"/>
    </row>
    <row r="35744" spans="7:7">
      <c r="G35744"/>
    </row>
    <row r="35745" spans="7:7">
      <c r="G35745"/>
    </row>
    <row r="35746" spans="7:7">
      <c r="G35746"/>
    </row>
    <row r="35747" spans="7:7">
      <c r="G35747"/>
    </row>
    <row r="35748" spans="7:7">
      <c r="G35748"/>
    </row>
    <row r="35749" spans="7:7">
      <c r="G35749"/>
    </row>
    <row r="35750" spans="7:7">
      <c r="G35750"/>
    </row>
    <row r="35751" spans="7:7">
      <c r="G35751"/>
    </row>
    <row r="35752" spans="7:7">
      <c r="G35752"/>
    </row>
    <row r="35753" spans="7:7">
      <c r="G35753"/>
    </row>
    <row r="35754" spans="7:7">
      <c r="G35754"/>
    </row>
    <row r="35755" spans="7:7">
      <c r="G35755"/>
    </row>
    <row r="35756" spans="7:7">
      <c r="G35756"/>
    </row>
    <row r="35757" spans="7:7">
      <c r="G35757"/>
    </row>
    <row r="35758" spans="7:7">
      <c r="G35758"/>
    </row>
    <row r="35759" spans="7:7">
      <c r="G35759"/>
    </row>
    <row r="35760" spans="7:7">
      <c r="G35760"/>
    </row>
    <row r="35761" spans="7:7">
      <c r="G35761"/>
    </row>
    <row r="35762" spans="7:7">
      <c r="G35762"/>
    </row>
    <row r="35763" spans="7:7">
      <c r="G35763"/>
    </row>
    <row r="35764" spans="7:7">
      <c r="G35764"/>
    </row>
    <row r="35765" spans="7:7">
      <c r="G35765"/>
    </row>
    <row r="35766" spans="7:7">
      <c r="G35766"/>
    </row>
    <row r="35767" spans="7:7">
      <c r="G35767"/>
    </row>
    <row r="35768" spans="7:7">
      <c r="G35768"/>
    </row>
    <row r="35769" spans="7:7">
      <c r="G35769"/>
    </row>
    <row r="35770" spans="7:7">
      <c r="G35770"/>
    </row>
    <row r="35771" spans="7:7">
      <c r="G35771"/>
    </row>
    <row r="35772" spans="7:7">
      <c r="G35772"/>
    </row>
    <row r="35773" spans="7:7">
      <c r="G35773"/>
    </row>
    <row r="35774" spans="7:7">
      <c r="G35774"/>
    </row>
    <row r="35775" spans="7:7">
      <c r="G35775"/>
    </row>
    <row r="35776" spans="7:7">
      <c r="G35776"/>
    </row>
    <row r="35777" spans="7:7">
      <c r="G35777"/>
    </row>
    <row r="35778" spans="7:7">
      <c r="G35778"/>
    </row>
    <row r="35779" spans="7:7">
      <c r="G35779"/>
    </row>
    <row r="35780" spans="7:7">
      <c r="G35780"/>
    </row>
    <row r="35781" spans="7:7">
      <c r="G35781"/>
    </row>
    <row r="35782" spans="7:7">
      <c r="G35782"/>
    </row>
    <row r="35783" spans="7:7">
      <c r="G35783"/>
    </row>
    <row r="35784" spans="7:7">
      <c r="G35784"/>
    </row>
    <row r="35785" spans="7:7">
      <c r="G35785"/>
    </row>
    <row r="35786" spans="7:7">
      <c r="G35786"/>
    </row>
    <row r="35787" spans="7:7">
      <c r="G35787"/>
    </row>
    <row r="35788" spans="7:7">
      <c r="G35788"/>
    </row>
    <row r="35789" spans="7:7">
      <c r="G35789"/>
    </row>
    <row r="35790" spans="7:7">
      <c r="G35790"/>
    </row>
    <row r="35791" spans="7:7">
      <c r="G35791"/>
    </row>
    <row r="35792" spans="7:7">
      <c r="G35792"/>
    </row>
    <row r="35793" spans="7:7">
      <c r="G35793"/>
    </row>
    <row r="35794" spans="7:7">
      <c r="G35794"/>
    </row>
    <row r="35795" spans="7:7">
      <c r="G35795"/>
    </row>
    <row r="35796" spans="7:7">
      <c r="G35796"/>
    </row>
    <row r="35797" spans="7:7">
      <c r="G35797"/>
    </row>
    <row r="35798" spans="7:7">
      <c r="G35798"/>
    </row>
    <row r="35799" spans="7:7">
      <c r="G35799"/>
    </row>
    <row r="35800" spans="7:7">
      <c r="G35800"/>
    </row>
    <row r="35801" spans="7:7">
      <c r="G35801"/>
    </row>
    <row r="35802" spans="7:7">
      <c r="G35802"/>
    </row>
    <row r="35803" spans="7:7">
      <c r="G35803"/>
    </row>
    <row r="35804" spans="7:7">
      <c r="G35804"/>
    </row>
    <row r="35805" spans="7:7">
      <c r="G35805"/>
    </row>
    <row r="35806" spans="7:7">
      <c r="G35806"/>
    </row>
    <row r="35807" spans="7:7">
      <c r="G35807"/>
    </row>
    <row r="35808" spans="7:7">
      <c r="G35808"/>
    </row>
    <row r="35809" spans="7:7">
      <c r="G35809"/>
    </row>
    <row r="35810" spans="7:7">
      <c r="G35810"/>
    </row>
    <row r="35811" spans="7:7">
      <c r="G35811"/>
    </row>
    <row r="35812" spans="7:7">
      <c r="G35812"/>
    </row>
    <row r="35813" spans="7:7">
      <c r="G35813"/>
    </row>
    <row r="35814" spans="7:7">
      <c r="G35814"/>
    </row>
    <row r="35815" spans="7:7">
      <c r="G35815"/>
    </row>
    <row r="35816" spans="7:7">
      <c r="G35816"/>
    </row>
    <row r="35817" spans="7:7">
      <c r="G35817"/>
    </row>
    <row r="35818" spans="7:7">
      <c r="G35818"/>
    </row>
    <row r="35819" spans="7:7">
      <c r="G35819"/>
    </row>
    <row r="35820" spans="7:7">
      <c r="G35820"/>
    </row>
    <row r="35821" spans="7:7">
      <c r="G35821"/>
    </row>
    <row r="35822" spans="7:7">
      <c r="G35822"/>
    </row>
    <row r="35823" spans="7:7">
      <c r="G35823"/>
    </row>
    <row r="35824" spans="7:7">
      <c r="G35824"/>
    </row>
    <row r="35825" spans="7:7">
      <c r="G35825"/>
    </row>
    <row r="35826" spans="7:7">
      <c r="G35826"/>
    </row>
    <row r="35827" spans="7:7">
      <c r="G35827"/>
    </row>
    <row r="35828" spans="7:7">
      <c r="G35828"/>
    </row>
    <row r="35829" spans="7:7">
      <c r="G35829"/>
    </row>
    <row r="35830" spans="7:7">
      <c r="G35830"/>
    </row>
    <row r="35831" spans="7:7">
      <c r="G35831"/>
    </row>
    <row r="35832" spans="7:7">
      <c r="G35832"/>
    </row>
    <row r="35833" spans="7:7">
      <c r="G35833"/>
    </row>
    <row r="35834" spans="7:7">
      <c r="G35834"/>
    </row>
    <row r="35835" spans="7:7">
      <c r="G35835"/>
    </row>
    <row r="35836" spans="7:7">
      <c r="G35836"/>
    </row>
    <row r="35837" spans="7:7">
      <c r="G35837"/>
    </row>
    <row r="35838" spans="7:7">
      <c r="G35838"/>
    </row>
    <row r="35839" spans="7:7">
      <c r="G35839"/>
    </row>
    <row r="35840" spans="7:7">
      <c r="G35840"/>
    </row>
    <row r="35841" spans="7:7">
      <c r="G35841"/>
    </row>
    <row r="35842" spans="7:7">
      <c r="G35842"/>
    </row>
    <row r="35843" spans="7:7">
      <c r="G35843"/>
    </row>
    <row r="35844" spans="7:7">
      <c r="G35844"/>
    </row>
    <row r="35845" spans="7:7">
      <c r="G35845"/>
    </row>
    <row r="35846" spans="7:7">
      <c r="G35846"/>
    </row>
    <row r="35847" spans="7:7">
      <c r="G35847"/>
    </row>
    <row r="35848" spans="7:7">
      <c r="G35848"/>
    </row>
    <row r="35849" spans="7:7">
      <c r="G35849"/>
    </row>
    <row r="35850" spans="7:7">
      <c r="G35850"/>
    </row>
    <row r="35851" spans="7:7">
      <c r="G35851"/>
    </row>
    <row r="35852" spans="7:7">
      <c r="G35852"/>
    </row>
    <row r="35853" spans="7:7">
      <c r="G35853"/>
    </row>
    <row r="35854" spans="7:7">
      <c r="G35854"/>
    </row>
    <row r="35855" spans="7:7">
      <c r="G35855"/>
    </row>
    <row r="35856" spans="7:7">
      <c r="G35856"/>
    </row>
    <row r="35857" spans="7:7">
      <c r="G35857"/>
    </row>
    <row r="35858" spans="7:7">
      <c r="G35858"/>
    </row>
    <row r="35859" spans="7:7">
      <c r="G35859"/>
    </row>
    <row r="35860" spans="7:7">
      <c r="G35860"/>
    </row>
    <row r="35861" spans="7:7">
      <c r="G35861"/>
    </row>
    <row r="35862" spans="7:7">
      <c r="G35862"/>
    </row>
    <row r="35863" spans="7:7">
      <c r="G35863"/>
    </row>
    <row r="35864" spans="7:7">
      <c r="G35864"/>
    </row>
    <row r="35865" spans="7:7">
      <c r="G35865"/>
    </row>
    <row r="35866" spans="7:7">
      <c r="G35866"/>
    </row>
    <row r="35867" spans="7:7">
      <c r="G35867"/>
    </row>
    <row r="35868" spans="7:7">
      <c r="G35868"/>
    </row>
    <row r="35869" spans="7:7">
      <c r="G35869"/>
    </row>
    <row r="35870" spans="7:7">
      <c r="G35870"/>
    </row>
    <row r="35871" spans="7:7">
      <c r="G35871"/>
    </row>
    <row r="35872" spans="7:7">
      <c r="G35872"/>
    </row>
    <row r="35873" spans="7:7">
      <c r="G35873"/>
    </row>
    <row r="35874" spans="7:7">
      <c r="G35874"/>
    </row>
    <row r="35875" spans="7:7">
      <c r="G35875"/>
    </row>
    <row r="35876" spans="7:7">
      <c r="G35876"/>
    </row>
    <row r="35877" spans="7:7">
      <c r="G35877"/>
    </row>
    <row r="35878" spans="7:7">
      <c r="G35878"/>
    </row>
    <row r="35879" spans="7:7">
      <c r="G35879"/>
    </row>
    <row r="35880" spans="7:7">
      <c r="G35880"/>
    </row>
    <row r="35881" spans="7:7">
      <c r="G35881"/>
    </row>
    <row r="35882" spans="7:7">
      <c r="G35882"/>
    </row>
    <row r="35883" spans="7:7">
      <c r="G35883"/>
    </row>
    <row r="35884" spans="7:7">
      <c r="G35884"/>
    </row>
    <row r="35885" spans="7:7">
      <c r="G35885"/>
    </row>
    <row r="35886" spans="7:7">
      <c r="G35886"/>
    </row>
    <row r="35887" spans="7:7">
      <c r="G35887"/>
    </row>
    <row r="35888" spans="7:7">
      <c r="G35888"/>
    </row>
    <row r="35889" spans="7:7">
      <c r="G35889"/>
    </row>
    <row r="35890" spans="7:7">
      <c r="G35890"/>
    </row>
    <row r="35891" spans="7:7">
      <c r="G35891"/>
    </row>
    <row r="35892" spans="7:7">
      <c r="G35892"/>
    </row>
    <row r="35893" spans="7:7">
      <c r="G35893"/>
    </row>
    <row r="35894" spans="7:7">
      <c r="G35894"/>
    </row>
    <row r="35895" spans="7:7">
      <c r="G35895"/>
    </row>
    <row r="35896" spans="7:7">
      <c r="G35896"/>
    </row>
    <row r="35897" spans="7:7">
      <c r="G35897"/>
    </row>
    <row r="35898" spans="7:7">
      <c r="G35898"/>
    </row>
    <row r="35899" spans="7:7">
      <c r="G35899"/>
    </row>
    <row r="35900" spans="7:7">
      <c r="G35900"/>
    </row>
    <row r="35901" spans="7:7">
      <c r="G35901"/>
    </row>
    <row r="35902" spans="7:7">
      <c r="G35902"/>
    </row>
    <row r="35903" spans="7:7">
      <c r="G35903"/>
    </row>
    <row r="35904" spans="7:7">
      <c r="G35904"/>
    </row>
    <row r="35905" spans="7:7">
      <c r="G35905"/>
    </row>
    <row r="35906" spans="7:7">
      <c r="G35906"/>
    </row>
    <row r="35907" spans="7:7">
      <c r="G35907"/>
    </row>
    <row r="35908" spans="7:7">
      <c r="G35908"/>
    </row>
    <row r="35909" spans="7:7">
      <c r="G35909"/>
    </row>
    <row r="35910" spans="7:7">
      <c r="G35910"/>
    </row>
    <row r="35911" spans="7:7">
      <c r="G35911"/>
    </row>
    <row r="35912" spans="7:7">
      <c r="G35912"/>
    </row>
    <row r="35913" spans="7:7">
      <c r="G35913"/>
    </row>
    <row r="35914" spans="7:7">
      <c r="G35914"/>
    </row>
    <row r="35915" spans="7:7">
      <c r="G35915"/>
    </row>
    <row r="35916" spans="7:7">
      <c r="G35916"/>
    </row>
    <row r="35917" spans="7:7">
      <c r="G35917"/>
    </row>
    <row r="35918" spans="7:7">
      <c r="G35918"/>
    </row>
    <row r="35919" spans="7:7">
      <c r="G35919"/>
    </row>
    <row r="35920" spans="7:7">
      <c r="G35920"/>
    </row>
    <row r="35921" spans="7:7">
      <c r="G35921"/>
    </row>
    <row r="35922" spans="7:7">
      <c r="G35922"/>
    </row>
    <row r="35923" spans="7:7">
      <c r="G35923"/>
    </row>
    <row r="35924" spans="7:7">
      <c r="G35924"/>
    </row>
    <row r="35925" spans="7:7">
      <c r="G35925"/>
    </row>
    <row r="35926" spans="7:7">
      <c r="G35926"/>
    </row>
    <row r="35927" spans="7:7">
      <c r="G35927"/>
    </row>
    <row r="35928" spans="7:7">
      <c r="G35928"/>
    </row>
    <row r="35929" spans="7:7">
      <c r="G35929"/>
    </row>
    <row r="35930" spans="7:7">
      <c r="G35930"/>
    </row>
    <row r="35931" spans="7:7">
      <c r="G35931"/>
    </row>
    <row r="35932" spans="7:7">
      <c r="G35932"/>
    </row>
    <row r="35933" spans="7:7">
      <c r="G35933"/>
    </row>
    <row r="35934" spans="7:7">
      <c r="G35934"/>
    </row>
    <row r="35935" spans="7:7">
      <c r="G35935"/>
    </row>
    <row r="35936" spans="7:7">
      <c r="G35936"/>
    </row>
    <row r="35937" spans="7:7">
      <c r="G35937"/>
    </row>
    <row r="35938" spans="7:7">
      <c r="G35938"/>
    </row>
    <row r="35939" spans="7:7">
      <c r="G35939"/>
    </row>
    <row r="35940" spans="7:7">
      <c r="G35940"/>
    </row>
    <row r="35941" spans="7:7">
      <c r="G35941"/>
    </row>
    <row r="35942" spans="7:7">
      <c r="G35942"/>
    </row>
    <row r="35943" spans="7:7">
      <c r="G35943"/>
    </row>
    <row r="35944" spans="7:7">
      <c r="G35944"/>
    </row>
    <row r="35945" spans="7:7">
      <c r="G35945"/>
    </row>
    <row r="35946" spans="7:7">
      <c r="G35946"/>
    </row>
    <row r="35947" spans="7:7">
      <c r="G35947"/>
    </row>
    <row r="35948" spans="7:7">
      <c r="G35948"/>
    </row>
    <row r="35949" spans="7:7">
      <c r="G35949"/>
    </row>
    <row r="35950" spans="7:7">
      <c r="G35950"/>
    </row>
    <row r="35951" spans="7:7">
      <c r="G35951"/>
    </row>
    <row r="35952" spans="7:7">
      <c r="G35952"/>
    </row>
    <row r="35953" spans="7:7">
      <c r="G35953"/>
    </row>
    <row r="35954" spans="7:7">
      <c r="G35954"/>
    </row>
    <row r="35955" spans="7:7">
      <c r="G35955"/>
    </row>
    <row r="35956" spans="7:7">
      <c r="G35956"/>
    </row>
    <row r="35957" spans="7:7">
      <c r="G35957"/>
    </row>
    <row r="35958" spans="7:7">
      <c r="G35958"/>
    </row>
    <row r="35959" spans="7:7">
      <c r="G35959"/>
    </row>
    <row r="35960" spans="7:7">
      <c r="G35960"/>
    </row>
    <row r="35961" spans="7:7">
      <c r="G35961"/>
    </row>
    <row r="35962" spans="7:7">
      <c r="G35962"/>
    </row>
    <row r="35963" spans="7:7">
      <c r="G35963"/>
    </row>
    <row r="35964" spans="7:7">
      <c r="G35964"/>
    </row>
    <row r="35965" spans="7:7">
      <c r="G35965"/>
    </row>
    <row r="35966" spans="7:7">
      <c r="G35966"/>
    </row>
    <row r="35967" spans="7:7">
      <c r="G35967"/>
    </row>
    <row r="35968" spans="7:7">
      <c r="G35968"/>
    </row>
    <row r="35969" spans="7:7">
      <c r="G35969"/>
    </row>
    <row r="35970" spans="7:7">
      <c r="G35970"/>
    </row>
    <row r="35971" spans="7:7">
      <c r="G35971"/>
    </row>
    <row r="35972" spans="7:7">
      <c r="G35972"/>
    </row>
    <row r="35973" spans="7:7">
      <c r="G35973"/>
    </row>
    <row r="35974" spans="7:7">
      <c r="G35974"/>
    </row>
    <row r="35975" spans="7:7">
      <c r="G35975"/>
    </row>
    <row r="35976" spans="7:7">
      <c r="G35976"/>
    </row>
    <row r="35977" spans="7:7">
      <c r="G35977"/>
    </row>
    <row r="35978" spans="7:7">
      <c r="G35978"/>
    </row>
    <row r="35979" spans="7:7">
      <c r="G35979"/>
    </row>
    <row r="35980" spans="7:7">
      <c r="G35980"/>
    </row>
    <row r="35981" spans="7:7">
      <c r="G35981"/>
    </row>
    <row r="35982" spans="7:7">
      <c r="G35982"/>
    </row>
    <row r="35983" spans="7:7">
      <c r="G35983"/>
    </row>
    <row r="35984" spans="7:7">
      <c r="G35984"/>
    </row>
    <row r="35985" spans="7:7">
      <c r="G35985"/>
    </row>
    <row r="35986" spans="7:7">
      <c r="G35986"/>
    </row>
    <row r="35987" spans="7:7">
      <c r="G35987"/>
    </row>
    <row r="35988" spans="7:7">
      <c r="G35988"/>
    </row>
    <row r="35989" spans="7:7">
      <c r="G35989"/>
    </row>
    <row r="35990" spans="7:7">
      <c r="G35990"/>
    </row>
    <row r="35991" spans="7:7">
      <c r="G35991"/>
    </row>
    <row r="35992" spans="7:7">
      <c r="G35992"/>
    </row>
    <row r="35993" spans="7:7">
      <c r="G35993"/>
    </row>
    <row r="35994" spans="7:7">
      <c r="G35994"/>
    </row>
    <row r="35995" spans="7:7">
      <c r="G35995"/>
    </row>
    <row r="35996" spans="7:7">
      <c r="G35996"/>
    </row>
    <row r="35997" spans="7:7">
      <c r="G35997"/>
    </row>
    <row r="35998" spans="7:7">
      <c r="G35998"/>
    </row>
    <row r="35999" spans="7:7">
      <c r="G35999"/>
    </row>
    <row r="36000" spans="7:7">
      <c r="G36000"/>
    </row>
    <row r="36001" spans="7:7">
      <c r="G36001"/>
    </row>
    <row r="36002" spans="7:7">
      <c r="G36002"/>
    </row>
    <row r="36003" spans="7:7">
      <c r="G36003"/>
    </row>
    <row r="36004" spans="7:7">
      <c r="G36004"/>
    </row>
    <row r="36005" spans="7:7">
      <c r="G36005"/>
    </row>
    <row r="36006" spans="7:7">
      <c r="G36006"/>
    </row>
    <row r="36007" spans="7:7">
      <c r="G36007"/>
    </row>
    <row r="36008" spans="7:7">
      <c r="G36008"/>
    </row>
    <row r="36009" spans="7:7">
      <c r="G36009"/>
    </row>
    <row r="36010" spans="7:7">
      <c r="G36010"/>
    </row>
    <row r="36011" spans="7:7">
      <c r="G36011"/>
    </row>
    <row r="36012" spans="7:7">
      <c r="G36012"/>
    </row>
    <row r="36013" spans="7:7">
      <c r="G36013"/>
    </row>
    <row r="36014" spans="7:7">
      <c r="G36014"/>
    </row>
    <row r="36015" spans="7:7">
      <c r="G36015"/>
    </row>
    <row r="36016" spans="7:7">
      <c r="G36016"/>
    </row>
    <row r="36017" spans="7:7">
      <c r="G36017"/>
    </row>
    <row r="36018" spans="7:7">
      <c r="G36018"/>
    </row>
    <row r="36019" spans="7:7">
      <c r="G36019"/>
    </row>
    <row r="36020" spans="7:7">
      <c r="G36020"/>
    </row>
    <row r="36021" spans="7:7">
      <c r="G36021"/>
    </row>
    <row r="36022" spans="7:7">
      <c r="G36022"/>
    </row>
    <row r="36023" spans="7:7">
      <c r="G36023"/>
    </row>
    <row r="36024" spans="7:7">
      <c r="G36024"/>
    </row>
    <row r="36025" spans="7:7">
      <c r="G36025"/>
    </row>
    <row r="36026" spans="7:7">
      <c r="G36026"/>
    </row>
    <row r="36027" spans="7:7">
      <c r="G36027"/>
    </row>
    <row r="36028" spans="7:7">
      <c r="G36028"/>
    </row>
    <row r="36029" spans="7:7">
      <c r="G36029"/>
    </row>
    <row r="36030" spans="7:7">
      <c r="G36030"/>
    </row>
    <row r="36031" spans="7:7">
      <c r="G36031"/>
    </row>
    <row r="36032" spans="7:7">
      <c r="G36032"/>
    </row>
    <row r="36033" spans="7:7">
      <c r="G36033"/>
    </row>
    <row r="36034" spans="7:7">
      <c r="G36034"/>
    </row>
    <row r="36035" spans="7:7">
      <c r="G36035"/>
    </row>
    <row r="36036" spans="7:7">
      <c r="G36036"/>
    </row>
    <row r="36037" spans="7:7">
      <c r="G36037"/>
    </row>
    <row r="36038" spans="7:7">
      <c r="G36038"/>
    </row>
    <row r="36039" spans="7:7">
      <c r="G36039"/>
    </row>
    <row r="36040" spans="7:7">
      <c r="G36040"/>
    </row>
    <row r="36041" spans="7:7">
      <c r="G36041"/>
    </row>
    <row r="36042" spans="7:7">
      <c r="G36042"/>
    </row>
    <row r="36043" spans="7:7">
      <c r="G36043"/>
    </row>
    <row r="36044" spans="7:7">
      <c r="G36044"/>
    </row>
    <row r="36045" spans="7:7">
      <c r="G36045"/>
    </row>
    <row r="36046" spans="7:7">
      <c r="G36046"/>
    </row>
    <row r="36047" spans="7:7">
      <c r="G36047"/>
    </row>
    <row r="36048" spans="7:7">
      <c r="G36048"/>
    </row>
    <row r="36049" spans="7:7">
      <c r="G36049"/>
    </row>
    <row r="36050" spans="7:7">
      <c r="G36050"/>
    </row>
    <row r="36051" spans="7:7">
      <c r="G36051"/>
    </row>
    <row r="36052" spans="7:7">
      <c r="G36052"/>
    </row>
    <row r="36053" spans="7:7">
      <c r="G36053"/>
    </row>
    <row r="36054" spans="7:7">
      <c r="G36054"/>
    </row>
    <row r="36055" spans="7:7">
      <c r="G36055"/>
    </row>
    <row r="36056" spans="7:7">
      <c r="G36056"/>
    </row>
    <row r="36057" spans="7:7">
      <c r="G36057"/>
    </row>
    <row r="36058" spans="7:7">
      <c r="G36058"/>
    </row>
    <row r="36059" spans="7:7">
      <c r="G36059"/>
    </row>
    <row r="36060" spans="7:7">
      <c r="G36060"/>
    </row>
    <row r="36061" spans="7:7">
      <c r="G36061"/>
    </row>
    <row r="36062" spans="7:7">
      <c r="G36062"/>
    </row>
    <row r="36063" spans="7:7">
      <c r="G36063"/>
    </row>
    <row r="36064" spans="7:7">
      <c r="G36064"/>
    </row>
    <row r="36065" spans="7:7">
      <c r="G36065"/>
    </row>
    <row r="36066" spans="7:7">
      <c r="G36066"/>
    </row>
    <row r="36067" spans="7:7">
      <c r="G36067"/>
    </row>
    <row r="36068" spans="7:7">
      <c r="G36068"/>
    </row>
    <row r="36069" spans="7:7">
      <c r="G36069"/>
    </row>
    <row r="36070" spans="7:7">
      <c r="G36070"/>
    </row>
    <row r="36071" spans="7:7">
      <c r="G36071"/>
    </row>
    <row r="36072" spans="7:7">
      <c r="G36072"/>
    </row>
    <row r="36073" spans="7:7">
      <c r="G36073"/>
    </row>
    <row r="36074" spans="7:7">
      <c r="G36074"/>
    </row>
    <row r="36075" spans="7:7">
      <c r="G36075"/>
    </row>
    <row r="36076" spans="7:7">
      <c r="G36076"/>
    </row>
    <row r="36077" spans="7:7">
      <c r="G36077"/>
    </row>
    <row r="36078" spans="7:7">
      <c r="G36078"/>
    </row>
    <row r="36079" spans="7:7">
      <c r="G36079"/>
    </row>
    <row r="36080" spans="7:7">
      <c r="G36080"/>
    </row>
    <row r="36081" spans="7:7">
      <c r="G36081"/>
    </row>
    <row r="36082" spans="7:7">
      <c r="G36082"/>
    </row>
    <row r="36083" spans="7:7">
      <c r="G36083"/>
    </row>
    <row r="36084" spans="7:7">
      <c r="G36084"/>
    </row>
    <row r="36085" spans="7:7">
      <c r="G36085"/>
    </row>
    <row r="36086" spans="7:7">
      <c r="G36086"/>
    </row>
    <row r="36087" spans="7:7">
      <c r="G36087"/>
    </row>
    <row r="36088" spans="7:7">
      <c r="G36088"/>
    </row>
    <row r="36089" spans="7:7">
      <c r="G36089"/>
    </row>
    <row r="36090" spans="7:7">
      <c r="G36090"/>
    </row>
    <row r="36091" spans="7:7">
      <c r="G36091"/>
    </row>
    <row r="36092" spans="7:7">
      <c r="G36092"/>
    </row>
    <row r="36093" spans="7:7">
      <c r="G36093"/>
    </row>
    <row r="36094" spans="7:7">
      <c r="G36094"/>
    </row>
    <row r="36095" spans="7:7">
      <c r="G36095"/>
    </row>
    <row r="36096" spans="7:7">
      <c r="G36096"/>
    </row>
    <row r="36097" spans="7:7">
      <c r="G36097"/>
    </row>
    <row r="36098" spans="7:7">
      <c r="G36098"/>
    </row>
    <row r="36099" spans="7:7">
      <c r="G36099"/>
    </row>
    <row r="36100" spans="7:7">
      <c r="G36100"/>
    </row>
    <row r="36101" spans="7:7">
      <c r="G36101"/>
    </row>
    <row r="36102" spans="7:7">
      <c r="G36102"/>
    </row>
    <row r="36103" spans="7:7">
      <c r="G36103"/>
    </row>
    <row r="36104" spans="7:7">
      <c r="G36104"/>
    </row>
    <row r="36105" spans="7:7">
      <c r="G36105"/>
    </row>
    <row r="36106" spans="7:7">
      <c r="G36106"/>
    </row>
    <row r="36107" spans="7:7">
      <c r="G36107"/>
    </row>
    <row r="36108" spans="7:7">
      <c r="G36108"/>
    </row>
    <row r="36109" spans="7:7">
      <c r="G36109"/>
    </row>
    <row r="36110" spans="7:7">
      <c r="G36110"/>
    </row>
    <row r="36111" spans="7:7">
      <c r="G36111"/>
    </row>
    <row r="36112" spans="7:7">
      <c r="G36112"/>
    </row>
    <row r="36113" spans="7:7">
      <c r="G36113"/>
    </row>
    <row r="36114" spans="7:7">
      <c r="G36114"/>
    </row>
    <row r="36115" spans="7:7">
      <c r="G36115"/>
    </row>
    <row r="36116" spans="7:7">
      <c r="G36116"/>
    </row>
    <row r="36117" spans="7:7">
      <c r="G36117"/>
    </row>
    <row r="36118" spans="7:7">
      <c r="G36118"/>
    </row>
    <row r="36119" spans="7:7">
      <c r="G36119"/>
    </row>
    <row r="36120" spans="7:7">
      <c r="G36120"/>
    </row>
    <row r="36121" spans="7:7">
      <c r="G36121"/>
    </row>
    <row r="36122" spans="7:7">
      <c r="G36122"/>
    </row>
    <row r="36123" spans="7:7">
      <c r="G36123"/>
    </row>
    <row r="36124" spans="7:7">
      <c r="G36124"/>
    </row>
    <row r="36125" spans="7:7">
      <c r="G36125"/>
    </row>
    <row r="36126" spans="7:7">
      <c r="G36126"/>
    </row>
    <row r="36127" spans="7:7">
      <c r="G36127"/>
    </row>
    <row r="36128" spans="7:7">
      <c r="G36128"/>
    </row>
    <row r="36129" spans="7:7">
      <c r="G36129"/>
    </row>
    <row r="36130" spans="7:7">
      <c r="G36130"/>
    </row>
    <row r="36131" spans="7:7">
      <c r="G36131"/>
    </row>
    <row r="36132" spans="7:7">
      <c r="G36132"/>
    </row>
    <row r="36133" spans="7:7">
      <c r="G36133"/>
    </row>
    <row r="36134" spans="7:7">
      <c r="G36134"/>
    </row>
    <row r="36135" spans="7:7">
      <c r="G36135"/>
    </row>
    <row r="36136" spans="7:7">
      <c r="G36136"/>
    </row>
    <row r="36137" spans="7:7">
      <c r="G36137"/>
    </row>
    <row r="36138" spans="7:7">
      <c r="G36138"/>
    </row>
    <row r="36139" spans="7:7">
      <c r="G36139"/>
    </row>
    <row r="36140" spans="7:7">
      <c r="G36140"/>
    </row>
    <row r="36141" spans="7:7">
      <c r="G36141"/>
    </row>
    <row r="36142" spans="7:7">
      <c r="G36142"/>
    </row>
    <row r="36143" spans="7:7">
      <c r="G36143"/>
    </row>
    <row r="36144" spans="7:7">
      <c r="G36144"/>
    </row>
    <row r="36145" spans="7:7">
      <c r="G36145"/>
    </row>
    <row r="36146" spans="7:7">
      <c r="G36146"/>
    </row>
    <row r="36147" spans="7:7">
      <c r="G36147"/>
    </row>
    <row r="36148" spans="7:7">
      <c r="G36148"/>
    </row>
    <row r="36149" spans="7:7">
      <c r="G36149"/>
    </row>
    <row r="36150" spans="7:7">
      <c r="G36150"/>
    </row>
    <row r="36151" spans="7:7">
      <c r="G36151"/>
    </row>
    <row r="36152" spans="7:7">
      <c r="G36152"/>
    </row>
    <row r="36153" spans="7:7">
      <c r="G36153"/>
    </row>
    <row r="36154" spans="7:7">
      <c r="G36154"/>
    </row>
    <row r="36155" spans="7:7">
      <c r="G36155"/>
    </row>
    <row r="36156" spans="7:7">
      <c r="G36156"/>
    </row>
    <row r="36157" spans="7:7">
      <c r="G36157"/>
    </row>
    <row r="36158" spans="7:7">
      <c r="G36158"/>
    </row>
    <row r="36159" spans="7:7">
      <c r="G36159"/>
    </row>
    <row r="36160" spans="7:7">
      <c r="G36160"/>
    </row>
    <row r="36161" spans="7:7">
      <c r="G36161"/>
    </row>
    <row r="36162" spans="7:7">
      <c r="G36162"/>
    </row>
    <row r="36163" spans="7:7">
      <c r="G36163"/>
    </row>
    <row r="36164" spans="7:7">
      <c r="G36164"/>
    </row>
    <row r="36165" spans="7:7">
      <c r="G36165"/>
    </row>
    <row r="36166" spans="7:7">
      <c r="G36166"/>
    </row>
    <row r="36167" spans="7:7">
      <c r="G36167"/>
    </row>
    <row r="36168" spans="7:7">
      <c r="G36168"/>
    </row>
    <row r="36169" spans="7:7">
      <c r="G36169"/>
    </row>
    <row r="36170" spans="7:7">
      <c r="G36170"/>
    </row>
    <row r="36171" spans="7:7">
      <c r="G36171"/>
    </row>
    <row r="36172" spans="7:7">
      <c r="G36172"/>
    </row>
    <row r="36173" spans="7:7">
      <c r="G36173"/>
    </row>
    <row r="36174" spans="7:7">
      <c r="G36174"/>
    </row>
    <row r="36175" spans="7:7">
      <c r="G36175"/>
    </row>
    <row r="36176" spans="7:7">
      <c r="G36176"/>
    </row>
    <row r="36177" spans="7:7">
      <c r="G36177"/>
    </row>
    <row r="36178" spans="7:7">
      <c r="G36178"/>
    </row>
    <row r="36179" spans="7:7">
      <c r="G36179"/>
    </row>
    <row r="36180" spans="7:7">
      <c r="G36180"/>
    </row>
    <row r="36181" spans="7:7">
      <c r="G36181"/>
    </row>
    <row r="36182" spans="7:7">
      <c r="G36182"/>
    </row>
    <row r="36183" spans="7:7">
      <c r="G36183"/>
    </row>
    <row r="36184" spans="7:7">
      <c r="G36184"/>
    </row>
    <row r="36185" spans="7:7">
      <c r="G36185"/>
    </row>
    <row r="36186" spans="7:7">
      <c r="G36186"/>
    </row>
    <row r="36187" spans="7:7">
      <c r="G36187"/>
    </row>
    <row r="36188" spans="7:7">
      <c r="G36188"/>
    </row>
    <row r="36189" spans="7:7">
      <c r="G36189"/>
    </row>
    <row r="36190" spans="7:7">
      <c r="G36190"/>
    </row>
    <row r="36191" spans="7:7">
      <c r="G36191"/>
    </row>
    <row r="36192" spans="7:7">
      <c r="G36192"/>
    </row>
    <row r="36193" spans="7:7">
      <c r="G36193"/>
    </row>
    <row r="36194" spans="7:7">
      <c r="G36194"/>
    </row>
    <row r="36195" spans="7:7">
      <c r="G36195"/>
    </row>
    <row r="36196" spans="7:7">
      <c r="G36196"/>
    </row>
    <row r="36197" spans="7:7">
      <c r="G36197"/>
    </row>
    <row r="36198" spans="7:7">
      <c r="G36198"/>
    </row>
    <row r="36199" spans="7:7">
      <c r="G36199"/>
    </row>
    <row r="36200" spans="7:7">
      <c r="G36200"/>
    </row>
    <row r="36201" spans="7:7">
      <c r="G36201"/>
    </row>
    <row r="36202" spans="7:7">
      <c r="G36202"/>
    </row>
    <row r="36203" spans="7:7">
      <c r="G36203"/>
    </row>
    <row r="36204" spans="7:7">
      <c r="G36204"/>
    </row>
    <row r="36205" spans="7:7">
      <c r="G36205"/>
    </row>
    <row r="36206" spans="7:7">
      <c r="G36206"/>
    </row>
    <row r="36207" spans="7:7">
      <c r="G36207"/>
    </row>
    <row r="36208" spans="7:7">
      <c r="G36208"/>
    </row>
    <row r="36209" spans="7:7">
      <c r="G36209"/>
    </row>
    <row r="36210" spans="7:7">
      <c r="G36210"/>
    </row>
    <row r="36211" spans="7:7">
      <c r="G36211"/>
    </row>
    <row r="36212" spans="7:7">
      <c r="G36212"/>
    </row>
    <row r="36213" spans="7:7">
      <c r="G36213"/>
    </row>
    <row r="36214" spans="7:7">
      <c r="G36214"/>
    </row>
    <row r="36215" spans="7:7">
      <c r="G36215"/>
    </row>
    <row r="36216" spans="7:7">
      <c r="G36216"/>
    </row>
    <row r="36217" spans="7:7">
      <c r="G36217"/>
    </row>
    <row r="36218" spans="7:7">
      <c r="G36218"/>
    </row>
    <row r="36219" spans="7:7">
      <c r="G36219"/>
    </row>
    <row r="36220" spans="7:7">
      <c r="G36220"/>
    </row>
    <row r="36221" spans="7:7">
      <c r="G36221"/>
    </row>
    <row r="36222" spans="7:7">
      <c r="G36222"/>
    </row>
    <row r="36223" spans="7:7">
      <c r="G36223"/>
    </row>
    <row r="36224" spans="7:7">
      <c r="G36224"/>
    </row>
    <row r="36225" spans="7:7">
      <c r="G36225"/>
    </row>
    <row r="36226" spans="7:7">
      <c r="G36226"/>
    </row>
    <row r="36227" spans="7:7">
      <c r="G36227"/>
    </row>
    <row r="36228" spans="7:7">
      <c r="G36228"/>
    </row>
    <row r="36229" spans="7:7">
      <c r="G36229"/>
    </row>
    <row r="36230" spans="7:7">
      <c r="G36230"/>
    </row>
    <row r="36231" spans="7:7">
      <c r="G36231"/>
    </row>
    <row r="36232" spans="7:7">
      <c r="G36232"/>
    </row>
    <row r="36233" spans="7:7">
      <c r="G36233"/>
    </row>
    <row r="36234" spans="7:7">
      <c r="G36234"/>
    </row>
    <row r="36235" spans="7:7">
      <c r="G36235"/>
    </row>
    <row r="36236" spans="7:7">
      <c r="G36236"/>
    </row>
    <row r="36237" spans="7:7">
      <c r="G36237"/>
    </row>
    <row r="36238" spans="7:7">
      <c r="G36238"/>
    </row>
    <row r="36239" spans="7:7">
      <c r="G36239"/>
    </row>
    <row r="36240" spans="7:7">
      <c r="G36240"/>
    </row>
    <row r="36241" spans="7:7">
      <c r="G36241"/>
    </row>
    <row r="36242" spans="7:7">
      <c r="G36242"/>
    </row>
    <row r="36243" spans="7:7">
      <c r="G36243"/>
    </row>
    <row r="36244" spans="7:7">
      <c r="G36244"/>
    </row>
    <row r="36245" spans="7:7">
      <c r="G36245"/>
    </row>
    <row r="36246" spans="7:7">
      <c r="G36246"/>
    </row>
    <row r="36247" spans="7:7">
      <c r="G36247"/>
    </row>
    <row r="36248" spans="7:7">
      <c r="G36248"/>
    </row>
    <row r="36249" spans="7:7">
      <c r="G36249"/>
    </row>
    <row r="36250" spans="7:7">
      <c r="G36250"/>
    </row>
    <row r="36251" spans="7:7">
      <c r="G36251"/>
    </row>
    <row r="36252" spans="7:7">
      <c r="G36252"/>
    </row>
    <row r="36253" spans="7:7">
      <c r="G36253"/>
    </row>
    <row r="36254" spans="7:7">
      <c r="G36254"/>
    </row>
    <row r="36255" spans="7:7">
      <c r="G36255"/>
    </row>
    <row r="36256" spans="7:7">
      <c r="G36256"/>
    </row>
    <row r="36257" spans="7:7">
      <c r="G36257"/>
    </row>
    <row r="36258" spans="7:7">
      <c r="G36258"/>
    </row>
    <row r="36259" spans="7:7">
      <c r="G36259"/>
    </row>
    <row r="36260" spans="7:7">
      <c r="G36260"/>
    </row>
    <row r="36261" spans="7:7">
      <c r="G36261"/>
    </row>
    <row r="36262" spans="7:7">
      <c r="G36262"/>
    </row>
    <row r="36263" spans="7:7">
      <c r="G36263"/>
    </row>
    <row r="36264" spans="7:7">
      <c r="G36264"/>
    </row>
    <row r="36265" spans="7:7">
      <c r="G36265"/>
    </row>
    <row r="36266" spans="7:7">
      <c r="G36266"/>
    </row>
    <row r="36267" spans="7:7">
      <c r="G36267"/>
    </row>
    <row r="36268" spans="7:7">
      <c r="G36268"/>
    </row>
    <row r="36269" spans="7:7">
      <c r="G36269"/>
    </row>
    <row r="36270" spans="7:7">
      <c r="G36270"/>
    </row>
    <row r="36271" spans="7:7">
      <c r="G36271"/>
    </row>
    <row r="36272" spans="7:7">
      <c r="G36272"/>
    </row>
    <row r="36273" spans="7:7">
      <c r="G36273"/>
    </row>
    <row r="36274" spans="7:7">
      <c r="G36274"/>
    </row>
    <row r="36275" spans="7:7">
      <c r="G36275"/>
    </row>
    <row r="36276" spans="7:7">
      <c r="G36276"/>
    </row>
    <row r="36277" spans="7:7">
      <c r="G36277"/>
    </row>
    <row r="36278" spans="7:7">
      <c r="G36278"/>
    </row>
    <row r="36279" spans="7:7">
      <c r="G36279"/>
    </row>
    <row r="36280" spans="7:7">
      <c r="G36280"/>
    </row>
    <row r="36281" spans="7:7">
      <c r="G36281"/>
    </row>
    <row r="36282" spans="7:7">
      <c r="G36282"/>
    </row>
    <row r="36283" spans="7:7">
      <c r="G36283"/>
    </row>
    <row r="36284" spans="7:7">
      <c r="G36284"/>
    </row>
    <row r="36285" spans="7:7">
      <c r="G36285"/>
    </row>
    <row r="36286" spans="7:7">
      <c r="G36286"/>
    </row>
    <row r="36287" spans="7:7">
      <c r="G36287"/>
    </row>
    <row r="36288" spans="7:7">
      <c r="G36288"/>
    </row>
    <row r="36289" spans="7:7">
      <c r="G36289"/>
    </row>
    <row r="36290" spans="7:7">
      <c r="G36290"/>
    </row>
    <row r="36291" spans="7:7">
      <c r="G36291"/>
    </row>
    <row r="36292" spans="7:7">
      <c r="G36292"/>
    </row>
    <row r="36293" spans="7:7">
      <c r="G36293"/>
    </row>
    <row r="36294" spans="7:7">
      <c r="G36294"/>
    </row>
    <row r="36295" spans="7:7">
      <c r="G36295"/>
    </row>
    <row r="36296" spans="7:7">
      <c r="G36296"/>
    </row>
    <row r="36297" spans="7:7">
      <c r="G36297"/>
    </row>
    <row r="36298" spans="7:7">
      <c r="G36298"/>
    </row>
    <row r="36299" spans="7:7">
      <c r="G36299"/>
    </row>
    <row r="36300" spans="7:7">
      <c r="G36300"/>
    </row>
    <row r="36301" spans="7:7">
      <c r="G36301"/>
    </row>
    <row r="36302" spans="7:7">
      <c r="G36302"/>
    </row>
    <row r="36303" spans="7:7">
      <c r="G36303"/>
    </row>
    <row r="36304" spans="7:7">
      <c r="G36304"/>
    </row>
    <row r="36305" spans="7:7">
      <c r="G36305"/>
    </row>
    <row r="36306" spans="7:7">
      <c r="G36306"/>
    </row>
    <row r="36307" spans="7:7">
      <c r="G36307"/>
    </row>
    <row r="36308" spans="7:7">
      <c r="G36308"/>
    </row>
    <row r="36309" spans="7:7">
      <c r="G36309"/>
    </row>
    <row r="36310" spans="7:7">
      <c r="G36310"/>
    </row>
    <row r="36311" spans="7:7">
      <c r="G36311"/>
    </row>
    <row r="36312" spans="7:7">
      <c r="G36312"/>
    </row>
    <row r="36313" spans="7:7">
      <c r="G36313"/>
    </row>
    <row r="36314" spans="7:7">
      <c r="G36314"/>
    </row>
    <row r="36315" spans="7:7">
      <c r="G36315"/>
    </row>
    <row r="36316" spans="7:7">
      <c r="G36316"/>
    </row>
    <row r="36317" spans="7:7">
      <c r="G36317"/>
    </row>
    <row r="36318" spans="7:7">
      <c r="G36318"/>
    </row>
    <row r="36319" spans="7:7">
      <c r="G36319"/>
    </row>
    <row r="36320" spans="7:7">
      <c r="G36320"/>
    </row>
    <row r="36321" spans="7:7">
      <c r="G36321"/>
    </row>
    <row r="36322" spans="7:7">
      <c r="G36322"/>
    </row>
    <row r="36323" spans="7:7">
      <c r="G36323"/>
    </row>
    <row r="36324" spans="7:7">
      <c r="G36324"/>
    </row>
    <row r="36325" spans="7:7">
      <c r="G36325"/>
    </row>
    <row r="36326" spans="7:7">
      <c r="G36326"/>
    </row>
    <row r="36327" spans="7:7">
      <c r="G36327"/>
    </row>
    <row r="36328" spans="7:7">
      <c r="G36328"/>
    </row>
    <row r="36329" spans="7:7">
      <c r="G36329"/>
    </row>
    <row r="36330" spans="7:7">
      <c r="G36330"/>
    </row>
    <row r="36331" spans="7:7">
      <c r="G36331"/>
    </row>
    <row r="36332" spans="7:7">
      <c r="G36332"/>
    </row>
    <row r="36333" spans="7:7">
      <c r="G36333"/>
    </row>
    <row r="36334" spans="7:7">
      <c r="G36334"/>
    </row>
    <row r="36335" spans="7:7">
      <c r="G36335"/>
    </row>
    <row r="36336" spans="7:7">
      <c r="G36336"/>
    </row>
    <row r="36337" spans="7:7">
      <c r="G36337"/>
    </row>
    <row r="36338" spans="7:7">
      <c r="G36338"/>
    </row>
    <row r="36339" spans="7:7">
      <c r="G36339"/>
    </row>
    <row r="36340" spans="7:7">
      <c r="G36340"/>
    </row>
    <row r="36341" spans="7:7">
      <c r="G36341"/>
    </row>
    <row r="36342" spans="7:7">
      <c r="G36342"/>
    </row>
    <row r="36343" spans="7:7">
      <c r="G36343"/>
    </row>
    <row r="36344" spans="7:7">
      <c r="G36344"/>
    </row>
    <row r="36345" spans="7:7">
      <c r="G36345"/>
    </row>
    <row r="36346" spans="7:7">
      <c r="G36346"/>
    </row>
    <row r="36347" spans="7:7">
      <c r="G36347"/>
    </row>
    <row r="36348" spans="7:7">
      <c r="G36348"/>
    </row>
    <row r="36349" spans="7:7">
      <c r="G36349"/>
    </row>
    <row r="36350" spans="7:7">
      <c r="G36350"/>
    </row>
    <row r="36351" spans="7:7">
      <c r="G36351"/>
    </row>
    <row r="36352" spans="7:7">
      <c r="G36352"/>
    </row>
    <row r="36353" spans="7:7">
      <c r="G36353"/>
    </row>
    <row r="36354" spans="7:7">
      <c r="G36354"/>
    </row>
    <row r="36355" spans="7:7">
      <c r="G36355"/>
    </row>
    <row r="36356" spans="7:7">
      <c r="G36356"/>
    </row>
    <row r="36357" spans="7:7">
      <c r="G36357"/>
    </row>
    <row r="36358" spans="7:7">
      <c r="G36358"/>
    </row>
    <row r="36359" spans="7:7">
      <c r="G36359"/>
    </row>
    <row r="36360" spans="7:7">
      <c r="G36360"/>
    </row>
    <row r="36361" spans="7:7">
      <c r="G36361"/>
    </row>
    <row r="36362" spans="7:7">
      <c r="G36362"/>
    </row>
    <row r="36363" spans="7:7">
      <c r="G36363"/>
    </row>
    <row r="36364" spans="7:7">
      <c r="G36364"/>
    </row>
    <row r="36365" spans="7:7">
      <c r="G36365"/>
    </row>
    <row r="36366" spans="7:7">
      <c r="G36366"/>
    </row>
    <row r="36367" spans="7:7">
      <c r="G36367"/>
    </row>
    <row r="36368" spans="7:7">
      <c r="G36368"/>
    </row>
    <row r="36369" spans="7:7">
      <c r="G36369"/>
    </row>
    <row r="36370" spans="7:7">
      <c r="G36370"/>
    </row>
    <row r="36371" spans="7:7">
      <c r="G36371"/>
    </row>
    <row r="36372" spans="7:7">
      <c r="G36372"/>
    </row>
    <row r="36373" spans="7:7">
      <c r="G36373"/>
    </row>
    <row r="36374" spans="7:7">
      <c r="G36374"/>
    </row>
    <row r="36375" spans="7:7">
      <c r="G36375"/>
    </row>
    <row r="36376" spans="7:7">
      <c r="G36376"/>
    </row>
    <row r="36377" spans="7:7">
      <c r="G36377"/>
    </row>
    <row r="36378" spans="7:7">
      <c r="G36378"/>
    </row>
    <row r="36379" spans="7:7">
      <c r="G36379"/>
    </row>
    <row r="36380" spans="7:7">
      <c r="G36380"/>
    </row>
    <row r="36381" spans="7:7">
      <c r="G36381"/>
    </row>
    <row r="36382" spans="7:7">
      <c r="G36382"/>
    </row>
    <row r="36383" spans="7:7">
      <c r="G36383"/>
    </row>
    <row r="36384" spans="7:7">
      <c r="G36384"/>
    </row>
    <row r="36385" spans="7:7">
      <c r="G36385"/>
    </row>
    <row r="36386" spans="7:7">
      <c r="G36386"/>
    </row>
    <row r="36387" spans="7:7">
      <c r="G36387"/>
    </row>
    <row r="36388" spans="7:7">
      <c r="G36388"/>
    </row>
    <row r="36389" spans="7:7">
      <c r="G36389"/>
    </row>
    <row r="36390" spans="7:7">
      <c r="G36390"/>
    </row>
    <row r="36391" spans="7:7">
      <c r="G36391"/>
    </row>
    <row r="36392" spans="7:7">
      <c r="G36392"/>
    </row>
    <row r="36393" spans="7:7">
      <c r="G36393"/>
    </row>
    <row r="36394" spans="7:7">
      <c r="G36394"/>
    </row>
    <row r="36395" spans="7:7">
      <c r="G36395"/>
    </row>
    <row r="36396" spans="7:7">
      <c r="G36396"/>
    </row>
    <row r="36397" spans="7:7">
      <c r="G36397"/>
    </row>
    <row r="36398" spans="7:7">
      <c r="G36398"/>
    </row>
    <row r="36399" spans="7:7">
      <c r="G36399"/>
    </row>
    <row r="36400" spans="7:7">
      <c r="G36400"/>
    </row>
    <row r="36401" spans="7:7">
      <c r="G36401"/>
    </row>
    <row r="36402" spans="7:7">
      <c r="G36402"/>
    </row>
    <row r="36403" spans="7:7">
      <c r="G36403"/>
    </row>
    <row r="36404" spans="7:7">
      <c r="G36404"/>
    </row>
    <row r="36405" spans="7:7">
      <c r="G36405"/>
    </row>
    <row r="36406" spans="7:7">
      <c r="G36406"/>
    </row>
    <row r="36407" spans="7:7">
      <c r="G36407"/>
    </row>
    <row r="36408" spans="7:7">
      <c r="G36408"/>
    </row>
    <row r="36409" spans="7:7">
      <c r="G36409"/>
    </row>
    <row r="36410" spans="7:7">
      <c r="G36410"/>
    </row>
    <row r="36411" spans="7:7">
      <c r="G36411"/>
    </row>
    <row r="36412" spans="7:7">
      <c r="G36412"/>
    </row>
    <row r="36413" spans="7:7">
      <c r="G36413"/>
    </row>
    <row r="36414" spans="7:7">
      <c r="G36414"/>
    </row>
    <row r="36415" spans="7:7">
      <c r="G36415"/>
    </row>
    <row r="36416" spans="7:7">
      <c r="G36416"/>
    </row>
    <row r="36417" spans="7:7">
      <c r="G36417"/>
    </row>
    <row r="36418" spans="7:7">
      <c r="G36418"/>
    </row>
    <row r="36419" spans="7:7">
      <c r="G36419"/>
    </row>
    <row r="36420" spans="7:7">
      <c r="G36420"/>
    </row>
    <row r="36421" spans="7:7">
      <c r="G36421"/>
    </row>
    <row r="36422" spans="7:7">
      <c r="G36422"/>
    </row>
    <row r="36423" spans="7:7">
      <c r="G36423"/>
    </row>
    <row r="36424" spans="7:7">
      <c r="G36424"/>
    </row>
    <row r="36425" spans="7:7">
      <c r="G36425"/>
    </row>
    <row r="36426" spans="7:7">
      <c r="G36426"/>
    </row>
    <row r="36427" spans="7:7">
      <c r="G36427"/>
    </row>
    <row r="36428" spans="7:7">
      <c r="G36428"/>
    </row>
    <row r="36429" spans="7:7">
      <c r="G36429"/>
    </row>
    <row r="36430" spans="7:7">
      <c r="G36430"/>
    </row>
    <row r="36431" spans="7:7">
      <c r="G36431"/>
    </row>
    <row r="36432" spans="7:7">
      <c r="G36432"/>
    </row>
    <row r="36433" spans="7:7">
      <c r="G36433"/>
    </row>
    <row r="36434" spans="7:7">
      <c r="G36434"/>
    </row>
    <row r="36435" spans="7:7">
      <c r="G36435"/>
    </row>
    <row r="36436" spans="7:7">
      <c r="G36436"/>
    </row>
    <row r="36437" spans="7:7">
      <c r="G36437"/>
    </row>
    <row r="36438" spans="7:7">
      <c r="G36438"/>
    </row>
    <row r="36439" spans="7:7">
      <c r="G36439"/>
    </row>
    <row r="36440" spans="7:7">
      <c r="G36440"/>
    </row>
    <row r="36441" spans="7:7">
      <c r="G36441"/>
    </row>
    <row r="36442" spans="7:7">
      <c r="G36442"/>
    </row>
    <row r="36443" spans="7:7">
      <c r="G36443"/>
    </row>
    <row r="36444" spans="7:7">
      <c r="G36444"/>
    </row>
    <row r="36445" spans="7:7">
      <c r="G36445"/>
    </row>
    <row r="36446" spans="7:7">
      <c r="G36446"/>
    </row>
    <row r="36447" spans="7:7">
      <c r="G36447"/>
    </row>
    <row r="36448" spans="7:7">
      <c r="G36448"/>
    </row>
    <row r="36449" spans="7:7">
      <c r="G36449"/>
    </row>
    <row r="36450" spans="7:7">
      <c r="G36450"/>
    </row>
    <row r="36451" spans="7:7">
      <c r="G36451"/>
    </row>
    <row r="36452" spans="7:7">
      <c r="G36452"/>
    </row>
    <row r="36453" spans="7:7">
      <c r="G36453"/>
    </row>
    <row r="36454" spans="7:7">
      <c r="G36454"/>
    </row>
    <row r="36455" spans="7:7">
      <c r="G36455"/>
    </row>
    <row r="36456" spans="7:7">
      <c r="G36456"/>
    </row>
    <row r="36457" spans="7:7">
      <c r="G36457"/>
    </row>
    <row r="36458" spans="7:7">
      <c r="G36458"/>
    </row>
    <row r="36459" spans="7:7">
      <c r="G36459"/>
    </row>
    <row r="36460" spans="7:7">
      <c r="G36460"/>
    </row>
    <row r="36461" spans="7:7">
      <c r="G36461"/>
    </row>
    <row r="36462" spans="7:7">
      <c r="G36462"/>
    </row>
    <row r="36463" spans="7:7">
      <c r="G36463"/>
    </row>
    <row r="36464" spans="7:7">
      <c r="G36464"/>
    </row>
    <row r="36465" spans="7:7">
      <c r="G36465"/>
    </row>
    <row r="36466" spans="7:7">
      <c r="G36466"/>
    </row>
    <row r="36467" spans="7:7">
      <c r="G36467"/>
    </row>
    <row r="36468" spans="7:7">
      <c r="G36468"/>
    </row>
    <row r="36469" spans="7:7">
      <c r="G36469"/>
    </row>
    <row r="36470" spans="7:7">
      <c r="G36470"/>
    </row>
    <row r="36471" spans="7:7">
      <c r="G36471"/>
    </row>
    <row r="36472" spans="7:7">
      <c r="G36472"/>
    </row>
    <row r="36473" spans="7:7">
      <c r="G36473"/>
    </row>
    <row r="36474" spans="7:7">
      <c r="G36474"/>
    </row>
    <row r="36475" spans="7:7">
      <c r="G36475"/>
    </row>
    <row r="36476" spans="7:7">
      <c r="G36476"/>
    </row>
    <row r="36477" spans="7:7">
      <c r="G36477"/>
    </row>
    <row r="36478" spans="7:7">
      <c r="G36478"/>
    </row>
    <row r="36479" spans="7:7">
      <c r="G36479"/>
    </row>
    <row r="36480" spans="7:7">
      <c r="G36480"/>
    </row>
    <row r="36481" spans="7:7">
      <c r="G36481"/>
    </row>
    <row r="36482" spans="7:7">
      <c r="G36482"/>
    </row>
    <row r="36483" spans="7:7">
      <c r="G36483"/>
    </row>
    <row r="36484" spans="7:7">
      <c r="G36484"/>
    </row>
    <row r="36485" spans="7:7">
      <c r="G36485"/>
    </row>
    <row r="36486" spans="7:7">
      <c r="G36486"/>
    </row>
    <row r="36487" spans="7:7">
      <c r="G36487"/>
    </row>
    <row r="36488" spans="7:7">
      <c r="G36488"/>
    </row>
    <row r="36489" spans="7:7">
      <c r="G36489"/>
    </row>
    <row r="36490" spans="7:7">
      <c r="G36490"/>
    </row>
    <row r="36491" spans="7:7">
      <c r="G36491"/>
    </row>
    <row r="36492" spans="7:7">
      <c r="G36492"/>
    </row>
    <row r="36493" spans="7:7">
      <c r="G36493"/>
    </row>
    <row r="36494" spans="7:7">
      <c r="G36494"/>
    </row>
    <row r="36495" spans="7:7">
      <c r="G36495"/>
    </row>
    <row r="36496" spans="7:7">
      <c r="G36496"/>
    </row>
    <row r="36497" spans="7:7">
      <c r="G36497"/>
    </row>
    <row r="36498" spans="7:7">
      <c r="G36498"/>
    </row>
    <row r="36499" spans="7:7">
      <c r="G36499"/>
    </row>
    <row r="36500" spans="7:7">
      <c r="G36500"/>
    </row>
    <row r="36501" spans="7:7">
      <c r="G36501"/>
    </row>
    <row r="36502" spans="7:7">
      <c r="G36502"/>
    </row>
    <row r="36503" spans="7:7">
      <c r="G36503"/>
    </row>
    <row r="36504" spans="7:7">
      <c r="G36504"/>
    </row>
    <row r="36505" spans="7:7">
      <c r="G36505"/>
    </row>
    <row r="36506" spans="7:7">
      <c r="G36506"/>
    </row>
    <row r="36507" spans="7:7">
      <c r="G36507"/>
    </row>
    <row r="36508" spans="7:7">
      <c r="G36508"/>
    </row>
    <row r="36509" spans="7:7">
      <c r="G36509"/>
    </row>
    <row r="36510" spans="7:7">
      <c r="G36510"/>
    </row>
    <row r="36511" spans="7:7">
      <c r="G36511"/>
    </row>
    <row r="36512" spans="7:7">
      <c r="G36512"/>
    </row>
    <row r="36513" spans="7:7">
      <c r="G36513"/>
    </row>
    <row r="36514" spans="7:7">
      <c r="G36514"/>
    </row>
    <row r="36515" spans="7:7">
      <c r="G36515"/>
    </row>
    <row r="36516" spans="7:7">
      <c r="G36516"/>
    </row>
    <row r="36517" spans="7:7">
      <c r="G36517"/>
    </row>
    <row r="36518" spans="7:7">
      <c r="G36518"/>
    </row>
    <row r="36519" spans="7:7">
      <c r="G36519"/>
    </row>
    <row r="36520" spans="7:7">
      <c r="G36520"/>
    </row>
    <row r="36521" spans="7:7">
      <c r="G36521"/>
    </row>
    <row r="36522" spans="7:7">
      <c r="G36522"/>
    </row>
    <row r="36523" spans="7:7">
      <c r="G36523"/>
    </row>
    <row r="36524" spans="7:7">
      <c r="G36524"/>
    </row>
    <row r="36525" spans="7:7">
      <c r="G36525"/>
    </row>
    <row r="36526" spans="7:7">
      <c r="G36526"/>
    </row>
    <row r="36527" spans="7:7">
      <c r="G36527"/>
    </row>
    <row r="36528" spans="7:7">
      <c r="G36528"/>
    </row>
    <row r="36529" spans="7:7">
      <c r="G36529"/>
    </row>
    <row r="36530" spans="7:7">
      <c r="G36530"/>
    </row>
    <row r="36531" spans="7:7">
      <c r="G36531"/>
    </row>
    <row r="36532" spans="7:7">
      <c r="G36532"/>
    </row>
    <row r="36533" spans="7:7">
      <c r="G36533"/>
    </row>
    <row r="36534" spans="7:7">
      <c r="G36534"/>
    </row>
    <row r="36535" spans="7:7">
      <c r="G36535"/>
    </row>
    <row r="36536" spans="7:7">
      <c r="G36536"/>
    </row>
    <row r="36537" spans="7:7">
      <c r="G36537"/>
    </row>
    <row r="36538" spans="7:7">
      <c r="G36538"/>
    </row>
    <row r="36539" spans="7:7">
      <c r="G36539"/>
    </row>
    <row r="36540" spans="7:7">
      <c r="G36540"/>
    </row>
    <row r="36541" spans="7:7">
      <c r="G36541"/>
    </row>
    <row r="36542" spans="7:7">
      <c r="G36542"/>
    </row>
    <row r="36543" spans="7:7">
      <c r="G36543"/>
    </row>
    <row r="36544" spans="7:7">
      <c r="G36544"/>
    </row>
    <row r="36545" spans="7:7">
      <c r="G36545"/>
    </row>
    <row r="36546" spans="7:7">
      <c r="G36546"/>
    </row>
    <row r="36547" spans="7:7">
      <c r="G36547"/>
    </row>
    <row r="36548" spans="7:7">
      <c r="G36548"/>
    </row>
    <row r="36549" spans="7:7">
      <c r="G36549"/>
    </row>
    <row r="36550" spans="7:7">
      <c r="G36550"/>
    </row>
    <row r="36551" spans="7:7">
      <c r="G36551"/>
    </row>
    <row r="36552" spans="7:7">
      <c r="G36552"/>
    </row>
    <row r="36553" spans="7:7">
      <c r="G36553"/>
    </row>
    <row r="36554" spans="7:7">
      <c r="G36554"/>
    </row>
    <row r="36555" spans="7:7">
      <c r="G36555"/>
    </row>
    <row r="36556" spans="7:7">
      <c r="G36556"/>
    </row>
    <row r="36557" spans="7:7">
      <c r="G36557"/>
    </row>
    <row r="36558" spans="7:7">
      <c r="G36558"/>
    </row>
    <row r="36559" spans="7:7">
      <c r="G36559"/>
    </row>
    <row r="36560" spans="7:7">
      <c r="G36560"/>
    </row>
    <row r="36561" spans="7:7">
      <c r="G36561"/>
    </row>
    <row r="36562" spans="7:7">
      <c r="G36562"/>
    </row>
    <row r="36563" spans="7:7">
      <c r="G36563"/>
    </row>
    <row r="36564" spans="7:7">
      <c r="G36564"/>
    </row>
    <row r="36565" spans="7:7">
      <c r="G36565"/>
    </row>
    <row r="36566" spans="7:7">
      <c r="G36566"/>
    </row>
    <row r="36567" spans="7:7">
      <c r="G36567"/>
    </row>
    <row r="36568" spans="7:7">
      <c r="G36568"/>
    </row>
    <row r="36569" spans="7:7">
      <c r="G36569"/>
    </row>
    <row r="36570" spans="7:7">
      <c r="G36570"/>
    </row>
    <row r="36571" spans="7:7">
      <c r="G36571"/>
    </row>
    <row r="36572" spans="7:7">
      <c r="G36572"/>
    </row>
    <row r="36573" spans="7:7">
      <c r="G36573"/>
    </row>
    <row r="36574" spans="7:7">
      <c r="G36574"/>
    </row>
    <row r="36575" spans="7:7">
      <c r="G36575"/>
    </row>
    <row r="36576" spans="7:7">
      <c r="G36576"/>
    </row>
    <row r="36577" spans="7:7">
      <c r="G36577"/>
    </row>
    <row r="36578" spans="7:7">
      <c r="G36578"/>
    </row>
    <row r="36579" spans="7:7">
      <c r="G36579"/>
    </row>
    <row r="36580" spans="7:7">
      <c r="G36580"/>
    </row>
    <row r="36581" spans="7:7">
      <c r="G36581"/>
    </row>
    <row r="36582" spans="7:7">
      <c r="G36582"/>
    </row>
    <row r="36583" spans="7:7">
      <c r="G36583"/>
    </row>
    <row r="36584" spans="7:7">
      <c r="G36584"/>
    </row>
    <row r="36585" spans="7:7">
      <c r="G36585"/>
    </row>
    <row r="36586" spans="7:7">
      <c r="G36586"/>
    </row>
    <row r="36587" spans="7:7">
      <c r="G36587"/>
    </row>
    <row r="36588" spans="7:7">
      <c r="G36588"/>
    </row>
    <row r="36589" spans="7:7">
      <c r="G36589"/>
    </row>
    <row r="36590" spans="7:7">
      <c r="G36590"/>
    </row>
    <row r="36591" spans="7:7">
      <c r="G36591"/>
    </row>
    <row r="36592" spans="7:7">
      <c r="G36592"/>
    </row>
    <row r="36593" spans="7:7">
      <c r="G36593"/>
    </row>
    <row r="36594" spans="7:7">
      <c r="G36594"/>
    </row>
    <row r="36595" spans="7:7">
      <c r="G36595"/>
    </row>
    <row r="36596" spans="7:7">
      <c r="G36596"/>
    </row>
    <row r="36597" spans="7:7">
      <c r="G36597"/>
    </row>
    <row r="36598" spans="7:7">
      <c r="G36598"/>
    </row>
    <row r="36599" spans="7:7">
      <c r="G36599"/>
    </row>
    <row r="36600" spans="7:7">
      <c r="G36600"/>
    </row>
    <row r="36601" spans="7:7">
      <c r="G36601"/>
    </row>
    <row r="36602" spans="7:7">
      <c r="G36602"/>
    </row>
    <row r="36603" spans="7:7">
      <c r="G36603"/>
    </row>
    <row r="36604" spans="7:7">
      <c r="G36604"/>
    </row>
    <row r="36605" spans="7:7">
      <c r="G36605"/>
    </row>
    <row r="36606" spans="7:7">
      <c r="G36606"/>
    </row>
    <row r="36607" spans="7:7">
      <c r="G36607"/>
    </row>
    <row r="36608" spans="7:7">
      <c r="G36608"/>
    </row>
    <row r="36609" spans="7:7">
      <c r="G36609"/>
    </row>
    <row r="36610" spans="7:7">
      <c r="G36610"/>
    </row>
    <row r="36611" spans="7:7">
      <c r="G36611"/>
    </row>
    <row r="36612" spans="7:7">
      <c r="G36612"/>
    </row>
    <row r="36613" spans="7:7">
      <c r="G36613"/>
    </row>
    <row r="36614" spans="7:7">
      <c r="G36614"/>
    </row>
    <row r="36615" spans="7:7">
      <c r="G36615"/>
    </row>
    <row r="36616" spans="7:7">
      <c r="G36616"/>
    </row>
    <row r="36617" spans="7:7">
      <c r="G36617"/>
    </row>
    <row r="36618" spans="7:7">
      <c r="G36618"/>
    </row>
    <row r="36619" spans="7:7">
      <c r="G36619"/>
    </row>
    <row r="36620" spans="7:7">
      <c r="G36620"/>
    </row>
    <row r="36621" spans="7:7">
      <c r="G36621"/>
    </row>
    <row r="36622" spans="7:7">
      <c r="G36622"/>
    </row>
    <row r="36623" spans="7:7">
      <c r="G36623"/>
    </row>
    <row r="36624" spans="7:7">
      <c r="G36624"/>
    </row>
    <row r="36625" spans="7:7">
      <c r="G36625"/>
    </row>
    <row r="36626" spans="7:7">
      <c r="G36626"/>
    </row>
    <row r="36627" spans="7:7">
      <c r="G36627"/>
    </row>
    <row r="36628" spans="7:7">
      <c r="G36628"/>
    </row>
    <row r="36629" spans="7:7">
      <c r="G36629"/>
    </row>
    <row r="36630" spans="7:7">
      <c r="G36630"/>
    </row>
    <row r="36631" spans="7:7">
      <c r="G36631"/>
    </row>
    <row r="36632" spans="7:7">
      <c r="G36632"/>
    </row>
    <row r="36633" spans="7:7">
      <c r="G36633"/>
    </row>
    <row r="36634" spans="7:7">
      <c r="G36634"/>
    </row>
    <row r="36635" spans="7:7">
      <c r="G36635"/>
    </row>
    <row r="36636" spans="7:7">
      <c r="G36636"/>
    </row>
    <row r="36637" spans="7:7">
      <c r="G36637"/>
    </row>
    <row r="36638" spans="7:7">
      <c r="G36638"/>
    </row>
    <row r="36639" spans="7:7">
      <c r="G36639"/>
    </row>
    <row r="36640" spans="7:7">
      <c r="G36640"/>
    </row>
    <row r="36641" spans="7:7">
      <c r="G36641"/>
    </row>
    <row r="36642" spans="7:7">
      <c r="G36642"/>
    </row>
    <row r="36643" spans="7:7">
      <c r="G36643"/>
    </row>
    <row r="36644" spans="7:7">
      <c r="G36644"/>
    </row>
    <row r="36645" spans="7:7">
      <c r="G36645"/>
    </row>
    <row r="36646" spans="7:7">
      <c r="G36646"/>
    </row>
    <row r="36647" spans="7:7">
      <c r="G36647"/>
    </row>
    <row r="36648" spans="7:7">
      <c r="G36648"/>
    </row>
    <row r="36649" spans="7:7">
      <c r="G36649"/>
    </row>
    <row r="36650" spans="7:7">
      <c r="G36650"/>
    </row>
    <row r="36651" spans="7:7">
      <c r="G36651"/>
    </row>
    <row r="36652" spans="7:7">
      <c r="G36652"/>
    </row>
    <row r="36653" spans="7:7">
      <c r="G36653"/>
    </row>
    <row r="36654" spans="7:7">
      <c r="G36654"/>
    </row>
    <row r="36655" spans="7:7">
      <c r="G36655"/>
    </row>
    <row r="36656" spans="7:7">
      <c r="G36656"/>
    </row>
    <row r="36657" spans="7:7">
      <c r="G36657"/>
    </row>
    <row r="36658" spans="7:7">
      <c r="G36658"/>
    </row>
    <row r="36659" spans="7:7">
      <c r="G36659"/>
    </row>
    <row r="36660" spans="7:7">
      <c r="G36660"/>
    </row>
    <row r="36661" spans="7:7">
      <c r="G36661"/>
    </row>
    <row r="36662" spans="7:7">
      <c r="G36662"/>
    </row>
    <row r="36663" spans="7:7">
      <c r="G36663"/>
    </row>
    <row r="36664" spans="7:7">
      <c r="G36664"/>
    </row>
    <row r="36665" spans="7:7">
      <c r="G36665"/>
    </row>
    <row r="36666" spans="7:7">
      <c r="G36666"/>
    </row>
    <row r="36667" spans="7:7">
      <c r="G36667"/>
    </row>
    <row r="36668" spans="7:7">
      <c r="G36668"/>
    </row>
    <row r="36669" spans="7:7">
      <c r="G36669"/>
    </row>
    <row r="36670" spans="7:7">
      <c r="G36670"/>
    </row>
    <row r="36671" spans="7:7">
      <c r="G36671"/>
    </row>
    <row r="36672" spans="7:7">
      <c r="G36672"/>
    </row>
    <row r="36673" spans="7:7">
      <c r="G36673"/>
    </row>
    <row r="36674" spans="7:7">
      <c r="G36674"/>
    </row>
    <row r="36675" spans="7:7">
      <c r="G36675"/>
    </row>
    <row r="36676" spans="7:7">
      <c r="G36676"/>
    </row>
    <row r="36677" spans="7:7">
      <c r="G36677"/>
    </row>
    <row r="36678" spans="7:7">
      <c r="G36678"/>
    </row>
    <row r="36679" spans="7:7">
      <c r="G36679"/>
    </row>
    <row r="36680" spans="7:7">
      <c r="G36680"/>
    </row>
    <row r="36681" spans="7:7">
      <c r="G36681"/>
    </row>
    <row r="36682" spans="7:7">
      <c r="G36682"/>
    </row>
    <row r="36683" spans="7:7">
      <c r="G36683"/>
    </row>
    <row r="36684" spans="7:7">
      <c r="G36684"/>
    </row>
    <row r="36685" spans="7:7">
      <c r="G36685"/>
    </row>
    <row r="36686" spans="7:7">
      <c r="G36686"/>
    </row>
    <row r="36687" spans="7:7">
      <c r="G36687"/>
    </row>
    <row r="36688" spans="7:7">
      <c r="G36688"/>
    </row>
    <row r="36689" spans="7:7">
      <c r="G36689"/>
    </row>
    <row r="36690" spans="7:7">
      <c r="G36690"/>
    </row>
    <row r="36691" spans="7:7">
      <c r="G36691"/>
    </row>
    <row r="36692" spans="7:7">
      <c r="G36692"/>
    </row>
    <row r="36693" spans="7:7">
      <c r="G36693"/>
    </row>
    <row r="36694" spans="7:7">
      <c r="G36694"/>
    </row>
    <row r="36695" spans="7:7">
      <c r="G36695"/>
    </row>
    <row r="36696" spans="7:7">
      <c r="G36696"/>
    </row>
    <row r="36697" spans="7:7">
      <c r="G36697"/>
    </row>
    <row r="36698" spans="7:7">
      <c r="G36698"/>
    </row>
    <row r="36699" spans="7:7">
      <c r="G36699"/>
    </row>
    <row r="36700" spans="7:7">
      <c r="G36700"/>
    </row>
    <row r="36701" spans="7:7">
      <c r="G36701"/>
    </row>
    <row r="36702" spans="7:7">
      <c r="G36702"/>
    </row>
    <row r="36703" spans="7:7">
      <c r="G36703"/>
    </row>
    <row r="36704" spans="7:7">
      <c r="G36704"/>
    </row>
    <row r="36705" spans="7:7">
      <c r="G36705"/>
    </row>
    <row r="36706" spans="7:7">
      <c r="G36706"/>
    </row>
    <row r="36707" spans="7:7">
      <c r="G36707"/>
    </row>
    <row r="36708" spans="7:7">
      <c r="G36708"/>
    </row>
    <row r="36709" spans="7:7">
      <c r="G36709"/>
    </row>
    <row r="36710" spans="7:7">
      <c r="G36710"/>
    </row>
    <row r="36711" spans="7:7">
      <c r="G36711"/>
    </row>
    <row r="36712" spans="7:7">
      <c r="G36712"/>
    </row>
    <row r="36713" spans="7:7">
      <c r="G36713"/>
    </row>
    <row r="36714" spans="7:7">
      <c r="G36714"/>
    </row>
    <row r="36715" spans="7:7">
      <c r="G36715"/>
    </row>
    <row r="36716" spans="7:7">
      <c r="G36716"/>
    </row>
    <row r="36717" spans="7:7">
      <c r="G36717"/>
    </row>
    <row r="36718" spans="7:7">
      <c r="G36718"/>
    </row>
    <row r="36719" spans="7:7">
      <c r="G36719"/>
    </row>
    <row r="36720" spans="7:7">
      <c r="G36720"/>
    </row>
    <row r="36721" spans="7:7">
      <c r="G36721"/>
    </row>
    <row r="36722" spans="7:7">
      <c r="G36722"/>
    </row>
    <row r="36723" spans="7:7">
      <c r="G36723"/>
    </row>
    <row r="36724" spans="7:7">
      <c r="G36724"/>
    </row>
    <row r="36725" spans="7:7">
      <c r="G36725"/>
    </row>
    <row r="36726" spans="7:7">
      <c r="G36726"/>
    </row>
    <row r="36727" spans="7:7">
      <c r="G36727"/>
    </row>
    <row r="36728" spans="7:7">
      <c r="G36728"/>
    </row>
    <row r="36729" spans="7:7">
      <c r="G36729"/>
    </row>
    <row r="36730" spans="7:7">
      <c r="G36730"/>
    </row>
    <row r="36731" spans="7:7">
      <c r="G36731"/>
    </row>
    <row r="36732" spans="7:7">
      <c r="G36732"/>
    </row>
    <row r="36733" spans="7:7">
      <c r="G36733"/>
    </row>
    <row r="36734" spans="7:7">
      <c r="G36734"/>
    </row>
    <row r="36735" spans="7:7">
      <c r="G36735"/>
    </row>
    <row r="36736" spans="7:7">
      <c r="G36736"/>
    </row>
    <row r="36737" spans="7:7">
      <c r="G36737"/>
    </row>
    <row r="36738" spans="7:7">
      <c r="G36738"/>
    </row>
    <row r="36739" spans="7:7">
      <c r="G36739"/>
    </row>
    <row r="36740" spans="7:7">
      <c r="G36740"/>
    </row>
    <row r="36741" spans="7:7">
      <c r="G36741"/>
    </row>
    <row r="36742" spans="7:7">
      <c r="G36742"/>
    </row>
    <row r="36743" spans="7:7">
      <c r="G36743"/>
    </row>
    <row r="36744" spans="7:7">
      <c r="G36744"/>
    </row>
    <row r="36745" spans="7:7">
      <c r="G36745"/>
    </row>
    <row r="36746" spans="7:7">
      <c r="G36746"/>
    </row>
    <row r="36747" spans="7:7">
      <c r="G36747"/>
    </row>
    <row r="36748" spans="7:7">
      <c r="G36748"/>
    </row>
    <row r="36749" spans="7:7">
      <c r="G36749"/>
    </row>
    <row r="36750" spans="7:7">
      <c r="G36750"/>
    </row>
    <row r="36751" spans="7:7">
      <c r="G36751"/>
    </row>
    <row r="36752" spans="7:7">
      <c r="G36752"/>
    </row>
    <row r="36753" spans="7:7">
      <c r="G36753"/>
    </row>
    <row r="36754" spans="7:7">
      <c r="G36754"/>
    </row>
    <row r="36755" spans="7:7">
      <c r="G36755"/>
    </row>
    <row r="36756" spans="7:7">
      <c r="G36756"/>
    </row>
    <row r="36757" spans="7:7">
      <c r="G36757"/>
    </row>
    <row r="36758" spans="7:7">
      <c r="G36758"/>
    </row>
    <row r="36759" spans="7:7">
      <c r="G36759"/>
    </row>
    <row r="36760" spans="7:7">
      <c r="G36760"/>
    </row>
    <row r="36761" spans="7:7">
      <c r="G36761"/>
    </row>
    <row r="36762" spans="7:7">
      <c r="G36762"/>
    </row>
    <row r="36763" spans="7:7">
      <c r="G36763"/>
    </row>
    <row r="36764" spans="7:7">
      <c r="G36764"/>
    </row>
    <row r="36765" spans="7:7">
      <c r="G36765"/>
    </row>
    <row r="36766" spans="7:7">
      <c r="G36766"/>
    </row>
    <row r="36767" spans="7:7">
      <c r="G36767"/>
    </row>
    <row r="36768" spans="7:7">
      <c r="G36768"/>
    </row>
    <row r="36769" spans="7:7">
      <c r="G36769"/>
    </row>
    <row r="36770" spans="7:7">
      <c r="G36770"/>
    </row>
    <row r="36771" spans="7:7">
      <c r="G36771"/>
    </row>
    <row r="36772" spans="7:7">
      <c r="G36772"/>
    </row>
    <row r="36773" spans="7:7">
      <c r="G36773"/>
    </row>
    <row r="36774" spans="7:7">
      <c r="G36774"/>
    </row>
    <row r="36775" spans="7:7">
      <c r="G36775"/>
    </row>
    <row r="36776" spans="7:7">
      <c r="G36776"/>
    </row>
    <row r="36777" spans="7:7">
      <c r="G36777"/>
    </row>
    <row r="36778" spans="7:7">
      <c r="G36778"/>
    </row>
    <row r="36779" spans="7:7">
      <c r="G36779"/>
    </row>
    <row r="36780" spans="7:7">
      <c r="G36780"/>
    </row>
    <row r="36781" spans="7:7">
      <c r="G36781"/>
    </row>
    <row r="36782" spans="7:7">
      <c r="G36782"/>
    </row>
    <row r="36783" spans="7:7">
      <c r="G36783"/>
    </row>
    <row r="36784" spans="7:7">
      <c r="G36784"/>
    </row>
    <row r="36785" spans="7:7">
      <c r="G36785"/>
    </row>
    <row r="36786" spans="7:7">
      <c r="G36786"/>
    </row>
    <row r="36787" spans="7:7">
      <c r="G36787"/>
    </row>
    <row r="36788" spans="7:7">
      <c r="G36788"/>
    </row>
    <row r="36789" spans="7:7">
      <c r="G36789"/>
    </row>
    <row r="36790" spans="7:7">
      <c r="G36790"/>
    </row>
    <row r="36791" spans="7:7">
      <c r="G36791"/>
    </row>
    <row r="36792" spans="7:7">
      <c r="G36792"/>
    </row>
    <row r="36793" spans="7:7">
      <c r="G36793"/>
    </row>
    <row r="36794" spans="7:7">
      <c r="G36794"/>
    </row>
    <row r="36795" spans="7:7">
      <c r="G36795"/>
    </row>
    <row r="36796" spans="7:7">
      <c r="G36796"/>
    </row>
    <row r="36797" spans="7:7">
      <c r="G36797"/>
    </row>
    <row r="36798" spans="7:7">
      <c r="G36798"/>
    </row>
    <row r="36799" spans="7:7">
      <c r="G36799"/>
    </row>
    <row r="36800" spans="7:7">
      <c r="G36800"/>
    </row>
    <row r="36801" spans="7:7">
      <c r="G36801"/>
    </row>
    <row r="36802" spans="7:7">
      <c r="G36802"/>
    </row>
    <row r="36803" spans="7:7">
      <c r="G36803"/>
    </row>
    <row r="36804" spans="7:7">
      <c r="G36804"/>
    </row>
    <row r="36805" spans="7:7">
      <c r="G36805"/>
    </row>
    <row r="36806" spans="7:7">
      <c r="G36806"/>
    </row>
    <row r="36807" spans="7:7">
      <c r="G36807"/>
    </row>
    <row r="36808" spans="7:7">
      <c r="G36808"/>
    </row>
    <row r="36809" spans="7:7">
      <c r="G36809"/>
    </row>
    <row r="36810" spans="7:7">
      <c r="G36810"/>
    </row>
    <row r="36811" spans="7:7">
      <c r="G36811"/>
    </row>
    <row r="36812" spans="7:7">
      <c r="G36812"/>
    </row>
    <row r="36813" spans="7:7">
      <c r="G36813"/>
    </row>
    <row r="36814" spans="7:7">
      <c r="G36814"/>
    </row>
    <row r="36815" spans="7:7">
      <c r="G36815"/>
    </row>
    <row r="36816" spans="7:7">
      <c r="G36816"/>
    </row>
    <row r="36817" spans="7:7">
      <c r="G36817"/>
    </row>
    <row r="36818" spans="7:7">
      <c r="G36818"/>
    </row>
    <row r="36819" spans="7:7">
      <c r="G36819"/>
    </row>
    <row r="36820" spans="7:7">
      <c r="G36820"/>
    </row>
    <row r="36821" spans="7:7">
      <c r="G36821"/>
    </row>
    <row r="36822" spans="7:7">
      <c r="G36822"/>
    </row>
    <row r="36823" spans="7:7">
      <c r="G36823"/>
    </row>
    <row r="36824" spans="7:7">
      <c r="G36824"/>
    </row>
    <row r="36825" spans="7:7">
      <c r="G36825"/>
    </row>
    <row r="36826" spans="7:7">
      <c r="G36826"/>
    </row>
    <row r="36827" spans="7:7">
      <c r="G36827"/>
    </row>
    <row r="36828" spans="7:7">
      <c r="G36828"/>
    </row>
    <row r="36829" spans="7:7">
      <c r="G36829"/>
    </row>
    <row r="36830" spans="7:7">
      <c r="G36830"/>
    </row>
    <row r="36831" spans="7:7">
      <c r="G36831"/>
    </row>
    <row r="36832" spans="7:7">
      <c r="G36832"/>
    </row>
    <row r="36833" spans="7:7">
      <c r="G36833"/>
    </row>
    <row r="36834" spans="7:7">
      <c r="G36834"/>
    </row>
    <row r="36835" spans="7:7">
      <c r="G36835"/>
    </row>
    <row r="36836" spans="7:7">
      <c r="G36836"/>
    </row>
    <row r="36837" spans="7:7">
      <c r="G36837"/>
    </row>
    <row r="36838" spans="7:7">
      <c r="G36838"/>
    </row>
    <row r="36839" spans="7:7">
      <c r="G36839"/>
    </row>
    <row r="36840" spans="7:7">
      <c r="G36840"/>
    </row>
    <row r="36841" spans="7:7">
      <c r="G36841"/>
    </row>
    <row r="36842" spans="7:7">
      <c r="G36842"/>
    </row>
    <row r="36843" spans="7:7">
      <c r="G36843"/>
    </row>
    <row r="36844" spans="7:7">
      <c r="G36844"/>
    </row>
    <row r="36845" spans="7:7">
      <c r="G36845"/>
    </row>
    <row r="36846" spans="7:7">
      <c r="G36846"/>
    </row>
    <row r="36847" spans="7:7">
      <c r="G36847"/>
    </row>
    <row r="36848" spans="7:7">
      <c r="G36848"/>
    </row>
    <row r="36849" spans="7:7">
      <c r="G36849"/>
    </row>
    <row r="36850" spans="7:7">
      <c r="G36850"/>
    </row>
    <row r="36851" spans="7:7">
      <c r="G36851"/>
    </row>
    <row r="36852" spans="7:7">
      <c r="G36852"/>
    </row>
    <row r="36853" spans="7:7">
      <c r="G36853"/>
    </row>
    <row r="36854" spans="7:7">
      <c r="G36854"/>
    </row>
    <row r="36855" spans="7:7">
      <c r="G36855"/>
    </row>
    <row r="36856" spans="7:7">
      <c r="G36856"/>
    </row>
    <row r="36857" spans="7:7">
      <c r="G36857"/>
    </row>
    <row r="36858" spans="7:7">
      <c r="G36858"/>
    </row>
    <row r="36859" spans="7:7">
      <c r="G36859"/>
    </row>
    <row r="36860" spans="7:7">
      <c r="G36860"/>
    </row>
    <row r="36861" spans="7:7">
      <c r="G36861"/>
    </row>
    <row r="36862" spans="7:7">
      <c r="G36862"/>
    </row>
    <row r="36863" spans="7:7">
      <c r="G36863"/>
    </row>
    <row r="36864" spans="7:7">
      <c r="G36864"/>
    </row>
    <row r="36865" spans="7:7">
      <c r="G36865"/>
    </row>
    <row r="36866" spans="7:7">
      <c r="G36866"/>
    </row>
    <row r="36867" spans="7:7">
      <c r="G36867"/>
    </row>
    <row r="36868" spans="7:7">
      <c r="G36868"/>
    </row>
    <row r="36869" spans="7:7">
      <c r="G36869"/>
    </row>
    <row r="36870" spans="7:7">
      <c r="G36870"/>
    </row>
    <row r="36871" spans="7:7">
      <c r="G36871"/>
    </row>
    <row r="36872" spans="7:7">
      <c r="G36872"/>
    </row>
    <row r="36873" spans="7:7">
      <c r="G36873"/>
    </row>
    <row r="36874" spans="7:7">
      <c r="G36874"/>
    </row>
    <row r="36875" spans="7:7">
      <c r="G36875"/>
    </row>
    <row r="36876" spans="7:7">
      <c r="G36876"/>
    </row>
    <row r="36877" spans="7:7">
      <c r="G36877"/>
    </row>
    <row r="36878" spans="7:7">
      <c r="G36878"/>
    </row>
    <row r="36879" spans="7:7">
      <c r="G36879"/>
    </row>
    <row r="36880" spans="7:7">
      <c r="G36880"/>
    </row>
    <row r="36881" spans="7:7">
      <c r="G36881"/>
    </row>
    <row r="36882" spans="7:7">
      <c r="G36882"/>
    </row>
    <row r="36883" spans="7:7">
      <c r="G36883"/>
    </row>
    <row r="36884" spans="7:7">
      <c r="G36884"/>
    </row>
    <row r="36885" spans="7:7">
      <c r="G36885"/>
    </row>
    <row r="36886" spans="7:7">
      <c r="G36886"/>
    </row>
    <row r="36887" spans="7:7">
      <c r="G36887"/>
    </row>
    <row r="36888" spans="7:7">
      <c r="G36888"/>
    </row>
    <row r="36889" spans="7:7">
      <c r="G36889"/>
    </row>
    <row r="36890" spans="7:7">
      <c r="G36890"/>
    </row>
    <row r="36891" spans="7:7">
      <c r="G36891"/>
    </row>
    <row r="36892" spans="7:7">
      <c r="G36892"/>
    </row>
    <row r="36893" spans="7:7">
      <c r="G36893"/>
    </row>
    <row r="36894" spans="7:7">
      <c r="G36894"/>
    </row>
    <row r="36895" spans="7:7">
      <c r="G36895"/>
    </row>
    <row r="36896" spans="7:7">
      <c r="G36896"/>
    </row>
    <row r="36897" spans="7:7">
      <c r="G36897"/>
    </row>
    <row r="36898" spans="7:7">
      <c r="G36898"/>
    </row>
    <row r="36899" spans="7:7">
      <c r="G36899"/>
    </row>
    <row r="36900" spans="7:7">
      <c r="G36900"/>
    </row>
    <row r="36901" spans="7:7">
      <c r="G36901"/>
    </row>
    <row r="36902" spans="7:7">
      <c r="G36902"/>
    </row>
    <row r="36903" spans="7:7">
      <c r="G36903"/>
    </row>
    <row r="36904" spans="7:7">
      <c r="G36904"/>
    </row>
    <row r="36905" spans="7:7">
      <c r="G36905"/>
    </row>
    <row r="36906" spans="7:7">
      <c r="G36906"/>
    </row>
    <row r="36907" spans="7:7">
      <c r="G36907"/>
    </row>
    <row r="36908" spans="7:7">
      <c r="G36908"/>
    </row>
    <row r="36909" spans="7:7">
      <c r="G36909"/>
    </row>
    <row r="36910" spans="7:7">
      <c r="G36910"/>
    </row>
    <row r="36911" spans="7:7">
      <c r="G36911"/>
    </row>
    <row r="36912" spans="7:7">
      <c r="G36912"/>
    </row>
    <row r="36913" spans="7:7">
      <c r="G36913"/>
    </row>
    <row r="36914" spans="7:7">
      <c r="G36914"/>
    </row>
    <row r="36915" spans="7:7">
      <c r="G36915"/>
    </row>
    <row r="36916" spans="7:7">
      <c r="G36916"/>
    </row>
    <row r="36917" spans="7:7">
      <c r="G36917"/>
    </row>
    <row r="36918" spans="7:7">
      <c r="G36918"/>
    </row>
    <row r="36919" spans="7:7">
      <c r="G36919"/>
    </row>
    <row r="36920" spans="7:7">
      <c r="G36920"/>
    </row>
    <row r="36921" spans="7:7">
      <c r="G36921"/>
    </row>
    <row r="36922" spans="7:7">
      <c r="G36922"/>
    </row>
    <row r="36923" spans="7:7">
      <c r="G36923"/>
    </row>
    <row r="36924" spans="7:7">
      <c r="G36924"/>
    </row>
    <row r="36925" spans="7:7">
      <c r="G36925"/>
    </row>
    <row r="36926" spans="7:7">
      <c r="G36926"/>
    </row>
    <row r="36927" spans="7:7">
      <c r="G36927"/>
    </row>
    <row r="36928" spans="7:7">
      <c r="G36928"/>
    </row>
    <row r="36929" spans="7:7">
      <c r="G36929"/>
    </row>
    <row r="36930" spans="7:7">
      <c r="G36930"/>
    </row>
    <row r="36931" spans="7:7">
      <c r="G36931"/>
    </row>
    <row r="36932" spans="7:7">
      <c r="G36932"/>
    </row>
    <row r="36933" spans="7:7">
      <c r="G36933"/>
    </row>
    <row r="36934" spans="7:7">
      <c r="G36934"/>
    </row>
    <row r="36935" spans="7:7">
      <c r="G36935"/>
    </row>
    <row r="36936" spans="7:7">
      <c r="G36936"/>
    </row>
    <row r="36937" spans="7:7">
      <c r="G36937"/>
    </row>
    <row r="36938" spans="7:7">
      <c r="G36938"/>
    </row>
    <row r="36939" spans="7:7">
      <c r="G36939"/>
    </row>
    <row r="36940" spans="7:7">
      <c r="G36940"/>
    </row>
    <row r="36941" spans="7:7">
      <c r="G36941"/>
    </row>
    <row r="36942" spans="7:7">
      <c r="G36942"/>
    </row>
    <row r="36943" spans="7:7">
      <c r="G36943"/>
    </row>
    <row r="36944" spans="7:7">
      <c r="G36944"/>
    </row>
    <row r="36945" spans="7:7">
      <c r="G36945"/>
    </row>
    <row r="36946" spans="7:7">
      <c r="G36946"/>
    </row>
    <row r="36947" spans="7:7">
      <c r="G36947"/>
    </row>
    <row r="36948" spans="7:7">
      <c r="G36948"/>
    </row>
    <row r="36949" spans="7:7">
      <c r="G36949"/>
    </row>
    <row r="36950" spans="7:7">
      <c r="G36950"/>
    </row>
    <row r="36951" spans="7:7">
      <c r="G36951"/>
    </row>
    <row r="36952" spans="7:7">
      <c r="G36952"/>
    </row>
    <row r="36953" spans="7:7">
      <c r="G36953"/>
    </row>
    <row r="36954" spans="7:7">
      <c r="G36954"/>
    </row>
    <row r="36955" spans="7:7">
      <c r="G36955"/>
    </row>
    <row r="36956" spans="7:7">
      <c r="G36956"/>
    </row>
    <row r="36957" spans="7:7">
      <c r="G36957"/>
    </row>
    <row r="36958" spans="7:7">
      <c r="G36958"/>
    </row>
    <row r="36959" spans="7:7">
      <c r="G36959"/>
    </row>
    <row r="36960" spans="7:7">
      <c r="G36960"/>
    </row>
    <row r="36961" spans="7:7">
      <c r="G36961"/>
    </row>
    <row r="36962" spans="7:7">
      <c r="G36962"/>
    </row>
    <row r="36963" spans="7:7">
      <c r="G36963"/>
    </row>
    <row r="36964" spans="7:7">
      <c r="G36964"/>
    </row>
    <row r="36965" spans="7:7">
      <c r="G36965"/>
    </row>
    <row r="36966" spans="7:7">
      <c r="G36966"/>
    </row>
    <row r="36967" spans="7:7">
      <c r="G36967"/>
    </row>
    <row r="36968" spans="7:7">
      <c r="G36968"/>
    </row>
    <row r="36969" spans="7:7">
      <c r="G36969"/>
    </row>
    <row r="36970" spans="7:7">
      <c r="G36970"/>
    </row>
    <row r="36971" spans="7:7">
      <c r="G36971"/>
    </row>
    <row r="36972" spans="7:7">
      <c r="G36972"/>
    </row>
    <row r="36973" spans="7:7">
      <c r="G36973"/>
    </row>
    <row r="36974" spans="7:7">
      <c r="G36974"/>
    </row>
    <row r="36975" spans="7:7">
      <c r="G36975"/>
    </row>
    <row r="36976" spans="7:7">
      <c r="G36976"/>
    </row>
    <row r="36977" spans="7:7">
      <c r="G36977"/>
    </row>
    <row r="36978" spans="7:7">
      <c r="G36978"/>
    </row>
    <row r="36979" spans="7:7">
      <c r="G36979"/>
    </row>
    <row r="36980" spans="7:7">
      <c r="G36980"/>
    </row>
    <row r="36981" spans="7:7">
      <c r="G36981"/>
    </row>
    <row r="36982" spans="7:7">
      <c r="G36982"/>
    </row>
    <row r="36983" spans="7:7">
      <c r="G36983"/>
    </row>
    <row r="36984" spans="7:7">
      <c r="G36984"/>
    </row>
    <row r="36985" spans="7:7">
      <c r="G36985"/>
    </row>
    <row r="36986" spans="7:7">
      <c r="G36986"/>
    </row>
    <row r="36987" spans="7:7">
      <c r="G36987"/>
    </row>
    <row r="36988" spans="7:7">
      <c r="G36988"/>
    </row>
    <row r="36989" spans="7:7">
      <c r="G36989"/>
    </row>
    <row r="36990" spans="7:7">
      <c r="G36990"/>
    </row>
    <row r="36991" spans="7:7">
      <c r="G36991"/>
    </row>
    <row r="36992" spans="7:7">
      <c r="G36992"/>
    </row>
    <row r="36993" spans="7:7">
      <c r="G36993"/>
    </row>
    <row r="36994" spans="7:7">
      <c r="G36994"/>
    </row>
    <row r="36995" spans="7:7">
      <c r="G36995"/>
    </row>
    <row r="36996" spans="7:7">
      <c r="G36996"/>
    </row>
    <row r="36997" spans="7:7">
      <c r="G36997"/>
    </row>
    <row r="36998" spans="7:7">
      <c r="G36998"/>
    </row>
    <row r="36999" spans="7:7">
      <c r="G36999"/>
    </row>
    <row r="37000" spans="7:7">
      <c r="G37000"/>
    </row>
    <row r="37001" spans="7:7">
      <c r="G37001"/>
    </row>
    <row r="37002" spans="7:7">
      <c r="G37002"/>
    </row>
    <row r="37003" spans="7:7">
      <c r="G37003"/>
    </row>
    <row r="37004" spans="7:7">
      <c r="G37004"/>
    </row>
    <row r="37005" spans="7:7">
      <c r="G37005"/>
    </row>
    <row r="37006" spans="7:7">
      <c r="G37006"/>
    </row>
    <row r="37007" spans="7:7">
      <c r="G37007"/>
    </row>
    <row r="37008" spans="7:7">
      <c r="G37008"/>
    </row>
    <row r="37009" spans="7:7">
      <c r="G37009"/>
    </row>
    <row r="37010" spans="7:7">
      <c r="G37010"/>
    </row>
    <row r="37011" spans="7:7">
      <c r="G37011"/>
    </row>
    <row r="37012" spans="7:7">
      <c r="G37012"/>
    </row>
    <row r="37013" spans="7:7">
      <c r="G37013"/>
    </row>
    <row r="37014" spans="7:7">
      <c r="G37014"/>
    </row>
    <row r="37015" spans="7:7">
      <c r="G37015"/>
    </row>
    <row r="37016" spans="7:7">
      <c r="G37016"/>
    </row>
    <row r="37017" spans="7:7">
      <c r="G37017"/>
    </row>
    <row r="37018" spans="7:7">
      <c r="G37018"/>
    </row>
    <row r="37019" spans="7:7">
      <c r="G37019"/>
    </row>
    <row r="37020" spans="7:7">
      <c r="G37020"/>
    </row>
    <row r="37021" spans="7:7">
      <c r="G37021"/>
    </row>
    <row r="37022" spans="7:7">
      <c r="G37022"/>
    </row>
    <row r="37023" spans="7:7">
      <c r="G37023"/>
    </row>
    <row r="37024" spans="7:7">
      <c r="G37024"/>
    </row>
    <row r="37025" spans="7:7">
      <c r="G37025"/>
    </row>
    <row r="37026" spans="7:7">
      <c r="G37026"/>
    </row>
    <row r="37027" spans="7:7">
      <c r="G37027"/>
    </row>
    <row r="37028" spans="7:7">
      <c r="G37028"/>
    </row>
    <row r="37029" spans="7:7">
      <c r="G37029"/>
    </row>
    <row r="37030" spans="7:7">
      <c r="G37030"/>
    </row>
    <row r="37031" spans="7:7">
      <c r="G37031"/>
    </row>
    <row r="37032" spans="7:7">
      <c r="G37032"/>
    </row>
    <row r="37033" spans="7:7">
      <c r="G37033"/>
    </row>
    <row r="37034" spans="7:7">
      <c r="G37034"/>
    </row>
    <row r="37035" spans="7:7">
      <c r="G37035"/>
    </row>
    <row r="37036" spans="7:7">
      <c r="G37036"/>
    </row>
    <row r="37037" spans="7:7">
      <c r="G37037"/>
    </row>
    <row r="37038" spans="7:7">
      <c r="G37038"/>
    </row>
    <row r="37039" spans="7:7">
      <c r="G37039"/>
    </row>
    <row r="37040" spans="7:7">
      <c r="G37040"/>
    </row>
    <row r="37041" spans="7:7">
      <c r="G37041"/>
    </row>
    <row r="37042" spans="7:7">
      <c r="G37042"/>
    </row>
    <row r="37043" spans="7:7">
      <c r="G37043"/>
    </row>
    <row r="37044" spans="7:7">
      <c r="G37044"/>
    </row>
    <row r="37045" spans="7:7">
      <c r="G37045"/>
    </row>
    <row r="37046" spans="7:7">
      <c r="G37046"/>
    </row>
    <row r="37047" spans="7:7">
      <c r="G37047"/>
    </row>
    <row r="37048" spans="7:7">
      <c r="G37048"/>
    </row>
    <row r="37049" spans="7:7">
      <c r="G37049"/>
    </row>
    <row r="37050" spans="7:7">
      <c r="G37050"/>
    </row>
    <row r="37051" spans="7:7">
      <c r="G37051"/>
    </row>
    <row r="37052" spans="7:7">
      <c r="G37052"/>
    </row>
    <row r="37053" spans="7:7">
      <c r="G37053"/>
    </row>
    <row r="37054" spans="7:7">
      <c r="G37054"/>
    </row>
    <row r="37055" spans="7:7">
      <c r="G37055"/>
    </row>
    <row r="37056" spans="7:7">
      <c r="G37056"/>
    </row>
    <row r="37057" spans="7:7">
      <c r="G37057"/>
    </row>
    <row r="37058" spans="7:7">
      <c r="G37058"/>
    </row>
    <row r="37059" spans="7:7">
      <c r="G37059"/>
    </row>
    <row r="37060" spans="7:7">
      <c r="G37060"/>
    </row>
    <row r="37061" spans="7:7">
      <c r="G37061"/>
    </row>
    <row r="37062" spans="7:7">
      <c r="G37062"/>
    </row>
    <row r="37063" spans="7:7">
      <c r="G37063"/>
    </row>
    <row r="37064" spans="7:7">
      <c r="G37064"/>
    </row>
    <row r="37065" spans="7:7">
      <c r="G37065"/>
    </row>
    <row r="37066" spans="7:7">
      <c r="G37066"/>
    </row>
    <row r="37067" spans="7:7">
      <c r="G37067"/>
    </row>
    <row r="37068" spans="7:7">
      <c r="G37068"/>
    </row>
    <row r="37069" spans="7:7">
      <c r="G37069"/>
    </row>
    <row r="37070" spans="7:7">
      <c r="G37070"/>
    </row>
    <row r="37071" spans="7:7">
      <c r="G37071"/>
    </row>
    <row r="37072" spans="7:7">
      <c r="G37072"/>
    </row>
    <row r="37073" spans="7:7">
      <c r="G37073"/>
    </row>
    <row r="37074" spans="7:7">
      <c r="G37074"/>
    </row>
    <row r="37075" spans="7:7">
      <c r="G37075"/>
    </row>
    <row r="37076" spans="7:7">
      <c r="G37076"/>
    </row>
    <row r="37077" spans="7:7">
      <c r="G37077"/>
    </row>
    <row r="37078" spans="7:7">
      <c r="G37078"/>
    </row>
    <row r="37079" spans="7:7">
      <c r="G37079"/>
    </row>
    <row r="37080" spans="7:7">
      <c r="G37080"/>
    </row>
    <row r="37081" spans="7:7">
      <c r="G37081"/>
    </row>
    <row r="37082" spans="7:7">
      <c r="G37082"/>
    </row>
    <row r="37083" spans="7:7">
      <c r="G37083"/>
    </row>
    <row r="37084" spans="7:7">
      <c r="G37084"/>
    </row>
    <row r="37085" spans="7:7">
      <c r="G37085"/>
    </row>
    <row r="37086" spans="7:7">
      <c r="G37086"/>
    </row>
    <row r="37087" spans="7:7">
      <c r="G37087"/>
    </row>
    <row r="37088" spans="7:7">
      <c r="G37088"/>
    </row>
    <row r="37089" spans="7:7">
      <c r="G37089"/>
    </row>
    <row r="37090" spans="7:7">
      <c r="G37090"/>
    </row>
    <row r="37091" spans="7:7">
      <c r="G37091"/>
    </row>
    <row r="37092" spans="7:7">
      <c r="G37092"/>
    </row>
    <row r="37093" spans="7:7">
      <c r="G37093"/>
    </row>
    <row r="37094" spans="7:7">
      <c r="G37094"/>
    </row>
    <row r="37095" spans="7:7">
      <c r="G37095"/>
    </row>
    <row r="37096" spans="7:7">
      <c r="G37096"/>
    </row>
    <row r="37097" spans="7:7">
      <c r="G37097"/>
    </row>
    <row r="37098" spans="7:7">
      <c r="G37098"/>
    </row>
    <row r="37099" spans="7:7">
      <c r="G37099"/>
    </row>
    <row r="37100" spans="7:7">
      <c r="G37100"/>
    </row>
    <row r="37101" spans="7:7">
      <c r="G37101"/>
    </row>
    <row r="37102" spans="7:7">
      <c r="G37102"/>
    </row>
    <row r="37103" spans="7:7">
      <c r="G37103"/>
    </row>
    <row r="37104" spans="7:7">
      <c r="G37104"/>
    </row>
    <row r="37105" spans="7:7">
      <c r="G37105"/>
    </row>
    <row r="37106" spans="7:7">
      <c r="G37106"/>
    </row>
    <row r="37107" spans="7:7">
      <c r="G37107"/>
    </row>
    <row r="37108" spans="7:7">
      <c r="G37108"/>
    </row>
    <row r="37109" spans="7:7">
      <c r="G37109"/>
    </row>
    <row r="37110" spans="7:7">
      <c r="G37110"/>
    </row>
    <row r="37111" spans="7:7">
      <c r="G37111"/>
    </row>
    <row r="37112" spans="7:7">
      <c r="G37112"/>
    </row>
    <row r="37113" spans="7:7">
      <c r="G37113"/>
    </row>
    <row r="37114" spans="7:7">
      <c r="G37114"/>
    </row>
    <row r="37115" spans="7:7">
      <c r="G37115"/>
    </row>
    <row r="37116" spans="7:7">
      <c r="G37116"/>
    </row>
    <row r="37117" spans="7:7">
      <c r="G37117"/>
    </row>
    <row r="37118" spans="7:7">
      <c r="G37118"/>
    </row>
    <row r="37119" spans="7:7">
      <c r="G37119"/>
    </row>
    <row r="37120" spans="7:7">
      <c r="G37120"/>
    </row>
    <row r="37121" spans="7:7">
      <c r="G37121"/>
    </row>
    <row r="37122" spans="7:7">
      <c r="G37122"/>
    </row>
    <row r="37123" spans="7:7">
      <c r="G37123"/>
    </row>
    <row r="37124" spans="7:7">
      <c r="G37124"/>
    </row>
    <row r="37125" spans="7:7">
      <c r="G37125"/>
    </row>
    <row r="37126" spans="7:7">
      <c r="G37126"/>
    </row>
    <row r="37127" spans="7:7">
      <c r="G37127"/>
    </row>
    <row r="37128" spans="7:7">
      <c r="G37128"/>
    </row>
    <row r="37129" spans="7:7">
      <c r="G37129"/>
    </row>
    <row r="37130" spans="7:7">
      <c r="G37130"/>
    </row>
    <row r="37131" spans="7:7">
      <c r="G37131"/>
    </row>
    <row r="37132" spans="7:7">
      <c r="G37132"/>
    </row>
    <row r="37133" spans="7:7">
      <c r="G37133"/>
    </row>
    <row r="37134" spans="7:7">
      <c r="G37134"/>
    </row>
    <row r="37135" spans="7:7">
      <c r="G37135"/>
    </row>
    <row r="37136" spans="7:7">
      <c r="G37136"/>
    </row>
    <row r="37137" spans="7:7">
      <c r="G37137"/>
    </row>
    <row r="37138" spans="7:7">
      <c r="G37138"/>
    </row>
    <row r="37139" spans="7:7">
      <c r="G37139"/>
    </row>
    <row r="37140" spans="7:7">
      <c r="G37140"/>
    </row>
    <row r="37141" spans="7:7">
      <c r="G37141"/>
    </row>
    <row r="37142" spans="7:7">
      <c r="G37142"/>
    </row>
    <row r="37143" spans="7:7">
      <c r="G37143"/>
    </row>
    <row r="37144" spans="7:7">
      <c r="G37144"/>
    </row>
    <row r="37145" spans="7:7">
      <c r="G37145"/>
    </row>
    <row r="37146" spans="7:7">
      <c r="G37146"/>
    </row>
    <row r="37147" spans="7:7">
      <c r="G37147"/>
    </row>
    <row r="37148" spans="7:7">
      <c r="G37148"/>
    </row>
    <row r="37149" spans="7:7">
      <c r="G37149"/>
    </row>
    <row r="37150" spans="7:7">
      <c r="G37150"/>
    </row>
    <row r="37151" spans="7:7">
      <c r="G37151"/>
    </row>
    <row r="37152" spans="7:7">
      <c r="G37152"/>
    </row>
    <row r="37153" spans="7:7">
      <c r="G37153"/>
    </row>
    <row r="37154" spans="7:7">
      <c r="G37154"/>
    </row>
    <row r="37155" spans="7:7">
      <c r="G37155"/>
    </row>
    <row r="37156" spans="7:7">
      <c r="G37156"/>
    </row>
    <row r="37157" spans="7:7">
      <c r="G37157"/>
    </row>
    <row r="37158" spans="7:7">
      <c r="G37158"/>
    </row>
    <row r="37159" spans="7:7">
      <c r="G37159"/>
    </row>
    <row r="37160" spans="7:7">
      <c r="G37160"/>
    </row>
    <row r="37161" spans="7:7">
      <c r="G37161"/>
    </row>
    <row r="37162" spans="7:7">
      <c r="G37162"/>
    </row>
    <row r="37163" spans="7:7">
      <c r="G37163"/>
    </row>
    <row r="37164" spans="7:7">
      <c r="G37164"/>
    </row>
    <row r="37165" spans="7:7">
      <c r="G37165"/>
    </row>
    <row r="37166" spans="7:7">
      <c r="G37166"/>
    </row>
    <row r="37167" spans="7:7">
      <c r="G37167"/>
    </row>
    <row r="37168" spans="7:7">
      <c r="G37168"/>
    </row>
    <row r="37169" spans="7:7">
      <c r="G37169"/>
    </row>
    <row r="37170" spans="7:7">
      <c r="G37170"/>
    </row>
    <row r="37171" spans="7:7">
      <c r="G37171"/>
    </row>
    <row r="37172" spans="7:7">
      <c r="G37172"/>
    </row>
    <row r="37173" spans="7:7">
      <c r="G37173"/>
    </row>
    <row r="37174" spans="7:7">
      <c r="G37174"/>
    </row>
    <row r="37175" spans="7:7">
      <c r="G37175"/>
    </row>
    <row r="37176" spans="7:7">
      <c r="G37176"/>
    </row>
    <row r="37177" spans="7:7">
      <c r="G37177"/>
    </row>
    <row r="37178" spans="7:7">
      <c r="G37178"/>
    </row>
    <row r="37179" spans="7:7">
      <c r="G37179"/>
    </row>
    <row r="37180" spans="7:7">
      <c r="G37180"/>
    </row>
    <row r="37181" spans="7:7">
      <c r="G37181"/>
    </row>
    <row r="37182" spans="7:7">
      <c r="G37182"/>
    </row>
    <row r="37183" spans="7:7">
      <c r="G37183"/>
    </row>
    <row r="37184" spans="7:7">
      <c r="G37184"/>
    </row>
    <row r="37185" spans="7:7">
      <c r="G37185"/>
    </row>
    <row r="37186" spans="7:7">
      <c r="G37186"/>
    </row>
    <row r="37187" spans="7:7">
      <c r="G37187"/>
    </row>
    <row r="37188" spans="7:7">
      <c r="G37188"/>
    </row>
    <row r="37189" spans="7:7">
      <c r="G37189"/>
    </row>
    <row r="37190" spans="7:7">
      <c r="G37190"/>
    </row>
    <row r="37191" spans="7:7">
      <c r="G37191"/>
    </row>
    <row r="37192" spans="7:7">
      <c r="G37192"/>
    </row>
    <row r="37193" spans="7:7">
      <c r="G37193"/>
    </row>
    <row r="37194" spans="7:7">
      <c r="G37194"/>
    </row>
    <row r="37195" spans="7:7">
      <c r="G37195"/>
    </row>
    <row r="37196" spans="7:7">
      <c r="G37196"/>
    </row>
    <row r="37197" spans="7:7">
      <c r="G37197"/>
    </row>
    <row r="37198" spans="7:7">
      <c r="G37198"/>
    </row>
    <row r="37199" spans="7:7">
      <c r="G37199"/>
    </row>
    <row r="37200" spans="7:7">
      <c r="G37200"/>
    </row>
    <row r="37201" spans="7:7">
      <c r="G37201"/>
    </row>
    <row r="37202" spans="7:7">
      <c r="G37202"/>
    </row>
    <row r="37203" spans="7:7">
      <c r="G37203"/>
    </row>
    <row r="37204" spans="7:7">
      <c r="G37204"/>
    </row>
    <row r="37205" spans="7:7">
      <c r="G37205"/>
    </row>
    <row r="37206" spans="7:7">
      <c r="G37206"/>
    </row>
    <row r="37207" spans="7:7">
      <c r="G37207"/>
    </row>
    <row r="37208" spans="7:7">
      <c r="G37208"/>
    </row>
    <row r="37209" spans="7:7">
      <c r="G37209"/>
    </row>
    <row r="37210" spans="7:7">
      <c r="G37210"/>
    </row>
    <row r="37211" spans="7:7">
      <c r="G37211"/>
    </row>
    <row r="37212" spans="7:7">
      <c r="G37212"/>
    </row>
    <row r="37213" spans="7:7">
      <c r="G37213"/>
    </row>
    <row r="37214" spans="7:7">
      <c r="G37214"/>
    </row>
    <row r="37215" spans="7:7">
      <c r="G37215"/>
    </row>
    <row r="37216" spans="7:7">
      <c r="G37216"/>
    </row>
    <row r="37217" spans="7:7">
      <c r="G37217"/>
    </row>
    <row r="37218" spans="7:7">
      <c r="G37218"/>
    </row>
    <row r="37219" spans="7:7">
      <c r="G37219"/>
    </row>
    <row r="37220" spans="7:7">
      <c r="G37220"/>
    </row>
    <row r="37221" spans="7:7">
      <c r="G37221"/>
    </row>
    <row r="37222" spans="7:7">
      <c r="G37222"/>
    </row>
    <row r="37223" spans="7:7">
      <c r="G37223"/>
    </row>
    <row r="37224" spans="7:7">
      <c r="G37224"/>
    </row>
    <row r="37225" spans="7:7">
      <c r="G37225"/>
    </row>
    <row r="37226" spans="7:7">
      <c r="G37226"/>
    </row>
    <row r="37227" spans="7:7">
      <c r="G37227"/>
    </row>
    <row r="37228" spans="7:7">
      <c r="G37228"/>
    </row>
    <row r="37229" spans="7:7">
      <c r="G37229"/>
    </row>
    <row r="37230" spans="7:7">
      <c r="G37230"/>
    </row>
    <row r="37231" spans="7:7">
      <c r="G37231"/>
    </row>
    <row r="37232" spans="7:7">
      <c r="G37232"/>
    </row>
    <row r="37233" spans="7:7">
      <c r="G37233"/>
    </row>
    <row r="37234" spans="7:7">
      <c r="G37234"/>
    </row>
    <row r="37235" spans="7:7">
      <c r="G37235"/>
    </row>
    <row r="37236" spans="7:7">
      <c r="G37236"/>
    </row>
    <row r="37237" spans="7:7">
      <c r="G37237"/>
    </row>
    <row r="37238" spans="7:7">
      <c r="G37238"/>
    </row>
    <row r="37239" spans="7:7">
      <c r="G37239"/>
    </row>
    <row r="37240" spans="7:7">
      <c r="G37240"/>
    </row>
    <row r="37241" spans="7:7">
      <c r="G37241"/>
    </row>
    <row r="37242" spans="7:7">
      <c r="G37242"/>
    </row>
    <row r="37243" spans="7:7">
      <c r="G37243"/>
    </row>
    <row r="37244" spans="7:7">
      <c r="G37244"/>
    </row>
    <row r="37245" spans="7:7">
      <c r="G37245"/>
    </row>
    <row r="37246" spans="7:7">
      <c r="G37246"/>
    </row>
    <row r="37247" spans="7:7">
      <c r="G37247"/>
    </row>
    <row r="37248" spans="7:7">
      <c r="G37248"/>
    </row>
    <row r="37249" spans="7:7">
      <c r="G37249"/>
    </row>
    <row r="37250" spans="7:7">
      <c r="G37250"/>
    </row>
    <row r="37251" spans="7:7">
      <c r="G37251"/>
    </row>
    <row r="37252" spans="7:7">
      <c r="G37252"/>
    </row>
    <row r="37253" spans="7:7">
      <c r="G37253"/>
    </row>
    <row r="37254" spans="7:7">
      <c r="G37254"/>
    </row>
    <row r="37255" spans="7:7">
      <c r="G37255"/>
    </row>
    <row r="37256" spans="7:7">
      <c r="G37256"/>
    </row>
    <row r="37257" spans="7:7">
      <c r="G37257"/>
    </row>
    <row r="37258" spans="7:7">
      <c r="G37258"/>
    </row>
    <row r="37259" spans="7:7">
      <c r="G37259"/>
    </row>
    <row r="37260" spans="7:7">
      <c r="G37260"/>
    </row>
    <row r="37261" spans="7:7">
      <c r="G37261"/>
    </row>
    <row r="37262" spans="7:7">
      <c r="G37262"/>
    </row>
    <row r="37263" spans="7:7">
      <c r="G37263"/>
    </row>
    <row r="37264" spans="7:7">
      <c r="G37264"/>
    </row>
    <row r="37265" spans="7:7">
      <c r="G37265"/>
    </row>
    <row r="37266" spans="7:7">
      <c r="G37266"/>
    </row>
    <row r="37267" spans="7:7">
      <c r="G37267"/>
    </row>
    <row r="37268" spans="7:7">
      <c r="G37268"/>
    </row>
    <row r="37269" spans="7:7">
      <c r="G37269"/>
    </row>
    <row r="37270" spans="7:7">
      <c r="G37270"/>
    </row>
    <row r="37271" spans="7:7">
      <c r="G37271"/>
    </row>
    <row r="37272" spans="7:7">
      <c r="G37272"/>
    </row>
    <row r="37273" spans="7:7">
      <c r="G37273"/>
    </row>
    <row r="37274" spans="7:7">
      <c r="G37274"/>
    </row>
    <row r="37275" spans="7:7">
      <c r="G37275"/>
    </row>
    <row r="37276" spans="7:7">
      <c r="G37276"/>
    </row>
    <row r="37277" spans="7:7">
      <c r="G37277"/>
    </row>
    <row r="37278" spans="7:7">
      <c r="G37278"/>
    </row>
    <row r="37279" spans="7:7">
      <c r="G37279"/>
    </row>
    <row r="37280" spans="7:7">
      <c r="G37280"/>
    </row>
    <row r="37281" spans="7:7">
      <c r="G37281"/>
    </row>
    <row r="37282" spans="7:7">
      <c r="G37282"/>
    </row>
    <row r="37283" spans="7:7">
      <c r="G37283"/>
    </row>
    <row r="37284" spans="7:7">
      <c r="G37284"/>
    </row>
    <row r="37285" spans="7:7">
      <c r="G37285"/>
    </row>
    <row r="37286" spans="7:7">
      <c r="G37286"/>
    </row>
    <row r="37287" spans="7:7">
      <c r="G37287"/>
    </row>
    <row r="37288" spans="7:7">
      <c r="G37288"/>
    </row>
    <row r="37289" spans="7:7">
      <c r="G37289"/>
    </row>
    <row r="37290" spans="7:7">
      <c r="G37290"/>
    </row>
    <row r="37291" spans="7:7">
      <c r="G37291"/>
    </row>
    <row r="37292" spans="7:7">
      <c r="G37292"/>
    </row>
    <row r="37293" spans="7:7">
      <c r="G37293"/>
    </row>
    <row r="37294" spans="7:7">
      <c r="G37294"/>
    </row>
    <row r="37295" spans="7:7">
      <c r="G37295"/>
    </row>
    <row r="37296" spans="7:7">
      <c r="G37296"/>
    </row>
    <row r="37297" spans="7:7">
      <c r="G37297"/>
    </row>
    <row r="37298" spans="7:7">
      <c r="G37298"/>
    </row>
    <row r="37299" spans="7:7">
      <c r="G37299"/>
    </row>
    <row r="37300" spans="7:7">
      <c r="G37300"/>
    </row>
    <row r="37301" spans="7:7">
      <c r="G37301"/>
    </row>
    <row r="37302" spans="7:7">
      <c r="G37302"/>
    </row>
    <row r="37303" spans="7:7">
      <c r="G37303"/>
    </row>
    <row r="37304" spans="7:7">
      <c r="G37304"/>
    </row>
    <row r="37305" spans="7:7">
      <c r="G37305"/>
    </row>
    <row r="37306" spans="7:7">
      <c r="G37306"/>
    </row>
    <row r="37307" spans="7:7">
      <c r="G37307"/>
    </row>
    <row r="37308" spans="7:7">
      <c r="G37308"/>
    </row>
    <row r="37309" spans="7:7">
      <c r="G37309"/>
    </row>
    <row r="37310" spans="7:7">
      <c r="G37310"/>
    </row>
    <row r="37311" spans="7:7">
      <c r="G37311"/>
    </row>
    <row r="37312" spans="7:7">
      <c r="G37312"/>
    </row>
    <row r="37313" spans="7:7">
      <c r="G37313"/>
    </row>
    <row r="37314" spans="7:7">
      <c r="G37314"/>
    </row>
    <row r="37315" spans="7:7">
      <c r="G37315"/>
    </row>
    <row r="37316" spans="7:7">
      <c r="G37316"/>
    </row>
    <row r="37317" spans="7:7">
      <c r="G37317"/>
    </row>
    <row r="37318" spans="7:7">
      <c r="G37318"/>
    </row>
    <row r="37319" spans="7:7">
      <c r="G37319"/>
    </row>
    <row r="37320" spans="7:7">
      <c r="G37320"/>
    </row>
    <row r="37321" spans="7:7">
      <c r="G37321"/>
    </row>
    <row r="37322" spans="7:7">
      <c r="G37322"/>
    </row>
    <row r="37323" spans="7:7">
      <c r="G37323"/>
    </row>
    <row r="37324" spans="7:7">
      <c r="G37324"/>
    </row>
    <row r="37325" spans="7:7">
      <c r="G37325"/>
    </row>
    <row r="37326" spans="7:7">
      <c r="G37326"/>
    </row>
    <row r="37327" spans="7:7">
      <c r="G37327"/>
    </row>
    <row r="37328" spans="7:7">
      <c r="G37328"/>
    </row>
    <row r="37329" spans="7:7">
      <c r="G37329"/>
    </row>
    <row r="37330" spans="7:7">
      <c r="G37330"/>
    </row>
    <row r="37331" spans="7:7">
      <c r="G37331"/>
    </row>
    <row r="37332" spans="7:7">
      <c r="G37332"/>
    </row>
    <row r="37333" spans="7:7">
      <c r="G37333"/>
    </row>
    <row r="37334" spans="7:7">
      <c r="G37334"/>
    </row>
    <row r="37335" spans="7:7">
      <c r="G37335"/>
    </row>
    <row r="37336" spans="7:7">
      <c r="G37336"/>
    </row>
    <row r="37337" spans="7:7">
      <c r="G37337"/>
    </row>
    <row r="37338" spans="7:7">
      <c r="G37338"/>
    </row>
    <row r="37339" spans="7:7">
      <c r="G37339"/>
    </row>
    <row r="37340" spans="7:7">
      <c r="G37340"/>
    </row>
    <row r="37341" spans="7:7">
      <c r="G37341"/>
    </row>
    <row r="37342" spans="7:7">
      <c r="G37342"/>
    </row>
    <row r="37343" spans="7:7">
      <c r="G37343"/>
    </row>
    <row r="37344" spans="7:7">
      <c r="G37344"/>
    </row>
    <row r="37345" spans="7:7">
      <c r="G37345"/>
    </row>
    <row r="37346" spans="7:7">
      <c r="G37346"/>
    </row>
    <row r="37347" spans="7:7">
      <c r="G37347"/>
    </row>
    <row r="37348" spans="7:7">
      <c r="G37348"/>
    </row>
    <row r="37349" spans="7:7">
      <c r="G37349"/>
    </row>
    <row r="37350" spans="7:7">
      <c r="G37350"/>
    </row>
    <row r="37351" spans="7:7">
      <c r="G37351"/>
    </row>
    <row r="37352" spans="7:7">
      <c r="G37352"/>
    </row>
    <row r="37353" spans="7:7">
      <c r="G37353"/>
    </row>
    <row r="37354" spans="7:7">
      <c r="G37354"/>
    </row>
    <row r="37355" spans="7:7">
      <c r="G37355"/>
    </row>
    <row r="37356" spans="7:7">
      <c r="G37356"/>
    </row>
    <row r="37357" spans="7:7">
      <c r="G37357"/>
    </row>
    <row r="37358" spans="7:7">
      <c r="G37358"/>
    </row>
    <row r="37359" spans="7:7">
      <c r="G37359"/>
    </row>
    <row r="37360" spans="7:7">
      <c r="G37360"/>
    </row>
    <row r="37361" spans="7:7">
      <c r="G37361"/>
    </row>
    <row r="37362" spans="7:7">
      <c r="G37362"/>
    </row>
    <row r="37363" spans="7:7">
      <c r="G37363"/>
    </row>
    <row r="37364" spans="7:7">
      <c r="G37364"/>
    </row>
    <row r="37365" spans="7:7">
      <c r="G37365"/>
    </row>
    <row r="37366" spans="7:7">
      <c r="G37366"/>
    </row>
    <row r="37367" spans="7:7">
      <c r="G37367"/>
    </row>
    <row r="37368" spans="7:7">
      <c r="G37368"/>
    </row>
    <row r="37369" spans="7:7">
      <c r="G37369"/>
    </row>
    <row r="37370" spans="7:7">
      <c r="G37370"/>
    </row>
    <row r="37371" spans="7:7">
      <c r="G37371"/>
    </row>
    <row r="37372" spans="7:7">
      <c r="G37372"/>
    </row>
    <row r="37373" spans="7:7">
      <c r="G37373"/>
    </row>
    <row r="37374" spans="7:7">
      <c r="G37374"/>
    </row>
    <row r="37375" spans="7:7">
      <c r="G37375"/>
    </row>
    <row r="37376" spans="7:7">
      <c r="G37376"/>
    </row>
    <row r="37377" spans="7:7">
      <c r="G37377"/>
    </row>
    <row r="37378" spans="7:7">
      <c r="G37378"/>
    </row>
    <row r="37379" spans="7:7">
      <c r="G37379"/>
    </row>
    <row r="37380" spans="7:7">
      <c r="G37380"/>
    </row>
    <row r="37381" spans="7:7">
      <c r="G37381"/>
    </row>
    <row r="37382" spans="7:7">
      <c r="G37382"/>
    </row>
    <row r="37383" spans="7:7">
      <c r="G37383"/>
    </row>
    <row r="37384" spans="7:7">
      <c r="G37384"/>
    </row>
    <row r="37385" spans="7:7">
      <c r="G37385"/>
    </row>
    <row r="37386" spans="7:7">
      <c r="G37386"/>
    </row>
    <row r="37387" spans="7:7">
      <c r="G37387"/>
    </row>
    <row r="37388" spans="7:7">
      <c r="G37388"/>
    </row>
    <row r="37389" spans="7:7">
      <c r="G37389"/>
    </row>
    <row r="37390" spans="7:7">
      <c r="G37390"/>
    </row>
    <row r="37391" spans="7:7">
      <c r="G37391"/>
    </row>
    <row r="37392" spans="7:7">
      <c r="G37392"/>
    </row>
    <row r="37393" spans="7:7">
      <c r="G37393"/>
    </row>
    <row r="37394" spans="7:7">
      <c r="G37394"/>
    </row>
    <row r="37395" spans="7:7">
      <c r="G37395"/>
    </row>
    <row r="37396" spans="7:7">
      <c r="G37396"/>
    </row>
    <row r="37397" spans="7:7">
      <c r="G37397"/>
    </row>
    <row r="37398" spans="7:7">
      <c r="G37398"/>
    </row>
    <row r="37399" spans="7:7">
      <c r="G37399"/>
    </row>
    <row r="37400" spans="7:7">
      <c r="G37400"/>
    </row>
    <row r="37401" spans="7:7">
      <c r="G37401"/>
    </row>
    <row r="37402" spans="7:7">
      <c r="G37402"/>
    </row>
    <row r="37403" spans="7:7">
      <c r="G37403"/>
    </row>
    <row r="37404" spans="7:7">
      <c r="G37404"/>
    </row>
    <row r="37405" spans="7:7">
      <c r="G37405"/>
    </row>
    <row r="37406" spans="7:7">
      <c r="G37406"/>
    </row>
    <row r="37407" spans="7:7">
      <c r="G37407"/>
    </row>
    <row r="37408" spans="7:7">
      <c r="G37408"/>
    </row>
    <row r="37409" spans="7:7">
      <c r="G37409"/>
    </row>
    <row r="37410" spans="7:7">
      <c r="G37410"/>
    </row>
    <row r="37411" spans="7:7">
      <c r="G37411"/>
    </row>
    <row r="37412" spans="7:7">
      <c r="G37412"/>
    </row>
    <row r="37413" spans="7:7">
      <c r="G37413"/>
    </row>
    <row r="37414" spans="7:7">
      <c r="G37414"/>
    </row>
    <row r="37415" spans="7:7">
      <c r="G37415"/>
    </row>
    <row r="37416" spans="7:7">
      <c r="G37416"/>
    </row>
    <row r="37417" spans="7:7">
      <c r="G37417"/>
    </row>
    <row r="37418" spans="7:7">
      <c r="G37418"/>
    </row>
    <row r="37419" spans="7:7">
      <c r="G37419"/>
    </row>
    <row r="37420" spans="7:7">
      <c r="G37420"/>
    </row>
    <row r="37421" spans="7:7">
      <c r="G37421"/>
    </row>
    <row r="37422" spans="7:7">
      <c r="G37422"/>
    </row>
    <row r="37423" spans="7:7">
      <c r="G37423"/>
    </row>
    <row r="37424" spans="7:7">
      <c r="G37424"/>
    </row>
    <row r="37425" spans="7:7">
      <c r="G37425"/>
    </row>
    <row r="37426" spans="7:7">
      <c r="G37426"/>
    </row>
    <row r="37427" spans="7:7">
      <c r="G37427"/>
    </row>
    <row r="37428" spans="7:7">
      <c r="G37428"/>
    </row>
    <row r="37429" spans="7:7">
      <c r="G37429"/>
    </row>
    <row r="37430" spans="7:7">
      <c r="G37430"/>
    </row>
    <row r="37431" spans="7:7">
      <c r="G37431"/>
    </row>
    <row r="37432" spans="7:7">
      <c r="G37432"/>
    </row>
    <row r="37433" spans="7:7">
      <c r="G37433"/>
    </row>
    <row r="37434" spans="7:7">
      <c r="G37434"/>
    </row>
    <row r="37435" spans="7:7">
      <c r="G37435"/>
    </row>
    <row r="37436" spans="7:7">
      <c r="G37436"/>
    </row>
    <row r="37437" spans="7:7">
      <c r="G37437"/>
    </row>
    <row r="37438" spans="7:7">
      <c r="G37438"/>
    </row>
    <row r="37439" spans="7:7">
      <c r="G37439"/>
    </row>
    <row r="37440" spans="7:7">
      <c r="G37440"/>
    </row>
    <row r="37441" spans="7:7">
      <c r="G37441"/>
    </row>
    <row r="37442" spans="7:7">
      <c r="G37442"/>
    </row>
    <row r="37443" spans="7:7">
      <c r="G37443"/>
    </row>
    <row r="37444" spans="7:7">
      <c r="G37444"/>
    </row>
    <row r="37445" spans="7:7">
      <c r="G37445"/>
    </row>
    <row r="37446" spans="7:7">
      <c r="G37446"/>
    </row>
    <row r="37447" spans="7:7">
      <c r="G37447"/>
    </row>
    <row r="37448" spans="7:7">
      <c r="G37448"/>
    </row>
    <row r="37449" spans="7:7">
      <c r="G37449"/>
    </row>
    <row r="37450" spans="7:7">
      <c r="G37450"/>
    </row>
    <row r="37451" spans="7:7">
      <c r="G37451"/>
    </row>
    <row r="37452" spans="7:7">
      <c r="G37452"/>
    </row>
    <row r="37453" spans="7:7">
      <c r="G37453"/>
    </row>
    <row r="37454" spans="7:7">
      <c r="G37454"/>
    </row>
    <row r="37455" spans="7:7">
      <c r="G37455"/>
    </row>
    <row r="37456" spans="7:7">
      <c r="G37456"/>
    </row>
    <row r="37457" spans="7:7">
      <c r="G37457"/>
    </row>
    <row r="37458" spans="7:7">
      <c r="G37458"/>
    </row>
    <row r="37459" spans="7:7">
      <c r="G37459"/>
    </row>
    <row r="37460" spans="7:7">
      <c r="G37460"/>
    </row>
    <row r="37461" spans="7:7">
      <c r="G37461"/>
    </row>
    <row r="37462" spans="7:7">
      <c r="G37462"/>
    </row>
    <row r="37463" spans="7:7">
      <c r="G37463"/>
    </row>
    <row r="37464" spans="7:7">
      <c r="G37464"/>
    </row>
    <row r="37465" spans="7:7">
      <c r="G37465"/>
    </row>
    <row r="37466" spans="7:7">
      <c r="G37466"/>
    </row>
    <row r="37467" spans="7:7">
      <c r="G37467"/>
    </row>
    <row r="37468" spans="7:7">
      <c r="G37468"/>
    </row>
    <row r="37469" spans="7:7">
      <c r="G37469"/>
    </row>
    <row r="37470" spans="7:7">
      <c r="G37470"/>
    </row>
    <row r="37471" spans="7:7">
      <c r="G37471"/>
    </row>
    <row r="37472" spans="7:7">
      <c r="G37472"/>
    </row>
    <row r="37473" spans="7:7">
      <c r="G37473"/>
    </row>
    <row r="37474" spans="7:7">
      <c r="G37474"/>
    </row>
    <row r="37475" spans="7:7">
      <c r="G37475"/>
    </row>
    <row r="37476" spans="7:7">
      <c r="G37476"/>
    </row>
    <row r="37477" spans="7:7">
      <c r="G37477"/>
    </row>
    <row r="37478" spans="7:7">
      <c r="G37478"/>
    </row>
    <row r="37479" spans="7:7">
      <c r="G37479"/>
    </row>
    <row r="37480" spans="7:7">
      <c r="G37480"/>
    </row>
    <row r="37481" spans="7:7">
      <c r="G37481"/>
    </row>
    <row r="37482" spans="7:7">
      <c r="G37482"/>
    </row>
    <row r="37483" spans="7:7">
      <c r="G37483"/>
    </row>
    <row r="37484" spans="7:7">
      <c r="G37484"/>
    </row>
    <row r="37485" spans="7:7">
      <c r="G37485"/>
    </row>
    <row r="37486" spans="7:7">
      <c r="G37486"/>
    </row>
    <row r="37487" spans="7:7">
      <c r="G37487"/>
    </row>
    <row r="37488" spans="7:7">
      <c r="G37488"/>
    </row>
    <row r="37489" spans="7:7">
      <c r="G37489"/>
    </row>
    <row r="37490" spans="7:7">
      <c r="G37490"/>
    </row>
    <row r="37491" spans="7:7">
      <c r="G37491"/>
    </row>
    <row r="37492" spans="7:7">
      <c r="G37492"/>
    </row>
    <row r="37493" spans="7:7">
      <c r="G37493"/>
    </row>
    <row r="37494" spans="7:7">
      <c r="G37494"/>
    </row>
    <row r="37495" spans="7:7">
      <c r="G37495"/>
    </row>
    <row r="37496" spans="7:7">
      <c r="G37496"/>
    </row>
    <row r="37497" spans="7:7">
      <c r="G37497"/>
    </row>
    <row r="37498" spans="7:7">
      <c r="G37498"/>
    </row>
    <row r="37499" spans="7:7">
      <c r="G37499"/>
    </row>
    <row r="37500" spans="7:7">
      <c r="G37500"/>
    </row>
    <row r="37501" spans="7:7">
      <c r="G37501"/>
    </row>
    <row r="37502" spans="7:7">
      <c r="G37502"/>
    </row>
    <row r="37503" spans="7:7">
      <c r="G37503"/>
    </row>
    <row r="37504" spans="7:7">
      <c r="G37504"/>
    </row>
    <row r="37505" spans="7:7">
      <c r="G37505"/>
    </row>
    <row r="37506" spans="7:7">
      <c r="G37506"/>
    </row>
    <row r="37507" spans="7:7">
      <c r="G37507"/>
    </row>
    <row r="37508" spans="7:7">
      <c r="G37508"/>
    </row>
    <row r="37509" spans="7:7">
      <c r="G37509"/>
    </row>
    <row r="37510" spans="7:7">
      <c r="G37510"/>
    </row>
    <row r="37511" spans="7:7">
      <c r="G37511"/>
    </row>
    <row r="37512" spans="7:7">
      <c r="G37512"/>
    </row>
    <row r="37513" spans="7:7">
      <c r="G37513"/>
    </row>
    <row r="37514" spans="7:7">
      <c r="G37514"/>
    </row>
    <row r="37515" spans="7:7">
      <c r="G37515"/>
    </row>
    <row r="37516" spans="7:7">
      <c r="G37516"/>
    </row>
    <row r="37517" spans="7:7">
      <c r="G37517"/>
    </row>
    <row r="37518" spans="7:7">
      <c r="G37518"/>
    </row>
    <row r="37519" spans="7:7">
      <c r="G37519"/>
    </row>
    <row r="37520" spans="7:7">
      <c r="G37520"/>
    </row>
    <row r="37521" spans="7:7">
      <c r="G37521"/>
    </row>
    <row r="37522" spans="7:7">
      <c r="G37522"/>
    </row>
    <row r="37523" spans="7:7">
      <c r="G37523"/>
    </row>
    <row r="37524" spans="7:7">
      <c r="G37524"/>
    </row>
    <row r="37525" spans="7:7">
      <c r="G37525"/>
    </row>
    <row r="37526" spans="7:7">
      <c r="G37526"/>
    </row>
    <row r="37527" spans="7:7">
      <c r="G37527"/>
    </row>
    <row r="37528" spans="7:7">
      <c r="G37528"/>
    </row>
    <row r="37529" spans="7:7">
      <c r="G37529"/>
    </row>
    <row r="37530" spans="7:7">
      <c r="G37530"/>
    </row>
    <row r="37531" spans="7:7">
      <c r="G37531"/>
    </row>
    <row r="37532" spans="7:7">
      <c r="G37532"/>
    </row>
    <row r="37533" spans="7:7">
      <c r="G37533"/>
    </row>
    <row r="37534" spans="7:7">
      <c r="G37534"/>
    </row>
    <row r="37535" spans="7:7">
      <c r="G37535"/>
    </row>
    <row r="37536" spans="7:7">
      <c r="G37536"/>
    </row>
    <row r="37537" spans="7:7">
      <c r="G37537"/>
    </row>
    <row r="37538" spans="7:7">
      <c r="G37538"/>
    </row>
    <row r="37539" spans="7:7">
      <c r="G37539"/>
    </row>
    <row r="37540" spans="7:7">
      <c r="G37540"/>
    </row>
    <row r="37541" spans="7:7">
      <c r="G37541"/>
    </row>
    <row r="37542" spans="7:7">
      <c r="G37542"/>
    </row>
    <row r="37543" spans="7:7">
      <c r="G37543"/>
    </row>
    <row r="37544" spans="7:7">
      <c r="G37544"/>
    </row>
    <row r="37545" spans="7:7">
      <c r="G37545"/>
    </row>
    <row r="37546" spans="7:7">
      <c r="G37546"/>
    </row>
    <row r="37547" spans="7:7">
      <c r="G37547"/>
    </row>
    <row r="37548" spans="7:7">
      <c r="G37548"/>
    </row>
    <row r="37549" spans="7:7">
      <c r="G37549"/>
    </row>
    <row r="37550" spans="7:7">
      <c r="G37550"/>
    </row>
    <row r="37551" spans="7:7">
      <c r="G37551"/>
    </row>
    <row r="37552" spans="7:7">
      <c r="G37552"/>
    </row>
    <row r="37553" spans="7:7">
      <c r="G37553"/>
    </row>
    <row r="37554" spans="7:7">
      <c r="G37554"/>
    </row>
    <row r="37555" spans="7:7">
      <c r="G37555"/>
    </row>
    <row r="37556" spans="7:7">
      <c r="G37556"/>
    </row>
    <row r="37557" spans="7:7">
      <c r="G37557"/>
    </row>
    <row r="37558" spans="7:7">
      <c r="G37558"/>
    </row>
    <row r="37559" spans="7:7">
      <c r="G37559"/>
    </row>
    <row r="37560" spans="7:7">
      <c r="G37560"/>
    </row>
    <row r="37561" spans="7:7">
      <c r="G37561"/>
    </row>
    <row r="37562" spans="7:7">
      <c r="G37562"/>
    </row>
    <row r="37563" spans="7:7">
      <c r="G37563"/>
    </row>
    <row r="37564" spans="7:7">
      <c r="G37564"/>
    </row>
    <row r="37565" spans="7:7">
      <c r="G37565"/>
    </row>
    <row r="37566" spans="7:7">
      <c r="G37566"/>
    </row>
    <row r="37567" spans="7:7">
      <c r="G37567"/>
    </row>
    <row r="37568" spans="7:7">
      <c r="G37568"/>
    </row>
    <row r="37569" spans="7:7">
      <c r="G37569"/>
    </row>
    <row r="37570" spans="7:7">
      <c r="G37570"/>
    </row>
    <row r="37571" spans="7:7">
      <c r="G37571"/>
    </row>
    <row r="37572" spans="7:7">
      <c r="G37572"/>
    </row>
    <row r="37573" spans="7:7">
      <c r="G37573"/>
    </row>
    <row r="37574" spans="7:7">
      <c r="G37574"/>
    </row>
    <row r="37575" spans="7:7">
      <c r="G37575"/>
    </row>
    <row r="37576" spans="7:7">
      <c r="G37576"/>
    </row>
    <row r="37577" spans="7:7">
      <c r="G37577"/>
    </row>
    <row r="37578" spans="7:7">
      <c r="G37578"/>
    </row>
    <row r="37579" spans="7:7">
      <c r="G37579"/>
    </row>
    <row r="37580" spans="7:7">
      <c r="G37580"/>
    </row>
    <row r="37581" spans="7:7">
      <c r="G37581"/>
    </row>
    <row r="37582" spans="7:7">
      <c r="G37582"/>
    </row>
    <row r="37583" spans="7:7">
      <c r="G37583"/>
    </row>
    <row r="37584" spans="7:7">
      <c r="G37584"/>
    </row>
    <row r="37585" spans="7:7">
      <c r="G37585"/>
    </row>
    <row r="37586" spans="7:7">
      <c r="G37586"/>
    </row>
    <row r="37587" spans="7:7">
      <c r="G37587"/>
    </row>
    <row r="37588" spans="7:7">
      <c r="G37588"/>
    </row>
    <row r="37589" spans="7:7">
      <c r="G37589"/>
    </row>
    <row r="37590" spans="7:7">
      <c r="G37590"/>
    </row>
    <row r="37591" spans="7:7">
      <c r="G37591"/>
    </row>
    <row r="37592" spans="7:7">
      <c r="G37592"/>
    </row>
    <row r="37593" spans="7:7">
      <c r="G37593"/>
    </row>
    <row r="37594" spans="7:7">
      <c r="G37594"/>
    </row>
    <row r="37595" spans="7:7">
      <c r="G37595"/>
    </row>
    <row r="37596" spans="7:7">
      <c r="G37596"/>
    </row>
    <row r="37597" spans="7:7">
      <c r="G37597"/>
    </row>
    <row r="37598" spans="7:7">
      <c r="G37598"/>
    </row>
    <row r="37599" spans="7:7">
      <c r="G37599"/>
    </row>
    <row r="37600" spans="7:7">
      <c r="G37600"/>
    </row>
    <row r="37601" spans="7:7">
      <c r="G37601"/>
    </row>
    <row r="37602" spans="7:7">
      <c r="G37602"/>
    </row>
    <row r="37603" spans="7:7">
      <c r="G37603"/>
    </row>
    <row r="37604" spans="7:7">
      <c r="G37604"/>
    </row>
    <row r="37605" spans="7:7">
      <c r="G37605"/>
    </row>
    <row r="37606" spans="7:7">
      <c r="G37606"/>
    </row>
    <row r="37607" spans="7:7">
      <c r="G37607"/>
    </row>
    <row r="37608" spans="7:7">
      <c r="G37608"/>
    </row>
    <row r="37609" spans="7:7">
      <c r="G37609"/>
    </row>
    <row r="37610" spans="7:7">
      <c r="G37610"/>
    </row>
    <row r="37611" spans="7:7">
      <c r="G37611"/>
    </row>
    <row r="37612" spans="7:7">
      <c r="G37612"/>
    </row>
    <row r="37613" spans="7:7">
      <c r="G37613"/>
    </row>
    <row r="37614" spans="7:7">
      <c r="G37614"/>
    </row>
    <row r="37615" spans="7:7">
      <c r="G37615"/>
    </row>
    <row r="37616" spans="7:7">
      <c r="G37616"/>
    </row>
    <row r="37617" spans="7:7">
      <c r="G37617"/>
    </row>
    <row r="37618" spans="7:7">
      <c r="G37618"/>
    </row>
    <row r="37619" spans="7:7">
      <c r="G37619"/>
    </row>
    <row r="37620" spans="7:7">
      <c r="G37620"/>
    </row>
    <row r="37621" spans="7:7">
      <c r="G37621"/>
    </row>
    <row r="37622" spans="7:7">
      <c r="G37622"/>
    </row>
    <row r="37623" spans="7:7">
      <c r="G37623"/>
    </row>
    <row r="37624" spans="7:7">
      <c r="G37624"/>
    </row>
    <row r="37625" spans="7:7">
      <c r="G37625"/>
    </row>
    <row r="37626" spans="7:7">
      <c r="G37626"/>
    </row>
    <row r="37627" spans="7:7">
      <c r="G37627"/>
    </row>
    <row r="37628" spans="7:7">
      <c r="G37628"/>
    </row>
    <row r="37629" spans="7:7">
      <c r="G37629"/>
    </row>
    <row r="37630" spans="7:7">
      <c r="G37630"/>
    </row>
    <row r="37631" spans="7:7">
      <c r="G37631"/>
    </row>
    <row r="37632" spans="7:7">
      <c r="G37632"/>
    </row>
    <row r="37633" spans="7:7">
      <c r="G37633"/>
    </row>
    <row r="37634" spans="7:7">
      <c r="G37634"/>
    </row>
    <row r="37635" spans="7:7">
      <c r="G37635"/>
    </row>
    <row r="37636" spans="7:7">
      <c r="G37636"/>
    </row>
    <row r="37637" spans="7:7">
      <c r="G37637"/>
    </row>
    <row r="37638" spans="7:7">
      <c r="G37638"/>
    </row>
    <row r="37639" spans="7:7">
      <c r="G37639"/>
    </row>
    <row r="37640" spans="7:7">
      <c r="G37640"/>
    </row>
    <row r="37641" spans="7:7">
      <c r="G37641"/>
    </row>
    <row r="37642" spans="7:7">
      <c r="G37642"/>
    </row>
    <row r="37643" spans="7:7">
      <c r="G37643"/>
    </row>
    <row r="37644" spans="7:7">
      <c r="G37644"/>
    </row>
    <row r="37645" spans="7:7">
      <c r="G37645"/>
    </row>
    <row r="37646" spans="7:7">
      <c r="G37646"/>
    </row>
    <row r="37647" spans="7:7">
      <c r="G37647"/>
    </row>
    <row r="37648" spans="7:7">
      <c r="G37648"/>
    </row>
    <row r="37649" spans="7:7">
      <c r="G37649"/>
    </row>
    <row r="37650" spans="7:7">
      <c r="G37650"/>
    </row>
    <row r="37651" spans="7:7">
      <c r="G37651"/>
    </row>
    <row r="37652" spans="7:7">
      <c r="G37652"/>
    </row>
    <row r="37653" spans="7:7">
      <c r="G37653"/>
    </row>
    <row r="37654" spans="7:7">
      <c r="G37654"/>
    </row>
    <row r="37655" spans="7:7">
      <c r="G37655"/>
    </row>
    <row r="37656" spans="7:7">
      <c r="G37656"/>
    </row>
    <row r="37657" spans="7:7">
      <c r="G37657"/>
    </row>
    <row r="37658" spans="7:7">
      <c r="G37658"/>
    </row>
    <row r="37659" spans="7:7">
      <c r="G37659"/>
    </row>
    <row r="37660" spans="7:7">
      <c r="G37660"/>
    </row>
    <row r="37661" spans="7:7">
      <c r="G37661"/>
    </row>
    <row r="37662" spans="7:7">
      <c r="G37662"/>
    </row>
    <row r="37663" spans="7:7">
      <c r="G37663"/>
    </row>
    <row r="37664" spans="7:7">
      <c r="G37664"/>
    </row>
    <row r="37665" spans="7:7">
      <c r="G37665"/>
    </row>
    <row r="37666" spans="7:7">
      <c r="G37666"/>
    </row>
    <row r="37667" spans="7:7">
      <c r="G37667"/>
    </row>
    <row r="37668" spans="7:7">
      <c r="G37668"/>
    </row>
    <row r="37669" spans="7:7">
      <c r="G37669"/>
    </row>
    <row r="37670" spans="7:7">
      <c r="G37670"/>
    </row>
    <row r="37671" spans="7:7">
      <c r="G37671"/>
    </row>
    <row r="37672" spans="7:7">
      <c r="G37672"/>
    </row>
    <row r="37673" spans="7:7">
      <c r="G37673"/>
    </row>
    <row r="37674" spans="7:7">
      <c r="G37674"/>
    </row>
    <row r="37675" spans="7:7">
      <c r="G37675"/>
    </row>
    <row r="37676" spans="7:7">
      <c r="G37676"/>
    </row>
    <row r="37677" spans="7:7">
      <c r="G37677"/>
    </row>
    <row r="37678" spans="7:7">
      <c r="G37678"/>
    </row>
    <row r="37679" spans="7:7">
      <c r="G37679"/>
    </row>
    <row r="37680" spans="7:7">
      <c r="G37680"/>
    </row>
    <row r="37681" spans="7:7">
      <c r="G37681"/>
    </row>
    <row r="37682" spans="7:7">
      <c r="G37682"/>
    </row>
    <row r="37683" spans="7:7">
      <c r="G37683"/>
    </row>
    <row r="37684" spans="7:7">
      <c r="G37684"/>
    </row>
    <row r="37685" spans="7:7">
      <c r="G37685"/>
    </row>
    <row r="37686" spans="7:7">
      <c r="G37686"/>
    </row>
    <row r="37687" spans="7:7">
      <c r="G37687"/>
    </row>
    <row r="37688" spans="7:7">
      <c r="G37688"/>
    </row>
    <row r="37689" spans="7:7">
      <c r="G37689"/>
    </row>
    <row r="37690" spans="7:7">
      <c r="G37690"/>
    </row>
    <row r="37691" spans="7:7">
      <c r="G37691"/>
    </row>
    <row r="37692" spans="7:7">
      <c r="G37692"/>
    </row>
    <row r="37693" spans="7:7">
      <c r="G37693"/>
    </row>
    <row r="37694" spans="7:7">
      <c r="G37694"/>
    </row>
    <row r="37695" spans="7:7">
      <c r="G37695"/>
    </row>
    <row r="37696" spans="7:7">
      <c r="G37696"/>
    </row>
    <row r="37697" spans="7:7">
      <c r="G37697"/>
    </row>
    <row r="37698" spans="7:7">
      <c r="G37698"/>
    </row>
    <row r="37699" spans="7:7">
      <c r="G37699"/>
    </row>
    <row r="37700" spans="7:7">
      <c r="G37700"/>
    </row>
    <row r="37701" spans="7:7">
      <c r="G37701"/>
    </row>
    <row r="37702" spans="7:7">
      <c r="G37702"/>
    </row>
    <row r="37703" spans="7:7">
      <c r="G37703"/>
    </row>
    <row r="37704" spans="7:7">
      <c r="G37704"/>
    </row>
    <row r="37705" spans="7:7">
      <c r="G37705"/>
    </row>
    <row r="37706" spans="7:7">
      <c r="G37706"/>
    </row>
    <row r="37707" spans="7:7">
      <c r="G37707"/>
    </row>
    <row r="37708" spans="7:7">
      <c r="G37708"/>
    </row>
    <row r="37709" spans="7:7">
      <c r="G37709"/>
    </row>
    <row r="37710" spans="7:7">
      <c r="G37710"/>
    </row>
    <row r="37711" spans="7:7">
      <c r="G37711"/>
    </row>
    <row r="37712" spans="7:7">
      <c r="G37712"/>
    </row>
    <row r="37713" spans="7:7">
      <c r="G37713"/>
    </row>
    <row r="37714" spans="7:7">
      <c r="G37714"/>
    </row>
    <row r="37715" spans="7:7">
      <c r="G37715"/>
    </row>
    <row r="37716" spans="7:7">
      <c r="G37716"/>
    </row>
    <row r="37717" spans="7:7">
      <c r="G37717"/>
    </row>
    <row r="37718" spans="7:7">
      <c r="G37718"/>
    </row>
    <row r="37719" spans="7:7">
      <c r="G37719"/>
    </row>
    <row r="37720" spans="7:7">
      <c r="G37720"/>
    </row>
    <row r="37721" spans="7:7">
      <c r="G37721"/>
    </row>
    <row r="37722" spans="7:7">
      <c r="G37722"/>
    </row>
    <row r="37723" spans="7:7">
      <c r="G37723"/>
    </row>
    <row r="37724" spans="7:7">
      <c r="G37724"/>
    </row>
    <row r="37725" spans="7:7">
      <c r="G37725"/>
    </row>
    <row r="37726" spans="7:7">
      <c r="G37726"/>
    </row>
    <row r="37727" spans="7:7">
      <c r="G37727"/>
    </row>
    <row r="37728" spans="7:7">
      <c r="G37728"/>
    </row>
    <row r="37729" spans="7:7">
      <c r="G37729"/>
    </row>
    <row r="37730" spans="7:7">
      <c r="G37730"/>
    </row>
    <row r="37731" spans="7:7">
      <c r="G37731"/>
    </row>
    <row r="37732" spans="7:7">
      <c r="G37732"/>
    </row>
    <row r="37733" spans="7:7">
      <c r="G37733"/>
    </row>
    <row r="37734" spans="7:7">
      <c r="G37734"/>
    </row>
    <row r="37735" spans="7:7">
      <c r="G37735"/>
    </row>
    <row r="37736" spans="7:7">
      <c r="G37736"/>
    </row>
    <row r="37737" spans="7:7">
      <c r="G37737"/>
    </row>
    <row r="37738" spans="7:7">
      <c r="G37738"/>
    </row>
    <row r="37739" spans="7:7">
      <c r="G37739"/>
    </row>
    <row r="37740" spans="7:7">
      <c r="G37740"/>
    </row>
    <row r="37741" spans="7:7">
      <c r="G37741"/>
    </row>
    <row r="37742" spans="7:7">
      <c r="G37742"/>
    </row>
    <row r="37743" spans="7:7">
      <c r="G37743"/>
    </row>
    <row r="37744" spans="7:7">
      <c r="G37744"/>
    </row>
    <row r="37745" spans="7:7">
      <c r="G37745"/>
    </row>
    <row r="37746" spans="7:7">
      <c r="G37746"/>
    </row>
    <row r="37747" spans="7:7">
      <c r="G37747"/>
    </row>
    <row r="37748" spans="7:7">
      <c r="G37748"/>
    </row>
    <row r="37749" spans="7:7">
      <c r="G37749"/>
    </row>
    <row r="37750" spans="7:7">
      <c r="G37750"/>
    </row>
    <row r="37751" spans="7:7">
      <c r="G37751"/>
    </row>
    <row r="37752" spans="7:7">
      <c r="G37752"/>
    </row>
    <row r="37753" spans="7:7">
      <c r="G37753"/>
    </row>
    <row r="37754" spans="7:7">
      <c r="G37754"/>
    </row>
    <row r="37755" spans="7:7">
      <c r="G37755"/>
    </row>
    <row r="37756" spans="7:7">
      <c r="G37756"/>
    </row>
    <row r="37757" spans="7:7">
      <c r="G37757"/>
    </row>
    <row r="37758" spans="7:7">
      <c r="G37758"/>
    </row>
    <row r="37759" spans="7:7">
      <c r="G37759"/>
    </row>
    <row r="37760" spans="7:7">
      <c r="G37760"/>
    </row>
    <row r="37761" spans="7:7">
      <c r="G37761"/>
    </row>
    <row r="37762" spans="7:7">
      <c r="G37762"/>
    </row>
    <row r="37763" spans="7:7">
      <c r="G37763"/>
    </row>
    <row r="37764" spans="7:7">
      <c r="G37764"/>
    </row>
    <row r="37765" spans="7:7">
      <c r="G37765"/>
    </row>
    <row r="37766" spans="7:7">
      <c r="G37766"/>
    </row>
    <row r="37767" spans="7:7">
      <c r="G37767"/>
    </row>
    <row r="37768" spans="7:7">
      <c r="G37768"/>
    </row>
    <row r="37769" spans="7:7">
      <c r="G37769"/>
    </row>
    <row r="37770" spans="7:7">
      <c r="G37770"/>
    </row>
    <row r="37771" spans="7:7">
      <c r="G37771"/>
    </row>
    <row r="37772" spans="7:7">
      <c r="G37772"/>
    </row>
    <row r="37773" spans="7:7">
      <c r="G37773"/>
    </row>
    <row r="37774" spans="7:7">
      <c r="G37774"/>
    </row>
    <row r="37775" spans="7:7">
      <c r="G37775"/>
    </row>
    <row r="37776" spans="7:7">
      <c r="G37776"/>
    </row>
    <row r="37777" spans="7:7">
      <c r="G37777"/>
    </row>
    <row r="37778" spans="7:7">
      <c r="G37778"/>
    </row>
    <row r="37779" spans="7:7">
      <c r="G37779"/>
    </row>
    <row r="37780" spans="7:7">
      <c r="G37780"/>
    </row>
    <row r="37781" spans="7:7">
      <c r="G37781"/>
    </row>
    <row r="37782" spans="7:7">
      <c r="G37782"/>
    </row>
    <row r="37783" spans="7:7">
      <c r="G37783"/>
    </row>
    <row r="37784" spans="7:7">
      <c r="G37784"/>
    </row>
    <row r="37785" spans="7:7">
      <c r="G37785"/>
    </row>
    <row r="37786" spans="7:7">
      <c r="G37786"/>
    </row>
    <row r="37787" spans="7:7">
      <c r="G37787"/>
    </row>
    <row r="37788" spans="7:7">
      <c r="G37788"/>
    </row>
    <row r="37789" spans="7:7">
      <c r="G37789"/>
    </row>
    <row r="37790" spans="7:7">
      <c r="G37790"/>
    </row>
    <row r="37791" spans="7:7">
      <c r="G37791"/>
    </row>
    <row r="37792" spans="7:7">
      <c r="G37792"/>
    </row>
    <row r="37793" spans="7:7">
      <c r="G37793"/>
    </row>
    <row r="37794" spans="7:7">
      <c r="G37794"/>
    </row>
    <row r="37795" spans="7:7">
      <c r="G37795"/>
    </row>
    <row r="37796" spans="7:7">
      <c r="G37796"/>
    </row>
    <row r="37797" spans="7:7">
      <c r="G37797"/>
    </row>
    <row r="37798" spans="7:7">
      <c r="G37798"/>
    </row>
    <row r="37799" spans="7:7">
      <c r="G37799"/>
    </row>
    <row r="37800" spans="7:7">
      <c r="G37800"/>
    </row>
    <row r="37801" spans="7:7">
      <c r="G37801"/>
    </row>
    <row r="37802" spans="7:7">
      <c r="G37802"/>
    </row>
    <row r="37803" spans="7:7">
      <c r="G37803"/>
    </row>
    <row r="37804" spans="7:7">
      <c r="G37804"/>
    </row>
    <row r="37805" spans="7:7">
      <c r="G37805"/>
    </row>
    <row r="37806" spans="7:7">
      <c r="G37806"/>
    </row>
    <row r="37807" spans="7:7">
      <c r="G37807"/>
    </row>
    <row r="37808" spans="7:7">
      <c r="G37808"/>
    </row>
    <row r="37809" spans="7:7">
      <c r="G37809"/>
    </row>
    <row r="37810" spans="7:7">
      <c r="G37810"/>
    </row>
    <row r="37811" spans="7:7">
      <c r="G37811"/>
    </row>
    <row r="37812" spans="7:7">
      <c r="G37812"/>
    </row>
    <row r="37813" spans="7:7">
      <c r="G37813"/>
    </row>
    <row r="37814" spans="7:7">
      <c r="G37814"/>
    </row>
    <row r="37815" spans="7:7">
      <c r="G37815"/>
    </row>
    <row r="37816" spans="7:7">
      <c r="G37816"/>
    </row>
    <row r="37817" spans="7:7">
      <c r="G37817"/>
    </row>
    <row r="37818" spans="7:7">
      <c r="G37818"/>
    </row>
    <row r="37819" spans="7:7">
      <c r="G37819"/>
    </row>
    <row r="37820" spans="7:7">
      <c r="G37820"/>
    </row>
    <row r="37821" spans="7:7">
      <c r="G37821"/>
    </row>
    <row r="37822" spans="7:7">
      <c r="G37822"/>
    </row>
    <row r="37823" spans="7:7">
      <c r="G37823"/>
    </row>
    <row r="37824" spans="7:7">
      <c r="G37824"/>
    </row>
    <row r="37825" spans="7:7">
      <c r="G37825"/>
    </row>
    <row r="37826" spans="7:7">
      <c r="G37826"/>
    </row>
    <row r="37827" spans="7:7">
      <c r="G37827"/>
    </row>
    <row r="37828" spans="7:7">
      <c r="G37828"/>
    </row>
    <row r="37829" spans="7:7">
      <c r="G37829"/>
    </row>
    <row r="37830" spans="7:7">
      <c r="G37830"/>
    </row>
    <row r="37831" spans="7:7">
      <c r="G37831"/>
    </row>
    <row r="37832" spans="7:7">
      <c r="G37832"/>
    </row>
    <row r="37833" spans="7:7">
      <c r="G37833"/>
    </row>
    <row r="37834" spans="7:7">
      <c r="G37834"/>
    </row>
    <row r="37835" spans="7:7">
      <c r="G37835"/>
    </row>
    <row r="37836" spans="7:7">
      <c r="G37836"/>
    </row>
    <row r="37837" spans="7:7">
      <c r="G37837"/>
    </row>
    <row r="37838" spans="7:7">
      <c r="G37838"/>
    </row>
    <row r="37839" spans="7:7">
      <c r="G37839"/>
    </row>
    <row r="37840" spans="7:7">
      <c r="G37840"/>
    </row>
    <row r="37841" spans="7:7">
      <c r="G37841"/>
    </row>
    <row r="37842" spans="7:7">
      <c r="G37842"/>
    </row>
    <row r="37843" spans="7:7">
      <c r="G37843"/>
    </row>
    <row r="37844" spans="7:7">
      <c r="G37844"/>
    </row>
    <row r="37845" spans="7:7">
      <c r="G37845"/>
    </row>
    <row r="37846" spans="7:7">
      <c r="G37846"/>
    </row>
    <row r="37847" spans="7:7">
      <c r="G37847"/>
    </row>
    <row r="37848" spans="7:7">
      <c r="G37848"/>
    </row>
    <row r="37849" spans="7:7">
      <c r="G37849"/>
    </row>
    <row r="37850" spans="7:7">
      <c r="G37850"/>
    </row>
    <row r="37851" spans="7:7">
      <c r="G37851"/>
    </row>
    <row r="37852" spans="7:7">
      <c r="G37852"/>
    </row>
    <row r="37853" spans="7:7">
      <c r="G37853"/>
    </row>
    <row r="37854" spans="7:7">
      <c r="G37854"/>
    </row>
    <row r="37855" spans="7:7">
      <c r="G37855"/>
    </row>
    <row r="37856" spans="7:7">
      <c r="G37856"/>
    </row>
    <row r="37857" spans="7:7">
      <c r="G37857"/>
    </row>
    <row r="37858" spans="7:7">
      <c r="G37858"/>
    </row>
    <row r="37859" spans="7:7">
      <c r="G37859"/>
    </row>
    <row r="37860" spans="7:7">
      <c r="G37860"/>
    </row>
    <row r="37861" spans="7:7">
      <c r="G37861"/>
    </row>
    <row r="37862" spans="7:7">
      <c r="G37862"/>
    </row>
    <row r="37863" spans="7:7">
      <c r="G37863"/>
    </row>
    <row r="37864" spans="7:7">
      <c r="G37864"/>
    </row>
    <row r="37865" spans="7:7">
      <c r="G37865"/>
    </row>
    <row r="37866" spans="7:7">
      <c r="G37866"/>
    </row>
    <row r="37867" spans="7:7">
      <c r="G37867"/>
    </row>
    <row r="37868" spans="7:7">
      <c r="G37868"/>
    </row>
    <row r="37869" spans="7:7">
      <c r="G37869"/>
    </row>
    <row r="37870" spans="7:7">
      <c r="G37870"/>
    </row>
    <row r="37871" spans="7:7">
      <c r="G37871"/>
    </row>
    <row r="37872" spans="7:7">
      <c r="G37872"/>
    </row>
    <row r="37873" spans="7:7">
      <c r="G37873"/>
    </row>
    <row r="37874" spans="7:7">
      <c r="G37874"/>
    </row>
    <row r="37875" spans="7:7">
      <c r="G37875"/>
    </row>
    <row r="37876" spans="7:7">
      <c r="G37876"/>
    </row>
    <row r="37877" spans="7:7">
      <c r="G37877"/>
    </row>
    <row r="37878" spans="7:7">
      <c r="G37878"/>
    </row>
    <row r="37879" spans="7:7">
      <c r="G37879"/>
    </row>
    <row r="37880" spans="7:7">
      <c r="G37880"/>
    </row>
    <row r="37881" spans="7:7">
      <c r="G37881"/>
    </row>
    <row r="37882" spans="7:7">
      <c r="G37882"/>
    </row>
    <row r="37883" spans="7:7">
      <c r="G37883"/>
    </row>
    <row r="37884" spans="7:7">
      <c r="G37884"/>
    </row>
    <row r="37885" spans="7:7">
      <c r="G37885"/>
    </row>
    <row r="37886" spans="7:7">
      <c r="G37886"/>
    </row>
    <row r="37887" spans="7:7">
      <c r="G37887"/>
    </row>
    <row r="37888" spans="7:7">
      <c r="G37888"/>
    </row>
    <row r="37889" spans="7:7">
      <c r="G37889"/>
    </row>
    <row r="37890" spans="7:7">
      <c r="G37890"/>
    </row>
    <row r="37891" spans="7:7">
      <c r="G37891"/>
    </row>
    <row r="37892" spans="7:7">
      <c r="G37892"/>
    </row>
    <row r="37893" spans="7:7">
      <c r="G37893"/>
    </row>
    <row r="37894" spans="7:7">
      <c r="G37894"/>
    </row>
    <row r="37895" spans="7:7">
      <c r="G37895"/>
    </row>
    <row r="37896" spans="7:7">
      <c r="G37896"/>
    </row>
    <row r="37897" spans="7:7">
      <c r="G37897"/>
    </row>
    <row r="37898" spans="7:7">
      <c r="G37898"/>
    </row>
    <row r="37899" spans="7:7">
      <c r="G37899"/>
    </row>
    <row r="37900" spans="7:7">
      <c r="G37900"/>
    </row>
    <row r="37901" spans="7:7">
      <c r="G37901"/>
    </row>
    <row r="37902" spans="7:7">
      <c r="G37902"/>
    </row>
    <row r="37903" spans="7:7">
      <c r="G37903"/>
    </row>
    <row r="37904" spans="7:7">
      <c r="G37904"/>
    </row>
    <row r="37905" spans="7:7">
      <c r="G37905"/>
    </row>
    <row r="37906" spans="7:7">
      <c r="G37906"/>
    </row>
    <row r="37907" spans="7:7">
      <c r="G37907"/>
    </row>
    <row r="37908" spans="7:7">
      <c r="G37908"/>
    </row>
    <row r="37909" spans="7:7">
      <c r="G37909"/>
    </row>
    <row r="37910" spans="7:7">
      <c r="G37910"/>
    </row>
    <row r="37911" spans="7:7">
      <c r="G37911"/>
    </row>
    <row r="37912" spans="7:7">
      <c r="G37912"/>
    </row>
    <row r="37913" spans="7:7">
      <c r="G37913"/>
    </row>
    <row r="37914" spans="7:7">
      <c r="G37914"/>
    </row>
    <row r="37915" spans="7:7">
      <c r="G37915"/>
    </row>
    <row r="37916" spans="7:7">
      <c r="G37916"/>
    </row>
    <row r="37917" spans="7:7">
      <c r="G37917"/>
    </row>
    <row r="37918" spans="7:7">
      <c r="G37918"/>
    </row>
    <row r="37919" spans="7:7">
      <c r="G37919"/>
    </row>
    <row r="37920" spans="7:7">
      <c r="G37920"/>
    </row>
    <row r="37921" spans="7:7">
      <c r="G37921"/>
    </row>
    <row r="37922" spans="7:7">
      <c r="G37922"/>
    </row>
    <row r="37923" spans="7:7">
      <c r="G37923"/>
    </row>
    <row r="37924" spans="7:7">
      <c r="G37924"/>
    </row>
    <row r="37925" spans="7:7">
      <c r="G37925"/>
    </row>
    <row r="37926" spans="7:7">
      <c r="G37926"/>
    </row>
    <row r="37927" spans="7:7">
      <c r="G37927"/>
    </row>
    <row r="37928" spans="7:7">
      <c r="G37928"/>
    </row>
    <row r="37929" spans="7:7">
      <c r="G37929"/>
    </row>
    <row r="37930" spans="7:7">
      <c r="G37930"/>
    </row>
    <row r="37931" spans="7:7">
      <c r="G37931"/>
    </row>
    <row r="37932" spans="7:7">
      <c r="G37932"/>
    </row>
    <row r="37933" spans="7:7">
      <c r="G37933"/>
    </row>
    <row r="37934" spans="7:7">
      <c r="G37934"/>
    </row>
    <row r="37935" spans="7:7">
      <c r="G37935"/>
    </row>
    <row r="37936" spans="7:7">
      <c r="G37936"/>
    </row>
    <row r="37937" spans="7:7">
      <c r="G37937"/>
    </row>
    <row r="37938" spans="7:7">
      <c r="G37938"/>
    </row>
    <row r="37939" spans="7:7">
      <c r="G37939"/>
    </row>
    <row r="37940" spans="7:7">
      <c r="G37940"/>
    </row>
    <row r="37941" spans="7:7">
      <c r="G37941"/>
    </row>
    <row r="37942" spans="7:7">
      <c r="G37942"/>
    </row>
    <row r="37943" spans="7:7">
      <c r="G37943"/>
    </row>
    <row r="37944" spans="7:7">
      <c r="G37944"/>
    </row>
    <row r="37945" spans="7:7">
      <c r="G37945"/>
    </row>
    <row r="37946" spans="7:7">
      <c r="G37946"/>
    </row>
    <row r="37947" spans="7:7">
      <c r="G37947"/>
    </row>
    <row r="37948" spans="7:7">
      <c r="G37948"/>
    </row>
    <row r="37949" spans="7:7">
      <c r="G37949"/>
    </row>
    <row r="37950" spans="7:7">
      <c r="G37950"/>
    </row>
    <row r="37951" spans="7:7">
      <c r="G37951"/>
    </row>
    <row r="37952" spans="7:7">
      <c r="G37952"/>
    </row>
    <row r="37953" spans="7:7">
      <c r="G37953"/>
    </row>
    <row r="37954" spans="7:7">
      <c r="G37954"/>
    </row>
    <row r="37955" spans="7:7">
      <c r="G37955"/>
    </row>
    <row r="37956" spans="7:7">
      <c r="G37956"/>
    </row>
    <row r="37957" spans="7:7">
      <c r="G37957"/>
    </row>
    <row r="37958" spans="7:7">
      <c r="G37958"/>
    </row>
    <row r="37959" spans="7:7">
      <c r="G37959"/>
    </row>
    <row r="37960" spans="7:7">
      <c r="G37960"/>
    </row>
    <row r="37961" spans="7:7">
      <c r="G37961"/>
    </row>
    <row r="37962" spans="7:7">
      <c r="G37962"/>
    </row>
    <row r="37963" spans="7:7">
      <c r="G37963"/>
    </row>
    <row r="37964" spans="7:7">
      <c r="G37964"/>
    </row>
    <row r="37965" spans="7:7">
      <c r="G37965"/>
    </row>
    <row r="37966" spans="7:7">
      <c r="G37966"/>
    </row>
    <row r="37967" spans="7:7">
      <c r="G37967"/>
    </row>
    <row r="37968" spans="7:7">
      <c r="G37968"/>
    </row>
    <row r="37969" spans="7:7">
      <c r="G37969"/>
    </row>
    <row r="37970" spans="7:7">
      <c r="G37970"/>
    </row>
    <row r="37971" spans="7:7">
      <c r="G37971"/>
    </row>
    <row r="37972" spans="7:7">
      <c r="G37972"/>
    </row>
    <row r="37973" spans="7:7">
      <c r="G37973"/>
    </row>
    <row r="37974" spans="7:7">
      <c r="G37974"/>
    </row>
    <row r="37975" spans="7:7">
      <c r="G37975"/>
    </row>
    <row r="37976" spans="7:7">
      <c r="G37976"/>
    </row>
    <row r="37977" spans="7:7">
      <c r="G37977"/>
    </row>
    <row r="37978" spans="7:7">
      <c r="G37978"/>
    </row>
    <row r="37979" spans="7:7">
      <c r="G37979"/>
    </row>
    <row r="37980" spans="7:7">
      <c r="G37980"/>
    </row>
    <row r="37981" spans="7:7">
      <c r="G37981"/>
    </row>
    <row r="37982" spans="7:7">
      <c r="G37982"/>
    </row>
    <row r="37983" spans="7:7">
      <c r="G37983"/>
    </row>
    <row r="37984" spans="7:7">
      <c r="G37984"/>
    </row>
    <row r="37985" spans="7:7">
      <c r="G37985"/>
    </row>
    <row r="37986" spans="7:7">
      <c r="G37986"/>
    </row>
    <row r="37987" spans="7:7">
      <c r="G37987"/>
    </row>
    <row r="37988" spans="7:7">
      <c r="G37988"/>
    </row>
    <row r="37989" spans="7:7">
      <c r="G37989"/>
    </row>
    <row r="37990" spans="7:7">
      <c r="G37990"/>
    </row>
    <row r="37991" spans="7:7">
      <c r="G37991"/>
    </row>
    <row r="37992" spans="7:7">
      <c r="G37992"/>
    </row>
    <row r="37993" spans="7:7">
      <c r="G37993"/>
    </row>
    <row r="37994" spans="7:7">
      <c r="G37994"/>
    </row>
    <row r="37995" spans="7:7">
      <c r="G37995"/>
    </row>
    <row r="37996" spans="7:7">
      <c r="G37996"/>
    </row>
    <row r="37997" spans="7:7">
      <c r="G37997"/>
    </row>
    <row r="37998" spans="7:7">
      <c r="G37998"/>
    </row>
    <row r="37999" spans="7:7">
      <c r="G37999"/>
    </row>
    <row r="38000" spans="7:7">
      <c r="G38000"/>
    </row>
    <row r="38001" spans="7:7">
      <c r="G38001"/>
    </row>
    <row r="38002" spans="7:7">
      <c r="G38002"/>
    </row>
    <row r="38003" spans="7:7">
      <c r="G38003"/>
    </row>
    <row r="38004" spans="7:7">
      <c r="G38004"/>
    </row>
    <row r="38005" spans="7:7">
      <c r="G38005"/>
    </row>
    <row r="38006" spans="7:7">
      <c r="G38006"/>
    </row>
    <row r="38007" spans="7:7">
      <c r="G38007"/>
    </row>
    <row r="38008" spans="7:7">
      <c r="G38008"/>
    </row>
    <row r="38009" spans="7:7">
      <c r="G38009"/>
    </row>
    <row r="38010" spans="7:7">
      <c r="G38010"/>
    </row>
    <row r="38011" spans="7:7">
      <c r="G38011"/>
    </row>
    <row r="38012" spans="7:7">
      <c r="G38012"/>
    </row>
    <row r="38013" spans="7:7">
      <c r="G38013"/>
    </row>
    <row r="38014" spans="7:7">
      <c r="G38014"/>
    </row>
    <row r="38015" spans="7:7">
      <c r="G38015"/>
    </row>
    <row r="38016" spans="7:7">
      <c r="G38016"/>
    </row>
    <row r="38017" spans="7:7">
      <c r="G38017"/>
    </row>
    <row r="38018" spans="7:7">
      <c r="G38018"/>
    </row>
    <row r="38019" spans="7:7">
      <c r="G38019"/>
    </row>
    <row r="38020" spans="7:7">
      <c r="G38020"/>
    </row>
    <row r="38021" spans="7:7">
      <c r="G38021"/>
    </row>
    <row r="38022" spans="7:7">
      <c r="G38022"/>
    </row>
    <row r="38023" spans="7:7">
      <c r="G38023"/>
    </row>
    <row r="38024" spans="7:7">
      <c r="G38024"/>
    </row>
    <row r="38025" spans="7:7">
      <c r="G38025"/>
    </row>
    <row r="38026" spans="7:7">
      <c r="G38026"/>
    </row>
    <row r="38027" spans="7:7">
      <c r="G38027"/>
    </row>
    <row r="38028" spans="7:7">
      <c r="G38028"/>
    </row>
    <row r="38029" spans="7:7">
      <c r="G38029"/>
    </row>
    <row r="38030" spans="7:7">
      <c r="G38030"/>
    </row>
    <row r="38031" spans="7:7">
      <c r="G38031"/>
    </row>
    <row r="38032" spans="7:7">
      <c r="G38032"/>
    </row>
    <row r="38033" spans="7:7">
      <c r="G38033"/>
    </row>
    <row r="38034" spans="7:7">
      <c r="G38034"/>
    </row>
    <row r="38035" spans="7:7">
      <c r="G38035"/>
    </row>
    <row r="38036" spans="7:7">
      <c r="G38036"/>
    </row>
    <row r="38037" spans="7:7">
      <c r="G38037"/>
    </row>
    <row r="38038" spans="7:7">
      <c r="G38038"/>
    </row>
    <row r="38039" spans="7:7">
      <c r="G38039"/>
    </row>
    <row r="38040" spans="7:7">
      <c r="G38040"/>
    </row>
    <row r="38041" spans="7:7">
      <c r="G38041"/>
    </row>
    <row r="38042" spans="7:7">
      <c r="G38042"/>
    </row>
    <row r="38043" spans="7:7">
      <c r="G38043"/>
    </row>
    <row r="38044" spans="7:7">
      <c r="G38044"/>
    </row>
    <row r="38045" spans="7:7">
      <c r="G38045"/>
    </row>
    <row r="38046" spans="7:7">
      <c r="G38046"/>
    </row>
    <row r="38047" spans="7:7">
      <c r="G38047"/>
    </row>
    <row r="38048" spans="7:7">
      <c r="G38048"/>
    </row>
    <row r="38049" spans="7:7">
      <c r="G38049"/>
    </row>
    <row r="38050" spans="7:7">
      <c r="G38050"/>
    </row>
    <row r="38051" spans="7:7">
      <c r="G38051"/>
    </row>
    <row r="38052" spans="7:7">
      <c r="G38052"/>
    </row>
    <row r="38053" spans="7:7">
      <c r="G38053"/>
    </row>
    <row r="38054" spans="7:7">
      <c r="G38054"/>
    </row>
    <row r="38055" spans="7:7">
      <c r="G38055"/>
    </row>
    <row r="38056" spans="7:7">
      <c r="G38056"/>
    </row>
    <row r="38057" spans="7:7">
      <c r="G38057"/>
    </row>
    <row r="38058" spans="7:7">
      <c r="G38058"/>
    </row>
    <row r="38059" spans="7:7">
      <c r="G38059"/>
    </row>
    <row r="38060" spans="7:7">
      <c r="G38060"/>
    </row>
    <row r="38061" spans="7:7">
      <c r="G38061"/>
    </row>
    <row r="38062" spans="7:7">
      <c r="G38062"/>
    </row>
    <row r="38063" spans="7:7">
      <c r="G38063"/>
    </row>
    <row r="38064" spans="7:7">
      <c r="G38064"/>
    </row>
    <row r="38065" spans="7:7">
      <c r="G38065"/>
    </row>
    <row r="38066" spans="7:7">
      <c r="G38066"/>
    </row>
    <row r="38067" spans="7:7">
      <c r="G38067"/>
    </row>
    <row r="38068" spans="7:7">
      <c r="G38068"/>
    </row>
    <row r="38069" spans="7:7">
      <c r="G38069"/>
    </row>
    <row r="38070" spans="7:7">
      <c r="G38070"/>
    </row>
    <row r="38071" spans="7:7">
      <c r="G38071"/>
    </row>
    <row r="38072" spans="7:7">
      <c r="G38072"/>
    </row>
    <row r="38073" spans="7:7">
      <c r="G38073"/>
    </row>
    <row r="38074" spans="7:7">
      <c r="G38074"/>
    </row>
    <row r="38075" spans="7:7">
      <c r="G38075"/>
    </row>
    <row r="38076" spans="7:7">
      <c r="G38076"/>
    </row>
    <row r="38077" spans="7:7">
      <c r="G38077"/>
    </row>
    <row r="38078" spans="7:7">
      <c r="G38078"/>
    </row>
    <row r="38079" spans="7:7">
      <c r="G38079"/>
    </row>
    <row r="38080" spans="7:7">
      <c r="G38080"/>
    </row>
    <row r="38081" spans="7:7">
      <c r="G38081"/>
    </row>
    <row r="38082" spans="7:7">
      <c r="G38082"/>
    </row>
    <row r="38083" spans="7:7">
      <c r="G38083"/>
    </row>
    <row r="38084" spans="7:7">
      <c r="G38084"/>
    </row>
    <row r="38085" spans="7:7">
      <c r="G38085"/>
    </row>
    <row r="38086" spans="7:7">
      <c r="G38086"/>
    </row>
    <row r="38087" spans="7:7">
      <c r="G38087"/>
    </row>
    <row r="38088" spans="7:7">
      <c r="G38088"/>
    </row>
    <row r="38089" spans="7:7">
      <c r="G38089"/>
    </row>
    <row r="38090" spans="7:7">
      <c r="G38090"/>
    </row>
    <row r="38091" spans="7:7">
      <c r="G38091"/>
    </row>
    <row r="38092" spans="7:7">
      <c r="G38092"/>
    </row>
    <row r="38093" spans="7:7">
      <c r="G38093"/>
    </row>
    <row r="38094" spans="7:7">
      <c r="G38094"/>
    </row>
    <row r="38095" spans="7:7">
      <c r="G38095"/>
    </row>
    <row r="38096" spans="7:7">
      <c r="G38096"/>
    </row>
    <row r="38097" spans="7:7">
      <c r="G38097"/>
    </row>
    <row r="38098" spans="7:7">
      <c r="G38098"/>
    </row>
    <row r="38099" spans="7:7">
      <c r="G38099"/>
    </row>
    <row r="38100" spans="7:7">
      <c r="G38100"/>
    </row>
    <row r="38101" spans="7:7">
      <c r="G38101"/>
    </row>
    <row r="38102" spans="7:7">
      <c r="G38102"/>
    </row>
    <row r="38103" spans="7:7">
      <c r="G38103"/>
    </row>
    <row r="38104" spans="7:7">
      <c r="G38104"/>
    </row>
    <row r="38105" spans="7:7">
      <c r="G38105"/>
    </row>
    <row r="38106" spans="7:7">
      <c r="G38106"/>
    </row>
    <row r="38107" spans="7:7">
      <c r="G38107"/>
    </row>
    <row r="38108" spans="7:7">
      <c r="G38108"/>
    </row>
    <row r="38109" spans="7:7">
      <c r="G38109"/>
    </row>
    <row r="38110" spans="7:7">
      <c r="G38110"/>
    </row>
    <row r="38111" spans="7:7">
      <c r="G38111"/>
    </row>
    <row r="38112" spans="7:7">
      <c r="G38112"/>
    </row>
    <row r="38113" spans="7:7">
      <c r="G38113"/>
    </row>
    <row r="38114" spans="7:7">
      <c r="G38114"/>
    </row>
    <row r="38115" spans="7:7">
      <c r="G38115"/>
    </row>
    <row r="38116" spans="7:7">
      <c r="G38116"/>
    </row>
    <row r="38117" spans="7:7">
      <c r="G38117"/>
    </row>
    <row r="38118" spans="7:7">
      <c r="G38118"/>
    </row>
    <row r="38119" spans="7:7">
      <c r="G38119"/>
    </row>
    <row r="38120" spans="7:7">
      <c r="G38120"/>
    </row>
    <row r="38121" spans="7:7">
      <c r="G38121"/>
    </row>
    <row r="38122" spans="7:7">
      <c r="G38122"/>
    </row>
    <row r="38123" spans="7:7">
      <c r="G38123"/>
    </row>
    <row r="38124" spans="7:7">
      <c r="G38124"/>
    </row>
    <row r="38125" spans="7:7">
      <c r="G38125"/>
    </row>
    <row r="38126" spans="7:7">
      <c r="G38126"/>
    </row>
    <row r="38127" spans="7:7">
      <c r="G38127"/>
    </row>
    <row r="38128" spans="7:7">
      <c r="G38128"/>
    </row>
    <row r="38129" spans="7:7">
      <c r="G38129"/>
    </row>
    <row r="38130" spans="7:7">
      <c r="G38130"/>
    </row>
    <row r="38131" spans="7:7">
      <c r="G38131"/>
    </row>
    <row r="38132" spans="7:7">
      <c r="G38132"/>
    </row>
    <row r="38133" spans="7:7">
      <c r="G38133"/>
    </row>
    <row r="38134" spans="7:7">
      <c r="G38134"/>
    </row>
    <row r="38135" spans="7:7">
      <c r="G38135"/>
    </row>
    <row r="38136" spans="7:7">
      <c r="G38136"/>
    </row>
    <row r="38137" spans="7:7">
      <c r="G38137"/>
    </row>
    <row r="38138" spans="7:7">
      <c r="G38138"/>
    </row>
    <row r="38139" spans="7:7">
      <c r="G38139"/>
    </row>
    <row r="38140" spans="7:7">
      <c r="G38140"/>
    </row>
    <row r="38141" spans="7:7">
      <c r="G38141"/>
    </row>
    <row r="38142" spans="7:7">
      <c r="G38142"/>
    </row>
    <row r="38143" spans="7:7">
      <c r="G38143"/>
    </row>
    <row r="38144" spans="7:7">
      <c r="G38144"/>
    </row>
    <row r="38145" spans="7:7">
      <c r="G38145"/>
    </row>
    <row r="38146" spans="7:7">
      <c r="G38146"/>
    </row>
    <row r="38147" spans="7:7">
      <c r="G38147"/>
    </row>
    <row r="38148" spans="7:7">
      <c r="G38148"/>
    </row>
    <row r="38149" spans="7:7">
      <c r="G38149"/>
    </row>
    <row r="38150" spans="7:7">
      <c r="G38150"/>
    </row>
    <row r="38151" spans="7:7">
      <c r="G38151"/>
    </row>
    <row r="38152" spans="7:7">
      <c r="G38152"/>
    </row>
    <row r="38153" spans="7:7">
      <c r="G38153"/>
    </row>
    <row r="38154" spans="7:7">
      <c r="G38154"/>
    </row>
    <row r="38155" spans="7:7">
      <c r="G38155"/>
    </row>
    <row r="38156" spans="7:7">
      <c r="G38156"/>
    </row>
    <row r="38157" spans="7:7">
      <c r="G38157"/>
    </row>
    <row r="38158" spans="7:7">
      <c r="G38158"/>
    </row>
    <row r="38159" spans="7:7">
      <c r="G38159"/>
    </row>
    <row r="38160" spans="7:7">
      <c r="G38160"/>
    </row>
    <row r="38161" spans="7:7">
      <c r="G38161"/>
    </row>
    <row r="38162" spans="7:7">
      <c r="G38162"/>
    </row>
    <row r="38163" spans="7:7">
      <c r="G38163"/>
    </row>
    <row r="38164" spans="7:7">
      <c r="G38164"/>
    </row>
    <row r="38165" spans="7:7">
      <c r="G38165"/>
    </row>
    <row r="38166" spans="7:7">
      <c r="G38166"/>
    </row>
    <row r="38167" spans="7:7">
      <c r="G38167"/>
    </row>
    <row r="38168" spans="7:7">
      <c r="G38168"/>
    </row>
    <row r="38169" spans="7:7">
      <c r="G38169"/>
    </row>
    <row r="38170" spans="7:7">
      <c r="G38170"/>
    </row>
    <row r="38171" spans="7:7">
      <c r="G38171"/>
    </row>
    <row r="38172" spans="7:7">
      <c r="G38172"/>
    </row>
    <row r="38173" spans="7:7">
      <c r="G38173"/>
    </row>
    <row r="38174" spans="7:7">
      <c r="G38174"/>
    </row>
    <row r="38175" spans="7:7">
      <c r="G38175"/>
    </row>
    <row r="38176" spans="7:7">
      <c r="G38176"/>
    </row>
    <row r="38177" spans="7:7">
      <c r="G38177"/>
    </row>
    <row r="38178" spans="7:7">
      <c r="G38178"/>
    </row>
    <row r="38179" spans="7:7">
      <c r="G38179"/>
    </row>
    <row r="38180" spans="7:7">
      <c r="G38180"/>
    </row>
    <row r="38181" spans="7:7">
      <c r="G38181"/>
    </row>
    <row r="38182" spans="7:7">
      <c r="G38182"/>
    </row>
    <row r="38183" spans="7:7">
      <c r="G38183"/>
    </row>
    <row r="38184" spans="7:7">
      <c r="G38184"/>
    </row>
    <row r="38185" spans="7:7">
      <c r="G38185"/>
    </row>
    <row r="38186" spans="7:7">
      <c r="G38186"/>
    </row>
    <row r="38187" spans="7:7">
      <c r="G38187"/>
    </row>
    <row r="38188" spans="7:7">
      <c r="G38188"/>
    </row>
    <row r="38189" spans="7:7">
      <c r="G38189"/>
    </row>
    <row r="38190" spans="7:7">
      <c r="G38190"/>
    </row>
    <row r="38191" spans="7:7">
      <c r="G38191"/>
    </row>
    <row r="38192" spans="7:7">
      <c r="G38192"/>
    </row>
    <row r="38193" spans="7:7">
      <c r="G38193"/>
    </row>
    <row r="38194" spans="7:7">
      <c r="G38194"/>
    </row>
    <row r="38195" spans="7:7">
      <c r="G38195"/>
    </row>
    <row r="38196" spans="7:7">
      <c r="G38196"/>
    </row>
    <row r="38197" spans="7:7">
      <c r="G38197"/>
    </row>
    <row r="38198" spans="7:7">
      <c r="G38198"/>
    </row>
    <row r="38199" spans="7:7">
      <c r="G38199"/>
    </row>
    <row r="38200" spans="7:7">
      <c r="G38200"/>
    </row>
    <row r="38201" spans="7:7">
      <c r="G38201"/>
    </row>
    <row r="38202" spans="7:7">
      <c r="G38202"/>
    </row>
    <row r="38203" spans="7:7">
      <c r="G38203"/>
    </row>
    <row r="38204" spans="7:7">
      <c r="G38204"/>
    </row>
    <row r="38205" spans="7:7">
      <c r="G38205"/>
    </row>
    <row r="38206" spans="7:7">
      <c r="G38206"/>
    </row>
    <row r="38207" spans="7:7">
      <c r="G38207"/>
    </row>
    <row r="38208" spans="7:7">
      <c r="G38208"/>
    </row>
    <row r="38209" spans="7:7">
      <c r="G38209"/>
    </row>
    <row r="38210" spans="7:7">
      <c r="G38210"/>
    </row>
    <row r="38211" spans="7:7">
      <c r="G38211"/>
    </row>
    <row r="38212" spans="7:7">
      <c r="G38212"/>
    </row>
    <row r="38213" spans="7:7">
      <c r="G38213"/>
    </row>
    <row r="38214" spans="7:7">
      <c r="G38214"/>
    </row>
    <row r="38215" spans="7:7">
      <c r="G38215"/>
    </row>
    <row r="38216" spans="7:7">
      <c r="G38216"/>
    </row>
    <row r="38217" spans="7:7">
      <c r="G38217"/>
    </row>
    <row r="38218" spans="7:7">
      <c r="G38218"/>
    </row>
    <row r="38219" spans="7:7">
      <c r="G38219"/>
    </row>
    <row r="38220" spans="7:7">
      <c r="G38220"/>
    </row>
    <row r="38221" spans="7:7">
      <c r="G38221"/>
    </row>
    <row r="38222" spans="7:7">
      <c r="G38222"/>
    </row>
    <row r="38223" spans="7:7">
      <c r="G38223"/>
    </row>
    <row r="38224" spans="7:7">
      <c r="G38224"/>
    </row>
    <row r="38225" spans="7:7">
      <c r="G38225"/>
    </row>
    <row r="38226" spans="7:7">
      <c r="G38226"/>
    </row>
    <row r="38227" spans="7:7">
      <c r="G38227"/>
    </row>
    <row r="38228" spans="7:7">
      <c r="G38228"/>
    </row>
    <row r="38229" spans="7:7">
      <c r="G38229"/>
    </row>
    <row r="38230" spans="7:7">
      <c r="G38230"/>
    </row>
    <row r="38231" spans="7:7">
      <c r="G38231"/>
    </row>
    <row r="38232" spans="7:7">
      <c r="G38232"/>
    </row>
    <row r="38233" spans="7:7">
      <c r="G38233"/>
    </row>
    <row r="38234" spans="7:7">
      <c r="G38234"/>
    </row>
    <row r="38235" spans="7:7">
      <c r="G38235"/>
    </row>
    <row r="38236" spans="7:7">
      <c r="G38236"/>
    </row>
    <row r="38237" spans="7:7">
      <c r="G38237"/>
    </row>
    <row r="38238" spans="7:7">
      <c r="G38238"/>
    </row>
    <row r="38239" spans="7:7">
      <c r="G38239"/>
    </row>
    <row r="38240" spans="7:7">
      <c r="G38240"/>
    </row>
    <row r="38241" spans="7:7">
      <c r="G38241"/>
    </row>
    <row r="38242" spans="7:7">
      <c r="G38242"/>
    </row>
    <row r="38243" spans="7:7">
      <c r="G38243"/>
    </row>
    <row r="38244" spans="7:7">
      <c r="G38244"/>
    </row>
    <row r="38245" spans="7:7">
      <c r="G38245"/>
    </row>
    <row r="38246" spans="7:7">
      <c r="G38246"/>
    </row>
    <row r="38247" spans="7:7">
      <c r="G38247"/>
    </row>
    <row r="38248" spans="7:7">
      <c r="G38248"/>
    </row>
    <row r="38249" spans="7:7">
      <c r="G38249"/>
    </row>
    <row r="38250" spans="7:7">
      <c r="G38250"/>
    </row>
    <row r="38251" spans="7:7">
      <c r="G38251"/>
    </row>
    <row r="38252" spans="7:7">
      <c r="G38252"/>
    </row>
    <row r="38253" spans="7:7">
      <c r="G38253"/>
    </row>
    <row r="38254" spans="7:7">
      <c r="G38254"/>
    </row>
    <row r="38255" spans="7:7">
      <c r="G38255"/>
    </row>
    <row r="38256" spans="7:7">
      <c r="G38256"/>
    </row>
    <row r="38257" spans="7:7">
      <c r="G38257"/>
    </row>
    <row r="38258" spans="7:7">
      <c r="G38258"/>
    </row>
    <row r="38259" spans="7:7">
      <c r="G38259"/>
    </row>
    <row r="38260" spans="7:7">
      <c r="G38260"/>
    </row>
    <row r="38261" spans="7:7">
      <c r="G38261"/>
    </row>
    <row r="38262" spans="7:7">
      <c r="G38262"/>
    </row>
    <row r="38263" spans="7:7">
      <c r="G38263"/>
    </row>
    <row r="38264" spans="7:7">
      <c r="G38264"/>
    </row>
    <row r="38265" spans="7:7">
      <c r="G38265"/>
    </row>
    <row r="38266" spans="7:7">
      <c r="G38266"/>
    </row>
    <row r="38267" spans="7:7">
      <c r="G38267"/>
    </row>
    <row r="38268" spans="7:7">
      <c r="G38268"/>
    </row>
    <row r="38269" spans="7:7">
      <c r="G38269"/>
    </row>
    <row r="38270" spans="7:7">
      <c r="G38270"/>
    </row>
    <row r="38271" spans="7:7">
      <c r="G38271"/>
    </row>
    <row r="38272" spans="7:7">
      <c r="G38272"/>
    </row>
    <row r="38273" spans="7:7">
      <c r="G38273"/>
    </row>
    <row r="38274" spans="7:7">
      <c r="G38274"/>
    </row>
    <row r="38275" spans="7:7">
      <c r="G38275"/>
    </row>
    <row r="38276" spans="7:7">
      <c r="G38276"/>
    </row>
    <row r="38277" spans="7:7">
      <c r="G38277"/>
    </row>
    <row r="38278" spans="7:7">
      <c r="G38278"/>
    </row>
    <row r="38279" spans="7:7">
      <c r="G38279"/>
    </row>
    <row r="38280" spans="7:7">
      <c r="G38280"/>
    </row>
    <row r="38281" spans="7:7">
      <c r="G38281"/>
    </row>
    <row r="38282" spans="7:7">
      <c r="G38282"/>
    </row>
    <row r="38283" spans="7:7">
      <c r="G38283"/>
    </row>
    <row r="38284" spans="7:7">
      <c r="G38284"/>
    </row>
    <row r="38285" spans="7:7">
      <c r="G38285"/>
    </row>
    <row r="38286" spans="7:7">
      <c r="G38286"/>
    </row>
    <row r="38287" spans="7:7">
      <c r="G38287"/>
    </row>
    <row r="38288" spans="7:7">
      <c r="G38288"/>
    </row>
    <row r="38289" spans="7:7">
      <c r="G38289"/>
    </row>
    <row r="38290" spans="7:7">
      <c r="G38290"/>
    </row>
    <row r="38291" spans="7:7">
      <c r="G38291"/>
    </row>
    <row r="38292" spans="7:7">
      <c r="G38292"/>
    </row>
    <row r="38293" spans="7:7">
      <c r="G38293"/>
    </row>
    <row r="38294" spans="7:7">
      <c r="G38294"/>
    </row>
    <row r="38295" spans="7:7">
      <c r="G38295"/>
    </row>
    <row r="38296" spans="7:7">
      <c r="G38296"/>
    </row>
    <row r="38297" spans="7:7">
      <c r="G38297"/>
    </row>
    <row r="38298" spans="7:7">
      <c r="G38298"/>
    </row>
    <row r="38299" spans="7:7">
      <c r="G38299"/>
    </row>
    <row r="38300" spans="7:7">
      <c r="G38300"/>
    </row>
    <row r="38301" spans="7:7">
      <c r="G38301"/>
    </row>
    <row r="38302" spans="7:7">
      <c r="G38302"/>
    </row>
    <row r="38303" spans="7:7">
      <c r="G38303"/>
    </row>
    <row r="38304" spans="7:7">
      <c r="G38304"/>
    </row>
    <row r="38305" spans="7:7">
      <c r="G38305"/>
    </row>
    <row r="38306" spans="7:7">
      <c r="G38306"/>
    </row>
    <row r="38307" spans="7:7">
      <c r="G38307"/>
    </row>
    <row r="38308" spans="7:7">
      <c r="G38308"/>
    </row>
    <row r="38309" spans="7:7">
      <c r="G38309"/>
    </row>
    <row r="38310" spans="7:7">
      <c r="G38310"/>
    </row>
    <row r="38311" spans="7:7">
      <c r="G38311"/>
    </row>
    <row r="38312" spans="7:7">
      <c r="G38312"/>
    </row>
    <row r="38313" spans="7:7">
      <c r="G38313"/>
    </row>
    <row r="38314" spans="7:7">
      <c r="G38314"/>
    </row>
    <row r="38315" spans="7:7">
      <c r="G38315"/>
    </row>
    <row r="38316" spans="7:7">
      <c r="G38316"/>
    </row>
    <row r="38317" spans="7:7">
      <c r="G38317"/>
    </row>
    <row r="38318" spans="7:7">
      <c r="G38318"/>
    </row>
    <row r="38319" spans="7:7">
      <c r="G38319"/>
    </row>
    <row r="38320" spans="7:7">
      <c r="G38320"/>
    </row>
    <row r="38321" spans="7:7">
      <c r="G38321"/>
    </row>
    <row r="38322" spans="7:7">
      <c r="G38322"/>
    </row>
    <row r="38323" spans="7:7">
      <c r="G38323"/>
    </row>
    <row r="38324" spans="7:7">
      <c r="G38324"/>
    </row>
    <row r="38325" spans="7:7">
      <c r="G38325"/>
    </row>
    <row r="38326" spans="7:7">
      <c r="G38326"/>
    </row>
    <row r="38327" spans="7:7">
      <c r="G38327"/>
    </row>
    <row r="38328" spans="7:7">
      <c r="G38328"/>
    </row>
    <row r="38329" spans="7:7">
      <c r="G38329"/>
    </row>
    <row r="38330" spans="7:7">
      <c r="G38330"/>
    </row>
    <row r="38331" spans="7:7">
      <c r="G38331"/>
    </row>
    <row r="38332" spans="7:7">
      <c r="G38332"/>
    </row>
    <row r="38333" spans="7:7">
      <c r="G38333"/>
    </row>
    <row r="38334" spans="7:7">
      <c r="G38334"/>
    </row>
    <row r="38335" spans="7:7">
      <c r="G38335"/>
    </row>
    <row r="38336" spans="7:7">
      <c r="G38336"/>
    </row>
    <row r="38337" spans="7:7">
      <c r="G38337"/>
    </row>
    <row r="38338" spans="7:7">
      <c r="G38338"/>
    </row>
    <row r="38339" spans="7:7">
      <c r="G38339"/>
    </row>
    <row r="38340" spans="7:7">
      <c r="G38340"/>
    </row>
    <row r="38341" spans="7:7">
      <c r="G38341"/>
    </row>
    <row r="38342" spans="7:7">
      <c r="G38342"/>
    </row>
    <row r="38343" spans="7:7">
      <c r="G38343"/>
    </row>
    <row r="38344" spans="7:7">
      <c r="G38344"/>
    </row>
    <row r="38345" spans="7:7">
      <c r="G38345"/>
    </row>
    <row r="38346" spans="7:7">
      <c r="G38346"/>
    </row>
    <row r="38347" spans="7:7">
      <c r="G38347"/>
    </row>
    <row r="38348" spans="7:7">
      <c r="G38348"/>
    </row>
    <row r="38349" spans="7:7">
      <c r="G38349"/>
    </row>
    <row r="38350" spans="7:7">
      <c r="G38350"/>
    </row>
    <row r="38351" spans="7:7">
      <c r="G38351"/>
    </row>
    <row r="38352" spans="7:7">
      <c r="G38352"/>
    </row>
    <row r="38353" spans="7:7">
      <c r="G38353"/>
    </row>
    <row r="38354" spans="7:7">
      <c r="G38354"/>
    </row>
    <row r="38355" spans="7:7">
      <c r="G38355"/>
    </row>
    <row r="38356" spans="7:7">
      <c r="G38356"/>
    </row>
    <row r="38357" spans="7:7">
      <c r="G38357"/>
    </row>
    <row r="38358" spans="7:7">
      <c r="G38358"/>
    </row>
    <row r="38359" spans="7:7">
      <c r="G38359"/>
    </row>
    <row r="38360" spans="7:7">
      <c r="G38360"/>
    </row>
    <row r="38361" spans="7:7">
      <c r="G38361"/>
    </row>
    <row r="38362" spans="7:7">
      <c r="G38362"/>
    </row>
    <row r="38363" spans="7:7">
      <c r="G38363"/>
    </row>
    <row r="38364" spans="7:7">
      <c r="G38364"/>
    </row>
    <row r="38365" spans="7:7">
      <c r="G38365"/>
    </row>
    <row r="38366" spans="7:7">
      <c r="G38366"/>
    </row>
    <row r="38367" spans="7:7">
      <c r="G38367"/>
    </row>
    <row r="38368" spans="7:7">
      <c r="G38368"/>
    </row>
    <row r="38369" spans="7:7">
      <c r="G38369"/>
    </row>
    <row r="38370" spans="7:7">
      <c r="G38370"/>
    </row>
    <row r="38371" spans="7:7">
      <c r="G38371"/>
    </row>
    <row r="38372" spans="7:7">
      <c r="G38372"/>
    </row>
    <row r="38373" spans="7:7">
      <c r="G38373"/>
    </row>
    <row r="38374" spans="7:7">
      <c r="G38374"/>
    </row>
    <row r="38375" spans="7:7">
      <c r="G38375"/>
    </row>
    <row r="38376" spans="7:7">
      <c r="G38376"/>
    </row>
    <row r="38377" spans="7:7">
      <c r="G38377"/>
    </row>
    <row r="38378" spans="7:7">
      <c r="G38378"/>
    </row>
    <row r="38379" spans="7:7">
      <c r="G38379"/>
    </row>
    <row r="38380" spans="7:7">
      <c r="G38380"/>
    </row>
    <row r="38381" spans="7:7">
      <c r="G38381"/>
    </row>
    <row r="38382" spans="7:7">
      <c r="G38382"/>
    </row>
    <row r="38383" spans="7:7">
      <c r="G38383"/>
    </row>
    <row r="38384" spans="7:7">
      <c r="G38384"/>
    </row>
    <row r="38385" spans="7:7">
      <c r="G38385"/>
    </row>
    <row r="38386" spans="7:7">
      <c r="G38386"/>
    </row>
    <row r="38387" spans="7:7">
      <c r="G38387"/>
    </row>
    <row r="38388" spans="7:7">
      <c r="G38388"/>
    </row>
    <row r="38389" spans="7:7">
      <c r="G38389"/>
    </row>
    <row r="38390" spans="7:7">
      <c r="G38390"/>
    </row>
    <row r="38391" spans="7:7">
      <c r="G38391"/>
    </row>
    <row r="38392" spans="7:7">
      <c r="G38392"/>
    </row>
    <row r="38393" spans="7:7">
      <c r="G38393"/>
    </row>
    <row r="38394" spans="7:7">
      <c r="G38394"/>
    </row>
    <row r="38395" spans="7:7">
      <c r="G38395"/>
    </row>
    <row r="38396" spans="7:7">
      <c r="G38396"/>
    </row>
    <row r="38397" spans="7:7">
      <c r="G38397"/>
    </row>
    <row r="38398" spans="7:7">
      <c r="G38398"/>
    </row>
    <row r="38399" spans="7:7">
      <c r="G38399"/>
    </row>
    <row r="38400" spans="7:7">
      <c r="G38400"/>
    </row>
    <row r="38401" spans="7:7">
      <c r="G38401"/>
    </row>
    <row r="38402" spans="7:7">
      <c r="G38402"/>
    </row>
    <row r="38403" spans="7:7">
      <c r="G38403"/>
    </row>
    <row r="38404" spans="7:7">
      <c r="G38404"/>
    </row>
    <row r="38405" spans="7:7">
      <c r="G38405"/>
    </row>
    <row r="38406" spans="7:7">
      <c r="G38406"/>
    </row>
    <row r="38407" spans="7:7">
      <c r="G38407"/>
    </row>
    <row r="38408" spans="7:7">
      <c r="G38408"/>
    </row>
    <row r="38409" spans="7:7">
      <c r="G38409"/>
    </row>
    <row r="38410" spans="7:7">
      <c r="G38410"/>
    </row>
    <row r="38411" spans="7:7">
      <c r="G38411"/>
    </row>
    <row r="38412" spans="7:7">
      <c r="G38412"/>
    </row>
    <row r="38413" spans="7:7">
      <c r="G38413"/>
    </row>
    <row r="38414" spans="7:7">
      <c r="G38414"/>
    </row>
    <row r="38415" spans="7:7">
      <c r="G38415"/>
    </row>
    <row r="38416" spans="7:7">
      <c r="G38416"/>
    </row>
    <row r="38417" spans="7:7">
      <c r="G38417"/>
    </row>
    <row r="38418" spans="7:7">
      <c r="G38418"/>
    </row>
    <row r="38419" spans="7:7">
      <c r="G38419"/>
    </row>
    <row r="38420" spans="7:7">
      <c r="G38420"/>
    </row>
    <row r="38421" spans="7:7">
      <c r="G38421"/>
    </row>
    <row r="38422" spans="7:7">
      <c r="G38422"/>
    </row>
    <row r="38423" spans="7:7">
      <c r="G38423"/>
    </row>
    <row r="38424" spans="7:7">
      <c r="G38424"/>
    </row>
    <row r="38425" spans="7:7">
      <c r="G38425"/>
    </row>
    <row r="38426" spans="7:7">
      <c r="G38426"/>
    </row>
    <row r="38427" spans="7:7">
      <c r="G38427"/>
    </row>
    <row r="38428" spans="7:7">
      <c r="G38428"/>
    </row>
    <row r="38429" spans="7:7">
      <c r="G38429"/>
    </row>
    <row r="38430" spans="7:7">
      <c r="G38430"/>
    </row>
    <row r="38431" spans="7:7">
      <c r="G38431"/>
    </row>
    <row r="38432" spans="7:7">
      <c r="G38432"/>
    </row>
    <row r="38433" spans="7:7">
      <c r="G38433"/>
    </row>
    <row r="38434" spans="7:7">
      <c r="G38434"/>
    </row>
    <row r="38435" spans="7:7">
      <c r="G38435"/>
    </row>
    <row r="38436" spans="7:7">
      <c r="G38436"/>
    </row>
    <row r="38437" spans="7:7">
      <c r="G38437"/>
    </row>
    <row r="38438" spans="7:7">
      <c r="G38438"/>
    </row>
    <row r="38439" spans="7:7">
      <c r="G38439"/>
    </row>
    <row r="38440" spans="7:7">
      <c r="G38440"/>
    </row>
    <row r="38441" spans="7:7">
      <c r="G38441"/>
    </row>
    <row r="38442" spans="7:7">
      <c r="G38442"/>
    </row>
    <row r="38443" spans="7:7">
      <c r="G38443"/>
    </row>
    <row r="38444" spans="7:7">
      <c r="G38444"/>
    </row>
    <row r="38445" spans="7:7">
      <c r="G38445"/>
    </row>
    <row r="38446" spans="7:7">
      <c r="G38446"/>
    </row>
    <row r="38447" spans="7:7">
      <c r="G38447"/>
    </row>
    <row r="38448" spans="7:7">
      <c r="G38448"/>
    </row>
    <row r="38449" spans="7:7">
      <c r="G38449"/>
    </row>
    <row r="38450" spans="7:7">
      <c r="G38450"/>
    </row>
    <row r="38451" spans="7:7">
      <c r="G38451"/>
    </row>
    <row r="38452" spans="7:7">
      <c r="G38452"/>
    </row>
    <row r="38453" spans="7:7">
      <c r="G38453"/>
    </row>
    <row r="38454" spans="7:7">
      <c r="G38454"/>
    </row>
    <row r="38455" spans="7:7">
      <c r="G38455"/>
    </row>
    <row r="38456" spans="7:7">
      <c r="G38456"/>
    </row>
    <row r="38457" spans="7:7">
      <c r="G38457"/>
    </row>
    <row r="38458" spans="7:7">
      <c r="G38458"/>
    </row>
    <row r="38459" spans="7:7">
      <c r="G38459"/>
    </row>
    <row r="38460" spans="7:7">
      <c r="G38460"/>
    </row>
    <row r="38461" spans="7:7">
      <c r="G38461"/>
    </row>
    <row r="38462" spans="7:7">
      <c r="G38462"/>
    </row>
    <row r="38463" spans="7:7">
      <c r="G38463"/>
    </row>
    <row r="38464" spans="7:7">
      <c r="G38464"/>
    </row>
    <row r="38465" spans="7:7">
      <c r="G38465"/>
    </row>
    <row r="38466" spans="7:7">
      <c r="G38466"/>
    </row>
    <row r="38467" spans="7:7">
      <c r="G38467"/>
    </row>
    <row r="38468" spans="7:7">
      <c r="G38468"/>
    </row>
    <row r="38469" spans="7:7">
      <c r="G38469"/>
    </row>
    <row r="38470" spans="7:7">
      <c r="G38470"/>
    </row>
    <row r="38471" spans="7:7">
      <c r="G38471"/>
    </row>
    <row r="38472" spans="7:7">
      <c r="G38472"/>
    </row>
    <row r="38473" spans="7:7">
      <c r="G38473"/>
    </row>
    <row r="38474" spans="7:7">
      <c r="G38474"/>
    </row>
    <row r="38475" spans="7:7">
      <c r="G38475"/>
    </row>
    <row r="38476" spans="7:7">
      <c r="G38476"/>
    </row>
    <row r="38477" spans="7:7">
      <c r="G38477"/>
    </row>
    <row r="38478" spans="7:7">
      <c r="G38478"/>
    </row>
    <row r="38479" spans="7:7">
      <c r="G38479"/>
    </row>
    <row r="38480" spans="7:7">
      <c r="G38480"/>
    </row>
    <row r="38481" spans="7:7">
      <c r="G38481"/>
    </row>
    <row r="38482" spans="7:7">
      <c r="G38482"/>
    </row>
    <row r="38483" spans="7:7">
      <c r="G38483"/>
    </row>
    <row r="38484" spans="7:7">
      <c r="G38484"/>
    </row>
    <row r="38485" spans="7:7">
      <c r="G38485"/>
    </row>
    <row r="38486" spans="7:7">
      <c r="G38486"/>
    </row>
    <row r="38487" spans="7:7">
      <c r="G38487"/>
    </row>
    <row r="38488" spans="7:7">
      <c r="G38488"/>
    </row>
    <row r="38489" spans="7:7">
      <c r="G38489"/>
    </row>
    <row r="38490" spans="7:7">
      <c r="G38490"/>
    </row>
    <row r="38491" spans="7:7">
      <c r="G38491"/>
    </row>
    <row r="38492" spans="7:7">
      <c r="G38492"/>
    </row>
    <row r="38493" spans="7:7">
      <c r="G38493"/>
    </row>
    <row r="38494" spans="7:7">
      <c r="G38494"/>
    </row>
    <row r="38495" spans="7:7">
      <c r="G38495"/>
    </row>
    <row r="38496" spans="7:7">
      <c r="G38496"/>
    </row>
    <row r="38497" spans="7:7">
      <c r="G38497"/>
    </row>
    <row r="38498" spans="7:7">
      <c r="G38498"/>
    </row>
    <row r="38499" spans="7:7">
      <c r="G38499"/>
    </row>
    <row r="38500" spans="7:7">
      <c r="G38500"/>
    </row>
    <row r="38501" spans="7:7">
      <c r="G38501"/>
    </row>
    <row r="38502" spans="7:7">
      <c r="G38502"/>
    </row>
    <row r="38503" spans="7:7">
      <c r="G38503"/>
    </row>
    <row r="38504" spans="7:7">
      <c r="G38504"/>
    </row>
    <row r="38505" spans="7:7">
      <c r="G38505"/>
    </row>
    <row r="38506" spans="7:7">
      <c r="G38506"/>
    </row>
    <row r="38507" spans="7:7">
      <c r="G38507"/>
    </row>
    <row r="38508" spans="7:7">
      <c r="G38508"/>
    </row>
    <row r="38509" spans="7:7">
      <c r="G38509"/>
    </row>
    <row r="38510" spans="7:7">
      <c r="G38510"/>
    </row>
    <row r="38511" spans="7:7">
      <c r="G38511"/>
    </row>
    <row r="38512" spans="7:7">
      <c r="G38512"/>
    </row>
    <row r="38513" spans="7:7">
      <c r="G38513"/>
    </row>
    <row r="38514" spans="7:7">
      <c r="G38514"/>
    </row>
    <row r="38515" spans="7:7">
      <c r="G38515"/>
    </row>
    <row r="38516" spans="7:7">
      <c r="G38516"/>
    </row>
    <row r="38517" spans="7:7">
      <c r="G38517"/>
    </row>
    <row r="38518" spans="7:7">
      <c r="G38518"/>
    </row>
    <row r="38519" spans="7:7">
      <c r="G38519"/>
    </row>
    <row r="38520" spans="7:7">
      <c r="G38520"/>
    </row>
    <row r="38521" spans="7:7">
      <c r="G38521"/>
    </row>
    <row r="38522" spans="7:7">
      <c r="G38522"/>
    </row>
    <row r="38523" spans="7:7">
      <c r="G38523"/>
    </row>
    <row r="38524" spans="7:7">
      <c r="G38524"/>
    </row>
    <row r="38525" spans="7:7">
      <c r="G38525"/>
    </row>
    <row r="38526" spans="7:7">
      <c r="G38526"/>
    </row>
    <row r="38527" spans="7:7">
      <c r="G38527"/>
    </row>
    <row r="38528" spans="7:7">
      <c r="G38528"/>
    </row>
    <row r="38529" spans="7:7">
      <c r="G38529"/>
    </row>
    <row r="38530" spans="7:7">
      <c r="G38530"/>
    </row>
    <row r="38531" spans="7:7">
      <c r="G38531"/>
    </row>
    <row r="38532" spans="7:7">
      <c r="G38532"/>
    </row>
    <row r="38533" spans="7:7">
      <c r="G38533"/>
    </row>
    <row r="38534" spans="7:7">
      <c r="G38534"/>
    </row>
    <row r="38535" spans="7:7">
      <c r="G38535"/>
    </row>
    <row r="38536" spans="7:7">
      <c r="G38536"/>
    </row>
    <row r="38537" spans="7:7">
      <c r="G38537"/>
    </row>
    <row r="38538" spans="7:7">
      <c r="G38538"/>
    </row>
    <row r="38539" spans="7:7">
      <c r="G38539"/>
    </row>
    <row r="38540" spans="7:7">
      <c r="G38540"/>
    </row>
    <row r="38541" spans="7:7">
      <c r="G38541"/>
    </row>
    <row r="38542" spans="7:7">
      <c r="G38542"/>
    </row>
    <row r="38543" spans="7:7">
      <c r="G38543"/>
    </row>
    <row r="38544" spans="7:7">
      <c r="G38544"/>
    </row>
    <row r="38545" spans="7:7">
      <c r="G38545"/>
    </row>
    <row r="38546" spans="7:7">
      <c r="G38546"/>
    </row>
    <row r="38547" spans="7:7">
      <c r="G38547"/>
    </row>
    <row r="38548" spans="7:7">
      <c r="G38548"/>
    </row>
    <row r="38549" spans="7:7">
      <c r="G38549"/>
    </row>
    <row r="38550" spans="7:7">
      <c r="G38550"/>
    </row>
    <row r="38551" spans="7:7">
      <c r="G38551"/>
    </row>
    <row r="38552" spans="7:7">
      <c r="G38552"/>
    </row>
    <row r="38553" spans="7:7">
      <c r="G38553"/>
    </row>
    <row r="38554" spans="7:7">
      <c r="G38554"/>
    </row>
    <row r="38555" spans="7:7">
      <c r="G38555"/>
    </row>
    <row r="38556" spans="7:7">
      <c r="G38556"/>
    </row>
    <row r="38557" spans="7:7">
      <c r="G38557"/>
    </row>
    <row r="38558" spans="7:7">
      <c r="G38558"/>
    </row>
    <row r="38559" spans="7:7">
      <c r="G38559"/>
    </row>
    <row r="38560" spans="7:7">
      <c r="G38560"/>
    </row>
    <row r="38561" spans="7:7">
      <c r="G38561"/>
    </row>
    <row r="38562" spans="7:7">
      <c r="G38562"/>
    </row>
    <row r="38563" spans="7:7">
      <c r="G38563"/>
    </row>
    <row r="38564" spans="7:7">
      <c r="G38564"/>
    </row>
    <row r="38565" spans="7:7">
      <c r="G38565"/>
    </row>
    <row r="38566" spans="7:7">
      <c r="G38566"/>
    </row>
    <row r="38567" spans="7:7">
      <c r="G38567"/>
    </row>
    <row r="38568" spans="7:7">
      <c r="G38568"/>
    </row>
    <row r="38569" spans="7:7">
      <c r="G38569"/>
    </row>
    <row r="38570" spans="7:7">
      <c r="G38570"/>
    </row>
    <row r="38571" spans="7:7">
      <c r="G38571"/>
    </row>
    <row r="38572" spans="7:7">
      <c r="G38572"/>
    </row>
    <row r="38573" spans="7:7">
      <c r="G38573"/>
    </row>
    <row r="38574" spans="7:7">
      <c r="G38574"/>
    </row>
    <row r="38575" spans="7:7">
      <c r="G38575"/>
    </row>
    <row r="38576" spans="7:7">
      <c r="G38576"/>
    </row>
    <row r="38577" spans="7:7">
      <c r="G38577"/>
    </row>
    <row r="38578" spans="7:7">
      <c r="G38578"/>
    </row>
    <row r="38579" spans="7:7">
      <c r="G38579"/>
    </row>
    <row r="38580" spans="7:7">
      <c r="G38580"/>
    </row>
    <row r="38581" spans="7:7">
      <c r="G38581"/>
    </row>
    <row r="38582" spans="7:7">
      <c r="G38582"/>
    </row>
    <row r="38583" spans="7:7">
      <c r="G38583"/>
    </row>
    <row r="38584" spans="7:7">
      <c r="G38584"/>
    </row>
    <row r="38585" spans="7:7">
      <c r="G38585"/>
    </row>
    <row r="38586" spans="7:7">
      <c r="G38586"/>
    </row>
    <row r="38587" spans="7:7">
      <c r="G38587"/>
    </row>
    <row r="38588" spans="7:7">
      <c r="G38588"/>
    </row>
    <row r="38589" spans="7:7">
      <c r="G38589"/>
    </row>
    <row r="38590" spans="7:7">
      <c r="G38590"/>
    </row>
    <row r="38591" spans="7:7">
      <c r="G38591"/>
    </row>
    <row r="38592" spans="7:7">
      <c r="G38592"/>
    </row>
    <row r="38593" spans="7:7">
      <c r="G38593"/>
    </row>
    <row r="38594" spans="7:7">
      <c r="G38594"/>
    </row>
    <row r="38595" spans="7:7">
      <c r="G38595"/>
    </row>
    <row r="38596" spans="7:7">
      <c r="G38596"/>
    </row>
    <row r="38597" spans="7:7">
      <c r="G38597"/>
    </row>
    <row r="38598" spans="7:7">
      <c r="G38598"/>
    </row>
    <row r="38599" spans="7:7">
      <c r="G38599"/>
    </row>
    <row r="38600" spans="7:7">
      <c r="G38600"/>
    </row>
    <row r="38601" spans="7:7">
      <c r="G38601"/>
    </row>
    <row r="38602" spans="7:7">
      <c r="G38602"/>
    </row>
    <row r="38603" spans="7:7">
      <c r="G38603"/>
    </row>
    <row r="38604" spans="7:7">
      <c r="G38604"/>
    </row>
    <row r="38605" spans="7:7">
      <c r="G38605"/>
    </row>
    <row r="38606" spans="7:7">
      <c r="G38606"/>
    </row>
    <row r="38607" spans="7:7">
      <c r="G38607"/>
    </row>
    <row r="38608" spans="7:7">
      <c r="G38608"/>
    </row>
    <row r="38609" spans="7:7">
      <c r="G38609"/>
    </row>
    <row r="38610" spans="7:7">
      <c r="G38610"/>
    </row>
    <row r="38611" spans="7:7">
      <c r="G38611"/>
    </row>
    <row r="38612" spans="7:7">
      <c r="G38612"/>
    </row>
    <row r="38613" spans="7:7">
      <c r="G38613"/>
    </row>
    <row r="38614" spans="7:7">
      <c r="G38614"/>
    </row>
    <row r="38615" spans="7:7">
      <c r="G38615"/>
    </row>
    <row r="38616" spans="7:7">
      <c r="G38616"/>
    </row>
    <row r="38617" spans="7:7">
      <c r="G38617"/>
    </row>
    <row r="38618" spans="7:7">
      <c r="G38618"/>
    </row>
    <row r="38619" spans="7:7">
      <c r="G38619"/>
    </row>
    <row r="38620" spans="7:7">
      <c r="G38620"/>
    </row>
    <row r="38621" spans="7:7">
      <c r="G38621"/>
    </row>
    <row r="38622" spans="7:7">
      <c r="G38622"/>
    </row>
    <row r="38623" spans="7:7">
      <c r="G38623"/>
    </row>
    <row r="38624" spans="7:7">
      <c r="G38624"/>
    </row>
    <row r="38625" spans="7:7">
      <c r="G38625"/>
    </row>
    <row r="38626" spans="7:7">
      <c r="G38626"/>
    </row>
    <row r="38627" spans="7:7">
      <c r="G38627"/>
    </row>
    <row r="38628" spans="7:7">
      <c r="G38628"/>
    </row>
    <row r="38629" spans="7:7">
      <c r="G38629"/>
    </row>
    <row r="38630" spans="7:7">
      <c r="G38630"/>
    </row>
    <row r="38631" spans="7:7">
      <c r="G38631"/>
    </row>
    <row r="38632" spans="7:7">
      <c r="G38632"/>
    </row>
    <row r="38633" spans="7:7">
      <c r="G38633"/>
    </row>
    <row r="38634" spans="7:7">
      <c r="G38634"/>
    </row>
    <row r="38635" spans="7:7">
      <c r="G38635"/>
    </row>
    <row r="38636" spans="7:7">
      <c r="G38636"/>
    </row>
    <row r="38637" spans="7:7">
      <c r="G38637"/>
    </row>
    <row r="38638" spans="7:7">
      <c r="G38638"/>
    </row>
    <row r="38639" spans="7:7">
      <c r="G38639"/>
    </row>
    <row r="38640" spans="7:7">
      <c r="G38640"/>
    </row>
    <row r="38641" spans="7:7">
      <c r="G38641"/>
    </row>
    <row r="38642" spans="7:7">
      <c r="G38642"/>
    </row>
    <row r="38643" spans="7:7">
      <c r="G38643"/>
    </row>
    <row r="38644" spans="7:7">
      <c r="G38644"/>
    </row>
    <row r="38645" spans="7:7">
      <c r="G38645"/>
    </row>
    <row r="38646" spans="7:7">
      <c r="G38646"/>
    </row>
    <row r="38647" spans="7:7">
      <c r="G38647"/>
    </row>
    <row r="38648" spans="7:7">
      <c r="G38648"/>
    </row>
    <row r="38649" spans="7:7">
      <c r="G38649"/>
    </row>
    <row r="38650" spans="7:7">
      <c r="G38650"/>
    </row>
    <row r="38651" spans="7:7">
      <c r="G38651"/>
    </row>
    <row r="38652" spans="7:7">
      <c r="G38652"/>
    </row>
    <row r="38653" spans="7:7">
      <c r="G38653"/>
    </row>
    <row r="38654" spans="7:7">
      <c r="G38654"/>
    </row>
    <row r="38655" spans="7:7">
      <c r="G38655"/>
    </row>
    <row r="38656" spans="7:7">
      <c r="G38656"/>
    </row>
    <row r="38657" spans="7:7">
      <c r="G38657"/>
    </row>
    <row r="38658" spans="7:7">
      <c r="G38658"/>
    </row>
    <row r="38659" spans="7:7">
      <c r="G38659"/>
    </row>
    <row r="38660" spans="7:7">
      <c r="G38660"/>
    </row>
    <row r="38661" spans="7:7">
      <c r="G38661"/>
    </row>
    <row r="38662" spans="7:7">
      <c r="G38662"/>
    </row>
    <row r="38663" spans="7:7">
      <c r="G38663"/>
    </row>
    <row r="38664" spans="7:7">
      <c r="G38664"/>
    </row>
    <row r="38665" spans="7:7">
      <c r="G38665"/>
    </row>
    <row r="38666" spans="7:7">
      <c r="G38666"/>
    </row>
    <row r="38667" spans="7:7">
      <c r="G38667"/>
    </row>
    <row r="38668" spans="7:7">
      <c r="G38668"/>
    </row>
    <row r="38669" spans="7:7">
      <c r="G38669"/>
    </row>
    <row r="38670" spans="7:7">
      <c r="G38670"/>
    </row>
    <row r="38671" spans="7:7">
      <c r="G38671"/>
    </row>
    <row r="38672" spans="7:7">
      <c r="G38672"/>
    </row>
    <row r="38673" spans="7:7">
      <c r="G38673"/>
    </row>
    <row r="38674" spans="7:7">
      <c r="G38674"/>
    </row>
    <row r="38675" spans="7:7">
      <c r="G38675"/>
    </row>
    <row r="38676" spans="7:7">
      <c r="G38676"/>
    </row>
    <row r="38677" spans="7:7">
      <c r="G38677"/>
    </row>
    <row r="38678" spans="7:7">
      <c r="G38678"/>
    </row>
    <row r="38679" spans="7:7">
      <c r="G38679"/>
    </row>
    <row r="38680" spans="7:7">
      <c r="G38680"/>
    </row>
    <row r="38681" spans="7:7">
      <c r="G38681"/>
    </row>
    <row r="38682" spans="7:7">
      <c r="G38682"/>
    </row>
    <row r="38683" spans="7:7">
      <c r="G38683"/>
    </row>
    <row r="38684" spans="7:7">
      <c r="G38684"/>
    </row>
    <row r="38685" spans="7:7">
      <c r="G38685"/>
    </row>
    <row r="38686" spans="7:7">
      <c r="G38686"/>
    </row>
    <row r="38687" spans="7:7">
      <c r="G38687"/>
    </row>
    <row r="38688" spans="7:7">
      <c r="G38688"/>
    </row>
    <row r="38689" spans="7:7">
      <c r="G38689"/>
    </row>
    <row r="38690" spans="7:7">
      <c r="G38690"/>
    </row>
    <row r="38691" spans="7:7">
      <c r="G38691"/>
    </row>
    <row r="38692" spans="7:7">
      <c r="G38692"/>
    </row>
    <row r="38693" spans="7:7">
      <c r="G38693"/>
    </row>
    <row r="38694" spans="7:7">
      <c r="G38694"/>
    </row>
    <row r="38695" spans="7:7">
      <c r="G38695"/>
    </row>
    <row r="38696" spans="7:7">
      <c r="G38696"/>
    </row>
    <row r="38697" spans="7:7">
      <c r="G38697"/>
    </row>
    <row r="38698" spans="7:7">
      <c r="G38698"/>
    </row>
    <row r="38699" spans="7:7">
      <c r="G38699"/>
    </row>
    <row r="38700" spans="7:7">
      <c r="G38700"/>
    </row>
    <row r="38701" spans="7:7">
      <c r="G38701"/>
    </row>
    <row r="38702" spans="7:7">
      <c r="G38702"/>
    </row>
    <row r="38703" spans="7:7">
      <c r="G38703"/>
    </row>
    <row r="38704" spans="7:7">
      <c r="G38704"/>
    </row>
    <row r="38705" spans="7:7">
      <c r="G38705"/>
    </row>
    <row r="38706" spans="7:7">
      <c r="G38706"/>
    </row>
    <row r="38707" spans="7:7">
      <c r="G38707"/>
    </row>
    <row r="38708" spans="7:7">
      <c r="G38708"/>
    </row>
    <row r="38709" spans="7:7">
      <c r="G38709"/>
    </row>
    <row r="38710" spans="7:7">
      <c r="G38710"/>
    </row>
    <row r="38711" spans="7:7">
      <c r="G38711"/>
    </row>
    <row r="38712" spans="7:7">
      <c r="G38712"/>
    </row>
    <row r="38713" spans="7:7">
      <c r="G38713"/>
    </row>
    <row r="38714" spans="7:7">
      <c r="G38714"/>
    </row>
    <row r="38715" spans="7:7">
      <c r="G38715"/>
    </row>
    <row r="38716" spans="7:7">
      <c r="G38716"/>
    </row>
    <row r="38717" spans="7:7">
      <c r="G38717"/>
    </row>
    <row r="38718" spans="7:7">
      <c r="G38718"/>
    </row>
    <row r="38719" spans="7:7">
      <c r="G38719"/>
    </row>
    <row r="38720" spans="7:7">
      <c r="G38720"/>
    </row>
    <row r="38721" spans="7:7">
      <c r="G38721"/>
    </row>
    <row r="38722" spans="7:7">
      <c r="G38722"/>
    </row>
    <row r="38723" spans="7:7">
      <c r="G38723"/>
    </row>
    <row r="38724" spans="7:7">
      <c r="G38724"/>
    </row>
    <row r="38725" spans="7:7">
      <c r="G38725"/>
    </row>
    <row r="38726" spans="7:7">
      <c r="G38726"/>
    </row>
    <row r="38727" spans="7:7">
      <c r="G38727"/>
    </row>
    <row r="38728" spans="7:7">
      <c r="G38728"/>
    </row>
    <row r="38729" spans="7:7">
      <c r="G38729"/>
    </row>
    <row r="38730" spans="7:7">
      <c r="G38730"/>
    </row>
    <row r="38731" spans="7:7">
      <c r="G38731"/>
    </row>
    <row r="38732" spans="7:7">
      <c r="G38732"/>
    </row>
    <row r="38733" spans="7:7">
      <c r="G38733"/>
    </row>
    <row r="38734" spans="7:7">
      <c r="G38734"/>
    </row>
    <row r="38735" spans="7:7">
      <c r="G38735"/>
    </row>
    <row r="38736" spans="7:7">
      <c r="G38736"/>
    </row>
    <row r="38737" spans="7:7">
      <c r="G38737"/>
    </row>
    <row r="38738" spans="7:7">
      <c r="G38738"/>
    </row>
    <row r="38739" spans="7:7">
      <c r="G38739"/>
    </row>
    <row r="38740" spans="7:7">
      <c r="G38740"/>
    </row>
    <row r="38741" spans="7:7">
      <c r="G38741"/>
    </row>
    <row r="38742" spans="7:7">
      <c r="G38742"/>
    </row>
    <row r="38743" spans="7:7">
      <c r="G38743"/>
    </row>
    <row r="38744" spans="7:7">
      <c r="G38744"/>
    </row>
    <row r="38745" spans="7:7">
      <c r="G38745"/>
    </row>
    <row r="38746" spans="7:7">
      <c r="G38746"/>
    </row>
    <row r="38747" spans="7:7">
      <c r="G38747"/>
    </row>
    <row r="38748" spans="7:7">
      <c r="G38748"/>
    </row>
    <row r="38749" spans="7:7">
      <c r="G38749"/>
    </row>
    <row r="38750" spans="7:7">
      <c r="G38750"/>
    </row>
    <row r="38751" spans="7:7">
      <c r="G38751"/>
    </row>
    <row r="38752" spans="7:7">
      <c r="G38752"/>
    </row>
    <row r="38753" spans="7:7">
      <c r="G38753"/>
    </row>
    <row r="38754" spans="7:7">
      <c r="G38754"/>
    </row>
    <row r="38755" spans="7:7">
      <c r="G38755"/>
    </row>
    <row r="38756" spans="7:7">
      <c r="G38756"/>
    </row>
    <row r="38757" spans="7:7">
      <c r="G38757"/>
    </row>
    <row r="38758" spans="7:7">
      <c r="G38758"/>
    </row>
    <row r="38759" spans="7:7">
      <c r="G38759"/>
    </row>
    <row r="38760" spans="7:7">
      <c r="G38760"/>
    </row>
    <row r="38761" spans="7:7">
      <c r="G38761"/>
    </row>
    <row r="38762" spans="7:7">
      <c r="G38762"/>
    </row>
    <row r="38763" spans="7:7">
      <c r="G38763"/>
    </row>
    <row r="38764" spans="7:7">
      <c r="G38764"/>
    </row>
    <row r="38765" spans="7:7">
      <c r="G38765"/>
    </row>
    <row r="38766" spans="7:7">
      <c r="G38766"/>
    </row>
    <row r="38767" spans="7:7">
      <c r="G38767"/>
    </row>
    <row r="38768" spans="7:7">
      <c r="G38768"/>
    </row>
    <row r="38769" spans="7:7">
      <c r="G38769"/>
    </row>
    <row r="38770" spans="7:7">
      <c r="G38770"/>
    </row>
    <row r="38771" spans="7:7">
      <c r="G38771"/>
    </row>
    <row r="38772" spans="7:7">
      <c r="G38772"/>
    </row>
    <row r="38773" spans="7:7">
      <c r="G38773"/>
    </row>
    <row r="38774" spans="7:7">
      <c r="G38774"/>
    </row>
    <row r="38775" spans="7:7">
      <c r="G38775"/>
    </row>
    <row r="38776" spans="7:7">
      <c r="G38776"/>
    </row>
    <row r="38777" spans="7:7">
      <c r="G38777"/>
    </row>
    <row r="38778" spans="7:7">
      <c r="G38778"/>
    </row>
    <row r="38779" spans="7:7">
      <c r="G38779"/>
    </row>
    <row r="38780" spans="7:7">
      <c r="G38780"/>
    </row>
    <row r="38781" spans="7:7">
      <c r="G38781"/>
    </row>
    <row r="38782" spans="7:7">
      <c r="G38782"/>
    </row>
    <row r="38783" spans="7:7">
      <c r="G38783"/>
    </row>
    <row r="38784" spans="7:7">
      <c r="G38784"/>
    </row>
    <row r="38785" spans="7:7">
      <c r="G38785"/>
    </row>
    <row r="38786" spans="7:7">
      <c r="G38786"/>
    </row>
    <row r="38787" spans="7:7">
      <c r="G38787"/>
    </row>
    <row r="38788" spans="7:7">
      <c r="G38788"/>
    </row>
    <row r="38789" spans="7:7">
      <c r="G38789"/>
    </row>
    <row r="38790" spans="7:7">
      <c r="G38790"/>
    </row>
    <row r="38791" spans="7:7">
      <c r="G38791"/>
    </row>
    <row r="38792" spans="7:7">
      <c r="G38792"/>
    </row>
    <row r="38793" spans="7:7">
      <c r="G38793"/>
    </row>
    <row r="38794" spans="7:7">
      <c r="G38794"/>
    </row>
    <row r="38795" spans="7:7">
      <c r="G38795"/>
    </row>
    <row r="38796" spans="7:7">
      <c r="G38796"/>
    </row>
    <row r="38797" spans="7:7">
      <c r="G38797"/>
    </row>
    <row r="38798" spans="7:7">
      <c r="G38798"/>
    </row>
    <row r="38799" spans="7:7">
      <c r="G38799"/>
    </row>
    <row r="38800" spans="7:7">
      <c r="G38800"/>
    </row>
    <row r="38801" spans="7:7">
      <c r="G38801"/>
    </row>
    <row r="38802" spans="7:7">
      <c r="G38802"/>
    </row>
    <row r="38803" spans="7:7">
      <c r="G38803"/>
    </row>
    <row r="38804" spans="7:7">
      <c r="G38804"/>
    </row>
    <row r="38805" spans="7:7">
      <c r="G38805"/>
    </row>
    <row r="38806" spans="7:7">
      <c r="G38806"/>
    </row>
    <row r="38807" spans="7:7">
      <c r="G38807"/>
    </row>
    <row r="38808" spans="7:7">
      <c r="G38808"/>
    </row>
    <row r="38809" spans="7:7">
      <c r="G38809"/>
    </row>
    <row r="38810" spans="7:7">
      <c r="G38810"/>
    </row>
    <row r="38811" spans="7:7">
      <c r="G38811"/>
    </row>
    <row r="38812" spans="7:7">
      <c r="G38812"/>
    </row>
    <row r="38813" spans="7:7">
      <c r="G38813"/>
    </row>
    <row r="38814" spans="7:7">
      <c r="G38814"/>
    </row>
    <row r="38815" spans="7:7">
      <c r="G38815"/>
    </row>
    <row r="38816" spans="7:7">
      <c r="G38816"/>
    </row>
    <row r="38817" spans="7:7">
      <c r="G38817"/>
    </row>
    <row r="38818" spans="7:7">
      <c r="G38818"/>
    </row>
    <row r="38819" spans="7:7">
      <c r="G38819"/>
    </row>
    <row r="38820" spans="7:7">
      <c r="G38820"/>
    </row>
    <row r="38821" spans="7:7">
      <c r="G38821"/>
    </row>
    <row r="38822" spans="7:7">
      <c r="G38822"/>
    </row>
    <row r="38823" spans="7:7">
      <c r="G38823"/>
    </row>
    <row r="38824" spans="7:7">
      <c r="G38824"/>
    </row>
    <row r="38825" spans="7:7">
      <c r="G38825"/>
    </row>
    <row r="38826" spans="7:7">
      <c r="G38826"/>
    </row>
    <row r="38827" spans="7:7">
      <c r="G38827"/>
    </row>
    <row r="38828" spans="7:7">
      <c r="G38828"/>
    </row>
    <row r="38829" spans="7:7">
      <c r="G38829"/>
    </row>
    <row r="38830" spans="7:7">
      <c r="G38830"/>
    </row>
    <row r="38831" spans="7:7">
      <c r="G38831"/>
    </row>
    <row r="38832" spans="7:7">
      <c r="G38832"/>
    </row>
    <row r="38833" spans="7:7">
      <c r="G38833"/>
    </row>
    <row r="38834" spans="7:7">
      <c r="G38834"/>
    </row>
    <row r="38835" spans="7:7">
      <c r="G38835"/>
    </row>
    <row r="38836" spans="7:7">
      <c r="G38836"/>
    </row>
    <row r="38837" spans="7:7">
      <c r="G38837"/>
    </row>
    <row r="38838" spans="7:7">
      <c r="G38838"/>
    </row>
    <row r="38839" spans="7:7">
      <c r="G38839"/>
    </row>
    <row r="38840" spans="7:7">
      <c r="G38840"/>
    </row>
    <row r="38841" spans="7:7">
      <c r="G38841"/>
    </row>
    <row r="38842" spans="7:7">
      <c r="G38842"/>
    </row>
    <row r="38843" spans="7:7">
      <c r="G38843"/>
    </row>
    <row r="38844" spans="7:7">
      <c r="G38844"/>
    </row>
    <row r="38845" spans="7:7">
      <c r="G38845"/>
    </row>
    <row r="38846" spans="7:7">
      <c r="G38846"/>
    </row>
    <row r="38847" spans="7:7">
      <c r="G38847"/>
    </row>
    <row r="38848" spans="7:7">
      <c r="G38848"/>
    </row>
    <row r="38849" spans="7:7">
      <c r="G38849"/>
    </row>
    <row r="38850" spans="7:7">
      <c r="G38850"/>
    </row>
    <row r="38851" spans="7:7">
      <c r="G38851"/>
    </row>
    <row r="38852" spans="7:7">
      <c r="G38852"/>
    </row>
    <row r="38853" spans="7:7">
      <c r="G38853"/>
    </row>
    <row r="38854" spans="7:7">
      <c r="G38854"/>
    </row>
    <row r="38855" spans="7:7">
      <c r="G38855"/>
    </row>
    <row r="38856" spans="7:7">
      <c r="G38856"/>
    </row>
    <row r="38857" spans="7:7">
      <c r="G38857"/>
    </row>
    <row r="38858" spans="7:7">
      <c r="G38858"/>
    </row>
    <row r="38859" spans="7:7">
      <c r="G38859"/>
    </row>
    <row r="38860" spans="7:7">
      <c r="G38860"/>
    </row>
    <row r="38861" spans="7:7">
      <c r="G38861"/>
    </row>
    <row r="38862" spans="7:7">
      <c r="G38862"/>
    </row>
    <row r="38863" spans="7:7">
      <c r="G38863"/>
    </row>
    <row r="38864" spans="7:7">
      <c r="G38864"/>
    </row>
    <row r="38865" spans="7:7">
      <c r="G38865"/>
    </row>
    <row r="38866" spans="7:7">
      <c r="G38866"/>
    </row>
    <row r="38867" spans="7:7">
      <c r="G38867"/>
    </row>
    <row r="38868" spans="7:7">
      <c r="G38868"/>
    </row>
    <row r="38869" spans="7:7">
      <c r="G38869"/>
    </row>
    <row r="38870" spans="7:7">
      <c r="G38870"/>
    </row>
    <row r="38871" spans="7:7">
      <c r="G38871"/>
    </row>
    <row r="38872" spans="7:7">
      <c r="G38872"/>
    </row>
    <row r="38873" spans="7:7">
      <c r="G38873"/>
    </row>
    <row r="38874" spans="7:7">
      <c r="G38874"/>
    </row>
    <row r="38875" spans="7:7">
      <c r="G38875"/>
    </row>
    <row r="38876" spans="7:7">
      <c r="G38876"/>
    </row>
    <row r="38877" spans="7:7">
      <c r="G38877"/>
    </row>
    <row r="38878" spans="7:7">
      <c r="G38878"/>
    </row>
    <row r="38879" spans="7:7">
      <c r="G38879"/>
    </row>
    <row r="38880" spans="7:7">
      <c r="G38880"/>
    </row>
    <row r="38881" spans="7:7">
      <c r="G38881"/>
    </row>
    <row r="38882" spans="7:7">
      <c r="G38882"/>
    </row>
    <row r="38883" spans="7:7">
      <c r="G38883"/>
    </row>
    <row r="38884" spans="7:7">
      <c r="G38884"/>
    </row>
    <row r="38885" spans="7:7">
      <c r="G38885"/>
    </row>
    <row r="38886" spans="7:7">
      <c r="G38886"/>
    </row>
    <row r="38887" spans="7:7">
      <c r="G38887"/>
    </row>
    <row r="38888" spans="7:7">
      <c r="G38888"/>
    </row>
    <row r="38889" spans="7:7">
      <c r="G38889"/>
    </row>
    <row r="38890" spans="7:7">
      <c r="G38890"/>
    </row>
    <row r="38891" spans="7:7">
      <c r="G38891"/>
    </row>
    <row r="38892" spans="7:7">
      <c r="G38892"/>
    </row>
    <row r="38893" spans="7:7">
      <c r="G38893"/>
    </row>
    <row r="38894" spans="7:7">
      <c r="G38894"/>
    </row>
    <row r="38895" spans="7:7">
      <c r="G38895"/>
    </row>
    <row r="38896" spans="7:7">
      <c r="G38896"/>
    </row>
    <row r="38897" spans="7:7">
      <c r="G38897"/>
    </row>
    <row r="38898" spans="7:7">
      <c r="G38898"/>
    </row>
    <row r="38899" spans="7:7">
      <c r="G38899"/>
    </row>
    <row r="38900" spans="7:7">
      <c r="G38900"/>
    </row>
    <row r="38901" spans="7:7">
      <c r="G38901"/>
    </row>
    <row r="38902" spans="7:7">
      <c r="G38902"/>
    </row>
    <row r="38903" spans="7:7">
      <c r="G38903"/>
    </row>
    <row r="38904" spans="7:7">
      <c r="G38904"/>
    </row>
    <row r="38905" spans="7:7">
      <c r="G38905"/>
    </row>
    <row r="38906" spans="7:7">
      <c r="G38906"/>
    </row>
    <row r="38907" spans="7:7">
      <c r="G38907"/>
    </row>
    <row r="38908" spans="7:7">
      <c r="G38908"/>
    </row>
    <row r="38909" spans="7:7">
      <c r="G38909"/>
    </row>
    <row r="38910" spans="7:7">
      <c r="G38910"/>
    </row>
    <row r="38911" spans="7:7">
      <c r="G38911"/>
    </row>
    <row r="38912" spans="7:7">
      <c r="G38912"/>
    </row>
    <row r="38913" spans="7:7">
      <c r="G38913"/>
    </row>
    <row r="38914" spans="7:7">
      <c r="G38914"/>
    </row>
    <row r="38915" spans="7:7">
      <c r="G38915"/>
    </row>
    <row r="38916" spans="7:7">
      <c r="G38916"/>
    </row>
    <row r="38917" spans="7:7">
      <c r="G38917"/>
    </row>
    <row r="38918" spans="7:7">
      <c r="G38918"/>
    </row>
    <row r="38919" spans="7:7">
      <c r="G38919"/>
    </row>
    <row r="38920" spans="7:7">
      <c r="G38920"/>
    </row>
    <row r="38921" spans="7:7">
      <c r="G38921"/>
    </row>
    <row r="38922" spans="7:7">
      <c r="G38922"/>
    </row>
    <row r="38923" spans="7:7">
      <c r="G38923"/>
    </row>
    <row r="38924" spans="7:7">
      <c r="G38924"/>
    </row>
    <row r="38925" spans="7:7">
      <c r="G38925"/>
    </row>
    <row r="38926" spans="7:7">
      <c r="G38926"/>
    </row>
    <row r="38927" spans="7:7">
      <c r="G38927"/>
    </row>
    <row r="38928" spans="7:7">
      <c r="G38928"/>
    </row>
    <row r="38929" spans="7:7">
      <c r="G38929"/>
    </row>
    <row r="38930" spans="7:7">
      <c r="G38930"/>
    </row>
    <row r="38931" spans="7:7">
      <c r="G38931"/>
    </row>
    <row r="38932" spans="7:7">
      <c r="G38932"/>
    </row>
    <row r="38933" spans="7:7">
      <c r="G38933"/>
    </row>
    <row r="38934" spans="7:7">
      <c r="G38934"/>
    </row>
    <row r="38935" spans="7:7">
      <c r="G38935"/>
    </row>
    <row r="38936" spans="7:7">
      <c r="G38936"/>
    </row>
    <row r="38937" spans="7:7">
      <c r="G38937"/>
    </row>
    <row r="38938" spans="7:7">
      <c r="G38938"/>
    </row>
    <row r="38939" spans="7:7">
      <c r="G38939"/>
    </row>
    <row r="38940" spans="7:7">
      <c r="G38940"/>
    </row>
    <row r="38941" spans="7:7">
      <c r="G38941"/>
    </row>
    <row r="38942" spans="7:7">
      <c r="G38942"/>
    </row>
    <row r="38943" spans="7:7">
      <c r="G38943"/>
    </row>
    <row r="38944" spans="7:7">
      <c r="G38944"/>
    </row>
    <row r="38945" spans="7:7">
      <c r="G38945"/>
    </row>
    <row r="38946" spans="7:7">
      <c r="G38946"/>
    </row>
    <row r="38947" spans="7:7">
      <c r="G38947"/>
    </row>
    <row r="38948" spans="7:7">
      <c r="G38948"/>
    </row>
    <row r="38949" spans="7:7">
      <c r="G38949"/>
    </row>
    <row r="38950" spans="7:7">
      <c r="G38950"/>
    </row>
    <row r="38951" spans="7:7">
      <c r="G38951"/>
    </row>
    <row r="38952" spans="7:7">
      <c r="G38952"/>
    </row>
    <row r="38953" spans="7:7">
      <c r="G38953"/>
    </row>
    <row r="38954" spans="7:7">
      <c r="G38954"/>
    </row>
    <row r="38955" spans="7:7">
      <c r="G38955"/>
    </row>
    <row r="38956" spans="7:7">
      <c r="G38956"/>
    </row>
    <row r="38957" spans="7:7">
      <c r="G38957"/>
    </row>
    <row r="38958" spans="7:7">
      <c r="G38958"/>
    </row>
    <row r="38959" spans="7:7">
      <c r="G38959"/>
    </row>
    <row r="38960" spans="7:7">
      <c r="G38960"/>
    </row>
    <row r="38961" spans="7:7">
      <c r="G38961"/>
    </row>
    <row r="38962" spans="7:7">
      <c r="G38962"/>
    </row>
    <row r="38963" spans="7:7">
      <c r="G38963"/>
    </row>
    <row r="38964" spans="7:7">
      <c r="G38964"/>
    </row>
    <row r="38965" spans="7:7">
      <c r="G38965"/>
    </row>
    <row r="38966" spans="7:7">
      <c r="G38966"/>
    </row>
    <row r="38967" spans="7:7">
      <c r="G38967"/>
    </row>
    <row r="38968" spans="7:7">
      <c r="G38968"/>
    </row>
    <row r="38969" spans="7:7">
      <c r="G38969"/>
    </row>
    <row r="38970" spans="7:7">
      <c r="G38970"/>
    </row>
    <row r="38971" spans="7:7">
      <c r="G38971"/>
    </row>
    <row r="38972" spans="7:7">
      <c r="G38972"/>
    </row>
    <row r="38973" spans="7:7">
      <c r="G38973"/>
    </row>
    <row r="38974" spans="7:7">
      <c r="G38974"/>
    </row>
    <row r="38975" spans="7:7">
      <c r="G38975"/>
    </row>
    <row r="38976" spans="7:7">
      <c r="G38976"/>
    </row>
    <row r="38977" spans="7:7">
      <c r="G38977"/>
    </row>
    <row r="38978" spans="7:7">
      <c r="G38978"/>
    </row>
    <row r="38979" spans="7:7">
      <c r="G38979"/>
    </row>
    <row r="38980" spans="7:7">
      <c r="G38980"/>
    </row>
    <row r="38981" spans="7:7">
      <c r="G38981"/>
    </row>
    <row r="38982" spans="7:7">
      <c r="G38982"/>
    </row>
    <row r="38983" spans="7:7">
      <c r="G38983"/>
    </row>
    <row r="38984" spans="7:7">
      <c r="G38984"/>
    </row>
    <row r="38985" spans="7:7">
      <c r="G38985"/>
    </row>
    <row r="38986" spans="7:7">
      <c r="G38986"/>
    </row>
    <row r="38987" spans="7:7">
      <c r="G38987"/>
    </row>
    <row r="38988" spans="7:7">
      <c r="G38988"/>
    </row>
    <row r="38989" spans="7:7">
      <c r="G38989"/>
    </row>
    <row r="38990" spans="7:7">
      <c r="G38990"/>
    </row>
    <row r="38991" spans="7:7">
      <c r="G38991"/>
    </row>
    <row r="38992" spans="7:7">
      <c r="G38992"/>
    </row>
    <row r="38993" spans="7:7">
      <c r="G38993"/>
    </row>
    <row r="38994" spans="7:7">
      <c r="G38994"/>
    </row>
    <row r="38995" spans="7:7">
      <c r="G38995"/>
    </row>
    <row r="38996" spans="7:7">
      <c r="G38996"/>
    </row>
    <row r="38997" spans="7:7">
      <c r="G38997"/>
    </row>
    <row r="38998" spans="7:7">
      <c r="G38998"/>
    </row>
    <row r="38999" spans="7:7">
      <c r="G38999"/>
    </row>
    <row r="39000" spans="7:7">
      <c r="G39000"/>
    </row>
    <row r="39001" spans="7:7">
      <c r="G39001"/>
    </row>
    <row r="39002" spans="7:7">
      <c r="G39002"/>
    </row>
    <row r="39003" spans="7:7">
      <c r="G39003"/>
    </row>
    <row r="39004" spans="7:7">
      <c r="G39004"/>
    </row>
    <row r="39005" spans="7:7">
      <c r="G39005"/>
    </row>
    <row r="39006" spans="7:7">
      <c r="G39006"/>
    </row>
    <row r="39007" spans="7:7">
      <c r="G39007"/>
    </row>
    <row r="39008" spans="7:7">
      <c r="G39008"/>
    </row>
    <row r="39009" spans="7:7">
      <c r="G39009"/>
    </row>
    <row r="39010" spans="7:7">
      <c r="G39010"/>
    </row>
    <row r="39011" spans="7:7">
      <c r="G39011"/>
    </row>
    <row r="39012" spans="7:7">
      <c r="G39012"/>
    </row>
    <row r="39013" spans="7:7">
      <c r="G39013"/>
    </row>
    <row r="39014" spans="7:7">
      <c r="G39014"/>
    </row>
    <row r="39015" spans="7:7">
      <c r="G39015"/>
    </row>
    <row r="39016" spans="7:7">
      <c r="G39016"/>
    </row>
    <row r="39017" spans="7:7">
      <c r="G39017"/>
    </row>
    <row r="39018" spans="7:7">
      <c r="G39018"/>
    </row>
    <row r="39019" spans="7:7">
      <c r="G39019"/>
    </row>
    <row r="39020" spans="7:7">
      <c r="G39020"/>
    </row>
    <row r="39021" spans="7:7">
      <c r="G39021"/>
    </row>
    <row r="39022" spans="7:7">
      <c r="G39022"/>
    </row>
    <row r="39023" spans="7:7">
      <c r="G39023"/>
    </row>
    <row r="39024" spans="7:7">
      <c r="G39024"/>
    </row>
    <row r="39025" spans="7:7">
      <c r="G39025"/>
    </row>
    <row r="39026" spans="7:7">
      <c r="G39026"/>
    </row>
    <row r="39027" spans="7:7">
      <c r="G39027"/>
    </row>
    <row r="39028" spans="7:7">
      <c r="G39028"/>
    </row>
    <row r="39029" spans="7:7">
      <c r="G39029"/>
    </row>
    <row r="39030" spans="7:7">
      <c r="G39030"/>
    </row>
    <row r="39031" spans="7:7">
      <c r="G39031"/>
    </row>
    <row r="39032" spans="7:7">
      <c r="G39032"/>
    </row>
    <row r="39033" spans="7:7">
      <c r="G39033"/>
    </row>
    <row r="39034" spans="7:7">
      <c r="G39034"/>
    </row>
    <row r="39035" spans="7:7">
      <c r="G39035"/>
    </row>
    <row r="39036" spans="7:7">
      <c r="G39036"/>
    </row>
    <row r="39037" spans="7:7">
      <c r="G39037"/>
    </row>
    <row r="39038" spans="7:7">
      <c r="G39038"/>
    </row>
    <row r="39039" spans="7:7">
      <c r="G39039"/>
    </row>
    <row r="39040" spans="7:7">
      <c r="G39040"/>
    </row>
    <row r="39041" spans="7:7">
      <c r="G39041"/>
    </row>
    <row r="39042" spans="7:7">
      <c r="G39042"/>
    </row>
    <row r="39043" spans="7:7">
      <c r="G39043"/>
    </row>
    <row r="39044" spans="7:7">
      <c r="G39044"/>
    </row>
    <row r="39045" spans="7:7">
      <c r="G39045"/>
    </row>
    <row r="39046" spans="7:7">
      <c r="G39046"/>
    </row>
    <row r="39047" spans="7:7">
      <c r="G39047"/>
    </row>
    <row r="39048" spans="7:7">
      <c r="G39048"/>
    </row>
    <row r="39049" spans="7:7">
      <c r="G39049"/>
    </row>
    <row r="39050" spans="7:7">
      <c r="G39050"/>
    </row>
    <row r="39051" spans="7:7">
      <c r="G39051"/>
    </row>
    <row r="39052" spans="7:7">
      <c r="G39052"/>
    </row>
    <row r="39053" spans="7:7">
      <c r="G39053"/>
    </row>
    <row r="39054" spans="7:7">
      <c r="G39054"/>
    </row>
    <row r="39055" spans="7:7">
      <c r="G39055"/>
    </row>
    <row r="39056" spans="7:7">
      <c r="G39056"/>
    </row>
    <row r="39057" spans="7:7">
      <c r="G39057"/>
    </row>
    <row r="39058" spans="7:7">
      <c r="G39058"/>
    </row>
    <row r="39059" spans="7:7">
      <c r="G39059"/>
    </row>
    <row r="39060" spans="7:7">
      <c r="G39060"/>
    </row>
    <row r="39061" spans="7:7">
      <c r="G39061"/>
    </row>
    <row r="39062" spans="7:7">
      <c r="G39062"/>
    </row>
    <row r="39063" spans="7:7">
      <c r="G39063"/>
    </row>
    <row r="39064" spans="7:7">
      <c r="G39064"/>
    </row>
    <row r="39065" spans="7:7">
      <c r="G39065"/>
    </row>
    <row r="39066" spans="7:7">
      <c r="G39066"/>
    </row>
    <row r="39067" spans="7:7">
      <c r="G39067"/>
    </row>
    <row r="39068" spans="7:7">
      <c r="G39068"/>
    </row>
    <row r="39069" spans="7:7">
      <c r="G39069"/>
    </row>
    <row r="39070" spans="7:7">
      <c r="G39070"/>
    </row>
    <row r="39071" spans="7:7">
      <c r="G39071"/>
    </row>
    <row r="39072" spans="7:7">
      <c r="G39072"/>
    </row>
    <row r="39073" spans="7:7">
      <c r="G39073"/>
    </row>
    <row r="39074" spans="7:7">
      <c r="G39074"/>
    </row>
    <row r="39075" spans="7:7">
      <c r="G39075"/>
    </row>
    <row r="39076" spans="7:7">
      <c r="G39076"/>
    </row>
    <row r="39077" spans="7:7">
      <c r="G39077"/>
    </row>
    <row r="39078" spans="7:7">
      <c r="G39078"/>
    </row>
    <row r="39079" spans="7:7">
      <c r="G39079"/>
    </row>
    <row r="39080" spans="7:7">
      <c r="G39080"/>
    </row>
    <row r="39081" spans="7:7">
      <c r="G39081"/>
    </row>
    <row r="39082" spans="7:7">
      <c r="G39082"/>
    </row>
    <row r="39083" spans="7:7">
      <c r="G39083"/>
    </row>
    <row r="39084" spans="7:7">
      <c r="G39084"/>
    </row>
    <row r="39085" spans="7:7">
      <c r="G39085"/>
    </row>
    <row r="39086" spans="7:7">
      <c r="G39086"/>
    </row>
    <row r="39087" spans="7:7">
      <c r="G39087"/>
    </row>
    <row r="39088" spans="7:7">
      <c r="G39088"/>
    </row>
    <row r="39089" spans="7:7">
      <c r="G39089"/>
    </row>
    <row r="39090" spans="7:7">
      <c r="G39090"/>
    </row>
    <row r="39091" spans="7:7">
      <c r="G39091"/>
    </row>
    <row r="39092" spans="7:7">
      <c r="G39092"/>
    </row>
    <row r="39093" spans="7:7">
      <c r="G39093"/>
    </row>
    <row r="39094" spans="7:7">
      <c r="G39094"/>
    </row>
    <row r="39095" spans="7:7">
      <c r="G39095"/>
    </row>
    <row r="39096" spans="7:7">
      <c r="G39096"/>
    </row>
    <row r="39097" spans="7:7">
      <c r="G39097"/>
    </row>
    <row r="39098" spans="7:7">
      <c r="G39098"/>
    </row>
    <row r="39099" spans="7:7">
      <c r="G39099"/>
    </row>
    <row r="39100" spans="7:7">
      <c r="G39100"/>
    </row>
    <row r="39101" spans="7:7">
      <c r="G39101"/>
    </row>
    <row r="39102" spans="7:7">
      <c r="G39102"/>
    </row>
    <row r="39103" spans="7:7">
      <c r="G39103"/>
    </row>
    <row r="39104" spans="7:7">
      <c r="G39104"/>
    </row>
    <row r="39105" spans="7:7">
      <c r="G39105"/>
    </row>
    <row r="39106" spans="7:7">
      <c r="G39106"/>
    </row>
    <row r="39107" spans="7:7">
      <c r="G39107"/>
    </row>
    <row r="39108" spans="7:7">
      <c r="G39108"/>
    </row>
    <row r="39109" spans="7:7">
      <c r="G39109"/>
    </row>
    <row r="39110" spans="7:7">
      <c r="G39110"/>
    </row>
    <row r="39111" spans="7:7">
      <c r="G39111"/>
    </row>
    <row r="39112" spans="7:7">
      <c r="G39112"/>
    </row>
    <row r="39113" spans="7:7">
      <c r="G39113"/>
    </row>
    <row r="39114" spans="7:7">
      <c r="G39114"/>
    </row>
    <row r="39115" spans="7:7">
      <c r="G39115"/>
    </row>
    <row r="39116" spans="7:7">
      <c r="G39116"/>
    </row>
    <row r="39117" spans="7:7">
      <c r="G39117"/>
    </row>
    <row r="39118" spans="7:7">
      <c r="G39118"/>
    </row>
    <row r="39119" spans="7:7">
      <c r="G39119"/>
    </row>
    <row r="39120" spans="7:7">
      <c r="G39120"/>
    </row>
    <row r="39121" spans="7:7">
      <c r="G39121"/>
    </row>
    <row r="39122" spans="7:7">
      <c r="G39122"/>
    </row>
    <row r="39123" spans="7:7">
      <c r="G39123"/>
    </row>
    <row r="39124" spans="7:7">
      <c r="G39124"/>
    </row>
    <row r="39125" spans="7:7">
      <c r="G39125"/>
    </row>
    <row r="39126" spans="7:7">
      <c r="G39126"/>
    </row>
    <row r="39127" spans="7:7">
      <c r="G39127"/>
    </row>
    <row r="39128" spans="7:7">
      <c r="G39128"/>
    </row>
    <row r="39129" spans="7:7">
      <c r="G39129"/>
    </row>
    <row r="39130" spans="7:7">
      <c r="G39130"/>
    </row>
    <row r="39131" spans="7:7">
      <c r="G39131"/>
    </row>
    <row r="39132" spans="7:7">
      <c r="G39132"/>
    </row>
    <row r="39133" spans="7:7">
      <c r="G39133"/>
    </row>
    <row r="39134" spans="7:7">
      <c r="G39134"/>
    </row>
    <row r="39135" spans="7:7">
      <c r="G39135"/>
    </row>
    <row r="39136" spans="7:7">
      <c r="G39136"/>
    </row>
    <row r="39137" spans="7:7">
      <c r="G39137"/>
    </row>
    <row r="39138" spans="7:7">
      <c r="G39138"/>
    </row>
    <row r="39139" spans="7:7">
      <c r="G39139"/>
    </row>
    <row r="39140" spans="7:7">
      <c r="G39140"/>
    </row>
    <row r="39141" spans="7:7">
      <c r="G39141"/>
    </row>
    <row r="39142" spans="7:7">
      <c r="G39142"/>
    </row>
    <row r="39143" spans="7:7">
      <c r="G39143"/>
    </row>
    <row r="39144" spans="7:7">
      <c r="G39144"/>
    </row>
    <row r="39145" spans="7:7">
      <c r="G39145"/>
    </row>
    <row r="39146" spans="7:7">
      <c r="G39146"/>
    </row>
    <row r="39147" spans="7:7">
      <c r="G39147"/>
    </row>
    <row r="39148" spans="7:7">
      <c r="G39148"/>
    </row>
    <row r="39149" spans="7:7">
      <c r="G39149"/>
    </row>
    <row r="39150" spans="7:7">
      <c r="G39150"/>
    </row>
    <row r="39151" spans="7:7">
      <c r="G39151"/>
    </row>
    <row r="39152" spans="7:7">
      <c r="G39152"/>
    </row>
    <row r="39153" spans="7:7">
      <c r="G39153"/>
    </row>
    <row r="39154" spans="7:7">
      <c r="G39154"/>
    </row>
    <row r="39155" spans="7:7">
      <c r="G39155"/>
    </row>
    <row r="39156" spans="7:7">
      <c r="G39156"/>
    </row>
    <row r="39157" spans="7:7">
      <c r="G39157"/>
    </row>
    <row r="39158" spans="7:7">
      <c r="G39158"/>
    </row>
    <row r="39159" spans="7:7">
      <c r="G39159"/>
    </row>
    <row r="39160" spans="7:7">
      <c r="G39160"/>
    </row>
    <row r="39161" spans="7:7">
      <c r="G39161"/>
    </row>
    <row r="39162" spans="7:7">
      <c r="G39162"/>
    </row>
    <row r="39163" spans="7:7">
      <c r="G39163"/>
    </row>
    <row r="39164" spans="7:7">
      <c r="G39164"/>
    </row>
    <row r="39165" spans="7:7">
      <c r="G39165"/>
    </row>
    <row r="39166" spans="7:7">
      <c r="G39166"/>
    </row>
    <row r="39167" spans="7:7">
      <c r="G39167"/>
    </row>
    <row r="39168" spans="7:7">
      <c r="G39168"/>
    </row>
    <row r="39169" spans="7:7">
      <c r="G39169"/>
    </row>
    <row r="39170" spans="7:7">
      <c r="G39170"/>
    </row>
    <row r="39171" spans="7:7">
      <c r="G39171"/>
    </row>
    <row r="39172" spans="7:7">
      <c r="G39172"/>
    </row>
    <row r="39173" spans="7:7">
      <c r="G39173"/>
    </row>
    <row r="39174" spans="7:7">
      <c r="G39174"/>
    </row>
    <row r="39175" spans="7:7">
      <c r="G39175"/>
    </row>
    <row r="39176" spans="7:7">
      <c r="G39176"/>
    </row>
    <row r="39177" spans="7:7">
      <c r="G39177"/>
    </row>
    <row r="39178" spans="7:7">
      <c r="G39178"/>
    </row>
    <row r="39179" spans="7:7">
      <c r="G39179"/>
    </row>
    <row r="39180" spans="7:7">
      <c r="G39180"/>
    </row>
    <row r="39181" spans="7:7">
      <c r="G39181"/>
    </row>
    <row r="39182" spans="7:7">
      <c r="G39182"/>
    </row>
    <row r="39183" spans="7:7">
      <c r="G39183"/>
    </row>
    <row r="39184" spans="7:7">
      <c r="G39184"/>
    </row>
    <row r="39185" spans="7:7">
      <c r="G39185"/>
    </row>
    <row r="39186" spans="7:7">
      <c r="G39186"/>
    </row>
    <row r="39187" spans="7:7">
      <c r="G39187"/>
    </row>
    <row r="39188" spans="7:7">
      <c r="G39188"/>
    </row>
    <row r="39189" spans="7:7">
      <c r="G39189"/>
    </row>
    <row r="39190" spans="7:7">
      <c r="G39190"/>
    </row>
    <row r="39191" spans="7:7">
      <c r="G39191"/>
    </row>
    <row r="39192" spans="7:7">
      <c r="G39192"/>
    </row>
    <row r="39193" spans="7:7">
      <c r="G39193"/>
    </row>
    <row r="39194" spans="7:7">
      <c r="G39194"/>
    </row>
    <row r="39195" spans="7:7">
      <c r="G39195"/>
    </row>
    <row r="39196" spans="7:7">
      <c r="G39196"/>
    </row>
    <row r="39197" spans="7:7">
      <c r="G39197"/>
    </row>
    <row r="39198" spans="7:7">
      <c r="G39198"/>
    </row>
    <row r="39199" spans="7:7">
      <c r="G39199"/>
    </row>
    <row r="39200" spans="7:7">
      <c r="G39200"/>
    </row>
    <row r="39201" spans="7:7">
      <c r="G39201"/>
    </row>
    <row r="39202" spans="7:7">
      <c r="G39202"/>
    </row>
    <row r="39203" spans="7:7">
      <c r="G39203"/>
    </row>
    <row r="39204" spans="7:7">
      <c r="G39204"/>
    </row>
    <row r="39205" spans="7:7">
      <c r="G39205"/>
    </row>
    <row r="39206" spans="7:7">
      <c r="G39206"/>
    </row>
    <row r="39207" spans="7:7">
      <c r="G39207"/>
    </row>
    <row r="39208" spans="7:7">
      <c r="G39208"/>
    </row>
    <row r="39209" spans="7:7">
      <c r="G39209"/>
    </row>
    <row r="39210" spans="7:7">
      <c r="G39210"/>
    </row>
    <row r="39211" spans="7:7">
      <c r="G39211"/>
    </row>
    <row r="39212" spans="7:7">
      <c r="G39212"/>
    </row>
    <row r="39213" spans="7:7">
      <c r="G39213"/>
    </row>
    <row r="39214" spans="7:7">
      <c r="G39214"/>
    </row>
    <row r="39215" spans="7:7">
      <c r="G39215"/>
    </row>
    <row r="39216" spans="7:7">
      <c r="G39216"/>
    </row>
    <row r="39217" spans="7:7">
      <c r="G39217"/>
    </row>
    <row r="39218" spans="7:7">
      <c r="G39218"/>
    </row>
    <row r="39219" spans="7:7">
      <c r="G39219"/>
    </row>
    <row r="39220" spans="7:7">
      <c r="G39220"/>
    </row>
    <row r="39221" spans="7:7">
      <c r="G39221"/>
    </row>
    <row r="39222" spans="7:7">
      <c r="G39222"/>
    </row>
    <row r="39223" spans="7:7">
      <c r="G39223"/>
    </row>
    <row r="39224" spans="7:7">
      <c r="G39224"/>
    </row>
    <row r="39225" spans="7:7">
      <c r="G39225"/>
    </row>
    <row r="39226" spans="7:7">
      <c r="G39226"/>
    </row>
    <row r="39227" spans="7:7">
      <c r="G39227"/>
    </row>
    <row r="39228" spans="7:7">
      <c r="G39228"/>
    </row>
    <row r="39229" spans="7:7">
      <c r="G39229"/>
    </row>
    <row r="39230" spans="7:7">
      <c r="G39230"/>
    </row>
    <row r="39231" spans="7:7">
      <c r="G39231"/>
    </row>
    <row r="39232" spans="7:7">
      <c r="G39232"/>
    </row>
    <row r="39233" spans="7:7">
      <c r="G39233"/>
    </row>
    <row r="39234" spans="7:7">
      <c r="G39234"/>
    </row>
    <row r="39235" spans="7:7">
      <c r="G39235"/>
    </row>
    <row r="39236" spans="7:7">
      <c r="G39236"/>
    </row>
    <row r="39237" spans="7:7">
      <c r="G39237"/>
    </row>
    <row r="39238" spans="7:7">
      <c r="G39238"/>
    </row>
    <row r="39239" spans="7:7">
      <c r="G39239"/>
    </row>
    <row r="39240" spans="7:7">
      <c r="G39240"/>
    </row>
    <row r="39241" spans="7:7">
      <c r="G39241"/>
    </row>
    <row r="39242" spans="7:7">
      <c r="G39242"/>
    </row>
    <row r="39243" spans="7:7">
      <c r="G39243"/>
    </row>
    <row r="39244" spans="7:7">
      <c r="G39244"/>
    </row>
    <row r="39245" spans="7:7">
      <c r="G39245"/>
    </row>
    <row r="39246" spans="7:7">
      <c r="G39246"/>
    </row>
    <row r="39247" spans="7:7">
      <c r="G39247"/>
    </row>
    <row r="39248" spans="7:7">
      <c r="G39248"/>
    </row>
    <row r="39249" spans="7:7">
      <c r="G39249"/>
    </row>
    <row r="39250" spans="7:7">
      <c r="G39250"/>
    </row>
    <row r="39251" spans="7:7">
      <c r="G39251"/>
    </row>
    <row r="39252" spans="7:7">
      <c r="G39252"/>
    </row>
    <row r="39253" spans="7:7">
      <c r="G39253"/>
    </row>
    <row r="39254" spans="7:7">
      <c r="G39254"/>
    </row>
    <row r="39255" spans="7:7">
      <c r="G39255"/>
    </row>
    <row r="39256" spans="7:7">
      <c r="G39256"/>
    </row>
    <row r="39257" spans="7:7">
      <c r="G39257"/>
    </row>
    <row r="39258" spans="7:7">
      <c r="G39258"/>
    </row>
    <row r="39259" spans="7:7">
      <c r="G39259"/>
    </row>
    <row r="39260" spans="7:7">
      <c r="G39260"/>
    </row>
    <row r="39261" spans="7:7">
      <c r="G39261"/>
    </row>
    <row r="39262" spans="7:7">
      <c r="G39262"/>
    </row>
    <row r="39263" spans="7:7">
      <c r="G39263"/>
    </row>
    <row r="39264" spans="7:7">
      <c r="G39264"/>
    </row>
    <row r="39265" spans="7:7">
      <c r="G39265"/>
    </row>
    <row r="39266" spans="7:7">
      <c r="G39266"/>
    </row>
    <row r="39267" spans="7:7">
      <c r="G39267"/>
    </row>
    <row r="39268" spans="7:7">
      <c r="G39268"/>
    </row>
    <row r="39269" spans="7:7">
      <c r="G39269"/>
    </row>
    <row r="39270" spans="7:7">
      <c r="G39270"/>
    </row>
    <row r="39271" spans="7:7">
      <c r="G39271"/>
    </row>
    <row r="39272" spans="7:7">
      <c r="G39272"/>
    </row>
    <row r="39273" spans="7:7">
      <c r="G39273"/>
    </row>
    <row r="39274" spans="7:7">
      <c r="G39274"/>
    </row>
    <row r="39275" spans="7:7">
      <c r="G39275"/>
    </row>
    <row r="39276" spans="7:7">
      <c r="G39276"/>
    </row>
    <row r="39277" spans="7:7">
      <c r="G39277"/>
    </row>
    <row r="39278" spans="7:7">
      <c r="G39278"/>
    </row>
    <row r="39279" spans="7:7">
      <c r="G39279"/>
    </row>
    <row r="39280" spans="7:7">
      <c r="G39280"/>
    </row>
    <row r="39281" spans="7:7">
      <c r="G39281"/>
    </row>
    <row r="39282" spans="7:7">
      <c r="G39282"/>
    </row>
    <row r="39283" spans="7:7">
      <c r="G39283"/>
    </row>
    <row r="39284" spans="7:7">
      <c r="G39284"/>
    </row>
    <row r="39285" spans="7:7">
      <c r="G39285"/>
    </row>
    <row r="39286" spans="7:7">
      <c r="G39286"/>
    </row>
    <row r="39287" spans="7:7">
      <c r="G39287"/>
    </row>
    <row r="39288" spans="7:7">
      <c r="G39288"/>
    </row>
    <row r="39289" spans="7:7">
      <c r="G39289"/>
    </row>
    <row r="39290" spans="7:7">
      <c r="G39290"/>
    </row>
    <row r="39291" spans="7:7">
      <c r="G39291"/>
    </row>
    <row r="39292" spans="7:7">
      <c r="G39292"/>
    </row>
    <row r="39293" spans="7:7">
      <c r="G39293"/>
    </row>
    <row r="39294" spans="7:7">
      <c r="G39294"/>
    </row>
    <row r="39295" spans="7:7">
      <c r="G39295"/>
    </row>
    <row r="39296" spans="7:7">
      <c r="G39296"/>
    </row>
    <row r="39297" spans="7:7">
      <c r="G39297"/>
    </row>
    <row r="39298" spans="7:7">
      <c r="G39298"/>
    </row>
    <row r="39299" spans="7:7">
      <c r="G39299"/>
    </row>
    <row r="39300" spans="7:7">
      <c r="G39300"/>
    </row>
    <row r="39301" spans="7:7">
      <c r="G39301"/>
    </row>
    <row r="39302" spans="7:7">
      <c r="G39302"/>
    </row>
    <row r="39303" spans="7:7">
      <c r="G39303"/>
    </row>
    <row r="39304" spans="7:7">
      <c r="G39304"/>
    </row>
    <row r="39305" spans="7:7">
      <c r="G39305"/>
    </row>
    <row r="39306" spans="7:7">
      <c r="G39306"/>
    </row>
    <row r="39307" spans="7:7">
      <c r="G39307"/>
    </row>
    <row r="39308" spans="7:7">
      <c r="G39308"/>
    </row>
    <row r="39309" spans="7:7">
      <c r="G39309"/>
    </row>
    <row r="39310" spans="7:7">
      <c r="G39310"/>
    </row>
    <row r="39311" spans="7:7">
      <c r="G39311"/>
    </row>
    <row r="39312" spans="7:7">
      <c r="G39312"/>
    </row>
    <row r="39313" spans="7:7">
      <c r="G39313"/>
    </row>
    <row r="39314" spans="7:7">
      <c r="G39314"/>
    </row>
    <row r="39315" spans="7:7">
      <c r="G39315"/>
    </row>
    <row r="39316" spans="7:7">
      <c r="G39316"/>
    </row>
    <row r="39317" spans="7:7">
      <c r="G39317"/>
    </row>
    <row r="39318" spans="7:7">
      <c r="G39318"/>
    </row>
    <row r="39319" spans="7:7">
      <c r="G39319"/>
    </row>
    <row r="39320" spans="7:7">
      <c r="G39320"/>
    </row>
    <row r="39321" spans="7:7">
      <c r="G39321"/>
    </row>
    <row r="39322" spans="7:7">
      <c r="G39322"/>
    </row>
    <row r="39323" spans="7:7">
      <c r="G39323"/>
    </row>
    <row r="39324" spans="7:7">
      <c r="G39324"/>
    </row>
    <row r="39325" spans="7:7">
      <c r="G39325"/>
    </row>
    <row r="39326" spans="7:7">
      <c r="G39326"/>
    </row>
    <row r="39327" spans="7:7">
      <c r="G39327"/>
    </row>
    <row r="39328" spans="7:7">
      <c r="G39328"/>
    </row>
    <row r="39329" spans="7:7">
      <c r="G39329"/>
    </row>
    <row r="39330" spans="7:7">
      <c r="G39330"/>
    </row>
    <row r="39331" spans="7:7">
      <c r="G39331"/>
    </row>
    <row r="39332" spans="7:7">
      <c r="G39332"/>
    </row>
    <row r="39333" spans="7:7">
      <c r="G39333"/>
    </row>
    <row r="39334" spans="7:7">
      <c r="G39334"/>
    </row>
    <row r="39335" spans="7:7">
      <c r="G39335"/>
    </row>
    <row r="39336" spans="7:7">
      <c r="G39336"/>
    </row>
    <row r="39337" spans="7:7">
      <c r="G39337"/>
    </row>
    <row r="39338" spans="7:7">
      <c r="G39338"/>
    </row>
    <row r="39339" spans="7:7">
      <c r="G39339"/>
    </row>
    <row r="39340" spans="7:7">
      <c r="G39340"/>
    </row>
    <row r="39341" spans="7:7">
      <c r="G39341"/>
    </row>
    <row r="39342" spans="7:7">
      <c r="G39342"/>
    </row>
    <row r="39343" spans="7:7">
      <c r="G39343"/>
    </row>
    <row r="39344" spans="7:7">
      <c r="G39344"/>
    </row>
    <row r="39345" spans="7:7">
      <c r="G39345"/>
    </row>
    <row r="39346" spans="7:7">
      <c r="G39346"/>
    </row>
    <row r="39347" spans="7:7">
      <c r="G39347"/>
    </row>
    <row r="39348" spans="7:7">
      <c r="G39348"/>
    </row>
    <row r="39349" spans="7:7">
      <c r="G39349"/>
    </row>
    <row r="39350" spans="7:7">
      <c r="G39350"/>
    </row>
    <row r="39351" spans="7:7">
      <c r="G39351"/>
    </row>
    <row r="39352" spans="7:7">
      <c r="G39352"/>
    </row>
    <row r="39353" spans="7:7">
      <c r="G39353"/>
    </row>
    <row r="39354" spans="7:7">
      <c r="G39354"/>
    </row>
    <row r="39355" spans="7:7">
      <c r="G39355"/>
    </row>
    <row r="39356" spans="7:7">
      <c r="G39356"/>
    </row>
    <row r="39357" spans="7:7">
      <c r="G39357"/>
    </row>
    <row r="39358" spans="7:7">
      <c r="G39358"/>
    </row>
    <row r="39359" spans="7:7">
      <c r="G39359"/>
    </row>
    <row r="39360" spans="7:7">
      <c r="G39360"/>
    </row>
    <row r="39361" spans="7:7">
      <c r="G39361"/>
    </row>
    <row r="39362" spans="7:7">
      <c r="G39362"/>
    </row>
    <row r="39363" spans="7:7">
      <c r="G39363"/>
    </row>
    <row r="39364" spans="7:7">
      <c r="G39364"/>
    </row>
    <row r="39365" spans="7:7">
      <c r="G39365"/>
    </row>
    <row r="39366" spans="7:7">
      <c r="G39366"/>
    </row>
    <row r="39367" spans="7:7">
      <c r="G39367"/>
    </row>
    <row r="39368" spans="7:7">
      <c r="G39368"/>
    </row>
    <row r="39369" spans="7:7">
      <c r="G39369"/>
    </row>
    <row r="39370" spans="7:7">
      <c r="G39370"/>
    </row>
    <row r="39371" spans="7:7">
      <c r="G39371"/>
    </row>
    <row r="39372" spans="7:7">
      <c r="G39372"/>
    </row>
    <row r="39373" spans="7:7">
      <c r="G39373"/>
    </row>
    <row r="39374" spans="7:7">
      <c r="G39374"/>
    </row>
    <row r="39375" spans="7:7">
      <c r="G39375"/>
    </row>
    <row r="39376" spans="7:7">
      <c r="G39376"/>
    </row>
    <row r="39377" spans="7:7">
      <c r="G39377"/>
    </row>
    <row r="39378" spans="7:7">
      <c r="G39378"/>
    </row>
    <row r="39379" spans="7:7">
      <c r="G39379"/>
    </row>
    <row r="39380" spans="7:7">
      <c r="G39380"/>
    </row>
    <row r="39381" spans="7:7">
      <c r="G39381"/>
    </row>
    <row r="39382" spans="7:7">
      <c r="G39382"/>
    </row>
    <row r="39383" spans="7:7">
      <c r="G39383"/>
    </row>
    <row r="39384" spans="7:7">
      <c r="G39384"/>
    </row>
    <row r="39385" spans="7:7">
      <c r="G39385"/>
    </row>
    <row r="39386" spans="7:7">
      <c r="G39386"/>
    </row>
    <row r="39387" spans="7:7">
      <c r="G39387"/>
    </row>
    <row r="39388" spans="7:7">
      <c r="G39388"/>
    </row>
    <row r="39389" spans="7:7">
      <c r="G39389"/>
    </row>
    <row r="39390" spans="7:7">
      <c r="G39390"/>
    </row>
    <row r="39391" spans="7:7">
      <c r="G39391"/>
    </row>
    <row r="39392" spans="7:7">
      <c r="G39392"/>
    </row>
    <row r="39393" spans="7:7">
      <c r="G39393"/>
    </row>
    <row r="39394" spans="7:7">
      <c r="G39394"/>
    </row>
    <row r="39395" spans="7:7">
      <c r="G39395"/>
    </row>
    <row r="39396" spans="7:7">
      <c r="G39396"/>
    </row>
    <row r="39397" spans="7:7">
      <c r="G39397"/>
    </row>
    <row r="39398" spans="7:7">
      <c r="G39398"/>
    </row>
    <row r="39399" spans="7:7">
      <c r="G39399"/>
    </row>
    <row r="39400" spans="7:7">
      <c r="G39400"/>
    </row>
    <row r="39401" spans="7:7">
      <c r="G39401"/>
    </row>
    <row r="39402" spans="7:7">
      <c r="G39402"/>
    </row>
    <row r="39403" spans="7:7">
      <c r="G39403"/>
    </row>
    <row r="39404" spans="7:7">
      <c r="G39404"/>
    </row>
    <row r="39405" spans="7:7">
      <c r="G39405"/>
    </row>
    <row r="39406" spans="7:7">
      <c r="G39406"/>
    </row>
    <row r="39407" spans="7:7">
      <c r="G39407"/>
    </row>
    <row r="39408" spans="7:7">
      <c r="G39408"/>
    </row>
    <row r="39409" spans="7:7">
      <c r="G39409"/>
    </row>
    <row r="39410" spans="7:7">
      <c r="G39410"/>
    </row>
    <row r="39411" spans="7:7">
      <c r="G39411"/>
    </row>
    <row r="39412" spans="7:7">
      <c r="G39412"/>
    </row>
    <row r="39413" spans="7:7">
      <c r="G39413"/>
    </row>
    <row r="39414" spans="7:7">
      <c r="G39414"/>
    </row>
    <row r="39415" spans="7:7">
      <c r="G39415"/>
    </row>
    <row r="39416" spans="7:7">
      <c r="G39416"/>
    </row>
    <row r="39417" spans="7:7">
      <c r="G39417"/>
    </row>
    <row r="39418" spans="7:7">
      <c r="G39418"/>
    </row>
    <row r="39419" spans="7:7">
      <c r="G39419"/>
    </row>
    <row r="39420" spans="7:7">
      <c r="G39420"/>
    </row>
    <row r="39421" spans="7:7">
      <c r="G39421"/>
    </row>
    <row r="39422" spans="7:7">
      <c r="G39422"/>
    </row>
    <row r="39423" spans="7:7">
      <c r="G39423"/>
    </row>
    <row r="39424" spans="7:7">
      <c r="G39424"/>
    </row>
    <row r="39425" spans="7:7">
      <c r="G39425"/>
    </row>
    <row r="39426" spans="7:7">
      <c r="G39426"/>
    </row>
    <row r="39427" spans="7:7">
      <c r="G39427"/>
    </row>
    <row r="39428" spans="7:7">
      <c r="G39428"/>
    </row>
    <row r="39429" spans="7:7">
      <c r="G39429"/>
    </row>
    <row r="39430" spans="7:7">
      <c r="G39430"/>
    </row>
    <row r="39431" spans="7:7">
      <c r="G39431"/>
    </row>
    <row r="39432" spans="7:7">
      <c r="G39432"/>
    </row>
    <row r="39433" spans="7:7">
      <c r="G39433"/>
    </row>
    <row r="39434" spans="7:7">
      <c r="G39434"/>
    </row>
    <row r="39435" spans="7:7">
      <c r="G39435"/>
    </row>
    <row r="39436" spans="7:7">
      <c r="G39436"/>
    </row>
    <row r="39437" spans="7:7">
      <c r="G39437"/>
    </row>
    <row r="39438" spans="7:7">
      <c r="G39438"/>
    </row>
    <row r="39439" spans="7:7">
      <c r="G39439"/>
    </row>
    <row r="39440" spans="7:7">
      <c r="G39440"/>
    </row>
    <row r="39441" spans="7:7">
      <c r="G39441"/>
    </row>
    <row r="39442" spans="7:7">
      <c r="G39442"/>
    </row>
    <row r="39443" spans="7:7">
      <c r="G39443"/>
    </row>
    <row r="39444" spans="7:7">
      <c r="G39444"/>
    </row>
    <row r="39445" spans="7:7">
      <c r="G39445"/>
    </row>
    <row r="39446" spans="7:7">
      <c r="G39446"/>
    </row>
    <row r="39447" spans="7:7">
      <c r="G39447"/>
    </row>
    <row r="39448" spans="7:7">
      <c r="G39448"/>
    </row>
    <row r="39449" spans="7:7">
      <c r="G39449"/>
    </row>
    <row r="39450" spans="7:7">
      <c r="G39450"/>
    </row>
    <row r="39451" spans="7:7">
      <c r="G39451"/>
    </row>
    <row r="39452" spans="7:7">
      <c r="G39452"/>
    </row>
    <row r="39453" spans="7:7">
      <c r="G39453"/>
    </row>
    <row r="39454" spans="7:7">
      <c r="G39454"/>
    </row>
    <row r="39455" spans="7:7">
      <c r="G39455"/>
    </row>
    <row r="39456" spans="7:7">
      <c r="G39456"/>
    </row>
    <row r="39457" spans="7:7">
      <c r="G39457"/>
    </row>
    <row r="39458" spans="7:7">
      <c r="G39458"/>
    </row>
    <row r="39459" spans="7:7">
      <c r="G39459"/>
    </row>
    <row r="39460" spans="7:7">
      <c r="G39460"/>
    </row>
    <row r="39461" spans="7:7">
      <c r="G39461"/>
    </row>
    <row r="39462" spans="7:7">
      <c r="G39462"/>
    </row>
    <row r="39463" spans="7:7">
      <c r="G39463"/>
    </row>
    <row r="39464" spans="7:7">
      <c r="G39464"/>
    </row>
    <row r="39465" spans="7:7">
      <c r="G39465"/>
    </row>
    <row r="39466" spans="7:7">
      <c r="G39466"/>
    </row>
    <row r="39467" spans="7:7">
      <c r="G39467"/>
    </row>
    <row r="39468" spans="7:7">
      <c r="G39468"/>
    </row>
    <row r="39469" spans="7:7">
      <c r="G39469"/>
    </row>
    <row r="39470" spans="7:7">
      <c r="G39470"/>
    </row>
    <row r="39471" spans="7:7">
      <c r="G39471"/>
    </row>
    <row r="39472" spans="7:7">
      <c r="G39472"/>
    </row>
    <row r="39473" spans="7:7">
      <c r="G39473"/>
    </row>
    <row r="39474" spans="7:7">
      <c r="G39474"/>
    </row>
    <row r="39475" spans="7:7">
      <c r="G39475"/>
    </row>
    <row r="39476" spans="7:7">
      <c r="G39476"/>
    </row>
    <row r="39477" spans="7:7">
      <c r="G39477"/>
    </row>
    <row r="39478" spans="7:7">
      <c r="G39478"/>
    </row>
    <row r="39479" spans="7:7">
      <c r="G39479"/>
    </row>
    <row r="39480" spans="7:7">
      <c r="G39480"/>
    </row>
    <row r="39481" spans="7:7">
      <c r="G39481"/>
    </row>
    <row r="39482" spans="7:7">
      <c r="G39482"/>
    </row>
    <row r="39483" spans="7:7">
      <c r="G39483"/>
    </row>
    <row r="39484" spans="7:7">
      <c r="G39484"/>
    </row>
    <row r="39485" spans="7:7">
      <c r="G39485"/>
    </row>
    <row r="39486" spans="7:7">
      <c r="G39486"/>
    </row>
    <row r="39487" spans="7:7">
      <c r="G39487"/>
    </row>
    <row r="39488" spans="7:7">
      <c r="G39488"/>
    </row>
    <row r="39489" spans="7:7">
      <c r="G39489"/>
    </row>
    <row r="39490" spans="7:7">
      <c r="G39490"/>
    </row>
    <row r="39491" spans="7:7">
      <c r="G39491"/>
    </row>
    <row r="39492" spans="7:7">
      <c r="G39492"/>
    </row>
    <row r="39493" spans="7:7">
      <c r="G39493"/>
    </row>
    <row r="39494" spans="7:7">
      <c r="G39494"/>
    </row>
    <row r="39495" spans="7:7">
      <c r="G39495"/>
    </row>
    <row r="39496" spans="7:7">
      <c r="G39496"/>
    </row>
    <row r="39497" spans="7:7">
      <c r="G39497"/>
    </row>
    <row r="39498" spans="7:7">
      <c r="G39498"/>
    </row>
    <row r="39499" spans="7:7">
      <c r="G39499"/>
    </row>
    <row r="39500" spans="7:7">
      <c r="G39500"/>
    </row>
    <row r="39501" spans="7:7">
      <c r="G39501"/>
    </row>
    <row r="39502" spans="7:7">
      <c r="G39502"/>
    </row>
    <row r="39503" spans="7:7">
      <c r="G39503"/>
    </row>
    <row r="39504" spans="7:7">
      <c r="G39504"/>
    </row>
    <row r="39505" spans="7:7">
      <c r="G39505"/>
    </row>
    <row r="39506" spans="7:7">
      <c r="G39506"/>
    </row>
    <row r="39507" spans="7:7">
      <c r="G39507"/>
    </row>
    <row r="39508" spans="7:7">
      <c r="G39508"/>
    </row>
    <row r="39509" spans="7:7">
      <c r="G39509"/>
    </row>
    <row r="39510" spans="7:7">
      <c r="G39510"/>
    </row>
    <row r="39511" spans="7:7">
      <c r="G39511"/>
    </row>
    <row r="39512" spans="7:7">
      <c r="G39512"/>
    </row>
    <row r="39513" spans="7:7">
      <c r="G39513"/>
    </row>
    <row r="39514" spans="7:7">
      <c r="G39514"/>
    </row>
    <row r="39515" spans="7:7">
      <c r="G39515"/>
    </row>
    <row r="39516" spans="7:7">
      <c r="G39516"/>
    </row>
    <row r="39517" spans="7:7">
      <c r="G39517"/>
    </row>
    <row r="39518" spans="7:7">
      <c r="G39518"/>
    </row>
    <row r="39519" spans="7:7">
      <c r="G39519"/>
    </row>
    <row r="39520" spans="7:7">
      <c r="G39520"/>
    </row>
    <row r="39521" spans="7:7">
      <c r="G39521"/>
    </row>
    <row r="39522" spans="7:7">
      <c r="G39522"/>
    </row>
    <row r="39523" spans="7:7">
      <c r="G39523"/>
    </row>
    <row r="39524" spans="7:7">
      <c r="G39524"/>
    </row>
    <row r="39525" spans="7:7">
      <c r="G39525"/>
    </row>
    <row r="39526" spans="7:7">
      <c r="G39526"/>
    </row>
    <row r="39527" spans="7:7">
      <c r="G39527"/>
    </row>
    <row r="39528" spans="7:7">
      <c r="G39528"/>
    </row>
    <row r="39529" spans="7:7">
      <c r="G39529"/>
    </row>
    <row r="39530" spans="7:7">
      <c r="G39530"/>
    </row>
    <row r="39531" spans="7:7">
      <c r="G39531"/>
    </row>
    <row r="39532" spans="7:7">
      <c r="G39532"/>
    </row>
    <row r="39533" spans="7:7">
      <c r="G39533"/>
    </row>
    <row r="39534" spans="7:7">
      <c r="G39534"/>
    </row>
    <row r="39535" spans="7:7">
      <c r="G39535"/>
    </row>
    <row r="39536" spans="7:7">
      <c r="G39536"/>
    </row>
    <row r="39537" spans="7:7">
      <c r="G39537"/>
    </row>
    <row r="39538" spans="7:7">
      <c r="G39538"/>
    </row>
    <row r="39539" spans="7:7">
      <c r="G39539"/>
    </row>
    <row r="39540" spans="7:7">
      <c r="G39540"/>
    </row>
    <row r="39541" spans="7:7">
      <c r="G39541"/>
    </row>
    <row r="39542" spans="7:7">
      <c r="G39542"/>
    </row>
    <row r="39543" spans="7:7">
      <c r="G39543"/>
    </row>
    <row r="39544" spans="7:7">
      <c r="G39544"/>
    </row>
    <row r="39545" spans="7:7">
      <c r="G39545"/>
    </row>
    <row r="39546" spans="7:7">
      <c r="G39546"/>
    </row>
    <row r="39547" spans="7:7">
      <c r="G39547"/>
    </row>
    <row r="39548" spans="7:7">
      <c r="G39548"/>
    </row>
    <row r="39549" spans="7:7">
      <c r="G39549"/>
    </row>
    <row r="39550" spans="7:7">
      <c r="G39550"/>
    </row>
    <row r="39551" spans="7:7">
      <c r="G39551"/>
    </row>
    <row r="39552" spans="7:7">
      <c r="G39552"/>
    </row>
    <row r="39553" spans="7:7">
      <c r="G39553"/>
    </row>
    <row r="39554" spans="7:7">
      <c r="G39554"/>
    </row>
    <row r="39555" spans="7:7">
      <c r="G39555"/>
    </row>
    <row r="39556" spans="7:7">
      <c r="G39556"/>
    </row>
    <row r="39557" spans="7:7">
      <c r="G39557"/>
    </row>
    <row r="39558" spans="7:7">
      <c r="G39558"/>
    </row>
    <row r="39559" spans="7:7">
      <c r="G39559"/>
    </row>
    <row r="39560" spans="7:7">
      <c r="G39560"/>
    </row>
    <row r="39561" spans="7:7">
      <c r="G39561"/>
    </row>
    <row r="39562" spans="7:7">
      <c r="G39562"/>
    </row>
    <row r="39563" spans="7:7">
      <c r="G39563"/>
    </row>
    <row r="39564" spans="7:7">
      <c r="G39564"/>
    </row>
    <row r="39565" spans="7:7">
      <c r="G39565"/>
    </row>
    <row r="39566" spans="7:7">
      <c r="G39566"/>
    </row>
    <row r="39567" spans="7:7">
      <c r="G39567"/>
    </row>
    <row r="39568" spans="7:7">
      <c r="G39568"/>
    </row>
    <row r="39569" spans="7:7">
      <c r="G39569"/>
    </row>
    <row r="39570" spans="7:7">
      <c r="G39570"/>
    </row>
    <row r="39571" spans="7:7">
      <c r="G39571"/>
    </row>
    <row r="39572" spans="7:7">
      <c r="G39572"/>
    </row>
    <row r="39573" spans="7:7">
      <c r="G39573"/>
    </row>
    <row r="39574" spans="7:7">
      <c r="G39574"/>
    </row>
    <row r="39575" spans="7:7">
      <c r="G39575"/>
    </row>
    <row r="39576" spans="7:7">
      <c r="G39576"/>
    </row>
    <row r="39577" spans="7:7">
      <c r="G39577"/>
    </row>
    <row r="39578" spans="7:7">
      <c r="G39578"/>
    </row>
    <row r="39579" spans="7:7">
      <c r="G39579"/>
    </row>
    <row r="39580" spans="7:7">
      <c r="G39580"/>
    </row>
    <row r="39581" spans="7:7">
      <c r="G39581"/>
    </row>
    <row r="39582" spans="7:7">
      <c r="G39582"/>
    </row>
    <row r="39583" spans="7:7">
      <c r="G39583"/>
    </row>
    <row r="39584" spans="7:7">
      <c r="G39584"/>
    </row>
    <row r="39585" spans="7:7">
      <c r="G39585"/>
    </row>
    <row r="39586" spans="7:7">
      <c r="G39586"/>
    </row>
    <row r="39587" spans="7:7">
      <c r="G39587"/>
    </row>
    <row r="39588" spans="7:7">
      <c r="G39588"/>
    </row>
    <row r="39589" spans="7:7">
      <c r="G39589"/>
    </row>
    <row r="39590" spans="7:7">
      <c r="G39590"/>
    </row>
    <row r="39591" spans="7:7">
      <c r="G39591"/>
    </row>
    <row r="39592" spans="7:7">
      <c r="G39592"/>
    </row>
    <row r="39593" spans="7:7">
      <c r="G39593"/>
    </row>
    <row r="39594" spans="7:7">
      <c r="G39594"/>
    </row>
    <row r="39595" spans="7:7">
      <c r="G39595"/>
    </row>
    <row r="39596" spans="7:7">
      <c r="G39596"/>
    </row>
    <row r="39597" spans="7:7">
      <c r="G39597"/>
    </row>
    <row r="39598" spans="7:7">
      <c r="G39598"/>
    </row>
    <row r="39599" spans="7:7">
      <c r="G39599"/>
    </row>
    <row r="39600" spans="7:7">
      <c r="G39600"/>
    </row>
    <row r="39601" spans="7:7">
      <c r="G39601"/>
    </row>
    <row r="39602" spans="7:7">
      <c r="G39602"/>
    </row>
    <row r="39603" spans="7:7">
      <c r="G39603"/>
    </row>
    <row r="39604" spans="7:7">
      <c r="G39604"/>
    </row>
    <row r="39605" spans="7:7">
      <c r="G39605"/>
    </row>
    <row r="39606" spans="7:7">
      <c r="G39606"/>
    </row>
    <row r="39607" spans="7:7">
      <c r="G39607"/>
    </row>
    <row r="39608" spans="7:7">
      <c r="G39608"/>
    </row>
    <row r="39609" spans="7:7">
      <c r="G39609"/>
    </row>
    <row r="39610" spans="7:7">
      <c r="G39610"/>
    </row>
    <row r="39611" spans="7:7">
      <c r="G39611"/>
    </row>
    <row r="39612" spans="7:7">
      <c r="G39612"/>
    </row>
    <row r="39613" spans="7:7">
      <c r="G39613"/>
    </row>
    <row r="39614" spans="7:7">
      <c r="G39614"/>
    </row>
    <row r="39615" spans="7:7">
      <c r="G39615"/>
    </row>
    <row r="39616" spans="7:7">
      <c r="G39616"/>
    </row>
    <row r="39617" spans="7:7">
      <c r="G39617"/>
    </row>
    <row r="39618" spans="7:7">
      <c r="G39618"/>
    </row>
    <row r="39619" spans="7:7">
      <c r="G39619"/>
    </row>
    <row r="39620" spans="7:7">
      <c r="G39620"/>
    </row>
    <row r="39621" spans="7:7">
      <c r="G39621"/>
    </row>
    <row r="39622" spans="7:7">
      <c r="G39622"/>
    </row>
    <row r="39623" spans="7:7">
      <c r="G39623"/>
    </row>
    <row r="39624" spans="7:7">
      <c r="G39624"/>
    </row>
    <row r="39625" spans="7:7">
      <c r="G39625"/>
    </row>
    <row r="39626" spans="7:7">
      <c r="G39626"/>
    </row>
    <row r="39627" spans="7:7">
      <c r="G39627"/>
    </row>
    <row r="39628" spans="7:7">
      <c r="G39628"/>
    </row>
    <row r="39629" spans="7:7">
      <c r="G39629"/>
    </row>
    <row r="39630" spans="7:7">
      <c r="G39630"/>
    </row>
    <row r="39631" spans="7:7">
      <c r="G39631"/>
    </row>
    <row r="39632" spans="7:7">
      <c r="G39632"/>
    </row>
    <row r="39633" spans="7:7">
      <c r="G39633"/>
    </row>
    <row r="39634" spans="7:7">
      <c r="G39634"/>
    </row>
    <row r="39635" spans="7:7">
      <c r="G39635"/>
    </row>
    <row r="39636" spans="7:7">
      <c r="G39636"/>
    </row>
    <row r="39637" spans="7:7">
      <c r="G39637"/>
    </row>
    <row r="39638" spans="7:7">
      <c r="G39638"/>
    </row>
    <row r="39639" spans="7:7">
      <c r="G39639"/>
    </row>
    <row r="39640" spans="7:7">
      <c r="G39640"/>
    </row>
    <row r="39641" spans="7:7">
      <c r="G39641"/>
    </row>
    <row r="39642" spans="7:7">
      <c r="G39642"/>
    </row>
    <row r="39643" spans="7:7">
      <c r="G39643"/>
    </row>
    <row r="39644" spans="7:7">
      <c r="G39644"/>
    </row>
    <row r="39645" spans="7:7">
      <c r="G39645"/>
    </row>
    <row r="39646" spans="7:7">
      <c r="G39646"/>
    </row>
    <row r="39647" spans="7:7">
      <c r="G39647"/>
    </row>
    <row r="39648" spans="7:7">
      <c r="G39648"/>
    </row>
    <row r="39649" spans="7:7">
      <c r="G39649"/>
    </row>
    <row r="39650" spans="7:7">
      <c r="G39650"/>
    </row>
    <row r="39651" spans="7:7">
      <c r="G39651"/>
    </row>
    <row r="39652" spans="7:7">
      <c r="G39652"/>
    </row>
    <row r="39653" spans="7:7">
      <c r="G39653"/>
    </row>
    <row r="39654" spans="7:7">
      <c r="G39654"/>
    </row>
    <row r="39655" spans="7:7">
      <c r="G39655"/>
    </row>
    <row r="39656" spans="7:7">
      <c r="G39656"/>
    </row>
    <row r="39657" spans="7:7">
      <c r="G39657"/>
    </row>
    <row r="39658" spans="7:7">
      <c r="G39658"/>
    </row>
    <row r="39659" spans="7:7">
      <c r="G39659"/>
    </row>
    <row r="39660" spans="7:7">
      <c r="G39660"/>
    </row>
    <row r="39661" spans="7:7">
      <c r="G39661"/>
    </row>
    <row r="39662" spans="7:7">
      <c r="G39662"/>
    </row>
    <row r="39663" spans="7:7">
      <c r="G39663"/>
    </row>
    <row r="39664" spans="7:7">
      <c r="G39664"/>
    </row>
    <row r="39665" spans="7:7">
      <c r="G39665"/>
    </row>
    <row r="39666" spans="7:7">
      <c r="G39666"/>
    </row>
    <row r="39667" spans="7:7">
      <c r="G39667"/>
    </row>
    <row r="39668" spans="7:7">
      <c r="G39668"/>
    </row>
    <row r="39669" spans="7:7">
      <c r="G39669"/>
    </row>
    <row r="39670" spans="7:7">
      <c r="G39670"/>
    </row>
    <row r="39671" spans="7:7">
      <c r="G39671"/>
    </row>
    <row r="39672" spans="7:7">
      <c r="G39672"/>
    </row>
    <row r="39673" spans="7:7">
      <c r="G39673"/>
    </row>
    <row r="39674" spans="7:7">
      <c r="G39674"/>
    </row>
    <row r="39675" spans="7:7">
      <c r="G39675"/>
    </row>
    <row r="39676" spans="7:7">
      <c r="G39676"/>
    </row>
    <row r="39677" spans="7:7">
      <c r="G39677"/>
    </row>
    <row r="39678" spans="7:7">
      <c r="G39678"/>
    </row>
    <row r="39679" spans="7:7">
      <c r="G39679"/>
    </row>
    <row r="39680" spans="7:7">
      <c r="G39680"/>
    </row>
    <row r="39681" spans="7:7">
      <c r="G39681"/>
    </row>
    <row r="39682" spans="7:7">
      <c r="G39682"/>
    </row>
    <row r="39683" spans="7:7">
      <c r="G39683"/>
    </row>
    <row r="39684" spans="7:7">
      <c r="G39684"/>
    </row>
    <row r="39685" spans="7:7">
      <c r="G39685"/>
    </row>
    <row r="39686" spans="7:7">
      <c r="G39686"/>
    </row>
    <row r="39687" spans="7:7">
      <c r="G39687"/>
    </row>
    <row r="39688" spans="7:7">
      <c r="G39688"/>
    </row>
    <row r="39689" spans="7:7">
      <c r="G39689"/>
    </row>
    <row r="39690" spans="7:7">
      <c r="G39690"/>
    </row>
    <row r="39691" spans="7:7">
      <c r="G39691"/>
    </row>
    <row r="39692" spans="7:7">
      <c r="G39692"/>
    </row>
    <row r="39693" spans="7:7">
      <c r="G39693"/>
    </row>
    <row r="39694" spans="7:7">
      <c r="G39694"/>
    </row>
    <row r="39695" spans="7:7">
      <c r="G39695"/>
    </row>
    <row r="39696" spans="7:7">
      <c r="G39696"/>
    </row>
    <row r="39697" spans="7:7">
      <c r="G39697"/>
    </row>
    <row r="39698" spans="7:7">
      <c r="G39698"/>
    </row>
    <row r="39699" spans="7:7">
      <c r="G39699"/>
    </row>
    <row r="39700" spans="7:7">
      <c r="G39700"/>
    </row>
    <row r="39701" spans="7:7">
      <c r="G39701"/>
    </row>
    <row r="39702" spans="7:7">
      <c r="G39702"/>
    </row>
    <row r="39703" spans="7:7">
      <c r="G39703"/>
    </row>
    <row r="39704" spans="7:7">
      <c r="G39704"/>
    </row>
    <row r="39705" spans="7:7">
      <c r="G39705"/>
    </row>
    <row r="39706" spans="7:7">
      <c r="G39706"/>
    </row>
    <row r="39707" spans="7:7">
      <c r="G39707"/>
    </row>
    <row r="39708" spans="7:7">
      <c r="G39708"/>
    </row>
    <row r="39709" spans="7:7">
      <c r="G39709"/>
    </row>
    <row r="39710" spans="7:7">
      <c r="G39710"/>
    </row>
    <row r="39711" spans="7:7">
      <c r="G39711"/>
    </row>
    <row r="39712" spans="7:7">
      <c r="G39712"/>
    </row>
    <row r="39713" spans="7:7">
      <c r="G39713"/>
    </row>
    <row r="39714" spans="7:7">
      <c r="G39714"/>
    </row>
    <row r="39715" spans="7:7">
      <c r="G39715"/>
    </row>
    <row r="39716" spans="7:7">
      <c r="G39716"/>
    </row>
    <row r="39717" spans="7:7">
      <c r="G39717"/>
    </row>
    <row r="39718" spans="7:7">
      <c r="G39718"/>
    </row>
    <row r="39719" spans="7:7">
      <c r="G39719"/>
    </row>
    <row r="39720" spans="7:7">
      <c r="G39720"/>
    </row>
    <row r="39721" spans="7:7">
      <c r="G39721"/>
    </row>
    <row r="39722" spans="7:7">
      <c r="G39722"/>
    </row>
    <row r="39723" spans="7:7">
      <c r="G39723"/>
    </row>
    <row r="39724" spans="7:7">
      <c r="G39724"/>
    </row>
    <row r="39725" spans="7:7">
      <c r="G39725"/>
    </row>
    <row r="39726" spans="7:7">
      <c r="G39726"/>
    </row>
    <row r="39727" spans="7:7">
      <c r="G39727"/>
    </row>
    <row r="39728" spans="7:7">
      <c r="G39728"/>
    </row>
    <row r="39729" spans="7:7">
      <c r="G39729"/>
    </row>
    <row r="39730" spans="7:7">
      <c r="G39730"/>
    </row>
    <row r="39731" spans="7:7">
      <c r="G39731"/>
    </row>
    <row r="39732" spans="7:7">
      <c r="G39732"/>
    </row>
    <row r="39733" spans="7:7">
      <c r="G39733"/>
    </row>
    <row r="39734" spans="7:7">
      <c r="G39734"/>
    </row>
    <row r="39735" spans="7:7">
      <c r="G39735"/>
    </row>
    <row r="39736" spans="7:7">
      <c r="G39736"/>
    </row>
    <row r="39737" spans="7:7">
      <c r="G39737"/>
    </row>
    <row r="39738" spans="7:7">
      <c r="G39738"/>
    </row>
    <row r="39739" spans="7:7">
      <c r="G39739"/>
    </row>
    <row r="39740" spans="7:7">
      <c r="G39740"/>
    </row>
    <row r="39741" spans="7:7">
      <c r="G39741"/>
    </row>
    <row r="39742" spans="7:7">
      <c r="G39742"/>
    </row>
    <row r="39743" spans="7:7">
      <c r="G39743"/>
    </row>
    <row r="39744" spans="7:7">
      <c r="G39744"/>
    </row>
    <row r="39745" spans="7:7">
      <c r="G39745"/>
    </row>
    <row r="39746" spans="7:7">
      <c r="G39746"/>
    </row>
    <row r="39747" spans="7:7">
      <c r="G39747"/>
    </row>
    <row r="39748" spans="7:7">
      <c r="G39748"/>
    </row>
    <row r="39749" spans="7:7">
      <c r="G39749"/>
    </row>
    <row r="39750" spans="7:7">
      <c r="G39750"/>
    </row>
    <row r="39751" spans="7:7">
      <c r="G39751"/>
    </row>
    <row r="39752" spans="7:7">
      <c r="G39752"/>
    </row>
    <row r="39753" spans="7:7">
      <c r="G39753"/>
    </row>
    <row r="39754" spans="7:7">
      <c r="G39754"/>
    </row>
    <row r="39755" spans="7:7">
      <c r="G39755"/>
    </row>
    <row r="39756" spans="7:7">
      <c r="G39756"/>
    </row>
    <row r="39757" spans="7:7">
      <c r="G39757"/>
    </row>
    <row r="39758" spans="7:7">
      <c r="G39758"/>
    </row>
    <row r="39759" spans="7:7">
      <c r="G39759"/>
    </row>
    <row r="39760" spans="7:7">
      <c r="G39760"/>
    </row>
    <row r="39761" spans="7:7">
      <c r="G39761"/>
    </row>
    <row r="39762" spans="7:7">
      <c r="G39762"/>
    </row>
    <row r="39763" spans="7:7">
      <c r="G39763"/>
    </row>
    <row r="39764" spans="7:7">
      <c r="G39764"/>
    </row>
    <row r="39765" spans="7:7">
      <c r="G39765"/>
    </row>
    <row r="39766" spans="7:7">
      <c r="G39766"/>
    </row>
    <row r="39767" spans="7:7">
      <c r="G39767"/>
    </row>
    <row r="39768" spans="7:7">
      <c r="G39768"/>
    </row>
    <row r="39769" spans="7:7">
      <c r="G39769"/>
    </row>
    <row r="39770" spans="7:7">
      <c r="G39770"/>
    </row>
    <row r="39771" spans="7:7">
      <c r="G39771"/>
    </row>
    <row r="39772" spans="7:7">
      <c r="G39772"/>
    </row>
    <row r="39773" spans="7:7">
      <c r="G39773"/>
    </row>
    <row r="39774" spans="7:7">
      <c r="G39774"/>
    </row>
    <row r="39775" spans="7:7">
      <c r="G39775"/>
    </row>
    <row r="39776" spans="7:7">
      <c r="G39776"/>
    </row>
    <row r="39777" spans="7:7">
      <c r="G39777"/>
    </row>
    <row r="39778" spans="7:7">
      <c r="G39778"/>
    </row>
    <row r="39779" spans="7:7">
      <c r="G39779"/>
    </row>
    <row r="39780" spans="7:7">
      <c r="G39780"/>
    </row>
    <row r="39781" spans="7:7">
      <c r="G39781"/>
    </row>
    <row r="39782" spans="7:7">
      <c r="G39782"/>
    </row>
    <row r="39783" spans="7:7">
      <c r="G39783"/>
    </row>
    <row r="39784" spans="7:7">
      <c r="G39784"/>
    </row>
    <row r="39785" spans="7:7">
      <c r="G39785"/>
    </row>
    <row r="39786" spans="7:7">
      <c r="G39786"/>
    </row>
    <row r="39787" spans="7:7">
      <c r="G39787"/>
    </row>
    <row r="39788" spans="7:7">
      <c r="G39788"/>
    </row>
    <row r="39789" spans="7:7">
      <c r="G39789"/>
    </row>
    <row r="39790" spans="7:7">
      <c r="G39790"/>
    </row>
    <row r="39791" spans="7:7">
      <c r="G39791"/>
    </row>
    <row r="39792" spans="7:7">
      <c r="G39792"/>
    </row>
    <row r="39793" spans="7:7">
      <c r="G39793"/>
    </row>
    <row r="39794" spans="7:7">
      <c r="G39794"/>
    </row>
    <row r="39795" spans="7:7">
      <c r="G39795"/>
    </row>
    <row r="39796" spans="7:7">
      <c r="G39796"/>
    </row>
    <row r="39797" spans="7:7">
      <c r="G39797"/>
    </row>
    <row r="39798" spans="7:7">
      <c r="G39798"/>
    </row>
    <row r="39799" spans="7:7">
      <c r="G39799"/>
    </row>
    <row r="39800" spans="7:7">
      <c r="G39800"/>
    </row>
    <row r="39801" spans="7:7">
      <c r="G39801"/>
    </row>
    <row r="39802" spans="7:7">
      <c r="G39802"/>
    </row>
    <row r="39803" spans="7:7">
      <c r="G39803"/>
    </row>
    <row r="39804" spans="7:7">
      <c r="G39804"/>
    </row>
    <row r="39805" spans="7:7">
      <c r="G39805"/>
    </row>
    <row r="39806" spans="7:7">
      <c r="G39806"/>
    </row>
    <row r="39807" spans="7:7">
      <c r="G39807"/>
    </row>
    <row r="39808" spans="7:7">
      <c r="G39808"/>
    </row>
    <row r="39809" spans="7:7">
      <c r="G39809"/>
    </row>
    <row r="39810" spans="7:7">
      <c r="G39810"/>
    </row>
    <row r="39811" spans="7:7">
      <c r="G39811"/>
    </row>
    <row r="39812" spans="7:7">
      <c r="G39812"/>
    </row>
    <row r="39813" spans="7:7">
      <c r="G39813"/>
    </row>
    <row r="39814" spans="7:7">
      <c r="G39814"/>
    </row>
    <row r="39815" spans="7:7">
      <c r="G39815"/>
    </row>
    <row r="39816" spans="7:7">
      <c r="G39816"/>
    </row>
    <row r="39817" spans="7:7">
      <c r="G39817"/>
    </row>
    <row r="39818" spans="7:7">
      <c r="G39818"/>
    </row>
    <row r="39819" spans="7:7">
      <c r="G39819"/>
    </row>
    <row r="39820" spans="7:7">
      <c r="G39820"/>
    </row>
    <row r="39821" spans="7:7">
      <c r="G39821"/>
    </row>
    <row r="39822" spans="7:7">
      <c r="G39822"/>
    </row>
    <row r="39823" spans="7:7">
      <c r="G39823"/>
    </row>
    <row r="39824" spans="7:7">
      <c r="G39824"/>
    </row>
    <row r="39825" spans="7:7">
      <c r="G39825"/>
    </row>
    <row r="39826" spans="7:7">
      <c r="G39826"/>
    </row>
    <row r="39827" spans="7:7">
      <c r="G39827"/>
    </row>
    <row r="39828" spans="7:7">
      <c r="G39828"/>
    </row>
    <row r="39829" spans="7:7">
      <c r="G39829"/>
    </row>
    <row r="39830" spans="7:7">
      <c r="G39830"/>
    </row>
    <row r="39831" spans="7:7">
      <c r="G39831"/>
    </row>
    <row r="39832" spans="7:7">
      <c r="G39832"/>
    </row>
    <row r="39833" spans="7:7">
      <c r="G39833"/>
    </row>
    <row r="39834" spans="7:7">
      <c r="G39834"/>
    </row>
    <row r="39835" spans="7:7">
      <c r="G39835"/>
    </row>
    <row r="39836" spans="7:7">
      <c r="G39836"/>
    </row>
    <row r="39837" spans="7:7">
      <c r="G39837"/>
    </row>
    <row r="39838" spans="7:7">
      <c r="G39838"/>
    </row>
    <row r="39839" spans="7:7">
      <c r="G39839"/>
    </row>
    <row r="39840" spans="7:7">
      <c r="G39840"/>
    </row>
    <row r="39841" spans="7:7">
      <c r="G39841"/>
    </row>
    <row r="39842" spans="7:7">
      <c r="G39842"/>
    </row>
    <row r="39843" spans="7:7">
      <c r="G39843"/>
    </row>
    <row r="39844" spans="7:7">
      <c r="G39844"/>
    </row>
    <row r="39845" spans="7:7">
      <c r="G39845"/>
    </row>
    <row r="39846" spans="7:7">
      <c r="G39846"/>
    </row>
    <row r="39847" spans="7:7">
      <c r="G39847"/>
    </row>
    <row r="39848" spans="7:7">
      <c r="G39848"/>
    </row>
    <row r="39849" spans="7:7">
      <c r="G39849"/>
    </row>
    <row r="39850" spans="7:7">
      <c r="G39850"/>
    </row>
    <row r="39851" spans="7:7">
      <c r="G39851"/>
    </row>
    <row r="39852" spans="7:7">
      <c r="G39852"/>
    </row>
    <row r="39853" spans="7:7">
      <c r="G39853"/>
    </row>
    <row r="39854" spans="7:7">
      <c r="G39854"/>
    </row>
    <row r="39855" spans="7:7">
      <c r="G39855"/>
    </row>
    <row r="39856" spans="7:7">
      <c r="G39856"/>
    </row>
    <row r="39857" spans="7:7">
      <c r="G39857"/>
    </row>
    <row r="39858" spans="7:7">
      <c r="G39858"/>
    </row>
    <row r="39859" spans="7:7">
      <c r="G39859"/>
    </row>
    <row r="39860" spans="7:7">
      <c r="G39860"/>
    </row>
    <row r="39861" spans="7:7">
      <c r="G39861"/>
    </row>
    <row r="39862" spans="7:7">
      <c r="G39862"/>
    </row>
    <row r="39863" spans="7:7">
      <c r="G39863"/>
    </row>
    <row r="39864" spans="7:7">
      <c r="G39864"/>
    </row>
    <row r="39865" spans="7:7">
      <c r="G39865"/>
    </row>
    <row r="39866" spans="7:7">
      <c r="G39866"/>
    </row>
    <row r="39867" spans="7:7">
      <c r="G39867"/>
    </row>
    <row r="39868" spans="7:7">
      <c r="G39868"/>
    </row>
    <row r="39869" spans="7:7">
      <c r="G39869"/>
    </row>
    <row r="39870" spans="7:7">
      <c r="G39870"/>
    </row>
    <row r="39871" spans="7:7">
      <c r="G39871"/>
    </row>
    <row r="39872" spans="7:7">
      <c r="G39872"/>
    </row>
    <row r="39873" spans="7:7">
      <c r="G39873"/>
    </row>
    <row r="39874" spans="7:7">
      <c r="G39874"/>
    </row>
    <row r="39875" spans="7:7">
      <c r="G39875"/>
    </row>
    <row r="39876" spans="7:7">
      <c r="G39876"/>
    </row>
    <row r="39877" spans="7:7">
      <c r="G39877"/>
    </row>
    <row r="39878" spans="7:7">
      <c r="G39878"/>
    </row>
    <row r="39879" spans="7:7">
      <c r="G39879"/>
    </row>
    <row r="39880" spans="7:7">
      <c r="G39880"/>
    </row>
    <row r="39881" spans="7:7">
      <c r="G39881"/>
    </row>
    <row r="39882" spans="7:7">
      <c r="G39882"/>
    </row>
    <row r="39883" spans="7:7">
      <c r="G39883"/>
    </row>
    <row r="39884" spans="7:7">
      <c r="G39884"/>
    </row>
    <row r="39885" spans="7:7">
      <c r="G39885"/>
    </row>
    <row r="39886" spans="7:7">
      <c r="G39886"/>
    </row>
    <row r="39887" spans="7:7">
      <c r="G39887"/>
    </row>
    <row r="39888" spans="7:7">
      <c r="G39888"/>
    </row>
    <row r="39889" spans="7:7">
      <c r="G39889"/>
    </row>
    <row r="39890" spans="7:7">
      <c r="G39890"/>
    </row>
    <row r="39891" spans="7:7">
      <c r="G39891"/>
    </row>
    <row r="39892" spans="7:7">
      <c r="G39892"/>
    </row>
    <row r="39893" spans="7:7">
      <c r="G39893"/>
    </row>
    <row r="39894" spans="7:7">
      <c r="G39894"/>
    </row>
    <row r="39895" spans="7:7">
      <c r="G39895"/>
    </row>
    <row r="39896" spans="7:7">
      <c r="G39896"/>
    </row>
    <row r="39897" spans="7:7">
      <c r="G39897"/>
    </row>
    <row r="39898" spans="7:7">
      <c r="G39898"/>
    </row>
    <row r="39899" spans="7:7">
      <c r="G39899"/>
    </row>
    <row r="39900" spans="7:7">
      <c r="G39900"/>
    </row>
    <row r="39901" spans="7:7">
      <c r="G39901"/>
    </row>
    <row r="39902" spans="7:7">
      <c r="G39902"/>
    </row>
    <row r="39903" spans="7:7">
      <c r="G39903"/>
    </row>
    <row r="39904" spans="7:7">
      <c r="G39904"/>
    </row>
    <row r="39905" spans="7:7">
      <c r="G39905"/>
    </row>
    <row r="39906" spans="7:7">
      <c r="G39906"/>
    </row>
    <row r="39907" spans="7:7">
      <c r="G39907"/>
    </row>
    <row r="39908" spans="7:7">
      <c r="G39908"/>
    </row>
    <row r="39909" spans="7:7">
      <c r="G39909"/>
    </row>
    <row r="39910" spans="7:7">
      <c r="G39910"/>
    </row>
    <row r="39911" spans="7:7">
      <c r="G39911"/>
    </row>
    <row r="39912" spans="7:7">
      <c r="G39912"/>
    </row>
    <row r="39913" spans="7:7">
      <c r="G39913"/>
    </row>
    <row r="39914" spans="7:7">
      <c r="G39914"/>
    </row>
    <row r="39915" spans="7:7">
      <c r="G39915"/>
    </row>
    <row r="39916" spans="7:7">
      <c r="G39916"/>
    </row>
    <row r="39917" spans="7:7">
      <c r="G39917"/>
    </row>
    <row r="39918" spans="7:7">
      <c r="G39918"/>
    </row>
    <row r="39919" spans="7:7">
      <c r="G39919"/>
    </row>
    <row r="39920" spans="7:7">
      <c r="G39920"/>
    </row>
    <row r="39921" spans="7:7">
      <c r="G39921"/>
    </row>
    <row r="39922" spans="7:7">
      <c r="G39922"/>
    </row>
    <row r="39923" spans="7:7">
      <c r="G39923"/>
    </row>
    <row r="39924" spans="7:7">
      <c r="G39924"/>
    </row>
    <row r="39925" spans="7:7">
      <c r="G39925"/>
    </row>
    <row r="39926" spans="7:7">
      <c r="G39926"/>
    </row>
    <row r="39927" spans="7:7">
      <c r="G39927"/>
    </row>
    <row r="39928" spans="7:7">
      <c r="G39928"/>
    </row>
    <row r="39929" spans="7:7">
      <c r="G39929"/>
    </row>
    <row r="39930" spans="7:7">
      <c r="G39930"/>
    </row>
    <row r="39931" spans="7:7">
      <c r="G39931"/>
    </row>
    <row r="39932" spans="7:7">
      <c r="G39932"/>
    </row>
    <row r="39933" spans="7:7">
      <c r="G39933"/>
    </row>
    <row r="39934" spans="7:7">
      <c r="G39934"/>
    </row>
    <row r="39935" spans="7:7">
      <c r="G39935"/>
    </row>
    <row r="39936" spans="7:7">
      <c r="G39936"/>
    </row>
    <row r="39937" spans="7:7">
      <c r="G39937"/>
    </row>
    <row r="39938" spans="7:7">
      <c r="G39938"/>
    </row>
    <row r="39939" spans="7:7">
      <c r="G39939"/>
    </row>
    <row r="39940" spans="7:7">
      <c r="G39940"/>
    </row>
    <row r="39941" spans="7:7">
      <c r="G39941"/>
    </row>
    <row r="39942" spans="7:7">
      <c r="G39942"/>
    </row>
    <row r="39943" spans="7:7">
      <c r="G39943"/>
    </row>
    <row r="39944" spans="7:7">
      <c r="G39944"/>
    </row>
    <row r="39945" spans="7:7">
      <c r="G39945"/>
    </row>
    <row r="39946" spans="7:7">
      <c r="G39946"/>
    </row>
    <row r="39947" spans="7:7">
      <c r="G39947"/>
    </row>
    <row r="39948" spans="7:7">
      <c r="G39948"/>
    </row>
    <row r="39949" spans="7:7">
      <c r="G39949"/>
    </row>
    <row r="39950" spans="7:7">
      <c r="G39950"/>
    </row>
    <row r="39951" spans="7:7">
      <c r="G39951"/>
    </row>
    <row r="39952" spans="7:7">
      <c r="G39952"/>
    </row>
    <row r="39953" spans="7:7">
      <c r="G39953"/>
    </row>
    <row r="39954" spans="7:7">
      <c r="G39954"/>
    </row>
    <row r="39955" spans="7:7">
      <c r="G39955"/>
    </row>
    <row r="39956" spans="7:7">
      <c r="G39956"/>
    </row>
    <row r="39957" spans="7:7">
      <c r="G39957"/>
    </row>
    <row r="39958" spans="7:7">
      <c r="G39958"/>
    </row>
    <row r="39959" spans="7:7">
      <c r="G39959"/>
    </row>
    <row r="39960" spans="7:7">
      <c r="G39960"/>
    </row>
    <row r="39961" spans="7:7">
      <c r="G39961"/>
    </row>
    <row r="39962" spans="7:7">
      <c r="G39962"/>
    </row>
    <row r="39963" spans="7:7">
      <c r="G39963"/>
    </row>
    <row r="39964" spans="7:7">
      <c r="G39964"/>
    </row>
    <row r="39965" spans="7:7">
      <c r="G39965"/>
    </row>
    <row r="39966" spans="7:7">
      <c r="G39966"/>
    </row>
    <row r="39967" spans="7:7">
      <c r="G39967"/>
    </row>
    <row r="39968" spans="7:7">
      <c r="G39968"/>
    </row>
    <row r="39969" spans="7:7">
      <c r="G39969"/>
    </row>
    <row r="39970" spans="7:7">
      <c r="G39970"/>
    </row>
    <row r="39971" spans="7:7">
      <c r="G39971"/>
    </row>
    <row r="39972" spans="7:7">
      <c r="G39972"/>
    </row>
    <row r="39973" spans="7:7">
      <c r="G39973"/>
    </row>
    <row r="39974" spans="7:7">
      <c r="G39974"/>
    </row>
    <row r="39975" spans="7:7">
      <c r="G39975"/>
    </row>
    <row r="39976" spans="7:7">
      <c r="G39976"/>
    </row>
    <row r="39977" spans="7:7">
      <c r="G39977"/>
    </row>
    <row r="39978" spans="7:7">
      <c r="G39978"/>
    </row>
    <row r="39979" spans="7:7">
      <c r="G39979"/>
    </row>
    <row r="39980" spans="7:7">
      <c r="G39980"/>
    </row>
    <row r="39981" spans="7:7">
      <c r="G39981"/>
    </row>
    <row r="39982" spans="7:7">
      <c r="G39982"/>
    </row>
    <row r="39983" spans="7:7">
      <c r="G39983"/>
    </row>
    <row r="39984" spans="7:7">
      <c r="G39984"/>
    </row>
    <row r="39985" spans="7:7">
      <c r="G39985"/>
    </row>
    <row r="39986" spans="7:7">
      <c r="G39986"/>
    </row>
    <row r="39987" spans="7:7">
      <c r="G39987"/>
    </row>
    <row r="39988" spans="7:7">
      <c r="G39988"/>
    </row>
    <row r="39989" spans="7:7">
      <c r="G39989"/>
    </row>
    <row r="39990" spans="7:7">
      <c r="G39990"/>
    </row>
    <row r="39991" spans="7:7">
      <c r="G39991"/>
    </row>
    <row r="39992" spans="7:7">
      <c r="G39992"/>
    </row>
    <row r="39993" spans="7:7">
      <c r="G39993"/>
    </row>
    <row r="39994" spans="7:7">
      <c r="G39994"/>
    </row>
    <row r="39995" spans="7:7">
      <c r="G39995"/>
    </row>
    <row r="39996" spans="7:7">
      <c r="G39996"/>
    </row>
    <row r="39997" spans="7:7">
      <c r="G39997"/>
    </row>
    <row r="39998" spans="7:7">
      <c r="G39998"/>
    </row>
    <row r="39999" spans="7:7">
      <c r="G39999"/>
    </row>
    <row r="40000" spans="7:7">
      <c r="G40000"/>
    </row>
    <row r="40001" spans="7:7">
      <c r="G40001"/>
    </row>
    <row r="40002" spans="7:7">
      <c r="G40002"/>
    </row>
    <row r="40003" spans="7:7">
      <c r="G40003"/>
    </row>
    <row r="40004" spans="7:7">
      <c r="G40004"/>
    </row>
    <row r="40005" spans="7:7">
      <c r="G40005"/>
    </row>
    <row r="40006" spans="7:7">
      <c r="G40006"/>
    </row>
    <row r="40007" spans="7:7">
      <c r="G40007"/>
    </row>
    <row r="40008" spans="7:7">
      <c r="G40008"/>
    </row>
    <row r="40009" spans="7:7">
      <c r="G40009"/>
    </row>
    <row r="40010" spans="7:7">
      <c r="G40010"/>
    </row>
    <row r="40011" spans="7:7">
      <c r="G40011"/>
    </row>
    <row r="40012" spans="7:7">
      <c r="G40012"/>
    </row>
    <row r="40013" spans="7:7">
      <c r="G40013"/>
    </row>
    <row r="40014" spans="7:7">
      <c r="G40014"/>
    </row>
    <row r="40015" spans="7:7">
      <c r="G40015"/>
    </row>
    <row r="40016" spans="7:7">
      <c r="G40016"/>
    </row>
    <row r="40017" spans="7:7">
      <c r="G40017"/>
    </row>
    <row r="40018" spans="7:7">
      <c r="G40018"/>
    </row>
    <row r="40019" spans="7:7">
      <c r="G40019"/>
    </row>
    <row r="40020" spans="7:7">
      <c r="G40020"/>
    </row>
    <row r="40021" spans="7:7">
      <c r="G40021"/>
    </row>
    <row r="40022" spans="7:7">
      <c r="G40022"/>
    </row>
    <row r="40023" spans="7:7">
      <c r="G40023"/>
    </row>
    <row r="40024" spans="7:7">
      <c r="G40024"/>
    </row>
    <row r="40025" spans="7:7">
      <c r="G40025"/>
    </row>
    <row r="40026" spans="7:7">
      <c r="G40026"/>
    </row>
    <row r="40027" spans="7:7">
      <c r="G40027"/>
    </row>
    <row r="40028" spans="7:7">
      <c r="G40028"/>
    </row>
    <row r="40029" spans="7:7">
      <c r="G40029"/>
    </row>
    <row r="40030" spans="7:7">
      <c r="G40030"/>
    </row>
    <row r="40031" spans="7:7">
      <c r="G40031"/>
    </row>
    <row r="40032" spans="7:7">
      <c r="G40032"/>
    </row>
    <row r="40033" spans="7:7">
      <c r="G40033"/>
    </row>
    <row r="40034" spans="7:7">
      <c r="G40034"/>
    </row>
    <row r="40035" spans="7:7">
      <c r="G40035"/>
    </row>
    <row r="40036" spans="7:7">
      <c r="G40036"/>
    </row>
    <row r="40037" spans="7:7">
      <c r="G40037"/>
    </row>
    <row r="40038" spans="7:7">
      <c r="G40038"/>
    </row>
    <row r="40039" spans="7:7">
      <c r="G40039"/>
    </row>
    <row r="40040" spans="7:7">
      <c r="G40040"/>
    </row>
    <row r="40041" spans="7:7">
      <c r="G40041"/>
    </row>
    <row r="40042" spans="7:7">
      <c r="G40042"/>
    </row>
    <row r="40043" spans="7:7">
      <c r="G40043"/>
    </row>
    <row r="40044" spans="7:7">
      <c r="G40044"/>
    </row>
    <row r="40045" spans="7:7">
      <c r="G40045"/>
    </row>
    <row r="40046" spans="7:7">
      <c r="G40046"/>
    </row>
    <row r="40047" spans="7:7">
      <c r="G40047"/>
    </row>
    <row r="40048" spans="7:7">
      <c r="G40048"/>
    </row>
    <row r="40049" spans="7:7">
      <c r="G40049"/>
    </row>
    <row r="40050" spans="7:7">
      <c r="G40050"/>
    </row>
    <row r="40051" spans="7:7">
      <c r="G40051"/>
    </row>
    <row r="40052" spans="7:7">
      <c r="G40052"/>
    </row>
    <row r="40053" spans="7:7">
      <c r="G40053"/>
    </row>
    <row r="40054" spans="7:7">
      <c r="G40054"/>
    </row>
    <row r="40055" spans="7:7">
      <c r="G40055"/>
    </row>
    <row r="40056" spans="7:7">
      <c r="G40056"/>
    </row>
    <row r="40057" spans="7:7">
      <c r="G40057"/>
    </row>
    <row r="40058" spans="7:7">
      <c r="G40058"/>
    </row>
    <row r="40059" spans="7:7">
      <c r="G40059"/>
    </row>
    <row r="40060" spans="7:7">
      <c r="G40060"/>
    </row>
    <row r="40061" spans="7:7">
      <c r="G40061"/>
    </row>
    <row r="40062" spans="7:7">
      <c r="G40062"/>
    </row>
    <row r="40063" spans="7:7">
      <c r="G40063"/>
    </row>
    <row r="40064" spans="7:7">
      <c r="G40064"/>
    </row>
    <row r="40065" spans="7:7">
      <c r="G40065"/>
    </row>
    <row r="40066" spans="7:7">
      <c r="G40066"/>
    </row>
    <row r="40067" spans="7:7">
      <c r="G40067"/>
    </row>
    <row r="40068" spans="7:7">
      <c r="G40068"/>
    </row>
    <row r="40069" spans="7:7">
      <c r="G40069"/>
    </row>
    <row r="40070" spans="7:7">
      <c r="G40070"/>
    </row>
    <row r="40071" spans="7:7">
      <c r="G40071"/>
    </row>
    <row r="40072" spans="7:7">
      <c r="G40072"/>
    </row>
    <row r="40073" spans="7:7">
      <c r="G40073"/>
    </row>
    <row r="40074" spans="7:7">
      <c r="G40074"/>
    </row>
    <row r="40075" spans="7:7">
      <c r="G40075"/>
    </row>
    <row r="40076" spans="7:7">
      <c r="G40076"/>
    </row>
    <row r="40077" spans="7:7">
      <c r="G40077"/>
    </row>
    <row r="40078" spans="7:7">
      <c r="G40078"/>
    </row>
    <row r="40079" spans="7:7">
      <c r="G40079"/>
    </row>
    <row r="40080" spans="7:7">
      <c r="G40080"/>
    </row>
    <row r="40081" spans="7:7">
      <c r="G40081"/>
    </row>
    <row r="40082" spans="7:7">
      <c r="G40082"/>
    </row>
    <row r="40083" spans="7:7">
      <c r="G40083"/>
    </row>
    <row r="40084" spans="7:7">
      <c r="G40084"/>
    </row>
    <row r="40085" spans="7:7">
      <c r="G40085"/>
    </row>
    <row r="40086" spans="7:7">
      <c r="G40086"/>
    </row>
    <row r="40087" spans="7:7">
      <c r="G40087"/>
    </row>
    <row r="40088" spans="7:7">
      <c r="G40088"/>
    </row>
    <row r="40089" spans="7:7">
      <c r="G40089"/>
    </row>
    <row r="40090" spans="7:7">
      <c r="G40090"/>
    </row>
    <row r="40091" spans="7:7">
      <c r="G40091"/>
    </row>
    <row r="40092" spans="7:7">
      <c r="G40092"/>
    </row>
    <row r="40093" spans="7:7">
      <c r="G40093"/>
    </row>
    <row r="40094" spans="7:7">
      <c r="G40094"/>
    </row>
    <row r="40095" spans="7:7">
      <c r="G40095"/>
    </row>
    <row r="40096" spans="7:7">
      <c r="G40096"/>
    </row>
    <row r="40097" spans="7:7">
      <c r="G40097"/>
    </row>
    <row r="40098" spans="7:7">
      <c r="G40098"/>
    </row>
    <row r="40099" spans="7:7">
      <c r="G40099"/>
    </row>
    <row r="40100" spans="7:7">
      <c r="G40100"/>
    </row>
    <row r="40101" spans="7:7">
      <c r="G40101"/>
    </row>
    <row r="40102" spans="7:7">
      <c r="G40102"/>
    </row>
    <row r="40103" spans="7:7">
      <c r="G40103"/>
    </row>
    <row r="40104" spans="7:7">
      <c r="G40104"/>
    </row>
    <row r="40105" spans="7:7">
      <c r="G40105"/>
    </row>
    <row r="40106" spans="7:7">
      <c r="G40106"/>
    </row>
    <row r="40107" spans="7:7">
      <c r="G40107"/>
    </row>
    <row r="40108" spans="7:7">
      <c r="G40108"/>
    </row>
    <row r="40109" spans="7:7">
      <c r="G40109"/>
    </row>
    <row r="40110" spans="7:7">
      <c r="G40110"/>
    </row>
    <row r="40111" spans="7:7">
      <c r="G40111"/>
    </row>
    <row r="40112" spans="7:7">
      <c r="G40112"/>
    </row>
    <row r="40113" spans="7:7">
      <c r="G40113"/>
    </row>
    <row r="40114" spans="7:7">
      <c r="G40114"/>
    </row>
    <row r="40115" spans="7:7">
      <c r="G40115"/>
    </row>
    <row r="40116" spans="7:7">
      <c r="G40116"/>
    </row>
    <row r="40117" spans="7:7">
      <c r="G40117"/>
    </row>
    <row r="40118" spans="7:7">
      <c r="G40118"/>
    </row>
    <row r="40119" spans="7:7">
      <c r="G40119"/>
    </row>
    <row r="40120" spans="7:7">
      <c r="G40120"/>
    </row>
    <row r="40121" spans="7:7">
      <c r="G40121"/>
    </row>
    <row r="40122" spans="7:7">
      <c r="G40122"/>
    </row>
    <row r="40123" spans="7:7">
      <c r="G40123"/>
    </row>
    <row r="40124" spans="7:7">
      <c r="G40124"/>
    </row>
    <row r="40125" spans="7:7">
      <c r="G40125"/>
    </row>
    <row r="40126" spans="7:7">
      <c r="G40126"/>
    </row>
    <row r="40127" spans="7:7">
      <c r="G40127"/>
    </row>
    <row r="40128" spans="7:7">
      <c r="G40128"/>
    </row>
    <row r="40129" spans="7:7">
      <c r="G40129"/>
    </row>
    <row r="40130" spans="7:7">
      <c r="G40130"/>
    </row>
    <row r="40131" spans="7:7">
      <c r="G40131"/>
    </row>
    <row r="40132" spans="7:7">
      <c r="G40132"/>
    </row>
    <row r="40133" spans="7:7">
      <c r="G40133"/>
    </row>
    <row r="40134" spans="7:7">
      <c r="G40134"/>
    </row>
    <row r="40135" spans="7:7">
      <c r="G40135"/>
    </row>
    <row r="40136" spans="7:7">
      <c r="G40136"/>
    </row>
    <row r="40137" spans="7:7">
      <c r="G40137"/>
    </row>
    <row r="40138" spans="7:7">
      <c r="G40138"/>
    </row>
    <row r="40139" spans="7:7">
      <c r="G40139"/>
    </row>
    <row r="40140" spans="7:7">
      <c r="G40140"/>
    </row>
    <row r="40141" spans="7:7">
      <c r="G40141"/>
    </row>
    <row r="40142" spans="7:7">
      <c r="G40142"/>
    </row>
    <row r="40143" spans="7:7">
      <c r="G40143"/>
    </row>
    <row r="40144" spans="7:7">
      <c r="G40144"/>
    </row>
    <row r="40145" spans="7:7">
      <c r="G40145"/>
    </row>
    <row r="40146" spans="7:7">
      <c r="G40146"/>
    </row>
    <row r="40147" spans="7:7">
      <c r="G40147"/>
    </row>
    <row r="40148" spans="7:7">
      <c r="G40148"/>
    </row>
    <row r="40149" spans="7:7">
      <c r="G40149"/>
    </row>
    <row r="40150" spans="7:7">
      <c r="G40150"/>
    </row>
    <row r="40151" spans="7:7">
      <c r="G40151"/>
    </row>
    <row r="40152" spans="7:7">
      <c r="G40152"/>
    </row>
    <row r="40153" spans="7:7">
      <c r="G40153"/>
    </row>
    <row r="40154" spans="7:7">
      <c r="G40154"/>
    </row>
    <row r="40155" spans="7:7">
      <c r="G40155"/>
    </row>
    <row r="40156" spans="7:7">
      <c r="G40156"/>
    </row>
    <row r="40157" spans="7:7">
      <c r="G40157"/>
    </row>
    <row r="40158" spans="7:7">
      <c r="G40158"/>
    </row>
    <row r="40159" spans="7:7">
      <c r="G40159"/>
    </row>
    <row r="40160" spans="7:7">
      <c r="G40160"/>
    </row>
    <row r="40161" spans="7:7">
      <c r="G40161"/>
    </row>
    <row r="40162" spans="7:7">
      <c r="G40162"/>
    </row>
    <row r="40163" spans="7:7">
      <c r="G40163"/>
    </row>
    <row r="40164" spans="7:7">
      <c r="G40164"/>
    </row>
    <row r="40165" spans="7:7">
      <c r="G40165"/>
    </row>
    <row r="40166" spans="7:7">
      <c r="G40166"/>
    </row>
    <row r="40167" spans="7:7">
      <c r="G40167"/>
    </row>
    <row r="40168" spans="7:7">
      <c r="G40168"/>
    </row>
    <row r="40169" spans="7:7">
      <c r="G40169"/>
    </row>
    <row r="40170" spans="7:7">
      <c r="G40170"/>
    </row>
    <row r="40171" spans="7:7">
      <c r="G40171"/>
    </row>
    <row r="40172" spans="7:7">
      <c r="G40172"/>
    </row>
    <row r="40173" spans="7:7">
      <c r="G40173"/>
    </row>
    <row r="40174" spans="7:7">
      <c r="G40174"/>
    </row>
    <row r="40175" spans="7:7">
      <c r="G40175"/>
    </row>
    <row r="40176" spans="7:7">
      <c r="G40176"/>
    </row>
    <row r="40177" spans="7:7">
      <c r="G40177"/>
    </row>
    <row r="40178" spans="7:7">
      <c r="G40178"/>
    </row>
    <row r="40179" spans="7:7">
      <c r="G40179"/>
    </row>
    <row r="40180" spans="7:7">
      <c r="G40180"/>
    </row>
    <row r="40181" spans="7:7">
      <c r="G40181"/>
    </row>
    <row r="40182" spans="7:7">
      <c r="G40182"/>
    </row>
    <row r="40183" spans="7:7">
      <c r="G40183"/>
    </row>
    <row r="40184" spans="7:7">
      <c r="G40184"/>
    </row>
    <row r="40185" spans="7:7">
      <c r="G40185"/>
    </row>
    <row r="40186" spans="7:7">
      <c r="G40186"/>
    </row>
    <row r="40187" spans="7:7">
      <c r="G40187"/>
    </row>
    <row r="40188" spans="7:7">
      <c r="G40188"/>
    </row>
    <row r="40189" spans="7:7">
      <c r="G40189"/>
    </row>
    <row r="40190" spans="7:7">
      <c r="G40190"/>
    </row>
    <row r="40191" spans="7:7">
      <c r="G40191"/>
    </row>
    <row r="40192" spans="7:7">
      <c r="G40192"/>
    </row>
    <row r="40193" spans="7:7">
      <c r="G40193"/>
    </row>
    <row r="40194" spans="7:7">
      <c r="G40194"/>
    </row>
    <row r="40195" spans="7:7">
      <c r="G40195"/>
    </row>
    <row r="40196" spans="7:7">
      <c r="G40196"/>
    </row>
    <row r="40197" spans="7:7">
      <c r="G40197"/>
    </row>
    <row r="40198" spans="7:7">
      <c r="G40198"/>
    </row>
    <row r="40199" spans="7:7">
      <c r="G40199"/>
    </row>
    <row r="40200" spans="7:7">
      <c r="G40200"/>
    </row>
    <row r="40201" spans="7:7">
      <c r="G40201"/>
    </row>
    <row r="40202" spans="7:7">
      <c r="G40202"/>
    </row>
    <row r="40203" spans="7:7">
      <c r="G40203"/>
    </row>
    <row r="40204" spans="7:7">
      <c r="G40204"/>
    </row>
    <row r="40205" spans="7:7">
      <c r="G40205"/>
    </row>
    <row r="40206" spans="7:7">
      <c r="G40206"/>
    </row>
    <row r="40207" spans="7:7">
      <c r="G40207"/>
    </row>
    <row r="40208" spans="7:7">
      <c r="G40208"/>
    </row>
    <row r="40209" spans="7:7">
      <c r="G40209"/>
    </row>
    <row r="40210" spans="7:7">
      <c r="G40210"/>
    </row>
    <row r="40211" spans="7:7">
      <c r="G40211"/>
    </row>
    <row r="40212" spans="7:7">
      <c r="G40212"/>
    </row>
    <row r="40213" spans="7:7">
      <c r="G40213"/>
    </row>
    <row r="40214" spans="7:7">
      <c r="G40214"/>
    </row>
    <row r="40215" spans="7:7">
      <c r="G40215"/>
    </row>
    <row r="40216" spans="7:7">
      <c r="G40216"/>
    </row>
    <row r="40217" spans="7:7">
      <c r="G40217"/>
    </row>
    <row r="40218" spans="7:7">
      <c r="G40218"/>
    </row>
    <row r="40219" spans="7:7">
      <c r="G40219"/>
    </row>
    <row r="40220" spans="7:7">
      <c r="G40220"/>
    </row>
    <row r="40221" spans="7:7">
      <c r="G40221"/>
    </row>
    <row r="40222" spans="7:7">
      <c r="G40222"/>
    </row>
    <row r="40223" spans="7:7">
      <c r="G40223"/>
    </row>
    <row r="40224" spans="7:7">
      <c r="G40224"/>
    </row>
    <row r="40225" spans="7:7">
      <c r="G40225"/>
    </row>
    <row r="40226" spans="7:7">
      <c r="G40226"/>
    </row>
    <row r="40227" spans="7:7">
      <c r="G40227"/>
    </row>
    <row r="40228" spans="7:7">
      <c r="G40228"/>
    </row>
    <row r="40229" spans="7:7">
      <c r="G40229"/>
    </row>
    <row r="40230" spans="7:7">
      <c r="G40230"/>
    </row>
    <row r="40231" spans="7:7">
      <c r="G40231"/>
    </row>
    <row r="40232" spans="7:7">
      <c r="G40232"/>
    </row>
    <row r="40233" spans="7:7">
      <c r="G40233"/>
    </row>
    <row r="40234" spans="7:7">
      <c r="G40234"/>
    </row>
    <row r="40235" spans="7:7">
      <c r="G40235"/>
    </row>
    <row r="40236" spans="7:7">
      <c r="G40236"/>
    </row>
    <row r="40237" spans="7:7">
      <c r="G40237"/>
    </row>
    <row r="40238" spans="7:7">
      <c r="G40238"/>
    </row>
    <row r="40239" spans="7:7">
      <c r="G40239"/>
    </row>
    <row r="40240" spans="7:7">
      <c r="G40240"/>
    </row>
    <row r="40241" spans="7:7">
      <c r="G40241"/>
    </row>
    <row r="40242" spans="7:7">
      <c r="G40242"/>
    </row>
    <row r="40243" spans="7:7">
      <c r="G40243"/>
    </row>
    <row r="40244" spans="7:7">
      <c r="G40244"/>
    </row>
    <row r="40245" spans="7:7">
      <c r="G40245"/>
    </row>
    <row r="40246" spans="7:7">
      <c r="G40246"/>
    </row>
    <row r="40247" spans="7:7">
      <c r="G40247"/>
    </row>
    <row r="40248" spans="7:7">
      <c r="G40248"/>
    </row>
    <row r="40249" spans="7:7">
      <c r="G40249"/>
    </row>
    <row r="40250" spans="7:7">
      <c r="G40250"/>
    </row>
    <row r="40251" spans="7:7">
      <c r="G40251"/>
    </row>
    <row r="40252" spans="7:7">
      <c r="G40252"/>
    </row>
    <row r="40253" spans="7:7">
      <c r="G40253"/>
    </row>
    <row r="40254" spans="7:7">
      <c r="G40254"/>
    </row>
    <row r="40255" spans="7:7">
      <c r="G40255"/>
    </row>
    <row r="40256" spans="7:7">
      <c r="G40256"/>
    </row>
    <row r="40257" spans="7:7">
      <c r="G40257"/>
    </row>
    <row r="40258" spans="7:7">
      <c r="G40258"/>
    </row>
    <row r="40259" spans="7:7">
      <c r="G40259"/>
    </row>
    <row r="40260" spans="7:7">
      <c r="G40260"/>
    </row>
    <row r="40261" spans="7:7">
      <c r="G40261"/>
    </row>
    <row r="40262" spans="7:7">
      <c r="G40262"/>
    </row>
    <row r="40263" spans="7:7">
      <c r="G40263"/>
    </row>
    <row r="40264" spans="7:7">
      <c r="G40264"/>
    </row>
    <row r="40265" spans="7:7">
      <c r="G40265"/>
    </row>
    <row r="40266" spans="7:7">
      <c r="G40266"/>
    </row>
    <row r="40267" spans="7:7">
      <c r="G40267"/>
    </row>
    <row r="40268" spans="7:7">
      <c r="G40268"/>
    </row>
    <row r="40269" spans="7:7">
      <c r="G40269"/>
    </row>
    <row r="40270" spans="7:7">
      <c r="G40270"/>
    </row>
    <row r="40271" spans="7:7">
      <c r="G40271"/>
    </row>
    <row r="40272" spans="7:7">
      <c r="G40272"/>
    </row>
    <row r="40273" spans="7:7">
      <c r="G40273"/>
    </row>
    <row r="40274" spans="7:7">
      <c r="G40274"/>
    </row>
    <row r="40275" spans="7:7">
      <c r="G40275"/>
    </row>
    <row r="40276" spans="7:7">
      <c r="G40276"/>
    </row>
    <row r="40277" spans="7:7">
      <c r="G40277"/>
    </row>
    <row r="40278" spans="7:7">
      <c r="G40278"/>
    </row>
    <row r="40279" spans="7:7">
      <c r="G40279"/>
    </row>
    <row r="40280" spans="7:7">
      <c r="G40280"/>
    </row>
    <row r="40281" spans="7:7">
      <c r="G40281"/>
    </row>
    <row r="40282" spans="7:7">
      <c r="G40282"/>
    </row>
    <row r="40283" spans="7:7">
      <c r="G40283"/>
    </row>
    <row r="40284" spans="7:7">
      <c r="G40284"/>
    </row>
    <row r="40285" spans="7:7">
      <c r="G40285"/>
    </row>
    <row r="40286" spans="7:7">
      <c r="G40286"/>
    </row>
    <row r="40287" spans="7:7">
      <c r="G40287"/>
    </row>
    <row r="40288" spans="7:7">
      <c r="G40288"/>
    </row>
    <row r="40289" spans="7:7">
      <c r="G40289"/>
    </row>
    <row r="40290" spans="7:7">
      <c r="G40290"/>
    </row>
    <row r="40291" spans="7:7">
      <c r="G40291"/>
    </row>
    <row r="40292" spans="7:7">
      <c r="G40292"/>
    </row>
    <row r="40293" spans="7:7">
      <c r="G40293"/>
    </row>
    <row r="40294" spans="7:7">
      <c r="G40294"/>
    </row>
    <row r="40295" spans="7:7">
      <c r="G40295"/>
    </row>
    <row r="40296" spans="7:7">
      <c r="G40296"/>
    </row>
    <row r="40297" spans="7:7">
      <c r="G40297"/>
    </row>
    <row r="40298" spans="7:7">
      <c r="G40298"/>
    </row>
    <row r="40299" spans="7:7">
      <c r="G40299"/>
    </row>
    <row r="40300" spans="7:7">
      <c r="G40300"/>
    </row>
    <row r="40301" spans="7:7">
      <c r="G40301"/>
    </row>
    <row r="40302" spans="7:7">
      <c r="G40302"/>
    </row>
    <row r="40303" spans="7:7">
      <c r="G40303"/>
    </row>
    <row r="40304" spans="7:7">
      <c r="G40304"/>
    </row>
    <row r="40305" spans="7:7">
      <c r="G40305"/>
    </row>
    <row r="40306" spans="7:7">
      <c r="G40306"/>
    </row>
    <row r="40307" spans="7:7">
      <c r="G40307"/>
    </row>
    <row r="40308" spans="7:7">
      <c r="G40308"/>
    </row>
    <row r="40309" spans="7:7">
      <c r="G40309"/>
    </row>
    <row r="40310" spans="7:7">
      <c r="G40310"/>
    </row>
    <row r="40311" spans="7:7">
      <c r="G40311"/>
    </row>
    <row r="40312" spans="7:7">
      <c r="G40312"/>
    </row>
    <row r="40313" spans="7:7">
      <c r="G40313"/>
    </row>
    <row r="40314" spans="7:7">
      <c r="G40314"/>
    </row>
    <row r="40315" spans="7:7">
      <c r="G40315"/>
    </row>
    <row r="40316" spans="7:7">
      <c r="G40316"/>
    </row>
    <row r="40317" spans="7:7">
      <c r="G40317"/>
    </row>
    <row r="40318" spans="7:7">
      <c r="G40318"/>
    </row>
    <row r="40319" spans="7:7">
      <c r="G40319"/>
    </row>
    <row r="40320" spans="7:7">
      <c r="G40320"/>
    </row>
    <row r="40321" spans="7:7">
      <c r="G40321"/>
    </row>
    <row r="40322" spans="7:7">
      <c r="G40322"/>
    </row>
    <row r="40323" spans="7:7">
      <c r="G40323"/>
    </row>
    <row r="40324" spans="7:7">
      <c r="G40324"/>
    </row>
    <row r="40325" spans="7:7">
      <c r="G40325"/>
    </row>
    <row r="40326" spans="7:7">
      <c r="G40326"/>
    </row>
    <row r="40327" spans="7:7">
      <c r="G40327"/>
    </row>
    <row r="40328" spans="7:7">
      <c r="G40328"/>
    </row>
    <row r="40329" spans="7:7">
      <c r="G40329"/>
    </row>
    <row r="40330" spans="7:7">
      <c r="G40330"/>
    </row>
    <row r="40331" spans="7:7">
      <c r="G40331"/>
    </row>
    <row r="40332" spans="7:7">
      <c r="G40332"/>
    </row>
    <row r="40333" spans="7:7">
      <c r="G40333"/>
    </row>
    <row r="40334" spans="7:7">
      <c r="G40334"/>
    </row>
    <row r="40335" spans="7:7">
      <c r="G40335"/>
    </row>
    <row r="40336" spans="7:7">
      <c r="G40336"/>
    </row>
    <row r="40337" spans="7:7">
      <c r="G40337"/>
    </row>
    <row r="40338" spans="7:7">
      <c r="G40338"/>
    </row>
    <row r="40339" spans="7:7">
      <c r="G40339"/>
    </row>
    <row r="40340" spans="7:7">
      <c r="G40340"/>
    </row>
    <row r="40341" spans="7:7">
      <c r="G40341"/>
    </row>
    <row r="40342" spans="7:7">
      <c r="G40342"/>
    </row>
    <row r="40343" spans="7:7">
      <c r="G40343"/>
    </row>
    <row r="40344" spans="7:7">
      <c r="G40344"/>
    </row>
    <row r="40345" spans="7:7">
      <c r="G40345"/>
    </row>
    <row r="40346" spans="7:7">
      <c r="G40346"/>
    </row>
    <row r="40347" spans="7:7">
      <c r="G40347"/>
    </row>
    <row r="40348" spans="7:7">
      <c r="G40348"/>
    </row>
    <row r="40349" spans="7:7">
      <c r="G40349"/>
    </row>
    <row r="40350" spans="7:7">
      <c r="G40350"/>
    </row>
    <row r="40351" spans="7:7">
      <c r="G40351"/>
    </row>
    <row r="40352" spans="7:7">
      <c r="G40352"/>
    </row>
    <row r="40353" spans="7:7">
      <c r="G40353"/>
    </row>
    <row r="40354" spans="7:7">
      <c r="G40354"/>
    </row>
    <row r="40355" spans="7:7">
      <c r="G40355"/>
    </row>
    <row r="40356" spans="7:7">
      <c r="G40356"/>
    </row>
    <row r="40357" spans="7:7">
      <c r="G40357"/>
    </row>
    <row r="40358" spans="7:7">
      <c r="G40358"/>
    </row>
    <row r="40359" spans="7:7">
      <c r="G40359"/>
    </row>
    <row r="40360" spans="7:7">
      <c r="G40360"/>
    </row>
    <row r="40361" spans="7:7">
      <c r="G40361"/>
    </row>
    <row r="40362" spans="7:7">
      <c r="G40362"/>
    </row>
    <row r="40363" spans="7:7">
      <c r="G40363"/>
    </row>
    <row r="40364" spans="7:7">
      <c r="G40364"/>
    </row>
    <row r="40365" spans="7:7">
      <c r="G40365"/>
    </row>
    <row r="40366" spans="7:7">
      <c r="G40366"/>
    </row>
    <row r="40367" spans="7:7">
      <c r="G40367"/>
    </row>
    <row r="40368" spans="7:7">
      <c r="G40368"/>
    </row>
    <row r="40369" spans="7:7">
      <c r="G40369"/>
    </row>
    <row r="40370" spans="7:7">
      <c r="G40370"/>
    </row>
    <row r="40371" spans="7:7">
      <c r="G40371"/>
    </row>
    <row r="40372" spans="7:7">
      <c r="G40372"/>
    </row>
    <row r="40373" spans="7:7">
      <c r="G40373"/>
    </row>
    <row r="40374" spans="7:7">
      <c r="G40374"/>
    </row>
    <row r="40375" spans="7:7">
      <c r="G40375"/>
    </row>
    <row r="40376" spans="7:7">
      <c r="G40376"/>
    </row>
    <row r="40377" spans="7:7">
      <c r="G40377"/>
    </row>
    <row r="40378" spans="7:7">
      <c r="G40378"/>
    </row>
    <row r="40379" spans="7:7">
      <c r="G40379"/>
    </row>
    <row r="40380" spans="7:7">
      <c r="G40380"/>
    </row>
    <row r="40381" spans="7:7">
      <c r="G40381"/>
    </row>
    <row r="40382" spans="7:7">
      <c r="G40382"/>
    </row>
    <row r="40383" spans="7:7">
      <c r="G40383"/>
    </row>
    <row r="40384" spans="7:7">
      <c r="G40384"/>
    </row>
    <row r="40385" spans="7:7">
      <c r="G40385"/>
    </row>
    <row r="40386" spans="7:7">
      <c r="G40386"/>
    </row>
    <row r="40387" spans="7:7">
      <c r="G40387"/>
    </row>
    <row r="40388" spans="7:7">
      <c r="G40388"/>
    </row>
    <row r="40389" spans="7:7">
      <c r="G40389"/>
    </row>
    <row r="40390" spans="7:7">
      <c r="G40390"/>
    </row>
    <row r="40391" spans="7:7">
      <c r="G40391"/>
    </row>
    <row r="40392" spans="7:7">
      <c r="G40392"/>
    </row>
    <row r="40393" spans="7:7">
      <c r="G40393"/>
    </row>
    <row r="40394" spans="7:7">
      <c r="G40394"/>
    </row>
    <row r="40395" spans="7:7">
      <c r="G40395"/>
    </row>
    <row r="40396" spans="7:7">
      <c r="G40396"/>
    </row>
    <row r="40397" spans="7:7">
      <c r="G40397"/>
    </row>
    <row r="40398" spans="7:7">
      <c r="G40398"/>
    </row>
    <row r="40399" spans="7:7">
      <c r="G40399"/>
    </row>
    <row r="40400" spans="7:7">
      <c r="G40400"/>
    </row>
    <row r="40401" spans="7:7">
      <c r="G40401"/>
    </row>
    <row r="40402" spans="7:7">
      <c r="G40402"/>
    </row>
    <row r="40403" spans="7:7">
      <c r="G40403"/>
    </row>
    <row r="40404" spans="7:7">
      <c r="G40404"/>
    </row>
    <row r="40405" spans="7:7">
      <c r="G40405"/>
    </row>
    <row r="40406" spans="7:7">
      <c r="G40406"/>
    </row>
    <row r="40407" spans="7:7">
      <c r="G40407"/>
    </row>
    <row r="40408" spans="7:7">
      <c r="G40408"/>
    </row>
    <row r="40409" spans="7:7">
      <c r="G40409"/>
    </row>
    <row r="40410" spans="7:7">
      <c r="G40410"/>
    </row>
    <row r="40411" spans="7:7">
      <c r="G40411"/>
    </row>
    <row r="40412" spans="7:7">
      <c r="G40412"/>
    </row>
    <row r="40413" spans="7:7">
      <c r="G40413"/>
    </row>
    <row r="40414" spans="7:7">
      <c r="G40414"/>
    </row>
    <row r="40415" spans="7:7">
      <c r="G40415"/>
    </row>
    <row r="40416" spans="7:7">
      <c r="G40416"/>
    </row>
    <row r="40417" spans="7:7">
      <c r="G40417"/>
    </row>
    <row r="40418" spans="7:7">
      <c r="G40418"/>
    </row>
    <row r="40419" spans="7:7">
      <c r="G40419"/>
    </row>
    <row r="40420" spans="7:7">
      <c r="G40420"/>
    </row>
    <row r="40421" spans="7:7">
      <c r="G40421"/>
    </row>
    <row r="40422" spans="7:7">
      <c r="G40422"/>
    </row>
    <row r="40423" spans="7:7">
      <c r="G40423"/>
    </row>
    <row r="40424" spans="7:7">
      <c r="G40424"/>
    </row>
    <row r="40425" spans="7:7">
      <c r="G40425"/>
    </row>
    <row r="40426" spans="7:7">
      <c r="G40426"/>
    </row>
    <row r="40427" spans="7:7">
      <c r="G40427"/>
    </row>
    <row r="40428" spans="7:7">
      <c r="G40428"/>
    </row>
    <row r="40429" spans="7:7">
      <c r="G40429"/>
    </row>
    <row r="40430" spans="7:7">
      <c r="G40430"/>
    </row>
    <row r="40431" spans="7:7">
      <c r="G40431"/>
    </row>
    <row r="40432" spans="7:7">
      <c r="G40432"/>
    </row>
    <row r="40433" spans="7:7">
      <c r="G40433"/>
    </row>
    <row r="40434" spans="7:7">
      <c r="G40434"/>
    </row>
    <row r="40435" spans="7:7">
      <c r="G40435"/>
    </row>
    <row r="40436" spans="7:7">
      <c r="G40436"/>
    </row>
    <row r="40437" spans="7:7">
      <c r="G40437"/>
    </row>
    <row r="40438" spans="7:7">
      <c r="G40438"/>
    </row>
    <row r="40439" spans="7:7">
      <c r="G40439"/>
    </row>
    <row r="40440" spans="7:7">
      <c r="G40440"/>
    </row>
    <row r="40441" spans="7:7">
      <c r="G40441"/>
    </row>
    <row r="40442" spans="7:7">
      <c r="G40442"/>
    </row>
    <row r="40443" spans="7:7">
      <c r="G40443"/>
    </row>
    <row r="40444" spans="7:7">
      <c r="G40444"/>
    </row>
    <row r="40445" spans="7:7">
      <c r="G40445"/>
    </row>
    <row r="40446" spans="7:7">
      <c r="G40446"/>
    </row>
    <row r="40447" spans="7:7">
      <c r="G40447"/>
    </row>
    <row r="40448" spans="7:7">
      <c r="G40448"/>
    </row>
    <row r="40449" spans="7:7">
      <c r="G40449"/>
    </row>
    <row r="40450" spans="7:7">
      <c r="G40450"/>
    </row>
    <row r="40451" spans="7:7">
      <c r="G40451"/>
    </row>
    <row r="40452" spans="7:7">
      <c r="G40452"/>
    </row>
    <row r="40453" spans="7:7">
      <c r="G40453"/>
    </row>
    <row r="40454" spans="7:7">
      <c r="G40454"/>
    </row>
    <row r="40455" spans="7:7">
      <c r="G40455"/>
    </row>
    <row r="40456" spans="7:7">
      <c r="G40456"/>
    </row>
    <row r="40457" spans="7:7">
      <c r="G40457"/>
    </row>
    <row r="40458" spans="7:7">
      <c r="G40458"/>
    </row>
    <row r="40459" spans="7:7">
      <c r="G40459"/>
    </row>
    <row r="40460" spans="7:7">
      <c r="G40460"/>
    </row>
    <row r="40461" spans="7:7">
      <c r="G40461"/>
    </row>
    <row r="40462" spans="7:7">
      <c r="G40462"/>
    </row>
    <row r="40463" spans="7:7">
      <c r="G40463"/>
    </row>
    <row r="40464" spans="7:7">
      <c r="G40464"/>
    </row>
    <row r="40465" spans="7:7">
      <c r="G40465"/>
    </row>
    <row r="40466" spans="7:7">
      <c r="G40466"/>
    </row>
    <row r="40467" spans="7:7">
      <c r="G40467"/>
    </row>
    <row r="40468" spans="7:7">
      <c r="G40468"/>
    </row>
    <row r="40469" spans="7:7">
      <c r="G40469"/>
    </row>
    <row r="40470" spans="7:7">
      <c r="G40470"/>
    </row>
    <row r="40471" spans="7:7">
      <c r="G40471"/>
    </row>
    <row r="40472" spans="7:7">
      <c r="G40472"/>
    </row>
    <row r="40473" spans="7:7">
      <c r="G40473"/>
    </row>
    <row r="40474" spans="7:7">
      <c r="G40474"/>
    </row>
    <row r="40475" spans="7:7">
      <c r="G40475"/>
    </row>
    <row r="40476" spans="7:7">
      <c r="G40476"/>
    </row>
    <row r="40477" spans="7:7">
      <c r="G40477"/>
    </row>
    <row r="40478" spans="7:7">
      <c r="G40478"/>
    </row>
    <row r="40479" spans="7:7">
      <c r="G40479"/>
    </row>
    <row r="40480" spans="7:7">
      <c r="G40480"/>
    </row>
    <row r="40481" spans="7:7">
      <c r="G40481"/>
    </row>
    <row r="40482" spans="7:7">
      <c r="G40482"/>
    </row>
    <row r="40483" spans="7:7">
      <c r="G40483"/>
    </row>
    <row r="40484" spans="7:7">
      <c r="G40484"/>
    </row>
    <row r="40485" spans="7:7">
      <c r="G40485"/>
    </row>
    <row r="40486" spans="7:7">
      <c r="G40486"/>
    </row>
    <row r="40487" spans="7:7">
      <c r="G40487"/>
    </row>
    <row r="40488" spans="7:7">
      <c r="G40488"/>
    </row>
    <row r="40489" spans="7:7">
      <c r="G40489"/>
    </row>
    <row r="40490" spans="7:7">
      <c r="G40490"/>
    </row>
    <row r="40491" spans="7:7">
      <c r="G40491"/>
    </row>
    <row r="40492" spans="7:7">
      <c r="G40492"/>
    </row>
    <row r="40493" spans="7:7">
      <c r="G40493"/>
    </row>
    <row r="40494" spans="7:7">
      <c r="G40494"/>
    </row>
    <row r="40495" spans="7:7">
      <c r="G40495"/>
    </row>
    <row r="40496" spans="7:7">
      <c r="G40496"/>
    </row>
    <row r="40497" spans="7:7">
      <c r="G40497"/>
    </row>
    <row r="40498" spans="7:7">
      <c r="G40498"/>
    </row>
    <row r="40499" spans="7:7">
      <c r="G40499"/>
    </row>
    <row r="40500" spans="7:7">
      <c r="G40500"/>
    </row>
    <row r="40501" spans="7:7">
      <c r="G40501"/>
    </row>
    <row r="40502" spans="7:7">
      <c r="G40502"/>
    </row>
    <row r="40503" spans="7:7">
      <c r="G40503"/>
    </row>
    <row r="40504" spans="7:7">
      <c r="G40504"/>
    </row>
    <row r="40505" spans="7:7">
      <c r="G40505"/>
    </row>
    <row r="40506" spans="7:7">
      <c r="G40506"/>
    </row>
    <row r="40507" spans="7:7">
      <c r="G40507"/>
    </row>
    <row r="40508" spans="7:7">
      <c r="G40508"/>
    </row>
    <row r="40509" spans="7:7">
      <c r="G40509"/>
    </row>
    <row r="40510" spans="7:7">
      <c r="G40510"/>
    </row>
    <row r="40511" spans="7:7">
      <c r="G40511"/>
    </row>
    <row r="40512" spans="7:7">
      <c r="G40512"/>
    </row>
    <row r="40513" spans="7:7">
      <c r="G40513"/>
    </row>
    <row r="40514" spans="7:7">
      <c r="G40514"/>
    </row>
    <row r="40515" spans="7:7">
      <c r="G40515"/>
    </row>
    <row r="40516" spans="7:7">
      <c r="G40516"/>
    </row>
    <row r="40517" spans="7:7">
      <c r="G40517"/>
    </row>
    <row r="40518" spans="7:7">
      <c r="G40518"/>
    </row>
    <row r="40519" spans="7:7">
      <c r="G40519"/>
    </row>
    <row r="40520" spans="7:7">
      <c r="G40520"/>
    </row>
    <row r="40521" spans="7:7">
      <c r="G40521"/>
    </row>
    <row r="40522" spans="7:7">
      <c r="G40522"/>
    </row>
    <row r="40523" spans="7:7">
      <c r="G40523"/>
    </row>
    <row r="40524" spans="7:7">
      <c r="G40524"/>
    </row>
    <row r="40525" spans="7:7">
      <c r="G40525"/>
    </row>
    <row r="40526" spans="7:7">
      <c r="G40526"/>
    </row>
    <row r="40527" spans="7:7">
      <c r="G40527"/>
    </row>
    <row r="40528" spans="7:7">
      <c r="G40528"/>
    </row>
    <row r="40529" spans="7:7">
      <c r="G40529"/>
    </row>
    <row r="40530" spans="7:7">
      <c r="G40530"/>
    </row>
    <row r="40531" spans="7:7">
      <c r="G40531"/>
    </row>
    <row r="40532" spans="7:7">
      <c r="G40532"/>
    </row>
    <row r="40533" spans="7:7">
      <c r="G40533"/>
    </row>
    <row r="40534" spans="7:7">
      <c r="G40534"/>
    </row>
    <row r="40535" spans="7:7">
      <c r="G40535"/>
    </row>
    <row r="40536" spans="7:7">
      <c r="G40536"/>
    </row>
    <row r="40537" spans="7:7">
      <c r="G40537"/>
    </row>
    <row r="40538" spans="7:7">
      <c r="G40538"/>
    </row>
    <row r="40539" spans="7:7">
      <c r="G40539"/>
    </row>
    <row r="40540" spans="7:7">
      <c r="G40540"/>
    </row>
    <row r="40541" spans="7:7">
      <c r="G40541"/>
    </row>
    <row r="40542" spans="7:7">
      <c r="G40542"/>
    </row>
    <row r="40543" spans="7:7">
      <c r="G40543"/>
    </row>
    <row r="40544" spans="7:7">
      <c r="G40544"/>
    </row>
    <row r="40545" spans="7:7">
      <c r="G40545"/>
    </row>
    <row r="40546" spans="7:7">
      <c r="G40546"/>
    </row>
    <row r="40547" spans="7:7">
      <c r="G40547"/>
    </row>
    <row r="40548" spans="7:7">
      <c r="G40548"/>
    </row>
    <row r="40549" spans="7:7">
      <c r="G40549"/>
    </row>
    <row r="40550" spans="7:7">
      <c r="G40550"/>
    </row>
    <row r="40551" spans="7:7">
      <c r="G40551"/>
    </row>
    <row r="40552" spans="7:7">
      <c r="G40552"/>
    </row>
    <row r="40553" spans="7:7">
      <c r="G40553"/>
    </row>
    <row r="40554" spans="7:7">
      <c r="G40554"/>
    </row>
    <row r="40555" spans="7:7">
      <c r="G40555"/>
    </row>
    <row r="40556" spans="7:7">
      <c r="G40556"/>
    </row>
    <row r="40557" spans="7:7">
      <c r="G40557"/>
    </row>
    <row r="40558" spans="7:7">
      <c r="G40558"/>
    </row>
    <row r="40559" spans="7:7">
      <c r="G40559"/>
    </row>
    <row r="40560" spans="7:7">
      <c r="G40560"/>
    </row>
    <row r="40561" spans="7:7">
      <c r="G40561"/>
    </row>
    <row r="40562" spans="7:7">
      <c r="G40562"/>
    </row>
    <row r="40563" spans="7:7">
      <c r="G40563"/>
    </row>
    <row r="40564" spans="7:7">
      <c r="G40564"/>
    </row>
    <row r="40565" spans="7:7">
      <c r="G40565"/>
    </row>
    <row r="40566" spans="7:7">
      <c r="G40566"/>
    </row>
    <row r="40567" spans="7:7">
      <c r="G40567"/>
    </row>
    <row r="40568" spans="7:7">
      <c r="G40568"/>
    </row>
    <row r="40569" spans="7:7">
      <c r="G40569"/>
    </row>
    <row r="40570" spans="7:7">
      <c r="G40570"/>
    </row>
    <row r="40571" spans="7:7">
      <c r="G40571"/>
    </row>
    <row r="40572" spans="7:7">
      <c r="G40572"/>
    </row>
    <row r="40573" spans="7:7">
      <c r="G40573"/>
    </row>
    <row r="40574" spans="7:7">
      <c r="G40574"/>
    </row>
    <row r="40575" spans="7:7">
      <c r="G40575"/>
    </row>
    <row r="40576" spans="7:7">
      <c r="G40576"/>
    </row>
    <row r="40577" spans="7:7">
      <c r="G40577"/>
    </row>
    <row r="40578" spans="7:7">
      <c r="G40578"/>
    </row>
    <row r="40579" spans="7:7">
      <c r="G40579"/>
    </row>
    <row r="40580" spans="7:7">
      <c r="G40580"/>
    </row>
    <row r="40581" spans="7:7">
      <c r="G40581"/>
    </row>
    <row r="40582" spans="7:7">
      <c r="G40582"/>
    </row>
    <row r="40583" spans="7:7">
      <c r="G40583"/>
    </row>
    <row r="40584" spans="7:7">
      <c r="G40584"/>
    </row>
    <row r="40585" spans="7:7">
      <c r="G40585"/>
    </row>
    <row r="40586" spans="7:7">
      <c r="G40586"/>
    </row>
    <row r="40587" spans="7:7">
      <c r="G40587"/>
    </row>
    <row r="40588" spans="7:7">
      <c r="G40588"/>
    </row>
    <row r="40589" spans="7:7">
      <c r="G40589"/>
    </row>
    <row r="40590" spans="7:7">
      <c r="G40590"/>
    </row>
    <row r="40591" spans="7:7">
      <c r="G40591"/>
    </row>
    <row r="40592" spans="7:7">
      <c r="G40592"/>
    </row>
    <row r="40593" spans="7:7">
      <c r="G40593"/>
    </row>
    <row r="40594" spans="7:7">
      <c r="G40594"/>
    </row>
    <row r="40595" spans="7:7">
      <c r="G40595"/>
    </row>
    <row r="40596" spans="7:7">
      <c r="G40596"/>
    </row>
    <row r="40597" spans="7:7">
      <c r="G40597"/>
    </row>
    <row r="40598" spans="7:7">
      <c r="G40598"/>
    </row>
    <row r="40599" spans="7:7">
      <c r="G40599"/>
    </row>
    <row r="40600" spans="7:7">
      <c r="G40600"/>
    </row>
    <row r="40601" spans="7:7">
      <c r="G40601"/>
    </row>
    <row r="40602" spans="7:7">
      <c r="G40602"/>
    </row>
    <row r="40603" spans="7:7">
      <c r="G40603"/>
    </row>
    <row r="40604" spans="7:7">
      <c r="G40604"/>
    </row>
    <row r="40605" spans="7:7">
      <c r="G40605"/>
    </row>
    <row r="40606" spans="7:7">
      <c r="G40606"/>
    </row>
    <row r="40607" spans="7:7">
      <c r="G40607"/>
    </row>
    <row r="40608" spans="7:7">
      <c r="G40608"/>
    </row>
    <row r="40609" spans="7:7">
      <c r="G40609"/>
    </row>
    <row r="40610" spans="7:7">
      <c r="G40610"/>
    </row>
    <row r="40611" spans="7:7">
      <c r="G40611"/>
    </row>
    <row r="40612" spans="7:7">
      <c r="G40612"/>
    </row>
    <row r="40613" spans="7:7">
      <c r="G40613"/>
    </row>
    <row r="40614" spans="7:7">
      <c r="G40614"/>
    </row>
    <row r="40615" spans="7:7">
      <c r="G40615"/>
    </row>
    <row r="40616" spans="7:7">
      <c r="G40616"/>
    </row>
    <row r="40617" spans="7:7">
      <c r="G40617"/>
    </row>
    <row r="40618" spans="7:7">
      <c r="G40618"/>
    </row>
    <row r="40619" spans="7:7">
      <c r="G40619"/>
    </row>
    <row r="40620" spans="7:7">
      <c r="G40620"/>
    </row>
    <row r="40621" spans="7:7">
      <c r="G40621"/>
    </row>
    <row r="40622" spans="7:7">
      <c r="G40622"/>
    </row>
    <row r="40623" spans="7:7">
      <c r="G40623"/>
    </row>
    <row r="40624" spans="7:7">
      <c r="G40624"/>
    </row>
    <row r="40625" spans="7:7">
      <c r="G40625"/>
    </row>
    <row r="40626" spans="7:7">
      <c r="G40626"/>
    </row>
    <row r="40627" spans="7:7">
      <c r="G40627"/>
    </row>
    <row r="40628" spans="7:7">
      <c r="G40628"/>
    </row>
    <row r="40629" spans="7:7">
      <c r="G40629"/>
    </row>
    <row r="40630" spans="7:7">
      <c r="G40630"/>
    </row>
    <row r="40631" spans="7:7">
      <c r="G40631"/>
    </row>
    <row r="40632" spans="7:7">
      <c r="G40632"/>
    </row>
    <row r="40633" spans="7:7">
      <c r="G40633"/>
    </row>
    <row r="40634" spans="7:7">
      <c r="G40634"/>
    </row>
    <row r="40635" spans="7:7">
      <c r="G40635"/>
    </row>
    <row r="40636" spans="7:7">
      <c r="G40636"/>
    </row>
    <row r="40637" spans="7:7">
      <c r="G40637"/>
    </row>
    <row r="40638" spans="7:7">
      <c r="G40638"/>
    </row>
    <row r="40639" spans="7:7">
      <c r="G40639"/>
    </row>
    <row r="40640" spans="7:7">
      <c r="G40640"/>
    </row>
    <row r="40641" spans="7:7">
      <c r="G40641"/>
    </row>
    <row r="40642" spans="7:7">
      <c r="G40642"/>
    </row>
    <row r="40643" spans="7:7">
      <c r="G40643"/>
    </row>
    <row r="40644" spans="7:7">
      <c r="G40644"/>
    </row>
    <row r="40645" spans="7:7">
      <c r="G40645"/>
    </row>
    <row r="40646" spans="7:7">
      <c r="G40646"/>
    </row>
    <row r="40647" spans="7:7">
      <c r="G40647"/>
    </row>
    <row r="40648" spans="7:7">
      <c r="G40648"/>
    </row>
    <row r="40649" spans="7:7">
      <c r="G40649"/>
    </row>
    <row r="40650" spans="7:7">
      <c r="G40650"/>
    </row>
    <row r="40651" spans="7:7">
      <c r="G40651"/>
    </row>
    <row r="40652" spans="7:7">
      <c r="G40652"/>
    </row>
    <row r="40653" spans="7:7">
      <c r="G40653"/>
    </row>
    <row r="40654" spans="7:7">
      <c r="G40654"/>
    </row>
    <row r="40655" spans="7:7">
      <c r="G40655"/>
    </row>
    <row r="40656" spans="7:7">
      <c r="G40656"/>
    </row>
    <row r="40657" spans="7:7">
      <c r="G40657"/>
    </row>
    <row r="40658" spans="7:7">
      <c r="G40658"/>
    </row>
    <row r="40659" spans="7:7">
      <c r="G40659"/>
    </row>
    <row r="40660" spans="7:7">
      <c r="G40660"/>
    </row>
    <row r="40661" spans="7:7">
      <c r="G40661"/>
    </row>
    <row r="40662" spans="7:7">
      <c r="G40662"/>
    </row>
    <row r="40663" spans="7:7">
      <c r="G40663"/>
    </row>
    <row r="40664" spans="7:7">
      <c r="G40664"/>
    </row>
    <row r="40665" spans="7:7">
      <c r="G40665"/>
    </row>
    <row r="40666" spans="7:7">
      <c r="G40666"/>
    </row>
    <row r="40667" spans="7:7">
      <c r="G40667"/>
    </row>
    <row r="40668" spans="7:7">
      <c r="G40668"/>
    </row>
    <row r="40669" spans="7:7">
      <c r="G40669"/>
    </row>
    <row r="40670" spans="7:7">
      <c r="G40670"/>
    </row>
    <row r="40671" spans="7:7">
      <c r="G40671"/>
    </row>
    <row r="40672" spans="7:7">
      <c r="G40672"/>
    </row>
    <row r="40673" spans="7:7">
      <c r="G40673"/>
    </row>
    <row r="40674" spans="7:7">
      <c r="G40674"/>
    </row>
    <row r="40675" spans="7:7">
      <c r="G40675"/>
    </row>
    <row r="40676" spans="7:7">
      <c r="G40676"/>
    </row>
    <row r="40677" spans="7:7">
      <c r="G40677"/>
    </row>
    <row r="40678" spans="7:7">
      <c r="G40678"/>
    </row>
    <row r="40679" spans="7:7">
      <c r="G40679"/>
    </row>
    <row r="40680" spans="7:7">
      <c r="G40680"/>
    </row>
    <row r="40681" spans="7:7">
      <c r="G40681"/>
    </row>
    <row r="40682" spans="7:7">
      <c r="G40682"/>
    </row>
    <row r="40683" spans="7:7">
      <c r="G40683"/>
    </row>
    <row r="40684" spans="7:7">
      <c r="G40684"/>
    </row>
    <row r="40685" spans="7:7">
      <c r="G40685"/>
    </row>
    <row r="40686" spans="7:7">
      <c r="G40686"/>
    </row>
    <row r="40687" spans="7:7">
      <c r="G40687"/>
    </row>
    <row r="40688" spans="7:7">
      <c r="G40688"/>
    </row>
    <row r="40689" spans="7:7">
      <c r="G40689"/>
    </row>
    <row r="40690" spans="7:7">
      <c r="G40690"/>
    </row>
    <row r="40691" spans="7:7">
      <c r="G40691"/>
    </row>
    <row r="40692" spans="7:7">
      <c r="G40692"/>
    </row>
    <row r="40693" spans="7:7">
      <c r="G40693"/>
    </row>
    <row r="40694" spans="7:7">
      <c r="G40694"/>
    </row>
    <row r="40695" spans="7:7">
      <c r="G40695"/>
    </row>
    <row r="40696" spans="7:7">
      <c r="G40696"/>
    </row>
    <row r="40697" spans="7:7">
      <c r="G40697"/>
    </row>
    <row r="40698" spans="7:7">
      <c r="G40698"/>
    </row>
    <row r="40699" spans="7:7">
      <c r="G40699"/>
    </row>
    <row r="40700" spans="7:7">
      <c r="G40700"/>
    </row>
    <row r="40701" spans="7:7">
      <c r="G40701"/>
    </row>
    <row r="40702" spans="7:7">
      <c r="G40702"/>
    </row>
    <row r="40703" spans="7:7">
      <c r="G40703"/>
    </row>
    <row r="40704" spans="7:7">
      <c r="G40704"/>
    </row>
    <row r="40705" spans="7:7">
      <c r="G40705"/>
    </row>
    <row r="40706" spans="7:7">
      <c r="G40706"/>
    </row>
    <row r="40707" spans="7:7">
      <c r="G40707"/>
    </row>
    <row r="40708" spans="7:7">
      <c r="G40708"/>
    </row>
    <row r="40709" spans="7:7">
      <c r="G40709"/>
    </row>
    <row r="40710" spans="7:7">
      <c r="G40710"/>
    </row>
    <row r="40711" spans="7:7">
      <c r="G40711"/>
    </row>
    <row r="40712" spans="7:7">
      <c r="G40712"/>
    </row>
    <row r="40713" spans="7:7">
      <c r="G40713"/>
    </row>
    <row r="40714" spans="7:7">
      <c r="G40714"/>
    </row>
    <row r="40715" spans="7:7">
      <c r="G40715"/>
    </row>
    <row r="40716" spans="7:7">
      <c r="G40716"/>
    </row>
    <row r="40717" spans="7:7">
      <c r="G40717"/>
    </row>
    <row r="40718" spans="7:7">
      <c r="G40718"/>
    </row>
    <row r="40719" spans="7:7">
      <c r="G40719"/>
    </row>
    <row r="40720" spans="7:7">
      <c r="G40720"/>
    </row>
    <row r="40721" spans="7:7">
      <c r="G40721"/>
    </row>
    <row r="40722" spans="7:7">
      <c r="G40722"/>
    </row>
    <row r="40723" spans="7:7">
      <c r="G40723"/>
    </row>
    <row r="40724" spans="7:7">
      <c r="G40724"/>
    </row>
    <row r="40725" spans="7:7">
      <c r="G40725"/>
    </row>
    <row r="40726" spans="7:7">
      <c r="G40726"/>
    </row>
    <row r="40727" spans="7:7">
      <c r="G40727"/>
    </row>
    <row r="40728" spans="7:7">
      <c r="G40728"/>
    </row>
    <row r="40729" spans="7:7">
      <c r="G40729"/>
    </row>
    <row r="40730" spans="7:7">
      <c r="G40730"/>
    </row>
    <row r="40731" spans="7:7">
      <c r="G40731"/>
    </row>
    <row r="40732" spans="7:7">
      <c r="G40732"/>
    </row>
    <row r="40733" spans="7:7">
      <c r="G40733"/>
    </row>
    <row r="40734" spans="7:7">
      <c r="G40734"/>
    </row>
    <row r="40735" spans="7:7">
      <c r="G40735"/>
    </row>
    <row r="40736" spans="7:7">
      <c r="G40736"/>
    </row>
    <row r="40737" spans="7:7">
      <c r="G40737"/>
    </row>
    <row r="40738" spans="7:7">
      <c r="G40738"/>
    </row>
    <row r="40739" spans="7:7">
      <c r="G40739"/>
    </row>
    <row r="40740" spans="7:7">
      <c r="G40740"/>
    </row>
    <row r="40741" spans="7:7">
      <c r="G40741"/>
    </row>
    <row r="40742" spans="7:7">
      <c r="G40742"/>
    </row>
    <row r="40743" spans="7:7">
      <c r="G40743"/>
    </row>
    <row r="40744" spans="7:7">
      <c r="G40744"/>
    </row>
    <row r="40745" spans="7:7">
      <c r="G40745"/>
    </row>
    <row r="40746" spans="7:7">
      <c r="G40746"/>
    </row>
    <row r="40747" spans="7:7">
      <c r="G40747"/>
    </row>
    <row r="40748" spans="7:7">
      <c r="G40748"/>
    </row>
    <row r="40749" spans="7:7">
      <c r="G40749"/>
    </row>
    <row r="40750" spans="7:7">
      <c r="G40750"/>
    </row>
    <row r="40751" spans="7:7">
      <c r="G40751"/>
    </row>
    <row r="40752" spans="7:7">
      <c r="G40752"/>
    </row>
    <row r="40753" spans="7:7">
      <c r="G40753"/>
    </row>
    <row r="40754" spans="7:7">
      <c r="G40754"/>
    </row>
    <row r="40755" spans="7:7">
      <c r="G40755"/>
    </row>
    <row r="40756" spans="7:7">
      <c r="G40756"/>
    </row>
    <row r="40757" spans="7:7">
      <c r="G40757"/>
    </row>
    <row r="40758" spans="7:7">
      <c r="G40758"/>
    </row>
    <row r="40759" spans="7:7">
      <c r="G40759"/>
    </row>
    <row r="40760" spans="7:7">
      <c r="G40760"/>
    </row>
    <row r="40761" spans="7:7">
      <c r="G40761"/>
    </row>
    <row r="40762" spans="7:7">
      <c r="G40762"/>
    </row>
    <row r="40763" spans="7:7">
      <c r="G40763"/>
    </row>
    <row r="40764" spans="7:7">
      <c r="G40764"/>
    </row>
    <row r="40765" spans="7:7">
      <c r="G40765"/>
    </row>
    <row r="40766" spans="7:7">
      <c r="G40766"/>
    </row>
    <row r="40767" spans="7:7">
      <c r="G40767"/>
    </row>
    <row r="40768" spans="7:7">
      <c r="G40768"/>
    </row>
    <row r="40769" spans="7:7">
      <c r="G40769"/>
    </row>
    <row r="40770" spans="7:7">
      <c r="G40770"/>
    </row>
    <row r="40771" spans="7:7">
      <c r="G40771"/>
    </row>
    <row r="40772" spans="7:7">
      <c r="G40772"/>
    </row>
    <row r="40773" spans="7:7">
      <c r="G40773"/>
    </row>
    <row r="40774" spans="7:7">
      <c r="G40774"/>
    </row>
    <row r="40775" spans="7:7">
      <c r="G40775"/>
    </row>
    <row r="40776" spans="7:7">
      <c r="G40776"/>
    </row>
    <row r="40777" spans="7:7">
      <c r="G40777"/>
    </row>
    <row r="40778" spans="7:7">
      <c r="G40778"/>
    </row>
    <row r="40779" spans="7:7">
      <c r="G40779"/>
    </row>
    <row r="40780" spans="7:7">
      <c r="G40780"/>
    </row>
    <row r="40781" spans="7:7">
      <c r="G40781"/>
    </row>
    <row r="40782" spans="7:7">
      <c r="G40782"/>
    </row>
    <row r="40783" spans="7:7">
      <c r="G40783"/>
    </row>
    <row r="40784" spans="7:7">
      <c r="G40784"/>
    </row>
    <row r="40785" spans="7:7">
      <c r="G40785"/>
    </row>
    <row r="40786" spans="7:7">
      <c r="G40786"/>
    </row>
    <row r="40787" spans="7:7">
      <c r="G40787"/>
    </row>
    <row r="40788" spans="7:7">
      <c r="G40788"/>
    </row>
    <row r="40789" spans="7:7">
      <c r="G40789"/>
    </row>
    <row r="40790" spans="7:7">
      <c r="G40790"/>
    </row>
    <row r="40791" spans="7:7">
      <c r="G40791"/>
    </row>
    <row r="40792" spans="7:7">
      <c r="G40792"/>
    </row>
    <row r="40793" spans="7:7">
      <c r="G40793"/>
    </row>
    <row r="40794" spans="7:7">
      <c r="G40794"/>
    </row>
    <row r="40795" spans="7:7">
      <c r="G40795"/>
    </row>
    <row r="40796" spans="7:7">
      <c r="G40796"/>
    </row>
    <row r="40797" spans="7:7">
      <c r="G40797"/>
    </row>
    <row r="40798" spans="7:7">
      <c r="G40798"/>
    </row>
    <row r="40799" spans="7:7">
      <c r="G40799"/>
    </row>
    <row r="40800" spans="7:7">
      <c r="G40800"/>
    </row>
    <row r="40801" spans="7:7">
      <c r="G40801"/>
    </row>
    <row r="40802" spans="7:7">
      <c r="G40802"/>
    </row>
    <row r="40803" spans="7:7">
      <c r="G40803"/>
    </row>
    <row r="40804" spans="7:7">
      <c r="G40804"/>
    </row>
    <row r="40805" spans="7:7">
      <c r="G40805"/>
    </row>
    <row r="40806" spans="7:7">
      <c r="G40806"/>
    </row>
    <row r="40807" spans="7:7">
      <c r="G40807"/>
    </row>
    <row r="40808" spans="7:7">
      <c r="G40808"/>
    </row>
    <row r="40809" spans="7:7">
      <c r="G40809"/>
    </row>
    <row r="40810" spans="7:7">
      <c r="G40810"/>
    </row>
    <row r="40811" spans="7:7">
      <c r="G40811"/>
    </row>
    <row r="40812" spans="7:7">
      <c r="G40812"/>
    </row>
    <row r="40813" spans="7:7">
      <c r="G40813"/>
    </row>
    <row r="40814" spans="7:7">
      <c r="G40814"/>
    </row>
    <row r="40815" spans="7:7">
      <c r="G40815"/>
    </row>
    <row r="40816" spans="7:7">
      <c r="G40816"/>
    </row>
    <row r="40817" spans="7:7">
      <c r="G40817"/>
    </row>
    <row r="40818" spans="7:7">
      <c r="G40818"/>
    </row>
    <row r="40819" spans="7:7">
      <c r="G40819"/>
    </row>
    <row r="40820" spans="7:7">
      <c r="G40820"/>
    </row>
    <row r="40821" spans="7:7">
      <c r="G40821"/>
    </row>
    <row r="40822" spans="7:7">
      <c r="G40822"/>
    </row>
    <row r="40823" spans="7:7">
      <c r="G40823"/>
    </row>
    <row r="40824" spans="7:7">
      <c r="G40824"/>
    </row>
    <row r="40825" spans="7:7">
      <c r="G40825"/>
    </row>
    <row r="40826" spans="7:7">
      <c r="G40826"/>
    </row>
    <row r="40827" spans="7:7">
      <c r="G40827"/>
    </row>
    <row r="40828" spans="7:7">
      <c r="G40828"/>
    </row>
    <row r="40829" spans="7:7">
      <c r="G40829"/>
    </row>
    <row r="40830" spans="7:7">
      <c r="G40830"/>
    </row>
    <row r="40831" spans="7:7">
      <c r="G40831"/>
    </row>
    <row r="40832" spans="7:7">
      <c r="G40832"/>
    </row>
    <row r="40833" spans="7:7">
      <c r="G40833"/>
    </row>
    <row r="40834" spans="7:7">
      <c r="G40834"/>
    </row>
    <row r="40835" spans="7:7">
      <c r="G40835"/>
    </row>
    <row r="40836" spans="7:7">
      <c r="G40836"/>
    </row>
    <row r="40837" spans="7:7">
      <c r="G40837"/>
    </row>
    <row r="40838" spans="7:7">
      <c r="G40838"/>
    </row>
    <row r="40839" spans="7:7">
      <c r="G40839"/>
    </row>
    <row r="40840" spans="7:7">
      <c r="G40840"/>
    </row>
    <row r="40841" spans="7:7">
      <c r="G40841"/>
    </row>
    <row r="40842" spans="7:7">
      <c r="G40842"/>
    </row>
    <row r="40843" spans="7:7">
      <c r="G40843"/>
    </row>
    <row r="40844" spans="7:7">
      <c r="G40844"/>
    </row>
    <row r="40845" spans="7:7">
      <c r="G40845"/>
    </row>
    <row r="40846" spans="7:7">
      <c r="G40846"/>
    </row>
    <row r="40847" spans="7:7">
      <c r="G40847"/>
    </row>
    <row r="40848" spans="7:7">
      <c r="G40848"/>
    </row>
    <row r="40849" spans="7:7">
      <c r="G40849"/>
    </row>
    <row r="40850" spans="7:7">
      <c r="G40850"/>
    </row>
    <row r="40851" spans="7:7">
      <c r="G40851"/>
    </row>
    <row r="40852" spans="7:7">
      <c r="G40852"/>
    </row>
    <row r="40853" spans="7:7">
      <c r="G40853"/>
    </row>
    <row r="40854" spans="7:7">
      <c r="G40854"/>
    </row>
    <row r="40855" spans="7:7">
      <c r="G40855"/>
    </row>
    <row r="40856" spans="7:7">
      <c r="G40856"/>
    </row>
    <row r="40857" spans="7:7">
      <c r="G40857"/>
    </row>
    <row r="40858" spans="7:7">
      <c r="G40858"/>
    </row>
    <row r="40859" spans="7:7">
      <c r="G40859"/>
    </row>
    <row r="40860" spans="7:7">
      <c r="G40860"/>
    </row>
    <row r="40861" spans="7:7">
      <c r="G40861"/>
    </row>
    <row r="40862" spans="7:7">
      <c r="G40862"/>
    </row>
    <row r="40863" spans="7:7">
      <c r="G40863"/>
    </row>
    <row r="40864" spans="7:7">
      <c r="G40864"/>
    </row>
    <row r="40865" spans="7:7">
      <c r="G40865"/>
    </row>
    <row r="40866" spans="7:7">
      <c r="G40866"/>
    </row>
    <row r="40867" spans="7:7">
      <c r="G40867"/>
    </row>
    <row r="40868" spans="7:7">
      <c r="G40868"/>
    </row>
    <row r="40869" spans="7:7">
      <c r="G40869"/>
    </row>
    <row r="40870" spans="7:7">
      <c r="G40870"/>
    </row>
    <row r="40871" spans="7:7">
      <c r="G40871"/>
    </row>
    <row r="40872" spans="7:7">
      <c r="G40872"/>
    </row>
    <row r="40873" spans="7:7">
      <c r="G40873"/>
    </row>
    <row r="40874" spans="7:7">
      <c r="G40874"/>
    </row>
    <row r="40875" spans="7:7">
      <c r="G40875"/>
    </row>
    <row r="40876" spans="7:7">
      <c r="G40876"/>
    </row>
    <row r="40877" spans="7:7">
      <c r="G40877"/>
    </row>
    <row r="40878" spans="7:7">
      <c r="G40878"/>
    </row>
    <row r="40879" spans="7:7">
      <c r="G40879"/>
    </row>
    <row r="40880" spans="7:7">
      <c r="G40880"/>
    </row>
    <row r="40881" spans="7:7">
      <c r="G40881"/>
    </row>
    <row r="40882" spans="7:7">
      <c r="G40882"/>
    </row>
    <row r="40883" spans="7:7">
      <c r="G40883"/>
    </row>
    <row r="40884" spans="7:7">
      <c r="G40884"/>
    </row>
    <row r="40885" spans="7:7">
      <c r="G40885"/>
    </row>
    <row r="40886" spans="7:7">
      <c r="G40886"/>
    </row>
    <row r="40887" spans="7:7">
      <c r="G40887"/>
    </row>
    <row r="40888" spans="7:7">
      <c r="G40888"/>
    </row>
    <row r="40889" spans="7:7">
      <c r="G40889"/>
    </row>
    <row r="40890" spans="7:7">
      <c r="G40890"/>
    </row>
    <row r="40891" spans="7:7">
      <c r="G40891"/>
    </row>
    <row r="40892" spans="7:7">
      <c r="G40892"/>
    </row>
    <row r="40893" spans="7:7">
      <c r="G40893"/>
    </row>
    <row r="40894" spans="7:7">
      <c r="G40894"/>
    </row>
    <row r="40895" spans="7:7">
      <c r="G40895"/>
    </row>
    <row r="40896" spans="7:7">
      <c r="G40896"/>
    </row>
    <row r="40897" spans="7:7">
      <c r="G40897"/>
    </row>
    <row r="40898" spans="7:7">
      <c r="G40898"/>
    </row>
    <row r="40899" spans="7:7">
      <c r="G40899"/>
    </row>
    <row r="40900" spans="7:7">
      <c r="G40900"/>
    </row>
    <row r="40901" spans="7:7">
      <c r="G40901"/>
    </row>
    <row r="40902" spans="7:7">
      <c r="G40902"/>
    </row>
    <row r="40903" spans="7:7">
      <c r="G40903"/>
    </row>
    <row r="40904" spans="7:7">
      <c r="G40904"/>
    </row>
    <row r="40905" spans="7:7">
      <c r="G40905"/>
    </row>
    <row r="40906" spans="7:7">
      <c r="G40906"/>
    </row>
    <row r="40907" spans="7:7">
      <c r="G40907"/>
    </row>
    <row r="40908" spans="7:7">
      <c r="G40908"/>
    </row>
    <row r="40909" spans="7:7">
      <c r="G40909"/>
    </row>
    <row r="40910" spans="7:7">
      <c r="G40910"/>
    </row>
    <row r="40911" spans="7:7">
      <c r="G40911"/>
    </row>
    <row r="40912" spans="7:7">
      <c r="G40912"/>
    </row>
    <row r="40913" spans="7:7">
      <c r="G40913"/>
    </row>
    <row r="40914" spans="7:7">
      <c r="G40914"/>
    </row>
    <row r="40915" spans="7:7">
      <c r="G40915"/>
    </row>
    <row r="40916" spans="7:7">
      <c r="G40916"/>
    </row>
    <row r="40917" spans="7:7">
      <c r="G40917"/>
    </row>
    <row r="40918" spans="7:7">
      <c r="G40918"/>
    </row>
    <row r="40919" spans="7:7">
      <c r="G40919"/>
    </row>
    <row r="40920" spans="7:7">
      <c r="G40920"/>
    </row>
    <row r="40921" spans="7:7">
      <c r="G40921"/>
    </row>
    <row r="40922" spans="7:7">
      <c r="G40922"/>
    </row>
    <row r="40923" spans="7:7">
      <c r="G40923"/>
    </row>
    <row r="40924" spans="7:7">
      <c r="G40924"/>
    </row>
    <row r="40925" spans="7:7">
      <c r="G40925"/>
    </row>
    <row r="40926" spans="7:7">
      <c r="G40926"/>
    </row>
    <row r="40927" spans="7:7">
      <c r="G40927"/>
    </row>
    <row r="40928" spans="7:7">
      <c r="G40928"/>
    </row>
    <row r="40929" spans="7:7">
      <c r="G40929"/>
    </row>
    <row r="40930" spans="7:7">
      <c r="G40930"/>
    </row>
    <row r="40931" spans="7:7">
      <c r="G40931"/>
    </row>
    <row r="40932" spans="7:7">
      <c r="G40932"/>
    </row>
    <row r="40933" spans="7:7">
      <c r="G40933"/>
    </row>
    <row r="40934" spans="7:7">
      <c r="G40934"/>
    </row>
    <row r="40935" spans="7:7">
      <c r="G40935"/>
    </row>
    <row r="40936" spans="7:7">
      <c r="G40936"/>
    </row>
    <row r="40937" spans="7:7">
      <c r="G40937"/>
    </row>
    <row r="40938" spans="7:7">
      <c r="G40938"/>
    </row>
    <row r="40939" spans="7:7">
      <c r="G40939"/>
    </row>
    <row r="40940" spans="7:7">
      <c r="G40940"/>
    </row>
    <row r="40941" spans="7:7">
      <c r="G40941"/>
    </row>
    <row r="40942" spans="7:7">
      <c r="G40942"/>
    </row>
    <row r="40943" spans="7:7">
      <c r="G40943"/>
    </row>
    <row r="40944" spans="7:7">
      <c r="G40944"/>
    </row>
    <row r="40945" spans="7:7">
      <c r="G40945"/>
    </row>
    <row r="40946" spans="7:7">
      <c r="G40946"/>
    </row>
    <row r="40947" spans="7:7">
      <c r="G40947"/>
    </row>
    <row r="40948" spans="7:7">
      <c r="G40948"/>
    </row>
    <row r="40949" spans="7:7">
      <c r="G40949"/>
    </row>
    <row r="40950" spans="7:7">
      <c r="G40950"/>
    </row>
    <row r="40951" spans="7:7">
      <c r="G40951"/>
    </row>
    <row r="40952" spans="7:7">
      <c r="G40952"/>
    </row>
    <row r="40953" spans="7:7">
      <c r="G40953"/>
    </row>
    <row r="40954" spans="7:7">
      <c r="G40954"/>
    </row>
    <row r="40955" spans="7:7">
      <c r="G40955"/>
    </row>
    <row r="40956" spans="7:7">
      <c r="G40956"/>
    </row>
    <row r="40957" spans="7:7">
      <c r="G40957"/>
    </row>
    <row r="40958" spans="7:7">
      <c r="G40958"/>
    </row>
    <row r="40959" spans="7:7">
      <c r="G40959"/>
    </row>
    <row r="40960" spans="7:7">
      <c r="G40960"/>
    </row>
    <row r="40961" spans="7:7">
      <c r="G40961"/>
    </row>
    <row r="40962" spans="7:7">
      <c r="G40962"/>
    </row>
    <row r="40963" spans="7:7">
      <c r="G40963"/>
    </row>
    <row r="40964" spans="7:7">
      <c r="G40964"/>
    </row>
    <row r="40965" spans="7:7">
      <c r="G40965"/>
    </row>
    <row r="40966" spans="7:7">
      <c r="G40966"/>
    </row>
    <row r="40967" spans="7:7">
      <c r="G40967"/>
    </row>
    <row r="40968" spans="7:7">
      <c r="G40968"/>
    </row>
    <row r="40969" spans="7:7">
      <c r="G40969"/>
    </row>
    <row r="40970" spans="7:7">
      <c r="G40970"/>
    </row>
    <row r="40971" spans="7:7">
      <c r="G40971"/>
    </row>
    <row r="40972" spans="7:7">
      <c r="G40972"/>
    </row>
    <row r="40973" spans="7:7">
      <c r="G40973"/>
    </row>
    <row r="40974" spans="7:7">
      <c r="G40974"/>
    </row>
    <row r="40975" spans="7:7">
      <c r="G40975"/>
    </row>
    <row r="40976" spans="7:7">
      <c r="G40976"/>
    </row>
    <row r="40977" spans="7:7">
      <c r="G40977"/>
    </row>
    <row r="40978" spans="7:7">
      <c r="G40978"/>
    </row>
    <row r="40979" spans="7:7">
      <c r="G40979"/>
    </row>
    <row r="40980" spans="7:7">
      <c r="G40980"/>
    </row>
    <row r="40981" spans="7:7">
      <c r="G40981"/>
    </row>
    <row r="40982" spans="7:7">
      <c r="G40982"/>
    </row>
    <row r="40983" spans="7:7">
      <c r="G40983"/>
    </row>
    <row r="40984" spans="7:7">
      <c r="G40984"/>
    </row>
    <row r="40985" spans="7:7">
      <c r="G40985"/>
    </row>
    <row r="40986" spans="7:7">
      <c r="G40986"/>
    </row>
    <row r="40987" spans="7:7">
      <c r="G40987"/>
    </row>
    <row r="40988" spans="7:7">
      <c r="G40988"/>
    </row>
    <row r="40989" spans="7:7">
      <c r="G40989"/>
    </row>
    <row r="40990" spans="7:7">
      <c r="G40990"/>
    </row>
    <row r="40991" spans="7:7">
      <c r="G40991"/>
    </row>
    <row r="40992" spans="7:7">
      <c r="G40992"/>
    </row>
    <row r="40993" spans="7:7">
      <c r="G40993"/>
    </row>
    <row r="40994" spans="7:7">
      <c r="G40994"/>
    </row>
    <row r="40995" spans="7:7">
      <c r="G40995"/>
    </row>
    <row r="40996" spans="7:7">
      <c r="G40996"/>
    </row>
    <row r="40997" spans="7:7">
      <c r="G40997"/>
    </row>
    <row r="40998" spans="7:7">
      <c r="G40998"/>
    </row>
    <row r="40999" spans="7:7">
      <c r="G40999"/>
    </row>
    <row r="41000" spans="7:7">
      <c r="G41000"/>
    </row>
    <row r="41001" spans="7:7">
      <c r="G41001"/>
    </row>
    <row r="41002" spans="7:7">
      <c r="G41002"/>
    </row>
    <row r="41003" spans="7:7">
      <c r="G41003"/>
    </row>
    <row r="41004" spans="7:7">
      <c r="G41004"/>
    </row>
    <row r="41005" spans="7:7">
      <c r="G41005"/>
    </row>
    <row r="41006" spans="7:7">
      <c r="G41006"/>
    </row>
    <row r="41007" spans="7:7">
      <c r="G41007"/>
    </row>
    <row r="41008" spans="7:7">
      <c r="G41008"/>
    </row>
    <row r="41009" spans="7:7">
      <c r="G41009"/>
    </row>
    <row r="41010" spans="7:7">
      <c r="G41010"/>
    </row>
    <row r="41011" spans="7:7">
      <c r="G41011"/>
    </row>
    <row r="41012" spans="7:7">
      <c r="G41012"/>
    </row>
    <row r="41013" spans="7:7">
      <c r="G41013"/>
    </row>
    <row r="41014" spans="7:7">
      <c r="G41014"/>
    </row>
    <row r="41015" spans="7:7">
      <c r="G41015"/>
    </row>
    <row r="41016" spans="7:7">
      <c r="G41016"/>
    </row>
    <row r="41017" spans="7:7">
      <c r="G41017"/>
    </row>
    <row r="41018" spans="7:7">
      <c r="G41018"/>
    </row>
    <row r="41019" spans="7:7">
      <c r="G41019"/>
    </row>
    <row r="41020" spans="7:7">
      <c r="G41020"/>
    </row>
    <row r="41021" spans="7:7">
      <c r="G41021"/>
    </row>
    <row r="41022" spans="7:7">
      <c r="G41022"/>
    </row>
    <row r="41023" spans="7:7">
      <c r="G41023"/>
    </row>
    <row r="41024" spans="7:7">
      <c r="G41024"/>
    </row>
    <row r="41025" spans="7:7">
      <c r="G41025"/>
    </row>
    <row r="41026" spans="7:7">
      <c r="G41026"/>
    </row>
    <row r="41027" spans="7:7">
      <c r="G41027"/>
    </row>
    <row r="41028" spans="7:7">
      <c r="G41028"/>
    </row>
    <row r="41029" spans="7:7">
      <c r="G41029"/>
    </row>
    <row r="41030" spans="7:7">
      <c r="G41030"/>
    </row>
    <row r="41031" spans="7:7">
      <c r="G41031"/>
    </row>
    <row r="41032" spans="7:7">
      <c r="G41032"/>
    </row>
    <row r="41033" spans="7:7">
      <c r="G41033"/>
    </row>
    <row r="41034" spans="7:7">
      <c r="G41034"/>
    </row>
    <row r="41035" spans="7:7">
      <c r="G41035"/>
    </row>
    <row r="41036" spans="7:7">
      <c r="G41036"/>
    </row>
    <row r="41037" spans="7:7">
      <c r="G41037"/>
    </row>
    <row r="41038" spans="7:7">
      <c r="G41038"/>
    </row>
    <row r="41039" spans="7:7">
      <c r="G41039"/>
    </row>
    <row r="41040" spans="7:7">
      <c r="G41040"/>
    </row>
    <row r="41041" spans="7:7">
      <c r="G41041"/>
    </row>
    <row r="41042" spans="7:7">
      <c r="G41042"/>
    </row>
    <row r="41043" spans="7:7">
      <c r="G41043"/>
    </row>
    <row r="41044" spans="7:7">
      <c r="G41044"/>
    </row>
    <row r="41045" spans="7:7">
      <c r="G41045"/>
    </row>
    <row r="41046" spans="7:7">
      <c r="G41046"/>
    </row>
    <row r="41047" spans="7:7">
      <c r="G41047"/>
    </row>
    <row r="41048" spans="7:7">
      <c r="G41048"/>
    </row>
    <row r="41049" spans="7:7">
      <c r="G41049"/>
    </row>
    <row r="41050" spans="7:7">
      <c r="G41050"/>
    </row>
    <row r="41051" spans="7:7">
      <c r="G41051"/>
    </row>
    <row r="41052" spans="7:7">
      <c r="G41052"/>
    </row>
    <row r="41053" spans="7:7">
      <c r="G41053"/>
    </row>
    <row r="41054" spans="7:7">
      <c r="G41054"/>
    </row>
    <row r="41055" spans="7:7">
      <c r="G41055"/>
    </row>
    <row r="41056" spans="7:7">
      <c r="G41056"/>
    </row>
    <row r="41057" spans="7:7">
      <c r="G41057"/>
    </row>
    <row r="41058" spans="7:7">
      <c r="G41058"/>
    </row>
    <row r="41059" spans="7:7">
      <c r="G41059"/>
    </row>
    <row r="41060" spans="7:7">
      <c r="G41060"/>
    </row>
    <row r="41061" spans="7:7">
      <c r="G41061"/>
    </row>
    <row r="41062" spans="7:7">
      <c r="G41062"/>
    </row>
    <row r="41063" spans="7:7">
      <c r="G41063"/>
    </row>
    <row r="41064" spans="7:7">
      <c r="G41064"/>
    </row>
    <row r="41065" spans="7:7">
      <c r="G41065"/>
    </row>
    <row r="41066" spans="7:7">
      <c r="G41066"/>
    </row>
    <row r="41067" spans="7:7">
      <c r="G41067"/>
    </row>
    <row r="41068" spans="7:7">
      <c r="G41068"/>
    </row>
    <row r="41069" spans="7:7">
      <c r="G41069"/>
    </row>
    <row r="41070" spans="7:7">
      <c r="G41070"/>
    </row>
    <row r="41071" spans="7:7">
      <c r="G41071"/>
    </row>
    <row r="41072" spans="7:7">
      <c r="G41072"/>
    </row>
    <row r="41073" spans="7:7">
      <c r="G41073"/>
    </row>
    <row r="41074" spans="7:7">
      <c r="G41074"/>
    </row>
    <row r="41075" spans="7:7">
      <c r="G41075"/>
    </row>
    <row r="41076" spans="7:7">
      <c r="G41076"/>
    </row>
    <row r="41077" spans="7:7">
      <c r="G41077"/>
    </row>
    <row r="41078" spans="7:7">
      <c r="G41078"/>
    </row>
    <row r="41079" spans="7:7">
      <c r="G41079"/>
    </row>
    <row r="41080" spans="7:7">
      <c r="G41080"/>
    </row>
    <row r="41081" spans="7:7">
      <c r="G41081"/>
    </row>
    <row r="41082" spans="7:7">
      <c r="G41082"/>
    </row>
    <row r="41083" spans="7:7">
      <c r="G41083"/>
    </row>
    <row r="41084" spans="7:7">
      <c r="G41084"/>
    </row>
    <row r="41085" spans="7:7">
      <c r="G41085"/>
    </row>
    <row r="41086" spans="7:7">
      <c r="G41086"/>
    </row>
    <row r="41087" spans="7:7">
      <c r="G41087"/>
    </row>
    <row r="41088" spans="7:7">
      <c r="G41088"/>
    </row>
    <row r="41089" spans="7:7">
      <c r="G41089"/>
    </row>
    <row r="41090" spans="7:7">
      <c r="G41090"/>
    </row>
    <row r="41091" spans="7:7">
      <c r="G41091"/>
    </row>
    <row r="41092" spans="7:7">
      <c r="G41092"/>
    </row>
    <row r="41093" spans="7:7">
      <c r="G41093"/>
    </row>
    <row r="41094" spans="7:7">
      <c r="G41094"/>
    </row>
    <row r="41095" spans="7:7">
      <c r="G41095"/>
    </row>
    <row r="41096" spans="7:7">
      <c r="G41096"/>
    </row>
    <row r="41097" spans="7:7">
      <c r="G41097"/>
    </row>
    <row r="41098" spans="7:7">
      <c r="G41098"/>
    </row>
    <row r="41099" spans="7:7">
      <c r="G41099"/>
    </row>
    <row r="41100" spans="7:7">
      <c r="G41100"/>
    </row>
    <row r="41101" spans="7:7">
      <c r="G41101"/>
    </row>
    <row r="41102" spans="7:7">
      <c r="G41102"/>
    </row>
    <row r="41103" spans="7:7">
      <c r="G41103"/>
    </row>
    <row r="41104" spans="7:7">
      <c r="G41104"/>
    </row>
    <row r="41105" spans="7:7">
      <c r="G41105"/>
    </row>
    <row r="41106" spans="7:7">
      <c r="G41106"/>
    </row>
    <row r="41107" spans="7:7">
      <c r="G41107"/>
    </row>
    <row r="41108" spans="7:7">
      <c r="G41108"/>
    </row>
    <row r="41109" spans="7:7">
      <c r="G41109"/>
    </row>
    <row r="41110" spans="7:7">
      <c r="G41110"/>
    </row>
    <row r="41111" spans="7:7">
      <c r="G41111"/>
    </row>
    <row r="41112" spans="7:7">
      <c r="G41112"/>
    </row>
    <row r="41113" spans="7:7">
      <c r="G41113"/>
    </row>
    <row r="41114" spans="7:7">
      <c r="G41114"/>
    </row>
    <row r="41115" spans="7:7">
      <c r="G41115"/>
    </row>
    <row r="41116" spans="7:7">
      <c r="G41116"/>
    </row>
    <row r="41117" spans="7:7">
      <c r="G41117"/>
    </row>
    <row r="41118" spans="7:7">
      <c r="G41118"/>
    </row>
    <row r="41119" spans="7:7">
      <c r="G41119"/>
    </row>
    <row r="41120" spans="7:7">
      <c r="G41120"/>
    </row>
    <row r="41121" spans="7:7">
      <c r="G41121"/>
    </row>
    <row r="41122" spans="7:7">
      <c r="G41122"/>
    </row>
    <row r="41123" spans="7:7">
      <c r="G41123"/>
    </row>
    <row r="41124" spans="7:7">
      <c r="G41124"/>
    </row>
    <row r="41125" spans="7:7">
      <c r="G41125"/>
    </row>
    <row r="41126" spans="7:7">
      <c r="G41126"/>
    </row>
    <row r="41127" spans="7:7">
      <c r="G41127"/>
    </row>
    <row r="41128" spans="7:7">
      <c r="G41128"/>
    </row>
    <row r="41129" spans="7:7">
      <c r="G41129"/>
    </row>
    <row r="41130" spans="7:7">
      <c r="G41130"/>
    </row>
    <row r="41131" spans="7:7">
      <c r="G41131"/>
    </row>
    <row r="41132" spans="7:7">
      <c r="G41132"/>
    </row>
    <row r="41133" spans="7:7">
      <c r="G41133"/>
    </row>
    <row r="41134" spans="7:7">
      <c r="G41134"/>
    </row>
    <row r="41135" spans="7:7">
      <c r="G41135"/>
    </row>
    <row r="41136" spans="7:7">
      <c r="G41136"/>
    </row>
    <row r="41137" spans="7:7">
      <c r="G41137"/>
    </row>
    <row r="41138" spans="7:7">
      <c r="G41138"/>
    </row>
    <row r="41139" spans="7:7">
      <c r="G41139"/>
    </row>
    <row r="41140" spans="7:7">
      <c r="G41140"/>
    </row>
    <row r="41141" spans="7:7">
      <c r="G41141"/>
    </row>
    <row r="41142" spans="7:7">
      <c r="G41142"/>
    </row>
    <row r="41143" spans="7:7">
      <c r="G41143"/>
    </row>
    <row r="41144" spans="7:7">
      <c r="G41144"/>
    </row>
    <row r="41145" spans="7:7">
      <c r="G41145"/>
    </row>
    <row r="41146" spans="7:7">
      <c r="G41146"/>
    </row>
    <row r="41147" spans="7:7">
      <c r="G41147"/>
    </row>
    <row r="41148" spans="7:7">
      <c r="G41148"/>
    </row>
    <row r="41149" spans="7:7">
      <c r="G41149"/>
    </row>
    <row r="41150" spans="7:7">
      <c r="G41150"/>
    </row>
    <row r="41151" spans="7:7">
      <c r="G41151"/>
    </row>
    <row r="41152" spans="7:7">
      <c r="G41152"/>
    </row>
    <row r="41153" spans="7:7">
      <c r="G41153"/>
    </row>
    <row r="41154" spans="7:7">
      <c r="G41154"/>
    </row>
    <row r="41155" spans="7:7">
      <c r="G41155"/>
    </row>
    <row r="41156" spans="7:7">
      <c r="G41156"/>
    </row>
    <row r="41157" spans="7:7">
      <c r="G41157"/>
    </row>
    <row r="41158" spans="7:7">
      <c r="G41158"/>
    </row>
    <row r="41159" spans="7:7">
      <c r="G41159"/>
    </row>
    <row r="41160" spans="7:7">
      <c r="G41160"/>
    </row>
    <row r="41161" spans="7:7">
      <c r="G41161"/>
    </row>
    <row r="41162" spans="7:7">
      <c r="G41162"/>
    </row>
    <row r="41163" spans="7:7">
      <c r="G41163"/>
    </row>
    <row r="41164" spans="7:7">
      <c r="G41164"/>
    </row>
    <row r="41165" spans="7:7">
      <c r="G41165"/>
    </row>
    <row r="41166" spans="7:7">
      <c r="G41166"/>
    </row>
    <row r="41167" spans="7:7">
      <c r="G41167"/>
    </row>
    <row r="41168" spans="7:7">
      <c r="G41168"/>
    </row>
    <row r="41169" spans="7:7">
      <c r="G41169"/>
    </row>
    <row r="41170" spans="7:7">
      <c r="G41170"/>
    </row>
    <row r="41171" spans="7:7">
      <c r="G41171"/>
    </row>
    <row r="41172" spans="7:7">
      <c r="G41172"/>
    </row>
    <row r="41173" spans="7:7">
      <c r="G41173"/>
    </row>
    <row r="41174" spans="7:7">
      <c r="G41174"/>
    </row>
    <row r="41175" spans="7:7">
      <c r="G41175"/>
    </row>
    <row r="41176" spans="7:7">
      <c r="G41176"/>
    </row>
    <row r="41177" spans="7:7">
      <c r="G41177"/>
    </row>
    <row r="41178" spans="7:7">
      <c r="G41178"/>
    </row>
    <row r="41179" spans="7:7">
      <c r="G41179"/>
    </row>
    <row r="41180" spans="7:7">
      <c r="G41180"/>
    </row>
    <row r="41181" spans="7:7">
      <c r="G41181"/>
    </row>
    <row r="41182" spans="7:7">
      <c r="G41182"/>
    </row>
    <row r="41183" spans="7:7">
      <c r="G41183"/>
    </row>
    <row r="41184" spans="7:7">
      <c r="G41184"/>
    </row>
    <row r="41185" spans="7:7">
      <c r="G41185"/>
    </row>
    <row r="41186" spans="7:7">
      <c r="G41186"/>
    </row>
    <row r="41187" spans="7:7">
      <c r="G41187"/>
    </row>
    <row r="41188" spans="7:7">
      <c r="G41188"/>
    </row>
    <row r="41189" spans="7:7">
      <c r="G41189"/>
    </row>
    <row r="41190" spans="7:7">
      <c r="G41190"/>
    </row>
    <row r="41191" spans="7:7">
      <c r="G41191"/>
    </row>
    <row r="41192" spans="7:7">
      <c r="G41192"/>
    </row>
    <row r="41193" spans="7:7">
      <c r="G41193"/>
    </row>
    <row r="41194" spans="7:7">
      <c r="G41194"/>
    </row>
    <row r="41195" spans="7:7">
      <c r="G41195"/>
    </row>
    <row r="41196" spans="7:7">
      <c r="G41196"/>
    </row>
    <row r="41197" spans="7:7">
      <c r="G41197"/>
    </row>
    <row r="41198" spans="7:7">
      <c r="G41198"/>
    </row>
    <row r="41199" spans="7:7">
      <c r="G41199"/>
    </row>
    <row r="41200" spans="7:7">
      <c r="G41200"/>
    </row>
    <row r="41201" spans="7:7">
      <c r="G41201"/>
    </row>
    <row r="41202" spans="7:7">
      <c r="G41202"/>
    </row>
    <row r="41203" spans="7:7">
      <c r="G41203"/>
    </row>
    <row r="41204" spans="7:7">
      <c r="G41204"/>
    </row>
    <row r="41205" spans="7:7">
      <c r="G41205"/>
    </row>
    <row r="41206" spans="7:7">
      <c r="G41206"/>
    </row>
    <row r="41207" spans="7:7">
      <c r="G41207"/>
    </row>
    <row r="41208" spans="7:7">
      <c r="G41208"/>
    </row>
    <row r="41209" spans="7:7">
      <c r="G41209"/>
    </row>
    <row r="41210" spans="7:7">
      <c r="G41210"/>
    </row>
    <row r="41211" spans="7:7">
      <c r="G41211"/>
    </row>
    <row r="41212" spans="7:7">
      <c r="G41212"/>
    </row>
    <row r="41213" spans="7:7">
      <c r="G41213"/>
    </row>
    <row r="41214" spans="7:7">
      <c r="G41214"/>
    </row>
    <row r="41215" spans="7:7">
      <c r="G41215"/>
    </row>
    <row r="41216" spans="7:7">
      <c r="G41216"/>
    </row>
    <row r="41217" spans="7:7">
      <c r="G41217"/>
    </row>
    <row r="41218" spans="7:7">
      <c r="G41218"/>
    </row>
    <row r="41219" spans="7:7">
      <c r="G41219"/>
    </row>
    <row r="41220" spans="7:7">
      <c r="G41220"/>
    </row>
    <row r="41221" spans="7:7">
      <c r="G41221"/>
    </row>
    <row r="41222" spans="7:7">
      <c r="G41222"/>
    </row>
    <row r="41223" spans="7:7">
      <c r="G41223"/>
    </row>
    <row r="41224" spans="7:7">
      <c r="G41224"/>
    </row>
    <row r="41225" spans="7:7">
      <c r="G41225"/>
    </row>
    <row r="41226" spans="7:7">
      <c r="G41226"/>
    </row>
    <row r="41227" spans="7:7">
      <c r="G41227"/>
    </row>
    <row r="41228" spans="7:7">
      <c r="G41228"/>
    </row>
    <row r="41229" spans="7:7">
      <c r="G41229"/>
    </row>
    <row r="41230" spans="7:7">
      <c r="G41230"/>
    </row>
    <row r="41231" spans="7:7">
      <c r="G41231"/>
    </row>
    <row r="41232" spans="7:7">
      <c r="G41232"/>
    </row>
    <row r="41233" spans="7:7">
      <c r="G41233"/>
    </row>
    <row r="41234" spans="7:7">
      <c r="G41234"/>
    </row>
    <row r="41235" spans="7:7">
      <c r="G41235"/>
    </row>
    <row r="41236" spans="7:7">
      <c r="G41236"/>
    </row>
    <row r="41237" spans="7:7">
      <c r="G41237"/>
    </row>
    <row r="41238" spans="7:7">
      <c r="G41238"/>
    </row>
    <row r="41239" spans="7:7">
      <c r="G41239"/>
    </row>
    <row r="41240" spans="7:7">
      <c r="G41240"/>
    </row>
    <row r="41241" spans="7:7">
      <c r="G41241"/>
    </row>
    <row r="41242" spans="7:7">
      <c r="G41242"/>
    </row>
    <row r="41243" spans="7:7">
      <c r="G41243"/>
    </row>
    <row r="41244" spans="7:7">
      <c r="G41244"/>
    </row>
    <row r="41245" spans="7:7">
      <c r="G41245"/>
    </row>
    <row r="41246" spans="7:7">
      <c r="G41246"/>
    </row>
    <row r="41247" spans="7:7">
      <c r="G41247"/>
    </row>
    <row r="41248" spans="7:7">
      <c r="G41248"/>
    </row>
    <row r="41249" spans="7:7">
      <c r="G41249"/>
    </row>
    <row r="41250" spans="7:7">
      <c r="G41250"/>
    </row>
    <row r="41251" spans="7:7">
      <c r="G41251"/>
    </row>
    <row r="41252" spans="7:7">
      <c r="G41252"/>
    </row>
    <row r="41253" spans="7:7">
      <c r="G41253"/>
    </row>
    <row r="41254" spans="7:7">
      <c r="G41254"/>
    </row>
    <row r="41255" spans="7:7">
      <c r="G41255"/>
    </row>
    <row r="41256" spans="7:7">
      <c r="G41256"/>
    </row>
    <row r="41257" spans="7:7">
      <c r="G41257"/>
    </row>
    <row r="41258" spans="7:7">
      <c r="G41258"/>
    </row>
    <row r="41259" spans="7:7">
      <c r="G41259"/>
    </row>
    <row r="41260" spans="7:7">
      <c r="G41260"/>
    </row>
    <row r="41261" spans="7:7">
      <c r="G41261"/>
    </row>
    <row r="41262" spans="7:7">
      <c r="G41262"/>
    </row>
    <row r="41263" spans="7:7">
      <c r="G41263"/>
    </row>
    <row r="41264" spans="7:7">
      <c r="G41264"/>
    </row>
    <row r="41265" spans="7:7">
      <c r="G41265"/>
    </row>
    <row r="41266" spans="7:7">
      <c r="G41266"/>
    </row>
    <row r="41267" spans="7:7">
      <c r="G41267"/>
    </row>
    <row r="41268" spans="7:7">
      <c r="G41268"/>
    </row>
    <row r="41269" spans="7:7">
      <c r="G41269"/>
    </row>
    <row r="41270" spans="7:7">
      <c r="G41270"/>
    </row>
    <row r="41271" spans="7:7">
      <c r="G41271"/>
    </row>
    <row r="41272" spans="7:7">
      <c r="G41272"/>
    </row>
    <row r="41273" spans="7:7">
      <c r="G41273"/>
    </row>
    <row r="41274" spans="7:7">
      <c r="G41274"/>
    </row>
    <row r="41275" spans="7:7">
      <c r="G41275"/>
    </row>
    <row r="41276" spans="7:7">
      <c r="G41276"/>
    </row>
    <row r="41277" spans="7:7">
      <c r="G41277"/>
    </row>
    <row r="41278" spans="7:7">
      <c r="G41278"/>
    </row>
    <row r="41279" spans="7:7">
      <c r="G41279"/>
    </row>
    <row r="41280" spans="7:7">
      <c r="G41280"/>
    </row>
    <row r="41281" spans="7:7">
      <c r="G41281"/>
    </row>
    <row r="41282" spans="7:7">
      <c r="G41282"/>
    </row>
    <row r="41283" spans="7:7">
      <c r="G41283"/>
    </row>
    <row r="41284" spans="7:7">
      <c r="G41284"/>
    </row>
    <row r="41285" spans="7:7">
      <c r="G41285"/>
    </row>
    <row r="41286" spans="7:7">
      <c r="G41286"/>
    </row>
    <row r="41287" spans="7:7">
      <c r="G41287"/>
    </row>
    <row r="41288" spans="7:7">
      <c r="G41288"/>
    </row>
    <row r="41289" spans="7:7">
      <c r="G41289"/>
    </row>
    <row r="41290" spans="7:7">
      <c r="G41290"/>
    </row>
    <row r="41291" spans="7:7">
      <c r="G41291"/>
    </row>
    <row r="41292" spans="7:7">
      <c r="G41292"/>
    </row>
    <row r="41293" spans="7:7">
      <c r="G41293"/>
    </row>
    <row r="41294" spans="7:7">
      <c r="G41294"/>
    </row>
    <row r="41295" spans="7:7">
      <c r="G41295"/>
    </row>
    <row r="41296" spans="7:7">
      <c r="G41296"/>
    </row>
    <row r="41297" spans="7:7">
      <c r="G41297"/>
    </row>
    <row r="41298" spans="7:7">
      <c r="G41298"/>
    </row>
    <row r="41299" spans="7:7">
      <c r="G41299"/>
    </row>
    <row r="41300" spans="7:7">
      <c r="G41300"/>
    </row>
    <row r="41301" spans="7:7">
      <c r="G41301"/>
    </row>
    <row r="41302" spans="7:7">
      <c r="G41302"/>
    </row>
    <row r="41303" spans="7:7">
      <c r="G41303"/>
    </row>
    <row r="41304" spans="7:7">
      <c r="G41304"/>
    </row>
    <row r="41305" spans="7:7">
      <c r="G41305"/>
    </row>
    <row r="41306" spans="7:7">
      <c r="G41306"/>
    </row>
    <row r="41307" spans="7:7">
      <c r="G41307"/>
    </row>
    <row r="41308" spans="7:7">
      <c r="G41308"/>
    </row>
    <row r="41309" spans="7:7">
      <c r="G41309"/>
    </row>
    <row r="41310" spans="7:7">
      <c r="G41310"/>
    </row>
    <row r="41311" spans="7:7">
      <c r="G41311"/>
    </row>
    <row r="41312" spans="7:7">
      <c r="G41312"/>
    </row>
    <row r="41313" spans="7:7">
      <c r="G41313"/>
    </row>
    <row r="41314" spans="7:7">
      <c r="G41314"/>
    </row>
    <row r="41315" spans="7:7">
      <c r="G41315"/>
    </row>
    <row r="41316" spans="7:7">
      <c r="G41316"/>
    </row>
    <row r="41317" spans="7:7">
      <c r="G41317"/>
    </row>
    <row r="41318" spans="7:7">
      <c r="G41318"/>
    </row>
    <row r="41319" spans="7:7">
      <c r="G41319"/>
    </row>
    <row r="41320" spans="7:7">
      <c r="G41320"/>
    </row>
    <row r="41321" spans="7:7">
      <c r="G41321"/>
    </row>
    <row r="41322" spans="7:7">
      <c r="G41322"/>
    </row>
    <row r="41323" spans="7:7">
      <c r="G41323"/>
    </row>
    <row r="41324" spans="7:7">
      <c r="G41324"/>
    </row>
    <row r="41325" spans="7:7">
      <c r="G41325"/>
    </row>
    <row r="41326" spans="7:7">
      <c r="G41326"/>
    </row>
    <row r="41327" spans="7:7">
      <c r="G41327"/>
    </row>
    <row r="41328" spans="7:7">
      <c r="G41328"/>
    </row>
    <row r="41329" spans="7:7">
      <c r="G41329"/>
    </row>
    <row r="41330" spans="7:7">
      <c r="G41330"/>
    </row>
    <row r="41331" spans="7:7">
      <c r="G41331"/>
    </row>
    <row r="41332" spans="7:7">
      <c r="G41332"/>
    </row>
    <row r="41333" spans="7:7">
      <c r="G41333"/>
    </row>
    <row r="41334" spans="7:7">
      <c r="G41334"/>
    </row>
    <row r="41335" spans="7:7">
      <c r="G41335"/>
    </row>
    <row r="41336" spans="7:7">
      <c r="G41336"/>
    </row>
    <row r="41337" spans="7:7">
      <c r="G41337"/>
    </row>
    <row r="41338" spans="7:7">
      <c r="G41338"/>
    </row>
    <row r="41339" spans="7:7">
      <c r="G41339"/>
    </row>
    <row r="41340" spans="7:7">
      <c r="G41340"/>
    </row>
    <row r="41341" spans="7:7">
      <c r="G41341"/>
    </row>
    <row r="41342" spans="7:7">
      <c r="G41342"/>
    </row>
    <row r="41343" spans="7:7">
      <c r="G41343"/>
    </row>
    <row r="41344" spans="7:7">
      <c r="G41344"/>
    </row>
    <row r="41345" spans="7:7">
      <c r="G41345"/>
    </row>
    <row r="41346" spans="7:7">
      <c r="G41346"/>
    </row>
    <row r="41347" spans="7:7">
      <c r="G41347"/>
    </row>
    <row r="41348" spans="7:7">
      <c r="G41348"/>
    </row>
    <row r="41349" spans="7:7">
      <c r="G41349"/>
    </row>
    <row r="41350" spans="7:7">
      <c r="G41350"/>
    </row>
    <row r="41351" spans="7:7">
      <c r="G41351"/>
    </row>
    <row r="41352" spans="7:7">
      <c r="G41352"/>
    </row>
    <row r="41353" spans="7:7">
      <c r="G41353"/>
    </row>
    <row r="41354" spans="7:7">
      <c r="G41354"/>
    </row>
    <row r="41355" spans="7:7">
      <c r="G41355"/>
    </row>
    <row r="41356" spans="7:7">
      <c r="G41356"/>
    </row>
    <row r="41357" spans="7:7">
      <c r="G41357"/>
    </row>
    <row r="41358" spans="7:7">
      <c r="G41358"/>
    </row>
    <row r="41359" spans="7:7">
      <c r="G41359"/>
    </row>
    <row r="41360" spans="7:7">
      <c r="G41360"/>
    </row>
    <row r="41361" spans="7:7">
      <c r="G41361"/>
    </row>
    <row r="41362" spans="7:7">
      <c r="G41362"/>
    </row>
    <row r="41363" spans="7:7">
      <c r="G41363"/>
    </row>
    <row r="41364" spans="7:7">
      <c r="G41364"/>
    </row>
    <row r="41365" spans="7:7">
      <c r="G41365"/>
    </row>
    <row r="41366" spans="7:7">
      <c r="G41366"/>
    </row>
    <row r="41367" spans="7:7">
      <c r="G41367"/>
    </row>
    <row r="41368" spans="7:7">
      <c r="G41368"/>
    </row>
    <row r="41369" spans="7:7">
      <c r="G41369"/>
    </row>
    <row r="41370" spans="7:7">
      <c r="G41370"/>
    </row>
    <row r="41371" spans="7:7">
      <c r="G41371"/>
    </row>
    <row r="41372" spans="7:7">
      <c r="G41372"/>
    </row>
    <row r="41373" spans="7:7">
      <c r="G41373"/>
    </row>
    <row r="41374" spans="7:7">
      <c r="G41374"/>
    </row>
    <row r="41375" spans="7:7">
      <c r="G41375"/>
    </row>
    <row r="41376" spans="7:7">
      <c r="G41376"/>
    </row>
    <row r="41377" spans="7:7">
      <c r="G41377"/>
    </row>
    <row r="41378" spans="7:7">
      <c r="G41378"/>
    </row>
    <row r="41379" spans="7:7">
      <c r="G41379"/>
    </row>
    <row r="41380" spans="7:7">
      <c r="G41380"/>
    </row>
    <row r="41381" spans="7:7">
      <c r="G41381"/>
    </row>
    <row r="41382" spans="7:7">
      <c r="G41382"/>
    </row>
    <row r="41383" spans="7:7">
      <c r="G41383"/>
    </row>
    <row r="41384" spans="7:7">
      <c r="G41384"/>
    </row>
    <row r="41385" spans="7:7">
      <c r="G41385"/>
    </row>
    <row r="41386" spans="7:7">
      <c r="G41386"/>
    </row>
    <row r="41387" spans="7:7">
      <c r="G41387"/>
    </row>
    <row r="41388" spans="7:7">
      <c r="G41388"/>
    </row>
    <row r="41389" spans="7:7">
      <c r="G41389"/>
    </row>
    <row r="41390" spans="7:7">
      <c r="G41390"/>
    </row>
    <row r="41391" spans="7:7">
      <c r="G41391"/>
    </row>
    <row r="41392" spans="7:7">
      <c r="G41392"/>
    </row>
    <row r="41393" spans="7:7">
      <c r="G41393"/>
    </row>
    <row r="41394" spans="7:7">
      <c r="G41394"/>
    </row>
    <row r="41395" spans="7:7">
      <c r="G41395"/>
    </row>
    <row r="41396" spans="7:7">
      <c r="G41396"/>
    </row>
    <row r="41397" spans="7:7">
      <c r="G41397"/>
    </row>
    <row r="41398" spans="7:7">
      <c r="G41398"/>
    </row>
    <row r="41399" spans="7:7">
      <c r="G41399"/>
    </row>
    <row r="41400" spans="7:7">
      <c r="G41400"/>
    </row>
    <row r="41401" spans="7:7">
      <c r="G41401"/>
    </row>
    <row r="41402" spans="7:7">
      <c r="G41402"/>
    </row>
    <row r="41403" spans="7:7">
      <c r="G41403"/>
    </row>
    <row r="41404" spans="7:7">
      <c r="G41404"/>
    </row>
    <row r="41405" spans="7:7">
      <c r="G41405"/>
    </row>
    <row r="41406" spans="7:7">
      <c r="G41406"/>
    </row>
    <row r="41407" spans="7:7">
      <c r="G41407"/>
    </row>
    <row r="41408" spans="7:7">
      <c r="G41408"/>
    </row>
    <row r="41409" spans="7:7">
      <c r="G41409"/>
    </row>
    <row r="41410" spans="7:7">
      <c r="G41410"/>
    </row>
    <row r="41411" spans="7:7">
      <c r="G41411"/>
    </row>
    <row r="41412" spans="7:7">
      <c r="G41412"/>
    </row>
    <row r="41413" spans="7:7">
      <c r="G41413"/>
    </row>
    <row r="41414" spans="7:7">
      <c r="G41414"/>
    </row>
    <row r="41415" spans="7:7">
      <c r="G41415"/>
    </row>
    <row r="41416" spans="7:7">
      <c r="G41416"/>
    </row>
    <row r="41417" spans="7:7">
      <c r="G41417"/>
    </row>
    <row r="41418" spans="7:7">
      <c r="G41418"/>
    </row>
    <row r="41419" spans="7:7">
      <c r="G41419"/>
    </row>
    <row r="41420" spans="7:7">
      <c r="G41420"/>
    </row>
    <row r="41421" spans="7:7">
      <c r="G41421"/>
    </row>
    <row r="41422" spans="7:7">
      <c r="G41422"/>
    </row>
    <row r="41423" spans="7:7">
      <c r="G41423"/>
    </row>
    <row r="41424" spans="7:7">
      <c r="G41424"/>
    </row>
    <row r="41425" spans="7:7">
      <c r="G41425"/>
    </row>
    <row r="41426" spans="7:7">
      <c r="G41426"/>
    </row>
    <row r="41427" spans="7:7">
      <c r="G41427"/>
    </row>
    <row r="41428" spans="7:7">
      <c r="G41428"/>
    </row>
    <row r="41429" spans="7:7">
      <c r="G41429"/>
    </row>
    <row r="41430" spans="7:7">
      <c r="G41430"/>
    </row>
    <row r="41431" spans="7:7">
      <c r="G41431"/>
    </row>
    <row r="41432" spans="7:7">
      <c r="G41432"/>
    </row>
    <row r="41433" spans="7:7">
      <c r="G41433"/>
    </row>
    <row r="41434" spans="7:7">
      <c r="G41434"/>
    </row>
    <row r="41435" spans="7:7">
      <c r="G41435"/>
    </row>
    <row r="41436" spans="7:7">
      <c r="G41436"/>
    </row>
    <row r="41437" spans="7:7">
      <c r="G41437"/>
    </row>
    <row r="41438" spans="7:7">
      <c r="G41438"/>
    </row>
    <row r="41439" spans="7:7">
      <c r="G41439"/>
    </row>
    <row r="41440" spans="7:7">
      <c r="G41440"/>
    </row>
    <row r="41441" spans="7:7">
      <c r="G41441"/>
    </row>
    <row r="41442" spans="7:7">
      <c r="G41442"/>
    </row>
    <row r="41443" spans="7:7">
      <c r="G41443"/>
    </row>
    <row r="41444" spans="7:7">
      <c r="G41444"/>
    </row>
    <row r="41445" spans="7:7">
      <c r="G41445"/>
    </row>
    <row r="41446" spans="7:7">
      <c r="G41446"/>
    </row>
    <row r="41447" spans="7:7">
      <c r="G41447"/>
    </row>
    <row r="41448" spans="7:7">
      <c r="G41448"/>
    </row>
    <row r="41449" spans="7:7">
      <c r="G41449"/>
    </row>
    <row r="41450" spans="7:7">
      <c r="G41450"/>
    </row>
    <row r="41451" spans="7:7">
      <c r="G41451"/>
    </row>
    <row r="41452" spans="7:7">
      <c r="G41452"/>
    </row>
    <row r="41453" spans="7:7">
      <c r="G41453"/>
    </row>
    <row r="41454" spans="7:7">
      <c r="G41454"/>
    </row>
    <row r="41455" spans="7:7">
      <c r="G41455"/>
    </row>
    <row r="41456" spans="7:7">
      <c r="G41456"/>
    </row>
    <row r="41457" spans="7:7">
      <c r="G41457"/>
    </row>
    <row r="41458" spans="7:7">
      <c r="G41458"/>
    </row>
    <row r="41459" spans="7:7">
      <c r="G41459"/>
    </row>
    <row r="41460" spans="7:7">
      <c r="G41460"/>
    </row>
    <row r="41461" spans="7:7">
      <c r="G41461"/>
    </row>
    <row r="41462" spans="7:7">
      <c r="G41462"/>
    </row>
    <row r="41463" spans="7:7">
      <c r="G41463"/>
    </row>
    <row r="41464" spans="7:7">
      <c r="G41464"/>
    </row>
    <row r="41465" spans="7:7">
      <c r="G41465"/>
    </row>
    <row r="41466" spans="7:7">
      <c r="G41466"/>
    </row>
    <row r="41467" spans="7:7">
      <c r="G41467"/>
    </row>
    <row r="41468" spans="7:7">
      <c r="G41468"/>
    </row>
    <row r="41469" spans="7:7">
      <c r="G41469"/>
    </row>
    <row r="41470" spans="7:7">
      <c r="G41470"/>
    </row>
    <row r="41471" spans="7:7">
      <c r="G41471"/>
    </row>
    <row r="41472" spans="7:7">
      <c r="G41472"/>
    </row>
    <row r="41473" spans="7:7">
      <c r="G41473"/>
    </row>
    <row r="41474" spans="7:7">
      <c r="G41474"/>
    </row>
    <row r="41475" spans="7:7">
      <c r="G41475"/>
    </row>
    <row r="41476" spans="7:7">
      <c r="G41476"/>
    </row>
    <row r="41477" spans="7:7">
      <c r="G41477"/>
    </row>
    <row r="41478" spans="7:7">
      <c r="G41478"/>
    </row>
    <row r="41479" spans="7:7">
      <c r="G41479"/>
    </row>
    <row r="41480" spans="7:7">
      <c r="G41480"/>
    </row>
    <row r="41481" spans="7:7">
      <c r="G41481"/>
    </row>
    <row r="41482" spans="7:7">
      <c r="G41482"/>
    </row>
    <row r="41483" spans="7:7">
      <c r="G41483"/>
    </row>
    <row r="41484" spans="7:7">
      <c r="G41484"/>
    </row>
    <row r="41485" spans="7:7">
      <c r="G41485"/>
    </row>
    <row r="41486" spans="7:7">
      <c r="G41486"/>
    </row>
    <row r="41487" spans="7:7">
      <c r="G41487"/>
    </row>
    <row r="41488" spans="7:7">
      <c r="G41488"/>
    </row>
    <row r="41489" spans="7:7">
      <c r="G41489"/>
    </row>
    <row r="41490" spans="7:7">
      <c r="G41490"/>
    </row>
    <row r="41491" spans="7:7">
      <c r="G41491"/>
    </row>
    <row r="41492" spans="7:7">
      <c r="G41492"/>
    </row>
    <row r="41493" spans="7:7">
      <c r="G41493"/>
    </row>
    <row r="41494" spans="7:7">
      <c r="G41494"/>
    </row>
    <row r="41495" spans="7:7">
      <c r="G41495"/>
    </row>
    <row r="41496" spans="7:7">
      <c r="G41496"/>
    </row>
    <row r="41497" spans="7:7">
      <c r="G41497"/>
    </row>
    <row r="41498" spans="7:7">
      <c r="G41498"/>
    </row>
    <row r="41499" spans="7:7">
      <c r="G41499"/>
    </row>
    <row r="41500" spans="7:7">
      <c r="G41500"/>
    </row>
    <row r="41501" spans="7:7">
      <c r="G41501"/>
    </row>
    <row r="41502" spans="7:7">
      <c r="G41502"/>
    </row>
    <row r="41503" spans="7:7">
      <c r="G41503"/>
    </row>
    <row r="41504" spans="7:7">
      <c r="G41504"/>
    </row>
    <row r="41505" spans="7:7">
      <c r="G41505"/>
    </row>
    <row r="41506" spans="7:7">
      <c r="G41506"/>
    </row>
    <row r="41507" spans="7:7">
      <c r="G41507"/>
    </row>
    <row r="41508" spans="7:7">
      <c r="G41508"/>
    </row>
    <row r="41509" spans="7:7">
      <c r="G41509"/>
    </row>
    <row r="41510" spans="7:7">
      <c r="G41510"/>
    </row>
    <row r="41511" spans="7:7">
      <c r="G41511"/>
    </row>
    <row r="41512" spans="7:7">
      <c r="G41512"/>
    </row>
    <row r="41513" spans="7:7">
      <c r="G41513"/>
    </row>
    <row r="41514" spans="7:7">
      <c r="G41514"/>
    </row>
    <row r="41515" spans="7:7">
      <c r="G41515"/>
    </row>
    <row r="41516" spans="7:7">
      <c r="G41516"/>
    </row>
    <row r="41517" spans="7:7">
      <c r="G41517"/>
    </row>
    <row r="41518" spans="7:7">
      <c r="G41518"/>
    </row>
    <row r="41519" spans="7:7">
      <c r="G41519"/>
    </row>
    <row r="41520" spans="7:7">
      <c r="G41520"/>
    </row>
    <row r="41521" spans="7:7">
      <c r="G41521"/>
    </row>
    <row r="41522" spans="7:7">
      <c r="G41522"/>
    </row>
    <row r="41523" spans="7:7">
      <c r="G41523"/>
    </row>
    <row r="41524" spans="7:7">
      <c r="G41524"/>
    </row>
    <row r="41525" spans="7:7">
      <c r="G41525"/>
    </row>
    <row r="41526" spans="7:7">
      <c r="G41526"/>
    </row>
    <row r="41527" spans="7:7">
      <c r="G41527"/>
    </row>
    <row r="41528" spans="7:7">
      <c r="G41528"/>
    </row>
    <row r="41529" spans="7:7">
      <c r="G41529"/>
    </row>
    <row r="41530" spans="7:7">
      <c r="G41530"/>
    </row>
    <row r="41531" spans="7:7">
      <c r="G41531"/>
    </row>
    <row r="41532" spans="7:7">
      <c r="G41532"/>
    </row>
    <row r="41533" spans="7:7">
      <c r="G41533"/>
    </row>
    <row r="41534" spans="7:7">
      <c r="G41534"/>
    </row>
    <row r="41535" spans="7:7">
      <c r="G41535"/>
    </row>
    <row r="41536" spans="7:7">
      <c r="G41536"/>
    </row>
    <row r="41537" spans="7:7">
      <c r="G41537"/>
    </row>
    <row r="41538" spans="7:7">
      <c r="G41538"/>
    </row>
    <row r="41539" spans="7:7">
      <c r="G41539"/>
    </row>
    <row r="41540" spans="7:7">
      <c r="G41540"/>
    </row>
    <row r="41541" spans="7:7">
      <c r="G41541"/>
    </row>
    <row r="41542" spans="7:7">
      <c r="G41542"/>
    </row>
    <row r="41543" spans="7:7">
      <c r="G41543"/>
    </row>
    <row r="41544" spans="7:7">
      <c r="G41544"/>
    </row>
    <row r="41545" spans="7:7">
      <c r="G41545"/>
    </row>
    <row r="41546" spans="7:7">
      <c r="G41546"/>
    </row>
    <row r="41547" spans="7:7">
      <c r="G41547"/>
    </row>
    <row r="41548" spans="7:7">
      <c r="G41548"/>
    </row>
    <row r="41549" spans="7:7">
      <c r="G41549"/>
    </row>
    <row r="41550" spans="7:7">
      <c r="G41550"/>
    </row>
    <row r="41551" spans="7:7">
      <c r="G41551"/>
    </row>
    <row r="41552" spans="7:7">
      <c r="G41552"/>
    </row>
    <row r="41553" spans="7:7">
      <c r="G41553"/>
    </row>
    <row r="41554" spans="7:7">
      <c r="G41554"/>
    </row>
    <row r="41555" spans="7:7">
      <c r="G41555"/>
    </row>
    <row r="41556" spans="7:7">
      <c r="G41556"/>
    </row>
    <row r="41557" spans="7:7">
      <c r="G41557"/>
    </row>
    <row r="41558" spans="7:7">
      <c r="G41558"/>
    </row>
    <row r="41559" spans="7:7">
      <c r="G41559"/>
    </row>
    <row r="41560" spans="7:7">
      <c r="G41560"/>
    </row>
    <row r="41561" spans="7:7">
      <c r="G41561"/>
    </row>
    <row r="41562" spans="7:7">
      <c r="G41562"/>
    </row>
    <row r="41563" spans="7:7">
      <c r="G41563"/>
    </row>
    <row r="41564" spans="7:7">
      <c r="G41564"/>
    </row>
    <row r="41565" spans="7:7">
      <c r="G41565"/>
    </row>
    <row r="41566" spans="7:7">
      <c r="G41566"/>
    </row>
    <row r="41567" spans="7:7">
      <c r="G41567"/>
    </row>
    <row r="41568" spans="7:7">
      <c r="G41568"/>
    </row>
    <row r="41569" spans="7:7">
      <c r="G41569"/>
    </row>
    <row r="41570" spans="7:7">
      <c r="G41570"/>
    </row>
    <row r="41571" spans="7:7">
      <c r="G41571"/>
    </row>
    <row r="41572" spans="7:7">
      <c r="G41572"/>
    </row>
    <row r="41573" spans="7:7">
      <c r="G41573"/>
    </row>
    <row r="41574" spans="7:7">
      <c r="G41574"/>
    </row>
    <row r="41575" spans="7:7">
      <c r="G41575"/>
    </row>
    <row r="41576" spans="7:7">
      <c r="G41576"/>
    </row>
    <row r="41577" spans="7:7">
      <c r="G41577"/>
    </row>
    <row r="41578" spans="7:7">
      <c r="G41578"/>
    </row>
    <row r="41579" spans="7:7">
      <c r="G41579"/>
    </row>
    <row r="41580" spans="7:7">
      <c r="G41580"/>
    </row>
    <row r="41581" spans="7:7">
      <c r="G41581"/>
    </row>
    <row r="41582" spans="7:7">
      <c r="G41582"/>
    </row>
    <row r="41583" spans="7:7">
      <c r="G41583"/>
    </row>
    <row r="41584" spans="7:7">
      <c r="G41584"/>
    </row>
    <row r="41585" spans="7:7">
      <c r="G41585"/>
    </row>
    <row r="41586" spans="7:7">
      <c r="G41586"/>
    </row>
    <row r="41587" spans="7:7">
      <c r="G41587"/>
    </row>
    <row r="41588" spans="7:7">
      <c r="G41588"/>
    </row>
    <row r="41589" spans="7:7">
      <c r="G41589"/>
    </row>
    <row r="41590" spans="7:7">
      <c r="G41590"/>
    </row>
    <row r="41591" spans="7:7">
      <c r="G41591"/>
    </row>
    <row r="41592" spans="7:7">
      <c r="G41592"/>
    </row>
    <row r="41593" spans="7:7">
      <c r="G41593"/>
    </row>
    <row r="41594" spans="7:7">
      <c r="G41594"/>
    </row>
    <row r="41595" spans="7:7">
      <c r="G41595"/>
    </row>
    <row r="41596" spans="7:7">
      <c r="G41596"/>
    </row>
    <row r="41597" spans="7:7">
      <c r="G41597"/>
    </row>
    <row r="41598" spans="7:7">
      <c r="G41598"/>
    </row>
    <row r="41599" spans="7:7">
      <c r="G41599"/>
    </row>
    <row r="41600" spans="7:7">
      <c r="G41600"/>
    </row>
    <row r="41601" spans="7:7">
      <c r="G41601"/>
    </row>
    <row r="41602" spans="7:7">
      <c r="G41602"/>
    </row>
    <row r="41603" spans="7:7">
      <c r="G41603"/>
    </row>
    <row r="41604" spans="7:7">
      <c r="G41604"/>
    </row>
    <row r="41605" spans="7:7">
      <c r="G41605"/>
    </row>
    <row r="41606" spans="7:7">
      <c r="G41606"/>
    </row>
    <row r="41607" spans="7:7">
      <c r="G41607"/>
    </row>
    <row r="41608" spans="7:7">
      <c r="G41608"/>
    </row>
    <row r="41609" spans="7:7">
      <c r="G41609"/>
    </row>
    <row r="41610" spans="7:7">
      <c r="G41610"/>
    </row>
    <row r="41611" spans="7:7">
      <c r="G41611"/>
    </row>
    <row r="41612" spans="7:7">
      <c r="G41612"/>
    </row>
    <row r="41613" spans="7:7">
      <c r="G41613"/>
    </row>
    <row r="41614" spans="7:7">
      <c r="G41614"/>
    </row>
    <row r="41615" spans="7:7">
      <c r="G41615"/>
    </row>
    <row r="41616" spans="7:7">
      <c r="G41616"/>
    </row>
    <row r="41617" spans="7:7">
      <c r="G41617"/>
    </row>
    <row r="41618" spans="7:7">
      <c r="G41618"/>
    </row>
    <row r="41619" spans="7:7">
      <c r="G41619"/>
    </row>
    <row r="41620" spans="7:7">
      <c r="G41620"/>
    </row>
    <row r="41621" spans="7:7">
      <c r="G41621"/>
    </row>
    <row r="41622" spans="7:7">
      <c r="G41622"/>
    </row>
    <row r="41623" spans="7:7">
      <c r="G41623"/>
    </row>
    <row r="41624" spans="7:7">
      <c r="G41624"/>
    </row>
    <row r="41625" spans="7:7">
      <c r="G41625"/>
    </row>
    <row r="41626" spans="7:7">
      <c r="G41626"/>
    </row>
    <row r="41627" spans="7:7">
      <c r="G41627"/>
    </row>
    <row r="41628" spans="7:7">
      <c r="G41628"/>
    </row>
    <row r="41629" spans="7:7">
      <c r="G41629"/>
    </row>
    <row r="41630" spans="7:7">
      <c r="G41630"/>
    </row>
    <row r="41631" spans="7:7">
      <c r="G41631"/>
    </row>
    <row r="41632" spans="7:7">
      <c r="G41632"/>
    </row>
    <row r="41633" spans="7:7">
      <c r="G41633"/>
    </row>
    <row r="41634" spans="7:7">
      <c r="G41634"/>
    </row>
    <row r="41635" spans="7:7">
      <c r="G41635"/>
    </row>
    <row r="41636" spans="7:7">
      <c r="G41636"/>
    </row>
    <row r="41637" spans="7:7">
      <c r="G41637"/>
    </row>
    <row r="41638" spans="7:7">
      <c r="G41638"/>
    </row>
    <row r="41639" spans="7:7">
      <c r="G41639"/>
    </row>
    <row r="41640" spans="7:7">
      <c r="G41640"/>
    </row>
    <row r="41641" spans="7:7">
      <c r="G41641"/>
    </row>
    <row r="41642" spans="7:7">
      <c r="G41642"/>
    </row>
    <row r="41643" spans="7:7">
      <c r="G41643"/>
    </row>
    <row r="41644" spans="7:7">
      <c r="G41644"/>
    </row>
    <row r="41645" spans="7:7">
      <c r="G41645"/>
    </row>
    <row r="41646" spans="7:7">
      <c r="G41646"/>
    </row>
    <row r="41647" spans="7:7">
      <c r="G41647"/>
    </row>
    <row r="41648" spans="7:7">
      <c r="G41648"/>
    </row>
    <row r="41649" spans="7:7">
      <c r="G41649"/>
    </row>
    <row r="41650" spans="7:7">
      <c r="G41650"/>
    </row>
    <row r="41651" spans="7:7">
      <c r="G41651"/>
    </row>
    <row r="41652" spans="7:7">
      <c r="G41652"/>
    </row>
    <row r="41653" spans="7:7">
      <c r="G41653"/>
    </row>
    <row r="41654" spans="7:7">
      <c r="G41654"/>
    </row>
    <row r="41655" spans="7:7">
      <c r="G41655"/>
    </row>
    <row r="41656" spans="7:7">
      <c r="G41656"/>
    </row>
    <row r="41657" spans="7:7">
      <c r="G41657"/>
    </row>
    <row r="41658" spans="7:7">
      <c r="G41658"/>
    </row>
    <row r="41659" spans="7:7">
      <c r="G41659"/>
    </row>
    <row r="41660" spans="7:7">
      <c r="G41660"/>
    </row>
    <row r="41661" spans="7:7">
      <c r="G41661"/>
    </row>
    <row r="41662" spans="7:7">
      <c r="G41662"/>
    </row>
    <row r="41663" spans="7:7">
      <c r="G41663"/>
    </row>
    <row r="41664" spans="7:7">
      <c r="G41664"/>
    </row>
    <row r="41665" spans="7:7">
      <c r="G41665"/>
    </row>
    <row r="41666" spans="7:7">
      <c r="G41666"/>
    </row>
    <row r="41667" spans="7:7">
      <c r="G41667"/>
    </row>
    <row r="41668" spans="7:7">
      <c r="G41668"/>
    </row>
    <row r="41669" spans="7:7">
      <c r="G41669"/>
    </row>
    <row r="41670" spans="7:7">
      <c r="G41670"/>
    </row>
    <row r="41671" spans="7:7">
      <c r="G41671"/>
    </row>
    <row r="41672" spans="7:7">
      <c r="G41672"/>
    </row>
    <row r="41673" spans="7:7">
      <c r="G41673"/>
    </row>
    <row r="41674" spans="7:7">
      <c r="G41674"/>
    </row>
    <row r="41675" spans="7:7">
      <c r="G41675"/>
    </row>
    <row r="41676" spans="7:7">
      <c r="G41676"/>
    </row>
    <row r="41677" spans="7:7">
      <c r="G41677"/>
    </row>
    <row r="41678" spans="7:7">
      <c r="G41678"/>
    </row>
    <row r="41679" spans="7:7">
      <c r="G41679"/>
    </row>
    <row r="41680" spans="7:7">
      <c r="G41680"/>
    </row>
    <row r="41681" spans="7:7">
      <c r="G41681"/>
    </row>
    <row r="41682" spans="7:7">
      <c r="G41682"/>
    </row>
    <row r="41683" spans="7:7">
      <c r="G41683"/>
    </row>
    <row r="41684" spans="7:7">
      <c r="G41684"/>
    </row>
    <row r="41685" spans="7:7">
      <c r="G41685"/>
    </row>
    <row r="41686" spans="7:7">
      <c r="G41686"/>
    </row>
    <row r="41687" spans="7:7">
      <c r="G41687"/>
    </row>
    <row r="41688" spans="7:7">
      <c r="G41688"/>
    </row>
    <row r="41689" spans="7:7">
      <c r="G41689"/>
    </row>
    <row r="41690" spans="7:7">
      <c r="G41690"/>
    </row>
    <row r="41691" spans="7:7">
      <c r="G41691"/>
    </row>
    <row r="41692" spans="7:7">
      <c r="G41692"/>
    </row>
    <row r="41693" spans="7:7">
      <c r="G41693"/>
    </row>
    <row r="41694" spans="7:7">
      <c r="G41694"/>
    </row>
    <row r="41695" spans="7:7">
      <c r="G41695"/>
    </row>
    <row r="41696" spans="7:7">
      <c r="G41696"/>
    </row>
    <row r="41697" spans="7:7">
      <c r="G41697"/>
    </row>
    <row r="41698" spans="7:7">
      <c r="G41698"/>
    </row>
    <row r="41699" spans="7:7">
      <c r="G41699"/>
    </row>
    <row r="41700" spans="7:7">
      <c r="G41700"/>
    </row>
    <row r="41701" spans="7:7">
      <c r="G41701"/>
    </row>
    <row r="41702" spans="7:7">
      <c r="G41702"/>
    </row>
    <row r="41703" spans="7:7">
      <c r="G41703"/>
    </row>
    <row r="41704" spans="7:7">
      <c r="G41704"/>
    </row>
    <row r="41705" spans="7:7">
      <c r="G41705"/>
    </row>
    <row r="41706" spans="7:7">
      <c r="G41706"/>
    </row>
    <row r="41707" spans="7:7">
      <c r="G41707"/>
    </row>
    <row r="41708" spans="7:7">
      <c r="G41708"/>
    </row>
    <row r="41709" spans="7:7">
      <c r="G41709"/>
    </row>
    <row r="41710" spans="7:7">
      <c r="G41710"/>
    </row>
    <row r="41711" spans="7:7">
      <c r="G41711"/>
    </row>
    <row r="41712" spans="7:7">
      <c r="G41712"/>
    </row>
    <row r="41713" spans="7:7">
      <c r="G41713"/>
    </row>
    <row r="41714" spans="7:7">
      <c r="G41714"/>
    </row>
    <row r="41715" spans="7:7">
      <c r="G41715"/>
    </row>
    <row r="41716" spans="7:7">
      <c r="G41716"/>
    </row>
    <row r="41717" spans="7:7">
      <c r="G41717"/>
    </row>
    <row r="41718" spans="7:7">
      <c r="G41718"/>
    </row>
    <row r="41719" spans="7:7">
      <c r="G41719"/>
    </row>
    <row r="41720" spans="7:7">
      <c r="G41720"/>
    </row>
    <row r="41721" spans="7:7">
      <c r="G41721"/>
    </row>
    <row r="41722" spans="7:7">
      <c r="G41722"/>
    </row>
    <row r="41723" spans="7:7">
      <c r="G41723"/>
    </row>
    <row r="41724" spans="7:7">
      <c r="G41724"/>
    </row>
    <row r="41725" spans="7:7">
      <c r="G41725"/>
    </row>
    <row r="41726" spans="7:7">
      <c r="G41726"/>
    </row>
    <row r="41727" spans="7:7">
      <c r="G41727"/>
    </row>
    <row r="41728" spans="7:7">
      <c r="G41728"/>
    </row>
    <row r="41729" spans="7:7">
      <c r="G41729"/>
    </row>
    <row r="41730" spans="7:7">
      <c r="G41730"/>
    </row>
    <row r="41731" spans="7:7">
      <c r="G41731"/>
    </row>
    <row r="41732" spans="7:7">
      <c r="G41732"/>
    </row>
    <row r="41733" spans="7:7">
      <c r="G41733"/>
    </row>
    <row r="41734" spans="7:7">
      <c r="G41734"/>
    </row>
    <row r="41735" spans="7:7">
      <c r="G41735"/>
    </row>
    <row r="41736" spans="7:7">
      <c r="G41736"/>
    </row>
    <row r="41737" spans="7:7">
      <c r="G41737"/>
    </row>
    <row r="41738" spans="7:7">
      <c r="G41738"/>
    </row>
    <row r="41739" spans="7:7">
      <c r="G41739"/>
    </row>
    <row r="41740" spans="7:7">
      <c r="G41740"/>
    </row>
    <row r="41741" spans="7:7">
      <c r="G41741"/>
    </row>
    <row r="41742" spans="7:7">
      <c r="G41742"/>
    </row>
    <row r="41743" spans="7:7">
      <c r="G41743"/>
    </row>
    <row r="41744" spans="7:7">
      <c r="G41744"/>
    </row>
    <row r="41745" spans="7:7">
      <c r="G41745"/>
    </row>
    <row r="41746" spans="7:7">
      <c r="G41746"/>
    </row>
    <row r="41747" spans="7:7">
      <c r="G41747"/>
    </row>
    <row r="41748" spans="7:7">
      <c r="G41748"/>
    </row>
    <row r="41749" spans="7:7">
      <c r="G41749"/>
    </row>
    <row r="41750" spans="7:7">
      <c r="G41750"/>
    </row>
    <row r="41751" spans="7:7">
      <c r="G41751"/>
    </row>
    <row r="41752" spans="7:7">
      <c r="G41752"/>
    </row>
    <row r="41753" spans="7:7">
      <c r="G41753"/>
    </row>
    <row r="41754" spans="7:7">
      <c r="G41754"/>
    </row>
    <row r="41755" spans="7:7">
      <c r="G41755"/>
    </row>
    <row r="41756" spans="7:7">
      <c r="G41756"/>
    </row>
    <row r="41757" spans="7:7">
      <c r="G41757"/>
    </row>
    <row r="41758" spans="7:7">
      <c r="G41758"/>
    </row>
    <row r="41759" spans="7:7">
      <c r="G41759"/>
    </row>
    <row r="41760" spans="7:7">
      <c r="G41760"/>
    </row>
    <row r="41761" spans="7:7">
      <c r="G41761"/>
    </row>
    <row r="41762" spans="7:7">
      <c r="G41762"/>
    </row>
    <row r="41763" spans="7:7">
      <c r="G41763"/>
    </row>
    <row r="41764" spans="7:7">
      <c r="G41764"/>
    </row>
    <row r="41765" spans="7:7">
      <c r="G41765"/>
    </row>
    <row r="41766" spans="7:7">
      <c r="G41766"/>
    </row>
    <row r="41767" spans="7:7">
      <c r="G41767"/>
    </row>
    <row r="41768" spans="7:7">
      <c r="G41768"/>
    </row>
    <row r="41769" spans="7:7">
      <c r="G41769"/>
    </row>
    <row r="41770" spans="7:7">
      <c r="G41770"/>
    </row>
    <row r="41771" spans="7:7">
      <c r="G41771"/>
    </row>
    <row r="41772" spans="7:7">
      <c r="G41772"/>
    </row>
    <row r="41773" spans="7:7">
      <c r="G41773"/>
    </row>
    <row r="41774" spans="7:7">
      <c r="G41774"/>
    </row>
    <row r="41775" spans="7:7">
      <c r="G41775"/>
    </row>
    <row r="41776" spans="7:7">
      <c r="G41776"/>
    </row>
    <row r="41777" spans="7:7">
      <c r="G41777"/>
    </row>
    <row r="41778" spans="7:7">
      <c r="G41778"/>
    </row>
    <row r="41779" spans="7:7">
      <c r="G41779"/>
    </row>
    <row r="41780" spans="7:7">
      <c r="G41780"/>
    </row>
    <row r="41781" spans="7:7">
      <c r="G41781"/>
    </row>
    <row r="41782" spans="7:7">
      <c r="G41782"/>
    </row>
    <row r="41783" spans="7:7">
      <c r="G41783"/>
    </row>
    <row r="41784" spans="7:7">
      <c r="G41784"/>
    </row>
    <row r="41785" spans="7:7">
      <c r="G41785"/>
    </row>
    <row r="41786" spans="7:7">
      <c r="G41786"/>
    </row>
    <row r="41787" spans="7:7">
      <c r="G41787"/>
    </row>
    <row r="41788" spans="7:7">
      <c r="G41788"/>
    </row>
    <row r="41789" spans="7:7">
      <c r="G41789"/>
    </row>
    <row r="41790" spans="7:7">
      <c r="G41790"/>
    </row>
    <row r="41791" spans="7:7">
      <c r="G41791"/>
    </row>
    <row r="41792" spans="7:7">
      <c r="G41792"/>
    </row>
    <row r="41793" spans="7:7">
      <c r="G41793"/>
    </row>
    <row r="41794" spans="7:7">
      <c r="G41794"/>
    </row>
    <row r="41795" spans="7:7">
      <c r="G41795"/>
    </row>
    <row r="41796" spans="7:7">
      <c r="G41796"/>
    </row>
    <row r="41797" spans="7:7">
      <c r="G41797"/>
    </row>
    <row r="41798" spans="7:7">
      <c r="G41798"/>
    </row>
    <row r="41799" spans="7:7">
      <c r="G41799"/>
    </row>
    <row r="41800" spans="7:7">
      <c r="G41800"/>
    </row>
    <row r="41801" spans="7:7">
      <c r="G41801"/>
    </row>
    <row r="41802" spans="7:7">
      <c r="G41802"/>
    </row>
    <row r="41803" spans="7:7">
      <c r="G41803"/>
    </row>
    <row r="41804" spans="7:7">
      <c r="G41804"/>
    </row>
    <row r="41805" spans="7:7">
      <c r="G41805"/>
    </row>
    <row r="41806" spans="7:7">
      <c r="G41806"/>
    </row>
    <row r="41807" spans="7:7">
      <c r="G41807"/>
    </row>
    <row r="41808" spans="7:7">
      <c r="G41808"/>
    </row>
    <row r="41809" spans="7:7">
      <c r="G41809"/>
    </row>
    <row r="41810" spans="7:7">
      <c r="G41810"/>
    </row>
    <row r="41811" spans="7:7">
      <c r="G41811"/>
    </row>
    <row r="41812" spans="7:7">
      <c r="G41812"/>
    </row>
    <row r="41813" spans="7:7">
      <c r="G41813"/>
    </row>
    <row r="41814" spans="7:7">
      <c r="G41814"/>
    </row>
    <row r="41815" spans="7:7">
      <c r="G41815"/>
    </row>
    <row r="41816" spans="7:7">
      <c r="G41816"/>
    </row>
    <row r="41817" spans="7:7">
      <c r="G41817"/>
    </row>
    <row r="41818" spans="7:7">
      <c r="G41818"/>
    </row>
    <row r="41819" spans="7:7">
      <c r="G41819"/>
    </row>
    <row r="41820" spans="7:7">
      <c r="G41820"/>
    </row>
    <row r="41821" spans="7:7">
      <c r="G41821"/>
    </row>
    <row r="41822" spans="7:7">
      <c r="G41822"/>
    </row>
    <row r="41823" spans="7:7">
      <c r="G41823"/>
    </row>
    <row r="41824" spans="7:7">
      <c r="G41824"/>
    </row>
    <row r="41825" spans="7:7">
      <c r="G41825"/>
    </row>
    <row r="41826" spans="7:7">
      <c r="G41826"/>
    </row>
    <row r="41827" spans="7:7">
      <c r="G41827"/>
    </row>
    <row r="41828" spans="7:7">
      <c r="G41828"/>
    </row>
    <row r="41829" spans="7:7">
      <c r="G41829"/>
    </row>
    <row r="41830" spans="7:7">
      <c r="G41830"/>
    </row>
    <row r="41831" spans="7:7">
      <c r="G41831"/>
    </row>
    <row r="41832" spans="7:7">
      <c r="G41832"/>
    </row>
    <row r="41833" spans="7:7">
      <c r="G41833"/>
    </row>
    <row r="41834" spans="7:7">
      <c r="G41834"/>
    </row>
    <row r="41835" spans="7:7">
      <c r="G41835"/>
    </row>
    <row r="41836" spans="7:7">
      <c r="G41836"/>
    </row>
    <row r="41837" spans="7:7">
      <c r="G41837"/>
    </row>
    <row r="41838" spans="7:7">
      <c r="G41838"/>
    </row>
    <row r="41839" spans="7:7">
      <c r="G41839"/>
    </row>
    <row r="41840" spans="7:7">
      <c r="G41840"/>
    </row>
    <row r="41841" spans="7:7">
      <c r="G41841"/>
    </row>
    <row r="41842" spans="7:7">
      <c r="G41842"/>
    </row>
    <row r="41843" spans="7:7">
      <c r="G41843"/>
    </row>
    <row r="41844" spans="7:7">
      <c r="G41844"/>
    </row>
    <row r="41845" spans="7:7">
      <c r="G41845"/>
    </row>
    <row r="41846" spans="7:7">
      <c r="G41846"/>
    </row>
    <row r="41847" spans="7:7">
      <c r="G41847"/>
    </row>
    <row r="41848" spans="7:7">
      <c r="G41848"/>
    </row>
    <row r="41849" spans="7:7">
      <c r="G41849"/>
    </row>
    <row r="41850" spans="7:7">
      <c r="G41850"/>
    </row>
    <row r="41851" spans="7:7">
      <c r="G41851"/>
    </row>
    <row r="41852" spans="7:7">
      <c r="G41852"/>
    </row>
    <row r="41853" spans="7:7">
      <c r="G41853"/>
    </row>
    <row r="41854" spans="7:7">
      <c r="G41854"/>
    </row>
    <row r="41855" spans="7:7">
      <c r="G41855"/>
    </row>
    <row r="41856" spans="7:7">
      <c r="G41856"/>
    </row>
    <row r="41857" spans="7:7">
      <c r="G41857"/>
    </row>
    <row r="41858" spans="7:7">
      <c r="G41858"/>
    </row>
    <row r="41859" spans="7:7">
      <c r="G41859"/>
    </row>
    <row r="41860" spans="7:7">
      <c r="G41860"/>
    </row>
    <row r="41861" spans="7:7">
      <c r="G41861"/>
    </row>
    <row r="41862" spans="7:7">
      <c r="G41862"/>
    </row>
    <row r="41863" spans="7:7">
      <c r="G41863"/>
    </row>
    <row r="41864" spans="7:7">
      <c r="G41864"/>
    </row>
    <row r="41865" spans="7:7">
      <c r="G41865"/>
    </row>
    <row r="41866" spans="7:7">
      <c r="G41866"/>
    </row>
    <row r="41867" spans="7:7">
      <c r="G41867"/>
    </row>
    <row r="41868" spans="7:7">
      <c r="G41868"/>
    </row>
    <row r="41869" spans="7:7">
      <c r="G41869"/>
    </row>
    <row r="41870" spans="7:7">
      <c r="G41870"/>
    </row>
    <row r="41871" spans="7:7">
      <c r="G41871"/>
    </row>
    <row r="41872" spans="7:7">
      <c r="G41872"/>
    </row>
    <row r="41873" spans="7:7">
      <c r="G41873"/>
    </row>
    <row r="41874" spans="7:7">
      <c r="G41874"/>
    </row>
    <row r="41875" spans="7:7">
      <c r="G41875"/>
    </row>
    <row r="41876" spans="7:7">
      <c r="G41876"/>
    </row>
    <row r="41877" spans="7:7">
      <c r="G41877"/>
    </row>
    <row r="41878" spans="7:7">
      <c r="G41878"/>
    </row>
    <row r="41879" spans="7:7">
      <c r="G41879"/>
    </row>
    <row r="41880" spans="7:7">
      <c r="G41880"/>
    </row>
    <row r="41881" spans="7:7">
      <c r="G41881"/>
    </row>
    <row r="41882" spans="7:7">
      <c r="G41882"/>
    </row>
    <row r="41883" spans="7:7">
      <c r="G41883"/>
    </row>
    <row r="41884" spans="7:7">
      <c r="G41884"/>
    </row>
    <row r="41885" spans="7:7">
      <c r="G41885"/>
    </row>
    <row r="41886" spans="7:7">
      <c r="G41886"/>
    </row>
    <row r="41887" spans="7:7">
      <c r="G41887"/>
    </row>
    <row r="41888" spans="7:7">
      <c r="G41888"/>
    </row>
    <row r="41889" spans="7:7">
      <c r="G41889"/>
    </row>
    <row r="41890" spans="7:7">
      <c r="G41890"/>
    </row>
    <row r="41891" spans="7:7">
      <c r="G41891"/>
    </row>
    <row r="41892" spans="7:7">
      <c r="G41892"/>
    </row>
    <row r="41893" spans="7:7">
      <c r="G41893"/>
    </row>
    <row r="41894" spans="7:7">
      <c r="G41894"/>
    </row>
    <row r="41895" spans="7:7">
      <c r="G41895"/>
    </row>
    <row r="41896" spans="7:7">
      <c r="G41896"/>
    </row>
    <row r="41897" spans="7:7">
      <c r="G41897"/>
    </row>
    <row r="41898" spans="7:7">
      <c r="G41898"/>
    </row>
    <row r="41899" spans="7:7">
      <c r="G41899"/>
    </row>
    <row r="41900" spans="7:7">
      <c r="G41900"/>
    </row>
    <row r="41901" spans="7:7">
      <c r="G41901"/>
    </row>
    <row r="41902" spans="7:7">
      <c r="G41902"/>
    </row>
    <row r="41903" spans="7:7">
      <c r="G41903"/>
    </row>
    <row r="41904" spans="7:7">
      <c r="G41904"/>
    </row>
    <row r="41905" spans="7:7">
      <c r="G41905"/>
    </row>
    <row r="41906" spans="7:7">
      <c r="G41906"/>
    </row>
    <row r="41907" spans="7:7">
      <c r="G41907"/>
    </row>
    <row r="41908" spans="7:7">
      <c r="G41908"/>
    </row>
    <row r="41909" spans="7:7">
      <c r="G41909"/>
    </row>
    <row r="41910" spans="7:7">
      <c r="G41910"/>
    </row>
    <row r="41911" spans="7:7">
      <c r="G41911"/>
    </row>
    <row r="41912" spans="7:7">
      <c r="G41912"/>
    </row>
    <row r="41913" spans="7:7">
      <c r="G41913"/>
    </row>
    <row r="41914" spans="7:7">
      <c r="G41914"/>
    </row>
    <row r="41915" spans="7:7">
      <c r="G41915"/>
    </row>
    <row r="41916" spans="7:7">
      <c r="G41916"/>
    </row>
    <row r="41917" spans="7:7">
      <c r="G41917"/>
    </row>
    <row r="41918" spans="7:7">
      <c r="G41918"/>
    </row>
    <row r="41919" spans="7:7">
      <c r="G41919"/>
    </row>
    <row r="41920" spans="7:7">
      <c r="G41920"/>
    </row>
    <row r="41921" spans="7:7">
      <c r="G41921"/>
    </row>
    <row r="41922" spans="7:7">
      <c r="G41922"/>
    </row>
    <row r="41923" spans="7:7">
      <c r="G41923"/>
    </row>
    <row r="41924" spans="7:7">
      <c r="G41924"/>
    </row>
    <row r="41925" spans="7:7">
      <c r="G41925"/>
    </row>
    <row r="41926" spans="7:7">
      <c r="G41926"/>
    </row>
    <row r="41927" spans="7:7">
      <c r="G41927"/>
    </row>
    <row r="41928" spans="7:7">
      <c r="G41928"/>
    </row>
    <row r="41929" spans="7:7">
      <c r="G41929"/>
    </row>
    <row r="41930" spans="7:7">
      <c r="G41930"/>
    </row>
    <row r="41931" spans="7:7">
      <c r="G41931"/>
    </row>
    <row r="41932" spans="7:7">
      <c r="G41932"/>
    </row>
    <row r="41933" spans="7:7">
      <c r="G41933"/>
    </row>
    <row r="41934" spans="7:7">
      <c r="G41934"/>
    </row>
    <row r="41935" spans="7:7">
      <c r="G41935"/>
    </row>
    <row r="41936" spans="7:7">
      <c r="G41936"/>
    </row>
    <row r="41937" spans="7:7">
      <c r="G41937"/>
    </row>
    <row r="41938" spans="7:7">
      <c r="G41938"/>
    </row>
    <row r="41939" spans="7:7">
      <c r="G41939"/>
    </row>
    <row r="41940" spans="7:7">
      <c r="G41940"/>
    </row>
    <row r="41941" spans="7:7">
      <c r="G41941"/>
    </row>
    <row r="41942" spans="7:7">
      <c r="G41942"/>
    </row>
    <row r="41943" spans="7:7">
      <c r="G41943"/>
    </row>
    <row r="41944" spans="7:7">
      <c r="G41944"/>
    </row>
    <row r="41945" spans="7:7">
      <c r="G41945"/>
    </row>
    <row r="41946" spans="7:7">
      <c r="G41946"/>
    </row>
    <row r="41947" spans="7:7">
      <c r="G41947"/>
    </row>
    <row r="41948" spans="7:7">
      <c r="G41948"/>
    </row>
    <row r="41949" spans="7:7">
      <c r="G41949"/>
    </row>
    <row r="41950" spans="7:7">
      <c r="G41950"/>
    </row>
    <row r="41951" spans="7:7">
      <c r="G41951"/>
    </row>
    <row r="41952" spans="7:7">
      <c r="G41952"/>
    </row>
    <row r="41953" spans="7:7">
      <c r="G41953"/>
    </row>
    <row r="41954" spans="7:7">
      <c r="G41954"/>
    </row>
    <row r="41955" spans="7:7">
      <c r="G41955"/>
    </row>
    <row r="41956" spans="7:7">
      <c r="G41956"/>
    </row>
    <row r="41957" spans="7:7">
      <c r="G41957"/>
    </row>
    <row r="41958" spans="7:7">
      <c r="G41958"/>
    </row>
    <row r="41959" spans="7:7">
      <c r="G41959"/>
    </row>
    <row r="41960" spans="7:7">
      <c r="G41960"/>
    </row>
    <row r="41961" spans="7:7">
      <c r="G41961"/>
    </row>
    <row r="41962" spans="7:7">
      <c r="G41962"/>
    </row>
    <row r="41963" spans="7:7">
      <c r="G41963"/>
    </row>
    <row r="41964" spans="7:7">
      <c r="G41964"/>
    </row>
    <row r="41965" spans="7:7">
      <c r="G41965"/>
    </row>
    <row r="41966" spans="7:7">
      <c r="G41966"/>
    </row>
    <row r="41967" spans="7:7">
      <c r="G41967"/>
    </row>
    <row r="41968" spans="7:7">
      <c r="G41968"/>
    </row>
    <row r="41969" spans="7:7">
      <c r="G41969"/>
    </row>
    <row r="41970" spans="7:7">
      <c r="G41970"/>
    </row>
    <row r="41971" spans="7:7">
      <c r="G41971"/>
    </row>
    <row r="41972" spans="7:7">
      <c r="G41972"/>
    </row>
    <row r="41973" spans="7:7">
      <c r="G41973"/>
    </row>
    <row r="41974" spans="7:7">
      <c r="G41974"/>
    </row>
    <row r="41975" spans="7:7">
      <c r="G41975"/>
    </row>
    <row r="41976" spans="7:7">
      <c r="G41976"/>
    </row>
    <row r="41977" spans="7:7">
      <c r="G41977"/>
    </row>
    <row r="41978" spans="7:7">
      <c r="G41978"/>
    </row>
    <row r="41979" spans="7:7">
      <c r="G41979"/>
    </row>
    <row r="41980" spans="7:7">
      <c r="G41980"/>
    </row>
    <row r="41981" spans="7:7">
      <c r="G41981"/>
    </row>
    <row r="41982" spans="7:7">
      <c r="G41982"/>
    </row>
    <row r="41983" spans="7:7">
      <c r="G41983"/>
    </row>
    <row r="41984" spans="7:7">
      <c r="G41984"/>
    </row>
    <row r="41985" spans="7:7">
      <c r="G41985"/>
    </row>
    <row r="41986" spans="7:7">
      <c r="G41986"/>
    </row>
    <row r="41987" spans="7:7">
      <c r="G41987"/>
    </row>
    <row r="41988" spans="7:7">
      <c r="G41988"/>
    </row>
    <row r="41989" spans="7:7">
      <c r="G41989"/>
    </row>
    <row r="41990" spans="7:7">
      <c r="G41990"/>
    </row>
    <row r="41991" spans="7:7">
      <c r="G41991"/>
    </row>
    <row r="41992" spans="7:7">
      <c r="G41992"/>
    </row>
    <row r="41993" spans="7:7">
      <c r="G41993"/>
    </row>
    <row r="41994" spans="7:7">
      <c r="G41994"/>
    </row>
    <row r="41995" spans="7:7">
      <c r="G41995"/>
    </row>
    <row r="41996" spans="7:7">
      <c r="G41996"/>
    </row>
    <row r="41997" spans="7:7">
      <c r="G41997"/>
    </row>
    <row r="41998" spans="7:7">
      <c r="G41998"/>
    </row>
    <row r="41999" spans="7:7">
      <c r="G41999"/>
    </row>
    <row r="42000" spans="7:7">
      <c r="G42000"/>
    </row>
    <row r="42001" spans="7:7">
      <c r="G42001"/>
    </row>
    <row r="42002" spans="7:7">
      <c r="G42002"/>
    </row>
    <row r="42003" spans="7:7">
      <c r="G42003"/>
    </row>
    <row r="42004" spans="7:7">
      <c r="G42004"/>
    </row>
    <row r="42005" spans="7:7">
      <c r="G42005"/>
    </row>
    <row r="42006" spans="7:7">
      <c r="G42006"/>
    </row>
    <row r="42007" spans="7:7">
      <c r="G42007"/>
    </row>
    <row r="42008" spans="7:7">
      <c r="G42008"/>
    </row>
    <row r="42009" spans="7:7">
      <c r="G42009"/>
    </row>
    <row r="42010" spans="7:7">
      <c r="G42010"/>
    </row>
    <row r="42011" spans="7:7">
      <c r="G42011"/>
    </row>
    <row r="42012" spans="7:7">
      <c r="G42012"/>
    </row>
    <row r="42013" spans="7:7">
      <c r="G42013"/>
    </row>
    <row r="42014" spans="7:7">
      <c r="G42014"/>
    </row>
    <row r="42015" spans="7:7">
      <c r="G42015"/>
    </row>
    <row r="42016" spans="7:7">
      <c r="G42016"/>
    </row>
    <row r="42017" spans="7:7">
      <c r="G42017"/>
    </row>
    <row r="42018" spans="7:7">
      <c r="G42018"/>
    </row>
    <row r="42019" spans="7:7">
      <c r="G42019"/>
    </row>
    <row r="42020" spans="7:7">
      <c r="G42020"/>
    </row>
    <row r="42021" spans="7:7">
      <c r="G42021"/>
    </row>
    <row r="42022" spans="7:7">
      <c r="G42022"/>
    </row>
    <row r="42023" spans="7:7">
      <c r="G42023"/>
    </row>
    <row r="42024" spans="7:7">
      <c r="G42024"/>
    </row>
    <row r="42025" spans="7:7">
      <c r="G42025"/>
    </row>
    <row r="42026" spans="7:7">
      <c r="G42026"/>
    </row>
    <row r="42027" spans="7:7">
      <c r="G42027"/>
    </row>
    <row r="42028" spans="7:7">
      <c r="G42028"/>
    </row>
    <row r="42029" spans="7:7">
      <c r="G42029"/>
    </row>
    <row r="42030" spans="7:7">
      <c r="G42030"/>
    </row>
    <row r="42031" spans="7:7">
      <c r="G42031"/>
    </row>
    <row r="42032" spans="7:7">
      <c r="G42032"/>
    </row>
    <row r="42033" spans="7:7">
      <c r="G42033"/>
    </row>
    <row r="42034" spans="7:7">
      <c r="G42034"/>
    </row>
    <row r="42035" spans="7:7">
      <c r="G42035"/>
    </row>
    <row r="42036" spans="7:7">
      <c r="G42036"/>
    </row>
    <row r="42037" spans="7:7">
      <c r="G42037"/>
    </row>
    <row r="42038" spans="7:7">
      <c r="G42038"/>
    </row>
    <row r="42039" spans="7:7">
      <c r="G42039"/>
    </row>
    <row r="42040" spans="7:7">
      <c r="G42040"/>
    </row>
    <row r="42041" spans="7:7">
      <c r="G42041"/>
    </row>
    <row r="42042" spans="7:7">
      <c r="G42042"/>
    </row>
    <row r="42043" spans="7:7">
      <c r="G42043"/>
    </row>
    <row r="42044" spans="7:7">
      <c r="G42044"/>
    </row>
    <row r="42045" spans="7:7">
      <c r="G42045"/>
    </row>
    <row r="42046" spans="7:7">
      <c r="G42046"/>
    </row>
    <row r="42047" spans="7:7">
      <c r="G42047"/>
    </row>
    <row r="42048" spans="7:7">
      <c r="G42048"/>
    </row>
    <row r="42049" spans="7:7">
      <c r="G42049"/>
    </row>
    <row r="42050" spans="7:7">
      <c r="G42050"/>
    </row>
    <row r="42051" spans="7:7">
      <c r="G42051"/>
    </row>
    <row r="42052" spans="7:7">
      <c r="G42052"/>
    </row>
    <row r="42053" spans="7:7">
      <c r="G42053"/>
    </row>
    <row r="42054" spans="7:7">
      <c r="G42054"/>
    </row>
    <row r="42055" spans="7:7">
      <c r="G42055"/>
    </row>
    <row r="42056" spans="7:7">
      <c r="G42056"/>
    </row>
    <row r="42057" spans="7:7">
      <c r="G42057"/>
    </row>
    <row r="42058" spans="7:7">
      <c r="G42058"/>
    </row>
    <row r="42059" spans="7:7">
      <c r="G42059"/>
    </row>
    <row r="42060" spans="7:7">
      <c r="G42060"/>
    </row>
    <row r="42061" spans="7:7">
      <c r="G42061"/>
    </row>
    <row r="42062" spans="7:7">
      <c r="G42062"/>
    </row>
    <row r="42063" spans="7:7">
      <c r="G42063"/>
    </row>
    <row r="42064" spans="7:7">
      <c r="G42064"/>
    </row>
    <row r="42065" spans="7:7">
      <c r="G42065"/>
    </row>
    <row r="42066" spans="7:7">
      <c r="G42066"/>
    </row>
    <row r="42067" spans="7:7">
      <c r="G42067"/>
    </row>
    <row r="42068" spans="7:7">
      <c r="G42068"/>
    </row>
    <row r="42069" spans="7:7">
      <c r="G42069"/>
    </row>
    <row r="42070" spans="7:7">
      <c r="G42070"/>
    </row>
    <row r="42071" spans="7:7">
      <c r="G42071"/>
    </row>
    <row r="42072" spans="7:7">
      <c r="G42072"/>
    </row>
    <row r="42073" spans="7:7">
      <c r="G42073"/>
    </row>
    <row r="42074" spans="7:7">
      <c r="G42074"/>
    </row>
    <row r="42075" spans="7:7">
      <c r="G42075"/>
    </row>
    <row r="42076" spans="7:7">
      <c r="G42076"/>
    </row>
    <row r="42077" spans="7:7">
      <c r="G42077"/>
    </row>
    <row r="42078" spans="7:7">
      <c r="G42078"/>
    </row>
    <row r="42079" spans="7:7">
      <c r="G42079"/>
    </row>
    <row r="42080" spans="7:7">
      <c r="G42080"/>
    </row>
    <row r="42081" spans="7:7">
      <c r="G42081"/>
    </row>
    <row r="42082" spans="7:7">
      <c r="G42082"/>
    </row>
    <row r="42083" spans="7:7">
      <c r="G42083"/>
    </row>
    <row r="42084" spans="7:7">
      <c r="G42084"/>
    </row>
    <row r="42085" spans="7:7">
      <c r="G42085"/>
    </row>
    <row r="42086" spans="7:7">
      <c r="G42086"/>
    </row>
    <row r="42087" spans="7:7">
      <c r="G42087"/>
    </row>
    <row r="42088" spans="7:7">
      <c r="G42088"/>
    </row>
    <row r="42089" spans="7:7">
      <c r="G42089"/>
    </row>
    <row r="42090" spans="7:7">
      <c r="G42090"/>
    </row>
    <row r="42091" spans="7:7">
      <c r="G42091"/>
    </row>
    <row r="42092" spans="7:7">
      <c r="G42092"/>
    </row>
    <row r="42093" spans="7:7">
      <c r="G42093"/>
    </row>
    <row r="42094" spans="7:7">
      <c r="G42094"/>
    </row>
    <row r="42095" spans="7:7">
      <c r="G42095"/>
    </row>
    <row r="42096" spans="7:7">
      <c r="G42096"/>
    </row>
    <row r="42097" spans="7:7">
      <c r="G42097"/>
    </row>
    <row r="42098" spans="7:7">
      <c r="G42098"/>
    </row>
    <row r="42099" spans="7:7">
      <c r="G42099"/>
    </row>
    <row r="42100" spans="7:7">
      <c r="G42100"/>
    </row>
    <row r="42101" spans="7:7">
      <c r="G42101"/>
    </row>
    <row r="42102" spans="7:7">
      <c r="G42102"/>
    </row>
    <row r="42103" spans="7:7">
      <c r="G42103"/>
    </row>
    <row r="42104" spans="7:7">
      <c r="G42104"/>
    </row>
    <row r="42105" spans="7:7">
      <c r="G42105"/>
    </row>
    <row r="42106" spans="7:7">
      <c r="G42106"/>
    </row>
    <row r="42107" spans="7:7">
      <c r="G42107"/>
    </row>
    <row r="42108" spans="7:7">
      <c r="G42108"/>
    </row>
    <row r="42109" spans="7:7">
      <c r="G42109"/>
    </row>
    <row r="42110" spans="7:7">
      <c r="G42110"/>
    </row>
    <row r="42111" spans="7:7">
      <c r="G42111"/>
    </row>
    <row r="42112" spans="7:7">
      <c r="G42112"/>
    </row>
    <row r="42113" spans="7:7">
      <c r="G42113"/>
    </row>
    <row r="42114" spans="7:7">
      <c r="G42114"/>
    </row>
    <row r="42115" spans="7:7">
      <c r="G42115"/>
    </row>
    <row r="42116" spans="7:7">
      <c r="G42116"/>
    </row>
    <row r="42117" spans="7:7">
      <c r="G42117"/>
    </row>
    <row r="42118" spans="7:7">
      <c r="G42118"/>
    </row>
    <row r="42119" spans="7:7">
      <c r="G42119"/>
    </row>
    <row r="42120" spans="7:7">
      <c r="G42120"/>
    </row>
    <row r="42121" spans="7:7">
      <c r="G42121"/>
    </row>
    <row r="42122" spans="7:7">
      <c r="G42122"/>
    </row>
    <row r="42123" spans="7:7">
      <c r="G42123"/>
    </row>
    <row r="42124" spans="7:7">
      <c r="G42124"/>
    </row>
    <row r="42125" spans="7:7">
      <c r="G42125"/>
    </row>
    <row r="42126" spans="7:7">
      <c r="G42126"/>
    </row>
    <row r="42127" spans="7:7">
      <c r="G42127"/>
    </row>
    <row r="42128" spans="7:7">
      <c r="G42128"/>
    </row>
    <row r="42129" spans="7:7">
      <c r="G42129"/>
    </row>
    <row r="42130" spans="7:7">
      <c r="G42130"/>
    </row>
    <row r="42131" spans="7:7">
      <c r="G42131"/>
    </row>
    <row r="42132" spans="7:7">
      <c r="G42132"/>
    </row>
    <row r="42133" spans="7:7">
      <c r="G42133"/>
    </row>
    <row r="42134" spans="7:7">
      <c r="G42134"/>
    </row>
    <row r="42135" spans="7:7">
      <c r="G42135"/>
    </row>
    <row r="42136" spans="7:7">
      <c r="G42136"/>
    </row>
    <row r="42137" spans="7:7">
      <c r="G42137"/>
    </row>
    <row r="42138" spans="7:7">
      <c r="G42138"/>
    </row>
    <row r="42139" spans="7:7">
      <c r="G42139"/>
    </row>
    <row r="42140" spans="7:7">
      <c r="G42140"/>
    </row>
    <row r="42141" spans="7:7">
      <c r="G42141"/>
    </row>
    <row r="42142" spans="7:7">
      <c r="G42142"/>
    </row>
    <row r="42143" spans="7:7">
      <c r="G42143"/>
    </row>
    <row r="42144" spans="7:7">
      <c r="G42144"/>
    </row>
    <row r="42145" spans="7:7">
      <c r="G42145"/>
    </row>
    <row r="42146" spans="7:7">
      <c r="G42146"/>
    </row>
    <row r="42147" spans="7:7">
      <c r="G42147"/>
    </row>
    <row r="42148" spans="7:7">
      <c r="G42148"/>
    </row>
    <row r="42149" spans="7:7">
      <c r="G42149"/>
    </row>
    <row r="42150" spans="7:7">
      <c r="G42150"/>
    </row>
    <row r="42151" spans="7:7">
      <c r="G42151"/>
    </row>
    <row r="42152" spans="7:7">
      <c r="G42152"/>
    </row>
    <row r="42153" spans="7:7">
      <c r="G42153"/>
    </row>
    <row r="42154" spans="7:7">
      <c r="G42154"/>
    </row>
    <row r="42155" spans="7:7">
      <c r="G42155"/>
    </row>
    <row r="42156" spans="7:7">
      <c r="G42156"/>
    </row>
    <row r="42157" spans="7:7">
      <c r="G42157"/>
    </row>
    <row r="42158" spans="7:7">
      <c r="G42158"/>
    </row>
    <row r="42159" spans="7:7">
      <c r="G42159"/>
    </row>
    <row r="42160" spans="7:7">
      <c r="G42160"/>
    </row>
    <row r="42161" spans="7:7">
      <c r="G42161"/>
    </row>
    <row r="42162" spans="7:7">
      <c r="G42162"/>
    </row>
    <row r="42163" spans="7:7">
      <c r="G42163"/>
    </row>
    <row r="42164" spans="7:7">
      <c r="G42164"/>
    </row>
    <row r="42165" spans="7:7">
      <c r="G42165"/>
    </row>
    <row r="42166" spans="7:7">
      <c r="G42166"/>
    </row>
    <row r="42167" spans="7:7">
      <c r="G42167"/>
    </row>
    <row r="42168" spans="7:7">
      <c r="G42168"/>
    </row>
    <row r="42169" spans="7:7">
      <c r="G42169"/>
    </row>
    <row r="42170" spans="7:7">
      <c r="G42170"/>
    </row>
    <row r="42171" spans="7:7">
      <c r="G42171"/>
    </row>
    <row r="42172" spans="7:7">
      <c r="G42172"/>
    </row>
    <row r="42173" spans="7:7">
      <c r="G42173"/>
    </row>
    <row r="42174" spans="7:7">
      <c r="G42174"/>
    </row>
    <row r="42175" spans="7:7">
      <c r="G42175"/>
    </row>
    <row r="42176" spans="7:7">
      <c r="G42176"/>
    </row>
    <row r="42177" spans="7:7">
      <c r="G42177"/>
    </row>
    <row r="42178" spans="7:7">
      <c r="G42178"/>
    </row>
    <row r="42179" spans="7:7">
      <c r="G42179"/>
    </row>
    <row r="42180" spans="7:7">
      <c r="G42180"/>
    </row>
    <row r="42181" spans="7:7">
      <c r="G42181"/>
    </row>
    <row r="42182" spans="7:7">
      <c r="G42182"/>
    </row>
    <row r="42183" spans="7:7">
      <c r="G42183"/>
    </row>
    <row r="42184" spans="7:7">
      <c r="G42184"/>
    </row>
    <row r="42185" spans="7:7">
      <c r="G42185"/>
    </row>
    <row r="42186" spans="7:7">
      <c r="G42186"/>
    </row>
    <row r="42187" spans="7:7">
      <c r="G42187"/>
    </row>
    <row r="42188" spans="7:7">
      <c r="G42188"/>
    </row>
    <row r="42189" spans="7:7">
      <c r="G42189"/>
    </row>
    <row r="42190" spans="7:7">
      <c r="G42190"/>
    </row>
    <row r="42191" spans="7:7">
      <c r="G42191"/>
    </row>
    <row r="42192" spans="7:7">
      <c r="G42192"/>
    </row>
    <row r="42193" spans="7:7">
      <c r="G42193"/>
    </row>
    <row r="42194" spans="7:7">
      <c r="G42194"/>
    </row>
    <row r="42195" spans="7:7">
      <c r="G42195"/>
    </row>
    <row r="42196" spans="7:7">
      <c r="G42196"/>
    </row>
    <row r="42197" spans="7:7">
      <c r="G42197"/>
    </row>
    <row r="42198" spans="7:7">
      <c r="G42198"/>
    </row>
    <row r="42199" spans="7:7">
      <c r="G42199"/>
    </row>
    <row r="42200" spans="7:7">
      <c r="G42200"/>
    </row>
    <row r="42201" spans="7:7">
      <c r="G42201"/>
    </row>
    <row r="42202" spans="7:7">
      <c r="G42202"/>
    </row>
    <row r="42203" spans="7:7">
      <c r="G42203"/>
    </row>
    <row r="42204" spans="7:7">
      <c r="G42204"/>
    </row>
    <row r="42205" spans="7:7">
      <c r="G42205"/>
    </row>
    <row r="42206" spans="7:7">
      <c r="G42206"/>
    </row>
    <row r="42207" spans="7:7">
      <c r="G42207"/>
    </row>
    <row r="42208" spans="7:7">
      <c r="G42208"/>
    </row>
    <row r="42209" spans="7:7">
      <c r="G42209"/>
    </row>
    <row r="42210" spans="7:7">
      <c r="G42210"/>
    </row>
    <row r="42211" spans="7:7">
      <c r="G42211"/>
    </row>
    <row r="42212" spans="7:7">
      <c r="G42212"/>
    </row>
    <row r="42213" spans="7:7">
      <c r="G42213"/>
    </row>
    <row r="42214" spans="7:7">
      <c r="G42214"/>
    </row>
    <row r="42215" spans="7:7">
      <c r="G42215"/>
    </row>
    <row r="42216" spans="7:7">
      <c r="G42216"/>
    </row>
    <row r="42217" spans="7:7">
      <c r="G42217"/>
    </row>
    <row r="42218" spans="7:7">
      <c r="G42218"/>
    </row>
    <row r="42219" spans="7:7">
      <c r="G42219"/>
    </row>
    <row r="42220" spans="7:7">
      <c r="G42220"/>
    </row>
    <row r="42221" spans="7:7">
      <c r="G42221"/>
    </row>
    <row r="42222" spans="7:7">
      <c r="G42222"/>
    </row>
    <row r="42223" spans="7:7">
      <c r="G42223"/>
    </row>
    <row r="42224" spans="7:7">
      <c r="G42224"/>
    </row>
    <row r="42225" spans="7:7">
      <c r="G42225"/>
    </row>
    <row r="42226" spans="7:7">
      <c r="G42226"/>
    </row>
    <row r="42227" spans="7:7">
      <c r="G42227"/>
    </row>
    <row r="42228" spans="7:7">
      <c r="G42228"/>
    </row>
    <row r="42229" spans="7:7">
      <c r="G42229"/>
    </row>
    <row r="42230" spans="7:7">
      <c r="G42230"/>
    </row>
    <row r="42231" spans="7:7">
      <c r="G42231"/>
    </row>
    <row r="42232" spans="7:7">
      <c r="G42232"/>
    </row>
    <row r="42233" spans="7:7">
      <c r="G42233"/>
    </row>
    <row r="42234" spans="7:7">
      <c r="G42234"/>
    </row>
    <row r="42235" spans="7:7">
      <c r="G42235"/>
    </row>
    <row r="42236" spans="7:7">
      <c r="G42236"/>
    </row>
    <row r="42237" spans="7:7">
      <c r="G42237"/>
    </row>
    <row r="42238" spans="7:7">
      <c r="G42238"/>
    </row>
    <row r="42239" spans="7:7">
      <c r="G42239"/>
    </row>
    <row r="42240" spans="7:7">
      <c r="G42240"/>
    </row>
    <row r="42241" spans="7:7">
      <c r="G42241"/>
    </row>
    <row r="42242" spans="7:7">
      <c r="G42242"/>
    </row>
    <row r="42243" spans="7:7">
      <c r="G42243"/>
    </row>
    <row r="42244" spans="7:7">
      <c r="G42244"/>
    </row>
    <row r="42245" spans="7:7">
      <c r="G42245"/>
    </row>
    <row r="42246" spans="7:7">
      <c r="G42246"/>
    </row>
    <row r="42247" spans="7:7">
      <c r="G42247"/>
    </row>
    <row r="42248" spans="7:7">
      <c r="G42248"/>
    </row>
    <row r="42249" spans="7:7">
      <c r="G42249"/>
    </row>
    <row r="42250" spans="7:7">
      <c r="G42250"/>
    </row>
    <row r="42251" spans="7:7">
      <c r="G42251"/>
    </row>
    <row r="42252" spans="7:7">
      <c r="G42252"/>
    </row>
    <row r="42253" spans="7:7">
      <c r="G42253"/>
    </row>
    <row r="42254" spans="7:7">
      <c r="G42254"/>
    </row>
    <row r="42255" spans="7:7">
      <c r="G42255"/>
    </row>
    <row r="42256" spans="7:7">
      <c r="G42256"/>
    </row>
    <row r="42257" spans="7:7">
      <c r="G42257"/>
    </row>
    <row r="42258" spans="7:7">
      <c r="G42258"/>
    </row>
    <row r="42259" spans="7:7">
      <c r="G42259"/>
    </row>
    <row r="42260" spans="7:7">
      <c r="G42260"/>
    </row>
    <row r="42261" spans="7:7">
      <c r="G42261"/>
    </row>
    <row r="42262" spans="7:7">
      <c r="G42262"/>
    </row>
    <row r="42263" spans="7:7">
      <c r="G42263"/>
    </row>
    <row r="42264" spans="7:7">
      <c r="G42264"/>
    </row>
    <row r="42265" spans="7:7">
      <c r="G42265"/>
    </row>
    <row r="42266" spans="7:7">
      <c r="G42266"/>
    </row>
    <row r="42267" spans="7:7">
      <c r="G42267"/>
    </row>
    <row r="42268" spans="7:7">
      <c r="G42268"/>
    </row>
    <row r="42269" spans="7:7">
      <c r="G42269"/>
    </row>
    <row r="42270" spans="7:7">
      <c r="G42270"/>
    </row>
    <row r="42271" spans="7:7">
      <c r="G42271"/>
    </row>
    <row r="42272" spans="7:7">
      <c r="G42272"/>
    </row>
    <row r="42273" spans="7:7">
      <c r="G42273"/>
    </row>
    <row r="42274" spans="7:7">
      <c r="G42274"/>
    </row>
    <row r="42275" spans="7:7">
      <c r="G42275"/>
    </row>
    <row r="42276" spans="7:7">
      <c r="G42276"/>
    </row>
    <row r="42277" spans="7:7">
      <c r="G42277"/>
    </row>
    <row r="42278" spans="7:7">
      <c r="G42278"/>
    </row>
    <row r="42279" spans="7:7">
      <c r="G42279"/>
    </row>
    <row r="42280" spans="7:7">
      <c r="G42280"/>
    </row>
    <row r="42281" spans="7:7">
      <c r="G42281"/>
    </row>
    <row r="42282" spans="7:7">
      <c r="G42282"/>
    </row>
    <row r="42283" spans="7:7">
      <c r="G42283"/>
    </row>
    <row r="42284" spans="7:7">
      <c r="G42284"/>
    </row>
    <row r="42285" spans="7:7">
      <c r="G42285"/>
    </row>
    <row r="42286" spans="7:7">
      <c r="G42286"/>
    </row>
    <row r="42287" spans="7:7">
      <c r="G42287"/>
    </row>
    <row r="42288" spans="7:7">
      <c r="G42288"/>
    </row>
    <row r="42289" spans="7:7">
      <c r="G42289"/>
    </row>
    <row r="42290" spans="7:7">
      <c r="G42290"/>
    </row>
    <row r="42291" spans="7:7">
      <c r="G42291"/>
    </row>
    <row r="42292" spans="7:7">
      <c r="G42292"/>
    </row>
    <row r="42293" spans="7:7">
      <c r="G42293"/>
    </row>
    <row r="42294" spans="7:7">
      <c r="G42294"/>
    </row>
    <row r="42295" spans="7:7">
      <c r="G42295"/>
    </row>
    <row r="42296" spans="7:7">
      <c r="G42296"/>
    </row>
    <row r="42297" spans="7:7">
      <c r="G42297"/>
    </row>
    <row r="42298" spans="7:7">
      <c r="G42298"/>
    </row>
    <row r="42299" spans="7:7">
      <c r="G42299"/>
    </row>
    <row r="42300" spans="7:7">
      <c r="G42300"/>
    </row>
    <row r="42301" spans="7:7">
      <c r="G42301"/>
    </row>
    <row r="42302" spans="7:7">
      <c r="G42302"/>
    </row>
    <row r="42303" spans="7:7">
      <c r="G42303"/>
    </row>
    <row r="42304" spans="7:7">
      <c r="G42304"/>
    </row>
    <row r="42305" spans="7:7">
      <c r="G42305"/>
    </row>
    <row r="42306" spans="7:7">
      <c r="G42306"/>
    </row>
    <row r="42307" spans="7:7">
      <c r="G42307"/>
    </row>
    <row r="42308" spans="7:7">
      <c r="G42308"/>
    </row>
    <row r="42309" spans="7:7">
      <c r="G42309"/>
    </row>
    <row r="42310" spans="7:7">
      <c r="G42310"/>
    </row>
    <row r="42311" spans="7:7">
      <c r="G42311"/>
    </row>
    <row r="42312" spans="7:7">
      <c r="G42312"/>
    </row>
    <row r="42313" spans="7:7">
      <c r="G42313"/>
    </row>
    <row r="42314" spans="7:7">
      <c r="G42314"/>
    </row>
    <row r="42315" spans="7:7">
      <c r="G42315"/>
    </row>
    <row r="42316" spans="7:7">
      <c r="G42316"/>
    </row>
    <row r="42317" spans="7:7">
      <c r="G42317"/>
    </row>
    <row r="42318" spans="7:7">
      <c r="G42318"/>
    </row>
    <row r="42319" spans="7:7">
      <c r="G42319"/>
    </row>
    <row r="42320" spans="7:7">
      <c r="G42320"/>
    </row>
    <row r="42321" spans="7:7">
      <c r="G42321"/>
    </row>
    <row r="42322" spans="7:7">
      <c r="G42322"/>
    </row>
    <row r="42323" spans="7:7">
      <c r="G42323"/>
    </row>
    <row r="42324" spans="7:7">
      <c r="G42324"/>
    </row>
    <row r="42325" spans="7:7">
      <c r="G42325"/>
    </row>
    <row r="42326" spans="7:7">
      <c r="G42326"/>
    </row>
    <row r="42327" spans="7:7">
      <c r="G42327"/>
    </row>
    <row r="42328" spans="7:7">
      <c r="G42328"/>
    </row>
    <row r="42329" spans="7:7">
      <c r="G42329"/>
    </row>
    <row r="42330" spans="7:7">
      <c r="G42330"/>
    </row>
    <row r="42331" spans="7:7">
      <c r="G42331"/>
    </row>
    <row r="42332" spans="7:7">
      <c r="G42332"/>
    </row>
    <row r="42333" spans="7:7">
      <c r="G42333"/>
    </row>
    <row r="42334" spans="7:7">
      <c r="G42334"/>
    </row>
    <row r="42335" spans="7:7">
      <c r="G42335"/>
    </row>
    <row r="42336" spans="7:7">
      <c r="G42336"/>
    </row>
    <row r="42337" spans="7:7">
      <c r="G42337"/>
    </row>
    <row r="42338" spans="7:7">
      <c r="G42338"/>
    </row>
    <row r="42339" spans="7:7">
      <c r="G42339"/>
    </row>
    <row r="42340" spans="7:7">
      <c r="G42340"/>
    </row>
    <row r="42341" spans="7:7">
      <c r="G42341"/>
    </row>
    <row r="42342" spans="7:7">
      <c r="G42342"/>
    </row>
    <row r="42343" spans="7:7">
      <c r="G42343"/>
    </row>
    <row r="42344" spans="7:7">
      <c r="G42344"/>
    </row>
    <row r="42345" spans="7:7">
      <c r="G42345"/>
    </row>
    <row r="42346" spans="7:7">
      <c r="G42346"/>
    </row>
    <row r="42347" spans="7:7">
      <c r="G42347"/>
    </row>
    <row r="42348" spans="7:7">
      <c r="G42348"/>
    </row>
    <row r="42349" spans="7:7">
      <c r="G42349"/>
    </row>
    <row r="42350" spans="7:7">
      <c r="G42350"/>
    </row>
    <row r="42351" spans="7:7">
      <c r="G42351"/>
    </row>
    <row r="42352" spans="7:7">
      <c r="G42352"/>
    </row>
    <row r="42353" spans="7:7">
      <c r="G42353"/>
    </row>
    <row r="42354" spans="7:7">
      <c r="G42354"/>
    </row>
    <row r="42355" spans="7:7">
      <c r="G42355"/>
    </row>
    <row r="42356" spans="7:7">
      <c r="G42356"/>
    </row>
    <row r="42357" spans="7:7">
      <c r="G42357"/>
    </row>
    <row r="42358" spans="7:7">
      <c r="G42358"/>
    </row>
    <row r="42359" spans="7:7">
      <c r="G42359"/>
    </row>
    <row r="42360" spans="7:7">
      <c r="G42360"/>
    </row>
    <row r="42361" spans="7:7">
      <c r="G42361"/>
    </row>
    <row r="42362" spans="7:7">
      <c r="G42362"/>
    </row>
    <row r="42363" spans="7:7">
      <c r="G42363"/>
    </row>
    <row r="42364" spans="7:7">
      <c r="G42364"/>
    </row>
    <row r="42365" spans="7:7">
      <c r="G42365"/>
    </row>
    <row r="42366" spans="7:7">
      <c r="G42366"/>
    </row>
    <row r="42367" spans="7:7">
      <c r="G42367"/>
    </row>
    <row r="42368" spans="7:7">
      <c r="G42368"/>
    </row>
    <row r="42369" spans="7:7">
      <c r="G42369"/>
    </row>
    <row r="42370" spans="7:7">
      <c r="G42370"/>
    </row>
    <row r="42371" spans="7:7">
      <c r="G42371"/>
    </row>
    <row r="42372" spans="7:7">
      <c r="G42372"/>
    </row>
    <row r="42373" spans="7:7">
      <c r="G42373"/>
    </row>
    <row r="42374" spans="7:7">
      <c r="G42374"/>
    </row>
    <row r="42375" spans="7:7">
      <c r="G42375"/>
    </row>
    <row r="42376" spans="7:7">
      <c r="G42376"/>
    </row>
    <row r="42377" spans="7:7">
      <c r="G42377"/>
    </row>
    <row r="42378" spans="7:7">
      <c r="G42378"/>
    </row>
    <row r="42379" spans="7:7">
      <c r="G42379"/>
    </row>
    <row r="42380" spans="7:7">
      <c r="G42380"/>
    </row>
    <row r="42381" spans="7:7">
      <c r="G42381"/>
    </row>
    <row r="42382" spans="7:7">
      <c r="G42382"/>
    </row>
    <row r="42383" spans="7:7">
      <c r="G42383"/>
    </row>
    <row r="42384" spans="7:7">
      <c r="G42384"/>
    </row>
    <row r="42385" spans="7:7">
      <c r="G42385"/>
    </row>
    <row r="42386" spans="7:7">
      <c r="G42386"/>
    </row>
    <row r="42387" spans="7:7">
      <c r="G42387"/>
    </row>
    <row r="42388" spans="7:7">
      <c r="G42388"/>
    </row>
    <row r="42389" spans="7:7">
      <c r="G42389"/>
    </row>
    <row r="42390" spans="7:7">
      <c r="G42390"/>
    </row>
    <row r="42391" spans="7:7">
      <c r="G42391"/>
    </row>
    <row r="42392" spans="7:7">
      <c r="G42392"/>
    </row>
    <row r="42393" spans="7:7">
      <c r="G42393"/>
    </row>
    <row r="42394" spans="7:7">
      <c r="G42394"/>
    </row>
    <row r="42395" spans="7:7">
      <c r="G42395"/>
    </row>
    <row r="42396" spans="7:7">
      <c r="G42396"/>
    </row>
    <row r="42397" spans="7:7">
      <c r="G42397"/>
    </row>
    <row r="42398" spans="7:7">
      <c r="G42398"/>
    </row>
    <row r="42399" spans="7:7">
      <c r="G42399"/>
    </row>
    <row r="42400" spans="7:7">
      <c r="G42400"/>
    </row>
    <row r="42401" spans="7:7">
      <c r="G42401"/>
    </row>
    <row r="42402" spans="7:7">
      <c r="G42402"/>
    </row>
    <row r="42403" spans="7:7">
      <c r="G42403"/>
    </row>
    <row r="42404" spans="7:7">
      <c r="G42404"/>
    </row>
    <row r="42405" spans="7:7">
      <c r="G42405"/>
    </row>
    <row r="42406" spans="7:7">
      <c r="G42406"/>
    </row>
    <row r="42407" spans="7:7">
      <c r="G42407"/>
    </row>
    <row r="42408" spans="7:7">
      <c r="G42408"/>
    </row>
    <row r="42409" spans="7:7">
      <c r="G42409"/>
    </row>
    <row r="42410" spans="7:7">
      <c r="G42410"/>
    </row>
    <row r="42411" spans="7:7">
      <c r="G42411"/>
    </row>
    <row r="42412" spans="7:7">
      <c r="G42412"/>
    </row>
    <row r="42413" spans="7:7">
      <c r="G42413"/>
    </row>
    <row r="42414" spans="7:7">
      <c r="G42414"/>
    </row>
    <row r="42415" spans="7:7">
      <c r="G42415"/>
    </row>
    <row r="42416" spans="7:7">
      <c r="G42416"/>
    </row>
    <row r="42417" spans="7:7">
      <c r="G42417"/>
    </row>
    <row r="42418" spans="7:7">
      <c r="G42418"/>
    </row>
    <row r="42419" spans="7:7">
      <c r="G42419"/>
    </row>
    <row r="42420" spans="7:7">
      <c r="G42420"/>
    </row>
    <row r="42421" spans="7:7">
      <c r="G42421"/>
    </row>
    <row r="42422" spans="7:7">
      <c r="G42422"/>
    </row>
    <row r="42423" spans="7:7">
      <c r="G42423"/>
    </row>
    <row r="42424" spans="7:7">
      <c r="G42424"/>
    </row>
    <row r="42425" spans="7:7">
      <c r="G42425"/>
    </row>
    <row r="42426" spans="7:7">
      <c r="G42426"/>
    </row>
    <row r="42427" spans="7:7">
      <c r="G42427"/>
    </row>
    <row r="42428" spans="7:7">
      <c r="G42428"/>
    </row>
    <row r="42429" spans="7:7">
      <c r="G42429"/>
    </row>
    <row r="42430" spans="7:7">
      <c r="G42430"/>
    </row>
    <row r="42431" spans="7:7">
      <c r="G42431"/>
    </row>
    <row r="42432" spans="7:7">
      <c r="G42432"/>
    </row>
    <row r="42433" spans="7:7">
      <c r="G42433"/>
    </row>
    <row r="42434" spans="7:7">
      <c r="G42434"/>
    </row>
    <row r="42435" spans="7:7">
      <c r="G42435"/>
    </row>
    <row r="42436" spans="7:7">
      <c r="G42436"/>
    </row>
    <row r="42437" spans="7:7">
      <c r="G42437"/>
    </row>
    <row r="42438" spans="7:7">
      <c r="G42438"/>
    </row>
    <row r="42439" spans="7:7">
      <c r="G42439"/>
    </row>
    <row r="42440" spans="7:7">
      <c r="G42440"/>
    </row>
    <row r="42441" spans="7:7">
      <c r="G42441"/>
    </row>
    <row r="42442" spans="7:7">
      <c r="G42442"/>
    </row>
    <row r="42443" spans="7:7">
      <c r="G42443"/>
    </row>
    <row r="42444" spans="7:7">
      <c r="G42444"/>
    </row>
    <row r="42445" spans="7:7">
      <c r="G42445"/>
    </row>
    <row r="42446" spans="7:7">
      <c r="G42446"/>
    </row>
    <row r="42447" spans="7:7">
      <c r="G42447"/>
    </row>
    <row r="42448" spans="7:7">
      <c r="G42448"/>
    </row>
    <row r="42449" spans="7:7">
      <c r="G42449"/>
    </row>
    <row r="42450" spans="7:7">
      <c r="G42450"/>
    </row>
    <row r="42451" spans="7:7">
      <c r="G42451"/>
    </row>
    <row r="42452" spans="7:7">
      <c r="G42452"/>
    </row>
    <row r="42453" spans="7:7">
      <c r="G42453"/>
    </row>
    <row r="42454" spans="7:7">
      <c r="G42454"/>
    </row>
    <row r="42455" spans="7:7">
      <c r="G42455"/>
    </row>
    <row r="42456" spans="7:7">
      <c r="G42456"/>
    </row>
    <row r="42457" spans="7:7">
      <c r="G42457"/>
    </row>
    <row r="42458" spans="7:7">
      <c r="G42458"/>
    </row>
    <row r="42459" spans="7:7">
      <c r="G42459"/>
    </row>
    <row r="42460" spans="7:7">
      <c r="G42460"/>
    </row>
    <row r="42461" spans="7:7">
      <c r="G42461"/>
    </row>
    <row r="42462" spans="7:7">
      <c r="G42462"/>
    </row>
    <row r="42463" spans="7:7">
      <c r="G42463"/>
    </row>
    <row r="42464" spans="7:7">
      <c r="G42464"/>
    </row>
    <row r="42465" spans="7:7">
      <c r="G42465"/>
    </row>
    <row r="42466" spans="7:7">
      <c r="G42466"/>
    </row>
    <row r="42467" spans="7:7">
      <c r="G42467"/>
    </row>
    <row r="42468" spans="7:7">
      <c r="G42468"/>
    </row>
    <row r="42469" spans="7:7">
      <c r="G42469"/>
    </row>
    <row r="42470" spans="7:7">
      <c r="G42470"/>
    </row>
    <row r="42471" spans="7:7">
      <c r="G42471"/>
    </row>
    <row r="42472" spans="7:7">
      <c r="G42472"/>
    </row>
    <row r="42473" spans="7:7">
      <c r="G42473"/>
    </row>
    <row r="42474" spans="7:7">
      <c r="G42474"/>
    </row>
    <row r="42475" spans="7:7">
      <c r="G42475"/>
    </row>
    <row r="42476" spans="7:7">
      <c r="G42476"/>
    </row>
    <row r="42477" spans="7:7">
      <c r="G42477"/>
    </row>
    <row r="42478" spans="7:7">
      <c r="G42478"/>
    </row>
    <row r="42479" spans="7:7">
      <c r="G42479"/>
    </row>
    <row r="42480" spans="7:7">
      <c r="G42480"/>
    </row>
    <row r="42481" spans="7:7">
      <c r="G42481"/>
    </row>
    <row r="42482" spans="7:7">
      <c r="G42482"/>
    </row>
    <row r="42483" spans="7:7">
      <c r="G42483"/>
    </row>
    <row r="42484" spans="7:7">
      <c r="G42484"/>
    </row>
    <row r="42485" spans="7:7">
      <c r="G42485"/>
    </row>
    <row r="42486" spans="7:7">
      <c r="G42486"/>
    </row>
    <row r="42487" spans="7:7">
      <c r="G42487"/>
    </row>
    <row r="42488" spans="7:7">
      <c r="G42488"/>
    </row>
    <row r="42489" spans="7:7">
      <c r="G42489"/>
    </row>
    <row r="42490" spans="7:7">
      <c r="G42490"/>
    </row>
    <row r="42491" spans="7:7">
      <c r="G42491"/>
    </row>
    <row r="42492" spans="7:7">
      <c r="G42492"/>
    </row>
    <row r="42493" spans="7:7">
      <c r="G42493"/>
    </row>
    <row r="42494" spans="7:7">
      <c r="G42494"/>
    </row>
    <row r="42495" spans="7:7">
      <c r="G42495"/>
    </row>
    <row r="42496" spans="7:7">
      <c r="G42496"/>
    </row>
    <row r="42497" spans="7:7">
      <c r="G42497"/>
    </row>
    <row r="42498" spans="7:7">
      <c r="G42498"/>
    </row>
    <row r="42499" spans="7:7">
      <c r="G42499"/>
    </row>
    <row r="42500" spans="7:7">
      <c r="G42500"/>
    </row>
    <row r="42501" spans="7:7">
      <c r="G42501"/>
    </row>
    <row r="42502" spans="7:7">
      <c r="G42502"/>
    </row>
    <row r="42503" spans="7:7">
      <c r="G42503"/>
    </row>
    <row r="42504" spans="7:7">
      <c r="G42504"/>
    </row>
    <row r="42505" spans="7:7">
      <c r="G42505"/>
    </row>
    <row r="42506" spans="7:7">
      <c r="G42506"/>
    </row>
    <row r="42507" spans="7:7">
      <c r="G42507"/>
    </row>
    <row r="42508" spans="7:7">
      <c r="G42508"/>
    </row>
    <row r="42509" spans="7:7">
      <c r="G42509"/>
    </row>
    <row r="42510" spans="7:7">
      <c r="G42510"/>
    </row>
    <row r="42511" spans="7:7">
      <c r="G42511"/>
    </row>
    <row r="42512" spans="7:7">
      <c r="G42512"/>
    </row>
    <row r="42513" spans="7:7">
      <c r="G42513"/>
    </row>
    <row r="42514" spans="7:7">
      <c r="G42514"/>
    </row>
    <row r="42515" spans="7:7">
      <c r="G42515"/>
    </row>
    <row r="42516" spans="7:7">
      <c r="G42516"/>
    </row>
    <row r="42517" spans="7:7">
      <c r="G42517"/>
    </row>
    <row r="42518" spans="7:7">
      <c r="G42518"/>
    </row>
    <row r="42519" spans="7:7">
      <c r="G42519"/>
    </row>
    <row r="42520" spans="7:7">
      <c r="G42520"/>
    </row>
    <row r="42521" spans="7:7">
      <c r="G42521"/>
    </row>
    <row r="42522" spans="7:7">
      <c r="G42522"/>
    </row>
    <row r="42523" spans="7:7">
      <c r="G42523"/>
    </row>
    <row r="42524" spans="7:7">
      <c r="G42524"/>
    </row>
    <row r="42525" spans="7:7">
      <c r="G42525"/>
    </row>
    <row r="42526" spans="7:7">
      <c r="G42526"/>
    </row>
    <row r="42527" spans="7:7">
      <c r="G42527"/>
    </row>
    <row r="42528" spans="7:7">
      <c r="G42528"/>
    </row>
    <row r="42529" spans="7:7">
      <c r="G42529"/>
    </row>
    <row r="42530" spans="7:7">
      <c r="G42530"/>
    </row>
    <row r="42531" spans="7:7">
      <c r="G42531"/>
    </row>
    <row r="42532" spans="7:7">
      <c r="G42532"/>
    </row>
    <row r="42533" spans="7:7">
      <c r="G42533"/>
    </row>
    <row r="42534" spans="7:7">
      <c r="G42534"/>
    </row>
    <row r="42535" spans="7:7">
      <c r="G42535"/>
    </row>
    <row r="42536" spans="7:7">
      <c r="G42536"/>
    </row>
    <row r="42537" spans="7:7">
      <c r="G42537"/>
    </row>
    <row r="42538" spans="7:7">
      <c r="G42538"/>
    </row>
    <row r="42539" spans="7:7">
      <c r="G42539"/>
    </row>
    <row r="42540" spans="7:7">
      <c r="G42540"/>
    </row>
    <row r="42541" spans="7:7">
      <c r="G42541"/>
    </row>
    <row r="42542" spans="7:7">
      <c r="G42542"/>
    </row>
    <row r="42543" spans="7:7">
      <c r="G42543"/>
    </row>
    <row r="42544" spans="7:7">
      <c r="G42544"/>
    </row>
    <row r="42545" spans="7:7">
      <c r="G42545"/>
    </row>
    <row r="42546" spans="7:7">
      <c r="G42546"/>
    </row>
    <row r="42547" spans="7:7">
      <c r="G42547"/>
    </row>
    <row r="42548" spans="7:7">
      <c r="G42548"/>
    </row>
    <row r="42549" spans="7:7">
      <c r="G42549"/>
    </row>
    <row r="42550" spans="7:7">
      <c r="G42550"/>
    </row>
    <row r="42551" spans="7:7">
      <c r="G42551"/>
    </row>
    <row r="42552" spans="7:7">
      <c r="G42552"/>
    </row>
    <row r="42553" spans="7:7">
      <c r="G42553"/>
    </row>
    <row r="42554" spans="7:7">
      <c r="G42554"/>
    </row>
    <row r="42555" spans="7:7">
      <c r="G42555"/>
    </row>
    <row r="42556" spans="7:7">
      <c r="G42556"/>
    </row>
    <row r="42557" spans="7:7">
      <c r="G42557"/>
    </row>
    <row r="42558" spans="7:7">
      <c r="G42558"/>
    </row>
    <row r="42559" spans="7:7">
      <c r="G42559"/>
    </row>
    <row r="42560" spans="7:7">
      <c r="G42560"/>
    </row>
    <row r="42561" spans="7:7">
      <c r="G42561"/>
    </row>
    <row r="42562" spans="7:7">
      <c r="G42562"/>
    </row>
    <row r="42563" spans="7:7">
      <c r="G42563"/>
    </row>
    <row r="42564" spans="7:7">
      <c r="G42564"/>
    </row>
    <row r="42565" spans="7:7">
      <c r="G42565"/>
    </row>
    <row r="42566" spans="7:7">
      <c r="G42566"/>
    </row>
    <row r="42567" spans="7:7">
      <c r="G42567"/>
    </row>
    <row r="42568" spans="7:7">
      <c r="G42568"/>
    </row>
    <row r="42569" spans="7:7">
      <c r="G42569"/>
    </row>
    <row r="42570" spans="7:7">
      <c r="G42570"/>
    </row>
    <row r="42571" spans="7:7">
      <c r="G42571"/>
    </row>
    <row r="42572" spans="7:7">
      <c r="G42572"/>
    </row>
    <row r="42573" spans="7:7">
      <c r="G42573"/>
    </row>
    <row r="42574" spans="7:7">
      <c r="G42574"/>
    </row>
    <row r="42575" spans="7:7">
      <c r="G42575"/>
    </row>
    <row r="42576" spans="7:7">
      <c r="G42576"/>
    </row>
    <row r="42577" spans="7:7">
      <c r="G42577"/>
    </row>
    <row r="42578" spans="7:7">
      <c r="G42578"/>
    </row>
    <row r="42579" spans="7:7">
      <c r="G42579"/>
    </row>
    <row r="42580" spans="7:7">
      <c r="G42580"/>
    </row>
    <row r="42581" spans="7:7">
      <c r="G42581"/>
    </row>
    <row r="42582" spans="7:7">
      <c r="G42582"/>
    </row>
    <row r="42583" spans="7:7">
      <c r="G42583"/>
    </row>
    <row r="42584" spans="7:7">
      <c r="G42584"/>
    </row>
    <row r="42585" spans="7:7">
      <c r="G42585"/>
    </row>
    <row r="42586" spans="7:7">
      <c r="G42586"/>
    </row>
    <row r="42587" spans="7:7">
      <c r="G42587"/>
    </row>
    <row r="42588" spans="7:7">
      <c r="G42588"/>
    </row>
    <row r="42589" spans="7:7">
      <c r="G42589"/>
    </row>
    <row r="42590" spans="7:7">
      <c r="G42590"/>
    </row>
    <row r="42591" spans="7:7">
      <c r="G42591"/>
    </row>
    <row r="42592" spans="7:7">
      <c r="G42592"/>
    </row>
    <row r="42593" spans="7:7">
      <c r="G42593"/>
    </row>
    <row r="42594" spans="7:7">
      <c r="G42594"/>
    </row>
    <row r="42595" spans="7:7">
      <c r="G42595"/>
    </row>
    <row r="42596" spans="7:7">
      <c r="G42596"/>
    </row>
    <row r="42597" spans="7:7">
      <c r="G42597"/>
    </row>
    <row r="42598" spans="7:7">
      <c r="G42598"/>
    </row>
    <row r="42599" spans="7:7">
      <c r="G42599"/>
    </row>
    <row r="42600" spans="7:7">
      <c r="G42600"/>
    </row>
    <row r="42601" spans="7:7">
      <c r="G42601"/>
    </row>
    <row r="42602" spans="7:7">
      <c r="G42602"/>
    </row>
    <row r="42603" spans="7:7">
      <c r="G42603"/>
    </row>
    <row r="42604" spans="7:7">
      <c r="G42604"/>
    </row>
    <row r="42605" spans="7:7">
      <c r="G42605"/>
    </row>
    <row r="42606" spans="7:7">
      <c r="G42606"/>
    </row>
    <row r="42607" spans="7:7">
      <c r="G42607"/>
    </row>
    <row r="42608" spans="7:7">
      <c r="G42608"/>
    </row>
    <row r="42609" spans="7:7">
      <c r="G42609"/>
    </row>
    <row r="42610" spans="7:7">
      <c r="G42610"/>
    </row>
    <row r="42611" spans="7:7">
      <c r="G42611"/>
    </row>
    <row r="42612" spans="7:7">
      <c r="G42612"/>
    </row>
    <row r="42613" spans="7:7">
      <c r="G42613"/>
    </row>
    <row r="42614" spans="7:7">
      <c r="G42614"/>
    </row>
    <row r="42615" spans="7:7">
      <c r="G42615"/>
    </row>
    <row r="42616" spans="7:7">
      <c r="G42616"/>
    </row>
    <row r="42617" spans="7:7">
      <c r="G42617"/>
    </row>
    <row r="42618" spans="7:7">
      <c r="G42618"/>
    </row>
    <row r="42619" spans="7:7">
      <c r="G42619"/>
    </row>
    <row r="42620" spans="7:7">
      <c r="G42620"/>
    </row>
    <row r="42621" spans="7:7">
      <c r="G42621"/>
    </row>
    <row r="42622" spans="7:7">
      <c r="G42622"/>
    </row>
    <row r="42623" spans="7:7">
      <c r="G42623"/>
    </row>
    <row r="42624" spans="7:7">
      <c r="G42624"/>
    </row>
    <row r="42625" spans="7:7">
      <c r="G42625"/>
    </row>
    <row r="42626" spans="7:7">
      <c r="G42626"/>
    </row>
    <row r="42627" spans="7:7">
      <c r="G42627"/>
    </row>
    <row r="42628" spans="7:7">
      <c r="G42628"/>
    </row>
    <row r="42629" spans="7:7">
      <c r="G42629"/>
    </row>
    <row r="42630" spans="7:7">
      <c r="G42630"/>
    </row>
    <row r="42631" spans="7:7">
      <c r="G42631"/>
    </row>
    <row r="42632" spans="7:7">
      <c r="G42632"/>
    </row>
    <row r="42633" spans="7:7">
      <c r="G42633"/>
    </row>
    <row r="42634" spans="7:7">
      <c r="G42634"/>
    </row>
    <row r="42635" spans="7:7">
      <c r="G42635"/>
    </row>
    <row r="42636" spans="7:7">
      <c r="G42636"/>
    </row>
    <row r="42637" spans="7:7">
      <c r="G42637"/>
    </row>
    <row r="42638" spans="7:7">
      <c r="G42638"/>
    </row>
    <row r="42639" spans="7:7">
      <c r="G42639"/>
    </row>
    <row r="42640" spans="7:7">
      <c r="G42640"/>
    </row>
    <row r="42641" spans="7:7">
      <c r="G42641"/>
    </row>
    <row r="42642" spans="7:7">
      <c r="G42642"/>
    </row>
    <row r="42643" spans="7:7">
      <c r="G42643"/>
    </row>
    <row r="42644" spans="7:7">
      <c r="G42644"/>
    </row>
    <row r="42645" spans="7:7">
      <c r="G42645"/>
    </row>
    <row r="42646" spans="7:7">
      <c r="G42646"/>
    </row>
    <row r="42647" spans="7:7">
      <c r="G42647"/>
    </row>
    <row r="42648" spans="7:7">
      <c r="G42648"/>
    </row>
    <row r="42649" spans="7:7">
      <c r="G42649"/>
    </row>
    <row r="42650" spans="7:7">
      <c r="G42650"/>
    </row>
    <row r="42651" spans="7:7">
      <c r="G42651"/>
    </row>
    <row r="42652" spans="7:7">
      <c r="G42652"/>
    </row>
    <row r="42653" spans="7:7">
      <c r="G42653"/>
    </row>
    <row r="42654" spans="7:7">
      <c r="G42654"/>
    </row>
    <row r="42655" spans="7:7">
      <c r="G42655"/>
    </row>
    <row r="42656" spans="7:7">
      <c r="G42656"/>
    </row>
    <row r="42657" spans="7:7">
      <c r="G42657"/>
    </row>
    <row r="42658" spans="7:7">
      <c r="G42658"/>
    </row>
    <row r="42659" spans="7:7">
      <c r="G42659"/>
    </row>
    <row r="42660" spans="7:7">
      <c r="G42660"/>
    </row>
    <row r="42661" spans="7:7">
      <c r="G42661"/>
    </row>
    <row r="42662" spans="7:7">
      <c r="G42662"/>
    </row>
    <row r="42663" spans="7:7">
      <c r="G42663"/>
    </row>
    <row r="42664" spans="7:7">
      <c r="G42664"/>
    </row>
    <row r="42665" spans="7:7">
      <c r="G42665"/>
    </row>
    <row r="42666" spans="7:7">
      <c r="G42666"/>
    </row>
    <row r="42667" spans="7:7">
      <c r="G42667"/>
    </row>
    <row r="42668" spans="7:7">
      <c r="G42668"/>
    </row>
    <row r="42669" spans="7:7">
      <c r="G42669"/>
    </row>
    <row r="42670" spans="7:7">
      <c r="G42670"/>
    </row>
    <row r="42671" spans="7:7">
      <c r="G42671"/>
    </row>
    <row r="42672" spans="7:7">
      <c r="G42672"/>
    </row>
    <row r="42673" spans="7:7">
      <c r="G42673"/>
    </row>
    <row r="42674" spans="7:7">
      <c r="G42674"/>
    </row>
    <row r="42675" spans="7:7">
      <c r="G42675"/>
    </row>
    <row r="42676" spans="7:7">
      <c r="G42676"/>
    </row>
    <row r="42677" spans="7:7">
      <c r="G42677"/>
    </row>
    <row r="42678" spans="7:7">
      <c r="G42678"/>
    </row>
    <row r="42679" spans="7:7">
      <c r="G42679"/>
    </row>
    <row r="42680" spans="7:7">
      <c r="G42680"/>
    </row>
    <row r="42681" spans="7:7">
      <c r="G42681"/>
    </row>
    <row r="42682" spans="7:7">
      <c r="G42682"/>
    </row>
    <row r="42683" spans="7:7">
      <c r="G42683"/>
    </row>
    <row r="42684" spans="7:7">
      <c r="G42684"/>
    </row>
    <row r="42685" spans="7:7">
      <c r="G42685"/>
    </row>
    <row r="42686" spans="7:7">
      <c r="G42686"/>
    </row>
    <row r="42687" spans="7:7">
      <c r="G42687"/>
    </row>
    <row r="42688" spans="7:7">
      <c r="G42688"/>
    </row>
    <row r="42689" spans="7:7">
      <c r="G42689"/>
    </row>
    <row r="42690" spans="7:7">
      <c r="G42690"/>
    </row>
    <row r="42691" spans="7:7">
      <c r="G42691"/>
    </row>
    <row r="42692" spans="7:7">
      <c r="G42692"/>
    </row>
    <row r="42693" spans="7:7">
      <c r="G42693"/>
    </row>
    <row r="42694" spans="7:7">
      <c r="G42694"/>
    </row>
    <row r="42695" spans="7:7">
      <c r="G42695"/>
    </row>
    <row r="42696" spans="7:7">
      <c r="G42696"/>
    </row>
    <row r="42697" spans="7:7">
      <c r="G42697"/>
    </row>
    <row r="42698" spans="7:7">
      <c r="G42698"/>
    </row>
    <row r="42699" spans="7:7">
      <c r="G42699"/>
    </row>
    <row r="42700" spans="7:7">
      <c r="G42700"/>
    </row>
    <row r="42701" spans="7:7">
      <c r="G42701"/>
    </row>
    <row r="42702" spans="7:7">
      <c r="G42702"/>
    </row>
    <row r="42703" spans="7:7">
      <c r="G42703"/>
    </row>
    <row r="42704" spans="7:7">
      <c r="G42704"/>
    </row>
    <row r="42705" spans="7:7">
      <c r="G42705"/>
    </row>
    <row r="42706" spans="7:7">
      <c r="G42706"/>
    </row>
    <row r="42707" spans="7:7">
      <c r="G42707"/>
    </row>
    <row r="42708" spans="7:7">
      <c r="G42708"/>
    </row>
    <row r="42709" spans="7:7">
      <c r="G42709"/>
    </row>
    <row r="42710" spans="7:7">
      <c r="G42710"/>
    </row>
    <row r="42711" spans="7:7">
      <c r="G42711"/>
    </row>
    <row r="42712" spans="7:7">
      <c r="G42712"/>
    </row>
    <row r="42713" spans="7:7">
      <c r="G42713"/>
    </row>
    <row r="42714" spans="7:7">
      <c r="G42714"/>
    </row>
    <row r="42715" spans="7:7">
      <c r="G42715"/>
    </row>
    <row r="42716" spans="7:7">
      <c r="G42716"/>
    </row>
    <row r="42717" spans="7:7">
      <c r="G42717"/>
    </row>
    <row r="42718" spans="7:7">
      <c r="G42718"/>
    </row>
    <row r="42719" spans="7:7">
      <c r="G42719"/>
    </row>
    <row r="42720" spans="7:7">
      <c r="G42720"/>
    </row>
    <row r="42721" spans="7:7">
      <c r="G42721"/>
    </row>
    <row r="42722" spans="7:7">
      <c r="G42722"/>
    </row>
    <row r="42723" spans="7:7">
      <c r="G42723"/>
    </row>
    <row r="42724" spans="7:7">
      <c r="G42724"/>
    </row>
    <row r="42725" spans="7:7">
      <c r="G42725"/>
    </row>
    <row r="42726" spans="7:7">
      <c r="G42726"/>
    </row>
    <row r="42727" spans="7:7">
      <c r="G42727"/>
    </row>
    <row r="42728" spans="7:7">
      <c r="G42728"/>
    </row>
    <row r="42729" spans="7:7">
      <c r="G42729"/>
    </row>
    <row r="42730" spans="7:7">
      <c r="G42730"/>
    </row>
    <row r="42731" spans="7:7">
      <c r="G42731"/>
    </row>
    <row r="42732" spans="7:7">
      <c r="G42732"/>
    </row>
    <row r="42733" spans="7:7">
      <c r="G42733"/>
    </row>
    <row r="42734" spans="7:7">
      <c r="G42734"/>
    </row>
    <row r="42735" spans="7:7">
      <c r="G42735"/>
    </row>
    <row r="42736" spans="7:7">
      <c r="G42736"/>
    </row>
    <row r="42737" spans="7:7">
      <c r="G42737"/>
    </row>
    <row r="42738" spans="7:7">
      <c r="G42738"/>
    </row>
    <row r="42739" spans="7:7">
      <c r="G42739"/>
    </row>
    <row r="42740" spans="7:7">
      <c r="G42740"/>
    </row>
    <row r="42741" spans="7:7">
      <c r="G42741"/>
    </row>
    <row r="42742" spans="7:7">
      <c r="G42742"/>
    </row>
    <row r="42743" spans="7:7">
      <c r="G42743"/>
    </row>
    <row r="42744" spans="7:7">
      <c r="G42744"/>
    </row>
    <row r="42745" spans="7:7">
      <c r="G42745"/>
    </row>
    <row r="42746" spans="7:7">
      <c r="G42746"/>
    </row>
    <row r="42747" spans="7:7">
      <c r="G42747"/>
    </row>
    <row r="42748" spans="7:7">
      <c r="G42748"/>
    </row>
    <row r="42749" spans="7:7">
      <c r="G42749"/>
    </row>
    <row r="42750" spans="7:7">
      <c r="G42750"/>
    </row>
    <row r="42751" spans="7:7">
      <c r="G42751"/>
    </row>
    <row r="42752" spans="7:7">
      <c r="G42752"/>
    </row>
    <row r="42753" spans="7:7">
      <c r="G42753"/>
    </row>
    <row r="42754" spans="7:7">
      <c r="G42754"/>
    </row>
    <row r="42755" spans="7:7">
      <c r="G42755"/>
    </row>
    <row r="42756" spans="7:7">
      <c r="G42756"/>
    </row>
    <row r="42757" spans="7:7">
      <c r="G42757"/>
    </row>
    <row r="42758" spans="7:7">
      <c r="G42758"/>
    </row>
    <row r="42759" spans="7:7">
      <c r="G42759"/>
    </row>
    <row r="42760" spans="7:7">
      <c r="G42760"/>
    </row>
    <row r="42761" spans="7:7">
      <c r="G42761"/>
    </row>
    <row r="42762" spans="7:7">
      <c r="G42762"/>
    </row>
    <row r="42763" spans="7:7">
      <c r="G42763"/>
    </row>
    <row r="42764" spans="7:7">
      <c r="G42764"/>
    </row>
    <row r="42765" spans="7:7">
      <c r="G42765"/>
    </row>
    <row r="42766" spans="7:7">
      <c r="G42766"/>
    </row>
    <row r="42767" spans="7:7">
      <c r="G42767"/>
    </row>
    <row r="42768" spans="7:7">
      <c r="G42768"/>
    </row>
    <row r="42769" spans="7:7">
      <c r="G42769"/>
    </row>
    <row r="42770" spans="7:7">
      <c r="G42770"/>
    </row>
    <row r="42771" spans="7:7">
      <c r="G42771"/>
    </row>
    <row r="42772" spans="7:7">
      <c r="G42772"/>
    </row>
    <row r="42773" spans="7:7">
      <c r="G42773"/>
    </row>
    <row r="42774" spans="7:7">
      <c r="G42774"/>
    </row>
    <row r="42775" spans="7:7">
      <c r="G42775"/>
    </row>
    <row r="42776" spans="7:7">
      <c r="G42776"/>
    </row>
    <row r="42777" spans="7:7">
      <c r="G42777"/>
    </row>
    <row r="42778" spans="7:7">
      <c r="G42778"/>
    </row>
    <row r="42779" spans="7:7">
      <c r="G42779"/>
    </row>
    <row r="42780" spans="7:7">
      <c r="G42780"/>
    </row>
    <row r="42781" spans="7:7">
      <c r="G42781"/>
    </row>
    <row r="42782" spans="7:7">
      <c r="G42782"/>
    </row>
    <row r="42783" spans="7:7">
      <c r="G42783"/>
    </row>
    <row r="42784" spans="7:7">
      <c r="G42784"/>
    </row>
    <row r="42785" spans="7:7">
      <c r="G42785"/>
    </row>
    <row r="42786" spans="7:7">
      <c r="G42786"/>
    </row>
    <row r="42787" spans="7:7">
      <c r="G42787"/>
    </row>
    <row r="42788" spans="7:7">
      <c r="G42788"/>
    </row>
    <row r="42789" spans="7:7">
      <c r="G42789"/>
    </row>
    <row r="42790" spans="7:7">
      <c r="G42790"/>
    </row>
    <row r="42791" spans="7:7">
      <c r="G42791"/>
    </row>
    <row r="42792" spans="7:7">
      <c r="G42792"/>
    </row>
    <row r="42793" spans="7:7">
      <c r="G42793"/>
    </row>
    <row r="42794" spans="7:7">
      <c r="G42794"/>
    </row>
    <row r="42795" spans="7:7">
      <c r="G42795"/>
    </row>
    <row r="42796" spans="7:7">
      <c r="G42796"/>
    </row>
    <row r="42797" spans="7:7">
      <c r="G42797"/>
    </row>
    <row r="42798" spans="7:7">
      <c r="G42798"/>
    </row>
    <row r="42799" spans="7:7">
      <c r="G42799"/>
    </row>
    <row r="42800" spans="7:7">
      <c r="G42800"/>
    </row>
    <row r="42801" spans="7:7">
      <c r="G42801"/>
    </row>
    <row r="42802" spans="7:7">
      <c r="G42802"/>
    </row>
    <row r="42803" spans="7:7">
      <c r="G42803"/>
    </row>
    <row r="42804" spans="7:7">
      <c r="G42804"/>
    </row>
    <row r="42805" spans="7:7">
      <c r="G42805"/>
    </row>
    <row r="42806" spans="7:7">
      <c r="G42806"/>
    </row>
    <row r="42807" spans="7:7">
      <c r="G42807"/>
    </row>
    <row r="42808" spans="7:7">
      <c r="G42808"/>
    </row>
    <row r="42809" spans="7:7">
      <c r="G42809"/>
    </row>
    <row r="42810" spans="7:7">
      <c r="G42810"/>
    </row>
    <row r="42811" spans="7:7">
      <c r="G42811"/>
    </row>
    <row r="42812" spans="7:7">
      <c r="G42812"/>
    </row>
    <row r="42813" spans="7:7">
      <c r="G42813"/>
    </row>
    <row r="42814" spans="7:7">
      <c r="G42814"/>
    </row>
    <row r="42815" spans="7:7">
      <c r="G42815"/>
    </row>
    <row r="42816" spans="7:7">
      <c r="G42816"/>
    </row>
    <row r="42817" spans="7:7">
      <c r="G42817"/>
    </row>
    <row r="42818" spans="7:7">
      <c r="G42818"/>
    </row>
    <row r="42819" spans="7:7">
      <c r="G42819"/>
    </row>
    <row r="42820" spans="7:7">
      <c r="G42820"/>
    </row>
    <row r="42821" spans="7:7">
      <c r="G42821"/>
    </row>
    <row r="42822" spans="7:7">
      <c r="G42822"/>
    </row>
    <row r="42823" spans="7:7">
      <c r="G42823"/>
    </row>
    <row r="42824" spans="7:7">
      <c r="G42824"/>
    </row>
    <row r="42825" spans="7:7">
      <c r="G42825"/>
    </row>
    <row r="42826" spans="7:7">
      <c r="G42826"/>
    </row>
    <row r="42827" spans="7:7">
      <c r="G42827"/>
    </row>
    <row r="42828" spans="7:7">
      <c r="G42828"/>
    </row>
    <row r="42829" spans="7:7">
      <c r="G42829"/>
    </row>
    <row r="42830" spans="7:7">
      <c r="G42830"/>
    </row>
    <row r="42831" spans="7:7">
      <c r="G42831"/>
    </row>
    <row r="42832" spans="7:7">
      <c r="G42832"/>
    </row>
    <row r="42833" spans="7:7">
      <c r="G42833"/>
    </row>
    <row r="42834" spans="7:7">
      <c r="G42834"/>
    </row>
    <row r="42835" spans="7:7">
      <c r="G42835"/>
    </row>
    <row r="42836" spans="7:7">
      <c r="G42836"/>
    </row>
    <row r="42837" spans="7:7">
      <c r="G42837"/>
    </row>
    <row r="42838" spans="7:7">
      <c r="G42838"/>
    </row>
    <row r="42839" spans="7:7">
      <c r="G42839"/>
    </row>
    <row r="42840" spans="7:7">
      <c r="G42840"/>
    </row>
    <row r="42841" spans="7:7">
      <c r="G42841"/>
    </row>
    <row r="42842" spans="7:7">
      <c r="G42842"/>
    </row>
    <row r="42843" spans="7:7">
      <c r="G42843"/>
    </row>
    <row r="42844" spans="7:7">
      <c r="G42844"/>
    </row>
    <row r="42845" spans="7:7">
      <c r="G42845"/>
    </row>
    <row r="42846" spans="7:7">
      <c r="G42846"/>
    </row>
    <row r="42847" spans="7:7">
      <c r="G42847"/>
    </row>
    <row r="42848" spans="7:7">
      <c r="G42848"/>
    </row>
    <row r="42849" spans="7:7">
      <c r="G42849"/>
    </row>
    <row r="42850" spans="7:7">
      <c r="G42850"/>
    </row>
    <row r="42851" spans="7:7">
      <c r="G42851"/>
    </row>
    <row r="42852" spans="7:7">
      <c r="G42852"/>
    </row>
    <row r="42853" spans="7:7">
      <c r="G42853"/>
    </row>
    <row r="42854" spans="7:7">
      <c r="G42854"/>
    </row>
    <row r="42855" spans="7:7">
      <c r="G42855"/>
    </row>
    <row r="42856" spans="7:7">
      <c r="G42856"/>
    </row>
    <row r="42857" spans="7:7">
      <c r="G42857"/>
    </row>
    <row r="42858" spans="7:7">
      <c r="G42858"/>
    </row>
    <row r="42859" spans="7:7">
      <c r="G42859"/>
    </row>
    <row r="42860" spans="7:7">
      <c r="G42860"/>
    </row>
    <row r="42861" spans="7:7">
      <c r="G42861"/>
    </row>
    <row r="42862" spans="7:7">
      <c r="G42862"/>
    </row>
    <row r="42863" spans="7:7">
      <c r="G42863"/>
    </row>
    <row r="42864" spans="7:7">
      <c r="G42864"/>
    </row>
    <row r="42865" spans="7:7">
      <c r="G42865"/>
    </row>
    <row r="42866" spans="7:7">
      <c r="G42866"/>
    </row>
    <row r="42867" spans="7:7">
      <c r="G42867"/>
    </row>
    <row r="42868" spans="7:7">
      <c r="G42868"/>
    </row>
    <row r="42869" spans="7:7">
      <c r="G42869"/>
    </row>
    <row r="42870" spans="7:7">
      <c r="G42870"/>
    </row>
    <row r="42871" spans="7:7">
      <c r="G42871"/>
    </row>
    <row r="42872" spans="7:7">
      <c r="G42872"/>
    </row>
    <row r="42873" spans="7:7">
      <c r="G42873"/>
    </row>
    <row r="42874" spans="7:7">
      <c r="G42874"/>
    </row>
    <row r="42875" spans="7:7">
      <c r="G42875"/>
    </row>
    <row r="42876" spans="7:7">
      <c r="G42876"/>
    </row>
    <row r="42877" spans="7:7">
      <c r="G42877"/>
    </row>
    <row r="42878" spans="7:7">
      <c r="G42878"/>
    </row>
    <row r="42879" spans="7:7">
      <c r="G42879"/>
    </row>
    <row r="42880" spans="7:7">
      <c r="G42880"/>
    </row>
    <row r="42881" spans="7:7">
      <c r="G42881"/>
    </row>
    <row r="42882" spans="7:7">
      <c r="G42882"/>
    </row>
    <row r="42883" spans="7:7">
      <c r="G42883"/>
    </row>
    <row r="42884" spans="7:7">
      <c r="G42884"/>
    </row>
    <row r="42885" spans="7:7">
      <c r="G42885"/>
    </row>
    <row r="42886" spans="7:7">
      <c r="G42886"/>
    </row>
    <row r="42887" spans="7:7">
      <c r="G42887"/>
    </row>
    <row r="42888" spans="7:7">
      <c r="G42888"/>
    </row>
    <row r="42889" spans="7:7">
      <c r="G42889"/>
    </row>
    <row r="42890" spans="7:7">
      <c r="G42890"/>
    </row>
    <row r="42891" spans="7:7">
      <c r="G42891"/>
    </row>
    <row r="42892" spans="7:7">
      <c r="G42892"/>
    </row>
    <row r="42893" spans="7:7">
      <c r="G42893"/>
    </row>
    <row r="42894" spans="7:7">
      <c r="G42894"/>
    </row>
    <row r="42895" spans="7:7">
      <c r="G42895"/>
    </row>
    <row r="42896" spans="7:7">
      <c r="G42896"/>
    </row>
    <row r="42897" spans="7:7">
      <c r="G42897"/>
    </row>
    <row r="42898" spans="7:7">
      <c r="G42898"/>
    </row>
    <row r="42899" spans="7:7">
      <c r="G42899"/>
    </row>
    <row r="42900" spans="7:7">
      <c r="G42900"/>
    </row>
    <row r="42901" spans="7:7">
      <c r="G42901"/>
    </row>
    <row r="42902" spans="7:7">
      <c r="G42902"/>
    </row>
    <row r="42903" spans="7:7">
      <c r="G42903"/>
    </row>
    <row r="42904" spans="7:7">
      <c r="G42904"/>
    </row>
    <row r="42905" spans="7:7">
      <c r="G42905"/>
    </row>
    <row r="42906" spans="7:7">
      <c r="G42906"/>
    </row>
    <row r="42907" spans="7:7">
      <c r="G42907"/>
    </row>
    <row r="42908" spans="7:7">
      <c r="G42908"/>
    </row>
    <row r="42909" spans="7:7">
      <c r="G42909"/>
    </row>
    <row r="42910" spans="7:7">
      <c r="G42910"/>
    </row>
    <row r="42911" spans="7:7">
      <c r="G42911"/>
    </row>
    <row r="42912" spans="7:7">
      <c r="G42912"/>
    </row>
    <row r="42913" spans="7:7">
      <c r="G42913"/>
    </row>
    <row r="42914" spans="7:7">
      <c r="G42914"/>
    </row>
    <row r="42915" spans="7:7">
      <c r="G42915"/>
    </row>
    <row r="42916" spans="7:7">
      <c r="G42916"/>
    </row>
    <row r="42917" spans="7:7">
      <c r="G42917"/>
    </row>
    <row r="42918" spans="7:7">
      <c r="G42918"/>
    </row>
    <row r="42919" spans="7:7">
      <c r="G42919"/>
    </row>
    <row r="42920" spans="7:7">
      <c r="G42920"/>
    </row>
    <row r="42921" spans="7:7">
      <c r="G42921"/>
    </row>
    <row r="42922" spans="7:7">
      <c r="G42922"/>
    </row>
    <row r="42923" spans="7:7">
      <c r="G42923"/>
    </row>
    <row r="42924" spans="7:7">
      <c r="G42924"/>
    </row>
    <row r="42925" spans="7:7">
      <c r="G42925"/>
    </row>
    <row r="42926" spans="7:7">
      <c r="G42926"/>
    </row>
    <row r="42927" spans="7:7">
      <c r="G42927"/>
    </row>
    <row r="42928" spans="7:7">
      <c r="G42928"/>
    </row>
    <row r="42929" spans="7:7">
      <c r="G42929"/>
    </row>
    <row r="42930" spans="7:7">
      <c r="G42930"/>
    </row>
    <row r="42931" spans="7:7">
      <c r="G42931"/>
    </row>
    <row r="42932" spans="7:7">
      <c r="G42932"/>
    </row>
    <row r="42933" spans="7:7">
      <c r="G42933"/>
    </row>
    <row r="42934" spans="7:7">
      <c r="G42934"/>
    </row>
    <row r="42935" spans="7:7">
      <c r="G42935"/>
    </row>
    <row r="42936" spans="7:7">
      <c r="G42936"/>
    </row>
    <row r="42937" spans="7:7">
      <c r="G42937"/>
    </row>
    <row r="42938" spans="7:7">
      <c r="G42938"/>
    </row>
    <row r="42939" spans="7:7">
      <c r="G42939"/>
    </row>
    <row r="42940" spans="7:7">
      <c r="G42940"/>
    </row>
    <row r="42941" spans="7:7">
      <c r="G42941"/>
    </row>
    <row r="42942" spans="7:7">
      <c r="G42942"/>
    </row>
    <row r="42943" spans="7:7">
      <c r="G42943"/>
    </row>
    <row r="42944" spans="7:7">
      <c r="G42944"/>
    </row>
    <row r="42945" spans="7:7">
      <c r="G42945"/>
    </row>
    <row r="42946" spans="7:7">
      <c r="G42946"/>
    </row>
    <row r="42947" spans="7:7">
      <c r="G42947"/>
    </row>
    <row r="42948" spans="7:7">
      <c r="G42948"/>
    </row>
    <row r="42949" spans="7:7">
      <c r="G42949"/>
    </row>
    <row r="42950" spans="7:7">
      <c r="G42950"/>
    </row>
    <row r="42951" spans="7:7">
      <c r="G42951"/>
    </row>
    <row r="42952" spans="7:7">
      <c r="G42952"/>
    </row>
    <row r="42953" spans="7:7">
      <c r="G42953"/>
    </row>
    <row r="42954" spans="7:7">
      <c r="G42954"/>
    </row>
    <row r="42955" spans="7:7">
      <c r="G42955"/>
    </row>
    <row r="42956" spans="7:7">
      <c r="G42956"/>
    </row>
    <row r="42957" spans="7:7">
      <c r="G42957"/>
    </row>
    <row r="42958" spans="7:7">
      <c r="G42958"/>
    </row>
    <row r="42959" spans="7:7">
      <c r="G42959"/>
    </row>
    <row r="42960" spans="7:7">
      <c r="G42960"/>
    </row>
    <row r="42961" spans="7:7">
      <c r="G42961"/>
    </row>
    <row r="42962" spans="7:7">
      <c r="G42962"/>
    </row>
    <row r="42963" spans="7:7">
      <c r="G42963"/>
    </row>
    <row r="42964" spans="7:7">
      <c r="G42964"/>
    </row>
    <row r="42965" spans="7:7">
      <c r="G42965"/>
    </row>
    <row r="42966" spans="7:7">
      <c r="G42966"/>
    </row>
    <row r="42967" spans="7:7">
      <c r="G42967"/>
    </row>
    <row r="42968" spans="7:7">
      <c r="G42968"/>
    </row>
    <row r="42969" spans="7:7">
      <c r="G42969"/>
    </row>
    <row r="42970" spans="7:7">
      <c r="G42970"/>
    </row>
    <row r="42971" spans="7:7">
      <c r="G42971"/>
    </row>
    <row r="42972" spans="7:7">
      <c r="G42972"/>
    </row>
    <row r="42973" spans="7:7">
      <c r="G42973"/>
    </row>
    <row r="42974" spans="7:7">
      <c r="G42974"/>
    </row>
    <row r="42975" spans="7:7">
      <c r="G42975"/>
    </row>
    <row r="42976" spans="7:7">
      <c r="G42976"/>
    </row>
    <row r="42977" spans="7:7">
      <c r="G42977"/>
    </row>
    <row r="42978" spans="7:7">
      <c r="G42978"/>
    </row>
    <row r="42979" spans="7:7">
      <c r="G42979"/>
    </row>
    <row r="42980" spans="7:7">
      <c r="G42980"/>
    </row>
    <row r="42981" spans="7:7">
      <c r="G42981"/>
    </row>
    <row r="42982" spans="7:7">
      <c r="G42982"/>
    </row>
    <row r="42983" spans="7:7">
      <c r="G42983"/>
    </row>
    <row r="42984" spans="7:7">
      <c r="G42984"/>
    </row>
    <row r="42985" spans="7:7">
      <c r="G42985"/>
    </row>
    <row r="42986" spans="7:7">
      <c r="G42986"/>
    </row>
    <row r="42987" spans="7:7">
      <c r="G42987"/>
    </row>
    <row r="42988" spans="7:7">
      <c r="G42988"/>
    </row>
    <row r="42989" spans="7:7">
      <c r="G42989"/>
    </row>
    <row r="42990" spans="7:7">
      <c r="G42990"/>
    </row>
    <row r="42991" spans="7:7">
      <c r="G42991"/>
    </row>
    <row r="42992" spans="7:7">
      <c r="G42992"/>
    </row>
    <row r="42993" spans="7:7">
      <c r="G42993"/>
    </row>
    <row r="42994" spans="7:7">
      <c r="G42994"/>
    </row>
    <row r="42995" spans="7:7">
      <c r="G42995"/>
    </row>
    <row r="42996" spans="7:7">
      <c r="G42996"/>
    </row>
    <row r="42997" spans="7:7">
      <c r="G42997"/>
    </row>
    <row r="42998" spans="7:7">
      <c r="G42998"/>
    </row>
    <row r="42999" spans="7:7">
      <c r="G42999"/>
    </row>
    <row r="43000" spans="7:7">
      <c r="G43000"/>
    </row>
    <row r="43001" spans="7:7">
      <c r="G43001"/>
    </row>
    <row r="43002" spans="7:7">
      <c r="G43002"/>
    </row>
    <row r="43003" spans="7:7">
      <c r="G43003"/>
    </row>
    <row r="43004" spans="7:7">
      <c r="G43004"/>
    </row>
    <row r="43005" spans="7:7">
      <c r="G43005"/>
    </row>
    <row r="43006" spans="7:7">
      <c r="G43006"/>
    </row>
    <row r="43007" spans="7:7">
      <c r="G43007"/>
    </row>
    <row r="43008" spans="7:7">
      <c r="G43008"/>
    </row>
    <row r="43009" spans="7:7">
      <c r="G43009"/>
    </row>
    <row r="43010" spans="7:7">
      <c r="G43010"/>
    </row>
    <row r="43011" spans="7:7">
      <c r="G43011"/>
    </row>
    <row r="43012" spans="7:7">
      <c r="G43012"/>
    </row>
    <row r="43013" spans="7:7">
      <c r="G43013"/>
    </row>
    <row r="43014" spans="7:7">
      <c r="G43014"/>
    </row>
    <row r="43015" spans="7:7">
      <c r="G43015"/>
    </row>
    <row r="43016" spans="7:7">
      <c r="G43016"/>
    </row>
    <row r="43017" spans="7:7">
      <c r="G43017"/>
    </row>
    <row r="43018" spans="7:7">
      <c r="G43018"/>
    </row>
    <row r="43019" spans="7:7">
      <c r="G43019"/>
    </row>
    <row r="43020" spans="7:7">
      <c r="G43020"/>
    </row>
    <row r="43021" spans="7:7">
      <c r="G43021"/>
    </row>
    <row r="43022" spans="7:7">
      <c r="G43022"/>
    </row>
    <row r="43023" spans="7:7">
      <c r="G43023"/>
    </row>
    <row r="43024" spans="7:7">
      <c r="G43024"/>
    </row>
    <row r="43025" spans="7:7">
      <c r="G43025"/>
    </row>
    <row r="43026" spans="7:7">
      <c r="G43026"/>
    </row>
    <row r="43027" spans="7:7">
      <c r="G43027"/>
    </row>
    <row r="43028" spans="7:7">
      <c r="G43028"/>
    </row>
    <row r="43029" spans="7:7">
      <c r="G43029"/>
    </row>
    <row r="43030" spans="7:7">
      <c r="G43030"/>
    </row>
    <row r="43031" spans="7:7">
      <c r="G43031"/>
    </row>
    <row r="43032" spans="7:7">
      <c r="G43032"/>
    </row>
    <row r="43033" spans="7:7">
      <c r="G43033"/>
    </row>
    <row r="43034" spans="7:7">
      <c r="G43034"/>
    </row>
    <row r="43035" spans="7:7">
      <c r="G43035"/>
    </row>
    <row r="43036" spans="7:7">
      <c r="G43036"/>
    </row>
    <row r="43037" spans="7:7">
      <c r="G43037"/>
    </row>
    <row r="43038" spans="7:7">
      <c r="G43038"/>
    </row>
    <row r="43039" spans="7:7">
      <c r="G43039"/>
    </row>
    <row r="43040" spans="7:7">
      <c r="G43040"/>
    </row>
    <row r="43041" spans="7:7">
      <c r="G43041"/>
    </row>
    <row r="43042" spans="7:7">
      <c r="G43042"/>
    </row>
    <row r="43043" spans="7:7">
      <c r="G43043"/>
    </row>
    <row r="43044" spans="7:7">
      <c r="G43044"/>
    </row>
    <row r="43045" spans="7:7">
      <c r="G43045"/>
    </row>
    <row r="43046" spans="7:7">
      <c r="G43046"/>
    </row>
    <row r="43047" spans="7:7">
      <c r="G43047"/>
    </row>
    <row r="43048" spans="7:7">
      <c r="G43048"/>
    </row>
    <row r="43049" spans="7:7">
      <c r="G43049"/>
    </row>
    <row r="43050" spans="7:7">
      <c r="G43050"/>
    </row>
    <row r="43051" spans="7:7">
      <c r="G43051"/>
    </row>
    <row r="43052" spans="7:7">
      <c r="G43052"/>
    </row>
    <row r="43053" spans="7:7">
      <c r="G43053"/>
    </row>
    <row r="43054" spans="7:7">
      <c r="G43054"/>
    </row>
    <row r="43055" spans="7:7">
      <c r="G43055"/>
    </row>
    <row r="43056" spans="7:7">
      <c r="G43056"/>
    </row>
    <row r="43057" spans="7:7">
      <c r="G43057"/>
    </row>
    <row r="43058" spans="7:7">
      <c r="G43058"/>
    </row>
    <row r="43059" spans="7:7">
      <c r="G43059"/>
    </row>
    <row r="43060" spans="7:7">
      <c r="G43060"/>
    </row>
    <row r="43061" spans="7:7">
      <c r="G43061"/>
    </row>
    <row r="43062" spans="7:7">
      <c r="G43062"/>
    </row>
    <row r="43063" spans="7:7">
      <c r="G43063"/>
    </row>
    <row r="43064" spans="7:7">
      <c r="G43064"/>
    </row>
    <row r="43065" spans="7:7">
      <c r="G43065"/>
    </row>
    <row r="43066" spans="7:7">
      <c r="G43066"/>
    </row>
    <row r="43067" spans="7:7">
      <c r="G43067"/>
    </row>
    <row r="43068" spans="7:7">
      <c r="G43068"/>
    </row>
    <row r="43069" spans="7:7">
      <c r="G43069"/>
    </row>
    <row r="43070" spans="7:7">
      <c r="G43070"/>
    </row>
    <row r="43071" spans="7:7">
      <c r="G43071"/>
    </row>
    <row r="43072" spans="7:7">
      <c r="G43072"/>
    </row>
    <row r="43073" spans="7:7">
      <c r="G43073"/>
    </row>
    <row r="43074" spans="7:7">
      <c r="G43074"/>
    </row>
    <row r="43075" spans="7:7">
      <c r="G43075"/>
    </row>
    <row r="43076" spans="7:7">
      <c r="G43076"/>
    </row>
    <row r="43077" spans="7:7">
      <c r="G43077"/>
    </row>
    <row r="43078" spans="7:7">
      <c r="G43078"/>
    </row>
    <row r="43079" spans="7:7">
      <c r="G43079"/>
    </row>
    <row r="43080" spans="7:7">
      <c r="G43080"/>
    </row>
    <row r="43081" spans="7:7">
      <c r="G43081"/>
    </row>
    <row r="43082" spans="7:7">
      <c r="G43082"/>
    </row>
    <row r="43083" spans="7:7">
      <c r="G43083"/>
    </row>
    <row r="43084" spans="7:7">
      <c r="G43084"/>
    </row>
    <row r="43085" spans="7:7">
      <c r="G43085"/>
    </row>
    <row r="43086" spans="7:7">
      <c r="G43086"/>
    </row>
    <row r="43087" spans="7:7">
      <c r="G43087"/>
    </row>
    <row r="43088" spans="7:7">
      <c r="G43088"/>
    </row>
    <row r="43089" spans="7:7">
      <c r="G43089"/>
    </row>
    <row r="43090" spans="7:7">
      <c r="G43090"/>
    </row>
    <row r="43091" spans="7:7">
      <c r="G43091"/>
    </row>
    <row r="43092" spans="7:7">
      <c r="G43092"/>
    </row>
    <row r="43093" spans="7:7">
      <c r="G43093"/>
    </row>
    <row r="43094" spans="7:7">
      <c r="G43094"/>
    </row>
    <row r="43095" spans="7:7">
      <c r="G43095"/>
    </row>
    <row r="43096" spans="7:7">
      <c r="G43096"/>
    </row>
    <row r="43097" spans="7:7">
      <c r="G43097"/>
    </row>
    <row r="43098" spans="7:7">
      <c r="G43098"/>
    </row>
    <row r="43099" spans="7:7">
      <c r="G43099"/>
    </row>
    <row r="43100" spans="7:7">
      <c r="G43100"/>
    </row>
    <row r="43101" spans="7:7">
      <c r="G43101"/>
    </row>
    <row r="43102" spans="7:7">
      <c r="G43102"/>
    </row>
    <row r="43103" spans="7:7">
      <c r="G43103"/>
    </row>
    <row r="43104" spans="7:7">
      <c r="G43104"/>
    </row>
    <row r="43105" spans="7:7">
      <c r="G43105"/>
    </row>
    <row r="43106" spans="7:7">
      <c r="G43106"/>
    </row>
    <row r="43107" spans="7:7">
      <c r="G43107"/>
    </row>
    <row r="43108" spans="7:7">
      <c r="G43108"/>
    </row>
    <row r="43109" spans="7:7">
      <c r="G43109"/>
    </row>
    <row r="43110" spans="7:7">
      <c r="G43110"/>
    </row>
    <row r="43111" spans="7:7">
      <c r="G43111"/>
    </row>
    <row r="43112" spans="7:7">
      <c r="G43112"/>
    </row>
    <row r="43113" spans="7:7">
      <c r="G43113"/>
    </row>
    <row r="43114" spans="7:7">
      <c r="G43114"/>
    </row>
    <row r="43115" spans="7:7">
      <c r="G43115"/>
    </row>
    <row r="43116" spans="7:7">
      <c r="G43116"/>
    </row>
    <row r="43117" spans="7:7">
      <c r="G43117"/>
    </row>
    <row r="43118" spans="7:7">
      <c r="G43118"/>
    </row>
    <row r="43119" spans="7:7">
      <c r="G43119"/>
    </row>
    <row r="43120" spans="7:7">
      <c r="G43120"/>
    </row>
    <row r="43121" spans="7:7">
      <c r="G43121"/>
    </row>
    <row r="43122" spans="7:7">
      <c r="G43122"/>
    </row>
    <row r="43123" spans="7:7">
      <c r="G43123"/>
    </row>
    <row r="43124" spans="7:7">
      <c r="G43124"/>
    </row>
    <row r="43125" spans="7:7">
      <c r="G43125"/>
    </row>
    <row r="43126" spans="7:7">
      <c r="G43126"/>
    </row>
    <row r="43127" spans="7:7">
      <c r="G43127"/>
    </row>
    <row r="43128" spans="7:7">
      <c r="G43128"/>
    </row>
    <row r="43129" spans="7:7">
      <c r="G43129"/>
    </row>
    <row r="43130" spans="7:7">
      <c r="G43130"/>
    </row>
    <row r="43131" spans="7:7">
      <c r="G43131"/>
    </row>
    <row r="43132" spans="7:7">
      <c r="G43132"/>
    </row>
    <row r="43133" spans="7:7">
      <c r="G43133"/>
    </row>
    <row r="43134" spans="7:7">
      <c r="G43134"/>
    </row>
    <row r="43135" spans="7:7">
      <c r="G43135"/>
    </row>
    <row r="43136" spans="7:7">
      <c r="G43136"/>
    </row>
    <row r="43137" spans="7:7">
      <c r="G43137"/>
    </row>
    <row r="43138" spans="7:7">
      <c r="G43138"/>
    </row>
    <row r="43139" spans="7:7">
      <c r="G43139"/>
    </row>
    <row r="43140" spans="7:7">
      <c r="G43140"/>
    </row>
    <row r="43141" spans="7:7">
      <c r="G43141"/>
    </row>
    <row r="43142" spans="7:7">
      <c r="G43142"/>
    </row>
    <row r="43143" spans="7:7">
      <c r="G43143"/>
    </row>
    <row r="43144" spans="7:7">
      <c r="G43144"/>
    </row>
    <row r="43145" spans="7:7">
      <c r="G43145"/>
    </row>
    <row r="43146" spans="7:7">
      <c r="G43146"/>
    </row>
    <row r="43147" spans="7:7">
      <c r="G43147"/>
    </row>
    <row r="43148" spans="7:7">
      <c r="G43148"/>
    </row>
    <row r="43149" spans="7:7">
      <c r="G43149"/>
    </row>
    <row r="43150" spans="7:7">
      <c r="G43150"/>
    </row>
    <row r="43151" spans="7:7">
      <c r="G43151"/>
    </row>
    <row r="43152" spans="7:7">
      <c r="G43152"/>
    </row>
    <row r="43153" spans="7:7">
      <c r="G43153"/>
    </row>
    <row r="43154" spans="7:7">
      <c r="G43154"/>
    </row>
    <row r="43155" spans="7:7">
      <c r="G43155"/>
    </row>
    <row r="43156" spans="7:7">
      <c r="G43156"/>
    </row>
    <row r="43157" spans="7:7">
      <c r="G43157"/>
    </row>
    <row r="43158" spans="7:7">
      <c r="G43158"/>
    </row>
    <row r="43159" spans="7:7">
      <c r="G43159"/>
    </row>
    <row r="43160" spans="7:7">
      <c r="G43160"/>
    </row>
    <row r="43161" spans="7:7">
      <c r="G43161"/>
    </row>
    <row r="43162" spans="7:7">
      <c r="G43162"/>
    </row>
    <row r="43163" spans="7:7">
      <c r="G43163"/>
    </row>
    <row r="43164" spans="7:7">
      <c r="G43164"/>
    </row>
    <row r="43165" spans="7:7">
      <c r="G43165"/>
    </row>
    <row r="43166" spans="7:7">
      <c r="G43166"/>
    </row>
    <row r="43167" spans="7:7">
      <c r="G43167"/>
    </row>
    <row r="43168" spans="7:7">
      <c r="G43168"/>
    </row>
    <row r="43169" spans="7:7">
      <c r="G43169"/>
    </row>
    <row r="43170" spans="7:7">
      <c r="G43170"/>
    </row>
    <row r="43171" spans="7:7">
      <c r="G43171"/>
    </row>
    <row r="43172" spans="7:7">
      <c r="G43172"/>
    </row>
    <row r="43173" spans="7:7">
      <c r="G43173"/>
    </row>
    <row r="43174" spans="7:7">
      <c r="G43174"/>
    </row>
    <row r="43175" spans="7:7">
      <c r="G43175"/>
    </row>
    <row r="43176" spans="7:7">
      <c r="G43176"/>
    </row>
    <row r="43177" spans="7:7">
      <c r="G43177"/>
    </row>
    <row r="43178" spans="7:7">
      <c r="G43178"/>
    </row>
    <row r="43179" spans="7:7">
      <c r="G43179"/>
    </row>
    <row r="43180" spans="7:7">
      <c r="G43180"/>
    </row>
    <row r="43181" spans="7:7">
      <c r="G43181"/>
    </row>
    <row r="43182" spans="7:7">
      <c r="G43182"/>
    </row>
    <row r="43183" spans="7:7">
      <c r="G43183"/>
    </row>
    <row r="43184" spans="7:7">
      <c r="G43184"/>
    </row>
    <row r="43185" spans="7:7">
      <c r="G43185"/>
    </row>
    <row r="43186" spans="7:7">
      <c r="G43186"/>
    </row>
    <row r="43187" spans="7:7">
      <c r="G43187"/>
    </row>
    <row r="43188" spans="7:7">
      <c r="G43188"/>
    </row>
    <row r="43189" spans="7:7">
      <c r="G43189"/>
    </row>
    <row r="43190" spans="7:7">
      <c r="G43190"/>
    </row>
    <row r="43191" spans="7:7">
      <c r="G43191"/>
    </row>
    <row r="43192" spans="7:7">
      <c r="G43192"/>
    </row>
    <row r="43193" spans="7:7">
      <c r="G43193"/>
    </row>
    <row r="43194" spans="7:7">
      <c r="G43194"/>
    </row>
    <row r="43195" spans="7:7">
      <c r="G43195"/>
    </row>
    <row r="43196" spans="7:7">
      <c r="G43196"/>
    </row>
    <row r="43197" spans="7:7">
      <c r="G43197"/>
    </row>
    <row r="43198" spans="7:7">
      <c r="G43198"/>
    </row>
    <row r="43199" spans="7:7">
      <c r="G43199"/>
    </row>
    <row r="43200" spans="7:7">
      <c r="G43200"/>
    </row>
    <row r="43201" spans="7:7">
      <c r="G43201"/>
    </row>
    <row r="43202" spans="7:7">
      <c r="G43202"/>
    </row>
    <row r="43203" spans="7:7">
      <c r="G43203"/>
    </row>
    <row r="43204" spans="7:7">
      <c r="G43204"/>
    </row>
    <row r="43205" spans="7:7">
      <c r="G43205"/>
    </row>
    <row r="43206" spans="7:7">
      <c r="G43206"/>
    </row>
    <row r="43207" spans="7:7">
      <c r="G43207"/>
    </row>
    <row r="43208" spans="7:7">
      <c r="G43208"/>
    </row>
    <row r="43209" spans="7:7">
      <c r="G43209"/>
    </row>
    <row r="43210" spans="7:7">
      <c r="G43210"/>
    </row>
    <row r="43211" spans="7:7">
      <c r="G43211"/>
    </row>
    <row r="43212" spans="7:7">
      <c r="G43212"/>
    </row>
    <row r="43213" spans="7:7">
      <c r="G43213"/>
    </row>
    <row r="43214" spans="7:7">
      <c r="G43214"/>
    </row>
    <row r="43215" spans="7:7">
      <c r="G43215"/>
    </row>
    <row r="43216" spans="7:7">
      <c r="G43216"/>
    </row>
    <row r="43217" spans="7:7">
      <c r="G43217"/>
    </row>
    <row r="43218" spans="7:7">
      <c r="G43218"/>
    </row>
    <row r="43219" spans="7:7">
      <c r="G43219"/>
    </row>
    <row r="43220" spans="7:7">
      <c r="G43220"/>
    </row>
    <row r="43221" spans="7:7">
      <c r="G43221"/>
    </row>
    <row r="43222" spans="7:7">
      <c r="G43222"/>
    </row>
    <row r="43223" spans="7:7">
      <c r="G43223"/>
    </row>
    <row r="43224" spans="7:7">
      <c r="G43224"/>
    </row>
    <row r="43225" spans="7:7">
      <c r="G43225"/>
    </row>
    <row r="43226" spans="7:7">
      <c r="G43226"/>
    </row>
    <row r="43227" spans="7:7">
      <c r="G43227"/>
    </row>
    <row r="43228" spans="7:7">
      <c r="G43228"/>
    </row>
    <row r="43229" spans="7:7">
      <c r="G43229"/>
    </row>
    <row r="43230" spans="7:7">
      <c r="G43230"/>
    </row>
    <row r="43231" spans="7:7">
      <c r="G43231"/>
    </row>
    <row r="43232" spans="7:7">
      <c r="G43232"/>
    </row>
    <row r="43233" spans="7:7">
      <c r="G43233"/>
    </row>
    <row r="43234" spans="7:7">
      <c r="G43234"/>
    </row>
    <row r="43235" spans="7:7">
      <c r="G43235"/>
    </row>
    <row r="43236" spans="7:7">
      <c r="G43236"/>
    </row>
    <row r="43237" spans="7:7">
      <c r="G43237"/>
    </row>
    <row r="43238" spans="7:7">
      <c r="G43238"/>
    </row>
    <row r="43239" spans="7:7">
      <c r="G43239"/>
    </row>
    <row r="43240" spans="7:7">
      <c r="G43240"/>
    </row>
    <row r="43241" spans="7:7">
      <c r="G43241"/>
    </row>
    <row r="43242" spans="7:7">
      <c r="G43242"/>
    </row>
    <row r="43243" spans="7:7">
      <c r="G43243"/>
    </row>
    <row r="43244" spans="7:7">
      <c r="G43244"/>
    </row>
    <row r="43245" spans="7:7">
      <c r="G43245"/>
    </row>
    <row r="43246" spans="7:7">
      <c r="G43246"/>
    </row>
    <row r="43247" spans="7:7">
      <c r="G43247"/>
    </row>
    <row r="43248" spans="7:7">
      <c r="G43248"/>
    </row>
    <row r="43249" spans="7:7">
      <c r="G43249"/>
    </row>
    <row r="43250" spans="7:7">
      <c r="G43250"/>
    </row>
    <row r="43251" spans="7:7">
      <c r="G43251"/>
    </row>
    <row r="43252" spans="7:7">
      <c r="G43252"/>
    </row>
    <row r="43253" spans="7:7">
      <c r="G43253"/>
    </row>
    <row r="43254" spans="7:7">
      <c r="G43254"/>
    </row>
    <row r="43255" spans="7:7">
      <c r="G43255"/>
    </row>
    <row r="43256" spans="7:7">
      <c r="G43256"/>
    </row>
    <row r="43257" spans="7:7">
      <c r="G43257"/>
    </row>
    <row r="43258" spans="7:7">
      <c r="G43258"/>
    </row>
    <row r="43259" spans="7:7">
      <c r="G43259"/>
    </row>
    <row r="43260" spans="7:7">
      <c r="G43260"/>
    </row>
    <row r="43261" spans="7:7">
      <c r="G43261"/>
    </row>
    <row r="43262" spans="7:7">
      <c r="G43262"/>
    </row>
    <row r="43263" spans="7:7">
      <c r="G43263"/>
    </row>
    <row r="43264" spans="7:7">
      <c r="G43264"/>
    </row>
    <row r="43265" spans="7:7">
      <c r="G43265"/>
    </row>
    <row r="43266" spans="7:7">
      <c r="G43266"/>
    </row>
    <row r="43267" spans="7:7">
      <c r="G43267"/>
    </row>
    <row r="43268" spans="7:7">
      <c r="G43268"/>
    </row>
    <row r="43269" spans="7:7">
      <c r="G43269"/>
    </row>
    <row r="43270" spans="7:7">
      <c r="G43270"/>
    </row>
    <row r="43271" spans="7:7">
      <c r="G43271"/>
    </row>
    <row r="43272" spans="7:7">
      <c r="G43272"/>
    </row>
    <row r="43273" spans="7:7">
      <c r="G43273"/>
    </row>
    <row r="43274" spans="7:7">
      <c r="G43274"/>
    </row>
    <row r="43275" spans="7:7">
      <c r="G43275"/>
    </row>
    <row r="43276" spans="7:7">
      <c r="G43276"/>
    </row>
    <row r="43277" spans="7:7">
      <c r="G43277"/>
    </row>
    <row r="43278" spans="7:7">
      <c r="G43278"/>
    </row>
    <row r="43279" spans="7:7">
      <c r="G43279"/>
    </row>
    <row r="43280" spans="7:7">
      <c r="G43280"/>
    </row>
    <row r="43281" spans="7:7">
      <c r="G43281"/>
    </row>
    <row r="43282" spans="7:7">
      <c r="G43282"/>
    </row>
    <row r="43283" spans="7:7">
      <c r="G43283"/>
    </row>
    <row r="43284" spans="7:7">
      <c r="G43284"/>
    </row>
    <row r="43285" spans="7:7">
      <c r="G43285"/>
    </row>
    <row r="43286" spans="7:7">
      <c r="G43286"/>
    </row>
    <row r="43287" spans="7:7">
      <c r="G43287"/>
    </row>
    <row r="43288" spans="7:7">
      <c r="G43288"/>
    </row>
    <row r="43289" spans="7:7">
      <c r="G43289"/>
    </row>
    <row r="43290" spans="7:7">
      <c r="G43290"/>
    </row>
    <row r="43291" spans="7:7">
      <c r="G43291"/>
    </row>
    <row r="43292" spans="7:7">
      <c r="G43292"/>
    </row>
    <row r="43293" spans="7:7">
      <c r="G43293"/>
    </row>
    <row r="43294" spans="7:7">
      <c r="G43294"/>
    </row>
    <row r="43295" spans="7:7">
      <c r="G43295"/>
    </row>
    <row r="43296" spans="7:7">
      <c r="G43296"/>
    </row>
    <row r="43297" spans="7:7">
      <c r="G43297"/>
    </row>
    <row r="43298" spans="7:7">
      <c r="G43298"/>
    </row>
    <row r="43299" spans="7:7">
      <c r="G43299"/>
    </row>
    <row r="43300" spans="7:7">
      <c r="G43300"/>
    </row>
    <row r="43301" spans="7:7">
      <c r="G43301"/>
    </row>
    <row r="43302" spans="7:7">
      <c r="G43302"/>
    </row>
    <row r="43303" spans="7:7">
      <c r="G43303"/>
    </row>
    <row r="43304" spans="7:7">
      <c r="G43304"/>
    </row>
    <row r="43305" spans="7:7">
      <c r="G43305"/>
    </row>
    <row r="43306" spans="7:7">
      <c r="G43306"/>
    </row>
    <row r="43307" spans="7:7">
      <c r="G43307"/>
    </row>
    <row r="43308" spans="7:7">
      <c r="G43308"/>
    </row>
    <row r="43309" spans="7:7">
      <c r="G43309"/>
    </row>
    <row r="43310" spans="7:7">
      <c r="G43310"/>
    </row>
    <row r="43311" spans="7:7">
      <c r="G43311"/>
    </row>
    <row r="43312" spans="7:7">
      <c r="G43312"/>
    </row>
    <row r="43313" spans="7:7">
      <c r="G43313"/>
    </row>
    <row r="43314" spans="7:7">
      <c r="G43314"/>
    </row>
    <row r="43315" spans="7:7">
      <c r="G43315"/>
    </row>
    <row r="43316" spans="7:7">
      <c r="G43316"/>
    </row>
    <row r="43317" spans="7:7">
      <c r="G43317"/>
    </row>
    <row r="43318" spans="7:7">
      <c r="G43318"/>
    </row>
    <row r="43319" spans="7:7">
      <c r="G43319"/>
    </row>
    <row r="43320" spans="7:7">
      <c r="G43320"/>
    </row>
    <row r="43321" spans="7:7">
      <c r="G43321"/>
    </row>
    <row r="43322" spans="7:7">
      <c r="G43322"/>
    </row>
    <row r="43323" spans="7:7">
      <c r="G43323"/>
    </row>
    <row r="43324" spans="7:7">
      <c r="G43324"/>
    </row>
    <row r="43325" spans="7:7">
      <c r="G43325"/>
    </row>
    <row r="43326" spans="7:7">
      <c r="G43326"/>
    </row>
    <row r="43327" spans="7:7">
      <c r="G43327"/>
    </row>
    <row r="43328" spans="7:7">
      <c r="G43328"/>
    </row>
    <row r="43329" spans="7:7">
      <c r="G43329"/>
    </row>
    <row r="43330" spans="7:7">
      <c r="G43330"/>
    </row>
    <row r="43331" spans="7:7">
      <c r="G43331"/>
    </row>
    <row r="43332" spans="7:7">
      <c r="G43332"/>
    </row>
    <row r="43333" spans="7:7">
      <c r="G43333"/>
    </row>
    <row r="43334" spans="7:7">
      <c r="G43334"/>
    </row>
    <row r="43335" spans="7:7">
      <c r="G43335"/>
    </row>
    <row r="43336" spans="7:7">
      <c r="G43336"/>
    </row>
    <row r="43337" spans="7:7">
      <c r="G43337"/>
    </row>
    <row r="43338" spans="7:7">
      <c r="G43338"/>
    </row>
    <row r="43339" spans="7:7">
      <c r="G43339"/>
    </row>
    <row r="43340" spans="7:7">
      <c r="G43340"/>
    </row>
    <row r="43341" spans="7:7">
      <c r="G43341"/>
    </row>
    <row r="43342" spans="7:7">
      <c r="G43342"/>
    </row>
    <row r="43343" spans="7:7">
      <c r="G43343"/>
    </row>
    <row r="43344" spans="7:7">
      <c r="G43344"/>
    </row>
    <row r="43345" spans="7:7">
      <c r="G43345"/>
    </row>
    <row r="43346" spans="7:7">
      <c r="G43346"/>
    </row>
    <row r="43347" spans="7:7">
      <c r="G43347"/>
    </row>
    <row r="43348" spans="7:7">
      <c r="G43348"/>
    </row>
    <row r="43349" spans="7:7">
      <c r="G43349"/>
    </row>
    <row r="43350" spans="7:7">
      <c r="G43350"/>
    </row>
    <row r="43351" spans="7:7">
      <c r="G43351"/>
    </row>
    <row r="43352" spans="7:7">
      <c r="G43352"/>
    </row>
    <row r="43353" spans="7:7">
      <c r="G43353"/>
    </row>
    <row r="43354" spans="7:7">
      <c r="G43354"/>
    </row>
    <row r="43355" spans="7:7">
      <c r="G43355"/>
    </row>
    <row r="43356" spans="7:7">
      <c r="G43356"/>
    </row>
    <row r="43357" spans="7:7">
      <c r="G43357"/>
    </row>
    <row r="43358" spans="7:7">
      <c r="G43358"/>
    </row>
    <row r="43359" spans="7:7">
      <c r="G43359"/>
    </row>
    <row r="43360" spans="7:7">
      <c r="G43360"/>
    </row>
    <row r="43361" spans="7:7">
      <c r="G43361"/>
    </row>
    <row r="43362" spans="7:7">
      <c r="G43362"/>
    </row>
    <row r="43363" spans="7:7">
      <c r="G43363"/>
    </row>
    <row r="43364" spans="7:7">
      <c r="G43364"/>
    </row>
    <row r="43365" spans="7:7">
      <c r="G43365"/>
    </row>
    <row r="43366" spans="7:7">
      <c r="G43366"/>
    </row>
    <row r="43367" spans="7:7">
      <c r="G43367"/>
    </row>
    <row r="43368" spans="7:7">
      <c r="G43368"/>
    </row>
    <row r="43369" spans="7:7">
      <c r="G43369"/>
    </row>
    <row r="43370" spans="7:7">
      <c r="G43370"/>
    </row>
    <row r="43371" spans="7:7">
      <c r="G43371"/>
    </row>
    <row r="43372" spans="7:7">
      <c r="G43372"/>
    </row>
    <row r="43373" spans="7:7">
      <c r="G43373"/>
    </row>
    <row r="43374" spans="7:7">
      <c r="G43374"/>
    </row>
    <row r="43375" spans="7:7">
      <c r="G43375"/>
    </row>
    <row r="43376" spans="7:7">
      <c r="G43376"/>
    </row>
    <row r="43377" spans="7:7">
      <c r="G43377"/>
    </row>
    <row r="43378" spans="7:7">
      <c r="G43378"/>
    </row>
    <row r="43379" spans="7:7">
      <c r="G43379"/>
    </row>
    <row r="43380" spans="7:7">
      <c r="G43380"/>
    </row>
    <row r="43381" spans="7:7">
      <c r="G43381"/>
    </row>
    <row r="43382" spans="7:7">
      <c r="G43382"/>
    </row>
    <row r="43383" spans="7:7">
      <c r="G43383"/>
    </row>
    <row r="43384" spans="7:7">
      <c r="G43384"/>
    </row>
    <row r="43385" spans="7:7">
      <c r="G43385"/>
    </row>
    <row r="43386" spans="7:7">
      <c r="G43386"/>
    </row>
    <row r="43387" spans="7:7">
      <c r="G43387"/>
    </row>
    <row r="43388" spans="7:7">
      <c r="G43388"/>
    </row>
    <row r="43389" spans="7:7">
      <c r="G43389"/>
    </row>
    <row r="43390" spans="7:7">
      <c r="G43390"/>
    </row>
    <row r="43391" spans="7:7">
      <c r="G43391"/>
    </row>
    <row r="43392" spans="7:7">
      <c r="G43392"/>
    </row>
    <row r="43393" spans="7:7">
      <c r="G43393"/>
    </row>
    <row r="43394" spans="7:7">
      <c r="G43394"/>
    </row>
    <row r="43395" spans="7:7">
      <c r="G43395"/>
    </row>
    <row r="43396" spans="7:7">
      <c r="G43396"/>
    </row>
    <row r="43397" spans="7:7">
      <c r="G43397"/>
    </row>
    <row r="43398" spans="7:7">
      <c r="G43398"/>
    </row>
    <row r="43399" spans="7:7">
      <c r="G43399"/>
    </row>
    <row r="43400" spans="7:7">
      <c r="G43400"/>
    </row>
    <row r="43401" spans="7:7">
      <c r="G43401"/>
    </row>
    <row r="43402" spans="7:7">
      <c r="G43402"/>
    </row>
    <row r="43403" spans="7:7">
      <c r="G43403"/>
    </row>
    <row r="43404" spans="7:7">
      <c r="G43404"/>
    </row>
    <row r="43405" spans="7:7">
      <c r="G43405"/>
    </row>
    <row r="43406" spans="7:7">
      <c r="G43406"/>
    </row>
    <row r="43407" spans="7:7">
      <c r="G43407"/>
    </row>
    <row r="43408" spans="7:7">
      <c r="G43408"/>
    </row>
    <row r="43409" spans="7:7">
      <c r="G43409"/>
    </row>
    <row r="43410" spans="7:7">
      <c r="G43410"/>
    </row>
    <row r="43411" spans="7:7">
      <c r="G43411"/>
    </row>
    <row r="43412" spans="7:7">
      <c r="G43412"/>
    </row>
    <row r="43413" spans="7:7">
      <c r="G43413"/>
    </row>
    <row r="43414" spans="7:7">
      <c r="G43414"/>
    </row>
    <row r="43415" spans="7:7">
      <c r="G43415"/>
    </row>
    <row r="43416" spans="7:7">
      <c r="G43416"/>
    </row>
    <row r="43417" spans="7:7">
      <c r="G43417"/>
    </row>
    <row r="43418" spans="7:7">
      <c r="G43418"/>
    </row>
    <row r="43419" spans="7:7">
      <c r="G43419"/>
    </row>
    <row r="43420" spans="7:7">
      <c r="G43420"/>
    </row>
    <row r="43421" spans="7:7">
      <c r="G43421"/>
    </row>
    <row r="43422" spans="7:7">
      <c r="G43422"/>
    </row>
    <row r="43423" spans="7:7">
      <c r="G43423"/>
    </row>
    <row r="43424" spans="7:7">
      <c r="G43424"/>
    </row>
    <row r="43425" spans="7:7">
      <c r="G43425"/>
    </row>
    <row r="43426" spans="7:7">
      <c r="G43426"/>
    </row>
    <row r="43427" spans="7:7">
      <c r="G43427"/>
    </row>
    <row r="43428" spans="7:7">
      <c r="G43428"/>
    </row>
    <row r="43429" spans="7:7">
      <c r="G43429"/>
    </row>
    <row r="43430" spans="7:7">
      <c r="G43430"/>
    </row>
    <row r="43431" spans="7:7">
      <c r="G43431"/>
    </row>
    <row r="43432" spans="7:7">
      <c r="G43432"/>
    </row>
    <row r="43433" spans="7:7">
      <c r="G43433"/>
    </row>
    <row r="43434" spans="7:7">
      <c r="G43434"/>
    </row>
    <row r="43435" spans="7:7">
      <c r="G43435"/>
    </row>
    <row r="43436" spans="7:7">
      <c r="G43436"/>
    </row>
    <row r="43437" spans="7:7">
      <c r="G43437"/>
    </row>
    <row r="43438" spans="7:7">
      <c r="G43438"/>
    </row>
    <row r="43439" spans="7:7">
      <c r="G43439"/>
    </row>
    <row r="43440" spans="7:7">
      <c r="G43440"/>
    </row>
    <row r="43441" spans="7:7">
      <c r="G43441"/>
    </row>
    <row r="43442" spans="7:7">
      <c r="G43442"/>
    </row>
    <row r="43443" spans="7:7">
      <c r="G43443"/>
    </row>
    <row r="43444" spans="7:7">
      <c r="G43444"/>
    </row>
    <row r="43445" spans="7:7">
      <c r="G43445"/>
    </row>
    <row r="43446" spans="7:7">
      <c r="G43446"/>
    </row>
    <row r="43447" spans="7:7">
      <c r="G43447"/>
    </row>
    <row r="43448" spans="7:7">
      <c r="G43448"/>
    </row>
    <row r="43449" spans="7:7">
      <c r="G43449"/>
    </row>
    <row r="43450" spans="7:7">
      <c r="G43450"/>
    </row>
    <row r="43451" spans="7:7">
      <c r="G43451"/>
    </row>
    <row r="43452" spans="7:7">
      <c r="G43452"/>
    </row>
    <row r="43453" spans="7:7">
      <c r="G43453"/>
    </row>
    <row r="43454" spans="7:7">
      <c r="G43454"/>
    </row>
    <row r="43455" spans="7:7">
      <c r="G43455"/>
    </row>
    <row r="43456" spans="7:7">
      <c r="G43456"/>
    </row>
    <row r="43457" spans="7:7">
      <c r="G43457"/>
    </row>
    <row r="43458" spans="7:7">
      <c r="G43458"/>
    </row>
    <row r="43459" spans="7:7">
      <c r="G43459"/>
    </row>
    <row r="43460" spans="7:7">
      <c r="G43460"/>
    </row>
    <row r="43461" spans="7:7">
      <c r="G43461"/>
    </row>
    <row r="43462" spans="7:7">
      <c r="G43462"/>
    </row>
    <row r="43463" spans="7:7">
      <c r="G43463"/>
    </row>
    <row r="43464" spans="7:7">
      <c r="G43464"/>
    </row>
    <row r="43465" spans="7:7">
      <c r="G43465"/>
    </row>
    <row r="43466" spans="7:7">
      <c r="G43466"/>
    </row>
    <row r="43467" spans="7:7">
      <c r="G43467"/>
    </row>
    <row r="43468" spans="7:7">
      <c r="G43468"/>
    </row>
    <row r="43469" spans="7:7">
      <c r="G43469"/>
    </row>
    <row r="43470" spans="7:7">
      <c r="G43470"/>
    </row>
    <row r="43471" spans="7:7">
      <c r="G43471"/>
    </row>
    <row r="43472" spans="7:7">
      <c r="G43472"/>
    </row>
    <row r="43473" spans="7:7">
      <c r="G43473"/>
    </row>
    <row r="43474" spans="7:7">
      <c r="G43474"/>
    </row>
    <row r="43475" spans="7:7">
      <c r="G43475"/>
    </row>
    <row r="43476" spans="7:7">
      <c r="G43476"/>
    </row>
    <row r="43477" spans="7:7">
      <c r="G43477"/>
    </row>
    <row r="43478" spans="7:7">
      <c r="G43478"/>
    </row>
    <row r="43479" spans="7:7">
      <c r="G43479"/>
    </row>
    <row r="43480" spans="7:7">
      <c r="G43480"/>
    </row>
    <row r="43481" spans="7:7">
      <c r="G43481"/>
    </row>
    <row r="43482" spans="7:7">
      <c r="G43482"/>
    </row>
    <row r="43483" spans="7:7">
      <c r="G43483"/>
    </row>
    <row r="43484" spans="7:7">
      <c r="G43484"/>
    </row>
    <row r="43485" spans="7:7">
      <c r="G43485"/>
    </row>
    <row r="43486" spans="7:7">
      <c r="G43486"/>
    </row>
    <row r="43487" spans="7:7">
      <c r="G43487"/>
    </row>
    <row r="43488" spans="7:7">
      <c r="G43488"/>
    </row>
    <row r="43489" spans="7:7">
      <c r="G43489"/>
    </row>
    <row r="43490" spans="7:7">
      <c r="G43490"/>
    </row>
    <row r="43491" spans="7:7">
      <c r="G43491"/>
    </row>
    <row r="43492" spans="7:7">
      <c r="G43492"/>
    </row>
    <row r="43493" spans="7:7">
      <c r="G43493"/>
    </row>
    <row r="43494" spans="7:7">
      <c r="G43494"/>
    </row>
    <row r="43495" spans="7:7">
      <c r="G43495"/>
    </row>
    <row r="43496" spans="7:7">
      <c r="G43496"/>
    </row>
    <row r="43497" spans="7:7">
      <c r="G43497"/>
    </row>
    <row r="43498" spans="7:7">
      <c r="G43498"/>
    </row>
    <row r="43499" spans="7:7">
      <c r="G43499"/>
    </row>
    <row r="43500" spans="7:7">
      <c r="G43500"/>
    </row>
    <row r="43501" spans="7:7">
      <c r="G43501"/>
    </row>
    <row r="43502" spans="7:7">
      <c r="G43502"/>
    </row>
    <row r="43503" spans="7:7">
      <c r="G43503"/>
    </row>
    <row r="43504" spans="7:7">
      <c r="G43504"/>
    </row>
    <row r="43505" spans="7:7">
      <c r="G43505"/>
    </row>
    <row r="43506" spans="7:7">
      <c r="G43506"/>
    </row>
    <row r="43507" spans="7:7">
      <c r="G43507"/>
    </row>
    <row r="43508" spans="7:7">
      <c r="G43508"/>
    </row>
    <row r="43509" spans="7:7">
      <c r="G43509"/>
    </row>
    <row r="43510" spans="7:7">
      <c r="G43510"/>
    </row>
    <row r="43511" spans="7:7">
      <c r="G43511"/>
    </row>
    <row r="43512" spans="7:7">
      <c r="G43512"/>
    </row>
    <row r="43513" spans="7:7">
      <c r="G43513"/>
    </row>
    <row r="43514" spans="7:7">
      <c r="G43514"/>
    </row>
    <row r="43515" spans="7:7">
      <c r="G43515"/>
    </row>
    <row r="43516" spans="7:7">
      <c r="G43516"/>
    </row>
    <row r="43517" spans="7:7">
      <c r="G43517"/>
    </row>
    <row r="43518" spans="7:7">
      <c r="G43518"/>
    </row>
    <row r="43519" spans="7:7">
      <c r="G43519"/>
    </row>
    <row r="43520" spans="7:7">
      <c r="G43520"/>
    </row>
    <row r="43521" spans="7:7">
      <c r="G43521"/>
    </row>
    <row r="43522" spans="7:7">
      <c r="G43522"/>
    </row>
    <row r="43523" spans="7:7">
      <c r="G43523"/>
    </row>
    <row r="43524" spans="7:7">
      <c r="G43524"/>
    </row>
    <row r="43525" spans="7:7">
      <c r="G43525"/>
    </row>
    <row r="43526" spans="7:7">
      <c r="G43526"/>
    </row>
    <row r="43527" spans="7:7">
      <c r="G43527"/>
    </row>
    <row r="43528" spans="7:7">
      <c r="G43528"/>
    </row>
    <row r="43529" spans="7:7">
      <c r="G43529"/>
    </row>
    <row r="43530" spans="7:7">
      <c r="G43530"/>
    </row>
    <row r="43531" spans="7:7">
      <c r="G43531"/>
    </row>
    <row r="43532" spans="7:7">
      <c r="G43532"/>
    </row>
    <row r="43533" spans="7:7">
      <c r="G43533"/>
    </row>
    <row r="43534" spans="7:7">
      <c r="G43534"/>
    </row>
    <row r="43535" spans="7:7">
      <c r="G43535"/>
    </row>
    <row r="43536" spans="7:7">
      <c r="G43536"/>
    </row>
    <row r="43537" spans="7:7">
      <c r="G43537"/>
    </row>
    <row r="43538" spans="7:7">
      <c r="G43538"/>
    </row>
    <row r="43539" spans="7:7">
      <c r="G43539"/>
    </row>
    <row r="43540" spans="7:7">
      <c r="G43540"/>
    </row>
    <row r="43541" spans="7:7">
      <c r="G43541"/>
    </row>
    <row r="43542" spans="7:7">
      <c r="G43542"/>
    </row>
    <row r="43543" spans="7:7">
      <c r="G43543"/>
    </row>
    <row r="43544" spans="7:7">
      <c r="G43544"/>
    </row>
    <row r="43545" spans="7:7">
      <c r="G43545"/>
    </row>
    <row r="43546" spans="7:7">
      <c r="G43546"/>
    </row>
    <row r="43547" spans="7:7">
      <c r="G43547"/>
    </row>
    <row r="43548" spans="7:7">
      <c r="G43548"/>
    </row>
    <row r="43549" spans="7:7">
      <c r="G43549"/>
    </row>
    <row r="43550" spans="7:7">
      <c r="G43550"/>
    </row>
    <row r="43551" spans="7:7">
      <c r="G43551"/>
    </row>
    <row r="43552" spans="7:7">
      <c r="G43552"/>
    </row>
    <row r="43553" spans="7:7">
      <c r="G43553"/>
    </row>
    <row r="43554" spans="7:7">
      <c r="G43554"/>
    </row>
    <row r="43555" spans="7:7">
      <c r="G43555"/>
    </row>
    <row r="43556" spans="7:7">
      <c r="G43556"/>
    </row>
    <row r="43557" spans="7:7">
      <c r="G43557"/>
    </row>
    <row r="43558" spans="7:7">
      <c r="G43558"/>
    </row>
    <row r="43559" spans="7:7">
      <c r="G43559"/>
    </row>
    <row r="43560" spans="7:7">
      <c r="G43560"/>
    </row>
    <row r="43561" spans="7:7">
      <c r="G43561"/>
    </row>
    <row r="43562" spans="7:7">
      <c r="G43562"/>
    </row>
    <row r="43563" spans="7:7">
      <c r="G43563"/>
    </row>
    <row r="43564" spans="7:7">
      <c r="G43564"/>
    </row>
    <row r="43565" spans="7:7">
      <c r="G43565"/>
    </row>
    <row r="43566" spans="7:7">
      <c r="G43566"/>
    </row>
    <row r="43567" spans="7:7">
      <c r="G43567"/>
    </row>
    <row r="43568" spans="7:7">
      <c r="G43568"/>
    </row>
    <row r="43569" spans="7:7">
      <c r="G43569"/>
    </row>
    <row r="43570" spans="7:7">
      <c r="G43570"/>
    </row>
    <row r="43571" spans="7:7">
      <c r="G43571"/>
    </row>
    <row r="43572" spans="7:7">
      <c r="G43572"/>
    </row>
    <row r="43573" spans="7:7">
      <c r="G43573"/>
    </row>
    <row r="43574" spans="7:7">
      <c r="G43574"/>
    </row>
    <row r="43575" spans="7:7">
      <c r="G43575"/>
    </row>
    <row r="43576" spans="7:7">
      <c r="G43576"/>
    </row>
    <row r="43577" spans="7:7">
      <c r="G43577"/>
    </row>
    <row r="43578" spans="7:7">
      <c r="G43578"/>
    </row>
    <row r="43579" spans="7:7">
      <c r="G43579"/>
    </row>
    <row r="43580" spans="7:7">
      <c r="G43580"/>
    </row>
    <row r="43581" spans="7:7">
      <c r="G43581"/>
    </row>
    <row r="43582" spans="7:7">
      <c r="G43582"/>
    </row>
    <row r="43583" spans="7:7">
      <c r="G43583"/>
    </row>
    <row r="43584" spans="7:7">
      <c r="G43584"/>
    </row>
    <row r="43585" spans="7:7">
      <c r="G43585"/>
    </row>
    <row r="43586" spans="7:7">
      <c r="G43586"/>
    </row>
    <row r="43587" spans="7:7">
      <c r="G43587"/>
    </row>
    <row r="43588" spans="7:7">
      <c r="G43588"/>
    </row>
    <row r="43589" spans="7:7">
      <c r="G43589"/>
    </row>
    <row r="43590" spans="7:7">
      <c r="G43590"/>
    </row>
    <row r="43591" spans="7:7">
      <c r="G43591"/>
    </row>
    <row r="43592" spans="7:7">
      <c r="G43592"/>
    </row>
    <row r="43593" spans="7:7">
      <c r="G43593"/>
    </row>
    <row r="43594" spans="7:7">
      <c r="G43594"/>
    </row>
    <row r="43595" spans="7:7">
      <c r="G43595"/>
    </row>
    <row r="43596" spans="7:7">
      <c r="G43596"/>
    </row>
    <row r="43597" spans="7:7">
      <c r="G43597"/>
    </row>
    <row r="43598" spans="7:7">
      <c r="G43598"/>
    </row>
    <row r="43599" spans="7:7">
      <c r="G43599"/>
    </row>
    <row r="43600" spans="7:7">
      <c r="G43600"/>
    </row>
    <row r="43601" spans="7:7">
      <c r="G43601"/>
    </row>
    <row r="43602" spans="7:7">
      <c r="G43602"/>
    </row>
    <row r="43603" spans="7:7">
      <c r="G43603"/>
    </row>
    <row r="43604" spans="7:7">
      <c r="G43604"/>
    </row>
    <row r="43605" spans="7:7">
      <c r="G43605"/>
    </row>
    <row r="43606" spans="7:7">
      <c r="G43606"/>
    </row>
    <row r="43607" spans="7:7">
      <c r="G43607"/>
    </row>
    <row r="43608" spans="7:7">
      <c r="G43608"/>
    </row>
    <row r="43609" spans="7:7">
      <c r="G43609"/>
    </row>
    <row r="43610" spans="7:7">
      <c r="G43610"/>
    </row>
    <row r="43611" spans="7:7">
      <c r="G43611"/>
    </row>
    <row r="43612" spans="7:7">
      <c r="G43612"/>
    </row>
    <row r="43613" spans="7:7">
      <c r="G43613"/>
    </row>
    <row r="43614" spans="7:7">
      <c r="G43614"/>
    </row>
    <row r="43615" spans="7:7">
      <c r="G43615"/>
    </row>
    <row r="43616" spans="7:7">
      <c r="G43616"/>
    </row>
    <row r="43617" spans="7:7">
      <c r="G43617"/>
    </row>
    <row r="43618" spans="7:7">
      <c r="G43618"/>
    </row>
    <row r="43619" spans="7:7">
      <c r="G43619"/>
    </row>
    <row r="43620" spans="7:7">
      <c r="G43620"/>
    </row>
    <row r="43621" spans="7:7">
      <c r="G43621"/>
    </row>
    <row r="43622" spans="7:7">
      <c r="G43622"/>
    </row>
    <row r="43623" spans="7:7">
      <c r="G43623"/>
    </row>
    <row r="43624" spans="7:7">
      <c r="G43624"/>
    </row>
    <row r="43625" spans="7:7">
      <c r="G43625"/>
    </row>
    <row r="43626" spans="7:7">
      <c r="G43626"/>
    </row>
    <row r="43627" spans="7:7">
      <c r="G43627"/>
    </row>
    <row r="43628" spans="7:7">
      <c r="G43628"/>
    </row>
    <row r="43629" spans="7:7">
      <c r="G43629"/>
    </row>
    <row r="43630" spans="7:7">
      <c r="G43630"/>
    </row>
    <row r="43631" spans="7:7">
      <c r="G43631"/>
    </row>
    <row r="43632" spans="7:7">
      <c r="G43632"/>
    </row>
    <row r="43633" spans="7:7">
      <c r="G43633"/>
    </row>
    <row r="43634" spans="7:7">
      <c r="G43634"/>
    </row>
    <row r="43635" spans="7:7">
      <c r="G43635"/>
    </row>
    <row r="43636" spans="7:7">
      <c r="G43636"/>
    </row>
    <row r="43637" spans="7:7">
      <c r="G43637"/>
    </row>
    <row r="43638" spans="7:7">
      <c r="G43638"/>
    </row>
    <row r="43639" spans="7:7">
      <c r="G43639"/>
    </row>
    <row r="43640" spans="7:7">
      <c r="G43640"/>
    </row>
    <row r="43641" spans="7:7">
      <c r="G43641"/>
    </row>
    <row r="43642" spans="7:7">
      <c r="G43642"/>
    </row>
    <row r="43643" spans="7:7">
      <c r="G43643"/>
    </row>
    <row r="43644" spans="7:7">
      <c r="G43644"/>
    </row>
    <row r="43645" spans="7:7">
      <c r="G43645"/>
    </row>
    <row r="43646" spans="7:7">
      <c r="G43646"/>
    </row>
    <row r="43647" spans="7:7">
      <c r="G43647"/>
    </row>
    <row r="43648" spans="7:7">
      <c r="G43648"/>
    </row>
    <row r="43649" spans="7:7">
      <c r="G43649"/>
    </row>
    <row r="43650" spans="7:7">
      <c r="G43650"/>
    </row>
    <row r="43651" spans="7:7">
      <c r="G43651"/>
    </row>
    <row r="43652" spans="7:7">
      <c r="G43652"/>
    </row>
    <row r="43653" spans="7:7">
      <c r="G43653"/>
    </row>
    <row r="43654" spans="7:7">
      <c r="G43654"/>
    </row>
    <row r="43655" spans="7:7">
      <c r="G43655"/>
    </row>
    <row r="43656" spans="7:7">
      <c r="G43656"/>
    </row>
    <row r="43657" spans="7:7">
      <c r="G43657"/>
    </row>
    <row r="43658" spans="7:7">
      <c r="G43658"/>
    </row>
    <row r="43659" spans="7:7">
      <c r="G43659"/>
    </row>
    <row r="43660" spans="7:7">
      <c r="G43660"/>
    </row>
    <row r="43661" spans="7:7">
      <c r="G43661"/>
    </row>
    <row r="43662" spans="7:7">
      <c r="G43662"/>
    </row>
    <row r="43663" spans="7:7">
      <c r="G43663"/>
    </row>
    <row r="43664" spans="7:7">
      <c r="G43664"/>
    </row>
    <row r="43665" spans="7:7">
      <c r="G43665"/>
    </row>
    <row r="43666" spans="7:7">
      <c r="G43666"/>
    </row>
    <row r="43667" spans="7:7">
      <c r="G43667"/>
    </row>
    <row r="43668" spans="7:7">
      <c r="G43668"/>
    </row>
    <row r="43669" spans="7:7">
      <c r="G43669"/>
    </row>
    <row r="43670" spans="7:7">
      <c r="G43670"/>
    </row>
    <row r="43671" spans="7:7">
      <c r="G43671"/>
    </row>
    <row r="43672" spans="7:7">
      <c r="G43672"/>
    </row>
    <row r="43673" spans="7:7">
      <c r="G43673"/>
    </row>
    <row r="43674" spans="7:7">
      <c r="G43674"/>
    </row>
    <row r="43675" spans="7:7">
      <c r="G43675"/>
    </row>
    <row r="43676" spans="7:7">
      <c r="G43676"/>
    </row>
    <row r="43677" spans="7:7">
      <c r="G43677"/>
    </row>
    <row r="43678" spans="7:7">
      <c r="G43678"/>
    </row>
    <row r="43679" spans="7:7">
      <c r="G43679"/>
    </row>
    <row r="43680" spans="7:7">
      <c r="G43680"/>
    </row>
    <row r="43681" spans="7:7">
      <c r="G43681"/>
    </row>
    <row r="43682" spans="7:7">
      <c r="G43682"/>
    </row>
    <row r="43683" spans="7:7">
      <c r="G43683"/>
    </row>
    <row r="43684" spans="7:7">
      <c r="G43684"/>
    </row>
    <row r="43685" spans="7:7">
      <c r="G43685"/>
    </row>
    <row r="43686" spans="7:7">
      <c r="G43686"/>
    </row>
    <row r="43687" spans="7:7">
      <c r="G43687"/>
    </row>
    <row r="43688" spans="7:7">
      <c r="G43688"/>
    </row>
    <row r="43689" spans="7:7">
      <c r="G43689"/>
    </row>
    <row r="43690" spans="7:7">
      <c r="G43690"/>
    </row>
    <row r="43691" spans="7:7">
      <c r="G43691"/>
    </row>
    <row r="43692" spans="7:7">
      <c r="G43692"/>
    </row>
    <row r="43693" spans="7:7">
      <c r="G43693"/>
    </row>
    <row r="43694" spans="7:7">
      <c r="G43694"/>
    </row>
    <row r="43695" spans="7:7">
      <c r="G43695"/>
    </row>
    <row r="43696" spans="7:7">
      <c r="G43696"/>
    </row>
    <row r="43697" spans="7:7">
      <c r="G43697"/>
    </row>
    <row r="43698" spans="7:7">
      <c r="G43698"/>
    </row>
    <row r="43699" spans="7:7">
      <c r="G43699"/>
    </row>
    <row r="43700" spans="7:7">
      <c r="G43700"/>
    </row>
    <row r="43701" spans="7:7">
      <c r="G43701"/>
    </row>
    <row r="43702" spans="7:7">
      <c r="G43702"/>
    </row>
    <row r="43703" spans="7:7">
      <c r="G43703"/>
    </row>
    <row r="43704" spans="7:7">
      <c r="G43704"/>
    </row>
    <row r="43705" spans="7:7">
      <c r="G43705"/>
    </row>
    <row r="43706" spans="7:7">
      <c r="G43706"/>
    </row>
    <row r="43707" spans="7:7">
      <c r="G43707"/>
    </row>
    <row r="43708" spans="7:7">
      <c r="G43708"/>
    </row>
    <row r="43709" spans="7:7">
      <c r="G43709"/>
    </row>
    <row r="43710" spans="7:7">
      <c r="G43710"/>
    </row>
    <row r="43711" spans="7:7">
      <c r="G43711"/>
    </row>
    <row r="43712" spans="7:7">
      <c r="G43712"/>
    </row>
    <row r="43713" spans="7:7">
      <c r="G43713"/>
    </row>
    <row r="43714" spans="7:7">
      <c r="G43714"/>
    </row>
    <row r="43715" spans="7:7">
      <c r="G43715"/>
    </row>
    <row r="43716" spans="7:7">
      <c r="G43716"/>
    </row>
    <row r="43717" spans="7:7">
      <c r="G43717"/>
    </row>
    <row r="43718" spans="7:7">
      <c r="G43718"/>
    </row>
    <row r="43719" spans="7:7">
      <c r="G43719"/>
    </row>
    <row r="43720" spans="7:7">
      <c r="G43720"/>
    </row>
    <row r="43721" spans="7:7">
      <c r="G43721"/>
    </row>
    <row r="43722" spans="7:7">
      <c r="G43722"/>
    </row>
    <row r="43723" spans="7:7">
      <c r="G43723"/>
    </row>
    <row r="43724" spans="7:7">
      <c r="G43724"/>
    </row>
    <row r="43725" spans="7:7">
      <c r="G43725"/>
    </row>
    <row r="43726" spans="7:7">
      <c r="G43726"/>
    </row>
    <row r="43727" spans="7:7">
      <c r="G43727"/>
    </row>
    <row r="43728" spans="7:7">
      <c r="G43728"/>
    </row>
    <row r="43729" spans="7:7">
      <c r="G43729"/>
    </row>
    <row r="43730" spans="7:7">
      <c r="G43730"/>
    </row>
    <row r="43731" spans="7:7">
      <c r="G43731"/>
    </row>
    <row r="43732" spans="7:7">
      <c r="G43732"/>
    </row>
    <row r="43733" spans="7:7">
      <c r="G43733"/>
    </row>
    <row r="43734" spans="7:7">
      <c r="G43734"/>
    </row>
    <row r="43735" spans="7:7">
      <c r="G43735"/>
    </row>
    <row r="43736" spans="7:7">
      <c r="G43736"/>
    </row>
    <row r="43737" spans="7:7">
      <c r="G43737"/>
    </row>
    <row r="43738" spans="7:7">
      <c r="G43738"/>
    </row>
    <row r="43739" spans="7:7">
      <c r="G43739"/>
    </row>
    <row r="43740" spans="7:7">
      <c r="G43740"/>
    </row>
    <row r="43741" spans="7:7">
      <c r="G43741"/>
    </row>
    <row r="43742" spans="7:7">
      <c r="G43742"/>
    </row>
    <row r="43743" spans="7:7">
      <c r="G43743"/>
    </row>
    <row r="43744" spans="7:7">
      <c r="G43744"/>
    </row>
    <row r="43745" spans="7:7">
      <c r="G43745"/>
    </row>
    <row r="43746" spans="7:7">
      <c r="G43746"/>
    </row>
    <row r="43747" spans="7:7">
      <c r="G43747"/>
    </row>
    <row r="43748" spans="7:7">
      <c r="G43748"/>
    </row>
    <row r="43749" spans="7:7">
      <c r="G43749"/>
    </row>
    <row r="43750" spans="7:7">
      <c r="G43750"/>
    </row>
    <row r="43751" spans="7:7">
      <c r="G43751"/>
    </row>
    <row r="43752" spans="7:7">
      <c r="G43752"/>
    </row>
    <row r="43753" spans="7:7">
      <c r="G43753"/>
    </row>
    <row r="43754" spans="7:7">
      <c r="G43754"/>
    </row>
    <row r="43755" spans="7:7">
      <c r="G43755"/>
    </row>
    <row r="43756" spans="7:7">
      <c r="G43756"/>
    </row>
    <row r="43757" spans="7:7">
      <c r="G43757"/>
    </row>
    <row r="43758" spans="7:7">
      <c r="G43758"/>
    </row>
    <row r="43759" spans="7:7">
      <c r="G43759"/>
    </row>
    <row r="43760" spans="7:7">
      <c r="G43760"/>
    </row>
    <row r="43761" spans="7:7">
      <c r="G43761"/>
    </row>
    <row r="43762" spans="7:7">
      <c r="G43762"/>
    </row>
    <row r="43763" spans="7:7">
      <c r="G43763"/>
    </row>
    <row r="43764" spans="7:7">
      <c r="G43764"/>
    </row>
    <row r="43765" spans="7:7">
      <c r="G43765"/>
    </row>
    <row r="43766" spans="7:7">
      <c r="G43766"/>
    </row>
    <row r="43767" spans="7:7">
      <c r="G43767"/>
    </row>
    <row r="43768" spans="7:7">
      <c r="G43768"/>
    </row>
    <row r="43769" spans="7:7">
      <c r="G43769"/>
    </row>
    <row r="43770" spans="7:7">
      <c r="G43770"/>
    </row>
    <row r="43771" spans="7:7">
      <c r="G43771"/>
    </row>
    <row r="43772" spans="7:7">
      <c r="G43772"/>
    </row>
    <row r="43773" spans="7:7">
      <c r="G43773"/>
    </row>
    <row r="43774" spans="7:7">
      <c r="G43774"/>
    </row>
    <row r="43775" spans="7:7">
      <c r="G43775"/>
    </row>
    <row r="43776" spans="7:7">
      <c r="G43776"/>
    </row>
    <row r="43777" spans="7:7">
      <c r="G43777"/>
    </row>
    <row r="43778" spans="7:7">
      <c r="G43778"/>
    </row>
    <row r="43779" spans="7:7">
      <c r="G43779"/>
    </row>
    <row r="43780" spans="7:7">
      <c r="G43780"/>
    </row>
    <row r="43781" spans="7:7">
      <c r="G43781"/>
    </row>
    <row r="43782" spans="7:7">
      <c r="G43782"/>
    </row>
    <row r="43783" spans="7:7">
      <c r="G43783"/>
    </row>
    <row r="43784" spans="7:7">
      <c r="G43784"/>
    </row>
    <row r="43785" spans="7:7">
      <c r="G43785"/>
    </row>
    <row r="43786" spans="7:7">
      <c r="G43786"/>
    </row>
    <row r="43787" spans="7:7">
      <c r="G43787"/>
    </row>
    <row r="43788" spans="7:7">
      <c r="G43788"/>
    </row>
    <row r="43789" spans="7:7">
      <c r="G43789"/>
    </row>
    <row r="43790" spans="7:7">
      <c r="G43790"/>
    </row>
    <row r="43791" spans="7:7">
      <c r="G43791"/>
    </row>
    <row r="43792" spans="7:7">
      <c r="G43792"/>
    </row>
    <row r="43793" spans="7:7">
      <c r="G43793"/>
    </row>
    <row r="43794" spans="7:7">
      <c r="G43794"/>
    </row>
    <row r="43795" spans="7:7">
      <c r="G43795"/>
    </row>
    <row r="43796" spans="7:7">
      <c r="G43796"/>
    </row>
    <row r="43797" spans="7:7">
      <c r="G43797"/>
    </row>
    <row r="43798" spans="7:7">
      <c r="G43798"/>
    </row>
    <row r="43799" spans="7:7">
      <c r="G43799"/>
    </row>
    <row r="43800" spans="7:7">
      <c r="G43800"/>
    </row>
    <row r="43801" spans="7:7">
      <c r="G43801"/>
    </row>
    <row r="43802" spans="7:7">
      <c r="G43802"/>
    </row>
    <row r="43803" spans="7:7">
      <c r="G43803"/>
    </row>
    <row r="43804" spans="7:7">
      <c r="G43804"/>
    </row>
    <row r="43805" spans="7:7">
      <c r="G43805"/>
    </row>
    <row r="43806" spans="7:7">
      <c r="G43806"/>
    </row>
    <row r="43807" spans="7:7">
      <c r="G43807"/>
    </row>
    <row r="43808" spans="7:7">
      <c r="G43808"/>
    </row>
    <row r="43809" spans="7:7">
      <c r="G43809"/>
    </row>
    <row r="43810" spans="7:7">
      <c r="G43810"/>
    </row>
    <row r="43811" spans="7:7">
      <c r="G43811"/>
    </row>
    <row r="43812" spans="7:7">
      <c r="G43812"/>
    </row>
    <row r="43813" spans="7:7">
      <c r="G43813"/>
    </row>
    <row r="43814" spans="7:7">
      <c r="G43814"/>
    </row>
    <row r="43815" spans="7:7">
      <c r="G43815"/>
    </row>
    <row r="43816" spans="7:7">
      <c r="G43816"/>
    </row>
    <row r="43817" spans="7:7">
      <c r="G43817"/>
    </row>
    <row r="43818" spans="7:7">
      <c r="G43818"/>
    </row>
    <row r="43819" spans="7:7">
      <c r="G43819"/>
    </row>
    <row r="43820" spans="7:7">
      <c r="G43820"/>
    </row>
    <row r="43821" spans="7:7">
      <c r="G43821"/>
    </row>
    <row r="43822" spans="7:7">
      <c r="G43822"/>
    </row>
    <row r="43823" spans="7:7">
      <c r="G43823"/>
    </row>
    <row r="43824" spans="7:7">
      <c r="G43824"/>
    </row>
    <row r="43825" spans="7:7">
      <c r="G43825"/>
    </row>
    <row r="43826" spans="7:7">
      <c r="G43826"/>
    </row>
    <row r="43827" spans="7:7">
      <c r="G43827"/>
    </row>
    <row r="43828" spans="7:7">
      <c r="G43828"/>
    </row>
    <row r="43829" spans="7:7">
      <c r="G43829"/>
    </row>
    <row r="43830" spans="7:7">
      <c r="G43830"/>
    </row>
    <row r="43831" spans="7:7">
      <c r="G43831"/>
    </row>
    <row r="43832" spans="7:7">
      <c r="G43832"/>
    </row>
    <row r="43833" spans="7:7">
      <c r="G43833"/>
    </row>
    <row r="43834" spans="7:7">
      <c r="G43834"/>
    </row>
    <row r="43835" spans="7:7">
      <c r="G43835"/>
    </row>
    <row r="43836" spans="7:7">
      <c r="G43836"/>
    </row>
    <row r="43837" spans="7:7">
      <c r="G43837"/>
    </row>
    <row r="43838" spans="7:7">
      <c r="G43838"/>
    </row>
    <row r="43839" spans="7:7">
      <c r="G43839"/>
    </row>
    <row r="43840" spans="7:7">
      <c r="G43840"/>
    </row>
    <row r="43841" spans="7:7">
      <c r="G43841"/>
    </row>
    <row r="43842" spans="7:7">
      <c r="G43842"/>
    </row>
    <row r="43843" spans="7:7">
      <c r="G43843"/>
    </row>
    <row r="43844" spans="7:7">
      <c r="G43844"/>
    </row>
    <row r="43845" spans="7:7">
      <c r="G43845"/>
    </row>
    <row r="43846" spans="7:7">
      <c r="G43846"/>
    </row>
    <row r="43847" spans="7:7">
      <c r="G43847"/>
    </row>
    <row r="43848" spans="7:7">
      <c r="G43848"/>
    </row>
    <row r="43849" spans="7:7">
      <c r="G43849"/>
    </row>
    <row r="43850" spans="7:7">
      <c r="G43850"/>
    </row>
    <row r="43851" spans="7:7">
      <c r="G43851"/>
    </row>
    <row r="43852" spans="7:7">
      <c r="G43852"/>
    </row>
    <row r="43853" spans="7:7">
      <c r="G43853"/>
    </row>
    <row r="43854" spans="7:7">
      <c r="G43854"/>
    </row>
    <row r="43855" spans="7:7">
      <c r="G43855"/>
    </row>
    <row r="43856" spans="7:7">
      <c r="G43856"/>
    </row>
    <row r="43857" spans="7:7">
      <c r="G43857"/>
    </row>
    <row r="43858" spans="7:7">
      <c r="G43858"/>
    </row>
    <row r="43859" spans="7:7">
      <c r="G43859"/>
    </row>
    <row r="43860" spans="7:7">
      <c r="G43860"/>
    </row>
    <row r="43861" spans="7:7">
      <c r="G43861"/>
    </row>
    <row r="43862" spans="7:7">
      <c r="G43862"/>
    </row>
    <row r="43863" spans="7:7">
      <c r="G43863"/>
    </row>
    <row r="43864" spans="7:7">
      <c r="G43864"/>
    </row>
    <row r="43865" spans="7:7">
      <c r="G43865"/>
    </row>
    <row r="43866" spans="7:7">
      <c r="G43866"/>
    </row>
    <row r="43867" spans="7:7">
      <c r="G43867"/>
    </row>
    <row r="43868" spans="7:7">
      <c r="G43868"/>
    </row>
    <row r="43869" spans="7:7">
      <c r="G43869"/>
    </row>
    <row r="43870" spans="7:7">
      <c r="G43870"/>
    </row>
    <row r="43871" spans="7:7">
      <c r="G43871"/>
    </row>
    <row r="43872" spans="7:7">
      <c r="G43872"/>
    </row>
    <row r="43873" spans="7:7">
      <c r="G43873"/>
    </row>
    <row r="43874" spans="7:7">
      <c r="G43874"/>
    </row>
    <row r="43875" spans="7:7">
      <c r="G43875"/>
    </row>
    <row r="43876" spans="7:7">
      <c r="G43876"/>
    </row>
    <row r="43877" spans="7:7">
      <c r="G43877"/>
    </row>
    <row r="43878" spans="7:7">
      <c r="G43878"/>
    </row>
    <row r="43879" spans="7:7">
      <c r="G43879"/>
    </row>
    <row r="43880" spans="7:7">
      <c r="G43880"/>
    </row>
    <row r="43881" spans="7:7">
      <c r="G43881"/>
    </row>
    <row r="43882" spans="7:7">
      <c r="G43882"/>
    </row>
    <row r="43883" spans="7:7">
      <c r="G43883"/>
    </row>
    <row r="43884" spans="7:7">
      <c r="G43884"/>
    </row>
    <row r="43885" spans="7:7">
      <c r="G43885"/>
    </row>
    <row r="43886" spans="7:7">
      <c r="G43886"/>
    </row>
    <row r="43887" spans="7:7">
      <c r="G43887"/>
    </row>
    <row r="43888" spans="7:7">
      <c r="G43888"/>
    </row>
    <row r="43889" spans="7:7">
      <c r="G43889"/>
    </row>
    <row r="43890" spans="7:7">
      <c r="G43890"/>
    </row>
    <row r="43891" spans="7:7">
      <c r="G43891"/>
    </row>
    <row r="43892" spans="7:7">
      <c r="G43892"/>
    </row>
    <row r="43893" spans="7:7">
      <c r="G43893"/>
    </row>
    <row r="43894" spans="7:7">
      <c r="G43894"/>
    </row>
    <row r="43895" spans="7:7">
      <c r="G43895"/>
    </row>
    <row r="43896" spans="7:7">
      <c r="G43896"/>
    </row>
    <row r="43897" spans="7:7">
      <c r="G43897"/>
    </row>
    <row r="43898" spans="7:7">
      <c r="G43898"/>
    </row>
    <row r="43899" spans="7:7">
      <c r="G43899"/>
    </row>
    <row r="43900" spans="7:7">
      <c r="G43900"/>
    </row>
    <row r="43901" spans="7:7">
      <c r="G43901"/>
    </row>
    <row r="43902" spans="7:7">
      <c r="G43902"/>
    </row>
    <row r="43903" spans="7:7">
      <c r="G43903"/>
    </row>
    <row r="43904" spans="7:7">
      <c r="G43904"/>
    </row>
    <row r="43905" spans="7:7">
      <c r="G43905"/>
    </row>
    <row r="43906" spans="7:7">
      <c r="G43906"/>
    </row>
    <row r="43907" spans="7:7">
      <c r="G43907"/>
    </row>
    <row r="43908" spans="7:7">
      <c r="G43908"/>
    </row>
    <row r="43909" spans="7:7">
      <c r="G43909"/>
    </row>
    <row r="43910" spans="7:7">
      <c r="G43910"/>
    </row>
    <row r="43911" spans="7:7">
      <c r="G43911"/>
    </row>
    <row r="43912" spans="7:7">
      <c r="G43912"/>
    </row>
    <row r="43913" spans="7:7">
      <c r="G43913"/>
    </row>
    <row r="43914" spans="7:7">
      <c r="G43914"/>
    </row>
    <row r="43915" spans="7:7">
      <c r="G43915"/>
    </row>
    <row r="43916" spans="7:7">
      <c r="G43916"/>
    </row>
    <row r="43917" spans="7:7">
      <c r="G43917"/>
    </row>
    <row r="43918" spans="7:7">
      <c r="G43918"/>
    </row>
    <row r="43919" spans="7:7">
      <c r="G43919"/>
    </row>
    <row r="43920" spans="7:7">
      <c r="G43920"/>
    </row>
    <row r="43921" spans="7:7">
      <c r="G43921"/>
    </row>
    <row r="43922" spans="7:7">
      <c r="G43922"/>
    </row>
    <row r="43923" spans="7:7">
      <c r="G43923"/>
    </row>
    <row r="43924" spans="7:7">
      <c r="G43924"/>
    </row>
    <row r="43925" spans="7:7">
      <c r="G43925"/>
    </row>
    <row r="43926" spans="7:7">
      <c r="G43926"/>
    </row>
    <row r="43927" spans="7:7">
      <c r="G43927"/>
    </row>
    <row r="43928" spans="7:7">
      <c r="G43928"/>
    </row>
    <row r="43929" spans="7:7">
      <c r="G43929"/>
    </row>
    <row r="43930" spans="7:7">
      <c r="G43930"/>
    </row>
    <row r="43931" spans="7:7">
      <c r="G43931"/>
    </row>
    <row r="43932" spans="7:7">
      <c r="G43932"/>
    </row>
    <row r="43933" spans="7:7">
      <c r="G43933"/>
    </row>
    <row r="43934" spans="7:7">
      <c r="G43934"/>
    </row>
    <row r="43935" spans="7:7">
      <c r="G43935"/>
    </row>
    <row r="43936" spans="7:7">
      <c r="G43936"/>
    </row>
    <row r="43937" spans="7:7">
      <c r="G43937"/>
    </row>
    <row r="43938" spans="7:7">
      <c r="G43938"/>
    </row>
    <row r="43939" spans="7:7">
      <c r="G43939"/>
    </row>
    <row r="43940" spans="7:7">
      <c r="G43940"/>
    </row>
    <row r="43941" spans="7:7">
      <c r="G43941"/>
    </row>
    <row r="43942" spans="7:7">
      <c r="G43942"/>
    </row>
    <row r="43943" spans="7:7">
      <c r="G43943"/>
    </row>
    <row r="43944" spans="7:7">
      <c r="G43944"/>
    </row>
    <row r="43945" spans="7:7">
      <c r="G43945"/>
    </row>
    <row r="43946" spans="7:7">
      <c r="G43946"/>
    </row>
    <row r="43947" spans="7:7">
      <c r="G43947"/>
    </row>
    <row r="43948" spans="7:7">
      <c r="G43948"/>
    </row>
    <row r="43949" spans="7:7">
      <c r="G43949"/>
    </row>
    <row r="43950" spans="7:7">
      <c r="G43950"/>
    </row>
    <row r="43951" spans="7:7">
      <c r="G43951"/>
    </row>
    <row r="43952" spans="7:7">
      <c r="G43952"/>
    </row>
    <row r="43953" spans="7:7">
      <c r="G43953"/>
    </row>
    <row r="43954" spans="7:7">
      <c r="G43954"/>
    </row>
    <row r="43955" spans="7:7">
      <c r="G43955"/>
    </row>
    <row r="43956" spans="7:7">
      <c r="G43956"/>
    </row>
    <row r="43957" spans="7:7">
      <c r="G43957"/>
    </row>
    <row r="43958" spans="7:7">
      <c r="G43958"/>
    </row>
    <row r="43959" spans="7:7">
      <c r="G43959"/>
    </row>
    <row r="43960" spans="7:7">
      <c r="G43960"/>
    </row>
    <row r="43961" spans="7:7">
      <c r="G43961"/>
    </row>
    <row r="43962" spans="7:7">
      <c r="G43962"/>
    </row>
    <row r="43963" spans="7:7">
      <c r="G43963"/>
    </row>
    <row r="43964" spans="7:7">
      <c r="G43964"/>
    </row>
    <row r="43965" spans="7:7">
      <c r="G43965"/>
    </row>
    <row r="43966" spans="7:7">
      <c r="G43966"/>
    </row>
    <row r="43967" spans="7:7">
      <c r="G43967"/>
    </row>
    <row r="43968" spans="7:7">
      <c r="G43968"/>
    </row>
    <row r="43969" spans="7:7">
      <c r="G43969"/>
    </row>
    <row r="43970" spans="7:7">
      <c r="G43970"/>
    </row>
    <row r="43971" spans="7:7">
      <c r="G43971"/>
    </row>
    <row r="43972" spans="7:7">
      <c r="G43972"/>
    </row>
    <row r="43973" spans="7:7">
      <c r="G43973"/>
    </row>
    <row r="43974" spans="7:7">
      <c r="G43974"/>
    </row>
    <row r="43975" spans="7:7">
      <c r="G43975"/>
    </row>
    <row r="43976" spans="7:7">
      <c r="G43976"/>
    </row>
    <row r="43977" spans="7:7">
      <c r="G43977"/>
    </row>
    <row r="43978" spans="7:7">
      <c r="G43978"/>
    </row>
    <row r="43979" spans="7:7">
      <c r="G43979"/>
    </row>
    <row r="43980" spans="7:7">
      <c r="G43980"/>
    </row>
    <row r="43981" spans="7:7">
      <c r="G43981"/>
    </row>
    <row r="43982" spans="7:7">
      <c r="G43982"/>
    </row>
    <row r="43983" spans="7:7">
      <c r="G43983"/>
    </row>
    <row r="43984" spans="7:7">
      <c r="G43984"/>
    </row>
    <row r="43985" spans="7:7">
      <c r="G43985"/>
    </row>
    <row r="43986" spans="7:7">
      <c r="G43986"/>
    </row>
    <row r="43987" spans="7:7">
      <c r="G43987"/>
    </row>
    <row r="43988" spans="7:7">
      <c r="G43988"/>
    </row>
    <row r="43989" spans="7:7">
      <c r="G43989"/>
    </row>
    <row r="43990" spans="7:7">
      <c r="G43990"/>
    </row>
    <row r="43991" spans="7:7">
      <c r="G43991"/>
    </row>
    <row r="43992" spans="7:7">
      <c r="G43992"/>
    </row>
    <row r="43993" spans="7:7">
      <c r="G43993"/>
    </row>
    <row r="43994" spans="7:7">
      <c r="G43994"/>
    </row>
    <row r="43995" spans="7:7">
      <c r="G43995"/>
    </row>
    <row r="43996" spans="7:7">
      <c r="G43996"/>
    </row>
    <row r="43997" spans="7:7">
      <c r="G43997"/>
    </row>
    <row r="43998" spans="7:7">
      <c r="G43998"/>
    </row>
    <row r="43999" spans="7:7">
      <c r="G43999"/>
    </row>
    <row r="44000" spans="7:7">
      <c r="G44000"/>
    </row>
    <row r="44001" spans="7:7">
      <c r="G44001"/>
    </row>
    <row r="44002" spans="7:7">
      <c r="G44002"/>
    </row>
    <row r="44003" spans="7:7">
      <c r="G44003"/>
    </row>
    <row r="44004" spans="7:7">
      <c r="G44004"/>
    </row>
    <row r="44005" spans="7:7">
      <c r="G44005"/>
    </row>
    <row r="44006" spans="7:7">
      <c r="G44006"/>
    </row>
    <row r="44007" spans="7:7">
      <c r="G44007"/>
    </row>
    <row r="44008" spans="7:7">
      <c r="G44008"/>
    </row>
    <row r="44009" spans="7:7">
      <c r="G44009"/>
    </row>
    <row r="44010" spans="7:7">
      <c r="G44010"/>
    </row>
    <row r="44011" spans="7:7">
      <c r="G44011"/>
    </row>
    <row r="44012" spans="7:7">
      <c r="G44012"/>
    </row>
    <row r="44013" spans="7:7">
      <c r="G44013"/>
    </row>
    <row r="44014" spans="7:7">
      <c r="G44014"/>
    </row>
    <row r="44015" spans="7:7">
      <c r="G44015"/>
    </row>
    <row r="44016" spans="7:7">
      <c r="G44016"/>
    </row>
    <row r="44017" spans="7:7">
      <c r="G44017"/>
    </row>
    <row r="44018" spans="7:7">
      <c r="G44018"/>
    </row>
    <row r="44019" spans="7:7">
      <c r="G44019"/>
    </row>
    <row r="44020" spans="7:7">
      <c r="G44020"/>
    </row>
    <row r="44021" spans="7:7">
      <c r="G44021"/>
    </row>
    <row r="44022" spans="7:7">
      <c r="G44022"/>
    </row>
    <row r="44023" spans="7:7">
      <c r="G44023"/>
    </row>
    <row r="44024" spans="7:7">
      <c r="G44024"/>
    </row>
    <row r="44025" spans="7:7">
      <c r="G44025"/>
    </row>
    <row r="44026" spans="7:7">
      <c r="G44026"/>
    </row>
    <row r="44027" spans="7:7">
      <c r="G44027"/>
    </row>
    <row r="44028" spans="7:7">
      <c r="G44028"/>
    </row>
    <row r="44029" spans="7:7">
      <c r="G44029"/>
    </row>
    <row r="44030" spans="7:7">
      <c r="G44030"/>
    </row>
    <row r="44031" spans="7:7">
      <c r="G44031"/>
    </row>
    <row r="44032" spans="7:7">
      <c r="G44032"/>
    </row>
    <row r="44033" spans="7:7">
      <c r="G44033"/>
    </row>
    <row r="44034" spans="7:7">
      <c r="G44034"/>
    </row>
    <row r="44035" spans="7:7">
      <c r="G44035"/>
    </row>
    <row r="44036" spans="7:7">
      <c r="G44036"/>
    </row>
    <row r="44037" spans="7:7">
      <c r="G44037"/>
    </row>
    <row r="44038" spans="7:7">
      <c r="G44038"/>
    </row>
    <row r="44039" spans="7:7">
      <c r="G44039"/>
    </row>
    <row r="44040" spans="7:7">
      <c r="G44040"/>
    </row>
    <row r="44041" spans="7:7">
      <c r="G44041"/>
    </row>
    <row r="44042" spans="7:7">
      <c r="G44042"/>
    </row>
    <row r="44043" spans="7:7">
      <c r="G44043"/>
    </row>
    <row r="44044" spans="7:7">
      <c r="G44044"/>
    </row>
    <row r="44045" spans="7:7">
      <c r="G44045"/>
    </row>
    <row r="44046" spans="7:7">
      <c r="G44046"/>
    </row>
    <row r="44047" spans="7:7">
      <c r="G44047"/>
    </row>
    <row r="44048" spans="7:7">
      <c r="G44048"/>
    </row>
    <row r="44049" spans="7:7">
      <c r="G44049"/>
    </row>
    <row r="44050" spans="7:7">
      <c r="G44050"/>
    </row>
    <row r="44051" spans="7:7">
      <c r="G44051"/>
    </row>
    <row r="44052" spans="7:7">
      <c r="G44052"/>
    </row>
    <row r="44053" spans="7:7">
      <c r="G44053"/>
    </row>
    <row r="44054" spans="7:7">
      <c r="G44054"/>
    </row>
    <row r="44055" spans="7:7">
      <c r="G44055"/>
    </row>
    <row r="44056" spans="7:7">
      <c r="G44056"/>
    </row>
    <row r="44057" spans="7:7">
      <c r="G44057"/>
    </row>
    <row r="44058" spans="7:7">
      <c r="G44058"/>
    </row>
    <row r="44059" spans="7:7">
      <c r="G44059"/>
    </row>
    <row r="44060" spans="7:7">
      <c r="G44060"/>
    </row>
    <row r="44061" spans="7:7">
      <c r="G44061"/>
    </row>
    <row r="44062" spans="7:7">
      <c r="G44062"/>
    </row>
    <row r="44063" spans="7:7">
      <c r="G44063"/>
    </row>
    <row r="44064" spans="7:7">
      <c r="G44064"/>
    </row>
    <row r="44065" spans="7:7">
      <c r="G44065"/>
    </row>
    <row r="44066" spans="7:7">
      <c r="G44066"/>
    </row>
    <row r="44067" spans="7:7">
      <c r="G44067"/>
    </row>
    <row r="44068" spans="7:7">
      <c r="G44068"/>
    </row>
    <row r="44069" spans="7:7">
      <c r="G44069"/>
    </row>
    <row r="44070" spans="7:7">
      <c r="G44070"/>
    </row>
    <row r="44071" spans="7:7">
      <c r="G44071"/>
    </row>
    <row r="44072" spans="7:7">
      <c r="G44072"/>
    </row>
    <row r="44073" spans="7:7">
      <c r="G44073"/>
    </row>
    <row r="44074" spans="7:7">
      <c r="G44074"/>
    </row>
    <row r="44075" spans="7:7">
      <c r="G44075"/>
    </row>
    <row r="44076" spans="7:7">
      <c r="G44076"/>
    </row>
    <row r="44077" spans="7:7">
      <c r="G44077"/>
    </row>
    <row r="44078" spans="7:7">
      <c r="G44078"/>
    </row>
    <row r="44079" spans="7:7">
      <c r="G44079"/>
    </row>
    <row r="44080" spans="7:7">
      <c r="G44080"/>
    </row>
    <row r="44081" spans="7:7">
      <c r="G44081"/>
    </row>
    <row r="44082" spans="7:7">
      <c r="G44082"/>
    </row>
    <row r="44083" spans="7:7">
      <c r="G44083"/>
    </row>
    <row r="44084" spans="7:7">
      <c r="G44084"/>
    </row>
    <row r="44085" spans="7:7">
      <c r="G44085"/>
    </row>
    <row r="44086" spans="7:7">
      <c r="G44086"/>
    </row>
    <row r="44087" spans="7:7">
      <c r="G44087"/>
    </row>
    <row r="44088" spans="7:7">
      <c r="G44088"/>
    </row>
    <row r="44089" spans="7:7">
      <c r="G44089"/>
    </row>
    <row r="44090" spans="7:7">
      <c r="G44090"/>
    </row>
    <row r="44091" spans="7:7">
      <c r="G44091"/>
    </row>
    <row r="44092" spans="7:7">
      <c r="G44092"/>
    </row>
    <row r="44093" spans="7:7">
      <c r="G44093"/>
    </row>
    <row r="44094" spans="7:7">
      <c r="G44094"/>
    </row>
    <row r="44095" spans="7:7">
      <c r="G44095"/>
    </row>
    <row r="44096" spans="7:7">
      <c r="G44096"/>
    </row>
    <row r="44097" spans="7:7">
      <c r="G44097"/>
    </row>
    <row r="44098" spans="7:7">
      <c r="G44098"/>
    </row>
    <row r="44099" spans="7:7">
      <c r="G44099"/>
    </row>
    <row r="44100" spans="7:7">
      <c r="G44100"/>
    </row>
    <row r="44101" spans="7:7">
      <c r="G44101"/>
    </row>
    <row r="44102" spans="7:7">
      <c r="G44102"/>
    </row>
    <row r="44103" spans="7:7">
      <c r="G44103"/>
    </row>
    <row r="44104" spans="7:7">
      <c r="G44104"/>
    </row>
    <row r="44105" spans="7:7">
      <c r="G44105"/>
    </row>
    <row r="44106" spans="7:7">
      <c r="G44106"/>
    </row>
    <row r="44107" spans="7:7">
      <c r="G44107"/>
    </row>
    <row r="44108" spans="7:7">
      <c r="G44108"/>
    </row>
    <row r="44109" spans="7:7">
      <c r="G44109"/>
    </row>
    <row r="44110" spans="7:7">
      <c r="G44110"/>
    </row>
    <row r="44111" spans="7:7">
      <c r="G44111"/>
    </row>
    <row r="44112" spans="7:7">
      <c r="G44112"/>
    </row>
    <row r="44113" spans="7:7">
      <c r="G44113"/>
    </row>
    <row r="44114" spans="7:7">
      <c r="G44114"/>
    </row>
    <row r="44115" spans="7:7">
      <c r="G44115"/>
    </row>
    <row r="44116" spans="7:7">
      <c r="G44116"/>
    </row>
    <row r="44117" spans="7:7">
      <c r="G44117"/>
    </row>
    <row r="44118" spans="7:7">
      <c r="G44118"/>
    </row>
    <row r="44119" spans="7:7">
      <c r="G44119"/>
    </row>
    <row r="44120" spans="7:7">
      <c r="G44120"/>
    </row>
    <row r="44121" spans="7:7">
      <c r="G44121"/>
    </row>
    <row r="44122" spans="7:7">
      <c r="G44122"/>
    </row>
    <row r="44123" spans="7:7">
      <c r="G44123"/>
    </row>
    <row r="44124" spans="7:7">
      <c r="G44124"/>
    </row>
    <row r="44125" spans="7:7">
      <c r="G44125"/>
    </row>
    <row r="44126" spans="7:7">
      <c r="G44126"/>
    </row>
    <row r="44127" spans="7:7">
      <c r="G44127"/>
    </row>
    <row r="44128" spans="7:7">
      <c r="G44128"/>
    </row>
    <row r="44129" spans="7:7">
      <c r="G44129"/>
    </row>
    <row r="44130" spans="7:7">
      <c r="G44130"/>
    </row>
    <row r="44131" spans="7:7">
      <c r="G44131"/>
    </row>
    <row r="44132" spans="7:7">
      <c r="G44132"/>
    </row>
    <row r="44133" spans="7:7">
      <c r="G44133"/>
    </row>
    <row r="44134" spans="7:7">
      <c r="G44134"/>
    </row>
    <row r="44135" spans="7:7">
      <c r="G44135"/>
    </row>
    <row r="44136" spans="7:7">
      <c r="G44136"/>
    </row>
    <row r="44137" spans="7:7">
      <c r="G44137"/>
    </row>
    <row r="44138" spans="7:7">
      <c r="G44138"/>
    </row>
    <row r="44139" spans="7:7">
      <c r="G44139"/>
    </row>
    <row r="44140" spans="7:7">
      <c r="G44140"/>
    </row>
    <row r="44141" spans="7:7">
      <c r="G44141"/>
    </row>
    <row r="44142" spans="7:7">
      <c r="G44142"/>
    </row>
    <row r="44143" spans="7:7">
      <c r="G44143"/>
    </row>
    <row r="44144" spans="7:7">
      <c r="G44144"/>
    </row>
    <row r="44145" spans="7:7">
      <c r="G44145"/>
    </row>
    <row r="44146" spans="7:7">
      <c r="G44146"/>
    </row>
    <row r="44147" spans="7:7">
      <c r="G44147"/>
    </row>
    <row r="44148" spans="7:7">
      <c r="G44148"/>
    </row>
    <row r="44149" spans="7:7">
      <c r="G44149"/>
    </row>
    <row r="44150" spans="7:7">
      <c r="G44150"/>
    </row>
    <row r="44151" spans="7:7">
      <c r="G44151"/>
    </row>
    <row r="44152" spans="7:7">
      <c r="G44152"/>
    </row>
    <row r="44153" spans="7:7">
      <c r="G44153"/>
    </row>
    <row r="44154" spans="7:7">
      <c r="G44154"/>
    </row>
    <row r="44155" spans="7:7">
      <c r="G44155"/>
    </row>
    <row r="44156" spans="7:7">
      <c r="G44156"/>
    </row>
    <row r="44157" spans="7:7">
      <c r="G44157"/>
    </row>
    <row r="44158" spans="7:7">
      <c r="G44158"/>
    </row>
    <row r="44159" spans="7:7">
      <c r="G44159"/>
    </row>
    <row r="44160" spans="7:7">
      <c r="G44160"/>
    </row>
    <row r="44161" spans="7:7">
      <c r="G44161"/>
    </row>
    <row r="44162" spans="7:7">
      <c r="G44162"/>
    </row>
    <row r="44163" spans="7:7">
      <c r="G44163"/>
    </row>
    <row r="44164" spans="7:7">
      <c r="G44164"/>
    </row>
    <row r="44165" spans="7:7">
      <c r="G44165"/>
    </row>
    <row r="44166" spans="7:7">
      <c r="G44166"/>
    </row>
    <row r="44167" spans="7:7">
      <c r="G44167"/>
    </row>
    <row r="44168" spans="7:7">
      <c r="G44168"/>
    </row>
    <row r="44169" spans="7:7">
      <c r="G44169"/>
    </row>
    <row r="44170" spans="7:7">
      <c r="G44170"/>
    </row>
    <row r="44171" spans="7:7">
      <c r="G44171"/>
    </row>
    <row r="44172" spans="7:7">
      <c r="G44172"/>
    </row>
    <row r="44173" spans="7:7">
      <c r="G44173"/>
    </row>
    <row r="44174" spans="7:7">
      <c r="G44174"/>
    </row>
    <row r="44175" spans="7:7">
      <c r="G44175"/>
    </row>
    <row r="44176" spans="7:7">
      <c r="G44176"/>
    </row>
    <row r="44177" spans="7:7">
      <c r="G44177"/>
    </row>
    <row r="44178" spans="7:7">
      <c r="G44178"/>
    </row>
    <row r="44179" spans="7:7">
      <c r="G44179"/>
    </row>
    <row r="44180" spans="7:7">
      <c r="G44180"/>
    </row>
    <row r="44181" spans="7:7">
      <c r="G44181"/>
    </row>
    <row r="44182" spans="7:7">
      <c r="G44182"/>
    </row>
    <row r="44183" spans="7:7">
      <c r="G44183"/>
    </row>
    <row r="44184" spans="7:7">
      <c r="G44184"/>
    </row>
    <row r="44185" spans="7:7">
      <c r="G44185"/>
    </row>
    <row r="44186" spans="7:7">
      <c r="G44186"/>
    </row>
    <row r="44187" spans="7:7">
      <c r="G44187"/>
    </row>
    <row r="44188" spans="7:7">
      <c r="G44188"/>
    </row>
    <row r="44189" spans="7:7">
      <c r="G44189"/>
    </row>
    <row r="44190" spans="7:7">
      <c r="G44190"/>
    </row>
    <row r="44191" spans="7:7">
      <c r="G44191"/>
    </row>
    <row r="44192" spans="7:7">
      <c r="G44192"/>
    </row>
    <row r="44193" spans="7:7">
      <c r="G44193"/>
    </row>
    <row r="44194" spans="7:7">
      <c r="G44194"/>
    </row>
    <row r="44195" spans="7:7">
      <c r="G44195"/>
    </row>
    <row r="44196" spans="7:7">
      <c r="G44196"/>
    </row>
    <row r="44197" spans="7:7">
      <c r="G44197"/>
    </row>
    <row r="44198" spans="7:7">
      <c r="G44198"/>
    </row>
    <row r="44199" spans="7:7">
      <c r="G44199"/>
    </row>
    <row r="44200" spans="7:7">
      <c r="G44200"/>
    </row>
    <row r="44201" spans="7:7">
      <c r="G44201"/>
    </row>
    <row r="44202" spans="7:7">
      <c r="G44202"/>
    </row>
    <row r="44203" spans="7:7">
      <c r="G44203"/>
    </row>
    <row r="44204" spans="7:7">
      <c r="G44204"/>
    </row>
    <row r="44205" spans="7:7">
      <c r="G44205"/>
    </row>
    <row r="44206" spans="7:7">
      <c r="G44206"/>
    </row>
    <row r="44207" spans="7:7">
      <c r="G44207"/>
    </row>
    <row r="44208" spans="7:7">
      <c r="G44208"/>
    </row>
    <row r="44209" spans="7:7">
      <c r="G44209"/>
    </row>
    <row r="44210" spans="7:7">
      <c r="G44210"/>
    </row>
    <row r="44211" spans="7:7">
      <c r="G44211"/>
    </row>
    <row r="44212" spans="7:7">
      <c r="G44212"/>
    </row>
    <row r="44213" spans="7:7">
      <c r="G44213"/>
    </row>
    <row r="44214" spans="7:7">
      <c r="G44214"/>
    </row>
    <row r="44215" spans="7:7">
      <c r="G44215"/>
    </row>
    <row r="44216" spans="7:7">
      <c r="G44216"/>
    </row>
    <row r="44217" spans="7:7">
      <c r="G44217"/>
    </row>
    <row r="44218" spans="7:7">
      <c r="G44218"/>
    </row>
    <row r="44219" spans="7:7">
      <c r="G44219"/>
    </row>
    <row r="44220" spans="7:7">
      <c r="G44220"/>
    </row>
    <row r="44221" spans="7:7">
      <c r="G44221"/>
    </row>
    <row r="44222" spans="7:7">
      <c r="G44222"/>
    </row>
    <row r="44223" spans="7:7">
      <c r="G44223"/>
    </row>
    <row r="44224" spans="7:7">
      <c r="G44224"/>
    </row>
    <row r="44225" spans="7:7">
      <c r="G44225"/>
    </row>
    <row r="44226" spans="7:7">
      <c r="G44226"/>
    </row>
    <row r="44227" spans="7:7">
      <c r="G44227"/>
    </row>
    <row r="44228" spans="7:7">
      <c r="G44228"/>
    </row>
    <row r="44229" spans="7:7">
      <c r="G44229"/>
    </row>
    <row r="44230" spans="7:7">
      <c r="G44230"/>
    </row>
    <row r="44231" spans="7:7">
      <c r="G44231"/>
    </row>
    <row r="44232" spans="7:7">
      <c r="G44232"/>
    </row>
    <row r="44233" spans="7:7">
      <c r="G44233"/>
    </row>
    <row r="44234" spans="7:7">
      <c r="G44234"/>
    </row>
    <row r="44235" spans="7:7">
      <c r="G44235"/>
    </row>
    <row r="44236" spans="7:7">
      <c r="G44236"/>
    </row>
    <row r="44237" spans="7:7">
      <c r="G44237"/>
    </row>
    <row r="44238" spans="7:7">
      <c r="G44238"/>
    </row>
    <row r="44239" spans="7:7">
      <c r="G44239"/>
    </row>
    <row r="44240" spans="7:7">
      <c r="G44240"/>
    </row>
    <row r="44241" spans="7:7">
      <c r="G44241"/>
    </row>
    <row r="44242" spans="7:7">
      <c r="G44242"/>
    </row>
    <row r="44243" spans="7:7">
      <c r="G44243"/>
    </row>
    <row r="44244" spans="7:7">
      <c r="G44244"/>
    </row>
    <row r="44245" spans="7:7">
      <c r="G44245"/>
    </row>
    <row r="44246" spans="7:7">
      <c r="G44246"/>
    </row>
    <row r="44247" spans="7:7">
      <c r="G44247"/>
    </row>
    <row r="44248" spans="7:7">
      <c r="G44248"/>
    </row>
    <row r="44249" spans="7:7">
      <c r="G44249"/>
    </row>
    <row r="44250" spans="7:7">
      <c r="G44250"/>
    </row>
    <row r="44251" spans="7:7">
      <c r="G44251"/>
    </row>
    <row r="44252" spans="7:7">
      <c r="G44252"/>
    </row>
    <row r="44253" spans="7:7">
      <c r="G44253"/>
    </row>
    <row r="44254" spans="7:7">
      <c r="G44254"/>
    </row>
    <row r="44255" spans="7:7">
      <c r="G44255"/>
    </row>
    <row r="44256" spans="7:7">
      <c r="G44256"/>
    </row>
    <row r="44257" spans="7:7">
      <c r="G44257"/>
    </row>
    <row r="44258" spans="7:7">
      <c r="G44258"/>
    </row>
    <row r="44259" spans="7:7">
      <c r="G44259"/>
    </row>
    <row r="44260" spans="7:7">
      <c r="G44260"/>
    </row>
    <row r="44261" spans="7:7">
      <c r="G44261"/>
    </row>
    <row r="44262" spans="7:7">
      <c r="G44262"/>
    </row>
    <row r="44263" spans="7:7">
      <c r="G44263"/>
    </row>
    <row r="44264" spans="7:7">
      <c r="G44264"/>
    </row>
    <row r="44265" spans="7:7">
      <c r="G44265"/>
    </row>
    <row r="44266" spans="7:7">
      <c r="G44266"/>
    </row>
    <row r="44267" spans="7:7">
      <c r="G44267"/>
    </row>
    <row r="44268" spans="7:7">
      <c r="G44268"/>
    </row>
    <row r="44269" spans="7:7">
      <c r="G44269"/>
    </row>
    <row r="44270" spans="7:7">
      <c r="G44270"/>
    </row>
    <row r="44271" spans="7:7">
      <c r="G44271"/>
    </row>
    <row r="44272" spans="7:7">
      <c r="G44272"/>
    </row>
    <row r="44273" spans="7:7">
      <c r="G44273"/>
    </row>
    <row r="44274" spans="7:7">
      <c r="G44274"/>
    </row>
    <row r="44275" spans="7:7">
      <c r="G44275"/>
    </row>
    <row r="44276" spans="7:7">
      <c r="G44276"/>
    </row>
    <row r="44277" spans="7:7">
      <c r="G44277"/>
    </row>
    <row r="44278" spans="7:7">
      <c r="G44278"/>
    </row>
    <row r="44279" spans="7:7">
      <c r="G44279"/>
    </row>
    <row r="44280" spans="7:7">
      <c r="G44280"/>
    </row>
    <row r="44281" spans="7:7">
      <c r="G44281"/>
    </row>
    <row r="44282" spans="7:7">
      <c r="G44282"/>
    </row>
    <row r="44283" spans="7:7">
      <c r="G44283"/>
    </row>
    <row r="44284" spans="7:7">
      <c r="G44284"/>
    </row>
    <row r="44285" spans="7:7">
      <c r="G44285"/>
    </row>
    <row r="44286" spans="7:7">
      <c r="G44286"/>
    </row>
    <row r="44287" spans="7:7">
      <c r="G44287"/>
    </row>
    <row r="44288" spans="7:7">
      <c r="G44288"/>
    </row>
    <row r="44289" spans="7:7">
      <c r="G44289"/>
    </row>
    <row r="44290" spans="7:7">
      <c r="G44290"/>
    </row>
    <row r="44291" spans="7:7">
      <c r="G44291"/>
    </row>
    <row r="44292" spans="7:7">
      <c r="G44292"/>
    </row>
    <row r="44293" spans="7:7">
      <c r="G44293"/>
    </row>
    <row r="44294" spans="7:7">
      <c r="G44294"/>
    </row>
    <row r="44295" spans="7:7">
      <c r="G44295"/>
    </row>
    <row r="44296" spans="7:7">
      <c r="G44296"/>
    </row>
    <row r="44297" spans="7:7">
      <c r="G44297"/>
    </row>
    <row r="44298" spans="7:7">
      <c r="G44298"/>
    </row>
    <row r="44299" spans="7:7">
      <c r="G44299"/>
    </row>
    <row r="44300" spans="7:7">
      <c r="G44300"/>
    </row>
    <row r="44301" spans="7:7">
      <c r="G44301"/>
    </row>
    <row r="44302" spans="7:7">
      <c r="G44302"/>
    </row>
    <row r="44303" spans="7:7">
      <c r="G44303"/>
    </row>
    <row r="44304" spans="7:7">
      <c r="G44304"/>
    </row>
    <row r="44305" spans="7:7">
      <c r="G44305"/>
    </row>
    <row r="44306" spans="7:7">
      <c r="G44306"/>
    </row>
    <row r="44307" spans="7:7">
      <c r="G44307"/>
    </row>
    <row r="44308" spans="7:7">
      <c r="G44308"/>
    </row>
    <row r="44309" spans="7:7">
      <c r="G44309"/>
    </row>
    <row r="44310" spans="7:7">
      <c r="G44310"/>
    </row>
    <row r="44311" spans="7:7">
      <c r="G44311"/>
    </row>
    <row r="44312" spans="7:7">
      <c r="G44312"/>
    </row>
    <row r="44313" spans="7:7">
      <c r="G44313"/>
    </row>
    <row r="44314" spans="7:7">
      <c r="G44314"/>
    </row>
    <row r="44315" spans="7:7">
      <c r="G44315"/>
    </row>
    <row r="44316" spans="7:7">
      <c r="G44316"/>
    </row>
    <row r="44317" spans="7:7">
      <c r="G44317"/>
    </row>
    <row r="44318" spans="7:7">
      <c r="G44318"/>
    </row>
    <row r="44319" spans="7:7">
      <c r="G44319"/>
    </row>
    <row r="44320" spans="7:7">
      <c r="G44320"/>
    </row>
    <row r="44321" spans="7:7">
      <c r="G44321"/>
    </row>
    <row r="44322" spans="7:7">
      <c r="G44322"/>
    </row>
    <row r="44323" spans="7:7">
      <c r="G44323"/>
    </row>
    <row r="44324" spans="7:7">
      <c r="G44324"/>
    </row>
    <row r="44325" spans="7:7">
      <c r="G44325"/>
    </row>
    <row r="44326" spans="7:7">
      <c r="G44326"/>
    </row>
    <row r="44327" spans="7:7">
      <c r="G44327"/>
    </row>
    <row r="44328" spans="7:7">
      <c r="G44328"/>
    </row>
    <row r="44329" spans="7:7">
      <c r="G44329"/>
    </row>
    <row r="44330" spans="7:7">
      <c r="G44330"/>
    </row>
    <row r="44331" spans="7:7">
      <c r="G44331"/>
    </row>
    <row r="44332" spans="7:7">
      <c r="G44332"/>
    </row>
    <row r="44333" spans="7:7">
      <c r="G44333"/>
    </row>
    <row r="44334" spans="7:7">
      <c r="G44334"/>
    </row>
    <row r="44335" spans="7:7">
      <c r="G44335"/>
    </row>
    <row r="44336" spans="7:7">
      <c r="G44336"/>
    </row>
    <row r="44337" spans="7:7">
      <c r="G44337"/>
    </row>
    <row r="44338" spans="7:7">
      <c r="G44338"/>
    </row>
    <row r="44339" spans="7:7">
      <c r="G44339"/>
    </row>
    <row r="44340" spans="7:7">
      <c r="G44340"/>
    </row>
    <row r="44341" spans="7:7">
      <c r="G44341"/>
    </row>
    <row r="44342" spans="7:7">
      <c r="G44342"/>
    </row>
    <row r="44343" spans="7:7">
      <c r="G44343"/>
    </row>
    <row r="44344" spans="7:7">
      <c r="G44344"/>
    </row>
    <row r="44345" spans="7:7">
      <c r="G44345"/>
    </row>
    <row r="44346" spans="7:7">
      <c r="G44346"/>
    </row>
    <row r="44347" spans="7:7">
      <c r="G44347"/>
    </row>
    <row r="44348" spans="7:7">
      <c r="G44348"/>
    </row>
    <row r="44349" spans="7:7">
      <c r="G44349"/>
    </row>
    <row r="44350" spans="7:7">
      <c r="G44350"/>
    </row>
    <row r="44351" spans="7:7">
      <c r="G44351"/>
    </row>
    <row r="44352" spans="7:7">
      <c r="G44352"/>
    </row>
    <row r="44353" spans="7:7">
      <c r="G44353"/>
    </row>
    <row r="44354" spans="7:7">
      <c r="G44354"/>
    </row>
    <row r="44355" spans="7:7">
      <c r="G44355"/>
    </row>
    <row r="44356" spans="7:7">
      <c r="G44356"/>
    </row>
    <row r="44357" spans="7:7">
      <c r="G44357"/>
    </row>
    <row r="44358" spans="7:7">
      <c r="G44358"/>
    </row>
    <row r="44359" spans="7:7">
      <c r="G44359"/>
    </row>
    <row r="44360" spans="7:7">
      <c r="G44360"/>
    </row>
    <row r="44361" spans="7:7">
      <c r="G44361"/>
    </row>
    <row r="44362" spans="7:7">
      <c r="G44362"/>
    </row>
    <row r="44363" spans="7:7">
      <c r="G44363"/>
    </row>
    <row r="44364" spans="7:7">
      <c r="G44364"/>
    </row>
    <row r="44365" spans="7:7">
      <c r="G44365"/>
    </row>
    <row r="44366" spans="7:7">
      <c r="G44366"/>
    </row>
    <row r="44367" spans="7:7">
      <c r="G44367"/>
    </row>
    <row r="44368" spans="7:7">
      <c r="G44368"/>
    </row>
    <row r="44369" spans="7:7">
      <c r="G44369"/>
    </row>
    <row r="44370" spans="7:7">
      <c r="G44370"/>
    </row>
    <row r="44371" spans="7:7">
      <c r="G44371"/>
    </row>
    <row r="44372" spans="7:7">
      <c r="G44372"/>
    </row>
    <row r="44373" spans="7:7">
      <c r="G44373"/>
    </row>
    <row r="44374" spans="7:7">
      <c r="G44374"/>
    </row>
    <row r="44375" spans="7:7">
      <c r="G44375"/>
    </row>
    <row r="44376" spans="7:7">
      <c r="G44376"/>
    </row>
    <row r="44377" spans="7:7">
      <c r="G44377"/>
    </row>
    <row r="44378" spans="7:7">
      <c r="G44378"/>
    </row>
    <row r="44379" spans="7:7">
      <c r="G44379"/>
    </row>
    <row r="44380" spans="7:7">
      <c r="G44380"/>
    </row>
    <row r="44381" spans="7:7">
      <c r="G44381"/>
    </row>
    <row r="44382" spans="7:7">
      <c r="G44382"/>
    </row>
    <row r="44383" spans="7:7">
      <c r="G44383"/>
    </row>
    <row r="44384" spans="7:7">
      <c r="G44384"/>
    </row>
    <row r="44385" spans="7:7">
      <c r="G44385"/>
    </row>
    <row r="44386" spans="7:7">
      <c r="G44386"/>
    </row>
    <row r="44387" spans="7:7">
      <c r="G44387"/>
    </row>
    <row r="44388" spans="7:7">
      <c r="G44388"/>
    </row>
    <row r="44389" spans="7:7">
      <c r="G44389"/>
    </row>
    <row r="44390" spans="7:7">
      <c r="G44390"/>
    </row>
    <row r="44391" spans="7:7">
      <c r="G44391"/>
    </row>
    <row r="44392" spans="7:7">
      <c r="G44392"/>
    </row>
    <row r="44393" spans="7:7">
      <c r="G44393"/>
    </row>
    <row r="44394" spans="7:7">
      <c r="G44394"/>
    </row>
    <row r="44395" spans="7:7">
      <c r="G44395"/>
    </row>
    <row r="44396" spans="7:7">
      <c r="G44396"/>
    </row>
    <row r="44397" spans="7:7">
      <c r="G44397"/>
    </row>
    <row r="44398" spans="7:7">
      <c r="G44398"/>
    </row>
    <row r="44399" spans="7:7">
      <c r="G44399"/>
    </row>
    <row r="44400" spans="7:7">
      <c r="G44400"/>
    </row>
    <row r="44401" spans="7:7">
      <c r="G44401"/>
    </row>
    <row r="44402" spans="7:7">
      <c r="G44402"/>
    </row>
    <row r="44403" spans="7:7">
      <c r="G44403"/>
    </row>
    <row r="44404" spans="7:7">
      <c r="G44404"/>
    </row>
    <row r="44405" spans="7:7">
      <c r="G44405"/>
    </row>
    <row r="44406" spans="7:7">
      <c r="G44406"/>
    </row>
    <row r="44407" spans="7:7">
      <c r="G44407"/>
    </row>
    <row r="44408" spans="7:7">
      <c r="G44408"/>
    </row>
    <row r="44409" spans="7:7">
      <c r="G44409"/>
    </row>
    <row r="44410" spans="7:7">
      <c r="G44410"/>
    </row>
    <row r="44411" spans="7:7">
      <c r="G44411"/>
    </row>
    <row r="44412" spans="7:7">
      <c r="G44412"/>
    </row>
    <row r="44413" spans="7:7">
      <c r="G44413"/>
    </row>
    <row r="44414" spans="7:7">
      <c r="G44414"/>
    </row>
    <row r="44415" spans="7:7">
      <c r="G44415"/>
    </row>
    <row r="44416" spans="7:7">
      <c r="G44416"/>
    </row>
    <row r="44417" spans="7:7">
      <c r="G44417"/>
    </row>
    <row r="44418" spans="7:7">
      <c r="G44418"/>
    </row>
    <row r="44419" spans="7:7">
      <c r="G44419"/>
    </row>
    <row r="44420" spans="7:7">
      <c r="G44420"/>
    </row>
    <row r="44421" spans="7:7">
      <c r="G44421"/>
    </row>
    <row r="44422" spans="7:7">
      <c r="G44422"/>
    </row>
    <row r="44423" spans="7:7">
      <c r="G44423"/>
    </row>
    <row r="44424" spans="7:7">
      <c r="G44424"/>
    </row>
    <row r="44425" spans="7:7">
      <c r="G44425"/>
    </row>
    <row r="44426" spans="7:7">
      <c r="G44426"/>
    </row>
    <row r="44427" spans="7:7">
      <c r="G44427"/>
    </row>
    <row r="44428" spans="7:7">
      <c r="G44428"/>
    </row>
    <row r="44429" spans="7:7">
      <c r="G44429"/>
    </row>
    <row r="44430" spans="7:7">
      <c r="G44430"/>
    </row>
    <row r="44431" spans="7:7">
      <c r="G44431"/>
    </row>
    <row r="44432" spans="7:7">
      <c r="G44432"/>
    </row>
    <row r="44433" spans="7:7">
      <c r="G44433"/>
    </row>
    <row r="44434" spans="7:7">
      <c r="G44434"/>
    </row>
    <row r="44435" spans="7:7">
      <c r="G44435"/>
    </row>
    <row r="44436" spans="7:7">
      <c r="G44436"/>
    </row>
    <row r="44437" spans="7:7">
      <c r="G44437"/>
    </row>
    <row r="44438" spans="7:7">
      <c r="G44438"/>
    </row>
    <row r="44439" spans="7:7">
      <c r="G44439"/>
    </row>
    <row r="44440" spans="7:7">
      <c r="G44440"/>
    </row>
    <row r="44441" spans="7:7">
      <c r="G44441"/>
    </row>
    <row r="44442" spans="7:7">
      <c r="G44442"/>
    </row>
    <row r="44443" spans="7:7">
      <c r="G44443"/>
    </row>
    <row r="44444" spans="7:7">
      <c r="G44444"/>
    </row>
    <row r="44445" spans="7:7">
      <c r="G44445"/>
    </row>
    <row r="44446" spans="7:7">
      <c r="G44446"/>
    </row>
    <row r="44447" spans="7:7">
      <c r="G44447"/>
    </row>
    <row r="44448" spans="7:7">
      <c r="G44448"/>
    </row>
    <row r="44449" spans="7:7">
      <c r="G44449"/>
    </row>
    <row r="44450" spans="7:7">
      <c r="G44450"/>
    </row>
    <row r="44451" spans="7:7">
      <c r="G44451"/>
    </row>
    <row r="44452" spans="7:7">
      <c r="G44452"/>
    </row>
    <row r="44453" spans="7:7">
      <c r="G44453"/>
    </row>
    <row r="44454" spans="7:7">
      <c r="G44454"/>
    </row>
    <row r="44455" spans="7:7">
      <c r="G44455"/>
    </row>
    <row r="44456" spans="7:7">
      <c r="G44456"/>
    </row>
    <row r="44457" spans="7:7">
      <c r="G44457"/>
    </row>
    <row r="44458" spans="7:7">
      <c r="G44458"/>
    </row>
    <row r="44459" spans="7:7">
      <c r="G44459"/>
    </row>
    <row r="44460" spans="7:7">
      <c r="G44460"/>
    </row>
    <row r="44461" spans="7:7">
      <c r="G44461"/>
    </row>
    <row r="44462" spans="7:7">
      <c r="G44462"/>
    </row>
    <row r="44463" spans="7:7">
      <c r="G44463"/>
    </row>
    <row r="44464" spans="7:7">
      <c r="G44464"/>
    </row>
    <row r="44465" spans="7:7">
      <c r="G44465"/>
    </row>
    <row r="44466" spans="7:7">
      <c r="G44466"/>
    </row>
    <row r="44467" spans="7:7">
      <c r="G44467"/>
    </row>
    <row r="44468" spans="7:7">
      <c r="G44468"/>
    </row>
    <row r="44469" spans="7:7">
      <c r="G44469"/>
    </row>
    <row r="44470" spans="7:7">
      <c r="G44470"/>
    </row>
    <row r="44471" spans="7:7">
      <c r="G44471"/>
    </row>
    <row r="44472" spans="7:7">
      <c r="G44472"/>
    </row>
    <row r="44473" spans="7:7">
      <c r="G44473"/>
    </row>
    <row r="44474" spans="7:7">
      <c r="G44474"/>
    </row>
    <row r="44475" spans="7:7">
      <c r="G44475"/>
    </row>
    <row r="44476" spans="7:7">
      <c r="G44476"/>
    </row>
    <row r="44477" spans="7:7">
      <c r="G44477"/>
    </row>
    <row r="44478" spans="7:7">
      <c r="G44478"/>
    </row>
    <row r="44479" spans="7:7">
      <c r="G44479"/>
    </row>
    <row r="44480" spans="7:7">
      <c r="G44480"/>
    </row>
    <row r="44481" spans="7:7">
      <c r="G44481"/>
    </row>
    <row r="44482" spans="7:7">
      <c r="G44482"/>
    </row>
    <row r="44483" spans="7:7">
      <c r="G44483"/>
    </row>
    <row r="44484" spans="7:7">
      <c r="G44484"/>
    </row>
    <row r="44485" spans="7:7">
      <c r="G44485"/>
    </row>
    <row r="44486" spans="7:7">
      <c r="G44486"/>
    </row>
    <row r="44487" spans="7:7">
      <c r="G44487"/>
    </row>
    <row r="44488" spans="7:7">
      <c r="G44488"/>
    </row>
    <row r="44489" spans="7:7">
      <c r="G44489"/>
    </row>
    <row r="44490" spans="7:7">
      <c r="G44490"/>
    </row>
    <row r="44491" spans="7:7">
      <c r="G44491"/>
    </row>
    <row r="44492" spans="7:7">
      <c r="G44492"/>
    </row>
    <row r="44493" spans="7:7">
      <c r="G44493"/>
    </row>
    <row r="44494" spans="7:7">
      <c r="G44494"/>
    </row>
    <row r="44495" spans="7:7">
      <c r="G44495"/>
    </row>
    <row r="44496" spans="7:7">
      <c r="G44496"/>
    </row>
    <row r="44497" spans="7:7">
      <c r="G44497"/>
    </row>
    <row r="44498" spans="7:7">
      <c r="G44498"/>
    </row>
    <row r="44499" spans="7:7">
      <c r="G44499"/>
    </row>
    <row r="44500" spans="7:7">
      <c r="G44500"/>
    </row>
    <row r="44501" spans="7:7">
      <c r="G44501"/>
    </row>
    <row r="44502" spans="7:7">
      <c r="G44502"/>
    </row>
    <row r="44503" spans="7:7">
      <c r="G44503"/>
    </row>
    <row r="44504" spans="7:7">
      <c r="G44504"/>
    </row>
    <row r="44505" spans="7:7">
      <c r="G44505"/>
    </row>
    <row r="44506" spans="7:7">
      <c r="G44506"/>
    </row>
    <row r="44507" spans="7:7">
      <c r="G44507"/>
    </row>
    <row r="44508" spans="7:7">
      <c r="G44508"/>
    </row>
    <row r="44509" spans="7:7">
      <c r="G44509"/>
    </row>
    <row r="44510" spans="7:7">
      <c r="G44510"/>
    </row>
    <row r="44511" spans="7:7">
      <c r="G44511"/>
    </row>
    <row r="44512" spans="7:7">
      <c r="G44512"/>
    </row>
    <row r="44513" spans="7:7">
      <c r="G44513"/>
    </row>
    <row r="44514" spans="7:7">
      <c r="G44514"/>
    </row>
    <row r="44515" spans="7:7">
      <c r="G44515"/>
    </row>
    <row r="44516" spans="7:7">
      <c r="G44516"/>
    </row>
    <row r="44517" spans="7:7">
      <c r="G44517"/>
    </row>
    <row r="44518" spans="7:7">
      <c r="G44518"/>
    </row>
    <row r="44519" spans="7:7">
      <c r="G44519"/>
    </row>
    <row r="44520" spans="7:7">
      <c r="G44520"/>
    </row>
    <row r="44521" spans="7:7">
      <c r="G44521"/>
    </row>
    <row r="44522" spans="7:7">
      <c r="G44522"/>
    </row>
    <row r="44523" spans="7:7">
      <c r="G44523"/>
    </row>
    <row r="44524" spans="7:7">
      <c r="G44524"/>
    </row>
    <row r="44525" spans="7:7">
      <c r="G44525"/>
    </row>
    <row r="44526" spans="7:7">
      <c r="G44526"/>
    </row>
    <row r="44527" spans="7:7">
      <c r="G44527"/>
    </row>
    <row r="44528" spans="7:7">
      <c r="G44528"/>
    </row>
    <row r="44529" spans="7:7">
      <c r="G44529"/>
    </row>
    <row r="44530" spans="7:7">
      <c r="G44530"/>
    </row>
    <row r="44531" spans="7:7">
      <c r="G44531"/>
    </row>
    <row r="44532" spans="7:7">
      <c r="G44532"/>
    </row>
    <row r="44533" spans="7:7">
      <c r="G44533"/>
    </row>
    <row r="44534" spans="7:7">
      <c r="G44534"/>
    </row>
    <row r="44535" spans="7:7">
      <c r="G44535"/>
    </row>
    <row r="44536" spans="7:7">
      <c r="G44536"/>
    </row>
    <row r="44537" spans="7:7">
      <c r="G44537"/>
    </row>
    <row r="44538" spans="7:7">
      <c r="G44538"/>
    </row>
    <row r="44539" spans="7:7">
      <c r="G44539"/>
    </row>
    <row r="44540" spans="7:7">
      <c r="G44540"/>
    </row>
    <row r="44541" spans="7:7">
      <c r="G44541"/>
    </row>
    <row r="44542" spans="7:7">
      <c r="G44542"/>
    </row>
    <row r="44543" spans="7:7">
      <c r="G44543"/>
    </row>
    <row r="44544" spans="7:7">
      <c r="G44544"/>
    </row>
    <row r="44545" spans="7:7">
      <c r="G44545"/>
    </row>
    <row r="44546" spans="7:7">
      <c r="G44546"/>
    </row>
    <row r="44547" spans="7:7">
      <c r="G44547"/>
    </row>
    <row r="44548" spans="7:7">
      <c r="G44548"/>
    </row>
    <row r="44549" spans="7:7">
      <c r="G44549"/>
    </row>
    <row r="44550" spans="7:7">
      <c r="G44550"/>
    </row>
    <row r="44551" spans="7:7">
      <c r="G44551"/>
    </row>
    <row r="44552" spans="7:7">
      <c r="G44552"/>
    </row>
    <row r="44553" spans="7:7">
      <c r="G44553"/>
    </row>
    <row r="44554" spans="7:7">
      <c r="G44554"/>
    </row>
    <row r="44555" spans="7:7">
      <c r="G44555"/>
    </row>
    <row r="44556" spans="7:7">
      <c r="G44556"/>
    </row>
    <row r="44557" spans="7:7">
      <c r="G44557"/>
    </row>
    <row r="44558" spans="7:7">
      <c r="G44558"/>
    </row>
    <row r="44559" spans="7:7">
      <c r="G44559"/>
    </row>
    <row r="44560" spans="7:7">
      <c r="G44560"/>
    </row>
    <row r="44561" spans="7:7">
      <c r="G44561"/>
    </row>
    <row r="44562" spans="7:7">
      <c r="G44562"/>
    </row>
    <row r="44563" spans="7:7">
      <c r="G44563"/>
    </row>
    <row r="44564" spans="7:7">
      <c r="G44564"/>
    </row>
    <row r="44565" spans="7:7">
      <c r="G44565"/>
    </row>
    <row r="44566" spans="7:7">
      <c r="G44566"/>
    </row>
    <row r="44567" spans="7:7">
      <c r="G44567"/>
    </row>
    <row r="44568" spans="7:7">
      <c r="G44568"/>
    </row>
    <row r="44569" spans="7:7">
      <c r="G44569"/>
    </row>
    <row r="44570" spans="7:7">
      <c r="G44570"/>
    </row>
    <row r="44571" spans="7:7">
      <c r="G44571"/>
    </row>
    <row r="44572" spans="7:7">
      <c r="G44572"/>
    </row>
    <row r="44573" spans="7:7">
      <c r="G44573"/>
    </row>
    <row r="44574" spans="7:7">
      <c r="G44574"/>
    </row>
    <row r="44575" spans="7:7">
      <c r="G44575"/>
    </row>
    <row r="44576" spans="7:7">
      <c r="G44576"/>
    </row>
    <row r="44577" spans="7:7">
      <c r="G44577"/>
    </row>
    <row r="44578" spans="7:7">
      <c r="G44578"/>
    </row>
    <row r="44579" spans="7:7">
      <c r="G44579"/>
    </row>
    <row r="44580" spans="7:7">
      <c r="G44580"/>
    </row>
    <row r="44581" spans="7:7">
      <c r="G44581"/>
    </row>
    <row r="44582" spans="7:7">
      <c r="G44582"/>
    </row>
    <row r="44583" spans="7:7">
      <c r="G44583"/>
    </row>
    <row r="44584" spans="7:7">
      <c r="G44584"/>
    </row>
    <row r="44585" spans="7:7">
      <c r="G44585"/>
    </row>
    <row r="44586" spans="7:7">
      <c r="G44586"/>
    </row>
    <row r="44587" spans="7:7">
      <c r="G44587"/>
    </row>
    <row r="44588" spans="7:7">
      <c r="G44588"/>
    </row>
    <row r="44589" spans="7:7">
      <c r="G44589"/>
    </row>
    <row r="44590" spans="7:7">
      <c r="G44590"/>
    </row>
    <row r="44591" spans="7:7">
      <c r="G44591"/>
    </row>
    <row r="44592" spans="7:7">
      <c r="G44592"/>
    </row>
    <row r="44593" spans="7:7">
      <c r="G44593"/>
    </row>
    <row r="44594" spans="7:7">
      <c r="G44594"/>
    </row>
    <row r="44595" spans="7:7">
      <c r="G44595"/>
    </row>
    <row r="44596" spans="7:7">
      <c r="G44596"/>
    </row>
    <row r="44597" spans="7:7">
      <c r="G44597"/>
    </row>
    <row r="44598" spans="7:7">
      <c r="G44598"/>
    </row>
    <row r="44599" spans="7:7">
      <c r="G44599"/>
    </row>
    <row r="44600" spans="7:7">
      <c r="G44600"/>
    </row>
    <row r="44601" spans="7:7">
      <c r="G44601"/>
    </row>
    <row r="44602" spans="7:7">
      <c r="G44602"/>
    </row>
    <row r="44603" spans="7:7">
      <c r="G44603"/>
    </row>
    <row r="44604" spans="7:7">
      <c r="G44604"/>
    </row>
    <row r="44605" spans="7:7">
      <c r="G44605"/>
    </row>
    <row r="44606" spans="7:7">
      <c r="G44606"/>
    </row>
    <row r="44607" spans="7:7">
      <c r="G44607"/>
    </row>
    <row r="44608" spans="7:7">
      <c r="G44608"/>
    </row>
    <row r="44609" spans="7:7">
      <c r="G44609"/>
    </row>
    <row r="44610" spans="7:7">
      <c r="G44610"/>
    </row>
    <row r="44611" spans="7:7">
      <c r="G44611"/>
    </row>
    <row r="44612" spans="7:7">
      <c r="G44612"/>
    </row>
    <row r="44613" spans="7:7">
      <c r="G44613"/>
    </row>
    <row r="44614" spans="7:7">
      <c r="G44614"/>
    </row>
    <row r="44615" spans="7:7">
      <c r="G44615"/>
    </row>
    <row r="44616" spans="7:7">
      <c r="G44616"/>
    </row>
    <row r="44617" spans="7:7">
      <c r="G44617"/>
    </row>
    <row r="44618" spans="7:7">
      <c r="G44618"/>
    </row>
    <row r="44619" spans="7:7">
      <c r="G44619"/>
    </row>
    <row r="44620" spans="7:7">
      <c r="G44620"/>
    </row>
    <row r="44621" spans="7:7">
      <c r="G44621"/>
    </row>
    <row r="44622" spans="7:7">
      <c r="G44622"/>
    </row>
    <row r="44623" spans="7:7">
      <c r="G44623"/>
    </row>
    <row r="44624" spans="7:7">
      <c r="G44624"/>
    </row>
    <row r="44625" spans="7:7">
      <c r="G44625"/>
    </row>
    <row r="44626" spans="7:7">
      <c r="G44626"/>
    </row>
    <row r="44627" spans="7:7">
      <c r="G44627"/>
    </row>
    <row r="44628" spans="7:7">
      <c r="G44628"/>
    </row>
    <row r="44629" spans="7:7">
      <c r="G44629"/>
    </row>
    <row r="44630" spans="7:7">
      <c r="G44630"/>
    </row>
    <row r="44631" spans="7:7">
      <c r="G44631"/>
    </row>
    <row r="44632" spans="7:7">
      <c r="G44632"/>
    </row>
    <row r="44633" spans="7:7">
      <c r="G44633"/>
    </row>
    <row r="44634" spans="7:7">
      <c r="G44634"/>
    </row>
    <row r="44635" spans="7:7">
      <c r="G44635"/>
    </row>
    <row r="44636" spans="7:7">
      <c r="G44636"/>
    </row>
    <row r="44637" spans="7:7">
      <c r="G44637"/>
    </row>
    <row r="44638" spans="7:7">
      <c r="G44638"/>
    </row>
    <row r="44639" spans="7:7">
      <c r="G44639"/>
    </row>
    <row r="44640" spans="7:7">
      <c r="G44640"/>
    </row>
    <row r="44641" spans="7:7">
      <c r="G44641"/>
    </row>
    <row r="44642" spans="7:7">
      <c r="G44642"/>
    </row>
    <row r="44643" spans="7:7">
      <c r="G44643"/>
    </row>
    <row r="44644" spans="7:7">
      <c r="G44644"/>
    </row>
    <row r="44645" spans="7:7">
      <c r="G44645"/>
    </row>
    <row r="44646" spans="7:7">
      <c r="G44646"/>
    </row>
    <row r="44647" spans="7:7">
      <c r="G44647"/>
    </row>
    <row r="44648" spans="7:7">
      <c r="G44648"/>
    </row>
    <row r="44649" spans="7:7">
      <c r="G44649"/>
    </row>
    <row r="44650" spans="7:7">
      <c r="G44650"/>
    </row>
    <row r="44651" spans="7:7">
      <c r="G44651"/>
    </row>
    <row r="44652" spans="7:7">
      <c r="G44652"/>
    </row>
    <row r="44653" spans="7:7">
      <c r="G44653"/>
    </row>
    <row r="44654" spans="7:7">
      <c r="G44654"/>
    </row>
    <row r="44655" spans="7:7">
      <c r="G44655"/>
    </row>
    <row r="44656" spans="7:7">
      <c r="G44656"/>
    </row>
    <row r="44657" spans="7:7">
      <c r="G44657"/>
    </row>
    <row r="44658" spans="7:7">
      <c r="G44658"/>
    </row>
    <row r="44659" spans="7:7">
      <c r="G44659"/>
    </row>
    <row r="44660" spans="7:7">
      <c r="G44660"/>
    </row>
    <row r="44661" spans="7:7">
      <c r="G44661"/>
    </row>
    <row r="44662" spans="7:7">
      <c r="G44662"/>
    </row>
    <row r="44663" spans="7:7">
      <c r="G44663"/>
    </row>
    <row r="44664" spans="7:7">
      <c r="G44664"/>
    </row>
    <row r="44665" spans="7:7">
      <c r="G44665"/>
    </row>
    <row r="44666" spans="7:7">
      <c r="G44666"/>
    </row>
    <row r="44667" spans="7:7">
      <c r="G44667"/>
    </row>
    <row r="44668" spans="7:7">
      <c r="G44668"/>
    </row>
    <row r="44669" spans="7:7">
      <c r="G44669"/>
    </row>
    <row r="44670" spans="7:7">
      <c r="G44670"/>
    </row>
    <row r="44671" spans="7:7">
      <c r="G44671"/>
    </row>
    <row r="44672" spans="7:7">
      <c r="G44672"/>
    </row>
    <row r="44673" spans="7:7">
      <c r="G44673"/>
    </row>
    <row r="44674" spans="7:7">
      <c r="G44674"/>
    </row>
    <row r="44675" spans="7:7">
      <c r="G44675"/>
    </row>
    <row r="44676" spans="7:7">
      <c r="G44676"/>
    </row>
    <row r="44677" spans="7:7">
      <c r="G44677"/>
    </row>
    <row r="44678" spans="7:7">
      <c r="G44678"/>
    </row>
    <row r="44679" spans="7:7">
      <c r="G44679"/>
    </row>
    <row r="44680" spans="7:7">
      <c r="G44680"/>
    </row>
    <row r="44681" spans="7:7">
      <c r="G44681"/>
    </row>
    <row r="44682" spans="7:7">
      <c r="G44682"/>
    </row>
    <row r="44683" spans="7:7">
      <c r="G44683"/>
    </row>
    <row r="44684" spans="7:7">
      <c r="G44684"/>
    </row>
    <row r="44685" spans="7:7">
      <c r="G44685"/>
    </row>
    <row r="44686" spans="7:7">
      <c r="G44686"/>
    </row>
    <row r="44687" spans="7:7">
      <c r="G44687"/>
    </row>
    <row r="44688" spans="7:7">
      <c r="G44688"/>
    </row>
    <row r="44689" spans="7:7">
      <c r="G44689"/>
    </row>
    <row r="44690" spans="7:7">
      <c r="G44690"/>
    </row>
    <row r="44691" spans="7:7">
      <c r="G44691"/>
    </row>
    <row r="44692" spans="7:7">
      <c r="G44692"/>
    </row>
    <row r="44693" spans="7:7">
      <c r="G44693"/>
    </row>
    <row r="44694" spans="7:7">
      <c r="G44694"/>
    </row>
    <row r="44695" spans="7:7">
      <c r="G44695"/>
    </row>
    <row r="44696" spans="7:7">
      <c r="G44696"/>
    </row>
    <row r="44697" spans="7:7">
      <c r="G44697"/>
    </row>
    <row r="44698" spans="7:7">
      <c r="G44698"/>
    </row>
    <row r="44699" spans="7:7">
      <c r="G44699"/>
    </row>
    <row r="44700" spans="7:7">
      <c r="G44700"/>
    </row>
    <row r="44701" spans="7:7">
      <c r="G44701"/>
    </row>
    <row r="44702" spans="7:7">
      <c r="G44702"/>
    </row>
    <row r="44703" spans="7:7">
      <c r="G44703"/>
    </row>
    <row r="44704" spans="7:7">
      <c r="G44704"/>
    </row>
    <row r="44705" spans="7:7">
      <c r="G44705"/>
    </row>
    <row r="44706" spans="7:7">
      <c r="G44706"/>
    </row>
    <row r="44707" spans="7:7">
      <c r="G44707"/>
    </row>
    <row r="44708" spans="7:7">
      <c r="G44708"/>
    </row>
    <row r="44709" spans="7:7">
      <c r="G44709"/>
    </row>
    <row r="44710" spans="7:7">
      <c r="G44710"/>
    </row>
    <row r="44711" spans="7:7">
      <c r="G44711"/>
    </row>
    <row r="44712" spans="7:7">
      <c r="G44712"/>
    </row>
    <row r="44713" spans="7:7">
      <c r="G44713"/>
    </row>
    <row r="44714" spans="7:7">
      <c r="G44714"/>
    </row>
    <row r="44715" spans="7:7">
      <c r="G44715"/>
    </row>
    <row r="44716" spans="7:7">
      <c r="G44716"/>
    </row>
    <row r="44717" spans="7:7">
      <c r="G44717"/>
    </row>
    <row r="44718" spans="7:7">
      <c r="G44718"/>
    </row>
    <row r="44719" spans="7:7">
      <c r="G44719"/>
    </row>
    <row r="44720" spans="7:7">
      <c r="G44720"/>
    </row>
    <row r="44721" spans="7:7">
      <c r="G44721"/>
    </row>
    <row r="44722" spans="7:7">
      <c r="G44722"/>
    </row>
    <row r="44723" spans="7:7">
      <c r="G44723"/>
    </row>
    <row r="44724" spans="7:7">
      <c r="G44724"/>
    </row>
    <row r="44725" spans="7:7">
      <c r="G44725"/>
    </row>
    <row r="44726" spans="7:7">
      <c r="G44726"/>
    </row>
    <row r="44727" spans="7:7">
      <c r="G44727"/>
    </row>
    <row r="44728" spans="7:7">
      <c r="G44728"/>
    </row>
    <row r="44729" spans="7:7">
      <c r="G44729"/>
    </row>
    <row r="44730" spans="7:7">
      <c r="G44730"/>
    </row>
    <row r="44731" spans="7:7">
      <c r="G44731"/>
    </row>
    <row r="44732" spans="7:7">
      <c r="G44732"/>
    </row>
    <row r="44733" spans="7:7">
      <c r="G44733"/>
    </row>
    <row r="44734" spans="7:7">
      <c r="G44734"/>
    </row>
    <row r="44735" spans="7:7">
      <c r="G44735"/>
    </row>
    <row r="44736" spans="7:7">
      <c r="G44736"/>
    </row>
    <row r="44737" spans="7:7">
      <c r="G44737"/>
    </row>
    <row r="44738" spans="7:7">
      <c r="G44738"/>
    </row>
    <row r="44739" spans="7:7">
      <c r="G44739"/>
    </row>
    <row r="44740" spans="7:7">
      <c r="G44740"/>
    </row>
    <row r="44741" spans="7:7">
      <c r="G44741"/>
    </row>
    <row r="44742" spans="7:7">
      <c r="G44742"/>
    </row>
    <row r="44743" spans="7:7">
      <c r="G44743"/>
    </row>
    <row r="44744" spans="7:7">
      <c r="G44744"/>
    </row>
    <row r="44745" spans="7:7">
      <c r="G44745"/>
    </row>
    <row r="44746" spans="7:7">
      <c r="G44746"/>
    </row>
    <row r="44747" spans="7:7">
      <c r="G44747"/>
    </row>
    <row r="44748" spans="7:7">
      <c r="G44748"/>
    </row>
    <row r="44749" spans="7:7">
      <c r="G44749"/>
    </row>
    <row r="44750" spans="7:7">
      <c r="G44750"/>
    </row>
    <row r="44751" spans="7:7">
      <c r="G44751"/>
    </row>
    <row r="44752" spans="7:7">
      <c r="G44752"/>
    </row>
    <row r="44753" spans="7:7">
      <c r="G44753"/>
    </row>
    <row r="44754" spans="7:7">
      <c r="G44754"/>
    </row>
    <row r="44755" spans="7:7">
      <c r="G44755"/>
    </row>
    <row r="44756" spans="7:7">
      <c r="G44756"/>
    </row>
    <row r="44757" spans="7:7">
      <c r="G44757"/>
    </row>
    <row r="44758" spans="7:7">
      <c r="G44758"/>
    </row>
    <row r="44759" spans="7:7">
      <c r="G44759"/>
    </row>
    <row r="44760" spans="7:7">
      <c r="G44760"/>
    </row>
    <row r="44761" spans="7:7">
      <c r="G44761"/>
    </row>
    <row r="44762" spans="7:7">
      <c r="G44762"/>
    </row>
    <row r="44763" spans="7:7">
      <c r="G44763"/>
    </row>
    <row r="44764" spans="7:7">
      <c r="G44764"/>
    </row>
    <row r="44765" spans="7:7">
      <c r="G44765"/>
    </row>
    <row r="44766" spans="7:7">
      <c r="G44766"/>
    </row>
    <row r="44767" spans="7:7">
      <c r="G44767"/>
    </row>
    <row r="44768" spans="7:7">
      <c r="G44768"/>
    </row>
    <row r="44769" spans="7:7">
      <c r="G44769"/>
    </row>
    <row r="44770" spans="7:7">
      <c r="G44770"/>
    </row>
    <row r="44771" spans="7:7">
      <c r="G44771"/>
    </row>
    <row r="44772" spans="7:7">
      <c r="G44772"/>
    </row>
    <row r="44773" spans="7:7">
      <c r="G44773"/>
    </row>
    <row r="44774" spans="7:7">
      <c r="G44774"/>
    </row>
    <row r="44775" spans="7:7">
      <c r="G44775"/>
    </row>
    <row r="44776" spans="7:7">
      <c r="G44776"/>
    </row>
    <row r="44777" spans="7:7">
      <c r="G44777"/>
    </row>
    <row r="44778" spans="7:7">
      <c r="G44778"/>
    </row>
    <row r="44779" spans="7:7">
      <c r="G44779"/>
    </row>
    <row r="44780" spans="7:7">
      <c r="G44780"/>
    </row>
    <row r="44781" spans="7:7">
      <c r="G44781"/>
    </row>
    <row r="44782" spans="7:7">
      <c r="G44782"/>
    </row>
    <row r="44783" spans="7:7">
      <c r="G44783"/>
    </row>
    <row r="44784" spans="7:7">
      <c r="G44784"/>
    </row>
    <row r="44785" spans="7:7">
      <c r="G44785"/>
    </row>
    <row r="44786" spans="7:7">
      <c r="G44786"/>
    </row>
    <row r="44787" spans="7:7">
      <c r="G44787"/>
    </row>
    <row r="44788" spans="7:7">
      <c r="G44788"/>
    </row>
    <row r="44789" spans="7:7">
      <c r="G44789"/>
    </row>
    <row r="44790" spans="7:7">
      <c r="G44790"/>
    </row>
    <row r="44791" spans="7:7">
      <c r="G44791"/>
    </row>
    <row r="44792" spans="7:7">
      <c r="G44792"/>
    </row>
    <row r="44793" spans="7:7">
      <c r="G44793"/>
    </row>
    <row r="44794" spans="7:7">
      <c r="G44794"/>
    </row>
    <row r="44795" spans="7:7">
      <c r="G44795"/>
    </row>
    <row r="44796" spans="7:7">
      <c r="G44796"/>
    </row>
    <row r="44797" spans="7:7">
      <c r="G44797"/>
    </row>
    <row r="44798" spans="7:7">
      <c r="G44798"/>
    </row>
    <row r="44799" spans="7:7">
      <c r="G44799"/>
    </row>
    <row r="44800" spans="7:7">
      <c r="G44800"/>
    </row>
    <row r="44801" spans="7:7">
      <c r="G44801"/>
    </row>
    <row r="44802" spans="7:7">
      <c r="G44802"/>
    </row>
    <row r="44803" spans="7:7">
      <c r="G44803"/>
    </row>
    <row r="44804" spans="7:7">
      <c r="G44804"/>
    </row>
    <row r="44805" spans="7:7">
      <c r="G44805"/>
    </row>
    <row r="44806" spans="7:7">
      <c r="G44806"/>
    </row>
    <row r="44807" spans="7:7">
      <c r="G44807"/>
    </row>
    <row r="44808" spans="7:7">
      <c r="G44808"/>
    </row>
    <row r="44809" spans="7:7">
      <c r="G44809"/>
    </row>
    <row r="44810" spans="7:7">
      <c r="G44810"/>
    </row>
    <row r="44811" spans="7:7">
      <c r="G44811"/>
    </row>
    <row r="44812" spans="7:7">
      <c r="G44812"/>
    </row>
    <row r="44813" spans="7:7">
      <c r="G44813"/>
    </row>
    <row r="44814" spans="7:7">
      <c r="G44814"/>
    </row>
    <row r="44815" spans="7:7">
      <c r="G44815"/>
    </row>
    <row r="44816" spans="7:7">
      <c r="G44816"/>
    </row>
    <row r="44817" spans="7:7">
      <c r="G44817"/>
    </row>
    <row r="44818" spans="7:7">
      <c r="G44818"/>
    </row>
    <row r="44819" spans="7:7">
      <c r="G44819"/>
    </row>
    <row r="44820" spans="7:7">
      <c r="G44820"/>
    </row>
    <row r="44821" spans="7:7">
      <c r="G44821"/>
    </row>
    <row r="44822" spans="7:7">
      <c r="G44822"/>
    </row>
    <row r="44823" spans="7:7">
      <c r="G44823"/>
    </row>
    <row r="44824" spans="7:7">
      <c r="G44824"/>
    </row>
    <row r="44825" spans="7:7">
      <c r="G44825"/>
    </row>
    <row r="44826" spans="7:7">
      <c r="G44826"/>
    </row>
    <row r="44827" spans="7:7">
      <c r="G44827"/>
    </row>
    <row r="44828" spans="7:7">
      <c r="G44828"/>
    </row>
    <row r="44829" spans="7:7">
      <c r="G44829"/>
    </row>
    <row r="44830" spans="7:7">
      <c r="G44830"/>
    </row>
    <row r="44831" spans="7:7">
      <c r="G44831"/>
    </row>
    <row r="44832" spans="7:7">
      <c r="G44832"/>
    </row>
    <row r="44833" spans="7:7">
      <c r="G44833"/>
    </row>
    <row r="44834" spans="7:7">
      <c r="G44834"/>
    </row>
    <row r="44835" spans="7:7">
      <c r="G44835"/>
    </row>
    <row r="44836" spans="7:7">
      <c r="G44836"/>
    </row>
    <row r="44837" spans="7:7">
      <c r="G44837"/>
    </row>
    <row r="44838" spans="7:7">
      <c r="G44838"/>
    </row>
    <row r="44839" spans="7:7">
      <c r="G44839"/>
    </row>
    <row r="44840" spans="7:7">
      <c r="G44840"/>
    </row>
    <row r="44841" spans="7:7">
      <c r="G44841"/>
    </row>
    <row r="44842" spans="7:7">
      <c r="G44842"/>
    </row>
    <row r="44843" spans="7:7">
      <c r="G44843"/>
    </row>
    <row r="44844" spans="7:7">
      <c r="G44844"/>
    </row>
    <row r="44845" spans="7:7">
      <c r="G44845"/>
    </row>
    <row r="44846" spans="7:7">
      <c r="G44846"/>
    </row>
    <row r="44847" spans="7:7">
      <c r="G44847"/>
    </row>
    <row r="44848" spans="7:7">
      <c r="G44848"/>
    </row>
    <row r="44849" spans="7:7">
      <c r="G44849"/>
    </row>
    <row r="44850" spans="7:7">
      <c r="G44850"/>
    </row>
    <row r="44851" spans="7:7">
      <c r="G44851"/>
    </row>
    <row r="44852" spans="7:7">
      <c r="G44852"/>
    </row>
    <row r="44853" spans="7:7">
      <c r="G44853"/>
    </row>
    <row r="44854" spans="7:7">
      <c r="G44854"/>
    </row>
    <row r="44855" spans="7:7">
      <c r="G44855"/>
    </row>
    <row r="44856" spans="7:7">
      <c r="G44856"/>
    </row>
    <row r="44857" spans="7:7">
      <c r="G44857"/>
    </row>
    <row r="44858" spans="7:7">
      <c r="G44858"/>
    </row>
    <row r="44859" spans="7:7">
      <c r="G44859"/>
    </row>
    <row r="44860" spans="7:7">
      <c r="G44860"/>
    </row>
    <row r="44861" spans="7:7">
      <c r="G44861"/>
    </row>
    <row r="44862" spans="7:7">
      <c r="G44862"/>
    </row>
    <row r="44863" spans="7:7">
      <c r="G44863"/>
    </row>
    <row r="44864" spans="7:7">
      <c r="G44864"/>
    </row>
    <row r="44865" spans="7:7">
      <c r="G44865"/>
    </row>
    <row r="44866" spans="7:7">
      <c r="G44866"/>
    </row>
    <row r="44867" spans="7:7">
      <c r="G44867"/>
    </row>
    <row r="44868" spans="7:7">
      <c r="G44868"/>
    </row>
    <row r="44869" spans="7:7">
      <c r="G44869"/>
    </row>
    <row r="44870" spans="7:7">
      <c r="G44870"/>
    </row>
    <row r="44871" spans="7:7">
      <c r="G44871"/>
    </row>
    <row r="44872" spans="7:7">
      <c r="G44872"/>
    </row>
    <row r="44873" spans="7:7">
      <c r="G44873"/>
    </row>
    <row r="44874" spans="7:7">
      <c r="G44874"/>
    </row>
    <row r="44875" spans="7:7">
      <c r="G44875"/>
    </row>
    <row r="44876" spans="7:7">
      <c r="G44876"/>
    </row>
    <row r="44877" spans="7:7">
      <c r="G44877"/>
    </row>
    <row r="44878" spans="7:7">
      <c r="G44878"/>
    </row>
    <row r="44879" spans="7:7">
      <c r="G44879"/>
    </row>
    <row r="44880" spans="7:7">
      <c r="G44880"/>
    </row>
    <row r="44881" spans="7:7">
      <c r="G44881"/>
    </row>
    <row r="44882" spans="7:7">
      <c r="G44882"/>
    </row>
    <row r="44883" spans="7:7">
      <c r="G44883"/>
    </row>
    <row r="44884" spans="7:7">
      <c r="G44884"/>
    </row>
    <row r="44885" spans="7:7">
      <c r="G44885"/>
    </row>
    <row r="44886" spans="7:7">
      <c r="G44886"/>
    </row>
    <row r="44887" spans="7:7">
      <c r="G44887"/>
    </row>
    <row r="44888" spans="7:7">
      <c r="G44888"/>
    </row>
    <row r="44889" spans="7:7">
      <c r="G44889"/>
    </row>
    <row r="44890" spans="7:7">
      <c r="G44890"/>
    </row>
    <row r="44891" spans="7:7">
      <c r="G44891"/>
    </row>
    <row r="44892" spans="7:7">
      <c r="G44892"/>
    </row>
    <row r="44893" spans="7:7">
      <c r="G44893"/>
    </row>
    <row r="44894" spans="7:7">
      <c r="G44894"/>
    </row>
    <row r="44895" spans="7:7">
      <c r="G44895"/>
    </row>
    <row r="44896" spans="7:7">
      <c r="G44896"/>
    </row>
    <row r="44897" spans="7:7">
      <c r="G44897"/>
    </row>
    <row r="44898" spans="7:7">
      <c r="G44898"/>
    </row>
    <row r="44899" spans="7:7">
      <c r="G44899"/>
    </row>
    <row r="44900" spans="7:7">
      <c r="G44900"/>
    </row>
    <row r="44901" spans="7:7">
      <c r="G44901"/>
    </row>
    <row r="44902" spans="7:7">
      <c r="G44902"/>
    </row>
    <row r="44903" spans="7:7">
      <c r="G44903"/>
    </row>
    <row r="44904" spans="7:7">
      <c r="G44904"/>
    </row>
    <row r="44905" spans="7:7">
      <c r="G44905"/>
    </row>
    <row r="44906" spans="7:7">
      <c r="G44906"/>
    </row>
    <row r="44907" spans="7:7">
      <c r="G44907"/>
    </row>
    <row r="44908" spans="7:7">
      <c r="G44908"/>
    </row>
    <row r="44909" spans="7:7">
      <c r="G44909"/>
    </row>
    <row r="44910" spans="7:7">
      <c r="G44910"/>
    </row>
    <row r="44911" spans="7:7">
      <c r="G44911"/>
    </row>
    <row r="44912" spans="7:7">
      <c r="G44912"/>
    </row>
    <row r="44913" spans="7:7">
      <c r="G44913"/>
    </row>
    <row r="44914" spans="7:7">
      <c r="G44914"/>
    </row>
    <row r="44915" spans="7:7">
      <c r="G44915"/>
    </row>
    <row r="44916" spans="7:7">
      <c r="G44916"/>
    </row>
    <row r="44917" spans="7:7">
      <c r="G44917"/>
    </row>
    <row r="44918" spans="7:7">
      <c r="G44918"/>
    </row>
    <row r="44919" spans="7:7">
      <c r="G44919"/>
    </row>
    <row r="44920" spans="7:7">
      <c r="G44920"/>
    </row>
    <row r="44921" spans="7:7">
      <c r="G44921"/>
    </row>
    <row r="44922" spans="7:7">
      <c r="G44922"/>
    </row>
    <row r="44923" spans="7:7">
      <c r="G44923"/>
    </row>
    <row r="44924" spans="7:7">
      <c r="G44924"/>
    </row>
    <row r="44925" spans="7:7">
      <c r="G44925"/>
    </row>
    <row r="44926" spans="7:7">
      <c r="G44926"/>
    </row>
    <row r="44927" spans="7:7">
      <c r="G44927"/>
    </row>
    <row r="44928" spans="7:7">
      <c r="G44928"/>
    </row>
    <row r="44929" spans="7:7">
      <c r="G44929"/>
    </row>
    <row r="44930" spans="7:7">
      <c r="G44930"/>
    </row>
    <row r="44931" spans="7:7">
      <c r="G44931"/>
    </row>
    <row r="44932" spans="7:7">
      <c r="G44932"/>
    </row>
    <row r="44933" spans="7:7">
      <c r="G44933"/>
    </row>
    <row r="44934" spans="7:7">
      <c r="G44934"/>
    </row>
    <row r="44935" spans="7:7">
      <c r="G44935"/>
    </row>
    <row r="44936" spans="7:7">
      <c r="G44936"/>
    </row>
    <row r="44937" spans="7:7">
      <c r="G44937"/>
    </row>
    <row r="44938" spans="7:7">
      <c r="G44938"/>
    </row>
    <row r="44939" spans="7:7">
      <c r="G44939"/>
    </row>
    <row r="44940" spans="7:7">
      <c r="G44940"/>
    </row>
    <row r="44941" spans="7:7">
      <c r="G44941"/>
    </row>
    <row r="44942" spans="7:7">
      <c r="G44942"/>
    </row>
    <row r="44943" spans="7:7">
      <c r="G44943"/>
    </row>
    <row r="44944" spans="7:7">
      <c r="G44944"/>
    </row>
    <row r="44945" spans="7:7">
      <c r="G44945"/>
    </row>
    <row r="44946" spans="7:7">
      <c r="G44946"/>
    </row>
    <row r="44947" spans="7:7">
      <c r="G44947"/>
    </row>
    <row r="44948" spans="7:7">
      <c r="G44948"/>
    </row>
    <row r="44949" spans="7:7">
      <c r="G44949"/>
    </row>
    <row r="44950" spans="7:7">
      <c r="G44950"/>
    </row>
    <row r="44951" spans="7:7">
      <c r="G44951"/>
    </row>
    <row r="44952" spans="7:7">
      <c r="G44952"/>
    </row>
    <row r="44953" spans="7:7">
      <c r="G44953"/>
    </row>
    <row r="44954" spans="7:7">
      <c r="G44954"/>
    </row>
    <row r="44955" spans="7:7">
      <c r="G44955"/>
    </row>
    <row r="44956" spans="7:7">
      <c r="G44956"/>
    </row>
    <row r="44957" spans="7:7">
      <c r="G44957"/>
    </row>
    <row r="44958" spans="7:7">
      <c r="G44958"/>
    </row>
    <row r="44959" spans="7:7">
      <c r="G44959"/>
    </row>
    <row r="44960" spans="7:7">
      <c r="G44960"/>
    </row>
    <row r="44961" spans="7:7">
      <c r="G44961"/>
    </row>
    <row r="44962" spans="7:7">
      <c r="G44962"/>
    </row>
    <row r="44963" spans="7:7">
      <c r="G44963"/>
    </row>
    <row r="44964" spans="7:7">
      <c r="G44964"/>
    </row>
    <row r="44965" spans="7:7">
      <c r="G44965"/>
    </row>
    <row r="44966" spans="7:7">
      <c r="G44966"/>
    </row>
    <row r="44967" spans="7:7">
      <c r="G44967"/>
    </row>
    <row r="44968" spans="7:7">
      <c r="G44968"/>
    </row>
    <row r="44969" spans="7:7">
      <c r="G44969"/>
    </row>
    <row r="44970" spans="7:7">
      <c r="G44970"/>
    </row>
    <row r="44971" spans="7:7">
      <c r="G44971"/>
    </row>
    <row r="44972" spans="7:7">
      <c r="G44972"/>
    </row>
    <row r="44973" spans="7:7">
      <c r="G44973"/>
    </row>
    <row r="44974" spans="7:7">
      <c r="G44974"/>
    </row>
    <row r="44975" spans="7:7">
      <c r="G44975"/>
    </row>
    <row r="44976" spans="7:7">
      <c r="G44976"/>
    </row>
    <row r="44977" spans="7:7">
      <c r="G44977"/>
    </row>
    <row r="44978" spans="7:7">
      <c r="G44978"/>
    </row>
    <row r="44979" spans="7:7">
      <c r="G44979"/>
    </row>
    <row r="44980" spans="7:7">
      <c r="G44980"/>
    </row>
    <row r="44981" spans="7:7">
      <c r="G44981"/>
    </row>
    <row r="44982" spans="7:7">
      <c r="G44982"/>
    </row>
    <row r="44983" spans="7:7">
      <c r="G44983"/>
    </row>
    <row r="44984" spans="7:7">
      <c r="G44984"/>
    </row>
    <row r="44985" spans="7:7">
      <c r="G44985"/>
    </row>
    <row r="44986" spans="7:7">
      <c r="G44986"/>
    </row>
    <row r="44987" spans="7:7">
      <c r="G44987"/>
    </row>
    <row r="44988" spans="7:7">
      <c r="G44988"/>
    </row>
    <row r="44989" spans="7:7">
      <c r="G44989"/>
    </row>
    <row r="44990" spans="7:7">
      <c r="G44990"/>
    </row>
    <row r="44991" spans="7:7">
      <c r="G44991"/>
    </row>
    <row r="44992" spans="7:7">
      <c r="G44992"/>
    </row>
    <row r="44993" spans="7:7">
      <c r="G44993"/>
    </row>
    <row r="44994" spans="7:7">
      <c r="G44994"/>
    </row>
    <row r="44995" spans="7:7">
      <c r="G44995"/>
    </row>
    <row r="44996" spans="7:7">
      <c r="G44996"/>
    </row>
    <row r="44997" spans="7:7">
      <c r="G44997"/>
    </row>
    <row r="44998" spans="7:7">
      <c r="G44998"/>
    </row>
    <row r="44999" spans="7:7">
      <c r="G44999"/>
    </row>
    <row r="45000" spans="7:7">
      <c r="G45000"/>
    </row>
    <row r="45001" spans="7:7">
      <c r="G45001"/>
    </row>
    <row r="45002" spans="7:7">
      <c r="G45002"/>
    </row>
    <row r="45003" spans="7:7">
      <c r="G45003"/>
    </row>
    <row r="45004" spans="7:7">
      <c r="G45004"/>
    </row>
    <row r="45005" spans="7:7">
      <c r="G45005"/>
    </row>
    <row r="45006" spans="7:7">
      <c r="G45006"/>
    </row>
    <row r="45007" spans="7:7">
      <c r="G45007"/>
    </row>
    <row r="45008" spans="7:7">
      <c r="G45008"/>
    </row>
    <row r="45009" spans="7:7">
      <c r="G45009"/>
    </row>
    <row r="45010" spans="7:7">
      <c r="G45010"/>
    </row>
    <row r="45011" spans="7:7">
      <c r="G45011"/>
    </row>
    <row r="45012" spans="7:7">
      <c r="G45012"/>
    </row>
    <row r="45013" spans="7:7">
      <c r="G45013"/>
    </row>
    <row r="45014" spans="7:7">
      <c r="G45014"/>
    </row>
    <row r="45015" spans="7:7">
      <c r="G45015"/>
    </row>
    <row r="45016" spans="7:7">
      <c r="G45016"/>
    </row>
    <row r="45017" spans="7:7">
      <c r="G45017"/>
    </row>
    <row r="45018" spans="7:7">
      <c r="G45018"/>
    </row>
    <row r="45019" spans="7:7">
      <c r="G45019"/>
    </row>
    <row r="45020" spans="7:7">
      <c r="G45020"/>
    </row>
    <row r="45021" spans="7:7">
      <c r="G45021"/>
    </row>
    <row r="45022" spans="7:7">
      <c r="G45022"/>
    </row>
    <row r="45023" spans="7:7">
      <c r="G45023"/>
    </row>
    <row r="45024" spans="7:7">
      <c r="G45024"/>
    </row>
    <row r="45025" spans="7:7">
      <c r="G45025"/>
    </row>
    <row r="45026" spans="7:7">
      <c r="G45026"/>
    </row>
    <row r="45027" spans="7:7">
      <c r="G45027"/>
    </row>
    <row r="45028" spans="7:7">
      <c r="G45028"/>
    </row>
    <row r="45029" spans="7:7">
      <c r="G45029"/>
    </row>
    <row r="45030" spans="7:7">
      <c r="G45030"/>
    </row>
    <row r="45031" spans="7:7">
      <c r="G45031"/>
    </row>
    <row r="45032" spans="7:7">
      <c r="G45032"/>
    </row>
    <row r="45033" spans="7:7">
      <c r="G45033"/>
    </row>
    <row r="45034" spans="7:7">
      <c r="G45034"/>
    </row>
    <row r="45035" spans="7:7">
      <c r="G45035"/>
    </row>
    <row r="45036" spans="7:7">
      <c r="G45036"/>
    </row>
    <row r="45037" spans="7:7">
      <c r="G45037"/>
    </row>
    <row r="45038" spans="7:7">
      <c r="G45038"/>
    </row>
    <row r="45039" spans="7:7">
      <c r="G45039"/>
    </row>
    <row r="45040" spans="7:7">
      <c r="G45040"/>
    </row>
    <row r="45041" spans="7:7">
      <c r="G45041"/>
    </row>
    <row r="45042" spans="7:7">
      <c r="G45042"/>
    </row>
    <row r="45043" spans="7:7">
      <c r="G45043"/>
    </row>
    <row r="45044" spans="7:7">
      <c r="G45044"/>
    </row>
    <row r="45045" spans="7:7">
      <c r="G45045"/>
    </row>
    <row r="45046" spans="7:7">
      <c r="G45046"/>
    </row>
    <row r="45047" spans="7:7">
      <c r="G45047"/>
    </row>
    <row r="45048" spans="7:7">
      <c r="G45048"/>
    </row>
    <row r="45049" spans="7:7">
      <c r="G45049"/>
    </row>
    <row r="45050" spans="7:7">
      <c r="G45050"/>
    </row>
    <row r="45051" spans="7:7">
      <c r="G45051"/>
    </row>
    <row r="45052" spans="7:7">
      <c r="G45052"/>
    </row>
    <row r="45053" spans="7:7">
      <c r="G45053"/>
    </row>
    <row r="45054" spans="7:7">
      <c r="G45054"/>
    </row>
    <row r="45055" spans="7:7">
      <c r="G45055"/>
    </row>
    <row r="45056" spans="7:7">
      <c r="G45056"/>
    </row>
    <row r="45057" spans="7:7">
      <c r="G45057"/>
    </row>
    <row r="45058" spans="7:7">
      <c r="G45058"/>
    </row>
    <row r="45059" spans="7:7">
      <c r="G45059"/>
    </row>
    <row r="45060" spans="7:7">
      <c r="G45060"/>
    </row>
    <row r="45061" spans="7:7">
      <c r="G45061"/>
    </row>
    <row r="45062" spans="7:7">
      <c r="G45062"/>
    </row>
    <row r="45063" spans="7:7">
      <c r="G45063"/>
    </row>
    <row r="45064" spans="7:7">
      <c r="G45064"/>
    </row>
    <row r="45065" spans="7:7">
      <c r="G45065"/>
    </row>
    <row r="45066" spans="7:7">
      <c r="G45066"/>
    </row>
    <row r="45067" spans="7:7">
      <c r="G45067"/>
    </row>
    <row r="45068" spans="7:7">
      <c r="G45068"/>
    </row>
    <row r="45069" spans="7:7">
      <c r="G45069"/>
    </row>
    <row r="45070" spans="7:7">
      <c r="G45070"/>
    </row>
    <row r="45071" spans="7:7">
      <c r="G45071"/>
    </row>
    <row r="45072" spans="7:7">
      <c r="G45072"/>
    </row>
    <row r="45073" spans="7:7">
      <c r="G45073"/>
    </row>
    <row r="45074" spans="7:7">
      <c r="G45074"/>
    </row>
    <row r="45075" spans="7:7">
      <c r="G45075"/>
    </row>
    <row r="45076" spans="7:7">
      <c r="G45076"/>
    </row>
    <row r="45077" spans="7:7">
      <c r="G45077"/>
    </row>
    <row r="45078" spans="7:7">
      <c r="G45078"/>
    </row>
    <row r="45079" spans="7:7">
      <c r="G45079"/>
    </row>
    <row r="45080" spans="7:7">
      <c r="G45080"/>
    </row>
    <row r="45081" spans="7:7">
      <c r="G45081"/>
    </row>
    <row r="45082" spans="7:7">
      <c r="G45082"/>
    </row>
    <row r="45083" spans="7:7">
      <c r="G45083"/>
    </row>
    <row r="45084" spans="7:7">
      <c r="G45084"/>
    </row>
    <row r="45085" spans="7:7">
      <c r="G45085"/>
    </row>
    <row r="45086" spans="7:7">
      <c r="G45086"/>
    </row>
    <row r="45087" spans="7:7">
      <c r="G45087"/>
    </row>
    <row r="45088" spans="7:7">
      <c r="G45088"/>
    </row>
    <row r="45089" spans="7:7">
      <c r="G45089"/>
    </row>
    <row r="45090" spans="7:7">
      <c r="G45090"/>
    </row>
    <row r="45091" spans="7:7">
      <c r="G45091"/>
    </row>
    <row r="45092" spans="7:7">
      <c r="G45092"/>
    </row>
    <row r="45093" spans="7:7">
      <c r="G45093"/>
    </row>
    <row r="45094" spans="7:7">
      <c r="G45094"/>
    </row>
    <row r="45095" spans="7:7">
      <c r="G45095"/>
    </row>
    <row r="45096" spans="7:7">
      <c r="G45096"/>
    </row>
    <row r="45097" spans="7:7">
      <c r="G45097"/>
    </row>
    <row r="45098" spans="7:7">
      <c r="G45098"/>
    </row>
    <row r="45099" spans="7:7">
      <c r="G45099"/>
    </row>
    <row r="45100" spans="7:7">
      <c r="G45100"/>
    </row>
    <row r="45101" spans="7:7">
      <c r="G45101"/>
    </row>
    <row r="45102" spans="7:7">
      <c r="G45102"/>
    </row>
    <row r="45103" spans="7:7">
      <c r="G45103"/>
    </row>
    <row r="45104" spans="7:7">
      <c r="G45104"/>
    </row>
    <row r="45105" spans="7:7">
      <c r="G45105"/>
    </row>
    <row r="45106" spans="7:7">
      <c r="G45106"/>
    </row>
    <row r="45107" spans="7:7">
      <c r="G45107"/>
    </row>
    <row r="45108" spans="7:7">
      <c r="G45108"/>
    </row>
    <row r="45109" spans="7:7">
      <c r="G45109"/>
    </row>
    <row r="45110" spans="7:7">
      <c r="G45110"/>
    </row>
    <row r="45111" spans="7:7">
      <c r="G45111"/>
    </row>
    <row r="45112" spans="7:7">
      <c r="G45112"/>
    </row>
    <row r="45113" spans="7:7">
      <c r="G45113"/>
    </row>
    <row r="45114" spans="7:7">
      <c r="G45114"/>
    </row>
    <row r="45115" spans="7:7">
      <c r="G45115"/>
    </row>
    <row r="45116" spans="7:7">
      <c r="G45116"/>
    </row>
    <row r="45117" spans="7:7">
      <c r="G45117"/>
    </row>
    <row r="45118" spans="7:7">
      <c r="G45118"/>
    </row>
    <row r="45119" spans="7:7">
      <c r="G45119"/>
    </row>
    <row r="45120" spans="7:7">
      <c r="G45120"/>
    </row>
    <row r="45121" spans="7:7">
      <c r="G45121"/>
    </row>
    <row r="45122" spans="7:7">
      <c r="G45122"/>
    </row>
    <row r="45123" spans="7:7">
      <c r="G45123"/>
    </row>
    <row r="45124" spans="7:7">
      <c r="G45124"/>
    </row>
    <row r="45125" spans="7:7">
      <c r="G45125"/>
    </row>
    <row r="45126" spans="7:7">
      <c r="G45126"/>
    </row>
    <row r="45127" spans="7:7">
      <c r="G45127"/>
    </row>
    <row r="45128" spans="7:7">
      <c r="G45128"/>
    </row>
    <row r="45129" spans="7:7">
      <c r="G45129"/>
    </row>
    <row r="45130" spans="7:7">
      <c r="G45130"/>
    </row>
    <row r="45131" spans="7:7">
      <c r="G45131"/>
    </row>
    <row r="45132" spans="7:7">
      <c r="G45132"/>
    </row>
    <row r="45133" spans="7:7">
      <c r="G45133"/>
    </row>
    <row r="45134" spans="7:7">
      <c r="G45134"/>
    </row>
    <row r="45135" spans="7:7">
      <c r="G45135"/>
    </row>
    <row r="45136" spans="7:7">
      <c r="G45136"/>
    </row>
    <row r="45137" spans="7:7">
      <c r="G45137"/>
    </row>
    <row r="45138" spans="7:7">
      <c r="G45138"/>
    </row>
    <row r="45139" spans="7:7">
      <c r="G45139"/>
    </row>
    <row r="45140" spans="7:7">
      <c r="G45140"/>
    </row>
    <row r="45141" spans="7:7">
      <c r="G45141"/>
    </row>
    <row r="45142" spans="7:7">
      <c r="G45142"/>
    </row>
    <row r="45143" spans="7:7">
      <c r="G45143"/>
    </row>
    <row r="45144" spans="7:7">
      <c r="G45144"/>
    </row>
    <row r="45145" spans="7:7">
      <c r="G45145"/>
    </row>
    <row r="45146" spans="7:7">
      <c r="G45146"/>
    </row>
    <row r="45147" spans="7:7">
      <c r="G45147"/>
    </row>
    <row r="45148" spans="7:7">
      <c r="G45148"/>
    </row>
    <row r="45149" spans="7:7">
      <c r="G45149"/>
    </row>
    <row r="45150" spans="7:7">
      <c r="G45150"/>
    </row>
    <row r="45151" spans="7:7">
      <c r="G45151"/>
    </row>
    <row r="45152" spans="7:7">
      <c r="G45152"/>
    </row>
    <row r="45153" spans="7:7">
      <c r="G45153"/>
    </row>
    <row r="45154" spans="7:7">
      <c r="G45154"/>
    </row>
    <row r="45155" spans="7:7">
      <c r="G45155"/>
    </row>
    <row r="45156" spans="7:7">
      <c r="G45156"/>
    </row>
    <row r="45157" spans="7:7">
      <c r="G45157"/>
    </row>
    <row r="45158" spans="7:7">
      <c r="G45158"/>
    </row>
    <row r="45159" spans="7:7">
      <c r="G45159"/>
    </row>
    <row r="45160" spans="7:7">
      <c r="G45160"/>
    </row>
    <row r="45161" spans="7:7">
      <c r="G45161"/>
    </row>
    <row r="45162" spans="7:7">
      <c r="G45162"/>
    </row>
    <row r="45163" spans="7:7">
      <c r="G45163"/>
    </row>
    <row r="45164" spans="7:7">
      <c r="G45164"/>
    </row>
    <row r="45165" spans="7:7">
      <c r="G45165"/>
    </row>
    <row r="45166" spans="7:7">
      <c r="G45166"/>
    </row>
    <row r="45167" spans="7:7">
      <c r="G45167"/>
    </row>
    <row r="45168" spans="7:7">
      <c r="G45168"/>
    </row>
    <row r="45169" spans="7:7">
      <c r="G45169"/>
    </row>
    <row r="45170" spans="7:7">
      <c r="G45170"/>
    </row>
    <row r="45171" spans="7:7">
      <c r="G45171"/>
    </row>
    <row r="45172" spans="7:7">
      <c r="G45172"/>
    </row>
    <row r="45173" spans="7:7">
      <c r="G45173"/>
    </row>
    <row r="45174" spans="7:7">
      <c r="G45174"/>
    </row>
    <row r="45175" spans="7:7">
      <c r="G45175"/>
    </row>
    <row r="45176" spans="7:7">
      <c r="G45176"/>
    </row>
    <row r="45177" spans="7:7">
      <c r="G45177"/>
    </row>
    <row r="45178" spans="7:7">
      <c r="G45178"/>
    </row>
    <row r="45179" spans="7:7">
      <c r="G45179"/>
    </row>
    <row r="45180" spans="7:7">
      <c r="G45180"/>
    </row>
    <row r="45181" spans="7:7">
      <c r="G45181"/>
    </row>
    <row r="45182" spans="7:7">
      <c r="G45182"/>
    </row>
    <row r="45183" spans="7:7">
      <c r="G45183"/>
    </row>
    <row r="45184" spans="7:7">
      <c r="G45184"/>
    </row>
    <row r="45185" spans="7:7">
      <c r="G45185"/>
    </row>
    <row r="45186" spans="7:7">
      <c r="G45186"/>
    </row>
    <row r="45187" spans="7:7">
      <c r="G45187"/>
    </row>
    <row r="45188" spans="7:7">
      <c r="G45188"/>
    </row>
    <row r="45189" spans="7:7">
      <c r="G45189"/>
    </row>
    <row r="45190" spans="7:7">
      <c r="G45190"/>
    </row>
    <row r="45191" spans="7:7">
      <c r="G45191"/>
    </row>
    <row r="45192" spans="7:7">
      <c r="G45192"/>
    </row>
    <row r="45193" spans="7:7">
      <c r="G45193"/>
    </row>
    <row r="45194" spans="7:7">
      <c r="G45194"/>
    </row>
    <row r="45195" spans="7:7">
      <c r="G45195"/>
    </row>
    <row r="45196" spans="7:7">
      <c r="G45196"/>
    </row>
    <row r="45197" spans="7:7">
      <c r="G45197"/>
    </row>
    <row r="45198" spans="7:7">
      <c r="G45198"/>
    </row>
    <row r="45199" spans="7:7">
      <c r="G45199"/>
    </row>
    <row r="45200" spans="7:7">
      <c r="G45200"/>
    </row>
    <row r="45201" spans="7:7">
      <c r="G45201"/>
    </row>
    <row r="45202" spans="7:7">
      <c r="G45202"/>
    </row>
    <row r="45203" spans="7:7">
      <c r="G45203"/>
    </row>
    <row r="45204" spans="7:7">
      <c r="G45204"/>
    </row>
    <row r="45205" spans="7:7">
      <c r="G45205"/>
    </row>
    <row r="45206" spans="7:7">
      <c r="G45206"/>
    </row>
    <row r="45207" spans="7:7">
      <c r="G45207"/>
    </row>
    <row r="45208" spans="7:7">
      <c r="G45208"/>
    </row>
    <row r="45209" spans="7:7">
      <c r="G45209"/>
    </row>
    <row r="45210" spans="7:7">
      <c r="G45210"/>
    </row>
    <row r="45211" spans="7:7">
      <c r="G45211"/>
    </row>
    <row r="45212" spans="7:7">
      <c r="G45212"/>
    </row>
    <row r="45213" spans="7:7">
      <c r="G45213"/>
    </row>
    <row r="45214" spans="7:7">
      <c r="G45214"/>
    </row>
    <row r="45215" spans="7:7">
      <c r="G45215"/>
    </row>
    <row r="45216" spans="7:7">
      <c r="G45216"/>
    </row>
    <row r="45217" spans="7:7">
      <c r="G45217"/>
    </row>
    <row r="45218" spans="7:7">
      <c r="G45218"/>
    </row>
    <row r="45219" spans="7:7">
      <c r="G45219"/>
    </row>
    <row r="45220" spans="7:7">
      <c r="G45220"/>
    </row>
    <row r="45221" spans="7:7">
      <c r="G45221"/>
    </row>
    <row r="45222" spans="7:7">
      <c r="G45222"/>
    </row>
    <row r="45223" spans="7:7">
      <c r="G45223"/>
    </row>
    <row r="45224" spans="7:7">
      <c r="G45224"/>
    </row>
    <row r="45225" spans="7:7">
      <c r="G45225"/>
    </row>
    <row r="45226" spans="7:7">
      <c r="G45226"/>
    </row>
    <row r="45227" spans="7:7">
      <c r="G45227"/>
    </row>
    <row r="45228" spans="7:7">
      <c r="G45228"/>
    </row>
    <row r="45229" spans="7:7">
      <c r="G45229"/>
    </row>
    <row r="45230" spans="7:7">
      <c r="G45230"/>
    </row>
    <row r="45231" spans="7:7">
      <c r="G45231"/>
    </row>
    <row r="45232" spans="7:7">
      <c r="G45232"/>
    </row>
    <row r="45233" spans="7:7">
      <c r="G45233"/>
    </row>
    <row r="45234" spans="7:7">
      <c r="G45234"/>
    </row>
    <row r="45235" spans="7:7">
      <c r="G45235"/>
    </row>
    <row r="45236" spans="7:7">
      <c r="G45236"/>
    </row>
    <row r="45237" spans="7:7">
      <c r="G45237"/>
    </row>
    <row r="45238" spans="7:7">
      <c r="G45238"/>
    </row>
    <row r="45239" spans="7:7">
      <c r="G45239"/>
    </row>
    <row r="45240" spans="7:7">
      <c r="G45240"/>
    </row>
    <row r="45241" spans="7:7">
      <c r="G45241"/>
    </row>
    <row r="45242" spans="7:7">
      <c r="G45242"/>
    </row>
    <row r="45243" spans="7:7">
      <c r="G45243"/>
    </row>
    <row r="45244" spans="7:7">
      <c r="G45244"/>
    </row>
    <row r="45245" spans="7:7">
      <c r="G45245"/>
    </row>
    <row r="45246" spans="7:7">
      <c r="G45246"/>
    </row>
    <row r="45247" spans="7:7">
      <c r="G45247"/>
    </row>
    <row r="45248" spans="7:7">
      <c r="G45248"/>
    </row>
    <row r="45249" spans="7:7">
      <c r="G45249"/>
    </row>
    <row r="45250" spans="7:7">
      <c r="G45250"/>
    </row>
    <row r="45251" spans="7:7">
      <c r="G45251"/>
    </row>
    <row r="45252" spans="7:7">
      <c r="G45252"/>
    </row>
    <row r="45253" spans="7:7">
      <c r="G45253"/>
    </row>
    <row r="45254" spans="7:7">
      <c r="G45254"/>
    </row>
    <row r="45255" spans="7:7">
      <c r="G45255"/>
    </row>
    <row r="45256" spans="7:7">
      <c r="G45256"/>
    </row>
    <row r="45257" spans="7:7">
      <c r="G45257"/>
    </row>
    <row r="45258" spans="7:7">
      <c r="G45258"/>
    </row>
    <row r="45259" spans="7:7">
      <c r="G45259"/>
    </row>
    <row r="45260" spans="7:7">
      <c r="G45260"/>
    </row>
    <row r="45261" spans="7:7">
      <c r="G45261"/>
    </row>
    <row r="45262" spans="7:7">
      <c r="G45262"/>
    </row>
    <row r="45263" spans="7:7">
      <c r="G45263"/>
    </row>
    <row r="45264" spans="7:7">
      <c r="G45264"/>
    </row>
    <row r="45265" spans="7:7">
      <c r="G45265"/>
    </row>
    <row r="45266" spans="7:7">
      <c r="G45266"/>
    </row>
    <row r="45267" spans="7:7">
      <c r="G45267"/>
    </row>
    <row r="45268" spans="7:7">
      <c r="G45268"/>
    </row>
    <row r="45269" spans="7:7">
      <c r="G45269"/>
    </row>
    <row r="45270" spans="7:7">
      <c r="G45270"/>
    </row>
    <row r="45271" spans="7:7">
      <c r="G45271"/>
    </row>
    <row r="45272" spans="7:7">
      <c r="G45272"/>
    </row>
    <row r="45273" spans="7:7">
      <c r="G45273"/>
    </row>
    <row r="45274" spans="7:7">
      <c r="G45274"/>
    </row>
    <row r="45275" spans="7:7">
      <c r="G45275"/>
    </row>
    <row r="45276" spans="7:7">
      <c r="G45276"/>
    </row>
    <row r="45277" spans="7:7">
      <c r="G45277"/>
    </row>
    <row r="45278" spans="7:7">
      <c r="G45278"/>
    </row>
    <row r="45279" spans="7:7">
      <c r="G45279"/>
    </row>
    <row r="45280" spans="7:7">
      <c r="G45280"/>
    </row>
    <row r="45281" spans="7:7">
      <c r="G45281"/>
    </row>
    <row r="45282" spans="7:7">
      <c r="G45282"/>
    </row>
    <row r="45283" spans="7:7">
      <c r="G45283"/>
    </row>
    <row r="45284" spans="7:7">
      <c r="G45284"/>
    </row>
    <row r="45285" spans="7:7">
      <c r="G45285"/>
    </row>
    <row r="45286" spans="7:7">
      <c r="G45286"/>
    </row>
    <row r="45287" spans="7:7">
      <c r="G45287"/>
    </row>
    <row r="45288" spans="7:7">
      <c r="G45288"/>
    </row>
    <row r="45289" spans="7:7">
      <c r="G45289"/>
    </row>
    <row r="45290" spans="7:7">
      <c r="G45290"/>
    </row>
    <row r="45291" spans="7:7">
      <c r="G45291"/>
    </row>
    <row r="45292" spans="7:7">
      <c r="G45292"/>
    </row>
    <row r="45293" spans="7:7">
      <c r="G45293"/>
    </row>
    <row r="45294" spans="7:7">
      <c r="G45294"/>
    </row>
    <row r="45295" spans="7:7">
      <c r="G45295"/>
    </row>
    <row r="45296" spans="7:7">
      <c r="G45296"/>
    </row>
    <row r="45297" spans="7:7">
      <c r="G45297"/>
    </row>
    <row r="45298" spans="7:7">
      <c r="G45298"/>
    </row>
    <row r="45299" spans="7:7">
      <c r="G45299"/>
    </row>
    <row r="45300" spans="7:7">
      <c r="G45300"/>
    </row>
    <row r="45301" spans="7:7">
      <c r="G45301"/>
    </row>
    <row r="45302" spans="7:7">
      <c r="G45302"/>
    </row>
    <row r="45303" spans="7:7">
      <c r="G45303"/>
    </row>
    <row r="45304" spans="7:7">
      <c r="G45304"/>
    </row>
    <row r="45305" spans="7:7">
      <c r="G45305"/>
    </row>
    <row r="45306" spans="7:7">
      <c r="G45306"/>
    </row>
    <row r="45307" spans="7:7">
      <c r="G45307"/>
    </row>
    <row r="45308" spans="7:7">
      <c r="G45308"/>
    </row>
    <row r="45309" spans="7:7">
      <c r="G45309"/>
    </row>
    <row r="45310" spans="7:7">
      <c r="G45310"/>
    </row>
    <row r="45311" spans="7:7">
      <c r="G45311"/>
    </row>
    <row r="45312" spans="7:7">
      <c r="G45312"/>
    </row>
    <row r="45313" spans="7:7">
      <c r="G45313"/>
    </row>
    <row r="45314" spans="7:7">
      <c r="G45314"/>
    </row>
    <row r="45315" spans="7:7">
      <c r="G45315"/>
    </row>
    <row r="45316" spans="7:7">
      <c r="G45316"/>
    </row>
    <row r="45317" spans="7:7">
      <c r="G45317"/>
    </row>
    <row r="45318" spans="7:7">
      <c r="G45318"/>
    </row>
    <row r="45319" spans="7:7">
      <c r="G45319"/>
    </row>
    <row r="45320" spans="7:7">
      <c r="G45320"/>
    </row>
    <row r="45321" spans="7:7">
      <c r="G45321"/>
    </row>
    <row r="45322" spans="7:7">
      <c r="G45322"/>
    </row>
    <row r="45323" spans="7:7">
      <c r="G45323"/>
    </row>
    <row r="45324" spans="7:7">
      <c r="G45324"/>
    </row>
    <row r="45325" spans="7:7">
      <c r="G45325"/>
    </row>
    <row r="45326" spans="7:7">
      <c r="G45326"/>
    </row>
    <row r="45327" spans="7:7">
      <c r="G45327"/>
    </row>
    <row r="45328" spans="7:7">
      <c r="G45328"/>
    </row>
    <row r="45329" spans="7:7">
      <c r="G45329"/>
    </row>
    <row r="45330" spans="7:7">
      <c r="G45330"/>
    </row>
    <row r="45331" spans="7:7">
      <c r="G45331"/>
    </row>
    <row r="45332" spans="7:7">
      <c r="G45332"/>
    </row>
    <row r="45333" spans="7:7">
      <c r="G45333"/>
    </row>
    <row r="45334" spans="7:7">
      <c r="G45334"/>
    </row>
    <row r="45335" spans="7:7">
      <c r="G45335"/>
    </row>
    <row r="45336" spans="7:7">
      <c r="G45336"/>
    </row>
    <row r="45337" spans="7:7">
      <c r="G45337"/>
    </row>
    <row r="45338" spans="7:7">
      <c r="G45338"/>
    </row>
    <row r="45339" spans="7:7">
      <c r="G45339"/>
    </row>
    <row r="45340" spans="7:7">
      <c r="G45340"/>
    </row>
    <row r="45341" spans="7:7">
      <c r="G45341"/>
    </row>
    <row r="45342" spans="7:7">
      <c r="G45342"/>
    </row>
    <row r="45343" spans="7:7">
      <c r="G45343"/>
    </row>
    <row r="45344" spans="7:7">
      <c r="G45344"/>
    </row>
    <row r="45345" spans="7:7">
      <c r="G45345"/>
    </row>
    <row r="45346" spans="7:7">
      <c r="G45346"/>
    </row>
    <row r="45347" spans="7:7">
      <c r="G45347"/>
    </row>
    <row r="45348" spans="7:7">
      <c r="G45348"/>
    </row>
    <row r="45349" spans="7:7">
      <c r="G45349"/>
    </row>
    <row r="45350" spans="7:7">
      <c r="G45350"/>
    </row>
    <row r="45351" spans="7:7">
      <c r="G45351"/>
    </row>
    <row r="45352" spans="7:7">
      <c r="G45352"/>
    </row>
    <row r="45353" spans="7:7">
      <c r="G45353"/>
    </row>
    <row r="45354" spans="7:7">
      <c r="G45354"/>
    </row>
    <row r="45355" spans="7:7">
      <c r="G45355"/>
    </row>
    <row r="45356" spans="7:7">
      <c r="G45356"/>
    </row>
    <row r="45357" spans="7:7">
      <c r="G45357"/>
    </row>
    <row r="45358" spans="7:7">
      <c r="G45358"/>
    </row>
    <row r="45359" spans="7:7">
      <c r="G45359"/>
    </row>
    <row r="45360" spans="7:7">
      <c r="G45360"/>
    </row>
    <row r="45361" spans="7:7">
      <c r="G45361"/>
    </row>
    <row r="45362" spans="7:7">
      <c r="G45362"/>
    </row>
    <row r="45363" spans="7:7">
      <c r="G45363"/>
    </row>
    <row r="45364" spans="7:7">
      <c r="G45364"/>
    </row>
    <row r="45365" spans="7:7">
      <c r="G45365"/>
    </row>
    <row r="45366" spans="7:7">
      <c r="G45366"/>
    </row>
    <row r="45367" spans="7:7">
      <c r="G45367"/>
    </row>
    <row r="45368" spans="7:7">
      <c r="G45368"/>
    </row>
    <row r="45369" spans="7:7">
      <c r="G45369"/>
    </row>
    <row r="45370" spans="7:7">
      <c r="G45370"/>
    </row>
    <row r="45371" spans="7:7">
      <c r="G45371"/>
    </row>
    <row r="45372" spans="7:7">
      <c r="G45372"/>
    </row>
    <row r="45373" spans="7:7">
      <c r="G45373"/>
    </row>
    <row r="45374" spans="7:7">
      <c r="G45374"/>
    </row>
    <row r="45375" spans="7:7">
      <c r="G45375"/>
    </row>
    <row r="45376" spans="7:7">
      <c r="G45376"/>
    </row>
    <row r="45377" spans="7:7">
      <c r="G45377"/>
    </row>
    <row r="45378" spans="7:7">
      <c r="G45378"/>
    </row>
    <row r="45379" spans="7:7">
      <c r="G45379"/>
    </row>
    <row r="45380" spans="7:7">
      <c r="G45380"/>
    </row>
    <row r="45381" spans="7:7">
      <c r="G45381"/>
    </row>
    <row r="45382" spans="7:7">
      <c r="G45382"/>
    </row>
    <row r="45383" spans="7:7">
      <c r="G45383"/>
    </row>
    <row r="45384" spans="7:7">
      <c r="G45384"/>
    </row>
    <row r="45385" spans="7:7">
      <c r="G45385"/>
    </row>
    <row r="45386" spans="7:7">
      <c r="G45386"/>
    </row>
    <row r="45387" spans="7:7">
      <c r="G45387"/>
    </row>
    <row r="45388" spans="7:7">
      <c r="G45388"/>
    </row>
    <row r="45389" spans="7:7">
      <c r="G45389"/>
    </row>
    <row r="45390" spans="7:7">
      <c r="G45390"/>
    </row>
    <row r="45391" spans="7:7">
      <c r="G45391"/>
    </row>
    <row r="45392" spans="7:7">
      <c r="G45392"/>
    </row>
    <row r="45393" spans="7:7">
      <c r="G45393"/>
    </row>
    <row r="45394" spans="7:7">
      <c r="G45394"/>
    </row>
    <row r="45395" spans="7:7">
      <c r="G45395"/>
    </row>
    <row r="45396" spans="7:7">
      <c r="G45396"/>
    </row>
    <row r="45397" spans="7:7">
      <c r="G45397"/>
    </row>
    <row r="45398" spans="7:7">
      <c r="G45398"/>
    </row>
    <row r="45399" spans="7:7">
      <c r="G45399"/>
    </row>
    <row r="45400" spans="7:7">
      <c r="G45400"/>
    </row>
    <row r="45401" spans="7:7">
      <c r="G45401"/>
    </row>
    <row r="45402" spans="7:7">
      <c r="G45402"/>
    </row>
    <row r="45403" spans="7:7">
      <c r="G45403"/>
    </row>
    <row r="45404" spans="7:7">
      <c r="G45404"/>
    </row>
    <row r="45405" spans="7:7">
      <c r="G45405"/>
    </row>
    <row r="45406" spans="7:7">
      <c r="G45406"/>
    </row>
    <row r="45407" spans="7:7">
      <c r="G45407"/>
    </row>
    <row r="45408" spans="7:7">
      <c r="G45408"/>
    </row>
    <row r="45409" spans="7:7">
      <c r="G45409"/>
    </row>
    <row r="45410" spans="7:7">
      <c r="G45410"/>
    </row>
    <row r="45411" spans="7:7">
      <c r="G45411"/>
    </row>
    <row r="45412" spans="7:7">
      <c r="G45412"/>
    </row>
    <row r="45413" spans="7:7">
      <c r="G45413"/>
    </row>
    <row r="45414" spans="7:7">
      <c r="G45414"/>
    </row>
    <row r="45415" spans="7:7">
      <c r="G45415"/>
    </row>
    <row r="45416" spans="7:7">
      <c r="G45416"/>
    </row>
    <row r="45417" spans="7:7">
      <c r="G45417"/>
    </row>
    <row r="45418" spans="7:7">
      <c r="G45418"/>
    </row>
    <row r="45419" spans="7:7">
      <c r="G45419"/>
    </row>
    <row r="45420" spans="7:7">
      <c r="G45420"/>
    </row>
    <row r="45421" spans="7:7">
      <c r="G45421"/>
    </row>
    <row r="45422" spans="7:7">
      <c r="G45422"/>
    </row>
    <row r="45423" spans="7:7">
      <c r="G45423"/>
    </row>
    <row r="45424" spans="7:7">
      <c r="G45424"/>
    </row>
    <row r="45425" spans="7:7">
      <c r="G45425"/>
    </row>
    <row r="45426" spans="7:7">
      <c r="G45426"/>
    </row>
    <row r="45427" spans="7:7">
      <c r="G45427"/>
    </row>
    <row r="45428" spans="7:7">
      <c r="G45428"/>
    </row>
    <row r="45429" spans="7:7">
      <c r="G45429"/>
    </row>
    <row r="45430" spans="7:7">
      <c r="G45430"/>
    </row>
    <row r="45431" spans="7:7">
      <c r="G45431"/>
    </row>
    <row r="45432" spans="7:7">
      <c r="G45432"/>
    </row>
    <row r="45433" spans="7:7">
      <c r="G45433"/>
    </row>
    <row r="45434" spans="7:7">
      <c r="G45434"/>
    </row>
    <row r="45435" spans="7:7">
      <c r="G45435"/>
    </row>
    <row r="45436" spans="7:7">
      <c r="G45436"/>
    </row>
    <row r="45437" spans="7:7">
      <c r="G45437"/>
    </row>
    <row r="45438" spans="7:7">
      <c r="G45438"/>
    </row>
    <row r="45439" spans="7:7">
      <c r="G45439"/>
    </row>
    <row r="45440" spans="7:7">
      <c r="G45440"/>
    </row>
    <row r="45441" spans="7:7">
      <c r="G45441"/>
    </row>
    <row r="45442" spans="7:7">
      <c r="G45442"/>
    </row>
    <row r="45443" spans="7:7">
      <c r="G45443"/>
    </row>
    <row r="45444" spans="7:7">
      <c r="G45444"/>
    </row>
    <row r="45445" spans="7:7">
      <c r="G45445"/>
    </row>
    <row r="45446" spans="7:7">
      <c r="G45446"/>
    </row>
    <row r="45447" spans="7:7">
      <c r="G45447"/>
    </row>
    <row r="45448" spans="7:7">
      <c r="G45448"/>
    </row>
    <row r="45449" spans="7:7">
      <c r="G45449"/>
    </row>
    <row r="45450" spans="7:7">
      <c r="G45450"/>
    </row>
    <row r="45451" spans="7:7">
      <c r="G45451"/>
    </row>
    <row r="45452" spans="7:7">
      <c r="G45452"/>
    </row>
    <row r="45453" spans="7:7">
      <c r="G45453"/>
    </row>
    <row r="45454" spans="7:7">
      <c r="G45454"/>
    </row>
    <row r="45455" spans="7:7">
      <c r="G45455"/>
    </row>
    <row r="45456" spans="7:7">
      <c r="G45456"/>
    </row>
    <row r="45457" spans="7:7">
      <c r="G45457"/>
    </row>
    <row r="45458" spans="7:7">
      <c r="G45458"/>
    </row>
    <row r="45459" spans="7:7">
      <c r="G45459"/>
    </row>
    <row r="45460" spans="7:7">
      <c r="G45460"/>
    </row>
    <row r="45461" spans="7:7">
      <c r="G45461"/>
    </row>
    <row r="45462" spans="7:7">
      <c r="G45462"/>
    </row>
    <row r="45463" spans="7:7">
      <c r="G45463"/>
    </row>
    <row r="45464" spans="7:7">
      <c r="G45464"/>
    </row>
    <row r="45465" spans="7:7">
      <c r="G45465"/>
    </row>
    <row r="45466" spans="7:7">
      <c r="G45466"/>
    </row>
    <row r="45467" spans="7:7">
      <c r="G45467"/>
    </row>
    <row r="45468" spans="7:7">
      <c r="G45468"/>
    </row>
    <row r="45469" spans="7:7">
      <c r="G45469"/>
    </row>
    <row r="45470" spans="7:7">
      <c r="G45470"/>
    </row>
    <row r="45471" spans="7:7">
      <c r="G45471"/>
    </row>
    <row r="45472" spans="7:7">
      <c r="G45472"/>
    </row>
    <row r="45473" spans="7:7">
      <c r="G45473"/>
    </row>
    <row r="45474" spans="7:7">
      <c r="G45474"/>
    </row>
    <row r="45475" spans="7:7">
      <c r="G45475"/>
    </row>
    <row r="45476" spans="7:7">
      <c r="G45476"/>
    </row>
    <row r="45477" spans="7:7">
      <c r="G45477"/>
    </row>
    <row r="45478" spans="7:7">
      <c r="G45478"/>
    </row>
    <row r="45479" spans="7:7">
      <c r="G45479"/>
    </row>
    <row r="45480" spans="7:7">
      <c r="G45480"/>
    </row>
    <row r="45481" spans="7:7">
      <c r="G45481"/>
    </row>
    <row r="45482" spans="7:7">
      <c r="G45482"/>
    </row>
    <row r="45483" spans="7:7">
      <c r="G45483"/>
    </row>
    <row r="45484" spans="7:7">
      <c r="G45484"/>
    </row>
    <row r="45485" spans="7:7">
      <c r="G45485"/>
    </row>
    <row r="45486" spans="7:7">
      <c r="G45486"/>
    </row>
    <row r="45487" spans="7:7">
      <c r="G45487"/>
    </row>
    <row r="45488" spans="7:7">
      <c r="G45488"/>
    </row>
    <row r="45489" spans="7:7">
      <c r="G45489"/>
    </row>
    <row r="45490" spans="7:7">
      <c r="G45490"/>
    </row>
    <row r="45491" spans="7:7">
      <c r="G45491"/>
    </row>
    <row r="45492" spans="7:7">
      <c r="G45492"/>
    </row>
    <row r="45493" spans="7:7">
      <c r="G45493"/>
    </row>
    <row r="45494" spans="7:7">
      <c r="G45494"/>
    </row>
    <row r="45495" spans="7:7">
      <c r="G45495"/>
    </row>
    <row r="45496" spans="7:7">
      <c r="G45496"/>
    </row>
    <row r="45497" spans="7:7">
      <c r="G45497"/>
    </row>
    <row r="45498" spans="7:7">
      <c r="G45498"/>
    </row>
    <row r="45499" spans="7:7">
      <c r="G45499"/>
    </row>
    <row r="45500" spans="7:7">
      <c r="G45500"/>
    </row>
    <row r="45501" spans="7:7">
      <c r="G45501"/>
    </row>
    <row r="45502" spans="7:7">
      <c r="G45502"/>
    </row>
    <row r="45503" spans="7:7">
      <c r="G45503"/>
    </row>
    <row r="45504" spans="7:7">
      <c r="G45504"/>
    </row>
    <row r="45505" spans="7:7">
      <c r="G45505"/>
    </row>
    <row r="45506" spans="7:7">
      <c r="G45506"/>
    </row>
    <row r="45507" spans="7:7">
      <c r="G45507"/>
    </row>
    <row r="45508" spans="7:7">
      <c r="G45508"/>
    </row>
    <row r="45509" spans="7:7">
      <c r="G45509"/>
    </row>
    <row r="45510" spans="7:7">
      <c r="G45510"/>
    </row>
    <row r="45511" spans="7:7">
      <c r="G45511"/>
    </row>
    <row r="45512" spans="7:7">
      <c r="G45512"/>
    </row>
    <row r="45513" spans="7:7">
      <c r="G45513"/>
    </row>
    <row r="45514" spans="7:7">
      <c r="G45514"/>
    </row>
    <row r="45515" spans="7:7">
      <c r="G45515"/>
    </row>
    <row r="45516" spans="7:7">
      <c r="G45516"/>
    </row>
    <row r="45517" spans="7:7">
      <c r="G45517"/>
    </row>
    <row r="45518" spans="7:7">
      <c r="G45518"/>
    </row>
    <row r="45519" spans="7:7">
      <c r="G45519"/>
    </row>
    <row r="45520" spans="7:7">
      <c r="G45520"/>
    </row>
    <row r="45521" spans="7:7">
      <c r="G45521"/>
    </row>
    <row r="45522" spans="7:7">
      <c r="G45522"/>
    </row>
    <row r="45523" spans="7:7">
      <c r="G45523"/>
    </row>
    <row r="45524" spans="7:7">
      <c r="G45524"/>
    </row>
    <row r="45525" spans="7:7">
      <c r="G45525"/>
    </row>
    <row r="45526" spans="7:7">
      <c r="G45526"/>
    </row>
    <row r="45527" spans="7:7">
      <c r="G45527"/>
    </row>
    <row r="45528" spans="7:7">
      <c r="G45528"/>
    </row>
    <row r="45529" spans="7:7">
      <c r="G45529"/>
    </row>
    <row r="45530" spans="7:7">
      <c r="G45530"/>
    </row>
    <row r="45531" spans="7:7">
      <c r="G45531"/>
    </row>
    <row r="45532" spans="7:7">
      <c r="G45532"/>
    </row>
    <row r="45533" spans="7:7">
      <c r="G45533"/>
    </row>
    <row r="45534" spans="7:7">
      <c r="G45534"/>
    </row>
    <row r="45535" spans="7:7">
      <c r="G45535"/>
    </row>
    <row r="45536" spans="7:7">
      <c r="G45536"/>
    </row>
    <row r="45537" spans="7:7">
      <c r="G45537"/>
    </row>
    <row r="45538" spans="7:7">
      <c r="G45538"/>
    </row>
    <row r="45539" spans="7:7">
      <c r="G45539"/>
    </row>
    <row r="45540" spans="7:7">
      <c r="G45540"/>
    </row>
    <row r="45541" spans="7:7">
      <c r="G45541"/>
    </row>
    <row r="45542" spans="7:7">
      <c r="G45542"/>
    </row>
    <row r="45543" spans="7:7">
      <c r="G45543"/>
    </row>
    <row r="45544" spans="7:7">
      <c r="G45544"/>
    </row>
    <row r="45545" spans="7:7">
      <c r="G45545"/>
    </row>
    <row r="45546" spans="7:7">
      <c r="G45546"/>
    </row>
    <row r="45547" spans="7:7">
      <c r="G45547"/>
    </row>
    <row r="45548" spans="7:7">
      <c r="G45548"/>
    </row>
    <row r="45549" spans="7:7">
      <c r="G45549"/>
    </row>
    <row r="45550" spans="7:7">
      <c r="G45550"/>
    </row>
    <row r="45551" spans="7:7">
      <c r="G45551"/>
    </row>
    <row r="45552" spans="7:7">
      <c r="G45552"/>
    </row>
    <row r="45553" spans="7:7">
      <c r="G45553"/>
    </row>
    <row r="45554" spans="7:7">
      <c r="G45554"/>
    </row>
    <row r="45555" spans="7:7">
      <c r="G45555"/>
    </row>
    <row r="45556" spans="7:7">
      <c r="G45556"/>
    </row>
    <row r="45557" spans="7:7">
      <c r="G45557"/>
    </row>
    <row r="45558" spans="7:7">
      <c r="G45558"/>
    </row>
    <row r="45559" spans="7:7">
      <c r="G45559"/>
    </row>
    <row r="45560" spans="7:7">
      <c r="G45560"/>
    </row>
    <row r="45561" spans="7:7">
      <c r="G45561"/>
    </row>
    <row r="45562" spans="7:7">
      <c r="G45562"/>
    </row>
    <row r="45563" spans="7:7">
      <c r="G45563"/>
    </row>
    <row r="45564" spans="7:7">
      <c r="G45564"/>
    </row>
    <row r="45565" spans="7:7">
      <c r="G45565"/>
    </row>
    <row r="45566" spans="7:7">
      <c r="G45566"/>
    </row>
    <row r="45567" spans="7:7">
      <c r="G45567"/>
    </row>
    <row r="45568" spans="7:7">
      <c r="G45568"/>
    </row>
    <row r="45569" spans="7:7">
      <c r="G45569"/>
    </row>
    <row r="45570" spans="7:7">
      <c r="G45570"/>
    </row>
    <row r="45571" spans="7:7">
      <c r="G45571"/>
    </row>
    <row r="45572" spans="7:7">
      <c r="G45572"/>
    </row>
    <row r="45573" spans="7:7">
      <c r="G45573"/>
    </row>
    <row r="45574" spans="7:7">
      <c r="G45574"/>
    </row>
    <row r="45575" spans="7:7">
      <c r="G45575"/>
    </row>
    <row r="45576" spans="7:7">
      <c r="G45576"/>
    </row>
    <row r="45577" spans="7:7">
      <c r="G45577"/>
    </row>
    <row r="45578" spans="7:7">
      <c r="G45578"/>
    </row>
    <row r="45579" spans="7:7">
      <c r="G45579"/>
    </row>
    <row r="45580" spans="7:7">
      <c r="G45580"/>
    </row>
    <row r="45581" spans="7:7">
      <c r="G45581"/>
    </row>
    <row r="45582" spans="7:7">
      <c r="G45582"/>
    </row>
    <row r="45583" spans="7:7">
      <c r="G45583"/>
    </row>
    <row r="45584" spans="7:7">
      <c r="G45584"/>
    </row>
    <row r="45585" spans="7:7">
      <c r="G45585"/>
    </row>
    <row r="45586" spans="7:7">
      <c r="G45586"/>
    </row>
    <row r="45587" spans="7:7">
      <c r="G45587"/>
    </row>
    <row r="45588" spans="7:7">
      <c r="G45588"/>
    </row>
    <row r="45589" spans="7:7">
      <c r="G45589"/>
    </row>
    <row r="45590" spans="7:7">
      <c r="G45590"/>
    </row>
    <row r="45591" spans="7:7">
      <c r="G45591"/>
    </row>
    <row r="45592" spans="7:7">
      <c r="G45592"/>
    </row>
    <row r="45593" spans="7:7">
      <c r="G45593"/>
    </row>
    <row r="45594" spans="7:7">
      <c r="G45594"/>
    </row>
    <row r="45595" spans="7:7">
      <c r="G45595"/>
    </row>
    <row r="45596" spans="7:7">
      <c r="G45596"/>
    </row>
    <row r="45597" spans="7:7">
      <c r="G45597"/>
    </row>
    <row r="45598" spans="7:7">
      <c r="G45598"/>
    </row>
    <row r="45599" spans="7:7">
      <c r="G45599"/>
    </row>
    <row r="45600" spans="7:7">
      <c r="G45600"/>
    </row>
    <row r="45601" spans="7:7">
      <c r="G45601"/>
    </row>
    <row r="45602" spans="7:7">
      <c r="G45602"/>
    </row>
    <row r="45603" spans="7:7">
      <c r="G45603"/>
    </row>
    <row r="45604" spans="7:7">
      <c r="G45604"/>
    </row>
    <row r="45605" spans="7:7">
      <c r="G45605"/>
    </row>
    <row r="45606" spans="7:7">
      <c r="G45606"/>
    </row>
    <row r="45607" spans="7:7">
      <c r="G45607"/>
    </row>
    <row r="45608" spans="7:7">
      <c r="G45608"/>
    </row>
    <row r="45609" spans="7:7">
      <c r="G45609"/>
    </row>
    <row r="45610" spans="7:7">
      <c r="G45610"/>
    </row>
    <row r="45611" spans="7:7">
      <c r="G45611"/>
    </row>
    <row r="45612" spans="7:7">
      <c r="G45612"/>
    </row>
    <row r="45613" spans="7:7">
      <c r="G45613"/>
    </row>
    <row r="45614" spans="7:7">
      <c r="G45614"/>
    </row>
    <row r="45615" spans="7:7">
      <c r="G45615"/>
    </row>
    <row r="45616" spans="7:7">
      <c r="G45616"/>
    </row>
    <row r="45617" spans="7:7">
      <c r="G45617"/>
    </row>
    <row r="45618" spans="7:7">
      <c r="G45618"/>
    </row>
    <row r="45619" spans="7:7">
      <c r="G45619"/>
    </row>
    <row r="45620" spans="7:7">
      <c r="G45620"/>
    </row>
    <row r="45621" spans="7:7">
      <c r="G45621"/>
    </row>
    <row r="45622" spans="7:7">
      <c r="G45622"/>
    </row>
    <row r="45623" spans="7:7">
      <c r="G45623"/>
    </row>
    <row r="45624" spans="7:7">
      <c r="G45624"/>
    </row>
    <row r="45625" spans="7:7">
      <c r="G45625"/>
    </row>
    <row r="45626" spans="7:7">
      <c r="G45626"/>
    </row>
    <row r="45627" spans="7:7">
      <c r="G45627"/>
    </row>
    <row r="45628" spans="7:7">
      <c r="G45628"/>
    </row>
    <row r="45629" spans="7:7">
      <c r="G45629"/>
    </row>
    <row r="45630" spans="7:7">
      <c r="G45630"/>
    </row>
    <row r="45631" spans="7:7">
      <c r="G45631"/>
    </row>
    <row r="45632" spans="7:7">
      <c r="G45632"/>
    </row>
    <row r="45633" spans="7:7">
      <c r="G45633"/>
    </row>
    <row r="45634" spans="7:7">
      <c r="G45634"/>
    </row>
    <row r="45635" spans="7:7">
      <c r="G45635"/>
    </row>
    <row r="45636" spans="7:7">
      <c r="G45636"/>
    </row>
    <row r="45637" spans="7:7">
      <c r="G45637"/>
    </row>
    <row r="45638" spans="7:7">
      <c r="G45638"/>
    </row>
    <row r="45639" spans="7:7">
      <c r="G45639"/>
    </row>
    <row r="45640" spans="7:7">
      <c r="G45640"/>
    </row>
    <row r="45641" spans="7:7">
      <c r="G45641"/>
    </row>
    <row r="45642" spans="7:7">
      <c r="G45642"/>
    </row>
    <row r="45643" spans="7:7">
      <c r="G45643"/>
    </row>
    <row r="45644" spans="7:7">
      <c r="G45644"/>
    </row>
    <row r="45645" spans="7:7">
      <c r="G45645"/>
    </row>
    <row r="45646" spans="7:7">
      <c r="G45646"/>
    </row>
    <row r="45647" spans="7:7">
      <c r="G45647"/>
    </row>
    <row r="45648" spans="7:7">
      <c r="G45648"/>
    </row>
    <row r="45649" spans="7:7">
      <c r="G45649"/>
    </row>
    <row r="45650" spans="7:7">
      <c r="G45650"/>
    </row>
    <row r="45651" spans="7:7">
      <c r="G45651"/>
    </row>
    <row r="45652" spans="7:7">
      <c r="G45652"/>
    </row>
    <row r="45653" spans="7:7">
      <c r="G45653"/>
    </row>
    <row r="45654" spans="7:7">
      <c r="G45654"/>
    </row>
    <row r="45655" spans="7:7">
      <c r="G45655"/>
    </row>
    <row r="45656" spans="7:7">
      <c r="G45656"/>
    </row>
    <row r="45657" spans="7:7">
      <c r="G45657"/>
    </row>
    <row r="45658" spans="7:7">
      <c r="G45658"/>
    </row>
    <row r="45659" spans="7:7">
      <c r="G45659"/>
    </row>
    <row r="45660" spans="7:7">
      <c r="G45660"/>
    </row>
    <row r="45661" spans="7:7">
      <c r="G45661"/>
    </row>
    <row r="45662" spans="7:7">
      <c r="G45662"/>
    </row>
    <row r="45663" spans="7:7">
      <c r="G45663"/>
    </row>
    <row r="45664" spans="7:7">
      <c r="G45664"/>
    </row>
    <row r="45665" spans="7:7">
      <c r="G45665"/>
    </row>
    <row r="45666" spans="7:7">
      <c r="G45666"/>
    </row>
    <row r="45667" spans="7:7">
      <c r="G45667"/>
    </row>
    <row r="45668" spans="7:7">
      <c r="G45668"/>
    </row>
    <row r="45669" spans="7:7">
      <c r="G45669"/>
    </row>
    <row r="45670" spans="7:7">
      <c r="G45670"/>
    </row>
    <row r="45671" spans="7:7">
      <c r="G45671"/>
    </row>
    <row r="45672" spans="7:7">
      <c r="G45672"/>
    </row>
    <row r="45673" spans="7:7">
      <c r="G45673"/>
    </row>
    <row r="45674" spans="7:7">
      <c r="G45674"/>
    </row>
    <row r="45675" spans="7:7">
      <c r="G45675"/>
    </row>
    <row r="45676" spans="7:7">
      <c r="G45676"/>
    </row>
    <row r="45677" spans="7:7">
      <c r="G45677"/>
    </row>
    <row r="45678" spans="7:7">
      <c r="G45678"/>
    </row>
    <row r="45679" spans="7:7">
      <c r="G45679"/>
    </row>
    <row r="45680" spans="7:7">
      <c r="G45680"/>
    </row>
    <row r="45681" spans="7:7">
      <c r="G45681"/>
    </row>
    <row r="45682" spans="7:7">
      <c r="G45682"/>
    </row>
    <row r="45683" spans="7:7">
      <c r="G45683"/>
    </row>
    <row r="45684" spans="7:7">
      <c r="G45684"/>
    </row>
    <row r="45685" spans="7:7">
      <c r="G45685"/>
    </row>
    <row r="45686" spans="7:7">
      <c r="G45686"/>
    </row>
    <row r="45687" spans="7:7">
      <c r="G45687"/>
    </row>
    <row r="45688" spans="7:7">
      <c r="G45688"/>
    </row>
    <row r="45689" spans="7:7">
      <c r="G45689"/>
    </row>
    <row r="45690" spans="7:7">
      <c r="G45690"/>
    </row>
    <row r="45691" spans="7:7">
      <c r="G45691"/>
    </row>
    <row r="45692" spans="7:7">
      <c r="G45692"/>
    </row>
    <row r="45693" spans="7:7">
      <c r="G45693"/>
    </row>
    <row r="45694" spans="7:7">
      <c r="G45694"/>
    </row>
    <row r="45695" spans="7:7">
      <c r="G45695"/>
    </row>
    <row r="45696" spans="7:7">
      <c r="G45696"/>
    </row>
    <row r="45697" spans="7:7">
      <c r="G45697"/>
    </row>
    <row r="45698" spans="7:7">
      <c r="G45698"/>
    </row>
    <row r="45699" spans="7:7">
      <c r="G45699"/>
    </row>
    <row r="45700" spans="7:7">
      <c r="G45700"/>
    </row>
    <row r="45701" spans="7:7">
      <c r="G45701"/>
    </row>
    <row r="45702" spans="7:7">
      <c r="G45702"/>
    </row>
    <row r="45703" spans="7:7">
      <c r="G45703"/>
    </row>
    <row r="45704" spans="7:7">
      <c r="G45704"/>
    </row>
    <row r="45705" spans="7:7">
      <c r="G45705"/>
    </row>
    <row r="45706" spans="7:7">
      <c r="G45706"/>
    </row>
    <row r="45707" spans="7:7">
      <c r="G45707"/>
    </row>
    <row r="45708" spans="7:7">
      <c r="G45708"/>
    </row>
    <row r="45709" spans="7:7">
      <c r="G45709"/>
    </row>
    <row r="45710" spans="7:7">
      <c r="G45710"/>
    </row>
    <row r="45711" spans="7:7">
      <c r="G45711"/>
    </row>
    <row r="45712" spans="7:7">
      <c r="G45712"/>
    </row>
    <row r="45713" spans="7:7">
      <c r="G45713"/>
    </row>
    <row r="45714" spans="7:7">
      <c r="G45714"/>
    </row>
    <row r="45715" spans="7:7">
      <c r="G45715"/>
    </row>
    <row r="45716" spans="7:7">
      <c r="G45716"/>
    </row>
    <row r="45717" spans="7:7">
      <c r="G45717"/>
    </row>
    <row r="45718" spans="7:7">
      <c r="G45718"/>
    </row>
    <row r="45719" spans="7:7">
      <c r="G45719"/>
    </row>
    <row r="45720" spans="7:7">
      <c r="G45720"/>
    </row>
    <row r="45721" spans="7:7">
      <c r="G45721"/>
    </row>
    <row r="45722" spans="7:7">
      <c r="G45722"/>
    </row>
    <row r="45723" spans="7:7">
      <c r="G45723"/>
    </row>
    <row r="45724" spans="7:7">
      <c r="G45724"/>
    </row>
    <row r="45725" spans="7:7">
      <c r="G45725"/>
    </row>
    <row r="45726" spans="7:7">
      <c r="G45726"/>
    </row>
    <row r="45727" spans="7:7">
      <c r="G45727"/>
    </row>
    <row r="45728" spans="7:7">
      <c r="G45728"/>
    </row>
    <row r="45729" spans="7:7">
      <c r="G45729"/>
    </row>
    <row r="45730" spans="7:7">
      <c r="G45730"/>
    </row>
    <row r="45731" spans="7:7">
      <c r="G45731"/>
    </row>
    <row r="45732" spans="7:7">
      <c r="G45732"/>
    </row>
    <row r="45733" spans="7:7">
      <c r="G45733"/>
    </row>
    <row r="45734" spans="7:7">
      <c r="G45734"/>
    </row>
    <row r="45735" spans="7:7">
      <c r="G45735"/>
    </row>
    <row r="45736" spans="7:7">
      <c r="G45736"/>
    </row>
    <row r="45737" spans="7:7">
      <c r="G45737"/>
    </row>
    <row r="45738" spans="7:7">
      <c r="G45738"/>
    </row>
    <row r="45739" spans="7:7">
      <c r="G45739"/>
    </row>
    <row r="45740" spans="7:7">
      <c r="G45740"/>
    </row>
    <row r="45741" spans="7:7">
      <c r="G45741"/>
    </row>
    <row r="45742" spans="7:7">
      <c r="G45742"/>
    </row>
    <row r="45743" spans="7:7">
      <c r="G45743"/>
    </row>
    <row r="45744" spans="7:7">
      <c r="G45744"/>
    </row>
    <row r="45745" spans="7:7">
      <c r="G45745"/>
    </row>
    <row r="45746" spans="7:7">
      <c r="G45746"/>
    </row>
    <row r="45747" spans="7:7">
      <c r="G45747"/>
    </row>
    <row r="45748" spans="7:7">
      <c r="G45748"/>
    </row>
    <row r="45749" spans="7:7">
      <c r="G45749"/>
    </row>
    <row r="45750" spans="7:7">
      <c r="G45750"/>
    </row>
    <row r="45751" spans="7:7">
      <c r="G45751"/>
    </row>
    <row r="45752" spans="7:7">
      <c r="G45752"/>
    </row>
    <row r="45753" spans="7:7">
      <c r="G45753"/>
    </row>
    <row r="45754" spans="7:7">
      <c r="G45754"/>
    </row>
    <row r="45755" spans="7:7">
      <c r="G45755"/>
    </row>
    <row r="45756" spans="7:7">
      <c r="G45756"/>
    </row>
    <row r="45757" spans="7:7">
      <c r="G45757"/>
    </row>
    <row r="45758" spans="7:7">
      <c r="G45758"/>
    </row>
    <row r="45759" spans="7:7">
      <c r="G45759"/>
    </row>
    <row r="45760" spans="7:7">
      <c r="G45760"/>
    </row>
    <row r="45761" spans="7:7">
      <c r="G45761"/>
    </row>
    <row r="45762" spans="7:7">
      <c r="G45762"/>
    </row>
    <row r="45763" spans="7:7">
      <c r="G45763"/>
    </row>
    <row r="45764" spans="7:7">
      <c r="G45764"/>
    </row>
    <row r="45765" spans="7:7">
      <c r="G45765"/>
    </row>
    <row r="45766" spans="7:7">
      <c r="G45766"/>
    </row>
    <row r="45767" spans="7:7">
      <c r="G45767"/>
    </row>
    <row r="45768" spans="7:7">
      <c r="G45768"/>
    </row>
    <row r="45769" spans="7:7">
      <c r="G45769"/>
    </row>
    <row r="45770" spans="7:7">
      <c r="G45770"/>
    </row>
    <row r="45771" spans="7:7">
      <c r="G45771"/>
    </row>
    <row r="45772" spans="7:7">
      <c r="G45772"/>
    </row>
    <row r="45773" spans="7:7">
      <c r="G45773"/>
    </row>
    <row r="45774" spans="7:7">
      <c r="G45774"/>
    </row>
    <row r="45775" spans="7:7">
      <c r="G45775"/>
    </row>
    <row r="45776" spans="7:7">
      <c r="G45776"/>
    </row>
    <row r="45777" spans="7:7">
      <c r="G45777"/>
    </row>
    <row r="45778" spans="7:7">
      <c r="G45778"/>
    </row>
    <row r="45779" spans="7:7">
      <c r="G45779"/>
    </row>
    <row r="45780" spans="7:7">
      <c r="G45780"/>
    </row>
    <row r="45781" spans="7:7">
      <c r="G45781"/>
    </row>
    <row r="45782" spans="7:7">
      <c r="G45782"/>
    </row>
    <row r="45783" spans="7:7">
      <c r="G45783"/>
    </row>
    <row r="45784" spans="7:7">
      <c r="G45784"/>
    </row>
    <row r="45785" spans="7:7">
      <c r="G45785"/>
    </row>
    <row r="45786" spans="7:7">
      <c r="G45786"/>
    </row>
    <row r="45787" spans="7:7">
      <c r="G45787"/>
    </row>
    <row r="45788" spans="7:7">
      <c r="G45788"/>
    </row>
    <row r="45789" spans="7:7">
      <c r="G45789"/>
    </row>
    <row r="45790" spans="7:7">
      <c r="G45790"/>
    </row>
    <row r="45791" spans="7:7">
      <c r="G45791"/>
    </row>
    <row r="45792" spans="7:7">
      <c r="G45792"/>
    </row>
    <row r="45793" spans="7:7">
      <c r="G45793"/>
    </row>
    <row r="45794" spans="7:7">
      <c r="G45794"/>
    </row>
    <row r="45795" spans="7:7">
      <c r="G45795"/>
    </row>
    <row r="45796" spans="7:7">
      <c r="G45796"/>
    </row>
    <row r="45797" spans="7:7">
      <c r="G45797"/>
    </row>
    <row r="45798" spans="7:7">
      <c r="G45798"/>
    </row>
    <row r="45799" spans="7:7">
      <c r="G45799"/>
    </row>
    <row r="45800" spans="7:7">
      <c r="G45800"/>
    </row>
    <row r="45801" spans="7:7">
      <c r="G45801"/>
    </row>
    <row r="45802" spans="7:7">
      <c r="G45802"/>
    </row>
    <row r="45803" spans="7:7">
      <c r="G45803"/>
    </row>
    <row r="45804" spans="7:7">
      <c r="G45804"/>
    </row>
    <row r="45805" spans="7:7">
      <c r="G45805"/>
    </row>
    <row r="45806" spans="7:7">
      <c r="G45806"/>
    </row>
    <row r="45807" spans="7:7">
      <c r="G45807"/>
    </row>
    <row r="45808" spans="7:7">
      <c r="G45808"/>
    </row>
    <row r="45809" spans="7:7">
      <c r="G45809"/>
    </row>
    <row r="45810" spans="7:7">
      <c r="G45810"/>
    </row>
    <row r="45811" spans="7:7">
      <c r="G45811"/>
    </row>
    <row r="45812" spans="7:7">
      <c r="G45812"/>
    </row>
    <row r="45813" spans="7:7">
      <c r="G45813"/>
    </row>
    <row r="45814" spans="7:7">
      <c r="G45814"/>
    </row>
    <row r="45815" spans="7:7">
      <c r="G45815"/>
    </row>
    <row r="45816" spans="7:7">
      <c r="G45816"/>
    </row>
    <row r="45817" spans="7:7">
      <c r="G45817"/>
    </row>
    <row r="45818" spans="7:7">
      <c r="G45818"/>
    </row>
    <row r="45819" spans="7:7">
      <c r="G45819"/>
    </row>
    <row r="45820" spans="7:7">
      <c r="G45820"/>
    </row>
    <row r="45821" spans="7:7">
      <c r="G45821"/>
    </row>
    <row r="45822" spans="7:7">
      <c r="G45822"/>
    </row>
    <row r="45823" spans="7:7">
      <c r="G45823"/>
    </row>
    <row r="45824" spans="7:7">
      <c r="G45824"/>
    </row>
    <row r="45825" spans="7:7">
      <c r="G45825"/>
    </row>
    <row r="45826" spans="7:7">
      <c r="G45826"/>
    </row>
    <row r="45827" spans="7:7">
      <c r="G45827"/>
    </row>
    <row r="45828" spans="7:7">
      <c r="G45828"/>
    </row>
    <row r="45829" spans="7:7">
      <c r="G45829"/>
    </row>
    <row r="45830" spans="7:7">
      <c r="G45830"/>
    </row>
    <row r="45831" spans="7:7">
      <c r="G45831"/>
    </row>
    <row r="45832" spans="7:7">
      <c r="G45832"/>
    </row>
    <row r="45833" spans="7:7">
      <c r="G45833"/>
    </row>
    <row r="45834" spans="7:7">
      <c r="G45834"/>
    </row>
    <row r="45835" spans="7:7">
      <c r="G45835"/>
    </row>
    <row r="45836" spans="7:7">
      <c r="G45836"/>
    </row>
    <row r="45837" spans="7:7">
      <c r="G45837"/>
    </row>
    <row r="45838" spans="7:7">
      <c r="G45838"/>
    </row>
    <row r="45839" spans="7:7">
      <c r="G45839"/>
    </row>
    <row r="45840" spans="7:7">
      <c r="G45840"/>
    </row>
    <row r="45841" spans="7:7">
      <c r="G45841"/>
    </row>
    <row r="45842" spans="7:7">
      <c r="G45842"/>
    </row>
    <row r="45843" spans="7:7">
      <c r="G45843"/>
    </row>
    <row r="45844" spans="7:7">
      <c r="G45844"/>
    </row>
    <row r="45845" spans="7:7">
      <c r="G45845"/>
    </row>
    <row r="45846" spans="7:7">
      <c r="G45846"/>
    </row>
    <row r="45847" spans="7:7">
      <c r="G45847"/>
    </row>
    <row r="45848" spans="7:7">
      <c r="G45848"/>
    </row>
    <row r="45849" spans="7:7">
      <c r="G45849"/>
    </row>
    <row r="45850" spans="7:7">
      <c r="G45850"/>
    </row>
    <row r="45851" spans="7:7">
      <c r="G45851"/>
    </row>
    <row r="45852" spans="7:7">
      <c r="G45852"/>
    </row>
    <row r="45853" spans="7:7">
      <c r="G45853"/>
    </row>
    <row r="45854" spans="7:7">
      <c r="G45854"/>
    </row>
    <row r="45855" spans="7:7">
      <c r="G45855"/>
    </row>
    <row r="45856" spans="7:7">
      <c r="G45856"/>
    </row>
    <row r="45857" spans="7:7">
      <c r="G45857"/>
    </row>
    <row r="45858" spans="7:7">
      <c r="G45858"/>
    </row>
    <row r="45859" spans="7:7">
      <c r="G45859"/>
    </row>
    <row r="45860" spans="7:7">
      <c r="G45860"/>
    </row>
    <row r="45861" spans="7:7">
      <c r="G45861"/>
    </row>
    <row r="45862" spans="7:7">
      <c r="G45862"/>
    </row>
    <row r="45863" spans="7:7">
      <c r="G45863"/>
    </row>
    <row r="45864" spans="7:7">
      <c r="G45864"/>
    </row>
    <row r="45865" spans="7:7">
      <c r="G45865"/>
    </row>
    <row r="45866" spans="7:7">
      <c r="G45866"/>
    </row>
    <row r="45867" spans="7:7">
      <c r="G45867"/>
    </row>
    <row r="45868" spans="7:7">
      <c r="G45868"/>
    </row>
    <row r="45869" spans="7:7">
      <c r="G45869"/>
    </row>
    <row r="45870" spans="7:7">
      <c r="G45870"/>
    </row>
    <row r="45871" spans="7:7">
      <c r="G45871"/>
    </row>
    <row r="45872" spans="7:7">
      <c r="G45872"/>
    </row>
    <row r="45873" spans="7:7">
      <c r="G45873"/>
    </row>
    <row r="45874" spans="7:7">
      <c r="G45874"/>
    </row>
    <row r="45875" spans="7:7">
      <c r="G45875"/>
    </row>
    <row r="45876" spans="7:7">
      <c r="G45876"/>
    </row>
    <row r="45877" spans="7:7">
      <c r="G45877"/>
    </row>
    <row r="45878" spans="7:7">
      <c r="G45878"/>
    </row>
    <row r="45879" spans="7:7">
      <c r="G45879"/>
    </row>
    <row r="45880" spans="7:7">
      <c r="G45880"/>
    </row>
    <row r="45881" spans="7:7">
      <c r="G45881"/>
    </row>
    <row r="45882" spans="7:7">
      <c r="G45882"/>
    </row>
    <row r="45883" spans="7:7">
      <c r="G45883"/>
    </row>
    <row r="45884" spans="7:7">
      <c r="G45884"/>
    </row>
    <row r="45885" spans="7:7">
      <c r="G45885"/>
    </row>
    <row r="45886" spans="7:7">
      <c r="G45886"/>
    </row>
    <row r="45887" spans="7:7">
      <c r="G45887"/>
    </row>
    <row r="45888" spans="7:7">
      <c r="G45888"/>
    </row>
    <row r="45889" spans="7:7">
      <c r="G45889"/>
    </row>
    <row r="45890" spans="7:7">
      <c r="G45890"/>
    </row>
    <row r="45891" spans="7:7">
      <c r="G45891"/>
    </row>
    <row r="45892" spans="7:7">
      <c r="G45892"/>
    </row>
    <row r="45893" spans="7:7">
      <c r="G45893"/>
    </row>
    <row r="45894" spans="7:7">
      <c r="G45894"/>
    </row>
    <row r="45895" spans="7:7">
      <c r="G45895"/>
    </row>
    <row r="45896" spans="7:7">
      <c r="G45896"/>
    </row>
    <row r="45897" spans="7:7">
      <c r="G45897"/>
    </row>
    <row r="45898" spans="7:7">
      <c r="G45898"/>
    </row>
    <row r="45899" spans="7:7">
      <c r="G45899"/>
    </row>
    <row r="45900" spans="7:7">
      <c r="G45900"/>
    </row>
    <row r="45901" spans="7:7">
      <c r="G45901"/>
    </row>
    <row r="45902" spans="7:7">
      <c r="G45902"/>
    </row>
    <row r="45903" spans="7:7">
      <c r="G45903"/>
    </row>
    <row r="45904" spans="7:7">
      <c r="G45904"/>
    </row>
    <row r="45905" spans="7:7">
      <c r="G45905"/>
    </row>
    <row r="45906" spans="7:7">
      <c r="G45906"/>
    </row>
    <row r="45907" spans="7:7">
      <c r="G45907"/>
    </row>
    <row r="45908" spans="7:7">
      <c r="G45908"/>
    </row>
    <row r="45909" spans="7:7">
      <c r="G45909"/>
    </row>
    <row r="45910" spans="7:7">
      <c r="G45910"/>
    </row>
    <row r="45911" spans="7:7">
      <c r="G45911"/>
    </row>
    <row r="45912" spans="7:7">
      <c r="G45912"/>
    </row>
    <row r="45913" spans="7:7">
      <c r="G45913"/>
    </row>
    <row r="45914" spans="7:7">
      <c r="G45914"/>
    </row>
    <row r="45915" spans="7:7">
      <c r="G45915"/>
    </row>
    <row r="45916" spans="7:7">
      <c r="G45916"/>
    </row>
    <row r="45917" spans="7:7">
      <c r="G45917"/>
    </row>
    <row r="45918" spans="7:7">
      <c r="G45918"/>
    </row>
    <row r="45919" spans="7:7">
      <c r="G45919"/>
    </row>
    <row r="45920" spans="7:7">
      <c r="G45920"/>
    </row>
    <row r="45921" spans="7:7">
      <c r="G45921"/>
    </row>
    <row r="45922" spans="7:7">
      <c r="G45922"/>
    </row>
    <row r="45923" spans="7:7">
      <c r="G45923"/>
    </row>
    <row r="45924" spans="7:7">
      <c r="G45924"/>
    </row>
    <row r="45925" spans="7:7">
      <c r="G45925"/>
    </row>
    <row r="45926" spans="7:7">
      <c r="G45926"/>
    </row>
    <row r="45927" spans="7:7">
      <c r="G45927"/>
    </row>
    <row r="45928" spans="7:7">
      <c r="G45928"/>
    </row>
    <row r="45929" spans="7:7">
      <c r="G45929"/>
    </row>
    <row r="45930" spans="7:7">
      <c r="G45930"/>
    </row>
    <row r="45931" spans="7:7">
      <c r="G45931"/>
    </row>
    <row r="45932" spans="7:7">
      <c r="G45932"/>
    </row>
    <row r="45933" spans="7:7">
      <c r="G45933"/>
    </row>
    <row r="45934" spans="7:7">
      <c r="G45934"/>
    </row>
    <row r="45935" spans="7:7">
      <c r="G45935"/>
    </row>
    <row r="45936" spans="7:7">
      <c r="G45936"/>
    </row>
    <row r="45937" spans="7:7">
      <c r="G45937"/>
    </row>
    <row r="45938" spans="7:7">
      <c r="G45938"/>
    </row>
    <row r="45939" spans="7:7">
      <c r="G45939"/>
    </row>
    <row r="45940" spans="7:7">
      <c r="G45940"/>
    </row>
    <row r="45941" spans="7:7">
      <c r="G45941"/>
    </row>
    <row r="45942" spans="7:7">
      <c r="G45942"/>
    </row>
    <row r="45943" spans="7:7">
      <c r="G45943"/>
    </row>
    <row r="45944" spans="7:7">
      <c r="G45944"/>
    </row>
    <row r="45945" spans="7:7">
      <c r="G45945"/>
    </row>
    <row r="45946" spans="7:7">
      <c r="G45946"/>
    </row>
    <row r="45947" spans="7:7">
      <c r="G45947"/>
    </row>
    <row r="45948" spans="7:7">
      <c r="G45948"/>
    </row>
    <row r="45949" spans="7:7">
      <c r="G45949"/>
    </row>
    <row r="45950" spans="7:7">
      <c r="G45950"/>
    </row>
    <row r="45951" spans="7:7">
      <c r="G45951"/>
    </row>
    <row r="45952" spans="7:7">
      <c r="G45952"/>
    </row>
    <row r="45953" spans="7:7">
      <c r="G45953"/>
    </row>
    <row r="45954" spans="7:7">
      <c r="G45954"/>
    </row>
    <row r="45955" spans="7:7">
      <c r="G45955"/>
    </row>
    <row r="45956" spans="7:7">
      <c r="G45956"/>
    </row>
    <row r="45957" spans="7:7">
      <c r="G45957"/>
    </row>
    <row r="45958" spans="7:7">
      <c r="G45958"/>
    </row>
    <row r="45959" spans="7:7">
      <c r="G45959"/>
    </row>
    <row r="45960" spans="7:7">
      <c r="G45960"/>
    </row>
    <row r="45961" spans="7:7">
      <c r="G45961"/>
    </row>
    <row r="45962" spans="7:7">
      <c r="G45962"/>
    </row>
    <row r="45963" spans="7:7">
      <c r="G45963"/>
    </row>
    <row r="45964" spans="7:7">
      <c r="G45964"/>
    </row>
    <row r="45965" spans="7:7">
      <c r="G45965"/>
    </row>
    <row r="45966" spans="7:7">
      <c r="G45966"/>
    </row>
    <row r="45967" spans="7:7">
      <c r="G45967"/>
    </row>
    <row r="45968" spans="7:7">
      <c r="G45968"/>
    </row>
    <row r="45969" spans="7:7">
      <c r="G45969"/>
    </row>
    <row r="45970" spans="7:7">
      <c r="G45970"/>
    </row>
    <row r="45971" spans="7:7">
      <c r="G45971"/>
    </row>
    <row r="45972" spans="7:7">
      <c r="G45972"/>
    </row>
    <row r="45973" spans="7:7">
      <c r="G45973"/>
    </row>
    <row r="45974" spans="7:7">
      <c r="G45974"/>
    </row>
    <row r="45975" spans="7:7">
      <c r="G45975"/>
    </row>
    <row r="45976" spans="7:7">
      <c r="G45976"/>
    </row>
    <row r="45977" spans="7:7">
      <c r="G45977"/>
    </row>
    <row r="45978" spans="7:7">
      <c r="G45978"/>
    </row>
    <row r="45979" spans="7:7">
      <c r="G45979"/>
    </row>
    <row r="45980" spans="7:7">
      <c r="G45980"/>
    </row>
    <row r="45981" spans="7:7">
      <c r="G45981"/>
    </row>
    <row r="45982" spans="7:7">
      <c r="G45982"/>
    </row>
    <row r="45983" spans="7:7">
      <c r="G45983"/>
    </row>
    <row r="45984" spans="7:7">
      <c r="G45984"/>
    </row>
    <row r="45985" spans="7:7">
      <c r="G45985"/>
    </row>
    <row r="45986" spans="7:7">
      <c r="G45986"/>
    </row>
    <row r="45987" spans="7:7">
      <c r="G45987"/>
    </row>
    <row r="45988" spans="7:7">
      <c r="G45988"/>
    </row>
    <row r="45989" spans="7:7">
      <c r="G45989"/>
    </row>
    <row r="45990" spans="7:7">
      <c r="G45990"/>
    </row>
    <row r="45991" spans="7:7">
      <c r="G45991"/>
    </row>
    <row r="45992" spans="7:7">
      <c r="G45992"/>
    </row>
    <row r="45993" spans="7:7">
      <c r="G45993"/>
    </row>
    <row r="45994" spans="7:7">
      <c r="G45994"/>
    </row>
    <row r="45995" spans="7:7">
      <c r="G45995"/>
    </row>
    <row r="45996" spans="7:7">
      <c r="G45996"/>
    </row>
    <row r="45997" spans="7:7">
      <c r="G45997"/>
    </row>
    <row r="45998" spans="7:7">
      <c r="G45998"/>
    </row>
    <row r="45999" spans="7:7">
      <c r="G45999"/>
    </row>
    <row r="46000" spans="7:7">
      <c r="G46000"/>
    </row>
    <row r="46001" spans="7:7">
      <c r="G46001"/>
    </row>
    <row r="46002" spans="7:7">
      <c r="G46002"/>
    </row>
    <row r="46003" spans="7:7">
      <c r="G46003"/>
    </row>
    <row r="46004" spans="7:7">
      <c r="G46004"/>
    </row>
    <row r="46005" spans="7:7">
      <c r="G46005"/>
    </row>
    <row r="46006" spans="7:7">
      <c r="G46006"/>
    </row>
    <row r="46007" spans="7:7">
      <c r="G46007"/>
    </row>
    <row r="46008" spans="7:7">
      <c r="G46008"/>
    </row>
    <row r="46009" spans="7:7">
      <c r="G46009"/>
    </row>
    <row r="46010" spans="7:7">
      <c r="G46010"/>
    </row>
    <row r="46011" spans="7:7">
      <c r="G46011"/>
    </row>
    <row r="46012" spans="7:7">
      <c r="G46012"/>
    </row>
    <row r="46013" spans="7:7">
      <c r="G46013"/>
    </row>
    <row r="46014" spans="7:7">
      <c r="G46014"/>
    </row>
    <row r="46015" spans="7:7">
      <c r="G46015"/>
    </row>
    <row r="46016" spans="7:7">
      <c r="G46016"/>
    </row>
    <row r="46017" spans="7:7">
      <c r="G46017"/>
    </row>
    <row r="46018" spans="7:7">
      <c r="G46018"/>
    </row>
    <row r="46019" spans="7:7">
      <c r="G46019"/>
    </row>
    <row r="46020" spans="7:7">
      <c r="G46020"/>
    </row>
    <row r="46021" spans="7:7">
      <c r="G46021"/>
    </row>
    <row r="46022" spans="7:7">
      <c r="G46022"/>
    </row>
    <row r="46023" spans="7:7">
      <c r="G46023"/>
    </row>
    <row r="46024" spans="7:7">
      <c r="G46024"/>
    </row>
    <row r="46025" spans="7:7">
      <c r="G46025"/>
    </row>
    <row r="46026" spans="7:7">
      <c r="G46026"/>
    </row>
    <row r="46027" spans="7:7">
      <c r="G46027"/>
    </row>
    <row r="46028" spans="7:7">
      <c r="G46028"/>
    </row>
    <row r="46029" spans="7:7">
      <c r="G46029"/>
    </row>
    <row r="46030" spans="7:7">
      <c r="G46030"/>
    </row>
    <row r="46031" spans="7:7">
      <c r="G46031"/>
    </row>
    <row r="46032" spans="7:7">
      <c r="G46032"/>
    </row>
    <row r="46033" spans="7:7">
      <c r="G46033"/>
    </row>
    <row r="46034" spans="7:7">
      <c r="G46034"/>
    </row>
    <row r="46035" spans="7:7">
      <c r="G46035"/>
    </row>
    <row r="46036" spans="7:7">
      <c r="G46036"/>
    </row>
    <row r="46037" spans="7:7">
      <c r="G46037"/>
    </row>
    <row r="46038" spans="7:7">
      <c r="G46038"/>
    </row>
    <row r="46039" spans="7:7">
      <c r="G46039"/>
    </row>
    <row r="46040" spans="7:7">
      <c r="G46040"/>
    </row>
    <row r="46041" spans="7:7">
      <c r="G46041"/>
    </row>
    <row r="46042" spans="7:7">
      <c r="G46042"/>
    </row>
    <row r="46043" spans="7:7">
      <c r="G46043"/>
    </row>
    <row r="46044" spans="7:7">
      <c r="G46044"/>
    </row>
    <row r="46045" spans="7:7">
      <c r="G46045"/>
    </row>
    <row r="46046" spans="7:7">
      <c r="G46046"/>
    </row>
    <row r="46047" spans="7:7">
      <c r="G46047"/>
    </row>
    <row r="46048" spans="7:7">
      <c r="G46048"/>
    </row>
    <row r="46049" spans="7:7">
      <c r="G46049"/>
    </row>
    <row r="46050" spans="7:7">
      <c r="G46050"/>
    </row>
    <row r="46051" spans="7:7">
      <c r="G46051"/>
    </row>
    <row r="46052" spans="7:7">
      <c r="G46052"/>
    </row>
    <row r="46053" spans="7:7">
      <c r="G46053"/>
    </row>
    <row r="46054" spans="7:7">
      <c r="G46054"/>
    </row>
    <row r="46055" spans="7:7">
      <c r="G46055"/>
    </row>
    <row r="46056" spans="7:7">
      <c r="G46056"/>
    </row>
    <row r="46057" spans="7:7">
      <c r="G46057"/>
    </row>
    <row r="46058" spans="7:7">
      <c r="G46058"/>
    </row>
    <row r="46059" spans="7:7">
      <c r="G46059"/>
    </row>
    <row r="46060" spans="7:7">
      <c r="G46060"/>
    </row>
    <row r="46061" spans="7:7">
      <c r="G46061"/>
    </row>
    <row r="46062" spans="7:7">
      <c r="G46062"/>
    </row>
    <row r="46063" spans="7:7">
      <c r="G46063"/>
    </row>
    <row r="46064" spans="7:7">
      <c r="G46064"/>
    </row>
    <row r="46065" spans="7:7">
      <c r="G46065"/>
    </row>
    <row r="46066" spans="7:7">
      <c r="G46066"/>
    </row>
    <row r="46067" spans="7:7">
      <c r="G46067"/>
    </row>
    <row r="46068" spans="7:7">
      <c r="G46068"/>
    </row>
    <row r="46069" spans="7:7">
      <c r="G46069"/>
    </row>
    <row r="46070" spans="7:7">
      <c r="G46070"/>
    </row>
    <row r="46071" spans="7:7">
      <c r="G46071"/>
    </row>
    <row r="46072" spans="7:7">
      <c r="G46072"/>
    </row>
    <row r="46073" spans="7:7">
      <c r="G46073"/>
    </row>
    <row r="46074" spans="7:7">
      <c r="G46074"/>
    </row>
    <row r="46075" spans="7:7">
      <c r="G46075"/>
    </row>
    <row r="46076" spans="7:7">
      <c r="G46076"/>
    </row>
    <row r="46077" spans="7:7">
      <c r="G46077"/>
    </row>
    <row r="46078" spans="7:7">
      <c r="G46078"/>
    </row>
    <row r="46079" spans="7:7">
      <c r="G46079"/>
    </row>
    <row r="46080" spans="7:7">
      <c r="G46080"/>
    </row>
    <row r="46081" spans="7:7">
      <c r="G46081"/>
    </row>
    <row r="46082" spans="7:7">
      <c r="G46082"/>
    </row>
    <row r="46083" spans="7:7">
      <c r="G46083"/>
    </row>
    <row r="46084" spans="7:7">
      <c r="G46084"/>
    </row>
    <row r="46085" spans="7:7">
      <c r="G46085"/>
    </row>
    <row r="46086" spans="7:7">
      <c r="G46086"/>
    </row>
    <row r="46087" spans="7:7">
      <c r="G46087"/>
    </row>
    <row r="46088" spans="7:7">
      <c r="G46088"/>
    </row>
    <row r="46089" spans="7:7">
      <c r="G46089"/>
    </row>
    <row r="46090" spans="7:7">
      <c r="G46090"/>
    </row>
    <row r="46091" spans="7:7">
      <c r="G46091"/>
    </row>
    <row r="46092" spans="7:7">
      <c r="G46092"/>
    </row>
    <row r="46093" spans="7:7">
      <c r="G46093"/>
    </row>
    <row r="46094" spans="7:7">
      <c r="G46094"/>
    </row>
    <row r="46095" spans="7:7">
      <c r="G46095"/>
    </row>
    <row r="46096" spans="7:7">
      <c r="G46096"/>
    </row>
    <row r="46097" spans="7:7">
      <c r="G46097"/>
    </row>
    <row r="46098" spans="7:7">
      <c r="G46098"/>
    </row>
    <row r="46099" spans="7:7">
      <c r="G46099"/>
    </row>
    <row r="46100" spans="7:7">
      <c r="G46100"/>
    </row>
    <row r="46101" spans="7:7">
      <c r="G46101"/>
    </row>
    <row r="46102" spans="7:7">
      <c r="G46102"/>
    </row>
    <row r="46103" spans="7:7">
      <c r="G46103"/>
    </row>
    <row r="46104" spans="7:7">
      <c r="G46104"/>
    </row>
    <row r="46105" spans="7:7">
      <c r="G46105"/>
    </row>
    <row r="46106" spans="7:7">
      <c r="G46106"/>
    </row>
    <row r="46107" spans="7:7">
      <c r="G46107"/>
    </row>
    <row r="46108" spans="7:7">
      <c r="G46108"/>
    </row>
    <row r="46109" spans="7:7">
      <c r="G46109"/>
    </row>
    <row r="46110" spans="7:7">
      <c r="G46110"/>
    </row>
    <row r="46111" spans="7:7">
      <c r="G46111"/>
    </row>
    <row r="46112" spans="7:7">
      <c r="G46112"/>
    </row>
    <row r="46113" spans="7:7">
      <c r="G46113"/>
    </row>
    <row r="46114" spans="7:7">
      <c r="G46114"/>
    </row>
    <row r="46115" spans="7:7">
      <c r="G46115"/>
    </row>
    <row r="46116" spans="7:7">
      <c r="G46116"/>
    </row>
    <row r="46117" spans="7:7">
      <c r="G46117"/>
    </row>
    <row r="46118" spans="7:7">
      <c r="G46118"/>
    </row>
    <row r="46119" spans="7:7">
      <c r="G46119"/>
    </row>
    <row r="46120" spans="7:7">
      <c r="G46120"/>
    </row>
    <row r="46121" spans="7:7">
      <c r="G46121"/>
    </row>
    <row r="46122" spans="7:7">
      <c r="G46122"/>
    </row>
    <row r="46123" spans="7:7">
      <c r="G46123"/>
    </row>
    <row r="46124" spans="7:7">
      <c r="G46124"/>
    </row>
    <row r="46125" spans="7:7">
      <c r="G46125"/>
    </row>
    <row r="46126" spans="7:7">
      <c r="G46126"/>
    </row>
    <row r="46127" spans="7:7">
      <c r="G46127"/>
    </row>
    <row r="46128" spans="7:7">
      <c r="G46128"/>
    </row>
    <row r="46129" spans="7:7">
      <c r="G46129"/>
    </row>
    <row r="46130" spans="7:7">
      <c r="G46130"/>
    </row>
    <row r="46131" spans="7:7">
      <c r="G46131"/>
    </row>
    <row r="46132" spans="7:7">
      <c r="G46132"/>
    </row>
    <row r="46133" spans="7:7">
      <c r="G46133"/>
    </row>
    <row r="46134" spans="7:7">
      <c r="G46134"/>
    </row>
    <row r="46135" spans="7:7">
      <c r="G46135"/>
    </row>
    <row r="46136" spans="7:7">
      <c r="G46136"/>
    </row>
    <row r="46137" spans="7:7">
      <c r="G46137"/>
    </row>
    <row r="46138" spans="7:7">
      <c r="G46138"/>
    </row>
    <row r="46139" spans="7:7">
      <c r="G46139"/>
    </row>
    <row r="46140" spans="7:7">
      <c r="G46140"/>
    </row>
    <row r="46141" spans="7:7">
      <c r="G46141"/>
    </row>
    <row r="46142" spans="7:7">
      <c r="G46142"/>
    </row>
    <row r="46143" spans="7:7">
      <c r="G46143"/>
    </row>
    <row r="46144" spans="7:7">
      <c r="G46144"/>
    </row>
    <row r="46145" spans="7:7">
      <c r="G46145"/>
    </row>
    <row r="46146" spans="7:7">
      <c r="G46146"/>
    </row>
    <row r="46147" spans="7:7">
      <c r="G46147"/>
    </row>
    <row r="46148" spans="7:7">
      <c r="G46148"/>
    </row>
    <row r="46149" spans="7:7">
      <c r="G46149"/>
    </row>
    <row r="46150" spans="7:7">
      <c r="G46150"/>
    </row>
    <row r="46151" spans="7:7">
      <c r="G46151"/>
    </row>
    <row r="46152" spans="7:7">
      <c r="G46152"/>
    </row>
    <row r="46153" spans="7:7">
      <c r="G46153"/>
    </row>
    <row r="46154" spans="7:7">
      <c r="G46154"/>
    </row>
    <row r="46155" spans="7:7">
      <c r="G46155"/>
    </row>
    <row r="46156" spans="7:7">
      <c r="G46156"/>
    </row>
    <row r="46157" spans="7:7">
      <c r="G46157"/>
    </row>
    <row r="46158" spans="7:7">
      <c r="G46158"/>
    </row>
    <row r="46159" spans="7:7">
      <c r="G46159"/>
    </row>
    <row r="46160" spans="7:7">
      <c r="G46160"/>
    </row>
    <row r="46161" spans="7:7">
      <c r="G46161"/>
    </row>
    <row r="46162" spans="7:7">
      <c r="G46162"/>
    </row>
    <row r="46163" spans="7:7">
      <c r="G46163"/>
    </row>
    <row r="46164" spans="7:7">
      <c r="G46164"/>
    </row>
    <row r="46165" spans="7:7">
      <c r="G46165"/>
    </row>
    <row r="46166" spans="7:7">
      <c r="G46166"/>
    </row>
    <row r="46167" spans="7:7">
      <c r="G46167"/>
    </row>
    <row r="46168" spans="7:7">
      <c r="G46168"/>
    </row>
    <row r="46169" spans="7:7">
      <c r="G46169"/>
    </row>
    <row r="46170" spans="7:7">
      <c r="G46170"/>
    </row>
    <row r="46171" spans="7:7">
      <c r="G46171"/>
    </row>
    <row r="46172" spans="7:7">
      <c r="G46172"/>
    </row>
    <row r="46173" spans="7:7">
      <c r="G46173"/>
    </row>
    <row r="46174" spans="7:7">
      <c r="G46174"/>
    </row>
    <row r="46175" spans="7:7">
      <c r="G46175"/>
    </row>
    <row r="46176" spans="7:7">
      <c r="G46176"/>
    </row>
    <row r="46177" spans="7:7">
      <c r="G46177"/>
    </row>
    <row r="46178" spans="7:7">
      <c r="G46178"/>
    </row>
    <row r="46179" spans="7:7">
      <c r="G46179"/>
    </row>
    <row r="46180" spans="7:7">
      <c r="G46180"/>
    </row>
    <row r="46181" spans="7:7">
      <c r="G46181"/>
    </row>
    <row r="46182" spans="7:7">
      <c r="G46182"/>
    </row>
    <row r="46183" spans="7:7">
      <c r="G46183"/>
    </row>
    <row r="46184" spans="7:7">
      <c r="G46184"/>
    </row>
    <row r="46185" spans="7:7">
      <c r="G46185"/>
    </row>
    <row r="46186" spans="7:7">
      <c r="G46186"/>
    </row>
    <row r="46187" spans="7:7">
      <c r="G46187"/>
    </row>
    <row r="46188" spans="7:7">
      <c r="G46188"/>
    </row>
    <row r="46189" spans="7:7">
      <c r="G46189"/>
    </row>
    <row r="46190" spans="7:7">
      <c r="G46190"/>
    </row>
    <row r="46191" spans="7:7">
      <c r="G46191"/>
    </row>
    <row r="46192" spans="7:7">
      <c r="G46192"/>
    </row>
    <row r="46193" spans="7:7">
      <c r="G46193"/>
    </row>
    <row r="46194" spans="7:7">
      <c r="G46194"/>
    </row>
    <row r="46195" spans="7:7">
      <c r="G46195"/>
    </row>
    <row r="46196" spans="7:7">
      <c r="G46196"/>
    </row>
    <row r="46197" spans="7:7">
      <c r="G46197"/>
    </row>
    <row r="46198" spans="7:7">
      <c r="G46198"/>
    </row>
    <row r="46199" spans="7:7">
      <c r="G46199"/>
    </row>
    <row r="46200" spans="7:7">
      <c r="G46200"/>
    </row>
    <row r="46201" spans="7:7">
      <c r="G46201"/>
    </row>
    <row r="46202" spans="7:7">
      <c r="G46202"/>
    </row>
    <row r="46203" spans="7:7">
      <c r="G46203"/>
    </row>
    <row r="46204" spans="7:7">
      <c r="G46204"/>
    </row>
    <row r="46205" spans="7:7">
      <c r="G46205"/>
    </row>
    <row r="46206" spans="7:7">
      <c r="G46206"/>
    </row>
    <row r="46207" spans="7:7">
      <c r="G46207"/>
    </row>
    <row r="46208" spans="7:7">
      <c r="G46208"/>
    </row>
    <row r="46209" spans="7:7">
      <c r="G46209"/>
    </row>
    <row r="46210" spans="7:7">
      <c r="G46210"/>
    </row>
    <row r="46211" spans="7:7">
      <c r="G46211"/>
    </row>
    <row r="46212" spans="7:7">
      <c r="G46212"/>
    </row>
    <row r="46213" spans="7:7">
      <c r="G46213"/>
    </row>
    <row r="46214" spans="7:7">
      <c r="G46214"/>
    </row>
    <row r="46215" spans="7:7">
      <c r="G46215"/>
    </row>
    <row r="46216" spans="7:7">
      <c r="G46216"/>
    </row>
    <row r="46217" spans="7:7">
      <c r="G46217"/>
    </row>
    <row r="46218" spans="7:7">
      <c r="G46218"/>
    </row>
    <row r="46219" spans="7:7">
      <c r="G46219"/>
    </row>
    <row r="46220" spans="7:7">
      <c r="G46220"/>
    </row>
    <row r="46221" spans="7:7">
      <c r="G46221"/>
    </row>
    <row r="46222" spans="7:7">
      <c r="G46222"/>
    </row>
    <row r="46223" spans="7:7">
      <c r="G46223"/>
    </row>
    <row r="46224" spans="7:7">
      <c r="G46224"/>
    </row>
    <row r="46225" spans="7:7">
      <c r="G46225"/>
    </row>
    <row r="46226" spans="7:7">
      <c r="G46226"/>
    </row>
    <row r="46227" spans="7:7">
      <c r="G46227"/>
    </row>
    <row r="46228" spans="7:7">
      <c r="G46228"/>
    </row>
    <row r="46229" spans="7:7">
      <c r="G46229"/>
    </row>
    <row r="46230" spans="7:7">
      <c r="G46230"/>
    </row>
    <row r="46231" spans="7:7">
      <c r="G46231"/>
    </row>
    <row r="46232" spans="7:7">
      <c r="G46232"/>
    </row>
    <row r="46233" spans="7:7">
      <c r="G46233"/>
    </row>
    <row r="46234" spans="7:7">
      <c r="G46234"/>
    </row>
    <row r="46235" spans="7:7">
      <c r="G46235"/>
    </row>
    <row r="46236" spans="7:7">
      <c r="G46236"/>
    </row>
    <row r="46237" spans="7:7">
      <c r="G46237"/>
    </row>
    <row r="46238" spans="7:7">
      <c r="G46238"/>
    </row>
    <row r="46239" spans="7:7">
      <c r="G46239"/>
    </row>
    <row r="46240" spans="7:7">
      <c r="G46240"/>
    </row>
    <row r="46241" spans="7:7">
      <c r="G46241"/>
    </row>
    <row r="46242" spans="7:7">
      <c r="G46242"/>
    </row>
    <row r="46243" spans="7:7">
      <c r="G46243"/>
    </row>
    <row r="46244" spans="7:7">
      <c r="G46244"/>
    </row>
    <row r="46245" spans="7:7">
      <c r="G46245"/>
    </row>
    <row r="46246" spans="7:7">
      <c r="G46246"/>
    </row>
    <row r="46247" spans="7:7">
      <c r="G46247"/>
    </row>
    <row r="46248" spans="7:7">
      <c r="G46248"/>
    </row>
    <row r="46249" spans="7:7">
      <c r="G46249"/>
    </row>
    <row r="46250" spans="7:7">
      <c r="G46250"/>
    </row>
    <row r="46251" spans="7:7">
      <c r="G46251"/>
    </row>
    <row r="46252" spans="7:7">
      <c r="G46252"/>
    </row>
    <row r="46253" spans="7:7">
      <c r="G46253"/>
    </row>
    <row r="46254" spans="7:7">
      <c r="G46254"/>
    </row>
    <row r="46255" spans="7:7">
      <c r="G46255"/>
    </row>
    <row r="46256" spans="7:7">
      <c r="G46256"/>
    </row>
    <row r="46257" spans="7:7">
      <c r="G46257"/>
    </row>
    <row r="46258" spans="7:7">
      <c r="G46258"/>
    </row>
    <row r="46259" spans="7:7">
      <c r="G46259"/>
    </row>
    <row r="46260" spans="7:7">
      <c r="G46260"/>
    </row>
    <row r="46261" spans="7:7">
      <c r="G46261"/>
    </row>
    <row r="46262" spans="7:7">
      <c r="G46262"/>
    </row>
    <row r="46263" spans="7:7">
      <c r="G46263"/>
    </row>
    <row r="46264" spans="7:7">
      <c r="G46264"/>
    </row>
    <row r="46265" spans="7:7">
      <c r="G46265"/>
    </row>
    <row r="46266" spans="7:7">
      <c r="G46266"/>
    </row>
    <row r="46267" spans="7:7">
      <c r="G46267"/>
    </row>
    <row r="46268" spans="7:7">
      <c r="G46268"/>
    </row>
    <row r="46269" spans="7:7">
      <c r="G46269"/>
    </row>
    <row r="46270" spans="7:7">
      <c r="G46270"/>
    </row>
    <row r="46271" spans="7:7">
      <c r="G46271"/>
    </row>
    <row r="46272" spans="7:7">
      <c r="G46272"/>
    </row>
    <row r="46273" spans="7:7">
      <c r="G46273"/>
    </row>
    <row r="46274" spans="7:7">
      <c r="G46274"/>
    </row>
    <row r="46275" spans="7:7">
      <c r="G46275"/>
    </row>
    <row r="46276" spans="7:7">
      <c r="G46276"/>
    </row>
    <row r="46277" spans="7:7">
      <c r="G46277"/>
    </row>
    <row r="46278" spans="7:7">
      <c r="G46278"/>
    </row>
    <row r="46279" spans="7:7">
      <c r="G46279"/>
    </row>
    <row r="46280" spans="7:7">
      <c r="G46280"/>
    </row>
    <row r="46281" spans="7:7">
      <c r="G46281"/>
    </row>
    <row r="46282" spans="7:7">
      <c r="G46282"/>
    </row>
    <row r="46283" spans="7:7">
      <c r="G46283"/>
    </row>
    <row r="46284" spans="7:7">
      <c r="G46284"/>
    </row>
    <row r="46285" spans="7:7">
      <c r="G46285"/>
    </row>
    <row r="46286" spans="7:7">
      <c r="G46286"/>
    </row>
    <row r="46287" spans="7:7">
      <c r="G46287"/>
    </row>
    <row r="46288" spans="7:7">
      <c r="G46288"/>
    </row>
    <row r="46289" spans="7:7">
      <c r="G46289"/>
    </row>
    <row r="46290" spans="7:7">
      <c r="G46290"/>
    </row>
    <row r="46291" spans="7:7">
      <c r="G46291"/>
    </row>
    <row r="46292" spans="7:7">
      <c r="G46292"/>
    </row>
    <row r="46293" spans="7:7">
      <c r="G46293"/>
    </row>
    <row r="46294" spans="7:7">
      <c r="G46294"/>
    </row>
    <row r="46295" spans="7:7">
      <c r="G46295"/>
    </row>
    <row r="46296" spans="7:7">
      <c r="G46296"/>
    </row>
    <row r="46297" spans="7:7">
      <c r="G46297"/>
    </row>
    <row r="46298" spans="7:7">
      <c r="G46298"/>
    </row>
    <row r="46299" spans="7:7">
      <c r="G46299"/>
    </row>
    <row r="46300" spans="7:7">
      <c r="G46300"/>
    </row>
    <row r="46301" spans="7:7">
      <c r="G46301"/>
    </row>
    <row r="46302" spans="7:7">
      <c r="G46302"/>
    </row>
    <row r="46303" spans="7:7">
      <c r="G46303"/>
    </row>
    <row r="46304" spans="7:7">
      <c r="G46304"/>
    </row>
    <row r="46305" spans="7:7">
      <c r="G46305"/>
    </row>
    <row r="46306" spans="7:7">
      <c r="G46306"/>
    </row>
    <row r="46307" spans="7:7">
      <c r="G46307"/>
    </row>
    <row r="46308" spans="7:7">
      <c r="G46308"/>
    </row>
    <row r="46309" spans="7:7">
      <c r="G46309"/>
    </row>
    <row r="46310" spans="7:7">
      <c r="G46310"/>
    </row>
    <row r="46311" spans="7:7">
      <c r="G46311"/>
    </row>
    <row r="46312" spans="7:7">
      <c r="G46312"/>
    </row>
    <row r="46313" spans="7:7">
      <c r="G46313"/>
    </row>
    <row r="46314" spans="7:7">
      <c r="G46314"/>
    </row>
    <row r="46315" spans="7:7">
      <c r="G46315"/>
    </row>
    <row r="46316" spans="7:7">
      <c r="G46316"/>
    </row>
    <row r="46317" spans="7:7">
      <c r="G46317"/>
    </row>
    <row r="46318" spans="7:7">
      <c r="G46318"/>
    </row>
    <row r="46319" spans="7:7">
      <c r="G46319"/>
    </row>
    <row r="46320" spans="7:7">
      <c r="G46320"/>
    </row>
    <row r="46321" spans="7:7">
      <c r="G46321"/>
    </row>
    <row r="46322" spans="7:7">
      <c r="G46322"/>
    </row>
    <row r="46323" spans="7:7">
      <c r="G46323"/>
    </row>
    <row r="46324" spans="7:7">
      <c r="G46324"/>
    </row>
    <row r="46325" spans="7:7">
      <c r="G46325"/>
    </row>
    <row r="46326" spans="7:7">
      <c r="G46326"/>
    </row>
    <row r="46327" spans="7:7">
      <c r="G46327"/>
    </row>
    <row r="46328" spans="7:7">
      <c r="G46328"/>
    </row>
    <row r="46329" spans="7:7">
      <c r="G46329"/>
    </row>
    <row r="46330" spans="7:7">
      <c r="G46330"/>
    </row>
    <row r="46331" spans="7:7">
      <c r="G46331"/>
    </row>
    <row r="46332" spans="7:7">
      <c r="G46332"/>
    </row>
    <row r="46333" spans="7:7">
      <c r="G46333"/>
    </row>
    <row r="46334" spans="7:7">
      <c r="G46334"/>
    </row>
    <row r="46335" spans="7:7">
      <c r="G46335"/>
    </row>
    <row r="46336" spans="7:7">
      <c r="G46336"/>
    </row>
    <row r="46337" spans="7:7">
      <c r="G46337"/>
    </row>
    <row r="46338" spans="7:7">
      <c r="G46338"/>
    </row>
    <row r="46339" spans="7:7">
      <c r="G46339"/>
    </row>
    <row r="46340" spans="7:7">
      <c r="G46340"/>
    </row>
    <row r="46341" spans="7:7">
      <c r="G46341"/>
    </row>
    <row r="46342" spans="7:7">
      <c r="G46342"/>
    </row>
    <row r="46343" spans="7:7">
      <c r="G46343"/>
    </row>
    <row r="46344" spans="7:7">
      <c r="G46344"/>
    </row>
    <row r="46345" spans="7:7">
      <c r="G46345"/>
    </row>
    <row r="46346" spans="7:7">
      <c r="G46346"/>
    </row>
    <row r="46347" spans="7:7">
      <c r="G46347"/>
    </row>
    <row r="46348" spans="7:7">
      <c r="G46348"/>
    </row>
    <row r="46349" spans="7:7">
      <c r="G46349"/>
    </row>
    <row r="46350" spans="7:7">
      <c r="G46350"/>
    </row>
    <row r="46351" spans="7:7">
      <c r="G46351"/>
    </row>
    <row r="46352" spans="7:7">
      <c r="G46352"/>
    </row>
    <row r="46353" spans="7:7">
      <c r="G46353"/>
    </row>
    <row r="46354" spans="7:7">
      <c r="G46354"/>
    </row>
    <row r="46355" spans="7:7">
      <c r="G46355"/>
    </row>
    <row r="46356" spans="7:7">
      <c r="G46356"/>
    </row>
    <row r="46357" spans="7:7">
      <c r="G46357"/>
    </row>
    <row r="46358" spans="7:7">
      <c r="G46358"/>
    </row>
    <row r="46359" spans="7:7">
      <c r="G46359"/>
    </row>
    <row r="46360" spans="7:7">
      <c r="G46360"/>
    </row>
    <row r="46361" spans="7:7">
      <c r="G46361"/>
    </row>
    <row r="46362" spans="7:7">
      <c r="G46362"/>
    </row>
    <row r="46363" spans="7:7">
      <c r="G46363"/>
    </row>
    <row r="46364" spans="7:7">
      <c r="G46364"/>
    </row>
    <row r="46365" spans="7:7">
      <c r="G46365"/>
    </row>
    <row r="46366" spans="7:7">
      <c r="G46366"/>
    </row>
    <row r="46367" spans="7:7">
      <c r="G46367"/>
    </row>
    <row r="46368" spans="7:7">
      <c r="G46368"/>
    </row>
    <row r="46369" spans="7:7">
      <c r="G46369"/>
    </row>
    <row r="46370" spans="7:7">
      <c r="G46370"/>
    </row>
    <row r="46371" spans="7:7">
      <c r="G46371"/>
    </row>
    <row r="46372" spans="7:7">
      <c r="G46372"/>
    </row>
    <row r="46373" spans="7:7">
      <c r="G46373"/>
    </row>
    <row r="46374" spans="7:7">
      <c r="G46374"/>
    </row>
    <row r="46375" spans="7:7">
      <c r="G46375"/>
    </row>
    <row r="46376" spans="7:7">
      <c r="G46376"/>
    </row>
    <row r="46377" spans="7:7">
      <c r="G46377"/>
    </row>
    <row r="46378" spans="7:7">
      <c r="G46378"/>
    </row>
    <row r="46379" spans="7:7">
      <c r="G46379"/>
    </row>
    <row r="46380" spans="7:7">
      <c r="G46380"/>
    </row>
    <row r="46381" spans="7:7">
      <c r="G46381"/>
    </row>
    <row r="46382" spans="7:7">
      <c r="G46382"/>
    </row>
    <row r="46383" spans="7:7">
      <c r="G46383"/>
    </row>
    <row r="46384" spans="7:7">
      <c r="G46384"/>
    </row>
    <row r="46385" spans="7:7">
      <c r="G46385"/>
    </row>
    <row r="46386" spans="7:7">
      <c r="G46386"/>
    </row>
    <row r="46387" spans="7:7">
      <c r="G46387"/>
    </row>
    <row r="46388" spans="7:7">
      <c r="G46388"/>
    </row>
    <row r="46389" spans="7:7">
      <c r="G46389"/>
    </row>
    <row r="46390" spans="7:7">
      <c r="G46390"/>
    </row>
    <row r="46391" spans="7:7">
      <c r="G46391"/>
    </row>
    <row r="46392" spans="7:7">
      <c r="G46392"/>
    </row>
    <row r="46393" spans="7:7">
      <c r="G46393"/>
    </row>
    <row r="46394" spans="7:7">
      <c r="G46394"/>
    </row>
    <row r="46395" spans="7:7">
      <c r="G46395"/>
    </row>
    <row r="46396" spans="7:7">
      <c r="G46396"/>
    </row>
    <row r="46397" spans="7:7">
      <c r="G46397"/>
    </row>
    <row r="46398" spans="7:7">
      <c r="G46398"/>
    </row>
    <row r="46399" spans="7:7">
      <c r="G46399"/>
    </row>
    <row r="46400" spans="7:7">
      <c r="G46400"/>
    </row>
    <row r="46401" spans="7:7">
      <c r="G46401"/>
    </row>
    <row r="46402" spans="7:7">
      <c r="G46402"/>
    </row>
    <row r="46403" spans="7:7">
      <c r="G46403"/>
    </row>
    <row r="46404" spans="7:7">
      <c r="G46404"/>
    </row>
    <row r="46405" spans="7:7">
      <c r="G46405"/>
    </row>
    <row r="46406" spans="7:7">
      <c r="G46406"/>
    </row>
    <row r="46407" spans="7:7">
      <c r="G46407"/>
    </row>
    <row r="46408" spans="7:7">
      <c r="G46408"/>
    </row>
    <row r="46409" spans="7:7">
      <c r="G46409"/>
    </row>
    <row r="46410" spans="7:7">
      <c r="G46410"/>
    </row>
    <row r="46411" spans="7:7">
      <c r="G46411"/>
    </row>
    <row r="46412" spans="7:7">
      <c r="G46412"/>
    </row>
    <row r="46413" spans="7:7">
      <c r="G46413"/>
    </row>
    <row r="46414" spans="7:7">
      <c r="G46414"/>
    </row>
    <row r="46415" spans="7:7">
      <c r="G46415"/>
    </row>
    <row r="46416" spans="7:7">
      <c r="G46416"/>
    </row>
    <row r="46417" spans="7:7">
      <c r="G46417"/>
    </row>
    <row r="46418" spans="7:7">
      <c r="G46418"/>
    </row>
    <row r="46419" spans="7:7">
      <c r="G46419"/>
    </row>
    <row r="46420" spans="7:7">
      <c r="G46420"/>
    </row>
    <row r="46421" spans="7:7">
      <c r="G46421"/>
    </row>
    <row r="46422" spans="7:7">
      <c r="G46422"/>
    </row>
    <row r="46423" spans="7:7">
      <c r="G46423"/>
    </row>
    <row r="46424" spans="7:7">
      <c r="G46424"/>
    </row>
    <row r="46425" spans="7:7">
      <c r="G46425"/>
    </row>
    <row r="46426" spans="7:7">
      <c r="G46426"/>
    </row>
    <row r="46427" spans="7:7">
      <c r="G46427"/>
    </row>
    <row r="46428" spans="7:7">
      <c r="G46428"/>
    </row>
    <row r="46429" spans="7:7">
      <c r="G46429"/>
    </row>
    <row r="46430" spans="7:7">
      <c r="G46430"/>
    </row>
    <row r="46431" spans="7:7">
      <c r="G46431"/>
    </row>
    <row r="46432" spans="7:7">
      <c r="G46432"/>
    </row>
    <row r="46433" spans="7:7">
      <c r="G46433"/>
    </row>
    <row r="46434" spans="7:7">
      <c r="G46434"/>
    </row>
    <row r="46435" spans="7:7">
      <c r="G46435"/>
    </row>
    <row r="46436" spans="7:7">
      <c r="G46436"/>
    </row>
    <row r="46437" spans="7:7">
      <c r="G46437"/>
    </row>
    <row r="46438" spans="7:7">
      <c r="G46438"/>
    </row>
    <row r="46439" spans="7:7">
      <c r="G46439"/>
    </row>
    <row r="46440" spans="7:7">
      <c r="G46440"/>
    </row>
    <row r="46441" spans="7:7">
      <c r="G46441"/>
    </row>
    <row r="46442" spans="7:7">
      <c r="G46442"/>
    </row>
    <row r="46443" spans="7:7">
      <c r="G46443"/>
    </row>
    <row r="46444" spans="7:7">
      <c r="G46444"/>
    </row>
    <row r="46445" spans="7:7">
      <c r="G46445"/>
    </row>
    <row r="46446" spans="7:7">
      <c r="G46446"/>
    </row>
    <row r="46447" spans="7:7">
      <c r="G46447"/>
    </row>
    <row r="46448" spans="7:7">
      <c r="G46448"/>
    </row>
    <row r="46449" spans="7:7">
      <c r="G46449"/>
    </row>
    <row r="46450" spans="7:7">
      <c r="G46450"/>
    </row>
    <row r="46451" spans="7:7">
      <c r="G46451"/>
    </row>
    <row r="46452" spans="7:7">
      <c r="G46452"/>
    </row>
    <row r="46453" spans="7:7">
      <c r="G46453"/>
    </row>
    <row r="46454" spans="7:7">
      <c r="G46454"/>
    </row>
    <row r="46455" spans="7:7">
      <c r="G46455"/>
    </row>
    <row r="46456" spans="7:7">
      <c r="G46456"/>
    </row>
    <row r="46457" spans="7:7">
      <c r="G46457"/>
    </row>
    <row r="46458" spans="7:7">
      <c r="G46458"/>
    </row>
    <row r="46459" spans="7:7">
      <c r="G46459"/>
    </row>
    <row r="46460" spans="7:7">
      <c r="G46460"/>
    </row>
    <row r="46461" spans="7:7">
      <c r="G46461"/>
    </row>
    <row r="46462" spans="7:7">
      <c r="G46462"/>
    </row>
    <row r="46463" spans="7:7">
      <c r="G46463"/>
    </row>
    <row r="46464" spans="7:7">
      <c r="G46464"/>
    </row>
    <row r="46465" spans="7:7">
      <c r="G46465"/>
    </row>
    <row r="46466" spans="7:7">
      <c r="G46466"/>
    </row>
    <row r="46467" spans="7:7">
      <c r="G46467"/>
    </row>
    <row r="46468" spans="7:7">
      <c r="G46468"/>
    </row>
    <row r="46469" spans="7:7">
      <c r="G46469"/>
    </row>
    <row r="46470" spans="7:7">
      <c r="G46470"/>
    </row>
    <row r="46471" spans="7:7">
      <c r="G46471"/>
    </row>
    <row r="46472" spans="7:7">
      <c r="G46472"/>
    </row>
    <row r="46473" spans="7:7">
      <c r="G46473"/>
    </row>
    <row r="46474" spans="7:7">
      <c r="G46474"/>
    </row>
    <row r="46475" spans="7:7">
      <c r="G46475"/>
    </row>
    <row r="46476" spans="7:7">
      <c r="G46476"/>
    </row>
    <row r="46477" spans="7:7">
      <c r="G46477"/>
    </row>
    <row r="46478" spans="7:7">
      <c r="G46478"/>
    </row>
    <row r="46479" spans="7:7">
      <c r="G46479"/>
    </row>
    <row r="46480" spans="7:7">
      <c r="G46480"/>
    </row>
    <row r="46481" spans="7:7">
      <c r="G46481"/>
    </row>
    <row r="46482" spans="7:7">
      <c r="G46482"/>
    </row>
    <row r="46483" spans="7:7">
      <c r="G46483"/>
    </row>
    <row r="46484" spans="7:7">
      <c r="G46484"/>
    </row>
    <row r="46485" spans="7:7">
      <c r="G46485"/>
    </row>
    <row r="46486" spans="7:7">
      <c r="G46486"/>
    </row>
    <row r="46487" spans="7:7">
      <c r="G46487"/>
    </row>
    <row r="46488" spans="7:7">
      <c r="G46488"/>
    </row>
    <row r="46489" spans="7:7">
      <c r="G46489"/>
    </row>
    <row r="46490" spans="7:7">
      <c r="G46490"/>
    </row>
    <row r="46491" spans="7:7">
      <c r="G46491"/>
    </row>
    <row r="46492" spans="7:7">
      <c r="G46492"/>
    </row>
    <row r="46493" spans="7:7">
      <c r="G46493"/>
    </row>
    <row r="46494" spans="7:7">
      <c r="G46494"/>
    </row>
    <row r="46495" spans="7:7">
      <c r="G46495"/>
    </row>
    <row r="46496" spans="7:7">
      <c r="G46496"/>
    </row>
    <row r="46497" spans="7:7">
      <c r="G46497"/>
    </row>
    <row r="46498" spans="7:7">
      <c r="G46498"/>
    </row>
    <row r="46499" spans="7:7">
      <c r="G46499"/>
    </row>
    <row r="46500" spans="7:7">
      <c r="G46500"/>
    </row>
    <row r="46501" spans="7:7">
      <c r="G46501"/>
    </row>
    <row r="46502" spans="7:7">
      <c r="G46502"/>
    </row>
    <row r="46503" spans="7:7">
      <c r="G46503"/>
    </row>
    <row r="46504" spans="7:7">
      <c r="G46504"/>
    </row>
    <row r="46505" spans="7:7">
      <c r="G46505"/>
    </row>
    <row r="46506" spans="7:7">
      <c r="G46506"/>
    </row>
    <row r="46507" spans="7:7">
      <c r="G46507"/>
    </row>
    <row r="46508" spans="7:7">
      <c r="G46508"/>
    </row>
    <row r="46509" spans="7:7">
      <c r="G46509"/>
    </row>
    <row r="46510" spans="7:7">
      <c r="G46510"/>
    </row>
    <row r="46511" spans="7:7">
      <c r="G46511"/>
    </row>
    <row r="46512" spans="7:7">
      <c r="G46512"/>
    </row>
    <row r="46513" spans="7:7">
      <c r="G46513"/>
    </row>
    <row r="46514" spans="7:7">
      <c r="G46514"/>
    </row>
    <row r="46515" spans="7:7">
      <c r="G46515"/>
    </row>
    <row r="46516" spans="7:7">
      <c r="G46516"/>
    </row>
    <row r="46517" spans="7:7">
      <c r="G46517"/>
    </row>
    <row r="46518" spans="7:7">
      <c r="G46518"/>
    </row>
    <row r="46519" spans="7:7">
      <c r="G46519"/>
    </row>
    <row r="46520" spans="7:7">
      <c r="G46520"/>
    </row>
    <row r="46521" spans="7:7">
      <c r="G46521"/>
    </row>
    <row r="46522" spans="7:7">
      <c r="G46522"/>
    </row>
    <row r="46523" spans="7:7">
      <c r="G46523"/>
    </row>
    <row r="46524" spans="7:7">
      <c r="G46524"/>
    </row>
    <row r="46525" spans="7:7">
      <c r="G46525"/>
    </row>
    <row r="46526" spans="7:7">
      <c r="G46526"/>
    </row>
    <row r="46527" spans="7:7">
      <c r="G46527"/>
    </row>
    <row r="46528" spans="7:7">
      <c r="G46528"/>
    </row>
    <row r="46529" spans="7:7">
      <c r="G46529"/>
    </row>
    <row r="46530" spans="7:7">
      <c r="G46530"/>
    </row>
    <row r="46531" spans="7:7">
      <c r="G46531"/>
    </row>
    <row r="46532" spans="7:7">
      <c r="G46532"/>
    </row>
    <row r="46533" spans="7:7">
      <c r="G46533"/>
    </row>
    <row r="46534" spans="7:7">
      <c r="G46534"/>
    </row>
    <row r="46535" spans="7:7">
      <c r="G46535"/>
    </row>
    <row r="46536" spans="7:7">
      <c r="G46536"/>
    </row>
    <row r="46537" spans="7:7">
      <c r="G46537"/>
    </row>
    <row r="46538" spans="7:7">
      <c r="G46538"/>
    </row>
    <row r="46539" spans="7:7">
      <c r="G46539"/>
    </row>
    <row r="46540" spans="7:7">
      <c r="G46540"/>
    </row>
    <row r="46541" spans="7:7">
      <c r="G46541"/>
    </row>
    <row r="46542" spans="7:7">
      <c r="G46542"/>
    </row>
    <row r="46543" spans="7:7">
      <c r="G46543"/>
    </row>
    <row r="46544" spans="7:7">
      <c r="G46544"/>
    </row>
    <row r="46545" spans="7:7">
      <c r="G46545"/>
    </row>
    <row r="46546" spans="7:7">
      <c r="G46546"/>
    </row>
    <row r="46547" spans="7:7">
      <c r="G46547"/>
    </row>
    <row r="46548" spans="7:7">
      <c r="G46548"/>
    </row>
    <row r="46549" spans="7:7">
      <c r="G46549"/>
    </row>
    <row r="46550" spans="7:7">
      <c r="G46550"/>
    </row>
    <row r="46551" spans="7:7">
      <c r="G46551"/>
    </row>
    <row r="46552" spans="7:7">
      <c r="G46552"/>
    </row>
    <row r="46553" spans="7:7">
      <c r="G46553"/>
    </row>
    <row r="46554" spans="7:7">
      <c r="G46554"/>
    </row>
    <row r="46555" spans="7:7">
      <c r="G46555"/>
    </row>
    <row r="46556" spans="7:7">
      <c r="G46556"/>
    </row>
    <row r="46557" spans="7:7">
      <c r="G46557"/>
    </row>
    <row r="46558" spans="7:7">
      <c r="G46558"/>
    </row>
    <row r="46559" spans="7:7">
      <c r="G46559"/>
    </row>
    <row r="46560" spans="7:7">
      <c r="G46560"/>
    </row>
    <row r="46561" spans="7:7">
      <c r="G46561"/>
    </row>
    <row r="46562" spans="7:7">
      <c r="G46562"/>
    </row>
    <row r="46563" spans="7:7">
      <c r="G46563"/>
    </row>
    <row r="46564" spans="7:7">
      <c r="G46564"/>
    </row>
    <row r="46565" spans="7:7">
      <c r="G46565"/>
    </row>
    <row r="46566" spans="7:7">
      <c r="G46566"/>
    </row>
    <row r="46567" spans="7:7">
      <c r="G46567"/>
    </row>
    <row r="46568" spans="7:7">
      <c r="G46568"/>
    </row>
    <row r="46569" spans="7:7">
      <c r="G46569"/>
    </row>
    <row r="46570" spans="7:7">
      <c r="G46570"/>
    </row>
    <row r="46571" spans="7:7">
      <c r="G46571"/>
    </row>
    <row r="46572" spans="7:7">
      <c r="G46572"/>
    </row>
    <row r="46573" spans="7:7">
      <c r="G46573"/>
    </row>
    <row r="46574" spans="7:7">
      <c r="G46574"/>
    </row>
    <row r="46575" spans="7:7">
      <c r="G46575"/>
    </row>
    <row r="46576" spans="7:7">
      <c r="G46576"/>
    </row>
    <row r="46577" spans="7:7">
      <c r="G46577"/>
    </row>
    <row r="46578" spans="7:7">
      <c r="G46578"/>
    </row>
    <row r="46579" spans="7:7">
      <c r="G46579"/>
    </row>
    <row r="46580" spans="7:7">
      <c r="G46580"/>
    </row>
    <row r="46581" spans="7:7">
      <c r="G46581"/>
    </row>
    <row r="46582" spans="7:7">
      <c r="G46582"/>
    </row>
    <row r="46583" spans="7:7">
      <c r="G46583"/>
    </row>
    <row r="46584" spans="7:7">
      <c r="G46584"/>
    </row>
    <row r="46585" spans="7:7">
      <c r="G46585"/>
    </row>
    <row r="46586" spans="7:7">
      <c r="G46586"/>
    </row>
    <row r="46587" spans="7:7">
      <c r="G46587"/>
    </row>
    <row r="46588" spans="7:7">
      <c r="G46588"/>
    </row>
    <row r="46589" spans="7:7">
      <c r="G46589"/>
    </row>
    <row r="46590" spans="7:7">
      <c r="G46590"/>
    </row>
    <row r="46591" spans="7:7">
      <c r="G46591"/>
    </row>
    <row r="46592" spans="7:7">
      <c r="G46592"/>
    </row>
    <row r="46593" spans="7:7">
      <c r="G46593"/>
    </row>
    <row r="46594" spans="7:7">
      <c r="G46594"/>
    </row>
    <row r="46595" spans="7:7">
      <c r="G46595"/>
    </row>
    <row r="46596" spans="7:7">
      <c r="G46596"/>
    </row>
    <row r="46597" spans="7:7">
      <c r="G46597"/>
    </row>
    <row r="46598" spans="7:7">
      <c r="G46598"/>
    </row>
    <row r="46599" spans="7:7">
      <c r="G46599"/>
    </row>
    <row r="46600" spans="7:7">
      <c r="G46600"/>
    </row>
    <row r="46601" spans="7:7">
      <c r="G46601"/>
    </row>
    <row r="46602" spans="7:7">
      <c r="G46602"/>
    </row>
    <row r="46603" spans="7:7">
      <c r="G46603"/>
    </row>
    <row r="46604" spans="7:7">
      <c r="G46604"/>
    </row>
    <row r="46605" spans="7:7">
      <c r="G46605"/>
    </row>
    <row r="46606" spans="7:7">
      <c r="G46606"/>
    </row>
    <row r="46607" spans="7:7">
      <c r="G46607"/>
    </row>
    <row r="46608" spans="7:7">
      <c r="G46608"/>
    </row>
    <row r="46609" spans="7:7">
      <c r="G46609"/>
    </row>
    <row r="46610" spans="7:7">
      <c r="G46610"/>
    </row>
    <row r="46611" spans="7:7">
      <c r="G46611"/>
    </row>
    <row r="46612" spans="7:7">
      <c r="G46612"/>
    </row>
    <row r="46613" spans="7:7">
      <c r="G46613"/>
    </row>
    <row r="46614" spans="7:7">
      <c r="G46614"/>
    </row>
    <row r="46615" spans="7:7">
      <c r="G46615"/>
    </row>
    <row r="46616" spans="7:7">
      <c r="G46616"/>
    </row>
    <row r="46617" spans="7:7">
      <c r="G46617"/>
    </row>
    <row r="46618" spans="7:7">
      <c r="G46618"/>
    </row>
    <row r="46619" spans="7:7">
      <c r="G46619"/>
    </row>
    <row r="46620" spans="7:7">
      <c r="G46620"/>
    </row>
    <row r="46621" spans="7:7">
      <c r="G46621"/>
    </row>
    <row r="46622" spans="7:7">
      <c r="G46622"/>
    </row>
    <row r="46623" spans="7:7">
      <c r="G46623"/>
    </row>
    <row r="46624" spans="7:7">
      <c r="G46624"/>
    </row>
    <row r="46625" spans="7:7">
      <c r="G46625"/>
    </row>
    <row r="46626" spans="7:7">
      <c r="G46626"/>
    </row>
    <row r="46627" spans="7:7">
      <c r="G46627"/>
    </row>
    <row r="46628" spans="7:7">
      <c r="G46628"/>
    </row>
    <row r="46629" spans="7:7">
      <c r="G46629"/>
    </row>
    <row r="46630" spans="7:7">
      <c r="G46630"/>
    </row>
    <row r="46631" spans="7:7">
      <c r="G46631"/>
    </row>
    <row r="46632" spans="7:7">
      <c r="G46632"/>
    </row>
    <row r="46633" spans="7:7">
      <c r="G46633"/>
    </row>
    <row r="46634" spans="7:7">
      <c r="G46634"/>
    </row>
    <row r="46635" spans="7:7">
      <c r="G46635"/>
    </row>
    <row r="46636" spans="7:7">
      <c r="G46636"/>
    </row>
    <row r="46637" spans="7:7">
      <c r="G46637"/>
    </row>
    <row r="46638" spans="7:7">
      <c r="G46638"/>
    </row>
    <row r="46639" spans="7:7">
      <c r="G46639"/>
    </row>
    <row r="46640" spans="7:7">
      <c r="G46640"/>
    </row>
    <row r="46641" spans="7:7">
      <c r="G46641"/>
    </row>
    <row r="46642" spans="7:7">
      <c r="G46642"/>
    </row>
    <row r="46643" spans="7:7">
      <c r="G46643"/>
    </row>
    <row r="46644" spans="7:7">
      <c r="G46644"/>
    </row>
    <row r="46645" spans="7:7">
      <c r="G46645"/>
    </row>
    <row r="46646" spans="7:7">
      <c r="G46646"/>
    </row>
    <row r="46647" spans="7:7">
      <c r="G46647"/>
    </row>
    <row r="46648" spans="7:7">
      <c r="G46648"/>
    </row>
    <row r="46649" spans="7:7">
      <c r="G46649"/>
    </row>
    <row r="46650" spans="7:7">
      <c r="G46650"/>
    </row>
    <row r="46651" spans="7:7">
      <c r="G46651"/>
    </row>
    <row r="46652" spans="7:7">
      <c r="G46652"/>
    </row>
    <row r="46653" spans="7:7">
      <c r="G46653"/>
    </row>
    <row r="46654" spans="7:7">
      <c r="G46654"/>
    </row>
    <row r="46655" spans="7:7">
      <c r="G46655"/>
    </row>
    <row r="46656" spans="7:7">
      <c r="G46656"/>
    </row>
    <row r="46657" spans="7:7">
      <c r="G46657"/>
    </row>
    <row r="46658" spans="7:7">
      <c r="G46658"/>
    </row>
    <row r="46659" spans="7:7">
      <c r="G46659"/>
    </row>
    <row r="46660" spans="7:7">
      <c r="G46660"/>
    </row>
    <row r="46661" spans="7:7">
      <c r="G46661"/>
    </row>
    <row r="46662" spans="7:7">
      <c r="G46662"/>
    </row>
    <row r="46663" spans="7:7">
      <c r="G46663"/>
    </row>
    <row r="46664" spans="7:7">
      <c r="G46664"/>
    </row>
    <row r="46665" spans="7:7">
      <c r="G46665"/>
    </row>
    <row r="46666" spans="7:7">
      <c r="G46666"/>
    </row>
    <row r="46667" spans="7:7">
      <c r="G46667"/>
    </row>
    <row r="46668" spans="7:7">
      <c r="G46668"/>
    </row>
    <row r="46669" spans="7:7">
      <c r="G46669"/>
    </row>
    <row r="46670" spans="7:7">
      <c r="G46670"/>
    </row>
    <row r="46671" spans="7:7">
      <c r="G46671"/>
    </row>
    <row r="46672" spans="7:7">
      <c r="G46672"/>
    </row>
    <row r="46673" spans="7:7">
      <c r="G46673"/>
    </row>
    <row r="46674" spans="7:7">
      <c r="G46674"/>
    </row>
    <row r="46675" spans="7:7">
      <c r="G46675"/>
    </row>
    <row r="46676" spans="7:7">
      <c r="G46676"/>
    </row>
    <row r="46677" spans="7:7">
      <c r="G46677"/>
    </row>
    <row r="46678" spans="7:7">
      <c r="G46678"/>
    </row>
    <row r="46679" spans="7:7">
      <c r="G46679"/>
    </row>
    <row r="46680" spans="7:7">
      <c r="G46680"/>
    </row>
    <row r="46681" spans="7:7">
      <c r="G46681"/>
    </row>
    <row r="46682" spans="7:7">
      <c r="G46682"/>
    </row>
    <row r="46683" spans="7:7">
      <c r="G46683"/>
    </row>
    <row r="46684" spans="7:7">
      <c r="G46684"/>
    </row>
    <row r="46685" spans="7:7">
      <c r="G46685"/>
    </row>
    <row r="46686" spans="7:7">
      <c r="G46686"/>
    </row>
    <row r="46687" spans="7:7">
      <c r="G46687"/>
    </row>
    <row r="46688" spans="7:7">
      <c r="G46688"/>
    </row>
    <row r="46689" spans="7:7">
      <c r="G46689"/>
    </row>
    <row r="46690" spans="7:7">
      <c r="G46690"/>
    </row>
    <row r="46691" spans="7:7">
      <c r="G46691"/>
    </row>
    <row r="46692" spans="7:7">
      <c r="G46692"/>
    </row>
    <row r="46693" spans="7:7">
      <c r="G46693"/>
    </row>
    <row r="46694" spans="7:7">
      <c r="G46694"/>
    </row>
    <row r="46695" spans="7:7">
      <c r="G46695"/>
    </row>
    <row r="46696" spans="7:7">
      <c r="G46696"/>
    </row>
    <row r="46697" spans="7:7">
      <c r="G46697"/>
    </row>
    <row r="46698" spans="7:7">
      <c r="G46698"/>
    </row>
    <row r="46699" spans="7:7">
      <c r="G46699"/>
    </row>
    <row r="46700" spans="7:7">
      <c r="G46700"/>
    </row>
    <row r="46701" spans="7:7">
      <c r="G46701"/>
    </row>
    <row r="46702" spans="7:7">
      <c r="G46702"/>
    </row>
    <row r="46703" spans="7:7">
      <c r="G46703"/>
    </row>
    <row r="46704" spans="7:7">
      <c r="G46704"/>
    </row>
    <row r="46705" spans="7:7">
      <c r="G46705"/>
    </row>
    <row r="46706" spans="7:7">
      <c r="G46706"/>
    </row>
    <row r="46707" spans="7:7">
      <c r="G46707"/>
    </row>
    <row r="46708" spans="7:7">
      <c r="G46708"/>
    </row>
    <row r="46709" spans="7:7">
      <c r="G46709"/>
    </row>
    <row r="46710" spans="7:7">
      <c r="G46710"/>
    </row>
    <row r="46711" spans="7:7">
      <c r="G46711"/>
    </row>
    <row r="46712" spans="7:7">
      <c r="G46712"/>
    </row>
    <row r="46713" spans="7:7">
      <c r="G46713"/>
    </row>
    <row r="46714" spans="7:7">
      <c r="G46714"/>
    </row>
    <row r="46715" spans="7:7">
      <c r="G46715"/>
    </row>
    <row r="46716" spans="7:7">
      <c r="G46716"/>
    </row>
    <row r="46717" spans="7:7">
      <c r="G46717"/>
    </row>
    <row r="46718" spans="7:7">
      <c r="G46718"/>
    </row>
    <row r="46719" spans="7:7">
      <c r="G46719"/>
    </row>
    <row r="46720" spans="7:7">
      <c r="G46720"/>
    </row>
    <row r="46721" spans="7:7">
      <c r="G46721"/>
    </row>
    <row r="46722" spans="7:7">
      <c r="G46722"/>
    </row>
    <row r="46723" spans="7:7">
      <c r="G46723"/>
    </row>
    <row r="46724" spans="7:7">
      <c r="G46724"/>
    </row>
    <row r="46725" spans="7:7">
      <c r="G46725"/>
    </row>
    <row r="46726" spans="7:7">
      <c r="G46726"/>
    </row>
    <row r="46727" spans="7:7">
      <c r="G46727"/>
    </row>
    <row r="46728" spans="7:7">
      <c r="G46728"/>
    </row>
    <row r="46729" spans="7:7">
      <c r="G46729"/>
    </row>
    <row r="46730" spans="7:7">
      <c r="G46730"/>
    </row>
    <row r="46731" spans="7:7">
      <c r="G46731"/>
    </row>
    <row r="46732" spans="7:7">
      <c r="G46732"/>
    </row>
    <row r="46733" spans="7:7">
      <c r="G46733"/>
    </row>
    <row r="46734" spans="7:7">
      <c r="G46734"/>
    </row>
    <row r="46735" spans="7:7">
      <c r="G46735"/>
    </row>
    <row r="46736" spans="7:7">
      <c r="G46736"/>
    </row>
    <row r="46737" spans="7:7">
      <c r="G46737"/>
    </row>
    <row r="46738" spans="7:7">
      <c r="G46738"/>
    </row>
    <row r="46739" spans="7:7">
      <c r="G46739"/>
    </row>
    <row r="46740" spans="7:7">
      <c r="G46740"/>
    </row>
    <row r="46741" spans="7:7">
      <c r="G46741"/>
    </row>
    <row r="46742" spans="7:7">
      <c r="G46742"/>
    </row>
    <row r="46743" spans="7:7">
      <c r="G46743"/>
    </row>
    <row r="46744" spans="7:7">
      <c r="G46744"/>
    </row>
    <row r="46745" spans="7:7">
      <c r="G46745"/>
    </row>
    <row r="46746" spans="7:7">
      <c r="G46746"/>
    </row>
    <row r="46747" spans="7:7">
      <c r="G46747"/>
    </row>
    <row r="46748" spans="7:7">
      <c r="G46748"/>
    </row>
    <row r="46749" spans="7:7">
      <c r="G46749"/>
    </row>
    <row r="46750" spans="7:7">
      <c r="G46750"/>
    </row>
    <row r="46751" spans="7:7">
      <c r="G46751"/>
    </row>
    <row r="46752" spans="7:7">
      <c r="G46752"/>
    </row>
    <row r="46753" spans="7:7">
      <c r="G46753"/>
    </row>
    <row r="46754" spans="7:7">
      <c r="G46754"/>
    </row>
    <row r="46755" spans="7:7">
      <c r="G46755"/>
    </row>
    <row r="46756" spans="7:7">
      <c r="G46756"/>
    </row>
    <row r="46757" spans="7:7">
      <c r="G46757"/>
    </row>
    <row r="46758" spans="7:7">
      <c r="G46758"/>
    </row>
    <row r="46759" spans="7:7">
      <c r="G46759"/>
    </row>
    <row r="46760" spans="7:7">
      <c r="G46760"/>
    </row>
    <row r="46761" spans="7:7">
      <c r="G46761"/>
    </row>
    <row r="46762" spans="7:7">
      <c r="G46762"/>
    </row>
    <row r="46763" spans="7:7">
      <c r="G46763"/>
    </row>
    <row r="46764" spans="7:7">
      <c r="G46764"/>
    </row>
    <row r="46765" spans="7:7">
      <c r="G46765"/>
    </row>
    <row r="46766" spans="7:7">
      <c r="G46766"/>
    </row>
    <row r="46767" spans="7:7">
      <c r="G46767"/>
    </row>
    <row r="46768" spans="7:7">
      <c r="G46768"/>
    </row>
    <row r="46769" spans="7:7">
      <c r="G46769"/>
    </row>
    <row r="46770" spans="7:7">
      <c r="G46770"/>
    </row>
    <row r="46771" spans="7:7">
      <c r="G46771"/>
    </row>
    <row r="46772" spans="7:7">
      <c r="G46772"/>
    </row>
    <row r="46773" spans="7:7">
      <c r="G46773"/>
    </row>
    <row r="46774" spans="7:7">
      <c r="G46774"/>
    </row>
    <row r="46775" spans="7:7">
      <c r="G46775"/>
    </row>
    <row r="46776" spans="7:7">
      <c r="G46776"/>
    </row>
    <row r="46777" spans="7:7">
      <c r="G46777"/>
    </row>
    <row r="46778" spans="7:7">
      <c r="G46778"/>
    </row>
    <row r="46779" spans="7:7">
      <c r="G46779"/>
    </row>
    <row r="46780" spans="7:7">
      <c r="G46780"/>
    </row>
    <row r="46781" spans="7:7">
      <c r="G46781"/>
    </row>
    <row r="46782" spans="7:7">
      <c r="G46782"/>
    </row>
    <row r="46783" spans="7:7">
      <c r="G46783"/>
    </row>
    <row r="46784" spans="7:7">
      <c r="G46784"/>
    </row>
    <row r="46785" spans="7:7">
      <c r="G46785"/>
    </row>
    <row r="46786" spans="7:7">
      <c r="G46786"/>
    </row>
    <row r="46787" spans="7:7">
      <c r="G46787"/>
    </row>
    <row r="46788" spans="7:7">
      <c r="G46788"/>
    </row>
    <row r="46789" spans="7:7">
      <c r="G46789"/>
    </row>
    <row r="46790" spans="7:7">
      <c r="G46790"/>
    </row>
    <row r="46791" spans="7:7">
      <c r="G46791"/>
    </row>
    <row r="46792" spans="7:7">
      <c r="G46792"/>
    </row>
    <row r="46793" spans="7:7">
      <c r="G46793"/>
    </row>
    <row r="46794" spans="7:7">
      <c r="G46794"/>
    </row>
    <row r="46795" spans="7:7">
      <c r="G46795"/>
    </row>
    <row r="46796" spans="7:7">
      <c r="G46796"/>
    </row>
    <row r="46797" spans="7:7">
      <c r="G46797"/>
    </row>
    <row r="46798" spans="7:7">
      <c r="G46798"/>
    </row>
    <row r="46799" spans="7:7">
      <c r="G46799"/>
    </row>
    <row r="46800" spans="7:7">
      <c r="G46800"/>
    </row>
    <row r="46801" spans="7:7">
      <c r="G46801"/>
    </row>
    <row r="46802" spans="7:7">
      <c r="G46802"/>
    </row>
    <row r="46803" spans="7:7">
      <c r="G46803"/>
    </row>
    <row r="46804" spans="7:7">
      <c r="G46804"/>
    </row>
    <row r="46805" spans="7:7">
      <c r="G46805"/>
    </row>
    <row r="46806" spans="7:7">
      <c r="G46806"/>
    </row>
    <row r="46807" spans="7:7">
      <c r="G46807"/>
    </row>
    <row r="46808" spans="7:7">
      <c r="G46808"/>
    </row>
    <row r="46809" spans="7:7">
      <c r="G46809"/>
    </row>
    <row r="46810" spans="7:7">
      <c r="G46810"/>
    </row>
    <row r="46811" spans="7:7">
      <c r="G46811"/>
    </row>
    <row r="46812" spans="7:7">
      <c r="G46812"/>
    </row>
    <row r="46813" spans="7:7">
      <c r="G46813"/>
    </row>
    <row r="46814" spans="7:7">
      <c r="G46814"/>
    </row>
    <row r="46815" spans="7:7">
      <c r="G46815"/>
    </row>
    <row r="46816" spans="7:7">
      <c r="G46816"/>
    </row>
    <row r="46817" spans="7:7">
      <c r="G46817"/>
    </row>
    <row r="46818" spans="7:7">
      <c r="G46818"/>
    </row>
    <row r="46819" spans="7:7">
      <c r="G46819"/>
    </row>
    <row r="46820" spans="7:7">
      <c r="G46820"/>
    </row>
    <row r="46821" spans="7:7">
      <c r="G46821"/>
    </row>
    <row r="46822" spans="7:7">
      <c r="G46822"/>
    </row>
    <row r="46823" spans="7:7">
      <c r="G46823"/>
    </row>
    <row r="46824" spans="7:7">
      <c r="G46824"/>
    </row>
    <row r="46825" spans="7:7">
      <c r="G46825"/>
    </row>
    <row r="46826" spans="7:7">
      <c r="G46826"/>
    </row>
    <row r="46827" spans="7:7">
      <c r="G46827"/>
    </row>
    <row r="46828" spans="7:7">
      <c r="G46828"/>
    </row>
    <row r="46829" spans="7:7">
      <c r="G46829"/>
    </row>
    <row r="46830" spans="7:7">
      <c r="G46830"/>
    </row>
    <row r="46831" spans="7:7">
      <c r="G46831"/>
    </row>
    <row r="46832" spans="7:7">
      <c r="G46832"/>
    </row>
    <row r="46833" spans="7:7">
      <c r="G46833"/>
    </row>
    <row r="46834" spans="7:7">
      <c r="G46834"/>
    </row>
    <row r="46835" spans="7:7">
      <c r="G46835"/>
    </row>
    <row r="46836" spans="7:7">
      <c r="G46836"/>
    </row>
    <row r="46837" spans="7:7">
      <c r="G46837"/>
    </row>
    <row r="46838" spans="7:7">
      <c r="G46838"/>
    </row>
    <row r="46839" spans="7:7">
      <c r="G46839"/>
    </row>
    <row r="46840" spans="7:7">
      <c r="G46840"/>
    </row>
    <row r="46841" spans="7:7">
      <c r="G46841"/>
    </row>
    <row r="46842" spans="7:7">
      <c r="G46842"/>
    </row>
    <row r="46843" spans="7:7">
      <c r="G46843"/>
    </row>
    <row r="46844" spans="7:7">
      <c r="G46844"/>
    </row>
    <row r="46845" spans="7:7">
      <c r="G46845"/>
    </row>
    <row r="46846" spans="7:7">
      <c r="G46846"/>
    </row>
    <row r="46847" spans="7:7">
      <c r="G46847"/>
    </row>
    <row r="46848" spans="7:7">
      <c r="G46848"/>
    </row>
    <row r="46849" spans="7:7">
      <c r="G46849"/>
    </row>
    <row r="46850" spans="7:7">
      <c r="G46850"/>
    </row>
    <row r="46851" spans="7:7">
      <c r="G46851"/>
    </row>
    <row r="46852" spans="7:7">
      <c r="G46852"/>
    </row>
    <row r="46853" spans="7:7">
      <c r="G46853"/>
    </row>
    <row r="46854" spans="7:7">
      <c r="G46854"/>
    </row>
    <row r="46855" spans="7:7">
      <c r="G46855"/>
    </row>
    <row r="46856" spans="7:7">
      <c r="G46856"/>
    </row>
    <row r="46857" spans="7:7">
      <c r="G46857"/>
    </row>
    <row r="46858" spans="7:7">
      <c r="G46858"/>
    </row>
    <row r="46859" spans="7:7">
      <c r="G46859"/>
    </row>
    <row r="46860" spans="7:7">
      <c r="G46860"/>
    </row>
    <row r="46861" spans="7:7">
      <c r="G46861"/>
    </row>
    <row r="46862" spans="7:7">
      <c r="G46862"/>
    </row>
    <row r="46863" spans="7:7">
      <c r="G46863"/>
    </row>
    <row r="46864" spans="7:7">
      <c r="G46864"/>
    </row>
    <row r="46865" spans="7:7">
      <c r="G46865"/>
    </row>
    <row r="46866" spans="7:7">
      <c r="G46866"/>
    </row>
    <row r="46867" spans="7:7">
      <c r="G46867"/>
    </row>
    <row r="46868" spans="7:7">
      <c r="G46868"/>
    </row>
    <row r="46869" spans="7:7">
      <c r="G46869"/>
    </row>
    <row r="46870" spans="7:7">
      <c r="G46870"/>
    </row>
    <row r="46871" spans="7:7">
      <c r="G46871"/>
    </row>
    <row r="46872" spans="7:7">
      <c r="G46872"/>
    </row>
    <row r="46873" spans="7:7">
      <c r="G46873"/>
    </row>
    <row r="46874" spans="7:7">
      <c r="G46874"/>
    </row>
    <row r="46875" spans="7:7">
      <c r="G46875"/>
    </row>
    <row r="46876" spans="7:7">
      <c r="G46876"/>
    </row>
    <row r="46877" spans="7:7">
      <c r="G46877"/>
    </row>
    <row r="46878" spans="7:7">
      <c r="G46878"/>
    </row>
    <row r="46879" spans="7:7">
      <c r="G46879"/>
    </row>
    <row r="46880" spans="7:7">
      <c r="G46880"/>
    </row>
    <row r="46881" spans="7:7">
      <c r="G46881"/>
    </row>
    <row r="46882" spans="7:7">
      <c r="G46882"/>
    </row>
    <row r="46883" spans="7:7">
      <c r="G46883"/>
    </row>
    <row r="46884" spans="7:7">
      <c r="G46884"/>
    </row>
    <row r="46885" spans="7:7">
      <c r="G46885"/>
    </row>
    <row r="46886" spans="7:7">
      <c r="G46886"/>
    </row>
    <row r="46887" spans="7:7">
      <c r="G46887"/>
    </row>
    <row r="46888" spans="7:7">
      <c r="G46888"/>
    </row>
    <row r="46889" spans="7:7">
      <c r="G46889"/>
    </row>
    <row r="46890" spans="7:7">
      <c r="G46890"/>
    </row>
    <row r="46891" spans="7:7">
      <c r="G46891"/>
    </row>
    <row r="46892" spans="7:7">
      <c r="G46892"/>
    </row>
    <row r="46893" spans="7:7">
      <c r="G46893"/>
    </row>
    <row r="46894" spans="7:7">
      <c r="G46894"/>
    </row>
    <row r="46895" spans="7:7">
      <c r="G46895"/>
    </row>
    <row r="46896" spans="7:7">
      <c r="G46896"/>
    </row>
    <row r="46897" spans="7:7">
      <c r="G46897"/>
    </row>
    <row r="46898" spans="7:7">
      <c r="G46898"/>
    </row>
    <row r="46899" spans="7:7">
      <c r="G46899"/>
    </row>
    <row r="46900" spans="7:7">
      <c r="G46900"/>
    </row>
    <row r="46901" spans="7:7">
      <c r="G46901"/>
    </row>
    <row r="46902" spans="7:7">
      <c r="G46902"/>
    </row>
    <row r="46903" spans="7:7">
      <c r="G46903"/>
    </row>
    <row r="46904" spans="7:7">
      <c r="G46904"/>
    </row>
    <row r="46905" spans="7:7">
      <c r="G46905"/>
    </row>
    <row r="46906" spans="7:7">
      <c r="G46906"/>
    </row>
    <row r="46907" spans="7:7">
      <c r="G46907"/>
    </row>
    <row r="46908" spans="7:7">
      <c r="G46908"/>
    </row>
    <row r="46909" spans="7:7">
      <c r="G46909"/>
    </row>
    <row r="46910" spans="7:7">
      <c r="G46910"/>
    </row>
    <row r="46911" spans="7:7">
      <c r="G46911"/>
    </row>
    <row r="46912" spans="7:7">
      <c r="G46912"/>
    </row>
    <row r="46913" spans="7:7">
      <c r="G46913"/>
    </row>
    <row r="46914" spans="7:7">
      <c r="G46914"/>
    </row>
    <row r="46915" spans="7:7">
      <c r="G46915"/>
    </row>
    <row r="46916" spans="7:7">
      <c r="G46916"/>
    </row>
    <row r="46917" spans="7:7">
      <c r="G46917"/>
    </row>
    <row r="46918" spans="7:7">
      <c r="G46918"/>
    </row>
    <row r="46919" spans="7:7">
      <c r="G46919"/>
    </row>
    <row r="46920" spans="7:7">
      <c r="G46920"/>
    </row>
    <row r="46921" spans="7:7">
      <c r="G46921"/>
    </row>
    <row r="46922" spans="7:7">
      <c r="G46922"/>
    </row>
    <row r="46923" spans="7:7">
      <c r="G46923"/>
    </row>
    <row r="46924" spans="7:7">
      <c r="G46924"/>
    </row>
    <row r="46925" spans="7:7">
      <c r="G46925"/>
    </row>
    <row r="46926" spans="7:7">
      <c r="G46926"/>
    </row>
    <row r="46927" spans="7:7">
      <c r="G46927"/>
    </row>
    <row r="46928" spans="7:7">
      <c r="G46928"/>
    </row>
    <row r="46929" spans="7:7">
      <c r="G46929"/>
    </row>
    <row r="46930" spans="7:7">
      <c r="G46930"/>
    </row>
    <row r="46931" spans="7:7">
      <c r="G46931"/>
    </row>
    <row r="46932" spans="7:7">
      <c r="G46932"/>
    </row>
    <row r="46933" spans="7:7">
      <c r="G46933"/>
    </row>
    <row r="46934" spans="7:7">
      <c r="G46934"/>
    </row>
    <row r="46935" spans="7:7">
      <c r="G46935"/>
    </row>
    <row r="46936" spans="7:7">
      <c r="G46936"/>
    </row>
    <row r="46937" spans="7:7">
      <c r="G46937"/>
    </row>
    <row r="46938" spans="7:7">
      <c r="G46938"/>
    </row>
    <row r="46939" spans="7:7">
      <c r="G46939"/>
    </row>
    <row r="46940" spans="7:7">
      <c r="G46940"/>
    </row>
    <row r="46941" spans="7:7">
      <c r="G46941"/>
    </row>
    <row r="46942" spans="7:7">
      <c r="G46942"/>
    </row>
    <row r="46943" spans="7:7">
      <c r="G46943"/>
    </row>
    <row r="46944" spans="7:7">
      <c r="G46944"/>
    </row>
    <row r="46945" spans="7:7">
      <c r="G46945"/>
    </row>
    <row r="46946" spans="7:7">
      <c r="G46946"/>
    </row>
    <row r="46947" spans="7:7">
      <c r="G46947"/>
    </row>
    <row r="46948" spans="7:7">
      <c r="G46948"/>
    </row>
    <row r="46949" spans="7:7">
      <c r="G46949"/>
    </row>
    <row r="46950" spans="7:7">
      <c r="G46950"/>
    </row>
    <row r="46951" spans="7:7">
      <c r="G46951"/>
    </row>
    <row r="46952" spans="7:7">
      <c r="G46952"/>
    </row>
    <row r="46953" spans="7:7">
      <c r="G46953"/>
    </row>
    <row r="46954" spans="7:7">
      <c r="G46954"/>
    </row>
    <row r="46955" spans="7:7">
      <c r="G46955"/>
    </row>
    <row r="46956" spans="7:7">
      <c r="G46956"/>
    </row>
    <row r="46957" spans="7:7">
      <c r="G46957"/>
    </row>
    <row r="46958" spans="7:7">
      <c r="G46958"/>
    </row>
    <row r="46959" spans="7:7">
      <c r="G46959"/>
    </row>
    <row r="46960" spans="7:7">
      <c r="G46960"/>
    </row>
    <row r="46961" spans="7:7">
      <c r="G46961"/>
    </row>
    <row r="46962" spans="7:7">
      <c r="G46962"/>
    </row>
    <row r="46963" spans="7:7">
      <c r="G46963"/>
    </row>
    <row r="46964" spans="7:7">
      <c r="G46964"/>
    </row>
    <row r="46965" spans="7:7">
      <c r="G46965"/>
    </row>
    <row r="46966" spans="7:7">
      <c r="G46966"/>
    </row>
    <row r="46967" spans="7:7">
      <c r="G46967"/>
    </row>
    <row r="46968" spans="7:7">
      <c r="G46968"/>
    </row>
    <row r="46969" spans="7:7">
      <c r="G46969"/>
    </row>
    <row r="46970" spans="7:7">
      <c r="G46970"/>
    </row>
    <row r="46971" spans="7:7">
      <c r="G46971"/>
    </row>
    <row r="46972" spans="7:7">
      <c r="G46972"/>
    </row>
    <row r="46973" spans="7:7">
      <c r="G46973"/>
    </row>
    <row r="46974" spans="7:7">
      <c r="G46974"/>
    </row>
    <row r="46975" spans="7:7">
      <c r="G46975"/>
    </row>
    <row r="46976" spans="7:7">
      <c r="G46976"/>
    </row>
    <row r="46977" spans="7:7">
      <c r="G46977"/>
    </row>
    <row r="46978" spans="7:7">
      <c r="G46978"/>
    </row>
    <row r="46979" spans="7:7">
      <c r="G46979"/>
    </row>
    <row r="46980" spans="7:7">
      <c r="G46980"/>
    </row>
    <row r="46981" spans="7:7">
      <c r="G46981"/>
    </row>
    <row r="46982" spans="7:7">
      <c r="G46982"/>
    </row>
    <row r="46983" spans="7:7">
      <c r="G46983"/>
    </row>
    <row r="46984" spans="7:7">
      <c r="G46984"/>
    </row>
    <row r="46985" spans="7:7">
      <c r="G46985"/>
    </row>
    <row r="46986" spans="7:7">
      <c r="G46986"/>
    </row>
    <row r="46987" spans="7:7">
      <c r="G46987"/>
    </row>
    <row r="46988" spans="7:7">
      <c r="G46988"/>
    </row>
    <row r="46989" spans="7:7">
      <c r="G46989"/>
    </row>
    <row r="46990" spans="7:7">
      <c r="G46990"/>
    </row>
    <row r="46991" spans="7:7">
      <c r="G46991"/>
    </row>
    <row r="46992" spans="7:7">
      <c r="G46992"/>
    </row>
    <row r="46993" spans="7:7">
      <c r="G46993"/>
    </row>
    <row r="46994" spans="7:7">
      <c r="G46994"/>
    </row>
    <row r="46995" spans="7:7">
      <c r="G46995"/>
    </row>
    <row r="46996" spans="7:7">
      <c r="G46996"/>
    </row>
    <row r="46997" spans="7:7">
      <c r="G46997"/>
    </row>
    <row r="46998" spans="7:7">
      <c r="G46998"/>
    </row>
    <row r="46999" spans="7:7">
      <c r="G46999"/>
    </row>
    <row r="47000" spans="7:7">
      <c r="G47000"/>
    </row>
    <row r="47001" spans="7:7">
      <c r="G47001"/>
    </row>
    <row r="47002" spans="7:7">
      <c r="G47002"/>
    </row>
    <row r="47003" spans="7:7">
      <c r="G47003"/>
    </row>
    <row r="47004" spans="7:7">
      <c r="G47004"/>
    </row>
    <row r="47005" spans="7:7">
      <c r="G47005"/>
    </row>
    <row r="47006" spans="7:7">
      <c r="G47006"/>
    </row>
    <row r="47007" spans="7:7">
      <c r="G47007"/>
    </row>
    <row r="47008" spans="7:7">
      <c r="G47008"/>
    </row>
    <row r="47009" spans="7:7">
      <c r="G47009"/>
    </row>
    <row r="47010" spans="7:7">
      <c r="G47010"/>
    </row>
    <row r="47011" spans="7:7">
      <c r="G47011"/>
    </row>
    <row r="47012" spans="7:7">
      <c r="G47012"/>
    </row>
    <row r="47013" spans="7:7">
      <c r="G47013"/>
    </row>
    <row r="47014" spans="7:7">
      <c r="G47014"/>
    </row>
    <row r="47015" spans="7:7">
      <c r="G47015"/>
    </row>
    <row r="47016" spans="7:7">
      <c r="G47016"/>
    </row>
    <row r="47017" spans="7:7">
      <c r="G47017"/>
    </row>
    <row r="47018" spans="7:7">
      <c r="G47018"/>
    </row>
    <row r="47019" spans="7:7">
      <c r="G47019"/>
    </row>
    <row r="47020" spans="7:7">
      <c r="G47020"/>
    </row>
    <row r="47021" spans="7:7">
      <c r="G47021"/>
    </row>
    <row r="47022" spans="7:7">
      <c r="G47022"/>
    </row>
    <row r="47023" spans="7:7">
      <c r="G47023"/>
    </row>
    <row r="47024" spans="7:7">
      <c r="G47024"/>
    </row>
    <row r="47025" spans="7:7">
      <c r="G47025"/>
    </row>
    <row r="47026" spans="7:7">
      <c r="G47026"/>
    </row>
    <row r="47027" spans="7:7">
      <c r="G47027"/>
    </row>
    <row r="47028" spans="7:7">
      <c r="G47028"/>
    </row>
    <row r="47029" spans="7:7">
      <c r="G47029"/>
    </row>
    <row r="47030" spans="7:7">
      <c r="G47030"/>
    </row>
    <row r="47031" spans="7:7">
      <c r="G47031"/>
    </row>
    <row r="47032" spans="7:7">
      <c r="G47032"/>
    </row>
    <row r="47033" spans="7:7">
      <c r="G47033"/>
    </row>
    <row r="47034" spans="7:7">
      <c r="G47034"/>
    </row>
    <row r="47035" spans="7:7">
      <c r="G47035"/>
    </row>
    <row r="47036" spans="7:7">
      <c r="G47036"/>
    </row>
    <row r="47037" spans="7:7">
      <c r="G47037"/>
    </row>
    <row r="47038" spans="7:7">
      <c r="G47038"/>
    </row>
    <row r="47039" spans="7:7">
      <c r="G47039"/>
    </row>
    <row r="47040" spans="7:7">
      <c r="G47040"/>
    </row>
    <row r="47041" spans="7:7">
      <c r="G47041"/>
    </row>
    <row r="47042" spans="7:7">
      <c r="G47042"/>
    </row>
    <row r="47043" spans="7:7">
      <c r="G47043"/>
    </row>
    <row r="47044" spans="7:7">
      <c r="G47044"/>
    </row>
    <row r="47045" spans="7:7">
      <c r="G47045"/>
    </row>
    <row r="47046" spans="7:7">
      <c r="G47046"/>
    </row>
    <row r="47047" spans="7:7">
      <c r="G47047"/>
    </row>
    <row r="47048" spans="7:7">
      <c r="G47048"/>
    </row>
    <row r="47049" spans="7:7">
      <c r="G47049"/>
    </row>
    <row r="47050" spans="7:7">
      <c r="G47050"/>
    </row>
    <row r="47051" spans="7:7">
      <c r="G47051"/>
    </row>
    <row r="47052" spans="7:7">
      <c r="G47052"/>
    </row>
    <row r="47053" spans="7:7">
      <c r="G47053"/>
    </row>
    <row r="47054" spans="7:7">
      <c r="G47054"/>
    </row>
    <row r="47055" spans="7:7">
      <c r="G47055"/>
    </row>
    <row r="47056" spans="7:7">
      <c r="G47056"/>
    </row>
    <row r="47057" spans="7:7">
      <c r="G47057"/>
    </row>
    <row r="47058" spans="7:7">
      <c r="G47058"/>
    </row>
    <row r="47059" spans="7:7">
      <c r="G47059"/>
    </row>
    <row r="47060" spans="7:7">
      <c r="G47060"/>
    </row>
    <row r="47061" spans="7:7">
      <c r="G47061"/>
    </row>
    <row r="47062" spans="7:7">
      <c r="G47062"/>
    </row>
    <row r="47063" spans="7:7">
      <c r="G47063"/>
    </row>
    <row r="47064" spans="7:7">
      <c r="G47064"/>
    </row>
    <row r="47065" spans="7:7">
      <c r="G47065"/>
    </row>
    <row r="47066" spans="7:7">
      <c r="G47066"/>
    </row>
    <row r="47067" spans="7:7">
      <c r="G47067"/>
    </row>
    <row r="47068" spans="7:7">
      <c r="G47068"/>
    </row>
    <row r="47069" spans="7:7">
      <c r="G47069"/>
    </row>
    <row r="47070" spans="7:7">
      <c r="G47070"/>
    </row>
    <row r="47071" spans="7:7">
      <c r="G47071"/>
    </row>
    <row r="47072" spans="7:7">
      <c r="G47072"/>
    </row>
    <row r="47073" spans="7:7">
      <c r="G47073"/>
    </row>
    <row r="47074" spans="7:7">
      <c r="G47074"/>
    </row>
    <row r="47075" spans="7:7">
      <c r="G47075"/>
    </row>
    <row r="47076" spans="7:7">
      <c r="G47076"/>
    </row>
    <row r="47077" spans="7:7">
      <c r="G47077"/>
    </row>
    <row r="47078" spans="7:7">
      <c r="G47078"/>
    </row>
    <row r="47079" spans="7:7">
      <c r="G47079"/>
    </row>
    <row r="47080" spans="7:7">
      <c r="G47080"/>
    </row>
    <row r="47081" spans="7:7">
      <c r="G47081"/>
    </row>
    <row r="47082" spans="7:7">
      <c r="G47082"/>
    </row>
    <row r="47083" spans="7:7">
      <c r="G47083"/>
    </row>
    <row r="47084" spans="7:7">
      <c r="G47084"/>
    </row>
    <row r="47085" spans="7:7">
      <c r="G47085"/>
    </row>
    <row r="47086" spans="7:7">
      <c r="G47086"/>
    </row>
    <row r="47087" spans="7:7">
      <c r="G47087"/>
    </row>
    <row r="47088" spans="7:7">
      <c r="G47088"/>
    </row>
    <row r="47089" spans="7:7">
      <c r="G47089"/>
    </row>
    <row r="47090" spans="7:7">
      <c r="G47090"/>
    </row>
    <row r="47091" spans="7:7">
      <c r="G47091"/>
    </row>
    <row r="47092" spans="7:7">
      <c r="G47092"/>
    </row>
    <row r="47093" spans="7:7">
      <c r="G47093"/>
    </row>
    <row r="47094" spans="7:7">
      <c r="G47094"/>
    </row>
    <row r="47095" spans="7:7">
      <c r="G47095"/>
    </row>
    <row r="47096" spans="7:7">
      <c r="G47096"/>
    </row>
    <row r="47097" spans="7:7">
      <c r="G47097"/>
    </row>
    <row r="47098" spans="7:7">
      <c r="G47098"/>
    </row>
    <row r="47099" spans="7:7">
      <c r="G47099"/>
    </row>
    <row r="47100" spans="7:7">
      <c r="G47100"/>
    </row>
    <row r="47101" spans="7:7">
      <c r="G47101"/>
    </row>
    <row r="47102" spans="7:7">
      <c r="G47102"/>
    </row>
    <row r="47103" spans="7:7">
      <c r="G47103"/>
    </row>
    <row r="47104" spans="7:7">
      <c r="G47104"/>
    </row>
    <row r="47105" spans="7:7">
      <c r="G47105"/>
    </row>
    <row r="47106" spans="7:7">
      <c r="G47106"/>
    </row>
    <row r="47107" spans="7:7">
      <c r="G47107"/>
    </row>
    <row r="47108" spans="7:7">
      <c r="G47108"/>
    </row>
    <row r="47109" spans="7:7">
      <c r="G47109"/>
    </row>
    <row r="47110" spans="7:7">
      <c r="G47110"/>
    </row>
    <row r="47111" spans="7:7">
      <c r="G47111"/>
    </row>
    <row r="47112" spans="7:7">
      <c r="G47112"/>
    </row>
    <row r="47113" spans="7:7">
      <c r="G47113"/>
    </row>
    <row r="47114" spans="7:7">
      <c r="G47114"/>
    </row>
    <row r="47115" spans="7:7">
      <c r="G47115"/>
    </row>
    <row r="47116" spans="7:7">
      <c r="G47116"/>
    </row>
    <row r="47117" spans="7:7">
      <c r="G47117"/>
    </row>
    <row r="47118" spans="7:7">
      <c r="G47118"/>
    </row>
    <row r="47119" spans="7:7">
      <c r="G47119"/>
    </row>
    <row r="47120" spans="7:7">
      <c r="G47120"/>
    </row>
    <row r="47121" spans="7:7">
      <c r="G47121"/>
    </row>
    <row r="47122" spans="7:7">
      <c r="G47122"/>
    </row>
    <row r="47123" spans="7:7">
      <c r="G47123"/>
    </row>
    <row r="47124" spans="7:7">
      <c r="G47124"/>
    </row>
    <row r="47125" spans="7:7">
      <c r="G47125"/>
    </row>
    <row r="47126" spans="7:7">
      <c r="G47126"/>
    </row>
    <row r="47127" spans="7:7">
      <c r="G47127"/>
    </row>
    <row r="47128" spans="7:7">
      <c r="G47128"/>
    </row>
    <row r="47129" spans="7:7">
      <c r="G47129"/>
    </row>
    <row r="47130" spans="7:7">
      <c r="G47130"/>
    </row>
    <row r="47131" spans="7:7">
      <c r="G47131"/>
    </row>
    <row r="47132" spans="7:7">
      <c r="G47132"/>
    </row>
    <row r="47133" spans="7:7">
      <c r="G47133"/>
    </row>
    <row r="47134" spans="7:7">
      <c r="G47134"/>
    </row>
    <row r="47135" spans="7:7">
      <c r="G47135"/>
    </row>
    <row r="47136" spans="7:7">
      <c r="G47136"/>
    </row>
    <row r="47137" spans="7:7">
      <c r="G47137"/>
    </row>
    <row r="47138" spans="7:7">
      <c r="G47138"/>
    </row>
    <row r="47139" spans="7:7">
      <c r="G47139"/>
    </row>
    <row r="47140" spans="7:7">
      <c r="G47140"/>
    </row>
    <row r="47141" spans="7:7">
      <c r="G47141"/>
    </row>
    <row r="47142" spans="7:7">
      <c r="G47142"/>
    </row>
    <row r="47143" spans="7:7">
      <c r="G47143"/>
    </row>
    <row r="47144" spans="7:7">
      <c r="G47144"/>
    </row>
    <row r="47145" spans="7:7">
      <c r="G47145"/>
    </row>
    <row r="47146" spans="7:7">
      <c r="G47146"/>
    </row>
    <row r="47147" spans="7:7">
      <c r="G47147"/>
    </row>
    <row r="47148" spans="7:7">
      <c r="G47148"/>
    </row>
    <row r="47149" spans="7:7">
      <c r="G47149"/>
    </row>
    <row r="47150" spans="7:7">
      <c r="G47150"/>
    </row>
    <row r="47151" spans="7:7">
      <c r="G47151"/>
    </row>
    <row r="47152" spans="7:7">
      <c r="G47152"/>
    </row>
    <row r="47153" spans="7:7">
      <c r="G47153"/>
    </row>
    <row r="47154" spans="7:7">
      <c r="G47154"/>
    </row>
    <row r="47155" spans="7:7">
      <c r="G47155"/>
    </row>
    <row r="47156" spans="7:7">
      <c r="G47156"/>
    </row>
    <row r="47157" spans="7:7">
      <c r="G47157"/>
    </row>
    <row r="47158" spans="7:7">
      <c r="G47158"/>
    </row>
    <row r="47159" spans="7:7">
      <c r="G47159"/>
    </row>
    <row r="47160" spans="7:7">
      <c r="G47160"/>
    </row>
    <row r="47161" spans="7:7">
      <c r="G47161"/>
    </row>
    <row r="47162" spans="7:7">
      <c r="G47162"/>
    </row>
    <row r="47163" spans="7:7">
      <c r="G47163"/>
    </row>
    <row r="47164" spans="7:7">
      <c r="G47164"/>
    </row>
    <row r="47165" spans="7:7">
      <c r="G47165"/>
    </row>
    <row r="47166" spans="7:7">
      <c r="G47166"/>
    </row>
    <row r="47167" spans="7:7">
      <c r="G47167"/>
    </row>
    <row r="47168" spans="7:7">
      <c r="G47168"/>
    </row>
    <row r="47169" spans="7:7">
      <c r="G47169"/>
    </row>
    <row r="47170" spans="7:7">
      <c r="G47170"/>
    </row>
    <row r="47171" spans="7:7">
      <c r="G47171"/>
    </row>
    <row r="47172" spans="7:7">
      <c r="G47172"/>
    </row>
    <row r="47173" spans="7:7">
      <c r="G47173"/>
    </row>
    <row r="47174" spans="7:7">
      <c r="G47174"/>
    </row>
    <row r="47175" spans="7:7">
      <c r="G47175"/>
    </row>
    <row r="47176" spans="7:7">
      <c r="G47176"/>
    </row>
    <row r="47177" spans="7:7">
      <c r="G47177"/>
    </row>
    <row r="47178" spans="7:7">
      <c r="G47178"/>
    </row>
    <row r="47179" spans="7:7">
      <c r="G47179"/>
    </row>
    <row r="47180" spans="7:7">
      <c r="G47180"/>
    </row>
    <row r="47181" spans="7:7">
      <c r="G47181"/>
    </row>
    <row r="47182" spans="7:7">
      <c r="G47182"/>
    </row>
    <row r="47183" spans="7:7">
      <c r="G47183"/>
    </row>
    <row r="47184" spans="7:7">
      <c r="G47184"/>
    </row>
    <row r="47185" spans="7:7">
      <c r="G47185"/>
    </row>
    <row r="47186" spans="7:7">
      <c r="G47186"/>
    </row>
    <row r="47187" spans="7:7">
      <c r="G47187"/>
    </row>
    <row r="47188" spans="7:7">
      <c r="G47188"/>
    </row>
    <row r="47189" spans="7:7">
      <c r="G47189"/>
    </row>
    <row r="47190" spans="7:7">
      <c r="G47190"/>
    </row>
    <row r="47191" spans="7:7">
      <c r="G47191"/>
    </row>
    <row r="47192" spans="7:7">
      <c r="G47192"/>
    </row>
    <row r="47193" spans="7:7">
      <c r="G47193"/>
    </row>
    <row r="47194" spans="7:7">
      <c r="G47194"/>
    </row>
    <row r="47195" spans="7:7">
      <c r="G47195"/>
    </row>
    <row r="47196" spans="7:7">
      <c r="G47196"/>
    </row>
    <row r="47197" spans="7:7">
      <c r="G47197"/>
    </row>
    <row r="47198" spans="7:7">
      <c r="G47198"/>
    </row>
    <row r="47199" spans="7:7">
      <c r="G47199"/>
    </row>
    <row r="47200" spans="7:7">
      <c r="G47200"/>
    </row>
    <row r="47201" spans="7:7">
      <c r="G47201"/>
    </row>
    <row r="47202" spans="7:7">
      <c r="G47202"/>
    </row>
    <row r="47203" spans="7:7">
      <c r="G47203"/>
    </row>
    <row r="47204" spans="7:7">
      <c r="G47204"/>
    </row>
    <row r="47205" spans="7:7">
      <c r="G47205"/>
    </row>
    <row r="47206" spans="7:7">
      <c r="G47206"/>
    </row>
    <row r="47207" spans="7:7">
      <c r="G47207"/>
    </row>
    <row r="47208" spans="7:7">
      <c r="G47208"/>
    </row>
    <row r="47209" spans="7:7">
      <c r="G47209"/>
    </row>
    <row r="47210" spans="7:7">
      <c r="G47210"/>
    </row>
    <row r="47211" spans="7:7">
      <c r="G47211"/>
    </row>
    <row r="47212" spans="7:7">
      <c r="G47212"/>
    </row>
    <row r="47213" spans="7:7">
      <c r="G47213"/>
    </row>
    <row r="47214" spans="7:7">
      <c r="G47214"/>
    </row>
    <row r="47215" spans="7:7">
      <c r="G47215"/>
    </row>
    <row r="47216" spans="7:7">
      <c r="G47216"/>
    </row>
    <row r="47217" spans="7:7">
      <c r="G47217"/>
    </row>
    <row r="47218" spans="7:7">
      <c r="G47218"/>
    </row>
    <row r="47219" spans="7:7">
      <c r="G47219"/>
    </row>
    <row r="47220" spans="7:7">
      <c r="G47220"/>
    </row>
    <row r="47221" spans="7:7">
      <c r="G47221"/>
    </row>
    <row r="47222" spans="7:7">
      <c r="G47222"/>
    </row>
    <row r="47223" spans="7:7">
      <c r="G47223"/>
    </row>
    <row r="47224" spans="7:7">
      <c r="G47224"/>
    </row>
    <row r="47225" spans="7:7">
      <c r="G47225"/>
    </row>
    <row r="47226" spans="7:7">
      <c r="G47226"/>
    </row>
    <row r="47227" spans="7:7">
      <c r="G47227"/>
    </row>
    <row r="47228" spans="7:7">
      <c r="G47228"/>
    </row>
    <row r="47229" spans="7:7">
      <c r="G47229"/>
    </row>
    <row r="47230" spans="7:7">
      <c r="G47230"/>
    </row>
    <row r="47231" spans="7:7">
      <c r="G47231"/>
    </row>
    <row r="47232" spans="7:7">
      <c r="G47232"/>
    </row>
    <row r="47233" spans="7:7">
      <c r="G47233"/>
    </row>
    <row r="47234" spans="7:7">
      <c r="G47234"/>
    </row>
    <row r="47235" spans="7:7">
      <c r="G47235"/>
    </row>
    <row r="47236" spans="7:7">
      <c r="G47236"/>
    </row>
    <row r="47237" spans="7:7">
      <c r="G47237"/>
    </row>
    <row r="47238" spans="7:7">
      <c r="G47238"/>
    </row>
    <row r="47239" spans="7:7">
      <c r="G47239"/>
    </row>
    <row r="47240" spans="7:7">
      <c r="G47240"/>
    </row>
    <row r="47241" spans="7:7">
      <c r="G47241"/>
    </row>
    <row r="47242" spans="7:7">
      <c r="G47242"/>
    </row>
    <row r="47243" spans="7:7">
      <c r="G47243"/>
    </row>
    <row r="47244" spans="7:7">
      <c r="G47244"/>
    </row>
    <row r="47245" spans="7:7">
      <c r="G47245"/>
    </row>
    <row r="47246" spans="7:7">
      <c r="G47246"/>
    </row>
    <row r="47247" spans="7:7">
      <c r="G47247"/>
    </row>
    <row r="47248" spans="7:7">
      <c r="G47248"/>
    </row>
    <row r="47249" spans="7:7">
      <c r="G47249"/>
    </row>
    <row r="47250" spans="7:7">
      <c r="G47250"/>
    </row>
    <row r="47251" spans="7:7">
      <c r="G47251"/>
    </row>
    <row r="47252" spans="7:7">
      <c r="G47252"/>
    </row>
    <row r="47253" spans="7:7">
      <c r="G47253"/>
    </row>
    <row r="47254" spans="7:7">
      <c r="G47254"/>
    </row>
    <row r="47255" spans="7:7">
      <c r="G47255"/>
    </row>
    <row r="47256" spans="7:7">
      <c r="G47256"/>
    </row>
    <row r="47257" spans="7:7">
      <c r="G47257"/>
    </row>
    <row r="47258" spans="7:7">
      <c r="G47258"/>
    </row>
    <row r="47259" spans="7:7">
      <c r="G47259"/>
    </row>
    <row r="47260" spans="7:7">
      <c r="G47260"/>
    </row>
    <row r="47261" spans="7:7">
      <c r="G47261"/>
    </row>
    <row r="47262" spans="7:7">
      <c r="G47262"/>
    </row>
    <row r="47263" spans="7:7">
      <c r="G47263"/>
    </row>
    <row r="47264" spans="7:7">
      <c r="G47264"/>
    </row>
    <row r="47265" spans="7:7">
      <c r="G47265"/>
    </row>
    <row r="47266" spans="7:7">
      <c r="G47266"/>
    </row>
    <row r="47267" spans="7:7">
      <c r="G47267"/>
    </row>
    <row r="47268" spans="7:7">
      <c r="G47268"/>
    </row>
    <row r="47269" spans="7:7">
      <c r="G47269"/>
    </row>
    <row r="47270" spans="7:7">
      <c r="G47270"/>
    </row>
    <row r="47271" spans="7:7">
      <c r="G47271"/>
    </row>
    <row r="47272" spans="7:7">
      <c r="G47272"/>
    </row>
    <row r="47273" spans="7:7">
      <c r="G47273"/>
    </row>
    <row r="47274" spans="7:7">
      <c r="G47274"/>
    </row>
    <row r="47275" spans="7:7">
      <c r="G47275"/>
    </row>
    <row r="47276" spans="7:7">
      <c r="G47276"/>
    </row>
    <row r="47277" spans="7:7">
      <c r="G47277"/>
    </row>
    <row r="47278" spans="7:7">
      <c r="G47278"/>
    </row>
    <row r="47279" spans="7:7">
      <c r="G47279"/>
    </row>
    <row r="47280" spans="7:7">
      <c r="G47280"/>
    </row>
    <row r="47281" spans="7:7">
      <c r="G47281"/>
    </row>
    <row r="47282" spans="7:7">
      <c r="G47282"/>
    </row>
    <row r="47283" spans="7:7">
      <c r="G47283"/>
    </row>
    <row r="47284" spans="7:7">
      <c r="G47284"/>
    </row>
    <row r="47285" spans="7:7">
      <c r="G47285"/>
    </row>
    <row r="47286" spans="7:7">
      <c r="G47286"/>
    </row>
    <row r="47287" spans="7:7">
      <c r="G47287"/>
    </row>
    <row r="47288" spans="7:7">
      <c r="G47288"/>
    </row>
    <row r="47289" spans="7:7">
      <c r="G47289"/>
    </row>
    <row r="47290" spans="7:7">
      <c r="G47290"/>
    </row>
    <row r="47291" spans="7:7">
      <c r="G47291"/>
    </row>
    <row r="47292" spans="7:7">
      <c r="G47292"/>
    </row>
    <row r="47293" spans="7:7">
      <c r="G47293"/>
    </row>
    <row r="47294" spans="7:7">
      <c r="G47294"/>
    </row>
    <row r="47295" spans="7:7">
      <c r="G47295"/>
    </row>
    <row r="47296" spans="7:7">
      <c r="G47296"/>
    </row>
    <row r="47297" spans="7:7">
      <c r="G47297"/>
    </row>
    <row r="47298" spans="7:7">
      <c r="G47298"/>
    </row>
    <row r="47299" spans="7:7">
      <c r="G47299"/>
    </row>
    <row r="47300" spans="7:7">
      <c r="G47300"/>
    </row>
    <row r="47301" spans="7:7">
      <c r="G47301"/>
    </row>
    <row r="47302" spans="7:7">
      <c r="G47302"/>
    </row>
    <row r="47303" spans="7:7">
      <c r="G47303"/>
    </row>
    <row r="47304" spans="7:7">
      <c r="G47304"/>
    </row>
    <row r="47305" spans="7:7">
      <c r="G47305"/>
    </row>
    <row r="47306" spans="7:7">
      <c r="G47306"/>
    </row>
    <row r="47307" spans="7:7">
      <c r="G47307"/>
    </row>
    <row r="47308" spans="7:7">
      <c r="G47308"/>
    </row>
    <row r="47309" spans="7:7">
      <c r="G47309"/>
    </row>
    <row r="47310" spans="7:7">
      <c r="G47310"/>
    </row>
    <row r="47311" spans="7:7">
      <c r="G47311"/>
    </row>
    <row r="47312" spans="7:7">
      <c r="G47312"/>
    </row>
    <row r="47313" spans="7:7">
      <c r="G47313"/>
    </row>
    <row r="47314" spans="7:7">
      <c r="G47314"/>
    </row>
    <row r="47315" spans="7:7">
      <c r="G47315"/>
    </row>
    <row r="47316" spans="7:7">
      <c r="G47316"/>
    </row>
    <row r="47317" spans="7:7">
      <c r="G47317"/>
    </row>
    <row r="47318" spans="7:7">
      <c r="G47318"/>
    </row>
    <row r="47319" spans="7:7">
      <c r="G47319"/>
    </row>
    <row r="47320" spans="7:7">
      <c r="G47320"/>
    </row>
    <row r="47321" spans="7:7">
      <c r="G47321"/>
    </row>
    <row r="47322" spans="7:7">
      <c r="G47322"/>
    </row>
    <row r="47323" spans="7:7">
      <c r="G47323"/>
    </row>
    <row r="47324" spans="7:7">
      <c r="G47324"/>
    </row>
    <row r="47325" spans="7:7">
      <c r="G47325"/>
    </row>
    <row r="47326" spans="7:7">
      <c r="G47326"/>
    </row>
    <row r="47327" spans="7:7">
      <c r="G47327"/>
    </row>
    <row r="47328" spans="7:7">
      <c r="G47328"/>
    </row>
    <row r="47329" spans="7:7">
      <c r="G47329"/>
    </row>
    <row r="47330" spans="7:7">
      <c r="G47330"/>
    </row>
    <row r="47331" spans="7:7">
      <c r="G47331"/>
    </row>
    <row r="47332" spans="7:7">
      <c r="G47332"/>
    </row>
    <row r="47333" spans="7:7">
      <c r="G47333"/>
    </row>
    <row r="47334" spans="7:7">
      <c r="G47334"/>
    </row>
    <row r="47335" spans="7:7">
      <c r="G47335"/>
    </row>
    <row r="47336" spans="7:7">
      <c r="G47336"/>
    </row>
    <row r="47337" spans="7:7">
      <c r="G47337"/>
    </row>
    <row r="47338" spans="7:7">
      <c r="G47338"/>
    </row>
    <row r="47339" spans="7:7">
      <c r="G47339"/>
    </row>
    <row r="47340" spans="7:7">
      <c r="G47340"/>
    </row>
    <row r="47341" spans="7:7">
      <c r="G47341"/>
    </row>
    <row r="47342" spans="7:7">
      <c r="G47342"/>
    </row>
    <row r="47343" spans="7:7">
      <c r="G47343"/>
    </row>
    <row r="47344" spans="7:7">
      <c r="G47344"/>
    </row>
    <row r="47345" spans="7:7">
      <c r="G47345"/>
    </row>
    <row r="47346" spans="7:7">
      <c r="G47346"/>
    </row>
    <row r="47347" spans="7:7">
      <c r="G47347"/>
    </row>
    <row r="47348" spans="7:7">
      <c r="G47348"/>
    </row>
    <row r="47349" spans="7:7">
      <c r="G47349"/>
    </row>
    <row r="47350" spans="7:7">
      <c r="G47350"/>
    </row>
    <row r="47351" spans="7:7">
      <c r="G47351"/>
    </row>
    <row r="47352" spans="7:7">
      <c r="G47352"/>
    </row>
    <row r="47353" spans="7:7">
      <c r="G47353"/>
    </row>
    <row r="47354" spans="7:7">
      <c r="G47354"/>
    </row>
    <row r="47355" spans="7:7">
      <c r="G47355"/>
    </row>
    <row r="47356" spans="7:7">
      <c r="G47356"/>
    </row>
    <row r="47357" spans="7:7">
      <c r="G47357"/>
    </row>
    <row r="47358" spans="7:7">
      <c r="G47358"/>
    </row>
    <row r="47359" spans="7:7">
      <c r="G47359"/>
    </row>
    <row r="47360" spans="7:7">
      <c r="G47360"/>
    </row>
    <row r="47361" spans="7:7">
      <c r="G47361"/>
    </row>
    <row r="47362" spans="7:7">
      <c r="G47362"/>
    </row>
    <row r="47363" spans="7:7">
      <c r="G47363"/>
    </row>
    <row r="47364" spans="7:7">
      <c r="G47364"/>
    </row>
    <row r="47365" spans="7:7">
      <c r="G47365"/>
    </row>
    <row r="47366" spans="7:7">
      <c r="G47366"/>
    </row>
    <row r="47367" spans="7:7">
      <c r="G47367"/>
    </row>
    <row r="47368" spans="7:7">
      <c r="G47368"/>
    </row>
    <row r="47369" spans="7:7">
      <c r="G47369"/>
    </row>
    <row r="47370" spans="7:7">
      <c r="G47370"/>
    </row>
    <row r="47371" spans="7:7">
      <c r="G47371"/>
    </row>
    <row r="47372" spans="7:7">
      <c r="G47372"/>
    </row>
    <row r="47373" spans="7:7">
      <c r="G47373"/>
    </row>
    <row r="47374" spans="7:7">
      <c r="G47374"/>
    </row>
    <row r="47375" spans="7:7">
      <c r="G47375"/>
    </row>
    <row r="47376" spans="7:7">
      <c r="G47376"/>
    </row>
    <row r="47377" spans="7:7">
      <c r="G47377"/>
    </row>
    <row r="47378" spans="7:7">
      <c r="G47378"/>
    </row>
    <row r="47379" spans="7:7">
      <c r="G47379"/>
    </row>
    <row r="47380" spans="7:7">
      <c r="G47380"/>
    </row>
    <row r="47381" spans="7:7">
      <c r="G47381"/>
    </row>
    <row r="47382" spans="7:7">
      <c r="G47382"/>
    </row>
    <row r="47383" spans="7:7">
      <c r="G47383"/>
    </row>
    <row r="47384" spans="7:7">
      <c r="G47384"/>
    </row>
    <row r="47385" spans="7:7">
      <c r="G47385"/>
    </row>
    <row r="47386" spans="7:7">
      <c r="G47386"/>
    </row>
    <row r="47387" spans="7:7">
      <c r="G47387"/>
    </row>
    <row r="47388" spans="7:7">
      <c r="G47388"/>
    </row>
    <row r="47389" spans="7:7">
      <c r="G47389"/>
    </row>
    <row r="47390" spans="7:7">
      <c r="G47390"/>
    </row>
    <row r="47391" spans="7:7">
      <c r="G47391"/>
    </row>
    <row r="47392" spans="7:7">
      <c r="G47392"/>
    </row>
    <row r="47393" spans="7:7">
      <c r="G47393"/>
    </row>
    <row r="47394" spans="7:7">
      <c r="G47394"/>
    </row>
    <row r="47395" spans="7:7">
      <c r="G47395"/>
    </row>
    <row r="47396" spans="7:7">
      <c r="G47396"/>
    </row>
    <row r="47397" spans="7:7">
      <c r="G47397"/>
    </row>
    <row r="47398" spans="7:7">
      <c r="G47398"/>
    </row>
    <row r="47399" spans="7:7">
      <c r="G47399"/>
    </row>
    <row r="47400" spans="7:7">
      <c r="G47400"/>
    </row>
    <row r="47401" spans="7:7">
      <c r="G47401"/>
    </row>
    <row r="47402" spans="7:7">
      <c r="G47402"/>
    </row>
    <row r="47403" spans="7:7">
      <c r="G47403"/>
    </row>
    <row r="47404" spans="7:7">
      <c r="G47404"/>
    </row>
    <row r="47405" spans="7:7">
      <c r="G47405"/>
    </row>
    <row r="47406" spans="7:7">
      <c r="G47406"/>
    </row>
    <row r="47407" spans="7:7">
      <c r="G47407"/>
    </row>
    <row r="47408" spans="7:7">
      <c r="G47408"/>
    </row>
    <row r="47409" spans="7:7">
      <c r="G47409"/>
    </row>
    <row r="47410" spans="7:7">
      <c r="G47410"/>
    </row>
    <row r="47411" spans="7:7">
      <c r="G47411"/>
    </row>
    <row r="47412" spans="7:7">
      <c r="G47412"/>
    </row>
    <row r="47413" spans="7:7">
      <c r="G47413"/>
    </row>
    <row r="47414" spans="7:7">
      <c r="G47414"/>
    </row>
    <row r="47415" spans="7:7">
      <c r="G47415"/>
    </row>
    <row r="47416" spans="7:7">
      <c r="G47416"/>
    </row>
    <row r="47417" spans="7:7">
      <c r="G47417"/>
    </row>
    <row r="47418" spans="7:7">
      <c r="G47418"/>
    </row>
    <row r="47419" spans="7:7">
      <c r="G47419"/>
    </row>
    <row r="47420" spans="7:7">
      <c r="G47420"/>
    </row>
    <row r="47421" spans="7:7">
      <c r="G47421"/>
    </row>
    <row r="47422" spans="7:7">
      <c r="G47422"/>
    </row>
    <row r="47423" spans="7:7">
      <c r="G47423"/>
    </row>
    <row r="47424" spans="7:7">
      <c r="G47424"/>
    </row>
    <row r="47425" spans="7:7">
      <c r="G47425"/>
    </row>
    <row r="47426" spans="7:7">
      <c r="G47426"/>
    </row>
    <row r="47427" spans="7:7">
      <c r="G47427"/>
    </row>
    <row r="47428" spans="7:7">
      <c r="G47428"/>
    </row>
    <row r="47429" spans="7:7">
      <c r="G47429"/>
    </row>
    <row r="47430" spans="7:7">
      <c r="G47430"/>
    </row>
    <row r="47431" spans="7:7">
      <c r="G47431"/>
    </row>
    <row r="47432" spans="7:7">
      <c r="G47432"/>
    </row>
    <row r="47433" spans="7:7">
      <c r="G47433"/>
    </row>
    <row r="47434" spans="7:7">
      <c r="G47434"/>
    </row>
    <row r="47435" spans="7:7">
      <c r="G47435"/>
    </row>
    <row r="47436" spans="7:7">
      <c r="G47436"/>
    </row>
    <row r="47437" spans="7:7">
      <c r="G47437"/>
    </row>
    <row r="47438" spans="7:7">
      <c r="G47438"/>
    </row>
    <row r="47439" spans="7:7">
      <c r="G47439"/>
    </row>
    <row r="47440" spans="7:7">
      <c r="G47440"/>
    </row>
    <row r="47441" spans="7:7">
      <c r="G47441"/>
    </row>
    <row r="47442" spans="7:7">
      <c r="G47442"/>
    </row>
    <row r="47443" spans="7:7">
      <c r="G47443"/>
    </row>
    <row r="47444" spans="7:7">
      <c r="G47444"/>
    </row>
    <row r="47445" spans="7:7">
      <c r="G47445"/>
    </row>
    <row r="47446" spans="7:7">
      <c r="G47446"/>
    </row>
    <row r="47447" spans="7:7">
      <c r="G47447"/>
    </row>
    <row r="47448" spans="7:7">
      <c r="G47448"/>
    </row>
    <row r="47449" spans="7:7">
      <c r="G47449"/>
    </row>
    <row r="47450" spans="7:7">
      <c r="G47450"/>
    </row>
    <row r="47451" spans="7:7">
      <c r="G47451"/>
    </row>
    <row r="47452" spans="7:7">
      <c r="G47452"/>
    </row>
    <row r="47453" spans="7:7">
      <c r="G47453"/>
    </row>
    <row r="47454" spans="7:7">
      <c r="G47454"/>
    </row>
    <row r="47455" spans="7:7">
      <c r="G47455"/>
    </row>
    <row r="47456" spans="7:7">
      <c r="G47456"/>
    </row>
    <row r="47457" spans="7:7">
      <c r="G47457"/>
    </row>
    <row r="47458" spans="7:7">
      <c r="G47458"/>
    </row>
    <row r="47459" spans="7:7">
      <c r="G47459"/>
    </row>
    <row r="47460" spans="7:7">
      <c r="G47460"/>
    </row>
    <row r="47461" spans="7:7">
      <c r="G47461"/>
    </row>
    <row r="47462" spans="7:7">
      <c r="G47462"/>
    </row>
    <row r="47463" spans="7:7">
      <c r="G47463"/>
    </row>
    <row r="47464" spans="7:7">
      <c r="G47464"/>
    </row>
    <row r="47465" spans="7:7">
      <c r="G47465"/>
    </row>
    <row r="47466" spans="7:7">
      <c r="G47466"/>
    </row>
    <row r="47467" spans="7:7">
      <c r="G47467"/>
    </row>
    <row r="47468" spans="7:7">
      <c r="G47468"/>
    </row>
    <row r="47469" spans="7:7">
      <c r="G47469"/>
    </row>
    <row r="47470" spans="7:7">
      <c r="G47470"/>
    </row>
    <row r="47471" spans="7:7">
      <c r="G47471"/>
    </row>
    <row r="47472" spans="7:7">
      <c r="G47472"/>
    </row>
    <row r="47473" spans="7:7">
      <c r="G47473"/>
    </row>
    <row r="47474" spans="7:7">
      <c r="G47474"/>
    </row>
    <row r="47475" spans="7:7">
      <c r="G47475"/>
    </row>
    <row r="47476" spans="7:7">
      <c r="G47476"/>
    </row>
    <row r="47477" spans="7:7">
      <c r="G47477"/>
    </row>
    <row r="47478" spans="7:7">
      <c r="G47478"/>
    </row>
    <row r="47479" spans="7:7">
      <c r="G47479"/>
    </row>
    <row r="47480" spans="7:7">
      <c r="G47480"/>
    </row>
    <row r="47481" spans="7:7">
      <c r="G47481"/>
    </row>
    <row r="47482" spans="7:7">
      <c r="G47482"/>
    </row>
    <row r="47483" spans="7:7">
      <c r="G47483"/>
    </row>
    <row r="47484" spans="7:7">
      <c r="G47484"/>
    </row>
    <row r="47485" spans="7:7">
      <c r="G47485"/>
    </row>
    <row r="47486" spans="7:7">
      <c r="G47486"/>
    </row>
    <row r="47487" spans="7:7">
      <c r="G47487"/>
    </row>
    <row r="47488" spans="7:7">
      <c r="G47488"/>
    </row>
    <row r="47489" spans="7:7">
      <c r="G47489"/>
    </row>
    <row r="47490" spans="7:7">
      <c r="G47490"/>
    </row>
    <row r="47491" spans="7:7">
      <c r="G47491"/>
    </row>
    <row r="47492" spans="7:7">
      <c r="G47492"/>
    </row>
    <row r="47493" spans="7:7">
      <c r="G47493"/>
    </row>
    <row r="47494" spans="7:7">
      <c r="G47494"/>
    </row>
    <row r="47495" spans="7:7">
      <c r="G47495"/>
    </row>
    <row r="47496" spans="7:7">
      <c r="G47496"/>
    </row>
    <row r="47497" spans="7:7">
      <c r="G47497"/>
    </row>
    <row r="47498" spans="7:7">
      <c r="G47498"/>
    </row>
    <row r="47499" spans="7:7">
      <c r="G47499"/>
    </row>
    <row r="47500" spans="7:7">
      <c r="G47500"/>
    </row>
    <row r="47501" spans="7:7">
      <c r="G47501"/>
    </row>
    <row r="47502" spans="7:7">
      <c r="G47502"/>
    </row>
    <row r="47503" spans="7:7">
      <c r="G47503"/>
    </row>
    <row r="47504" spans="7:7">
      <c r="G47504"/>
    </row>
    <row r="47505" spans="7:7">
      <c r="G47505"/>
    </row>
    <row r="47506" spans="7:7">
      <c r="G47506"/>
    </row>
    <row r="47507" spans="7:7">
      <c r="G47507"/>
    </row>
    <row r="47508" spans="7:7">
      <c r="G47508"/>
    </row>
    <row r="47509" spans="7:7">
      <c r="G47509"/>
    </row>
    <row r="47510" spans="7:7">
      <c r="G47510"/>
    </row>
    <row r="47511" spans="7:7">
      <c r="G47511"/>
    </row>
    <row r="47512" spans="7:7">
      <c r="G47512"/>
    </row>
    <row r="47513" spans="7:7">
      <c r="G47513"/>
    </row>
    <row r="47514" spans="7:7">
      <c r="G47514"/>
    </row>
    <row r="47515" spans="7:7">
      <c r="G47515"/>
    </row>
    <row r="47516" spans="7:7">
      <c r="G47516"/>
    </row>
    <row r="47517" spans="7:7">
      <c r="G47517"/>
    </row>
    <row r="47518" spans="7:7">
      <c r="G47518"/>
    </row>
    <row r="47519" spans="7:7">
      <c r="G47519"/>
    </row>
    <row r="47520" spans="7:7">
      <c r="G47520"/>
    </row>
    <row r="47521" spans="7:7">
      <c r="G47521"/>
    </row>
    <row r="47522" spans="7:7">
      <c r="G47522"/>
    </row>
    <row r="47523" spans="7:7">
      <c r="G47523"/>
    </row>
    <row r="47524" spans="7:7">
      <c r="G47524"/>
    </row>
    <row r="47525" spans="7:7">
      <c r="G47525"/>
    </row>
    <row r="47526" spans="7:7">
      <c r="G47526"/>
    </row>
    <row r="47527" spans="7:7">
      <c r="G47527"/>
    </row>
    <row r="47528" spans="7:7">
      <c r="G47528"/>
    </row>
    <row r="47529" spans="7:7">
      <c r="G47529"/>
    </row>
    <row r="47530" spans="7:7">
      <c r="G47530"/>
    </row>
    <row r="47531" spans="7:7">
      <c r="G47531"/>
    </row>
    <row r="47532" spans="7:7">
      <c r="G47532"/>
    </row>
    <row r="47533" spans="7:7">
      <c r="G47533"/>
    </row>
    <row r="47534" spans="7:7">
      <c r="G47534"/>
    </row>
    <row r="47535" spans="7:7">
      <c r="G47535"/>
    </row>
    <row r="47536" spans="7:7">
      <c r="G47536"/>
    </row>
    <row r="47537" spans="7:7">
      <c r="G47537"/>
    </row>
    <row r="47538" spans="7:7">
      <c r="G47538"/>
    </row>
    <row r="47539" spans="7:7">
      <c r="G47539"/>
    </row>
    <row r="47540" spans="7:7">
      <c r="G47540"/>
    </row>
    <row r="47541" spans="7:7">
      <c r="G47541"/>
    </row>
    <row r="47542" spans="7:7">
      <c r="G47542"/>
    </row>
    <row r="47543" spans="7:7">
      <c r="G47543"/>
    </row>
    <row r="47544" spans="7:7">
      <c r="G47544"/>
    </row>
    <row r="47545" spans="7:7">
      <c r="G47545"/>
    </row>
    <row r="47546" spans="7:7">
      <c r="G47546"/>
    </row>
    <row r="47547" spans="7:7">
      <c r="G47547"/>
    </row>
    <row r="47548" spans="7:7">
      <c r="G47548"/>
    </row>
    <row r="47549" spans="7:7">
      <c r="G47549"/>
    </row>
    <row r="47550" spans="7:7">
      <c r="G47550"/>
    </row>
    <row r="47551" spans="7:7">
      <c r="G47551"/>
    </row>
    <row r="47552" spans="7:7">
      <c r="G47552"/>
    </row>
    <row r="47553" spans="7:7">
      <c r="G47553"/>
    </row>
    <row r="47554" spans="7:7">
      <c r="G47554"/>
    </row>
    <row r="47555" spans="7:7">
      <c r="G47555"/>
    </row>
    <row r="47556" spans="7:7">
      <c r="G47556"/>
    </row>
    <row r="47557" spans="7:7">
      <c r="G47557"/>
    </row>
    <row r="47558" spans="7:7">
      <c r="G47558"/>
    </row>
    <row r="47559" spans="7:7">
      <c r="G47559"/>
    </row>
    <row r="47560" spans="7:7">
      <c r="G47560"/>
    </row>
    <row r="47561" spans="7:7">
      <c r="G47561"/>
    </row>
    <row r="47562" spans="7:7">
      <c r="G47562"/>
    </row>
    <row r="47563" spans="7:7">
      <c r="G47563"/>
    </row>
    <row r="47564" spans="7:7">
      <c r="G47564"/>
    </row>
    <row r="47565" spans="7:7">
      <c r="G47565"/>
    </row>
    <row r="47566" spans="7:7">
      <c r="G47566"/>
    </row>
    <row r="47567" spans="7:7">
      <c r="G47567"/>
    </row>
    <row r="47568" spans="7:7">
      <c r="G47568"/>
    </row>
    <row r="47569" spans="7:7">
      <c r="G47569"/>
    </row>
    <row r="47570" spans="7:7">
      <c r="G47570"/>
    </row>
    <row r="47571" spans="7:7">
      <c r="G47571"/>
    </row>
    <row r="47572" spans="7:7">
      <c r="G47572"/>
    </row>
    <row r="47573" spans="7:7">
      <c r="G47573"/>
    </row>
    <row r="47574" spans="7:7">
      <c r="G47574"/>
    </row>
    <row r="47575" spans="7:7">
      <c r="G47575"/>
    </row>
    <row r="47576" spans="7:7">
      <c r="G47576"/>
    </row>
    <row r="47577" spans="7:7">
      <c r="G47577"/>
    </row>
    <row r="47578" spans="7:7">
      <c r="G47578"/>
    </row>
    <row r="47579" spans="7:7">
      <c r="G47579"/>
    </row>
    <row r="47580" spans="7:7">
      <c r="G47580"/>
    </row>
    <row r="47581" spans="7:7">
      <c r="G47581"/>
    </row>
    <row r="47582" spans="7:7">
      <c r="G47582"/>
    </row>
    <row r="47583" spans="7:7">
      <c r="G47583"/>
    </row>
    <row r="47584" spans="7:7">
      <c r="G47584"/>
    </row>
    <row r="47585" spans="7:7">
      <c r="G47585"/>
    </row>
    <row r="47586" spans="7:7">
      <c r="G47586"/>
    </row>
    <row r="47587" spans="7:7">
      <c r="G47587"/>
    </row>
    <row r="47588" spans="7:7">
      <c r="G47588"/>
    </row>
    <row r="47589" spans="7:7">
      <c r="G47589"/>
    </row>
    <row r="47590" spans="7:7">
      <c r="G47590"/>
    </row>
    <row r="47591" spans="7:7">
      <c r="G47591"/>
    </row>
    <row r="47592" spans="7:7">
      <c r="G47592"/>
    </row>
    <row r="47593" spans="7:7">
      <c r="G47593"/>
    </row>
    <row r="47594" spans="7:7">
      <c r="G47594"/>
    </row>
    <row r="47595" spans="7:7">
      <c r="G47595"/>
    </row>
    <row r="47596" spans="7:7">
      <c r="G47596"/>
    </row>
    <row r="47597" spans="7:7">
      <c r="G47597"/>
    </row>
    <row r="47598" spans="7:7">
      <c r="G47598"/>
    </row>
    <row r="47599" spans="7:7">
      <c r="G47599"/>
    </row>
    <row r="47600" spans="7:7">
      <c r="G47600"/>
    </row>
    <row r="47601" spans="7:7">
      <c r="G47601"/>
    </row>
    <row r="47602" spans="7:7">
      <c r="G47602"/>
    </row>
    <row r="47603" spans="7:7">
      <c r="G47603"/>
    </row>
    <row r="47604" spans="7:7">
      <c r="G47604"/>
    </row>
    <row r="47605" spans="7:7">
      <c r="G47605"/>
    </row>
    <row r="47606" spans="7:7">
      <c r="G47606"/>
    </row>
    <row r="47607" spans="7:7">
      <c r="G47607"/>
    </row>
    <row r="47608" spans="7:7">
      <c r="G47608"/>
    </row>
    <row r="47609" spans="7:7">
      <c r="G47609"/>
    </row>
    <row r="47610" spans="7:7">
      <c r="G47610"/>
    </row>
    <row r="47611" spans="7:7">
      <c r="G47611"/>
    </row>
    <row r="47612" spans="7:7">
      <c r="G47612"/>
    </row>
    <row r="47613" spans="7:7">
      <c r="G47613"/>
    </row>
    <row r="47614" spans="7:7">
      <c r="G47614"/>
    </row>
    <row r="47615" spans="7:7">
      <c r="G47615"/>
    </row>
    <row r="47616" spans="7:7">
      <c r="G47616"/>
    </row>
    <row r="47617" spans="7:7">
      <c r="G47617"/>
    </row>
    <row r="47618" spans="7:7">
      <c r="G47618"/>
    </row>
    <row r="47619" spans="7:7">
      <c r="G47619"/>
    </row>
    <row r="47620" spans="7:7">
      <c r="G47620"/>
    </row>
    <row r="47621" spans="7:7">
      <c r="G47621"/>
    </row>
    <row r="47622" spans="7:7">
      <c r="G47622"/>
    </row>
    <row r="47623" spans="7:7">
      <c r="G47623"/>
    </row>
    <row r="47624" spans="7:7">
      <c r="G47624"/>
    </row>
    <row r="47625" spans="7:7">
      <c r="G47625"/>
    </row>
    <row r="47626" spans="7:7">
      <c r="G47626"/>
    </row>
    <row r="47627" spans="7:7">
      <c r="G47627"/>
    </row>
    <row r="47628" spans="7:7">
      <c r="G47628"/>
    </row>
    <row r="47629" spans="7:7">
      <c r="G47629"/>
    </row>
    <row r="47630" spans="7:7">
      <c r="G47630"/>
    </row>
    <row r="47631" spans="7:7">
      <c r="G47631"/>
    </row>
    <row r="47632" spans="7:7">
      <c r="G47632"/>
    </row>
    <row r="47633" spans="7:7">
      <c r="G47633"/>
    </row>
    <row r="47634" spans="7:7">
      <c r="G47634"/>
    </row>
    <row r="47635" spans="7:7">
      <c r="G47635"/>
    </row>
    <row r="47636" spans="7:7">
      <c r="G47636"/>
    </row>
    <row r="47637" spans="7:7">
      <c r="G47637"/>
    </row>
    <row r="47638" spans="7:7">
      <c r="G47638"/>
    </row>
    <row r="47639" spans="7:7">
      <c r="G47639"/>
    </row>
    <row r="47640" spans="7:7">
      <c r="G47640"/>
    </row>
    <row r="47641" spans="7:7">
      <c r="G47641"/>
    </row>
    <row r="47642" spans="7:7">
      <c r="G47642"/>
    </row>
    <row r="47643" spans="7:7">
      <c r="G47643"/>
    </row>
    <row r="47644" spans="7:7">
      <c r="G47644"/>
    </row>
    <row r="47645" spans="7:7">
      <c r="G47645"/>
    </row>
    <row r="47646" spans="7:7">
      <c r="G47646"/>
    </row>
    <row r="47647" spans="7:7">
      <c r="G47647"/>
    </row>
    <row r="47648" spans="7:7">
      <c r="G47648"/>
    </row>
    <row r="47649" spans="7:7">
      <c r="G47649"/>
    </row>
    <row r="47650" spans="7:7">
      <c r="G47650"/>
    </row>
    <row r="47651" spans="7:7">
      <c r="G47651"/>
    </row>
    <row r="47652" spans="7:7">
      <c r="G47652"/>
    </row>
    <row r="47653" spans="7:7">
      <c r="G47653"/>
    </row>
    <row r="47654" spans="7:7">
      <c r="G47654"/>
    </row>
    <row r="47655" spans="7:7">
      <c r="G47655"/>
    </row>
    <row r="47656" spans="7:7">
      <c r="G47656"/>
    </row>
    <row r="47657" spans="7:7">
      <c r="G47657"/>
    </row>
    <row r="47658" spans="7:7">
      <c r="G47658"/>
    </row>
    <row r="47659" spans="7:7">
      <c r="G47659"/>
    </row>
    <row r="47660" spans="7:7">
      <c r="G47660"/>
    </row>
    <row r="47661" spans="7:7">
      <c r="G47661"/>
    </row>
    <row r="47662" spans="7:7">
      <c r="G47662"/>
    </row>
    <row r="47663" spans="7:7">
      <c r="G47663"/>
    </row>
    <row r="47664" spans="7:7">
      <c r="G47664"/>
    </row>
    <row r="47665" spans="7:7">
      <c r="G47665"/>
    </row>
    <row r="47666" spans="7:7">
      <c r="G47666"/>
    </row>
    <row r="47667" spans="7:7">
      <c r="G47667"/>
    </row>
    <row r="47668" spans="7:7">
      <c r="G47668"/>
    </row>
    <row r="47669" spans="7:7">
      <c r="G47669"/>
    </row>
    <row r="47670" spans="7:7">
      <c r="G47670"/>
    </row>
    <row r="47671" spans="7:7">
      <c r="G47671"/>
    </row>
    <row r="47672" spans="7:7">
      <c r="G47672"/>
    </row>
    <row r="47673" spans="7:7">
      <c r="G47673"/>
    </row>
    <row r="47674" spans="7:7">
      <c r="G47674"/>
    </row>
    <row r="47675" spans="7:7">
      <c r="G47675"/>
    </row>
    <row r="47676" spans="7:7">
      <c r="G47676"/>
    </row>
    <row r="47677" spans="7:7">
      <c r="G47677"/>
    </row>
    <row r="47678" spans="7:7">
      <c r="G47678"/>
    </row>
    <row r="47679" spans="7:7">
      <c r="G47679"/>
    </row>
    <row r="47680" spans="7:7">
      <c r="G47680"/>
    </row>
    <row r="47681" spans="7:7">
      <c r="G47681"/>
    </row>
    <row r="47682" spans="7:7">
      <c r="G47682"/>
    </row>
    <row r="47683" spans="7:7">
      <c r="G47683"/>
    </row>
    <row r="47684" spans="7:7">
      <c r="G47684"/>
    </row>
    <row r="47685" spans="7:7">
      <c r="G47685"/>
    </row>
    <row r="47686" spans="7:7">
      <c r="G47686"/>
    </row>
    <row r="47687" spans="7:7">
      <c r="G47687"/>
    </row>
    <row r="47688" spans="7:7">
      <c r="G47688"/>
    </row>
    <row r="47689" spans="7:7">
      <c r="G47689"/>
    </row>
    <row r="47690" spans="7:7">
      <c r="G47690"/>
    </row>
    <row r="47691" spans="7:7">
      <c r="G47691"/>
    </row>
    <row r="47692" spans="7:7">
      <c r="G47692"/>
    </row>
    <row r="47693" spans="7:7">
      <c r="G47693"/>
    </row>
    <row r="47694" spans="7:7">
      <c r="G47694"/>
    </row>
    <row r="47695" spans="7:7">
      <c r="G47695"/>
    </row>
    <row r="47696" spans="7:7">
      <c r="G47696"/>
    </row>
    <row r="47697" spans="7:7">
      <c r="G47697"/>
    </row>
    <row r="47698" spans="7:7">
      <c r="G47698"/>
    </row>
    <row r="47699" spans="7:7">
      <c r="G47699"/>
    </row>
    <row r="47700" spans="7:7">
      <c r="G47700"/>
    </row>
    <row r="47701" spans="7:7">
      <c r="G47701"/>
    </row>
    <row r="47702" spans="7:7">
      <c r="G47702"/>
    </row>
    <row r="47703" spans="7:7">
      <c r="G47703"/>
    </row>
    <row r="47704" spans="7:7">
      <c r="G47704"/>
    </row>
    <row r="47705" spans="7:7">
      <c r="G47705"/>
    </row>
    <row r="47706" spans="7:7">
      <c r="G47706"/>
    </row>
    <row r="47707" spans="7:7">
      <c r="G47707"/>
    </row>
    <row r="47708" spans="7:7">
      <c r="G47708"/>
    </row>
    <row r="47709" spans="7:7">
      <c r="G47709"/>
    </row>
    <row r="47710" spans="7:7">
      <c r="G47710"/>
    </row>
    <row r="47711" spans="7:7">
      <c r="G47711"/>
    </row>
    <row r="47712" spans="7:7">
      <c r="G47712"/>
    </row>
    <row r="47713" spans="7:7">
      <c r="G47713"/>
    </row>
    <row r="47714" spans="7:7">
      <c r="G47714"/>
    </row>
    <row r="47715" spans="7:7">
      <c r="G47715"/>
    </row>
    <row r="47716" spans="7:7">
      <c r="G47716"/>
    </row>
    <row r="47717" spans="7:7">
      <c r="G47717"/>
    </row>
    <row r="47718" spans="7:7">
      <c r="G47718"/>
    </row>
    <row r="47719" spans="7:7">
      <c r="G47719"/>
    </row>
    <row r="47720" spans="7:7">
      <c r="G47720"/>
    </row>
    <row r="47721" spans="7:7">
      <c r="G47721"/>
    </row>
    <row r="47722" spans="7:7">
      <c r="G47722"/>
    </row>
    <row r="47723" spans="7:7">
      <c r="G47723"/>
    </row>
    <row r="47724" spans="7:7">
      <c r="G47724"/>
    </row>
    <row r="47725" spans="7:7">
      <c r="G47725"/>
    </row>
    <row r="47726" spans="7:7">
      <c r="G47726"/>
    </row>
    <row r="47727" spans="7:7">
      <c r="G47727"/>
    </row>
    <row r="47728" spans="7:7">
      <c r="G47728"/>
    </row>
    <row r="47729" spans="7:7">
      <c r="G47729"/>
    </row>
    <row r="47730" spans="7:7">
      <c r="G47730"/>
    </row>
    <row r="47731" spans="7:7">
      <c r="G47731"/>
    </row>
    <row r="47732" spans="7:7">
      <c r="G47732"/>
    </row>
    <row r="47733" spans="7:7">
      <c r="G47733"/>
    </row>
    <row r="47734" spans="7:7">
      <c r="G47734"/>
    </row>
    <row r="47735" spans="7:7">
      <c r="G47735"/>
    </row>
    <row r="47736" spans="7:7">
      <c r="G47736"/>
    </row>
    <row r="47737" spans="7:7">
      <c r="G47737"/>
    </row>
    <row r="47738" spans="7:7">
      <c r="G47738"/>
    </row>
    <row r="47739" spans="7:7">
      <c r="G47739"/>
    </row>
    <row r="47740" spans="7:7">
      <c r="G47740"/>
    </row>
    <row r="47741" spans="7:7">
      <c r="G47741"/>
    </row>
    <row r="47742" spans="7:7">
      <c r="G47742"/>
    </row>
    <row r="47743" spans="7:7">
      <c r="G47743"/>
    </row>
    <row r="47744" spans="7:7">
      <c r="G47744"/>
    </row>
    <row r="47745" spans="7:7">
      <c r="G47745"/>
    </row>
    <row r="47746" spans="7:7">
      <c r="G47746"/>
    </row>
    <row r="47747" spans="7:7">
      <c r="G47747"/>
    </row>
    <row r="47748" spans="7:7">
      <c r="G47748"/>
    </row>
    <row r="47749" spans="7:7">
      <c r="G47749"/>
    </row>
    <row r="47750" spans="7:7">
      <c r="G47750"/>
    </row>
    <row r="47751" spans="7:7">
      <c r="G47751"/>
    </row>
    <row r="47752" spans="7:7">
      <c r="G47752"/>
    </row>
    <row r="47753" spans="7:7">
      <c r="G47753"/>
    </row>
    <row r="47754" spans="7:7">
      <c r="G47754"/>
    </row>
    <row r="47755" spans="7:7">
      <c r="G47755"/>
    </row>
    <row r="47756" spans="7:7">
      <c r="G47756"/>
    </row>
    <row r="47757" spans="7:7">
      <c r="G47757"/>
    </row>
    <row r="47758" spans="7:7">
      <c r="G47758"/>
    </row>
    <row r="47759" spans="7:7">
      <c r="G47759"/>
    </row>
    <row r="47760" spans="7:7">
      <c r="G47760"/>
    </row>
    <row r="47761" spans="7:7">
      <c r="G47761"/>
    </row>
    <row r="47762" spans="7:7">
      <c r="G47762"/>
    </row>
    <row r="47763" spans="7:7">
      <c r="G47763"/>
    </row>
    <row r="47764" spans="7:7">
      <c r="G47764"/>
    </row>
    <row r="47765" spans="7:7">
      <c r="G47765"/>
    </row>
    <row r="47766" spans="7:7">
      <c r="G47766"/>
    </row>
    <row r="47767" spans="7:7">
      <c r="G47767"/>
    </row>
    <row r="47768" spans="7:7">
      <c r="G47768"/>
    </row>
    <row r="47769" spans="7:7">
      <c r="G47769"/>
    </row>
    <row r="47770" spans="7:7">
      <c r="G47770"/>
    </row>
    <row r="47771" spans="7:7">
      <c r="G47771"/>
    </row>
    <row r="47772" spans="7:7">
      <c r="G47772"/>
    </row>
    <row r="47773" spans="7:7">
      <c r="G47773"/>
    </row>
    <row r="47774" spans="7:7">
      <c r="G47774"/>
    </row>
    <row r="47775" spans="7:7">
      <c r="G47775"/>
    </row>
    <row r="47776" spans="7:7">
      <c r="G47776"/>
    </row>
    <row r="47777" spans="7:7">
      <c r="G47777"/>
    </row>
    <row r="47778" spans="7:7">
      <c r="G47778"/>
    </row>
    <row r="47779" spans="7:7">
      <c r="G47779"/>
    </row>
    <row r="47780" spans="7:7">
      <c r="G47780"/>
    </row>
    <row r="47781" spans="7:7">
      <c r="G47781"/>
    </row>
    <row r="47782" spans="7:7">
      <c r="G47782"/>
    </row>
    <row r="47783" spans="7:7">
      <c r="G47783"/>
    </row>
    <row r="47784" spans="7:7">
      <c r="G47784"/>
    </row>
    <row r="47785" spans="7:7">
      <c r="G47785"/>
    </row>
    <row r="47786" spans="7:7">
      <c r="G47786"/>
    </row>
    <row r="47787" spans="7:7">
      <c r="G47787"/>
    </row>
    <row r="47788" spans="7:7">
      <c r="G47788"/>
    </row>
    <row r="47789" spans="7:7">
      <c r="G47789"/>
    </row>
    <row r="47790" spans="7:7">
      <c r="G47790"/>
    </row>
    <row r="47791" spans="7:7">
      <c r="G47791"/>
    </row>
    <row r="47792" spans="7:7">
      <c r="G47792"/>
    </row>
    <row r="47793" spans="7:7">
      <c r="G47793"/>
    </row>
    <row r="47794" spans="7:7">
      <c r="G47794"/>
    </row>
    <row r="47795" spans="7:7">
      <c r="G47795"/>
    </row>
    <row r="47796" spans="7:7">
      <c r="G47796"/>
    </row>
    <row r="47797" spans="7:7">
      <c r="G47797"/>
    </row>
    <row r="47798" spans="7:7">
      <c r="G47798"/>
    </row>
    <row r="47799" spans="7:7">
      <c r="G47799"/>
    </row>
    <row r="47800" spans="7:7">
      <c r="G47800"/>
    </row>
    <row r="47801" spans="7:7">
      <c r="G47801"/>
    </row>
    <row r="47802" spans="7:7">
      <c r="G47802"/>
    </row>
    <row r="47803" spans="7:7">
      <c r="G47803"/>
    </row>
    <row r="47804" spans="7:7">
      <c r="G47804"/>
    </row>
    <row r="47805" spans="7:7">
      <c r="G47805"/>
    </row>
    <row r="47806" spans="7:7">
      <c r="G47806"/>
    </row>
    <row r="47807" spans="7:7">
      <c r="G47807"/>
    </row>
    <row r="47808" spans="7:7">
      <c r="G47808"/>
    </row>
    <row r="47809" spans="7:7">
      <c r="G47809"/>
    </row>
    <row r="47810" spans="7:7">
      <c r="G47810"/>
    </row>
    <row r="47811" spans="7:7">
      <c r="G47811"/>
    </row>
    <row r="47812" spans="7:7">
      <c r="G47812"/>
    </row>
    <row r="47813" spans="7:7">
      <c r="G47813"/>
    </row>
    <row r="47814" spans="7:7">
      <c r="G47814"/>
    </row>
    <row r="47815" spans="7:7">
      <c r="G47815"/>
    </row>
    <row r="47816" spans="7:7">
      <c r="G47816"/>
    </row>
    <row r="47817" spans="7:7">
      <c r="G47817"/>
    </row>
    <row r="47818" spans="7:7">
      <c r="G47818"/>
    </row>
    <row r="47819" spans="7:7">
      <c r="G47819"/>
    </row>
    <row r="47820" spans="7:7">
      <c r="G47820"/>
    </row>
    <row r="47821" spans="7:7">
      <c r="G47821"/>
    </row>
    <row r="47822" spans="7:7">
      <c r="G47822"/>
    </row>
    <row r="47823" spans="7:7">
      <c r="G47823"/>
    </row>
    <row r="47824" spans="7:7">
      <c r="G47824"/>
    </row>
    <row r="47825" spans="7:7">
      <c r="G47825"/>
    </row>
    <row r="47826" spans="7:7">
      <c r="G47826"/>
    </row>
    <row r="47827" spans="7:7">
      <c r="G47827"/>
    </row>
    <row r="47828" spans="7:7">
      <c r="G47828"/>
    </row>
    <row r="47829" spans="7:7">
      <c r="G47829"/>
    </row>
    <row r="47830" spans="7:7">
      <c r="G47830"/>
    </row>
    <row r="47831" spans="7:7">
      <c r="G47831"/>
    </row>
    <row r="47832" spans="7:7">
      <c r="G47832"/>
    </row>
    <row r="47833" spans="7:7">
      <c r="G47833"/>
    </row>
    <row r="47834" spans="7:7">
      <c r="G47834"/>
    </row>
    <row r="47835" spans="7:7">
      <c r="G47835"/>
    </row>
    <row r="47836" spans="7:7">
      <c r="G47836"/>
    </row>
    <row r="47837" spans="7:7">
      <c r="G47837"/>
    </row>
    <row r="47838" spans="7:7">
      <c r="G47838"/>
    </row>
    <row r="47839" spans="7:7">
      <c r="G47839"/>
    </row>
    <row r="47840" spans="7:7">
      <c r="G47840"/>
    </row>
    <row r="47841" spans="7:7">
      <c r="G47841"/>
    </row>
    <row r="47842" spans="7:7">
      <c r="G47842"/>
    </row>
    <row r="47843" spans="7:7">
      <c r="G47843"/>
    </row>
    <row r="47844" spans="7:7">
      <c r="G47844"/>
    </row>
    <row r="47845" spans="7:7">
      <c r="G47845"/>
    </row>
    <row r="47846" spans="7:7">
      <c r="G47846"/>
    </row>
    <row r="47847" spans="7:7">
      <c r="G47847"/>
    </row>
    <row r="47848" spans="7:7">
      <c r="G47848"/>
    </row>
    <row r="47849" spans="7:7">
      <c r="G47849"/>
    </row>
    <row r="47850" spans="7:7">
      <c r="G47850"/>
    </row>
    <row r="47851" spans="7:7">
      <c r="G47851"/>
    </row>
    <row r="47852" spans="7:7">
      <c r="G47852"/>
    </row>
    <row r="47853" spans="7:7">
      <c r="G47853"/>
    </row>
    <row r="47854" spans="7:7">
      <c r="G47854"/>
    </row>
    <row r="47855" spans="7:7">
      <c r="G47855"/>
    </row>
    <row r="47856" spans="7:7">
      <c r="G47856"/>
    </row>
    <row r="47857" spans="7:7">
      <c r="G47857"/>
    </row>
    <row r="47858" spans="7:7">
      <c r="G47858"/>
    </row>
    <row r="47859" spans="7:7">
      <c r="G47859"/>
    </row>
    <row r="47860" spans="7:7">
      <c r="G47860"/>
    </row>
    <row r="47861" spans="7:7">
      <c r="G47861"/>
    </row>
    <row r="47862" spans="7:7">
      <c r="G47862"/>
    </row>
    <row r="47863" spans="7:7">
      <c r="G47863"/>
    </row>
    <row r="47864" spans="7:7">
      <c r="G47864"/>
    </row>
    <row r="47865" spans="7:7">
      <c r="G47865"/>
    </row>
    <row r="47866" spans="7:7">
      <c r="G47866"/>
    </row>
    <row r="47867" spans="7:7">
      <c r="G47867"/>
    </row>
    <row r="47868" spans="7:7">
      <c r="G47868"/>
    </row>
    <row r="47869" spans="7:7">
      <c r="G47869"/>
    </row>
    <row r="47870" spans="7:7">
      <c r="G47870"/>
    </row>
    <row r="47871" spans="7:7">
      <c r="G47871"/>
    </row>
    <row r="47872" spans="7:7">
      <c r="G47872"/>
    </row>
    <row r="47873" spans="7:7">
      <c r="G47873"/>
    </row>
    <row r="47874" spans="7:7">
      <c r="G47874"/>
    </row>
    <row r="47875" spans="7:7">
      <c r="G47875"/>
    </row>
    <row r="47876" spans="7:7">
      <c r="G47876"/>
    </row>
    <row r="47877" spans="7:7">
      <c r="G47877"/>
    </row>
    <row r="47878" spans="7:7">
      <c r="G47878"/>
    </row>
    <row r="47879" spans="7:7">
      <c r="G47879"/>
    </row>
    <row r="47880" spans="7:7">
      <c r="G47880"/>
    </row>
    <row r="47881" spans="7:7">
      <c r="G47881"/>
    </row>
    <row r="47882" spans="7:7">
      <c r="G47882"/>
    </row>
    <row r="47883" spans="7:7">
      <c r="G47883"/>
    </row>
    <row r="47884" spans="7:7">
      <c r="G47884"/>
    </row>
    <row r="47885" spans="7:7">
      <c r="G47885"/>
    </row>
    <row r="47886" spans="7:7">
      <c r="G47886"/>
    </row>
    <row r="47887" spans="7:7">
      <c r="G47887"/>
    </row>
    <row r="47888" spans="7:7">
      <c r="G47888"/>
    </row>
    <row r="47889" spans="7:7">
      <c r="G47889"/>
    </row>
    <row r="47890" spans="7:7">
      <c r="G47890"/>
    </row>
    <row r="47891" spans="7:7">
      <c r="G47891"/>
    </row>
    <row r="47892" spans="7:7">
      <c r="G47892"/>
    </row>
    <row r="47893" spans="7:7">
      <c r="G47893"/>
    </row>
    <row r="47894" spans="7:7">
      <c r="G47894"/>
    </row>
    <row r="47895" spans="7:7">
      <c r="G47895"/>
    </row>
    <row r="47896" spans="7:7">
      <c r="G47896"/>
    </row>
    <row r="47897" spans="7:7">
      <c r="G47897"/>
    </row>
    <row r="47898" spans="7:7">
      <c r="G47898"/>
    </row>
    <row r="47899" spans="7:7">
      <c r="G47899"/>
    </row>
    <row r="47900" spans="7:7">
      <c r="G47900"/>
    </row>
    <row r="47901" spans="7:7">
      <c r="G47901"/>
    </row>
    <row r="47902" spans="7:7">
      <c r="G47902"/>
    </row>
    <row r="47903" spans="7:7">
      <c r="G47903"/>
    </row>
    <row r="47904" spans="7:7">
      <c r="G47904"/>
    </row>
    <row r="47905" spans="7:7">
      <c r="G47905"/>
    </row>
    <row r="47906" spans="7:7">
      <c r="G47906"/>
    </row>
    <row r="47907" spans="7:7">
      <c r="G47907"/>
    </row>
    <row r="47908" spans="7:7">
      <c r="G47908"/>
    </row>
    <row r="47909" spans="7:7">
      <c r="G47909"/>
    </row>
    <row r="47910" spans="7:7">
      <c r="G47910"/>
    </row>
    <row r="47911" spans="7:7">
      <c r="G47911"/>
    </row>
    <row r="47912" spans="7:7">
      <c r="G47912"/>
    </row>
    <row r="47913" spans="7:7">
      <c r="G47913"/>
    </row>
    <row r="47914" spans="7:7">
      <c r="G47914"/>
    </row>
    <row r="47915" spans="7:7">
      <c r="G47915"/>
    </row>
    <row r="47916" spans="7:7">
      <c r="G47916"/>
    </row>
    <row r="47917" spans="7:7">
      <c r="G47917"/>
    </row>
    <row r="47918" spans="7:7">
      <c r="G47918"/>
    </row>
    <row r="47919" spans="7:7">
      <c r="G47919"/>
    </row>
    <row r="47920" spans="7:7">
      <c r="G47920"/>
    </row>
    <row r="47921" spans="7:7">
      <c r="G47921"/>
    </row>
    <row r="47922" spans="7:7">
      <c r="G47922"/>
    </row>
    <row r="47923" spans="7:7">
      <c r="G47923"/>
    </row>
    <row r="47924" spans="7:7">
      <c r="G47924"/>
    </row>
    <row r="47925" spans="7:7">
      <c r="G47925"/>
    </row>
    <row r="47926" spans="7:7">
      <c r="G47926"/>
    </row>
    <row r="47927" spans="7:7">
      <c r="G47927"/>
    </row>
    <row r="47928" spans="7:7">
      <c r="G47928"/>
    </row>
    <row r="47929" spans="7:7">
      <c r="G47929"/>
    </row>
    <row r="47930" spans="7:7">
      <c r="G47930"/>
    </row>
    <row r="47931" spans="7:7">
      <c r="G47931"/>
    </row>
    <row r="47932" spans="7:7">
      <c r="G47932"/>
    </row>
    <row r="47933" spans="7:7">
      <c r="G47933"/>
    </row>
    <row r="47934" spans="7:7">
      <c r="G47934"/>
    </row>
    <row r="47935" spans="7:7">
      <c r="G47935"/>
    </row>
    <row r="47936" spans="7:7">
      <c r="G47936"/>
    </row>
    <row r="47937" spans="7:7">
      <c r="G47937"/>
    </row>
    <row r="47938" spans="7:7">
      <c r="G47938"/>
    </row>
    <row r="47939" spans="7:7">
      <c r="G47939"/>
    </row>
    <row r="47940" spans="7:7">
      <c r="G47940"/>
    </row>
    <row r="47941" spans="7:7">
      <c r="G47941"/>
    </row>
    <row r="47942" spans="7:7">
      <c r="G47942"/>
    </row>
    <row r="47943" spans="7:7">
      <c r="G47943"/>
    </row>
    <row r="47944" spans="7:7">
      <c r="G47944"/>
    </row>
    <row r="47945" spans="7:7">
      <c r="G47945"/>
    </row>
    <row r="47946" spans="7:7">
      <c r="G47946"/>
    </row>
    <row r="47947" spans="7:7">
      <c r="G47947"/>
    </row>
    <row r="47948" spans="7:7">
      <c r="G47948"/>
    </row>
    <row r="47949" spans="7:7">
      <c r="G47949"/>
    </row>
    <row r="47950" spans="7:7">
      <c r="G47950"/>
    </row>
    <row r="47951" spans="7:7">
      <c r="G47951"/>
    </row>
    <row r="47952" spans="7:7">
      <c r="G47952"/>
    </row>
    <row r="47953" spans="7:7">
      <c r="G47953"/>
    </row>
    <row r="47954" spans="7:7">
      <c r="G47954"/>
    </row>
    <row r="47955" spans="7:7">
      <c r="G47955"/>
    </row>
    <row r="47956" spans="7:7">
      <c r="G47956"/>
    </row>
    <row r="47957" spans="7:7">
      <c r="G47957"/>
    </row>
    <row r="47958" spans="7:7">
      <c r="G47958"/>
    </row>
    <row r="47959" spans="7:7">
      <c r="G47959"/>
    </row>
    <row r="47960" spans="7:7">
      <c r="G47960"/>
    </row>
    <row r="47961" spans="7:7">
      <c r="G47961"/>
    </row>
    <row r="47962" spans="7:7">
      <c r="G47962"/>
    </row>
    <row r="47963" spans="7:7">
      <c r="G47963"/>
    </row>
    <row r="47964" spans="7:7">
      <c r="G47964"/>
    </row>
    <row r="47965" spans="7:7">
      <c r="G47965"/>
    </row>
    <row r="47966" spans="7:7">
      <c r="G47966"/>
    </row>
    <row r="47967" spans="7:7">
      <c r="G47967"/>
    </row>
    <row r="47968" spans="7:7">
      <c r="G47968"/>
    </row>
    <row r="47969" spans="7:7">
      <c r="G47969"/>
    </row>
    <row r="47970" spans="7:7">
      <c r="G47970"/>
    </row>
    <row r="47971" spans="7:7">
      <c r="G47971"/>
    </row>
    <row r="47972" spans="7:7">
      <c r="G47972"/>
    </row>
    <row r="47973" spans="7:7">
      <c r="G47973"/>
    </row>
    <row r="47974" spans="7:7">
      <c r="G47974"/>
    </row>
    <row r="47975" spans="7:7">
      <c r="G47975"/>
    </row>
    <row r="47976" spans="7:7">
      <c r="G47976"/>
    </row>
    <row r="47977" spans="7:7">
      <c r="G47977"/>
    </row>
    <row r="47978" spans="7:7">
      <c r="G47978"/>
    </row>
    <row r="47979" spans="7:7">
      <c r="G47979"/>
    </row>
    <row r="47980" spans="7:7">
      <c r="G47980"/>
    </row>
    <row r="47981" spans="7:7">
      <c r="G47981"/>
    </row>
    <row r="47982" spans="7:7">
      <c r="G47982"/>
    </row>
    <row r="47983" spans="7:7">
      <c r="G47983"/>
    </row>
    <row r="47984" spans="7:7">
      <c r="G47984"/>
    </row>
    <row r="47985" spans="7:7">
      <c r="G47985"/>
    </row>
    <row r="47986" spans="7:7">
      <c r="G47986"/>
    </row>
    <row r="47987" spans="7:7">
      <c r="G47987"/>
    </row>
    <row r="47988" spans="7:7">
      <c r="G47988"/>
    </row>
    <row r="47989" spans="7:7">
      <c r="G47989"/>
    </row>
    <row r="47990" spans="7:7">
      <c r="G47990"/>
    </row>
    <row r="47991" spans="7:7">
      <c r="G47991"/>
    </row>
    <row r="47992" spans="7:7">
      <c r="G47992"/>
    </row>
    <row r="47993" spans="7:7">
      <c r="G47993"/>
    </row>
    <row r="47994" spans="7:7">
      <c r="G47994"/>
    </row>
    <row r="47995" spans="7:7">
      <c r="G47995"/>
    </row>
    <row r="47996" spans="7:7">
      <c r="G47996"/>
    </row>
    <row r="47997" spans="7:7">
      <c r="G47997"/>
    </row>
    <row r="47998" spans="7:7">
      <c r="G47998"/>
    </row>
    <row r="47999" spans="7:7">
      <c r="G47999"/>
    </row>
    <row r="48000" spans="7:7">
      <c r="G48000"/>
    </row>
    <row r="48001" spans="7:7">
      <c r="G48001"/>
    </row>
    <row r="48002" spans="7:7">
      <c r="G48002"/>
    </row>
    <row r="48003" spans="7:7">
      <c r="G48003"/>
    </row>
    <row r="48004" spans="7:7">
      <c r="G48004"/>
    </row>
    <row r="48005" spans="7:7">
      <c r="G48005"/>
    </row>
    <row r="48006" spans="7:7">
      <c r="G48006"/>
    </row>
    <row r="48007" spans="7:7">
      <c r="G48007"/>
    </row>
    <row r="48008" spans="7:7">
      <c r="G48008"/>
    </row>
    <row r="48009" spans="7:7">
      <c r="G48009"/>
    </row>
    <row r="48010" spans="7:7">
      <c r="G48010"/>
    </row>
    <row r="48011" spans="7:7">
      <c r="G48011"/>
    </row>
    <row r="48012" spans="7:7">
      <c r="G48012"/>
    </row>
    <row r="48013" spans="7:7">
      <c r="G48013"/>
    </row>
    <row r="48014" spans="7:7">
      <c r="G48014"/>
    </row>
    <row r="48015" spans="7:7">
      <c r="G48015"/>
    </row>
    <row r="48016" spans="7:7">
      <c r="G48016"/>
    </row>
    <row r="48017" spans="7:7">
      <c r="G48017"/>
    </row>
    <row r="48018" spans="7:7">
      <c r="G48018"/>
    </row>
    <row r="48019" spans="7:7">
      <c r="G48019"/>
    </row>
    <row r="48020" spans="7:7">
      <c r="G48020"/>
    </row>
    <row r="48021" spans="7:7">
      <c r="G48021"/>
    </row>
    <row r="48022" spans="7:7">
      <c r="G48022"/>
    </row>
    <row r="48023" spans="7:7">
      <c r="G48023"/>
    </row>
    <row r="48024" spans="7:7">
      <c r="G48024"/>
    </row>
    <row r="48025" spans="7:7">
      <c r="G48025"/>
    </row>
    <row r="48026" spans="7:7">
      <c r="G48026"/>
    </row>
    <row r="48027" spans="7:7">
      <c r="G48027"/>
    </row>
    <row r="48028" spans="7:7">
      <c r="G48028"/>
    </row>
    <row r="48029" spans="7:7">
      <c r="G48029"/>
    </row>
    <row r="48030" spans="7:7">
      <c r="G48030"/>
    </row>
    <row r="48031" spans="7:7">
      <c r="G48031"/>
    </row>
    <row r="48032" spans="7:7">
      <c r="G48032"/>
    </row>
    <row r="48033" spans="7:7">
      <c r="G48033"/>
    </row>
    <row r="48034" spans="7:7">
      <c r="G48034"/>
    </row>
    <row r="48035" spans="7:7">
      <c r="G48035"/>
    </row>
    <row r="48036" spans="7:7">
      <c r="G48036"/>
    </row>
    <row r="48037" spans="7:7">
      <c r="G48037"/>
    </row>
    <row r="48038" spans="7:7">
      <c r="G48038"/>
    </row>
    <row r="48039" spans="7:7">
      <c r="G48039"/>
    </row>
    <row r="48040" spans="7:7">
      <c r="G48040"/>
    </row>
    <row r="48041" spans="7:7">
      <c r="G48041"/>
    </row>
    <row r="48042" spans="7:7">
      <c r="G48042"/>
    </row>
    <row r="48043" spans="7:7">
      <c r="G48043"/>
    </row>
    <row r="48044" spans="7:7">
      <c r="G48044"/>
    </row>
    <row r="48045" spans="7:7">
      <c r="G48045"/>
    </row>
    <row r="48046" spans="7:7">
      <c r="G48046"/>
    </row>
    <row r="48047" spans="7:7">
      <c r="G48047"/>
    </row>
    <row r="48048" spans="7:7">
      <c r="G48048"/>
    </row>
    <row r="48049" spans="7:7">
      <c r="G48049"/>
    </row>
    <row r="48050" spans="7:7">
      <c r="G48050"/>
    </row>
    <row r="48051" spans="7:7">
      <c r="G48051"/>
    </row>
    <row r="48052" spans="7:7">
      <c r="G48052"/>
    </row>
    <row r="48053" spans="7:7">
      <c r="G48053"/>
    </row>
    <row r="48054" spans="7:7">
      <c r="G48054"/>
    </row>
    <row r="48055" spans="7:7">
      <c r="G48055"/>
    </row>
    <row r="48056" spans="7:7">
      <c r="G48056"/>
    </row>
    <row r="48057" spans="7:7">
      <c r="G48057"/>
    </row>
    <row r="48058" spans="7:7">
      <c r="G48058"/>
    </row>
    <row r="48059" spans="7:7">
      <c r="G48059"/>
    </row>
    <row r="48060" spans="7:7">
      <c r="G48060"/>
    </row>
    <row r="48061" spans="7:7">
      <c r="G48061"/>
    </row>
    <row r="48062" spans="7:7">
      <c r="G48062"/>
    </row>
    <row r="48063" spans="7:7">
      <c r="G48063"/>
    </row>
    <row r="48064" spans="7:7">
      <c r="G48064"/>
    </row>
    <row r="48065" spans="7:7">
      <c r="G48065"/>
    </row>
    <row r="48066" spans="7:7">
      <c r="G48066"/>
    </row>
    <row r="48067" spans="7:7">
      <c r="G48067"/>
    </row>
    <row r="48068" spans="7:7">
      <c r="G48068"/>
    </row>
    <row r="48069" spans="7:7">
      <c r="G48069"/>
    </row>
    <row r="48070" spans="7:7">
      <c r="G48070"/>
    </row>
    <row r="48071" spans="7:7">
      <c r="G48071"/>
    </row>
    <row r="48072" spans="7:7">
      <c r="G48072"/>
    </row>
    <row r="48073" spans="7:7">
      <c r="G48073"/>
    </row>
    <row r="48074" spans="7:7">
      <c r="G48074"/>
    </row>
    <row r="48075" spans="7:7">
      <c r="G48075"/>
    </row>
    <row r="48076" spans="7:7">
      <c r="G48076"/>
    </row>
    <row r="48077" spans="7:7">
      <c r="G48077"/>
    </row>
    <row r="48078" spans="7:7">
      <c r="G48078"/>
    </row>
    <row r="48079" spans="7:7">
      <c r="G48079"/>
    </row>
    <row r="48080" spans="7:7">
      <c r="G48080"/>
    </row>
    <row r="48081" spans="7:7">
      <c r="G48081"/>
    </row>
    <row r="48082" spans="7:7">
      <c r="G48082"/>
    </row>
    <row r="48083" spans="7:7">
      <c r="G48083"/>
    </row>
    <row r="48084" spans="7:7">
      <c r="G48084"/>
    </row>
    <row r="48085" spans="7:7">
      <c r="G48085"/>
    </row>
    <row r="48086" spans="7:7">
      <c r="G48086"/>
    </row>
    <row r="48087" spans="7:7">
      <c r="G48087"/>
    </row>
    <row r="48088" spans="7:7">
      <c r="G48088"/>
    </row>
    <row r="48089" spans="7:7">
      <c r="G48089"/>
    </row>
    <row r="48090" spans="7:7">
      <c r="G48090"/>
    </row>
    <row r="48091" spans="7:7">
      <c r="G48091"/>
    </row>
    <row r="48092" spans="7:7">
      <c r="G48092"/>
    </row>
    <row r="48093" spans="7:7">
      <c r="G48093"/>
    </row>
    <row r="48094" spans="7:7">
      <c r="G48094"/>
    </row>
    <row r="48095" spans="7:7">
      <c r="G48095"/>
    </row>
    <row r="48096" spans="7:7">
      <c r="G48096"/>
    </row>
    <row r="48097" spans="7:7">
      <c r="G48097"/>
    </row>
    <row r="48098" spans="7:7">
      <c r="G48098"/>
    </row>
    <row r="48099" spans="7:7">
      <c r="G48099"/>
    </row>
    <row r="48100" spans="7:7">
      <c r="G48100"/>
    </row>
    <row r="48101" spans="7:7">
      <c r="G48101"/>
    </row>
    <row r="48102" spans="7:7">
      <c r="G48102"/>
    </row>
    <row r="48103" spans="7:7">
      <c r="G48103"/>
    </row>
    <row r="48104" spans="7:7">
      <c r="G48104"/>
    </row>
    <row r="48105" spans="7:7">
      <c r="G48105"/>
    </row>
    <row r="48106" spans="7:7">
      <c r="G48106"/>
    </row>
    <row r="48107" spans="7:7">
      <c r="G48107"/>
    </row>
    <row r="48108" spans="7:7">
      <c r="G48108"/>
    </row>
    <row r="48109" spans="7:7">
      <c r="G48109"/>
    </row>
    <row r="48110" spans="7:7">
      <c r="G48110"/>
    </row>
    <row r="48111" spans="7:7">
      <c r="G48111"/>
    </row>
    <row r="48112" spans="7:7">
      <c r="G48112"/>
    </row>
    <row r="48113" spans="7:7">
      <c r="G48113"/>
    </row>
    <row r="48114" spans="7:7">
      <c r="G48114"/>
    </row>
    <row r="48115" spans="7:7">
      <c r="G48115"/>
    </row>
    <row r="48116" spans="7:7">
      <c r="G48116"/>
    </row>
    <row r="48117" spans="7:7">
      <c r="G48117"/>
    </row>
    <row r="48118" spans="7:7">
      <c r="G48118"/>
    </row>
    <row r="48119" spans="7:7">
      <c r="G48119"/>
    </row>
    <row r="48120" spans="7:7">
      <c r="G48120"/>
    </row>
    <row r="48121" spans="7:7">
      <c r="G48121"/>
    </row>
    <row r="48122" spans="7:7">
      <c r="G48122"/>
    </row>
    <row r="48123" spans="7:7">
      <c r="G48123"/>
    </row>
    <row r="48124" spans="7:7">
      <c r="G48124"/>
    </row>
    <row r="48125" spans="7:7">
      <c r="G48125"/>
    </row>
    <row r="48126" spans="7:7">
      <c r="G48126"/>
    </row>
    <row r="48127" spans="7:7">
      <c r="G48127"/>
    </row>
    <row r="48128" spans="7:7">
      <c r="G48128"/>
    </row>
    <row r="48129" spans="7:7">
      <c r="G48129"/>
    </row>
    <row r="48130" spans="7:7">
      <c r="G48130"/>
    </row>
    <row r="48131" spans="7:7">
      <c r="G48131"/>
    </row>
    <row r="48132" spans="7:7">
      <c r="G48132"/>
    </row>
    <row r="48133" spans="7:7">
      <c r="G48133"/>
    </row>
    <row r="48134" spans="7:7">
      <c r="G48134"/>
    </row>
    <row r="48135" spans="7:7">
      <c r="G48135"/>
    </row>
    <row r="48136" spans="7:7">
      <c r="G48136"/>
    </row>
    <row r="48137" spans="7:7">
      <c r="G48137"/>
    </row>
    <row r="48138" spans="7:7">
      <c r="G48138"/>
    </row>
    <row r="48139" spans="7:7">
      <c r="G48139"/>
    </row>
    <row r="48140" spans="7:7">
      <c r="G48140"/>
    </row>
    <row r="48141" spans="7:7">
      <c r="G48141"/>
    </row>
    <row r="48142" spans="7:7">
      <c r="G48142"/>
    </row>
    <row r="48143" spans="7:7">
      <c r="G48143"/>
    </row>
    <row r="48144" spans="7:7">
      <c r="G48144"/>
    </row>
    <row r="48145" spans="7:7">
      <c r="G48145"/>
    </row>
    <row r="48146" spans="7:7">
      <c r="G48146"/>
    </row>
    <row r="48147" spans="7:7">
      <c r="G48147"/>
    </row>
    <row r="48148" spans="7:7">
      <c r="G48148"/>
    </row>
    <row r="48149" spans="7:7">
      <c r="G48149"/>
    </row>
    <row r="48150" spans="7:7">
      <c r="G48150"/>
    </row>
    <row r="48151" spans="7:7">
      <c r="G48151"/>
    </row>
    <row r="48152" spans="7:7">
      <c r="G48152"/>
    </row>
    <row r="48153" spans="7:7">
      <c r="G48153"/>
    </row>
    <row r="48154" spans="7:7">
      <c r="G48154"/>
    </row>
    <row r="48155" spans="7:7">
      <c r="G48155"/>
    </row>
    <row r="48156" spans="7:7">
      <c r="G48156"/>
    </row>
    <row r="48157" spans="7:7">
      <c r="G48157"/>
    </row>
    <row r="48158" spans="7:7">
      <c r="G48158"/>
    </row>
    <row r="48159" spans="7:7">
      <c r="G48159"/>
    </row>
    <row r="48160" spans="7:7">
      <c r="G48160"/>
    </row>
    <row r="48161" spans="7:7">
      <c r="G48161"/>
    </row>
    <row r="48162" spans="7:7">
      <c r="G48162"/>
    </row>
    <row r="48163" spans="7:7">
      <c r="G48163"/>
    </row>
    <row r="48164" spans="7:7">
      <c r="G48164"/>
    </row>
    <row r="48165" spans="7:7">
      <c r="G48165"/>
    </row>
    <row r="48166" spans="7:7">
      <c r="G48166"/>
    </row>
    <row r="48167" spans="7:7">
      <c r="G48167"/>
    </row>
    <row r="48168" spans="7:7">
      <c r="G48168"/>
    </row>
    <row r="48169" spans="7:7">
      <c r="G48169"/>
    </row>
    <row r="48170" spans="7:7">
      <c r="G48170"/>
    </row>
    <row r="48171" spans="7:7">
      <c r="G48171"/>
    </row>
    <row r="48172" spans="7:7">
      <c r="G48172"/>
    </row>
    <row r="48173" spans="7:7">
      <c r="G48173"/>
    </row>
    <row r="48174" spans="7:7">
      <c r="G48174"/>
    </row>
    <row r="48175" spans="7:7">
      <c r="G48175"/>
    </row>
    <row r="48176" spans="7:7">
      <c r="G48176"/>
    </row>
    <row r="48177" spans="7:7">
      <c r="G48177"/>
    </row>
    <row r="48178" spans="7:7">
      <c r="G48178"/>
    </row>
    <row r="48179" spans="7:7">
      <c r="G48179"/>
    </row>
    <row r="48180" spans="7:7">
      <c r="G48180"/>
    </row>
    <row r="48181" spans="7:7">
      <c r="G48181"/>
    </row>
    <row r="48182" spans="7:7">
      <c r="G48182"/>
    </row>
    <row r="48183" spans="7:7">
      <c r="G48183"/>
    </row>
    <row r="48184" spans="7:7">
      <c r="G48184"/>
    </row>
    <row r="48185" spans="7:7">
      <c r="G48185"/>
    </row>
    <row r="48186" spans="7:7">
      <c r="G48186"/>
    </row>
    <row r="48187" spans="7:7">
      <c r="G48187"/>
    </row>
    <row r="48188" spans="7:7">
      <c r="G48188"/>
    </row>
    <row r="48189" spans="7:7">
      <c r="G48189"/>
    </row>
    <row r="48190" spans="7:7">
      <c r="G48190"/>
    </row>
    <row r="48191" spans="7:7">
      <c r="G48191"/>
    </row>
    <row r="48192" spans="7:7">
      <c r="G48192"/>
    </row>
    <row r="48193" spans="7:7">
      <c r="G48193"/>
    </row>
    <row r="48194" spans="7:7">
      <c r="G48194"/>
    </row>
    <row r="48195" spans="7:7">
      <c r="G48195"/>
    </row>
    <row r="48196" spans="7:7">
      <c r="G48196"/>
    </row>
    <row r="48197" spans="7:7">
      <c r="G48197"/>
    </row>
    <row r="48198" spans="7:7">
      <c r="G48198"/>
    </row>
    <row r="48199" spans="7:7">
      <c r="G48199"/>
    </row>
    <row r="48200" spans="7:7">
      <c r="G48200"/>
    </row>
    <row r="48201" spans="7:7">
      <c r="G48201"/>
    </row>
    <row r="48202" spans="7:7">
      <c r="G48202"/>
    </row>
    <row r="48203" spans="7:7">
      <c r="G48203"/>
    </row>
    <row r="48204" spans="7:7">
      <c r="G48204"/>
    </row>
    <row r="48205" spans="7:7">
      <c r="G48205"/>
    </row>
    <row r="48206" spans="7:7">
      <c r="G48206"/>
    </row>
    <row r="48207" spans="7:7">
      <c r="G48207"/>
    </row>
    <row r="48208" spans="7:7">
      <c r="G48208"/>
    </row>
    <row r="48209" spans="7:7">
      <c r="G48209"/>
    </row>
    <row r="48210" spans="7:7">
      <c r="G48210"/>
    </row>
    <row r="48211" spans="7:7">
      <c r="G48211"/>
    </row>
    <row r="48212" spans="7:7">
      <c r="G48212"/>
    </row>
    <row r="48213" spans="7:7">
      <c r="G48213"/>
    </row>
    <row r="48214" spans="7:7">
      <c r="G48214"/>
    </row>
    <row r="48215" spans="7:7">
      <c r="G48215"/>
    </row>
    <row r="48216" spans="7:7">
      <c r="G48216"/>
    </row>
    <row r="48217" spans="7:7">
      <c r="G48217"/>
    </row>
    <row r="48218" spans="7:7">
      <c r="G48218"/>
    </row>
    <row r="48219" spans="7:7">
      <c r="G48219"/>
    </row>
    <row r="48220" spans="7:7">
      <c r="G48220"/>
    </row>
    <row r="48221" spans="7:7">
      <c r="G48221"/>
    </row>
    <row r="48222" spans="7:7">
      <c r="G48222"/>
    </row>
    <row r="48223" spans="7:7">
      <c r="G48223"/>
    </row>
    <row r="48224" spans="7:7">
      <c r="G48224"/>
    </row>
    <row r="48225" spans="7:7">
      <c r="G48225"/>
    </row>
    <row r="48226" spans="7:7">
      <c r="G48226"/>
    </row>
    <row r="48227" spans="7:7">
      <c r="G48227"/>
    </row>
    <row r="48228" spans="7:7">
      <c r="G48228"/>
    </row>
    <row r="48229" spans="7:7">
      <c r="G48229"/>
    </row>
    <row r="48230" spans="7:7">
      <c r="G48230"/>
    </row>
    <row r="48231" spans="7:7">
      <c r="G48231"/>
    </row>
    <row r="48232" spans="7:7">
      <c r="G48232"/>
    </row>
    <row r="48233" spans="7:7">
      <c r="G48233"/>
    </row>
    <row r="48234" spans="7:7">
      <c r="G48234"/>
    </row>
    <row r="48235" spans="7:7">
      <c r="G48235"/>
    </row>
    <row r="48236" spans="7:7">
      <c r="G48236"/>
    </row>
    <row r="48237" spans="7:7">
      <c r="G48237"/>
    </row>
    <row r="48238" spans="7:7">
      <c r="G48238"/>
    </row>
    <row r="48239" spans="7:7">
      <c r="G48239"/>
    </row>
    <row r="48240" spans="7:7">
      <c r="G48240"/>
    </row>
    <row r="48241" spans="7:7">
      <c r="G48241"/>
    </row>
    <row r="48242" spans="7:7">
      <c r="G48242"/>
    </row>
    <row r="48243" spans="7:7">
      <c r="G48243"/>
    </row>
    <row r="48244" spans="7:7">
      <c r="G48244"/>
    </row>
    <row r="48245" spans="7:7">
      <c r="G48245"/>
    </row>
    <row r="48246" spans="7:7">
      <c r="G48246"/>
    </row>
    <row r="48247" spans="7:7">
      <c r="G48247"/>
    </row>
    <row r="48248" spans="7:7">
      <c r="G48248"/>
    </row>
    <row r="48249" spans="7:7">
      <c r="G48249"/>
    </row>
    <row r="48250" spans="7:7">
      <c r="G48250"/>
    </row>
    <row r="48251" spans="7:7">
      <c r="G48251"/>
    </row>
    <row r="48252" spans="7:7">
      <c r="G48252"/>
    </row>
    <row r="48253" spans="7:7">
      <c r="G48253"/>
    </row>
    <row r="48254" spans="7:7">
      <c r="G48254"/>
    </row>
    <row r="48255" spans="7:7">
      <c r="G48255"/>
    </row>
    <row r="48256" spans="7:7">
      <c r="G48256"/>
    </row>
    <row r="48257" spans="7:7">
      <c r="G48257"/>
    </row>
    <row r="48258" spans="7:7">
      <c r="G48258"/>
    </row>
    <row r="48259" spans="7:7">
      <c r="G48259"/>
    </row>
    <row r="48260" spans="7:7">
      <c r="G48260"/>
    </row>
    <row r="48261" spans="7:7">
      <c r="G48261"/>
    </row>
    <row r="48262" spans="7:7">
      <c r="G48262"/>
    </row>
    <row r="48263" spans="7:7">
      <c r="G48263"/>
    </row>
    <row r="48264" spans="7:7">
      <c r="G48264"/>
    </row>
    <row r="48265" spans="7:7">
      <c r="G48265"/>
    </row>
    <row r="48266" spans="7:7">
      <c r="G48266"/>
    </row>
    <row r="48267" spans="7:7">
      <c r="G48267"/>
    </row>
    <row r="48268" spans="7:7">
      <c r="G48268"/>
    </row>
    <row r="48269" spans="7:7">
      <c r="G48269"/>
    </row>
    <row r="48270" spans="7:7">
      <c r="G48270"/>
    </row>
    <row r="48271" spans="7:7">
      <c r="G48271"/>
    </row>
    <row r="48272" spans="7:7">
      <c r="G48272"/>
    </row>
    <row r="48273" spans="7:7">
      <c r="G48273"/>
    </row>
    <row r="48274" spans="7:7">
      <c r="G48274"/>
    </row>
    <row r="48275" spans="7:7">
      <c r="G48275"/>
    </row>
    <row r="48276" spans="7:7">
      <c r="G48276"/>
    </row>
    <row r="48277" spans="7:7">
      <c r="G48277"/>
    </row>
    <row r="48278" spans="7:7">
      <c r="G48278"/>
    </row>
    <row r="48279" spans="7:7">
      <c r="G48279"/>
    </row>
    <row r="48280" spans="7:7">
      <c r="G48280"/>
    </row>
    <row r="48281" spans="7:7">
      <c r="G48281"/>
    </row>
    <row r="48282" spans="7:7">
      <c r="G48282"/>
    </row>
    <row r="48283" spans="7:7">
      <c r="G48283"/>
    </row>
    <row r="48284" spans="7:7">
      <c r="G48284"/>
    </row>
    <row r="48285" spans="7:7">
      <c r="G48285"/>
    </row>
    <row r="48286" spans="7:7">
      <c r="G48286"/>
    </row>
    <row r="48287" spans="7:7">
      <c r="G48287"/>
    </row>
    <row r="48288" spans="7:7">
      <c r="G48288"/>
    </row>
    <row r="48289" spans="7:7">
      <c r="G48289"/>
    </row>
    <row r="48290" spans="7:7">
      <c r="G48290"/>
    </row>
    <row r="48291" spans="7:7">
      <c r="G48291"/>
    </row>
    <row r="48292" spans="7:7">
      <c r="G48292"/>
    </row>
    <row r="48293" spans="7:7">
      <c r="G48293"/>
    </row>
    <row r="48294" spans="7:7">
      <c r="G48294"/>
    </row>
    <row r="48295" spans="7:7">
      <c r="G48295"/>
    </row>
    <row r="48296" spans="7:7">
      <c r="G48296"/>
    </row>
    <row r="48297" spans="7:7">
      <c r="G48297"/>
    </row>
    <row r="48298" spans="7:7">
      <c r="G48298"/>
    </row>
    <row r="48299" spans="7:7">
      <c r="G48299"/>
    </row>
    <row r="48300" spans="7:7">
      <c r="G48300"/>
    </row>
    <row r="48301" spans="7:7">
      <c r="G48301"/>
    </row>
    <row r="48302" spans="7:7">
      <c r="G48302"/>
    </row>
    <row r="48303" spans="7:7">
      <c r="G48303"/>
    </row>
    <row r="48304" spans="7:7">
      <c r="G48304"/>
    </row>
    <row r="48305" spans="7:7">
      <c r="G48305"/>
    </row>
    <row r="48306" spans="7:7">
      <c r="G48306"/>
    </row>
    <row r="48307" spans="7:7">
      <c r="G48307"/>
    </row>
    <row r="48308" spans="7:7">
      <c r="G48308"/>
    </row>
    <row r="48309" spans="7:7">
      <c r="G48309"/>
    </row>
    <row r="48310" spans="7:7">
      <c r="G48310"/>
    </row>
    <row r="48311" spans="7:7">
      <c r="G48311"/>
    </row>
    <row r="48312" spans="7:7">
      <c r="G48312"/>
    </row>
    <row r="48313" spans="7:7">
      <c r="G48313"/>
    </row>
    <row r="48314" spans="7:7">
      <c r="G48314"/>
    </row>
    <row r="48315" spans="7:7">
      <c r="G48315"/>
    </row>
    <row r="48316" spans="7:7">
      <c r="G48316"/>
    </row>
    <row r="48317" spans="7:7">
      <c r="G48317"/>
    </row>
    <row r="48318" spans="7:7">
      <c r="G48318"/>
    </row>
    <row r="48319" spans="7:7">
      <c r="G48319"/>
    </row>
    <row r="48320" spans="7:7">
      <c r="G48320"/>
    </row>
    <row r="48321" spans="7:7">
      <c r="G48321"/>
    </row>
    <row r="48322" spans="7:7">
      <c r="G48322"/>
    </row>
    <row r="48323" spans="7:7">
      <c r="G48323"/>
    </row>
    <row r="48324" spans="7:7">
      <c r="G48324"/>
    </row>
    <row r="48325" spans="7:7">
      <c r="G48325"/>
    </row>
    <row r="48326" spans="7:7">
      <c r="G48326"/>
    </row>
    <row r="48327" spans="7:7">
      <c r="G48327"/>
    </row>
    <row r="48328" spans="7:7">
      <c r="G48328"/>
    </row>
    <row r="48329" spans="7:7">
      <c r="G48329"/>
    </row>
    <row r="48330" spans="7:7">
      <c r="G48330"/>
    </row>
    <row r="48331" spans="7:7">
      <c r="G48331"/>
    </row>
    <row r="48332" spans="7:7">
      <c r="G48332"/>
    </row>
    <row r="48333" spans="7:7">
      <c r="G48333"/>
    </row>
    <row r="48334" spans="7:7">
      <c r="G48334"/>
    </row>
    <row r="48335" spans="7:7">
      <c r="G48335"/>
    </row>
    <row r="48336" spans="7:7">
      <c r="G48336"/>
    </row>
    <row r="48337" spans="7:7">
      <c r="G48337"/>
    </row>
    <row r="48338" spans="7:7">
      <c r="G48338"/>
    </row>
    <row r="48339" spans="7:7">
      <c r="G48339"/>
    </row>
    <row r="48340" spans="7:7">
      <c r="G48340"/>
    </row>
    <row r="48341" spans="7:7">
      <c r="G48341"/>
    </row>
    <row r="48342" spans="7:7">
      <c r="G48342"/>
    </row>
    <row r="48343" spans="7:7">
      <c r="G48343"/>
    </row>
    <row r="48344" spans="7:7">
      <c r="G48344"/>
    </row>
    <row r="48345" spans="7:7">
      <c r="G48345"/>
    </row>
    <row r="48346" spans="7:7">
      <c r="G48346"/>
    </row>
    <row r="48347" spans="7:7">
      <c r="G48347"/>
    </row>
    <row r="48348" spans="7:7">
      <c r="G48348"/>
    </row>
    <row r="48349" spans="7:7">
      <c r="G48349"/>
    </row>
    <row r="48350" spans="7:7">
      <c r="G48350"/>
    </row>
    <row r="48351" spans="7:7">
      <c r="G48351"/>
    </row>
    <row r="48352" spans="7:7">
      <c r="G48352"/>
    </row>
    <row r="48353" spans="7:7">
      <c r="G48353"/>
    </row>
    <row r="48354" spans="7:7">
      <c r="G48354"/>
    </row>
    <row r="48355" spans="7:7">
      <c r="G48355"/>
    </row>
    <row r="48356" spans="7:7">
      <c r="G48356"/>
    </row>
    <row r="48357" spans="7:7">
      <c r="G48357"/>
    </row>
    <row r="48358" spans="7:7">
      <c r="G48358"/>
    </row>
    <row r="48359" spans="7:7">
      <c r="G48359"/>
    </row>
    <row r="48360" spans="7:7">
      <c r="G48360"/>
    </row>
    <row r="48361" spans="7:7">
      <c r="G48361"/>
    </row>
    <row r="48362" spans="7:7">
      <c r="G48362"/>
    </row>
    <row r="48363" spans="7:7">
      <c r="G48363"/>
    </row>
    <row r="48364" spans="7:7">
      <c r="G48364"/>
    </row>
    <row r="48365" spans="7:7">
      <c r="G48365"/>
    </row>
    <row r="48366" spans="7:7">
      <c r="G48366"/>
    </row>
    <row r="48367" spans="7:7">
      <c r="G48367"/>
    </row>
    <row r="48368" spans="7:7">
      <c r="G48368"/>
    </row>
    <row r="48369" spans="7:7">
      <c r="G48369"/>
    </row>
    <row r="48370" spans="7:7">
      <c r="G48370"/>
    </row>
    <row r="48371" spans="7:7">
      <c r="G48371"/>
    </row>
    <row r="48372" spans="7:7">
      <c r="G48372"/>
    </row>
    <row r="48373" spans="7:7">
      <c r="G48373"/>
    </row>
    <row r="48374" spans="7:7">
      <c r="G48374"/>
    </row>
    <row r="48375" spans="7:7">
      <c r="G48375"/>
    </row>
    <row r="48376" spans="7:7">
      <c r="G48376"/>
    </row>
    <row r="48377" spans="7:7">
      <c r="G48377"/>
    </row>
    <row r="48378" spans="7:7">
      <c r="G48378"/>
    </row>
    <row r="48379" spans="7:7">
      <c r="G48379"/>
    </row>
    <row r="48380" spans="7:7">
      <c r="G48380"/>
    </row>
    <row r="48381" spans="7:7">
      <c r="G48381"/>
    </row>
    <row r="48382" spans="7:7">
      <c r="G48382"/>
    </row>
    <row r="48383" spans="7:7">
      <c r="G48383"/>
    </row>
    <row r="48384" spans="7:7">
      <c r="G48384"/>
    </row>
    <row r="48385" spans="7:7">
      <c r="G48385"/>
    </row>
    <row r="48386" spans="7:7">
      <c r="G48386"/>
    </row>
    <row r="48387" spans="7:7">
      <c r="G48387"/>
    </row>
    <row r="48388" spans="7:7">
      <c r="G48388"/>
    </row>
    <row r="48389" spans="7:7">
      <c r="G48389"/>
    </row>
    <row r="48390" spans="7:7">
      <c r="G48390"/>
    </row>
    <row r="48391" spans="7:7">
      <c r="G48391"/>
    </row>
    <row r="48392" spans="7:7">
      <c r="G48392"/>
    </row>
    <row r="48393" spans="7:7">
      <c r="G48393"/>
    </row>
    <row r="48394" spans="7:7">
      <c r="G48394"/>
    </row>
    <row r="48395" spans="7:7">
      <c r="G48395"/>
    </row>
    <row r="48396" spans="7:7">
      <c r="G48396"/>
    </row>
    <row r="48397" spans="7:7">
      <c r="G48397"/>
    </row>
    <row r="48398" spans="7:7">
      <c r="G48398"/>
    </row>
    <row r="48399" spans="7:7">
      <c r="G48399"/>
    </row>
    <row r="48400" spans="7:7">
      <c r="G48400"/>
    </row>
    <row r="48401" spans="7:7">
      <c r="G48401"/>
    </row>
    <row r="48402" spans="7:7">
      <c r="G48402"/>
    </row>
    <row r="48403" spans="7:7">
      <c r="G48403"/>
    </row>
    <row r="48404" spans="7:7">
      <c r="G48404"/>
    </row>
    <row r="48405" spans="7:7">
      <c r="G48405"/>
    </row>
    <row r="48406" spans="7:7">
      <c r="G48406"/>
    </row>
    <row r="48407" spans="7:7">
      <c r="G48407"/>
    </row>
    <row r="48408" spans="7:7">
      <c r="G48408"/>
    </row>
    <row r="48409" spans="7:7">
      <c r="G48409"/>
    </row>
    <row r="48410" spans="7:7">
      <c r="G48410"/>
    </row>
    <row r="48411" spans="7:7">
      <c r="G48411"/>
    </row>
    <row r="48412" spans="7:7">
      <c r="G48412"/>
    </row>
    <row r="48413" spans="7:7">
      <c r="G48413"/>
    </row>
    <row r="48414" spans="7:7">
      <c r="G48414"/>
    </row>
    <row r="48415" spans="7:7">
      <c r="G48415"/>
    </row>
    <row r="48416" spans="7:7">
      <c r="G48416"/>
    </row>
    <row r="48417" spans="7:7">
      <c r="G48417"/>
    </row>
    <row r="48418" spans="7:7">
      <c r="G48418"/>
    </row>
    <row r="48419" spans="7:7">
      <c r="G48419"/>
    </row>
    <row r="48420" spans="7:7">
      <c r="G48420"/>
    </row>
    <row r="48421" spans="7:7">
      <c r="G48421"/>
    </row>
    <row r="48422" spans="7:7">
      <c r="G48422"/>
    </row>
    <row r="48423" spans="7:7">
      <c r="G48423"/>
    </row>
    <row r="48424" spans="7:7">
      <c r="G48424"/>
    </row>
    <row r="48425" spans="7:7">
      <c r="G48425"/>
    </row>
    <row r="48426" spans="7:7">
      <c r="G48426"/>
    </row>
    <row r="48427" spans="7:7">
      <c r="G48427"/>
    </row>
    <row r="48428" spans="7:7">
      <c r="G48428"/>
    </row>
    <row r="48429" spans="7:7">
      <c r="G48429"/>
    </row>
    <row r="48430" spans="7:7">
      <c r="G48430"/>
    </row>
    <row r="48431" spans="7:7">
      <c r="G48431"/>
    </row>
    <row r="48432" spans="7:7">
      <c r="G48432"/>
    </row>
    <row r="48433" spans="7:7">
      <c r="G48433"/>
    </row>
    <row r="48434" spans="7:7">
      <c r="G48434"/>
    </row>
    <row r="48435" spans="7:7">
      <c r="G48435"/>
    </row>
    <row r="48436" spans="7:7">
      <c r="G48436"/>
    </row>
    <row r="48437" spans="7:7">
      <c r="G48437"/>
    </row>
    <row r="48438" spans="7:7">
      <c r="G48438"/>
    </row>
    <row r="48439" spans="7:7">
      <c r="G48439"/>
    </row>
    <row r="48440" spans="7:7">
      <c r="G48440"/>
    </row>
    <row r="48441" spans="7:7">
      <c r="G48441"/>
    </row>
    <row r="48442" spans="7:7">
      <c r="G48442"/>
    </row>
    <row r="48443" spans="7:7">
      <c r="G48443"/>
    </row>
    <row r="48444" spans="7:7">
      <c r="G48444"/>
    </row>
    <row r="48445" spans="7:7">
      <c r="G48445"/>
    </row>
    <row r="48446" spans="7:7">
      <c r="G48446"/>
    </row>
    <row r="48447" spans="7:7">
      <c r="G48447"/>
    </row>
    <row r="48448" spans="7:7">
      <c r="G48448"/>
    </row>
    <row r="48449" spans="7:7">
      <c r="G48449"/>
    </row>
    <row r="48450" spans="7:7">
      <c r="G48450"/>
    </row>
    <row r="48451" spans="7:7">
      <c r="G48451"/>
    </row>
    <row r="48452" spans="7:7">
      <c r="G48452"/>
    </row>
    <row r="48453" spans="7:7">
      <c r="G48453"/>
    </row>
    <row r="48454" spans="7:7">
      <c r="G48454"/>
    </row>
    <row r="48455" spans="7:7">
      <c r="G48455"/>
    </row>
    <row r="48456" spans="7:7">
      <c r="G48456"/>
    </row>
    <row r="48457" spans="7:7">
      <c r="G48457"/>
    </row>
    <row r="48458" spans="7:7">
      <c r="G48458"/>
    </row>
    <row r="48459" spans="7:7">
      <c r="G48459"/>
    </row>
    <row r="48460" spans="7:7">
      <c r="G48460"/>
    </row>
    <row r="48461" spans="7:7">
      <c r="G48461"/>
    </row>
    <row r="48462" spans="7:7">
      <c r="G48462"/>
    </row>
    <row r="48463" spans="7:7">
      <c r="G48463"/>
    </row>
    <row r="48464" spans="7:7">
      <c r="G48464"/>
    </row>
    <row r="48465" spans="7:7">
      <c r="G48465"/>
    </row>
    <row r="48466" spans="7:7">
      <c r="G48466"/>
    </row>
    <row r="48467" spans="7:7">
      <c r="G48467"/>
    </row>
    <row r="48468" spans="7:7">
      <c r="G48468"/>
    </row>
    <row r="48469" spans="7:7">
      <c r="G48469"/>
    </row>
    <row r="48470" spans="7:7">
      <c r="G48470"/>
    </row>
    <row r="48471" spans="7:7">
      <c r="G48471"/>
    </row>
    <row r="48472" spans="7:7">
      <c r="G48472"/>
    </row>
    <row r="48473" spans="7:7">
      <c r="G48473"/>
    </row>
    <row r="48474" spans="7:7">
      <c r="G48474"/>
    </row>
    <row r="48475" spans="7:7">
      <c r="G48475"/>
    </row>
    <row r="48476" spans="7:7">
      <c r="G48476"/>
    </row>
    <row r="48477" spans="7:7">
      <c r="G48477"/>
    </row>
    <row r="48478" spans="7:7">
      <c r="G48478"/>
    </row>
    <row r="48479" spans="7:7">
      <c r="G48479"/>
    </row>
    <row r="48480" spans="7:7">
      <c r="G48480"/>
    </row>
    <row r="48481" spans="7:7">
      <c r="G48481"/>
    </row>
    <row r="48482" spans="7:7">
      <c r="G48482"/>
    </row>
    <row r="48483" spans="7:7">
      <c r="G48483"/>
    </row>
    <row r="48484" spans="7:7">
      <c r="G48484"/>
    </row>
    <row r="48485" spans="7:7">
      <c r="G48485"/>
    </row>
    <row r="48486" spans="7:7">
      <c r="G48486"/>
    </row>
    <row r="48487" spans="7:7">
      <c r="G48487"/>
    </row>
    <row r="48488" spans="7:7">
      <c r="G48488"/>
    </row>
    <row r="48489" spans="7:7">
      <c r="G48489"/>
    </row>
    <row r="48490" spans="7:7">
      <c r="G48490"/>
    </row>
    <row r="48491" spans="7:7">
      <c r="G48491"/>
    </row>
    <row r="48492" spans="7:7">
      <c r="G48492"/>
    </row>
    <row r="48493" spans="7:7">
      <c r="G48493"/>
    </row>
    <row r="48494" spans="7:7">
      <c r="G48494"/>
    </row>
    <row r="48495" spans="7:7">
      <c r="G48495"/>
    </row>
    <row r="48496" spans="7:7">
      <c r="G48496"/>
    </row>
    <row r="48497" spans="7:7">
      <c r="G48497"/>
    </row>
    <row r="48498" spans="7:7">
      <c r="G48498"/>
    </row>
    <row r="48499" spans="7:7">
      <c r="G48499"/>
    </row>
    <row r="48500" spans="7:7">
      <c r="G48500"/>
    </row>
    <row r="48501" spans="7:7">
      <c r="G48501"/>
    </row>
    <row r="48502" spans="7:7">
      <c r="G48502"/>
    </row>
    <row r="48503" spans="7:7">
      <c r="G48503"/>
    </row>
    <row r="48504" spans="7:7">
      <c r="G48504"/>
    </row>
    <row r="48505" spans="7:7">
      <c r="G48505"/>
    </row>
    <row r="48506" spans="7:7">
      <c r="G48506"/>
    </row>
    <row r="48507" spans="7:7">
      <c r="G48507"/>
    </row>
    <row r="48508" spans="7:7">
      <c r="G48508"/>
    </row>
    <row r="48509" spans="7:7">
      <c r="G48509"/>
    </row>
    <row r="48510" spans="7:7">
      <c r="G48510"/>
    </row>
    <row r="48511" spans="7:7">
      <c r="G48511"/>
    </row>
    <row r="48512" spans="7:7">
      <c r="G48512"/>
    </row>
    <row r="48513" spans="7:7">
      <c r="G48513"/>
    </row>
    <row r="48514" spans="7:7">
      <c r="G48514"/>
    </row>
    <row r="48515" spans="7:7">
      <c r="G48515"/>
    </row>
    <row r="48516" spans="7:7">
      <c r="G48516"/>
    </row>
    <row r="48517" spans="7:7">
      <c r="G48517"/>
    </row>
    <row r="48518" spans="7:7">
      <c r="G48518"/>
    </row>
    <row r="48519" spans="7:7">
      <c r="G48519"/>
    </row>
    <row r="48520" spans="7:7">
      <c r="G48520"/>
    </row>
    <row r="48521" spans="7:7">
      <c r="G48521"/>
    </row>
    <row r="48522" spans="7:7">
      <c r="G48522"/>
    </row>
    <row r="48523" spans="7:7">
      <c r="G48523"/>
    </row>
    <row r="48524" spans="7:7">
      <c r="G48524"/>
    </row>
    <row r="48525" spans="7:7">
      <c r="G48525"/>
    </row>
    <row r="48526" spans="7:7">
      <c r="G48526"/>
    </row>
    <row r="48527" spans="7:7">
      <c r="G48527"/>
    </row>
    <row r="48528" spans="7:7">
      <c r="G48528"/>
    </row>
    <row r="48529" spans="7:7">
      <c r="G48529"/>
    </row>
    <row r="48530" spans="7:7">
      <c r="G48530"/>
    </row>
    <row r="48531" spans="7:7">
      <c r="G48531"/>
    </row>
    <row r="48532" spans="7:7">
      <c r="G48532"/>
    </row>
    <row r="48533" spans="7:7">
      <c r="G48533"/>
    </row>
    <row r="48534" spans="7:7">
      <c r="G48534"/>
    </row>
    <row r="48535" spans="7:7">
      <c r="G48535"/>
    </row>
    <row r="48536" spans="7:7">
      <c r="G48536"/>
    </row>
    <row r="48537" spans="7:7">
      <c r="G48537"/>
    </row>
    <row r="48538" spans="7:7">
      <c r="G48538"/>
    </row>
    <row r="48539" spans="7:7">
      <c r="G48539"/>
    </row>
    <row r="48540" spans="7:7">
      <c r="G48540"/>
    </row>
    <row r="48541" spans="7:7">
      <c r="G48541"/>
    </row>
    <row r="48542" spans="7:7">
      <c r="G48542"/>
    </row>
    <row r="48543" spans="7:7">
      <c r="G48543"/>
    </row>
    <row r="48544" spans="7:7">
      <c r="G48544"/>
    </row>
    <row r="48545" spans="7:7">
      <c r="G48545"/>
    </row>
    <row r="48546" spans="7:7">
      <c r="G48546"/>
    </row>
    <row r="48547" spans="7:7">
      <c r="G48547"/>
    </row>
    <row r="48548" spans="7:7">
      <c r="G48548"/>
    </row>
    <row r="48549" spans="7:7">
      <c r="G48549"/>
    </row>
    <row r="48550" spans="7:7">
      <c r="G48550"/>
    </row>
    <row r="48551" spans="7:7">
      <c r="G48551"/>
    </row>
    <row r="48552" spans="7:7">
      <c r="G48552"/>
    </row>
    <row r="48553" spans="7:7">
      <c r="G48553"/>
    </row>
    <row r="48554" spans="7:7">
      <c r="G48554"/>
    </row>
    <row r="48555" spans="7:7">
      <c r="G48555"/>
    </row>
    <row r="48556" spans="7:7">
      <c r="G48556"/>
    </row>
    <row r="48557" spans="7:7">
      <c r="G48557"/>
    </row>
    <row r="48558" spans="7:7">
      <c r="G48558"/>
    </row>
    <row r="48559" spans="7:7">
      <c r="G48559"/>
    </row>
    <row r="48560" spans="7:7">
      <c r="G48560"/>
    </row>
    <row r="48561" spans="7:7">
      <c r="G48561"/>
    </row>
    <row r="48562" spans="7:7">
      <c r="G48562"/>
    </row>
    <row r="48563" spans="7:7">
      <c r="G48563"/>
    </row>
    <row r="48564" spans="7:7">
      <c r="G48564"/>
    </row>
    <row r="48565" spans="7:7">
      <c r="G48565"/>
    </row>
    <row r="48566" spans="7:7">
      <c r="G48566"/>
    </row>
    <row r="48567" spans="7:7">
      <c r="G48567"/>
    </row>
    <row r="48568" spans="7:7">
      <c r="G48568"/>
    </row>
    <row r="48569" spans="7:7">
      <c r="G48569"/>
    </row>
    <row r="48570" spans="7:7">
      <c r="G48570"/>
    </row>
    <row r="48571" spans="7:7">
      <c r="G48571"/>
    </row>
    <row r="48572" spans="7:7">
      <c r="G48572"/>
    </row>
    <row r="48573" spans="7:7">
      <c r="G48573"/>
    </row>
    <row r="48574" spans="7:7">
      <c r="G48574"/>
    </row>
    <row r="48575" spans="7:7">
      <c r="G48575"/>
    </row>
    <row r="48576" spans="7:7">
      <c r="G48576"/>
    </row>
    <row r="48577" spans="7:7">
      <c r="G48577"/>
    </row>
    <row r="48578" spans="7:7">
      <c r="G48578"/>
    </row>
    <row r="48579" spans="7:7">
      <c r="G48579"/>
    </row>
    <row r="48580" spans="7:7">
      <c r="G48580"/>
    </row>
    <row r="48581" spans="7:7">
      <c r="G48581"/>
    </row>
    <row r="48582" spans="7:7">
      <c r="G48582"/>
    </row>
    <row r="48583" spans="7:7">
      <c r="G48583"/>
    </row>
    <row r="48584" spans="7:7">
      <c r="G48584"/>
    </row>
    <row r="48585" spans="7:7">
      <c r="G48585"/>
    </row>
    <row r="48586" spans="7:7">
      <c r="G48586"/>
    </row>
    <row r="48587" spans="7:7">
      <c r="G48587"/>
    </row>
    <row r="48588" spans="7:7">
      <c r="G48588"/>
    </row>
    <row r="48589" spans="7:7">
      <c r="G48589"/>
    </row>
    <row r="48590" spans="7:7">
      <c r="G48590"/>
    </row>
    <row r="48591" spans="7:7">
      <c r="G48591"/>
    </row>
    <row r="48592" spans="7:7">
      <c r="G48592"/>
    </row>
    <row r="48593" spans="7:7">
      <c r="G48593"/>
    </row>
    <row r="48594" spans="7:7">
      <c r="G48594"/>
    </row>
    <row r="48595" spans="7:7">
      <c r="G48595"/>
    </row>
    <row r="48596" spans="7:7">
      <c r="G48596"/>
    </row>
    <row r="48597" spans="7:7">
      <c r="G48597"/>
    </row>
    <row r="48598" spans="7:7">
      <c r="G48598"/>
    </row>
    <row r="48599" spans="7:7">
      <c r="G48599"/>
    </row>
    <row r="48600" spans="7:7">
      <c r="G48600"/>
    </row>
    <row r="48601" spans="7:7">
      <c r="G48601"/>
    </row>
    <row r="48602" spans="7:7">
      <c r="G48602"/>
    </row>
    <row r="48603" spans="7:7">
      <c r="G48603"/>
    </row>
    <row r="48604" spans="7:7">
      <c r="G48604"/>
    </row>
    <row r="48605" spans="7:7">
      <c r="G48605"/>
    </row>
    <row r="48606" spans="7:7">
      <c r="G48606"/>
    </row>
    <row r="48607" spans="7:7">
      <c r="G48607"/>
    </row>
    <row r="48608" spans="7:7">
      <c r="G48608"/>
    </row>
    <row r="48609" spans="7:7">
      <c r="G48609"/>
    </row>
    <row r="48610" spans="7:7">
      <c r="G48610"/>
    </row>
    <row r="48611" spans="7:7">
      <c r="G48611"/>
    </row>
    <row r="48612" spans="7:7">
      <c r="G48612"/>
    </row>
    <row r="48613" spans="7:7">
      <c r="G48613"/>
    </row>
    <row r="48614" spans="7:7">
      <c r="G48614"/>
    </row>
    <row r="48615" spans="7:7">
      <c r="G48615"/>
    </row>
    <row r="48616" spans="7:7">
      <c r="G48616"/>
    </row>
    <row r="48617" spans="7:7">
      <c r="G48617"/>
    </row>
    <row r="48618" spans="7:7">
      <c r="G48618"/>
    </row>
    <row r="48619" spans="7:7">
      <c r="G48619"/>
    </row>
    <row r="48620" spans="7:7">
      <c r="G48620"/>
    </row>
    <row r="48621" spans="7:7">
      <c r="G48621"/>
    </row>
    <row r="48622" spans="7:7">
      <c r="G48622"/>
    </row>
    <row r="48623" spans="7:7">
      <c r="G48623"/>
    </row>
    <row r="48624" spans="7:7">
      <c r="G48624"/>
    </row>
    <row r="48625" spans="7:7">
      <c r="G48625"/>
    </row>
    <row r="48626" spans="7:7">
      <c r="G48626"/>
    </row>
    <row r="48627" spans="7:7">
      <c r="G48627"/>
    </row>
    <row r="48628" spans="7:7">
      <c r="G48628"/>
    </row>
    <row r="48629" spans="7:7">
      <c r="G48629"/>
    </row>
    <row r="48630" spans="7:7">
      <c r="G48630"/>
    </row>
    <row r="48631" spans="7:7">
      <c r="G48631"/>
    </row>
    <row r="48632" spans="7:7">
      <c r="G48632"/>
    </row>
    <row r="48633" spans="7:7">
      <c r="G48633"/>
    </row>
    <row r="48634" spans="7:7">
      <c r="G48634"/>
    </row>
    <row r="48635" spans="7:7">
      <c r="G48635"/>
    </row>
    <row r="48636" spans="7:7">
      <c r="G48636"/>
    </row>
    <row r="48637" spans="7:7">
      <c r="G48637"/>
    </row>
    <row r="48638" spans="7:7">
      <c r="G48638"/>
    </row>
    <row r="48639" spans="7:7">
      <c r="G48639"/>
    </row>
    <row r="48640" spans="7:7">
      <c r="G48640"/>
    </row>
    <row r="48641" spans="7:7">
      <c r="G48641"/>
    </row>
    <row r="48642" spans="7:7">
      <c r="G48642"/>
    </row>
    <row r="48643" spans="7:7">
      <c r="G48643"/>
    </row>
    <row r="48644" spans="7:7">
      <c r="G48644"/>
    </row>
    <row r="48645" spans="7:7">
      <c r="G48645"/>
    </row>
    <row r="48646" spans="7:7">
      <c r="G48646"/>
    </row>
    <row r="48647" spans="7:7">
      <c r="G48647"/>
    </row>
    <row r="48648" spans="7:7">
      <c r="G48648"/>
    </row>
    <row r="48649" spans="7:7">
      <c r="G48649"/>
    </row>
    <row r="48650" spans="7:7">
      <c r="G48650"/>
    </row>
    <row r="48651" spans="7:7">
      <c r="G48651"/>
    </row>
    <row r="48652" spans="7:7">
      <c r="G48652"/>
    </row>
    <row r="48653" spans="7:7">
      <c r="G48653"/>
    </row>
    <row r="48654" spans="7:7">
      <c r="G48654"/>
    </row>
    <row r="48655" spans="7:7">
      <c r="G48655"/>
    </row>
    <row r="48656" spans="7:7">
      <c r="G48656"/>
    </row>
    <row r="48657" spans="7:7">
      <c r="G48657"/>
    </row>
    <row r="48658" spans="7:7">
      <c r="G48658"/>
    </row>
    <row r="48659" spans="7:7">
      <c r="G48659"/>
    </row>
    <row r="48660" spans="7:7">
      <c r="G48660"/>
    </row>
    <row r="48661" spans="7:7">
      <c r="G48661"/>
    </row>
    <row r="48662" spans="7:7">
      <c r="G48662"/>
    </row>
    <row r="48663" spans="7:7">
      <c r="G48663"/>
    </row>
    <row r="48664" spans="7:7">
      <c r="G48664"/>
    </row>
    <row r="48665" spans="7:7">
      <c r="G48665"/>
    </row>
    <row r="48666" spans="7:7">
      <c r="G48666"/>
    </row>
    <row r="48667" spans="7:7">
      <c r="G48667"/>
    </row>
    <row r="48668" spans="7:7">
      <c r="G48668"/>
    </row>
    <row r="48669" spans="7:7">
      <c r="G48669"/>
    </row>
    <row r="48670" spans="7:7">
      <c r="G48670"/>
    </row>
    <row r="48671" spans="7:7">
      <c r="G48671"/>
    </row>
    <row r="48672" spans="7:7">
      <c r="G48672"/>
    </row>
    <row r="48673" spans="7:7">
      <c r="G48673"/>
    </row>
    <row r="48674" spans="7:7">
      <c r="G48674"/>
    </row>
    <row r="48675" spans="7:7">
      <c r="G48675"/>
    </row>
    <row r="48676" spans="7:7">
      <c r="G48676"/>
    </row>
    <row r="48677" spans="7:7">
      <c r="G48677"/>
    </row>
    <row r="48678" spans="7:7">
      <c r="G48678"/>
    </row>
    <row r="48679" spans="7:7">
      <c r="G48679"/>
    </row>
    <row r="48680" spans="7:7">
      <c r="G48680"/>
    </row>
    <row r="48681" spans="7:7">
      <c r="G48681"/>
    </row>
    <row r="48682" spans="7:7">
      <c r="G48682"/>
    </row>
    <row r="48683" spans="7:7">
      <c r="G48683"/>
    </row>
    <row r="48684" spans="7:7">
      <c r="G48684"/>
    </row>
    <row r="48685" spans="7:7">
      <c r="G48685"/>
    </row>
    <row r="48686" spans="7:7">
      <c r="G48686"/>
    </row>
    <row r="48687" spans="7:7">
      <c r="G48687"/>
    </row>
    <row r="48688" spans="7:7">
      <c r="G48688"/>
    </row>
    <row r="48689" spans="7:7">
      <c r="G48689"/>
    </row>
    <row r="48690" spans="7:7">
      <c r="G48690"/>
    </row>
    <row r="48691" spans="7:7">
      <c r="G48691"/>
    </row>
    <row r="48692" spans="7:7">
      <c r="G48692"/>
    </row>
    <row r="48693" spans="7:7">
      <c r="G48693"/>
    </row>
    <row r="48694" spans="7:7">
      <c r="G48694"/>
    </row>
    <row r="48695" spans="7:7">
      <c r="G48695"/>
    </row>
    <row r="48696" spans="7:7">
      <c r="G48696"/>
    </row>
    <row r="48697" spans="7:7">
      <c r="G48697"/>
    </row>
    <row r="48698" spans="7:7">
      <c r="G48698"/>
    </row>
    <row r="48699" spans="7:7">
      <c r="G48699"/>
    </row>
    <row r="48700" spans="7:7">
      <c r="G48700"/>
    </row>
    <row r="48701" spans="7:7">
      <c r="G48701"/>
    </row>
    <row r="48702" spans="7:7">
      <c r="G48702"/>
    </row>
    <row r="48703" spans="7:7">
      <c r="G48703"/>
    </row>
    <row r="48704" spans="7:7">
      <c r="G48704"/>
    </row>
    <row r="48705" spans="7:7">
      <c r="G48705"/>
    </row>
    <row r="48706" spans="7:7">
      <c r="G48706"/>
    </row>
    <row r="48707" spans="7:7">
      <c r="G48707"/>
    </row>
    <row r="48708" spans="7:7">
      <c r="G48708"/>
    </row>
    <row r="48709" spans="7:7">
      <c r="G48709"/>
    </row>
    <row r="48710" spans="7:7">
      <c r="G48710"/>
    </row>
    <row r="48711" spans="7:7">
      <c r="G48711"/>
    </row>
    <row r="48712" spans="7:7">
      <c r="G48712"/>
    </row>
    <row r="48713" spans="7:7">
      <c r="G48713"/>
    </row>
    <row r="48714" spans="7:7">
      <c r="G48714"/>
    </row>
    <row r="48715" spans="7:7">
      <c r="G48715"/>
    </row>
    <row r="48716" spans="7:7">
      <c r="G48716"/>
    </row>
    <row r="48717" spans="7:7">
      <c r="G48717"/>
    </row>
    <row r="48718" spans="7:7">
      <c r="G48718"/>
    </row>
    <row r="48719" spans="7:7">
      <c r="G48719"/>
    </row>
    <row r="48720" spans="7:7">
      <c r="G48720"/>
    </row>
    <row r="48721" spans="7:7">
      <c r="G48721"/>
    </row>
    <row r="48722" spans="7:7">
      <c r="G48722"/>
    </row>
    <row r="48723" spans="7:7">
      <c r="G48723"/>
    </row>
    <row r="48724" spans="7:7">
      <c r="G48724"/>
    </row>
    <row r="48725" spans="7:7">
      <c r="G48725"/>
    </row>
    <row r="48726" spans="7:7">
      <c r="G48726"/>
    </row>
    <row r="48727" spans="7:7">
      <c r="G48727"/>
    </row>
    <row r="48728" spans="7:7">
      <c r="G48728"/>
    </row>
    <row r="48729" spans="7:7">
      <c r="G48729"/>
    </row>
    <row r="48730" spans="7:7">
      <c r="G48730"/>
    </row>
    <row r="48731" spans="7:7">
      <c r="G48731"/>
    </row>
    <row r="48732" spans="7:7">
      <c r="G48732"/>
    </row>
    <row r="48733" spans="7:7">
      <c r="G48733"/>
    </row>
    <row r="48734" spans="7:7">
      <c r="G48734"/>
    </row>
    <row r="48735" spans="7:7">
      <c r="G48735"/>
    </row>
    <row r="48736" spans="7:7">
      <c r="G48736"/>
    </row>
    <row r="48737" spans="7:7">
      <c r="G48737"/>
    </row>
    <row r="48738" spans="7:7">
      <c r="G48738"/>
    </row>
    <row r="48739" spans="7:7">
      <c r="G48739"/>
    </row>
    <row r="48740" spans="7:7">
      <c r="G48740"/>
    </row>
    <row r="48741" spans="7:7">
      <c r="G48741"/>
    </row>
    <row r="48742" spans="7:7">
      <c r="G48742"/>
    </row>
    <row r="48743" spans="7:7">
      <c r="G48743"/>
    </row>
    <row r="48744" spans="7:7">
      <c r="G48744"/>
    </row>
    <row r="48745" spans="7:7">
      <c r="G48745"/>
    </row>
    <row r="48746" spans="7:7">
      <c r="G48746"/>
    </row>
    <row r="48747" spans="7:7">
      <c r="G48747"/>
    </row>
    <row r="48748" spans="7:7">
      <c r="G48748"/>
    </row>
    <row r="48749" spans="7:7">
      <c r="G48749"/>
    </row>
    <row r="48750" spans="7:7">
      <c r="G48750"/>
    </row>
    <row r="48751" spans="7:7">
      <c r="G48751"/>
    </row>
    <row r="48752" spans="7:7">
      <c r="G48752"/>
    </row>
    <row r="48753" spans="7:7">
      <c r="G48753"/>
    </row>
    <row r="48754" spans="7:7">
      <c r="G48754"/>
    </row>
    <row r="48755" spans="7:7">
      <c r="G48755"/>
    </row>
    <row r="48756" spans="7:7">
      <c r="G48756"/>
    </row>
    <row r="48757" spans="7:7">
      <c r="G48757"/>
    </row>
    <row r="48758" spans="7:7">
      <c r="G48758"/>
    </row>
    <row r="48759" spans="7:7">
      <c r="G48759"/>
    </row>
    <row r="48760" spans="7:7">
      <c r="G48760"/>
    </row>
    <row r="48761" spans="7:7">
      <c r="G48761"/>
    </row>
    <row r="48762" spans="7:7">
      <c r="G48762"/>
    </row>
    <row r="48763" spans="7:7">
      <c r="G48763"/>
    </row>
    <row r="48764" spans="7:7">
      <c r="G48764"/>
    </row>
    <row r="48765" spans="7:7">
      <c r="G48765"/>
    </row>
    <row r="48766" spans="7:7">
      <c r="G48766"/>
    </row>
    <row r="48767" spans="7:7">
      <c r="G48767"/>
    </row>
    <row r="48768" spans="7:7">
      <c r="G48768"/>
    </row>
    <row r="48769" spans="7:7">
      <c r="G48769"/>
    </row>
    <row r="48770" spans="7:7">
      <c r="G48770"/>
    </row>
    <row r="48771" spans="7:7">
      <c r="G48771"/>
    </row>
    <row r="48772" spans="7:7">
      <c r="G48772"/>
    </row>
    <row r="48773" spans="7:7">
      <c r="G48773"/>
    </row>
    <row r="48774" spans="7:7">
      <c r="G48774"/>
    </row>
    <row r="48775" spans="7:7">
      <c r="G48775"/>
    </row>
    <row r="48776" spans="7:7">
      <c r="G48776"/>
    </row>
    <row r="48777" spans="7:7">
      <c r="G48777"/>
    </row>
    <row r="48778" spans="7:7">
      <c r="G48778"/>
    </row>
    <row r="48779" spans="7:7">
      <c r="G48779"/>
    </row>
    <row r="48780" spans="7:7">
      <c r="G48780"/>
    </row>
    <row r="48781" spans="7:7">
      <c r="G48781"/>
    </row>
    <row r="48782" spans="7:7">
      <c r="G48782"/>
    </row>
    <row r="48783" spans="7:7">
      <c r="G48783"/>
    </row>
    <row r="48784" spans="7:7">
      <c r="G48784"/>
    </row>
    <row r="48785" spans="7:7">
      <c r="G48785"/>
    </row>
    <row r="48786" spans="7:7">
      <c r="G48786"/>
    </row>
    <row r="48787" spans="7:7">
      <c r="G48787"/>
    </row>
    <row r="48788" spans="7:7">
      <c r="G48788"/>
    </row>
    <row r="48789" spans="7:7">
      <c r="G48789"/>
    </row>
    <row r="48790" spans="7:7">
      <c r="G48790"/>
    </row>
    <row r="48791" spans="7:7">
      <c r="G48791"/>
    </row>
    <row r="48792" spans="7:7">
      <c r="G48792"/>
    </row>
    <row r="48793" spans="7:7">
      <c r="G48793"/>
    </row>
    <row r="48794" spans="7:7">
      <c r="G48794"/>
    </row>
    <row r="48795" spans="7:7">
      <c r="G48795"/>
    </row>
    <row r="48796" spans="7:7">
      <c r="G48796"/>
    </row>
    <row r="48797" spans="7:7">
      <c r="G48797"/>
    </row>
    <row r="48798" spans="7:7">
      <c r="G48798"/>
    </row>
    <row r="48799" spans="7:7">
      <c r="G48799"/>
    </row>
    <row r="48800" spans="7:7">
      <c r="G48800"/>
    </row>
    <row r="48801" spans="7:7">
      <c r="G48801"/>
    </row>
    <row r="48802" spans="7:7">
      <c r="G48802"/>
    </row>
    <row r="48803" spans="7:7">
      <c r="G48803"/>
    </row>
    <row r="48804" spans="7:7">
      <c r="G48804"/>
    </row>
    <row r="48805" spans="7:7">
      <c r="G48805"/>
    </row>
    <row r="48806" spans="7:7">
      <c r="G48806"/>
    </row>
    <row r="48807" spans="7:7">
      <c r="G48807"/>
    </row>
    <row r="48808" spans="7:7">
      <c r="G48808"/>
    </row>
    <row r="48809" spans="7:7">
      <c r="G48809"/>
    </row>
    <row r="48810" spans="7:7">
      <c r="G48810"/>
    </row>
    <row r="48811" spans="7:7">
      <c r="G48811"/>
    </row>
    <row r="48812" spans="7:7">
      <c r="G48812"/>
    </row>
    <row r="48813" spans="7:7">
      <c r="G48813"/>
    </row>
    <row r="48814" spans="7:7">
      <c r="G48814"/>
    </row>
    <row r="48815" spans="7:7">
      <c r="G48815"/>
    </row>
    <row r="48816" spans="7:7">
      <c r="G48816"/>
    </row>
    <row r="48817" spans="7:7">
      <c r="G48817"/>
    </row>
    <row r="48818" spans="7:7">
      <c r="G48818"/>
    </row>
    <row r="48819" spans="7:7">
      <c r="G48819"/>
    </row>
    <row r="48820" spans="7:7">
      <c r="G48820"/>
    </row>
    <row r="48821" spans="7:7">
      <c r="G48821"/>
    </row>
    <row r="48822" spans="7:7">
      <c r="G48822"/>
    </row>
    <row r="48823" spans="7:7">
      <c r="G48823"/>
    </row>
    <row r="48824" spans="7:7">
      <c r="G48824"/>
    </row>
    <row r="48825" spans="7:7">
      <c r="G48825"/>
    </row>
    <row r="48826" spans="7:7">
      <c r="G48826"/>
    </row>
    <row r="48827" spans="7:7">
      <c r="G48827"/>
    </row>
    <row r="48828" spans="7:7">
      <c r="G48828"/>
    </row>
    <row r="48829" spans="7:7">
      <c r="G48829"/>
    </row>
    <row r="48830" spans="7:7">
      <c r="G48830"/>
    </row>
    <row r="48831" spans="7:7">
      <c r="G48831"/>
    </row>
    <row r="48832" spans="7:7">
      <c r="G48832"/>
    </row>
    <row r="48833" spans="7:7">
      <c r="G48833"/>
    </row>
    <row r="48834" spans="7:7">
      <c r="G48834"/>
    </row>
    <row r="48835" spans="7:7">
      <c r="G48835"/>
    </row>
    <row r="48836" spans="7:7">
      <c r="G48836"/>
    </row>
    <row r="48837" spans="7:7">
      <c r="G48837"/>
    </row>
    <row r="48838" spans="7:7">
      <c r="G48838"/>
    </row>
    <row r="48839" spans="7:7">
      <c r="G48839"/>
    </row>
    <row r="48840" spans="7:7">
      <c r="G48840"/>
    </row>
    <row r="48841" spans="7:7">
      <c r="G48841"/>
    </row>
    <row r="48842" spans="7:7">
      <c r="G48842"/>
    </row>
    <row r="48843" spans="7:7">
      <c r="G48843"/>
    </row>
    <row r="48844" spans="7:7">
      <c r="G48844"/>
    </row>
    <row r="48845" spans="7:7">
      <c r="G48845"/>
    </row>
    <row r="48846" spans="7:7">
      <c r="G48846"/>
    </row>
    <row r="48847" spans="7:7">
      <c r="G48847"/>
    </row>
    <row r="48848" spans="7:7">
      <c r="G48848"/>
    </row>
    <row r="48849" spans="7:7">
      <c r="G48849"/>
    </row>
    <row r="48850" spans="7:7">
      <c r="G48850"/>
    </row>
    <row r="48851" spans="7:7">
      <c r="G48851"/>
    </row>
    <row r="48852" spans="7:7">
      <c r="G48852"/>
    </row>
    <row r="48853" spans="7:7">
      <c r="G48853"/>
    </row>
    <row r="48854" spans="7:7">
      <c r="G48854"/>
    </row>
    <row r="48855" spans="7:7">
      <c r="G48855"/>
    </row>
    <row r="48856" spans="7:7">
      <c r="G48856"/>
    </row>
    <row r="48857" spans="7:7">
      <c r="G48857"/>
    </row>
    <row r="48858" spans="7:7">
      <c r="G48858"/>
    </row>
    <row r="48859" spans="7:7">
      <c r="G48859"/>
    </row>
    <row r="48860" spans="7:7">
      <c r="G48860"/>
    </row>
    <row r="48861" spans="7:7">
      <c r="G48861"/>
    </row>
    <row r="48862" spans="7:7">
      <c r="G48862"/>
    </row>
    <row r="48863" spans="7:7">
      <c r="G48863"/>
    </row>
    <row r="48864" spans="7:7">
      <c r="G48864"/>
    </row>
    <row r="48865" spans="7:7">
      <c r="G48865"/>
    </row>
    <row r="48866" spans="7:7">
      <c r="G48866"/>
    </row>
    <row r="48867" spans="7:7">
      <c r="G48867"/>
    </row>
    <row r="48868" spans="7:7">
      <c r="G48868"/>
    </row>
    <row r="48869" spans="7:7">
      <c r="G48869"/>
    </row>
    <row r="48870" spans="7:7">
      <c r="G48870"/>
    </row>
    <row r="48871" spans="7:7">
      <c r="G48871"/>
    </row>
    <row r="48872" spans="7:7">
      <c r="G48872"/>
    </row>
    <row r="48873" spans="7:7">
      <c r="G48873"/>
    </row>
    <row r="48874" spans="7:7">
      <c r="G48874"/>
    </row>
    <row r="48875" spans="7:7">
      <c r="G48875"/>
    </row>
    <row r="48876" spans="7:7">
      <c r="G48876"/>
    </row>
    <row r="48877" spans="7:7">
      <c r="G48877"/>
    </row>
    <row r="48878" spans="7:7">
      <c r="G48878"/>
    </row>
    <row r="48879" spans="7:7">
      <c r="G48879"/>
    </row>
    <row r="48880" spans="7:7">
      <c r="G48880"/>
    </row>
    <row r="48881" spans="7:7">
      <c r="G48881"/>
    </row>
    <row r="48882" spans="7:7">
      <c r="G48882"/>
    </row>
    <row r="48883" spans="7:7">
      <c r="G48883"/>
    </row>
    <row r="48884" spans="7:7">
      <c r="G48884"/>
    </row>
    <row r="48885" spans="7:7">
      <c r="G48885"/>
    </row>
    <row r="48886" spans="7:7">
      <c r="G48886"/>
    </row>
    <row r="48887" spans="7:7">
      <c r="G48887"/>
    </row>
    <row r="48888" spans="7:7">
      <c r="G48888"/>
    </row>
    <row r="48889" spans="7:7">
      <c r="G48889"/>
    </row>
    <row r="48890" spans="7:7">
      <c r="G48890"/>
    </row>
    <row r="48891" spans="7:7">
      <c r="G48891"/>
    </row>
    <row r="48892" spans="7:7">
      <c r="G48892"/>
    </row>
    <row r="48893" spans="7:7">
      <c r="G48893"/>
    </row>
    <row r="48894" spans="7:7">
      <c r="G48894"/>
    </row>
    <row r="48895" spans="7:7">
      <c r="G48895"/>
    </row>
    <row r="48896" spans="7:7">
      <c r="G48896"/>
    </row>
    <row r="48897" spans="7:7">
      <c r="G48897"/>
    </row>
    <row r="48898" spans="7:7">
      <c r="G48898"/>
    </row>
    <row r="48899" spans="7:7">
      <c r="G48899"/>
    </row>
    <row r="48900" spans="7:7">
      <c r="G48900"/>
    </row>
    <row r="48901" spans="7:7">
      <c r="G48901"/>
    </row>
    <row r="48902" spans="7:7">
      <c r="G48902"/>
    </row>
    <row r="48903" spans="7:7">
      <c r="G48903"/>
    </row>
    <row r="48904" spans="7:7">
      <c r="G48904"/>
    </row>
    <row r="48905" spans="7:7">
      <c r="G48905"/>
    </row>
    <row r="48906" spans="7:7">
      <c r="G48906"/>
    </row>
    <row r="48907" spans="7:7">
      <c r="G48907"/>
    </row>
    <row r="48908" spans="7:7">
      <c r="G48908"/>
    </row>
    <row r="48909" spans="7:7">
      <c r="G48909"/>
    </row>
    <row r="48910" spans="7:7">
      <c r="G48910"/>
    </row>
    <row r="48911" spans="7:7">
      <c r="G48911"/>
    </row>
    <row r="48912" spans="7:7">
      <c r="G48912"/>
    </row>
    <row r="48913" spans="7:7">
      <c r="G48913"/>
    </row>
    <row r="48914" spans="7:7">
      <c r="G48914"/>
    </row>
    <row r="48915" spans="7:7">
      <c r="G48915"/>
    </row>
    <row r="48916" spans="7:7">
      <c r="G48916"/>
    </row>
    <row r="48917" spans="7:7">
      <c r="G48917"/>
    </row>
    <row r="48918" spans="7:7">
      <c r="G48918"/>
    </row>
    <row r="48919" spans="7:7">
      <c r="G48919"/>
    </row>
    <row r="48920" spans="7:7">
      <c r="G48920"/>
    </row>
    <row r="48921" spans="7:7">
      <c r="G48921"/>
    </row>
    <row r="48922" spans="7:7">
      <c r="G48922"/>
    </row>
    <row r="48923" spans="7:7">
      <c r="G48923"/>
    </row>
    <row r="48924" spans="7:7">
      <c r="G48924"/>
    </row>
    <row r="48925" spans="7:7">
      <c r="G48925"/>
    </row>
    <row r="48926" spans="7:7">
      <c r="G48926"/>
    </row>
    <row r="48927" spans="7:7">
      <c r="G48927"/>
    </row>
    <row r="48928" spans="7:7">
      <c r="G48928"/>
    </row>
    <row r="48929" spans="7:7">
      <c r="G48929"/>
    </row>
    <row r="48930" spans="7:7">
      <c r="G48930"/>
    </row>
    <row r="48931" spans="7:7">
      <c r="G48931"/>
    </row>
    <row r="48932" spans="7:7">
      <c r="G48932"/>
    </row>
    <row r="48933" spans="7:7">
      <c r="G48933"/>
    </row>
    <row r="48934" spans="7:7">
      <c r="G48934"/>
    </row>
    <row r="48935" spans="7:7">
      <c r="G48935"/>
    </row>
    <row r="48936" spans="7:7">
      <c r="G48936"/>
    </row>
    <row r="48937" spans="7:7">
      <c r="G48937"/>
    </row>
    <row r="48938" spans="7:7">
      <c r="G48938"/>
    </row>
    <row r="48939" spans="7:7">
      <c r="G48939"/>
    </row>
    <row r="48940" spans="7:7">
      <c r="G48940"/>
    </row>
    <row r="48941" spans="7:7">
      <c r="G48941"/>
    </row>
    <row r="48942" spans="7:7">
      <c r="G48942"/>
    </row>
    <row r="48943" spans="7:7">
      <c r="G48943"/>
    </row>
    <row r="48944" spans="7:7">
      <c r="G48944"/>
    </row>
    <row r="48945" spans="7:7">
      <c r="G48945"/>
    </row>
    <row r="48946" spans="7:7">
      <c r="G48946"/>
    </row>
    <row r="48947" spans="7:7">
      <c r="G48947"/>
    </row>
    <row r="48948" spans="7:7">
      <c r="G48948"/>
    </row>
    <row r="48949" spans="7:7">
      <c r="G48949"/>
    </row>
    <row r="48950" spans="7:7">
      <c r="G48950"/>
    </row>
    <row r="48951" spans="7:7">
      <c r="G48951"/>
    </row>
    <row r="48952" spans="7:7">
      <c r="G48952"/>
    </row>
    <row r="48953" spans="7:7">
      <c r="G48953"/>
    </row>
    <row r="48954" spans="7:7">
      <c r="G48954"/>
    </row>
    <row r="48955" spans="7:7">
      <c r="G48955"/>
    </row>
    <row r="48956" spans="7:7">
      <c r="G48956"/>
    </row>
    <row r="48957" spans="7:7">
      <c r="G48957"/>
    </row>
    <row r="48958" spans="7:7">
      <c r="G48958"/>
    </row>
    <row r="48959" spans="7:7">
      <c r="G48959"/>
    </row>
    <row r="48960" spans="7:7">
      <c r="G48960"/>
    </row>
    <row r="48961" spans="7:7">
      <c r="G48961"/>
    </row>
    <row r="48962" spans="7:7">
      <c r="G48962"/>
    </row>
    <row r="48963" spans="7:7">
      <c r="G48963"/>
    </row>
    <row r="48964" spans="7:7">
      <c r="G48964"/>
    </row>
    <row r="48965" spans="7:7">
      <c r="G48965"/>
    </row>
    <row r="48966" spans="7:7">
      <c r="G48966"/>
    </row>
    <row r="48967" spans="7:7">
      <c r="G48967"/>
    </row>
    <row r="48968" spans="7:7">
      <c r="G48968"/>
    </row>
    <row r="48969" spans="7:7">
      <c r="G48969"/>
    </row>
    <row r="48970" spans="7:7">
      <c r="G48970"/>
    </row>
    <row r="48971" spans="7:7">
      <c r="G48971"/>
    </row>
    <row r="48972" spans="7:7">
      <c r="G48972"/>
    </row>
    <row r="48973" spans="7:7">
      <c r="G48973"/>
    </row>
    <row r="48974" spans="7:7">
      <c r="G48974"/>
    </row>
    <row r="48975" spans="7:7">
      <c r="G48975"/>
    </row>
    <row r="48976" spans="7:7">
      <c r="G48976"/>
    </row>
    <row r="48977" spans="7:7">
      <c r="G48977"/>
    </row>
    <row r="48978" spans="7:7">
      <c r="G48978"/>
    </row>
    <row r="48979" spans="7:7">
      <c r="G48979"/>
    </row>
    <row r="48980" spans="7:7">
      <c r="G48980"/>
    </row>
    <row r="48981" spans="7:7">
      <c r="G48981"/>
    </row>
    <row r="48982" spans="7:7">
      <c r="G48982"/>
    </row>
    <row r="48983" spans="7:7">
      <c r="G48983"/>
    </row>
    <row r="48984" spans="7:7">
      <c r="G48984"/>
    </row>
    <row r="48985" spans="7:7">
      <c r="G48985"/>
    </row>
    <row r="48986" spans="7:7">
      <c r="G48986"/>
    </row>
    <row r="48987" spans="7:7">
      <c r="G48987"/>
    </row>
    <row r="48988" spans="7:7">
      <c r="G48988"/>
    </row>
    <row r="48989" spans="7:7">
      <c r="G48989"/>
    </row>
    <row r="48990" spans="7:7">
      <c r="G48990"/>
    </row>
    <row r="48991" spans="7:7">
      <c r="G48991"/>
    </row>
    <row r="48992" spans="7:7">
      <c r="G48992"/>
    </row>
    <row r="48993" spans="7:7">
      <c r="G48993"/>
    </row>
    <row r="48994" spans="7:7">
      <c r="G48994"/>
    </row>
    <row r="48995" spans="7:7">
      <c r="G48995"/>
    </row>
    <row r="48996" spans="7:7">
      <c r="G48996"/>
    </row>
    <row r="48997" spans="7:7">
      <c r="G48997"/>
    </row>
    <row r="48998" spans="7:7">
      <c r="G48998"/>
    </row>
    <row r="48999" spans="7:7">
      <c r="G48999"/>
    </row>
    <row r="49000" spans="7:7">
      <c r="G49000"/>
    </row>
    <row r="49001" spans="7:7">
      <c r="G49001"/>
    </row>
    <row r="49002" spans="7:7">
      <c r="G49002"/>
    </row>
    <row r="49003" spans="7:7">
      <c r="G49003"/>
    </row>
    <row r="49004" spans="7:7">
      <c r="G49004"/>
    </row>
    <row r="49005" spans="7:7">
      <c r="G49005"/>
    </row>
    <row r="49006" spans="7:7">
      <c r="G49006"/>
    </row>
    <row r="49007" spans="7:7">
      <c r="G49007"/>
    </row>
    <row r="49008" spans="7:7">
      <c r="G49008"/>
    </row>
    <row r="49009" spans="7:7">
      <c r="G49009"/>
    </row>
    <row r="49010" spans="7:7">
      <c r="G49010"/>
    </row>
    <row r="49011" spans="7:7">
      <c r="G49011"/>
    </row>
    <row r="49012" spans="7:7">
      <c r="G49012"/>
    </row>
    <row r="49013" spans="7:7">
      <c r="G49013"/>
    </row>
    <row r="49014" spans="7:7">
      <c r="G49014"/>
    </row>
    <row r="49015" spans="7:7">
      <c r="G49015"/>
    </row>
    <row r="49016" spans="7:7">
      <c r="G49016"/>
    </row>
    <row r="49017" spans="7:7">
      <c r="G49017"/>
    </row>
    <row r="49018" spans="7:7">
      <c r="G49018"/>
    </row>
    <row r="49019" spans="7:7">
      <c r="G49019"/>
    </row>
    <row r="49020" spans="7:7">
      <c r="G49020"/>
    </row>
    <row r="49021" spans="7:7">
      <c r="G49021"/>
    </row>
    <row r="49022" spans="7:7">
      <c r="G49022"/>
    </row>
    <row r="49023" spans="7:7">
      <c r="G49023"/>
    </row>
    <row r="49024" spans="7:7">
      <c r="G49024"/>
    </row>
    <row r="49025" spans="7:7">
      <c r="G49025"/>
    </row>
    <row r="49026" spans="7:7">
      <c r="G49026"/>
    </row>
    <row r="49027" spans="7:7">
      <c r="G49027"/>
    </row>
    <row r="49028" spans="7:7">
      <c r="G49028"/>
    </row>
    <row r="49029" spans="7:7">
      <c r="G49029"/>
    </row>
    <row r="49030" spans="7:7">
      <c r="G49030"/>
    </row>
    <row r="49031" spans="7:7">
      <c r="G49031"/>
    </row>
    <row r="49032" spans="7:7">
      <c r="G49032"/>
    </row>
    <row r="49033" spans="7:7">
      <c r="G49033"/>
    </row>
    <row r="49034" spans="7:7">
      <c r="G49034"/>
    </row>
    <row r="49035" spans="7:7">
      <c r="G49035"/>
    </row>
    <row r="49036" spans="7:7">
      <c r="G49036"/>
    </row>
    <row r="49037" spans="7:7">
      <c r="G49037"/>
    </row>
    <row r="49038" spans="7:7">
      <c r="G49038"/>
    </row>
    <row r="49039" spans="7:7">
      <c r="G49039"/>
    </row>
    <row r="49040" spans="7:7">
      <c r="G49040"/>
    </row>
    <row r="49041" spans="7:7">
      <c r="G49041"/>
    </row>
    <row r="49042" spans="7:7">
      <c r="G49042"/>
    </row>
    <row r="49043" spans="7:7">
      <c r="G49043"/>
    </row>
    <row r="49044" spans="7:7">
      <c r="G49044"/>
    </row>
    <row r="49045" spans="7:7">
      <c r="G49045"/>
    </row>
    <row r="49046" spans="7:7">
      <c r="G49046"/>
    </row>
    <row r="49047" spans="7:7">
      <c r="G49047"/>
    </row>
    <row r="49048" spans="7:7">
      <c r="G49048"/>
    </row>
    <row r="49049" spans="7:7">
      <c r="G49049"/>
    </row>
    <row r="49050" spans="7:7">
      <c r="G49050"/>
    </row>
    <row r="49051" spans="7:7">
      <c r="G49051"/>
    </row>
    <row r="49052" spans="7:7">
      <c r="G49052"/>
    </row>
    <row r="49053" spans="7:7">
      <c r="G49053"/>
    </row>
    <row r="49054" spans="7:7">
      <c r="G49054"/>
    </row>
    <row r="49055" spans="7:7">
      <c r="G49055"/>
    </row>
    <row r="49056" spans="7:7">
      <c r="G49056"/>
    </row>
    <row r="49057" spans="7:7">
      <c r="G49057"/>
    </row>
    <row r="49058" spans="7:7">
      <c r="G49058"/>
    </row>
    <row r="49059" spans="7:7">
      <c r="G49059"/>
    </row>
    <row r="49060" spans="7:7">
      <c r="G49060"/>
    </row>
    <row r="49061" spans="7:7">
      <c r="G49061"/>
    </row>
    <row r="49062" spans="7:7">
      <c r="G49062"/>
    </row>
    <row r="49063" spans="7:7">
      <c r="G49063"/>
    </row>
    <row r="49064" spans="7:7">
      <c r="G49064"/>
    </row>
    <row r="49065" spans="7:7">
      <c r="G49065"/>
    </row>
    <row r="49066" spans="7:7">
      <c r="G49066"/>
    </row>
    <row r="49067" spans="7:7">
      <c r="G49067"/>
    </row>
    <row r="49068" spans="7:7">
      <c r="G49068"/>
    </row>
    <row r="49069" spans="7:7">
      <c r="G49069"/>
    </row>
    <row r="49070" spans="7:7">
      <c r="G49070"/>
    </row>
    <row r="49071" spans="7:7">
      <c r="G49071"/>
    </row>
    <row r="49072" spans="7:7">
      <c r="G49072"/>
    </row>
    <row r="49073" spans="7:7">
      <c r="G49073"/>
    </row>
    <row r="49074" spans="7:7">
      <c r="G49074"/>
    </row>
    <row r="49075" spans="7:7">
      <c r="G49075"/>
    </row>
    <row r="49076" spans="7:7">
      <c r="G49076"/>
    </row>
    <row r="49077" spans="7:7">
      <c r="G49077"/>
    </row>
    <row r="49078" spans="7:7">
      <c r="G49078"/>
    </row>
    <row r="49079" spans="7:7">
      <c r="G49079"/>
    </row>
    <row r="49080" spans="7:7">
      <c r="G49080"/>
    </row>
    <row r="49081" spans="7:7">
      <c r="G49081"/>
    </row>
    <row r="49082" spans="7:7">
      <c r="G49082"/>
    </row>
    <row r="49083" spans="7:7">
      <c r="G49083"/>
    </row>
    <row r="49084" spans="7:7">
      <c r="G49084"/>
    </row>
    <row r="49085" spans="7:7">
      <c r="G49085"/>
    </row>
    <row r="49086" spans="7:7">
      <c r="G49086"/>
    </row>
    <row r="49087" spans="7:7">
      <c r="G49087"/>
    </row>
    <row r="49088" spans="7:7">
      <c r="G49088"/>
    </row>
    <row r="49089" spans="7:7">
      <c r="G49089"/>
    </row>
    <row r="49090" spans="7:7">
      <c r="G49090"/>
    </row>
    <row r="49091" spans="7:7">
      <c r="G49091"/>
    </row>
    <row r="49092" spans="7:7">
      <c r="G49092"/>
    </row>
    <row r="49093" spans="7:7">
      <c r="G49093"/>
    </row>
    <row r="49094" spans="7:7">
      <c r="G49094"/>
    </row>
    <row r="49095" spans="7:7">
      <c r="G49095"/>
    </row>
    <row r="49096" spans="7:7">
      <c r="G49096"/>
    </row>
    <row r="49097" spans="7:7">
      <c r="G49097"/>
    </row>
    <row r="49098" spans="7:7">
      <c r="G49098"/>
    </row>
    <row r="49099" spans="7:7">
      <c r="G49099"/>
    </row>
    <row r="49100" spans="7:7">
      <c r="G49100"/>
    </row>
    <row r="49101" spans="7:7">
      <c r="G49101"/>
    </row>
    <row r="49102" spans="7:7">
      <c r="G49102"/>
    </row>
    <row r="49103" spans="7:7">
      <c r="G49103"/>
    </row>
    <row r="49104" spans="7:7">
      <c r="G49104"/>
    </row>
    <row r="49105" spans="7:7">
      <c r="G49105"/>
    </row>
    <row r="49106" spans="7:7">
      <c r="G49106"/>
    </row>
    <row r="49107" spans="7:7">
      <c r="G49107"/>
    </row>
    <row r="49108" spans="7:7">
      <c r="G49108"/>
    </row>
    <row r="49109" spans="7:7">
      <c r="G49109"/>
    </row>
    <row r="49110" spans="7:7">
      <c r="G49110"/>
    </row>
    <row r="49111" spans="7:7">
      <c r="G49111"/>
    </row>
    <row r="49112" spans="7:7">
      <c r="G49112"/>
    </row>
    <row r="49113" spans="7:7">
      <c r="G49113"/>
    </row>
    <row r="49114" spans="7:7">
      <c r="G49114"/>
    </row>
    <row r="49115" spans="7:7">
      <c r="G49115"/>
    </row>
    <row r="49116" spans="7:7">
      <c r="G49116"/>
    </row>
    <row r="49117" spans="7:7">
      <c r="G49117"/>
    </row>
    <row r="49118" spans="7:7">
      <c r="G49118"/>
    </row>
    <row r="49119" spans="7:7">
      <c r="G49119"/>
    </row>
    <row r="49120" spans="7:7">
      <c r="G49120"/>
    </row>
    <row r="49121" spans="7:7">
      <c r="G49121"/>
    </row>
    <row r="49122" spans="7:7">
      <c r="G49122"/>
    </row>
    <row r="49123" spans="7:7">
      <c r="G49123"/>
    </row>
    <row r="49124" spans="7:7">
      <c r="G49124"/>
    </row>
    <row r="49125" spans="7:7">
      <c r="G49125"/>
    </row>
    <row r="49126" spans="7:7">
      <c r="G49126"/>
    </row>
    <row r="49127" spans="7:7">
      <c r="G49127"/>
    </row>
    <row r="49128" spans="7:7">
      <c r="G49128"/>
    </row>
    <row r="49129" spans="7:7">
      <c r="G49129"/>
    </row>
    <row r="49130" spans="7:7">
      <c r="G49130"/>
    </row>
    <row r="49131" spans="7:7">
      <c r="G49131"/>
    </row>
    <row r="49132" spans="7:7">
      <c r="G49132"/>
    </row>
    <row r="49133" spans="7:7">
      <c r="G49133"/>
    </row>
    <row r="49134" spans="7:7">
      <c r="G49134"/>
    </row>
    <row r="49135" spans="7:7">
      <c r="G49135"/>
    </row>
    <row r="49136" spans="7:7">
      <c r="G49136"/>
    </row>
    <row r="49137" spans="7:7">
      <c r="G49137"/>
    </row>
    <row r="49138" spans="7:7">
      <c r="G49138"/>
    </row>
    <row r="49139" spans="7:7">
      <c r="G49139"/>
    </row>
    <row r="49140" spans="7:7">
      <c r="G49140"/>
    </row>
    <row r="49141" spans="7:7">
      <c r="G49141"/>
    </row>
    <row r="49142" spans="7:7">
      <c r="G49142"/>
    </row>
    <row r="49143" spans="7:7">
      <c r="G49143"/>
    </row>
    <row r="49144" spans="7:7">
      <c r="G49144"/>
    </row>
    <row r="49145" spans="7:7">
      <c r="G49145"/>
    </row>
    <row r="49146" spans="7:7">
      <c r="G49146"/>
    </row>
    <row r="49147" spans="7:7">
      <c r="G49147"/>
    </row>
    <row r="49148" spans="7:7">
      <c r="G49148"/>
    </row>
    <row r="49149" spans="7:7">
      <c r="G49149"/>
    </row>
    <row r="49150" spans="7:7">
      <c r="G49150"/>
    </row>
    <row r="49151" spans="7:7">
      <c r="G49151"/>
    </row>
    <row r="49152" spans="7:7">
      <c r="G49152"/>
    </row>
    <row r="49153" spans="7:7">
      <c r="G49153"/>
    </row>
    <row r="49154" spans="7:7">
      <c r="G49154"/>
    </row>
    <row r="49155" spans="7:7">
      <c r="G49155"/>
    </row>
    <row r="49156" spans="7:7">
      <c r="G49156"/>
    </row>
    <row r="49157" spans="7:7">
      <c r="G49157"/>
    </row>
    <row r="49158" spans="7:7">
      <c r="G49158"/>
    </row>
    <row r="49159" spans="7:7">
      <c r="G49159"/>
    </row>
    <row r="49160" spans="7:7">
      <c r="G49160"/>
    </row>
    <row r="49161" spans="7:7">
      <c r="G49161"/>
    </row>
    <row r="49162" spans="7:7">
      <c r="G49162"/>
    </row>
    <row r="49163" spans="7:7">
      <c r="G49163"/>
    </row>
    <row r="49164" spans="7:7">
      <c r="G49164"/>
    </row>
    <row r="49165" spans="7:7">
      <c r="G49165"/>
    </row>
    <row r="49166" spans="7:7">
      <c r="G49166"/>
    </row>
    <row r="49167" spans="7:7">
      <c r="G49167"/>
    </row>
    <row r="49168" spans="7:7">
      <c r="G49168"/>
    </row>
    <row r="49169" spans="7:7">
      <c r="G49169"/>
    </row>
    <row r="49170" spans="7:7">
      <c r="G49170"/>
    </row>
    <row r="49171" spans="7:7">
      <c r="G49171"/>
    </row>
    <row r="49172" spans="7:7">
      <c r="G49172"/>
    </row>
    <row r="49173" spans="7:7">
      <c r="G49173"/>
    </row>
    <row r="49174" spans="7:7">
      <c r="G49174"/>
    </row>
    <row r="49175" spans="7:7">
      <c r="G49175"/>
    </row>
    <row r="49176" spans="7:7">
      <c r="G49176"/>
    </row>
    <row r="49177" spans="7:7">
      <c r="G49177"/>
    </row>
    <row r="49178" spans="7:7">
      <c r="G49178"/>
    </row>
    <row r="49179" spans="7:7">
      <c r="G49179"/>
    </row>
    <row r="49180" spans="7:7">
      <c r="G49180"/>
    </row>
    <row r="49181" spans="7:7">
      <c r="G49181"/>
    </row>
    <row r="49182" spans="7:7">
      <c r="G49182"/>
    </row>
    <row r="49183" spans="7:7">
      <c r="G49183"/>
    </row>
    <row r="49184" spans="7:7">
      <c r="G49184"/>
    </row>
    <row r="49185" spans="7:7">
      <c r="G49185"/>
    </row>
    <row r="49186" spans="7:7">
      <c r="G49186"/>
    </row>
    <row r="49187" spans="7:7">
      <c r="G49187"/>
    </row>
    <row r="49188" spans="7:7">
      <c r="G49188"/>
    </row>
    <row r="49189" spans="7:7">
      <c r="G49189"/>
    </row>
    <row r="49190" spans="7:7">
      <c r="G49190"/>
    </row>
    <row r="49191" spans="7:7">
      <c r="G49191"/>
    </row>
    <row r="49192" spans="7:7">
      <c r="G49192"/>
    </row>
    <row r="49193" spans="7:7">
      <c r="G49193"/>
    </row>
    <row r="49194" spans="7:7">
      <c r="G49194"/>
    </row>
    <row r="49195" spans="7:7">
      <c r="G49195"/>
    </row>
    <row r="49196" spans="7:7">
      <c r="G49196"/>
    </row>
    <row r="49197" spans="7:7">
      <c r="G49197"/>
    </row>
    <row r="49198" spans="7:7">
      <c r="G49198"/>
    </row>
    <row r="49199" spans="7:7">
      <c r="G49199"/>
    </row>
    <row r="49200" spans="7:7">
      <c r="G49200"/>
    </row>
    <row r="49201" spans="7:7">
      <c r="G49201"/>
    </row>
    <row r="49202" spans="7:7">
      <c r="G49202"/>
    </row>
    <row r="49203" spans="7:7">
      <c r="G49203"/>
    </row>
    <row r="49204" spans="7:7">
      <c r="G49204"/>
    </row>
    <row r="49205" spans="7:7">
      <c r="G49205"/>
    </row>
    <row r="49206" spans="7:7">
      <c r="G49206"/>
    </row>
    <row r="49207" spans="7:7">
      <c r="G49207"/>
    </row>
    <row r="49208" spans="7:7">
      <c r="G49208"/>
    </row>
    <row r="49209" spans="7:7">
      <c r="G49209"/>
    </row>
    <row r="49210" spans="7:7">
      <c r="G49210"/>
    </row>
    <row r="49211" spans="7:7">
      <c r="G49211"/>
    </row>
    <row r="49212" spans="7:7">
      <c r="G49212"/>
    </row>
    <row r="49213" spans="7:7">
      <c r="G49213"/>
    </row>
    <row r="49214" spans="7:7">
      <c r="G49214"/>
    </row>
    <row r="49215" spans="7:7">
      <c r="G49215"/>
    </row>
    <row r="49216" spans="7:7">
      <c r="G49216"/>
    </row>
    <row r="49217" spans="7:7">
      <c r="G49217"/>
    </row>
    <row r="49218" spans="7:7">
      <c r="G49218"/>
    </row>
    <row r="49219" spans="7:7">
      <c r="G49219"/>
    </row>
    <row r="49220" spans="7:7">
      <c r="G49220"/>
    </row>
    <row r="49221" spans="7:7">
      <c r="G49221"/>
    </row>
    <row r="49222" spans="7:7">
      <c r="G49222"/>
    </row>
    <row r="49223" spans="7:7">
      <c r="G49223"/>
    </row>
    <row r="49224" spans="7:7">
      <c r="G49224"/>
    </row>
    <row r="49225" spans="7:7">
      <c r="G49225"/>
    </row>
    <row r="49226" spans="7:7">
      <c r="G49226"/>
    </row>
    <row r="49227" spans="7:7">
      <c r="G49227"/>
    </row>
    <row r="49228" spans="7:7">
      <c r="G49228"/>
    </row>
    <row r="49229" spans="7:7">
      <c r="G49229"/>
    </row>
    <row r="49230" spans="7:7">
      <c r="G49230"/>
    </row>
    <row r="49231" spans="7:7">
      <c r="G49231"/>
    </row>
    <row r="49232" spans="7:7">
      <c r="G49232"/>
    </row>
    <row r="49233" spans="7:7">
      <c r="G49233"/>
    </row>
    <row r="49234" spans="7:7">
      <c r="G49234"/>
    </row>
    <row r="49235" spans="7:7">
      <c r="G49235"/>
    </row>
    <row r="49236" spans="7:7">
      <c r="G49236"/>
    </row>
    <row r="49237" spans="7:7">
      <c r="G49237"/>
    </row>
    <row r="49238" spans="7:7">
      <c r="G49238"/>
    </row>
    <row r="49239" spans="7:7">
      <c r="G49239"/>
    </row>
    <row r="49240" spans="7:7">
      <c r="G49240"/>
    </row>
    <row r="49241" spans="7:7">
      <c r="G49241"/>
    </row>
    <row r="49242" spans="7:7">
      <c r="G49242"/>
    </row>
    <row r="49243" spans="7:7">
      <c r="G49243"/>
    </row>
    <row r="49244" spans="7:7">
      <c r="G49244"/>
    </row>
    <row r="49245" spans="7:7">
      <c r="G49245"/>
    </row>
    <row r="49246" spans="7:7">
      <c r="G49246"/>
    </row>
    <row r="49247" spans="7:7">
      <c r="G49247"/>
    </row>
    <row r="49248" spans="7:7">
      <c r="G49248"/>
    </row>
    <row r="49249" spans="7:7">
      <c r="G49249"/>
    </row>
    <row r="49250" spans="7:7">
      <c r="G49250"/>
    </row>
    <row r="49251" spans="7:7">
      <c r="G49251"/>
    </row>
    <row r="49252" spans="7:7">
      <c r="G49252"/>
    </row>
    <row r="49253" spans="7:7">
      <c r="G49253"/>
    </row>
    <row r="49254" spans="7:7">
      <c r="G49254"/>
    </row>
    <row r="49255" spans="7:7">
      <c r="G49255"/>
    </row>
    <row r="49256" spans="7:7">
      <c r="G49256"/>
    </row>
    <row r="49257" spans="7:7">
      <c r="G49257"/>
    </row>
    <row r="49258" spans="7:7">
      <c r="G49258"/>
    </row>
    <row r="49259" spans="7:7">
      <c r="G49259"/>
    </row>
    <row r="49260" spans="7:7">
      <c r="G49260"/>
    </row>
    <row r="49261" spans="7:7">
      <c r="G49261"/>
    </row>
    <row r="49262" spans="7:7">
      <c r="G49262"/>
    </row>
    <row r="49263" spans="7:7">
      <c r="G49263"/>
    </row>
    <row r="49264" spans="7:7">
      <c r="G49264"/>
    </row>
    <row r="49265" spans="7:7">
      <c r="G49265"/>
    </row>
    <row r="49266" spans="7:7">
      <c r="G49266"/>
    </row>
    <row r="49267" spans="7:7">
      <c r="G49267"/>
    </row>
    <row r="49268" spans="7:7">
      <c r="G49268"/>
    </row>
    <row r="49269" spans="7:7">
      <c r="G49269"/>
    </row>
    <row r="49270" spans="7:7">
      <c r="G49270"/>
    </row>
    <row r="49271" spans="7:7">
      <c r="G49271"/>
    </row>
    <row r="49272" spans="7:7">
      <c r="G49272"/>
    </row>
    <row r="49273" spans="7:7">
      <c r="G49273"/>
    </row>
    <row r="49274" spans="7:7">
      <c r="G49274"/>
    </row>
    <row r="49275" spans="7:7">
      <c r="G49275"/>
    </row>
    <row r="49276" spans="7:7">
      <c r="G49276"/>
    </row>
    <row r="49277" spans="7:7">
      <c r="G49277"/>
    </row>
    <row r="49278" spans="7:7">
      <c r="G49278"/>
    </row>
    <row r="49279" spans="7:7">
      <c r="G49279"/>
    </row>
    <row r="49280" spans="7:7">
      <c r="G49280"/>
    </row>
    <row r="49281" spans="7:7">
      <c r="G49281"/>
    </row>
    <row r="49282" spans="7:7">
      <c r="G49282"/>
    </row>
    <row r="49283" spans="7:7">
      <c r="G49283"/>
    </row>
    <row r="49284" spans="7:7">
      <c r="G49284"/>
    </row>
    <row r="49285" spans="7:7">
      <c r="G49285"/>
    </row>
    <row r="49286" spans="7:7">
      <c r="G49286"/>
    </row>
    <row r="49287" spans="7:7">
      <c r="G49287"/>
    </row>
    <row r="49288" spans="7:7">
      <c r="G49288"/>
    </row>
    <row r="49289" spans="7:7">
      <c r="G49289"/>
    </row>
    <row r="49290" spans="7:7">
      <c r="G49290"/>
    </row>
    <row r="49291" spans="7:7">
      <c r="G49291"/>
    </row>
    <row r="49292" spans="7:7">
      <c r="G49292"/>
    </row>
    <row r="49293" spans="7:7">
      <c r="G49293"/>
    </row>
    <row r="49294" spans="7:7">
      <c r="G49294"/>
    </row>
    <row r="49295" spans="7:7">
      <c r="G49295"/>
    </row>
    <row r="49296" spans="7:7">
      <c r="G49296"/>
    </row>
    <row r="49297" spans="7:7">
      <c r="G49297"/>
    </row>
    <row r="49298" spans="7:7">
      <c r="G49298"/>
    </row>
    <row r="49299" spans="7:7">
      <c r="G49299"/>
    </row>
    <row r="49300" spans="7:7">
      <c r="G49300"/>
    </row>
    <row r="49301" spans="7:7">
      <c r="G49301"/>
    </row>
    <row r="49302" spans="7:7">
      <c r="G49302"/>
    </row>
    <row r="49303" spans="7:7">
      <c r="G49303"/>
    </row>
    <row r="49304" spans="7:7">
      <c r="G49304"/>
    </row>
    <row r="49305" spans="7:7">
      <c r="G49305"/>
    </row>
    <row r="49306" spans="7:7">
      <c r="G49306"/>
    </row>
    <row r="49307" spans="7:7">
      <c r="G49307"/>
    </row>
    <row r="49308" spans="7:7">
      <c r="G49308"/>
    </row>
    <row r="49309" spans="7:7">
      <c r="G49309"/>
    </row>
    <row r="49310" spans="7:7">
      <c r="G49310"/>
    </row>
    <row r="49311" spans="7:7">
      <c r="G49311"/>
    </row>
    <row r="49312" spans="7:7">
      <c r="G49312"/>
    </row>
    <row r="49313" spans="7:7">
      <c r="G49313"/>
    </row>
    <row r="49314" spans="7:7">
      <c r="G49314"/>
    </row>
    <row r="49315" spans="7:7">
      <c r="G49315"/>
    </row>
    <row r="49316" spans="7:7">
      <c r="G49316"/>
    </row>
    <row r="49317" spans="7:7">
      <c r="G49317"/>
    </row>
    <row r="49318" spans="7:7">
      <c r="G49318"/>
    </row>
    <row r="49319" spans="7:7">
      <c r="G49319"/>
    </row>
    <row r="49320" spans="7:7">
      <c r="G49320"/>
    </row>
    <row r="49321" spans="7:7">
      <c r="G49321"/>
    </row>
    <row r="49322" spans="7:7">
      <c r="G49322"/>
    </row>
    <row r="49323" spans="7:7">
      <c r="G49323"/>
    </row>
    <row r="49324" spans="7:7">
      <c r="G49324"/>
    </row>
    <row r="49325" spans="7:7">
      <c r="G49325"/>
    </row>
    <row r="49326" spans="7:7">
      <c r="G49326"/>
    </row>
    <row r="49327" spans="7:7">
      <c r="G49327"/>
    </row>
    <row r="49328" spans="7:7">
      <c r="G49328"/>
    </row>
    <row r="49329" spans="7:7">
      <c r="G49329"/>
    </row>
    <row r="49330" spans="7:7">
      <c r="G49330"/>
    </row>
    <row r="49331" spans="7:7">
      <c r="G49331"/>
    </row>
    <row r="49332" spans="7:7">
      <c r="G49332"/>
    </row>
    <row r="49333" spans="7:7">
      <c r="G49333"/>
    </row>
    <row r="49334" spans="7:7">
      <c r="G49334"/>
    </row>
    <row r="49335" spans="7:7">
      <c r="G49335"/>
    </row>
    <row r="49336" spans="7:7">
      <c r="G49336"/>
    </row>
    <row r="49337" spans="7:7">
      <c r="G49337"/>
    </row>
    <row r="49338" spans="7:7">
      <c r="G49338"/>
    </row>
    <row r="49339" spans="7:7">
      <c r="G49339"/>
    </row>
    <row r="49340" spans="7:7">
      <c r="G49340"/>
    </row>
    <row r="49341" spans="7:7">
      <c r="G49341"/>
    </row>
    <row r="49342" spans="7:7">
      <c r="G49342"/>
    </row>
    <row r="49343" spans="7:7">
      <c r="G49343"/>
    </row>
    <row r="49344" spans="7:7">
      <c r="G49344"/>
    </row>
    <row r="49345" spans="7:7">
      <c r="G49345"/>
    </row>
    <row r="49346" spans="7:7">
      <c r="G49346"/>
    </row>
    <row r="49347" spans="7:7">
      <c r="G49347"/>
    </row>
    <row r="49348" spans="7:7">
      <c r="G49348"/>
    </row>
    <row r="49349" spans="7:7">
      <c r="G49349"/>
    </row>
    <row r="49350" spans="7:7">
      <c r="G49350"/>
    </row>
    <row r="49351" spans="7:7">
      <c r="G49351"/>
    </row>
    <row r="49352" spans="7:7">
      <c r="G49352"/>
    </row>
    <row r="49353" spans="7:7">
      <c r="G49353"/>
    </row>
    <row r="49354" spans="7:7">
      <c r="G49354"/>
    </row>
    <row r="49355" spans="7:7">
      <c r="G49355"/>
    </row>
    <row r="49356" spans="7:7">
      <c r="G49356"/>
    </row>
    <row r="49357" spans="7:7">
      <c r="G49357"/>
    </row>
    <row r="49358" spans="7:7">
      <c r="G49358"/>
    </row>
    <row r="49359" spans="7:7">
      <c r="G49359"/>
    </row>
    <row r="49360" spans="7:7">
      <c r="G49360"/>
    </row>
    <row r="49361" spans="7:7">
      <c r="G49361"/>
    </row>
    <row r="49362" spans="7:7">
      <c r="G49362"/>
    </row>
    <row r="49363" spans="7:7">
      <c r="G49363"/>
    </row>
    <row r="49364" spans="7:7">
      <c r="G49364"/>
    </row>
    <row r="49365" spans="7:7">
      <c r="G49365"/>
    </row>
    <row r="49366" spans="7:7">
      <c r="G49366"/>
    </row>
    <row r="49367" spans="7:7">
      <c r="G49367"/>
    </row>
    <row r="49368" spans="7:7">
      <c r="G49368"/>
    </row>
    <row r="49369" spans="7:7">
      <c r="G49369"/>
    </row>
    <row r="49370" spans="7:7">
      <c r="G49370"/>
    </row>
    <row r="49371" spans="7:7">
      <c r="G49371"/>
    </row>
    <row r="49372" spans="7:7">
      <c r="G49372"/>
    </row>
    <row r="49373" spans="7:7">
      <c r="G49373"/>
    </row>
    <row r="49374" spans="7:7">
      <c r="G49374"/>
    </row>
    <row r="49375" spans="7:7">
      <c r="G49375"/>
    </row>
    <row r="49376" spans="7:7">
      <c r="G49376"/>
    </row>
    <row r="49377" spans="7:7">
      <c r="G49377"/>
    </row>
    <row r="49378" spans="7:7">
      <c r="G49378"/>
    </row>
    <row r="49379" spans="7:7">
      <c r="G49379"/>
    </row>
    <row r="49380" spans="7:7">
      <c r="G49380"/>
    </row>
    <row r="49381" spans="7:7">
      <c r="G49381"/>
    </row>
    <row r="49382" spans="7:7">
      <c r="G49382"/>
    </row>
    <row r="49383" spans="7:7">
      <c r="G49383"/>
    </row>
    <row r="49384" spans="7:7">
      <c r="G49384"/>
    </row>
    <row r="49385" spans="7:7">
      <c r="G49385"/>
    </row>
    <row r="49386" spans="7:7">
      <c r="G49386"/>
    </row>
    <row r="49387" spans="7:7">
      <c r="G49387"/>
    </row>
    <row r="49388" spans="7:7">
      <c r="G49388"/>
    </row>
    <row r="49389" spans="7:7">
      <c r="G49389"/>
    </row>
    <row r="49390" spans="7:7">
      <c r="G49390"/>
    </row>
    <row r="49391" spans="7:7">
      <c r="G49391"/>
    </row>
    <row r="49392" spans="7:7">
      <c r="G49392"/>
    </row>
    <row r="49393" spans="7:7">
      <c r="G49393"/>
    </row>
    <row r="49394" spans="7:7">
      <c r="G49394"/>
    </row>
    <row r="49395" spans="7:7">
      <c r="G49395"/>
    </row>
    <row r="49396" spans="7:7">
      <c r="G49396"/>
    </row>
    <row r="49397" spans="7:7">
      <c r="G49397"/>
    </row>
    <row r="49398" spans="7:7">
      <c r="G49398"/>
    </row>
    <row r="49399" spans="7:7">
      <c r="G49399"/>
    </row>
    <row r="49400" spans="7:7">
      <c r="G49400"/>
    </row>
    <row r="49401" spans="7:7">
      <c r="G49401"/>
    </row>
    <row r="49402" spans="7:7">
      <c r="G49402"/>
    </row>
    <row r="49403" spans="7:7">
      <c r="G49403"/>
    </row>
    <row r="49404" spans="7:7">
      <c r="G49404"/>
    </row>
    <row r="49405" spans="7:7">
      <c r="G49405"/>
    </row>
    <row r="49406" spans="7:7">
      <c r="G49406"/>
    </row>
    <row r="49407" spans="7:7">
      <c r="G49407"/>
    </row>
    <row r="49408" spans="7:7">
      <c r="G49408"/>
    </row>
    <row r="49409" spans="7:7">
      <c r="G49409"/>
    </row>
    <row r="49410" spans="7:7">
      <c r="G49410"/>
    </row>
    <row r="49411" spans="7:7">
      <c r="G49411"/>
    </row>
    <row r="49412" spans="7:7">
      <c r="G49412"/>
    </row>
    <row r="49413" spans="7:7">
      <c r="G49413"/>
    </row>
    <row r="49414" spans="7:7">
      <c r="G49414"/>
    </row>
    <row r="49415" spans="7:7">
      <c r="G49415"/>
    </row>
    <row r="49416" spans="7:7">
      <c r="G49416"/>
    </row>
    <row r="49417" spans="7:7">
      <c r="G49417"/>
    </row>
    <row r="49418" spans="7:7">
      <c r="G49418"/>
    </row>
    <row r="49419" spans="7:7">
      <c r="G49419"/>
    </row>
    <row r="49420" spans="7:7">
      <c r="G49420"/>
    </row>
    <row r="49421" spans="7:7">
      <c r="G49421"/>
    </row>
    <row r="49422" spans="7:7">
      <c r="G49422"/>
    </row>
    <row r="49423" spans="7:7">
      <c r="G49423"/>
    </row>
    <row r="49424" spans="7:7">
      <c r="G49424"/>
    </row>
    <row r="49425" spans="7:7">
      <c r="G49425"/>
    </row>
    <row r="49426" spans="7:7">
      <c r="G49426"/>
    </row>
    <row r="49427" spans="7:7">
      <c r="G49427"/>
    </row>
    <row r="49428" spans="7:7">
      <c r="G49428"/>
    </row>
    <row r="49429" spans="7:7">
      <c r="G49429"/>
    </row>
    <row r="49430" spans="7:7">
      <c r="G49430"/>
    </row>
    <row r="49431" spans="7:7">
      <c r="G49431"/>
    </row>
    <row r="49432" spans="7:7">
      <c r="G49432"/>
    </row>
    <row r="49433" spans="7:7">
      <c r="G49433"/>
    </row>
    <row r="49434" spans="7:7">
      <c r="G49434"/>
    </row>
    <row r="49435" spans="7:7">
      <c r="G49435"/>
    </row>
    <row r="49436" spans="7:7">
      <c r="G49436"/>
    </row>
    <row r="49437" spans="7:7">
      <c r="G49437"/>
    </row>
    <row r="49438" spans="7:7">
      <c r="G49438"/>
    </row>
    <row r="49439" spans="7:7">
      <c r="G49439"/>
    </row>
    <row r="49440" spans="7:7">
      <c r="G49440"/>
    </row>
    <row r="49441" spans="7:7">
      <c r="G49441"/>
    </row>
    <row r="49442" spans="7:7">
      <c r="G49442"/>
    </row>
    <row r="49443" spans="7:7">
      <c r="G49443"/>
    </row>
    <row r="49444" spans="7:7">
      <c r="G49444"/>
    </row>
    <row r="49445" spans="7:7">
      <c r="G49445"/>
    </row>
    <row r="49446" spans="7:7">
      <c r="G49446"/>
    </row>
    <row r="49447" spans="7:7">
      <c r="G49447"/>
    </row>
    <row r="49448" spans="7:7">
      <c r="G49448"/>
    </row>
    <row r="49449" spans="7:7">
      <c r="G49449"/>
    </row>
    <row r="49450" spans="7:7">
      <c r="G49450"/>
    </row>
    <row r="49451" spans="7:7">
      <c r="G49451"/>
    </row>
    <row r="49452" spans="7:7">
      <c r="G49452"/>
    </row>
    <row r="49453" spans="7:7">
      <c r="G49453"/>
    </row>
    <row r="49454" spans="7:7">
      <c r="G49454"/>
    </row>
    <row r="49455" spans="7:7">
      <c r="G49455"/>
    </row>
    <row r="49456" spans="7:7">
      <c r="G49456"/>
    </row>
    <row r="49457" spans="7:7">
      <c r="G49457"/>
    </row>
    <row r="49458" spans="7:7">
      <c r="G49458"/>
    </row>
    <row r="49459" spans="7:7">
      <c r="G49459"/>
    </row>
    <row r="49460" spans="7:7">
      <c r="G49460"/>
    </row>
    <row r="49461" spans="7:7">
      <c r="G49461"/>
    </row>
    <row r="49462" spans="7:7">
      <c r="G49462"/>
    </row>
    <row r="49463" spans="7:7">
      <c r="G49463"/>
    </row>
    <row r="49464" spans="7:7">
      <c r="G49464"/>
    </row>
    <row r="49465" spans="7:7">
      <c r="G49465"/>
    </row>
    <row r="49466" spans="7:7">
      <c r="G49466"/>
    </row>
    <row r="49467" spans="7:7">
      <c r="G49467"/>
    </row>
    <row r="49468" spans="7:7">
      <c r="G49468"/>
    </row>
    <row r="49469" spans="7:7">
      <c r="G49469"/>
    </row>
    <row r="49470" spans="7:7">
      <c r="G49470"/>
    </row>
    <row r="49471" spans="7:7">
      <c r="G49471"/>
    </row>
    <row r="49472" spans="7:7">
      <c r="G49472"/>
    </row>
    <row r="49473" spans="7:7">
      <c r="G49473"/>
    </row>
    <row r="49474" spans="7:7">
      <c r="G49474"/>
    </row>
    <row r="49475" spans="7:7">
      <c r="G49475"/>
    </row>
    <row r="49476" spans="7:7">
      <c r="G49476"/>
    </row>
    <row r="49477" spans="7:7">
      <c r="G49477"/>
    </row>
    <row r="49478" spans="7:7">
      <c r="G49478"/>
    </row>
    <row r="49479" spans="7:7">
      <c r="G49479"/>
    </row>
    <row r="49480" spans="7:7">
      <c r="G49480"/>
    </row>
    <row r="49481" spans="7:7">
      <c r="G49481"/>
    </row>
    <row r="49482" spans="7:7">
      <c r="G49482"/>
    </row>
    <row r="49483" spans="7:7">
      <c r="G49483"/>
    </row>
    <row r="49484" spans="7:7">
      <c r="G49484"/>
    </row>
    <row r="49485" spans="7:7">
      <c r="G49485"/>
    </row>
    <row r="49486" spans="7:7">
      <c r="G49486"/>
    </row>
    <row r="49487" spans="7:7">
      <c r="G49487"/>
    </row>
    <row r="49488" spans="7:7">
      <c r="G49488"/>
    </row>
    <row r="49489" spans="7:7">
      <c r="G49489"/>
    </row>
    <row r="49490" spans="7:7">
      <c r="G49490"/>
    </row>
    <row r="49491" spans="7:7">
      <c r="G49491"/>
    </row>
    <row r="49492" spans="7:7">
      <c r="G49492"/>
    </row>
    <row r="49493" spans="7:7">
      <c r="G49493"/>
    </row>
    <row r="49494" spans="7:7">
      <c r="G49494"/>
    </row>
    <row r="49495" spans="7:7">
      <c r="G49495"/>
    </row>
    <row r="49496" spans="7:7">
      <c r="G49496"/>
    </row>
    <row r="49497" spans="7:7">
      <c r="G49497"/>
    </row>
    <row r="49498" spans="7:7">
      <c r="G49498"/>
    </row>
    <row r="49499" spans="7:7">
      <c r="G49499"/>
    </row>
    <row r="49500" spans="7:7">
      <c r="G49500"/>
    </row>
    <row r="49501" spans="7:7">
      <c r="G49501"/>
    </row>
    <row r="49502" spans="7:7">
      <c r="G49502"/>
    </row>
    <row r="49503" spans="7:7">
      <c r="G49503"/>
    </row>
    <row r="49504" spans="7:7">
      <c r="G49504"/>
    </row>
    <row r="49505" spans="7:7">
      <c r="G49505"/>
    </row>
    <row r="49506" spans="7:7">
      <c r="G49506"/>
    </row>
    <row r="49507" spans="7:7">
      <c r="G49507"/>
    </row>
    <row r="49508" spans="7:7">
      <c r="G49508"/>
    </row>
    <row r="49509" spans="7:7">
      <c r="G49509"/>
    </row>
    <row r="49510" spans="7:7">
      <c r="G49510"/>
    </row>
    <row r="49511" spans="7:7">
      <c r="G49511"/>
    </row>
    <row r="49512" spans="7:7">
      <c r="G49512"/>
    </row>
    <row r="49513" spans="7:7">
      <c r="G49513"/>
    </row>
    <row r="49514" spans="7:7">
      <c r="G49514"/>
    </row>
    <row r="49515" spans="7:7">
      <c r="G49515"/>
    </row>
    <row r="49516" spans="7:7">
      <c r="G49516"/>
    </row>
    <row r="49517" spans="7:7">
      <c r="G49517"/>
    </row>
    <row r="49518" spans="7:7">
      <c r="G49518"/>
    </row>
    <row r="49519" spans="7:7">
      <c r="G49519"/>
    </row>
    <row r="49520" spans="7:7">
      <c r="G49520"/>
    </row>
    <row r="49521" spans="7:7">
      <c r="G49521"/>
    </row>
    <row r="49522" spans="7:7">
      <c r="G49522"/>
    </row>
    <row r="49523" spans="7:7">
      <c r="G49523"/>
    </row>
    <row r="49524" spans="7:7">
      <c r="G49524"/>
    </row>
    <row r="49525" spans="7:7">
      <c r="G49525"/>
    </row>
    <row r="49526" spans="7:7">
      <c r="G49526"/>
    </row>
    <row r="49527" spans="7:7">
      <c r="G49527"/>
    </row>
    <row r="49528" spans="7:7">
      <c r="G49528"/>
    </row>
    <row r="49529" spans="7:7">
      <c r="G49529"/>
    </row>
    <row r="49530" spans="7:7">
      <c r="G49530"/>
    </row>
    <row r="49531" spans="7:7">
      <c r="G49531"/>
    </row>
    <row r="49532" spans="7:7">
      <c r="G49532"/>
    </row>
    <row r="49533" spans="7:7">
      <c r="G49533"/>
    </row>
    <row r="49534" spans="7:7">
      <c r="G49534"/>
    </row>
    <row r="49535" spans="7:7">
      <c r="G49535"/>
    </row>
    <row r="49536" spans="7:7">
      <c r="G49536"/>
    </row>
    <row r="49537" spans="7:7">
      <c r="G49537"/>
    </row>
    <row r="49538" spans="7:7">
      <c r="G49538"/>
    </row>
    <row r="49539" spans="7:7">
      <c r="G49539"/>
    </row>
    <row r="49540" spans="7:7">
      <c r="G49540"/>
    </row>
    <row r="49541" spans="7:7">
      <c r="G49541"/>
    </row>
    <row r="49542" spans="7:7">
      <c r="G49542"/>
    </row>
    <row r="49543" spans="7:7">
      <c r="G49543"/>
    </row>
    <row r="49544" spans="7:7">
      <c r="G49544"/>
    </row>
    <row r="49545" spans="7:7">
      <c r="G49545"/>
    </row>
    <row r="49546" spans="7:7">
      <c r="G49546"/>
    </row>
    <row r="49547" spans="7:7">
      <c r="G49547"/>
    </row>
    <row r="49548" spans="7:7">
      <c r="G49548"/>
    </row>
    <row r="49549" spans="7:7">
      <c r="G49549"/>
    </row>
    <row r="49550" spans="7:7">
      <c r="G49550"/>
    </row>
    <row r="49551" spans="7:7">
      <c r="G49551"/>
    </row>
    <row r="49552" spans="7:7">
      <c r="G49552"/>
    </row>
    <row r="49553" spans="7:7">
      <c r="G49553"/>
    </row>
    <row r="49554" spans="7:7">
      <c r="G49554"/>
    </row>
    <row r="49555" spans="7:7">
      <c r="G49555"/>
    </row>
    <row r="49556" spans="7:7">
      <c r="G49556"/>
    </row>
    <row r="49557" spans="7:7">
      <c r="G49557"/>
    </row>
    <row r="49558" spans="7:7">
      <c r="G49558"/>
    </row>
    <row r="49559" spans="7:7">
      <c r="G49559"/>
    </row>
    <row r="49560" spans="7:7">
      <c r="G49560"/>
    </row>
    <row r="49561" spans="7:7">
      <c r="G49561"/>
    </row>
    <row r="49562" spans="7:7">
      <c r="G49562"/>
    </row>
    <row r="49563" spans="7:7">
      <c r="G49563"/>
    </row>
    <row r="49564" spans="7:7">
      <c r="G49564"/>
    </row>
    <row r="49565" spans="7:7">
      <c r="G49565"/>
    </row>
    <row r="49566" spans="7:7">
      <c r="G49566"/>
    </row>
    <row r="49567" spans="7:7">
      <c r="G49567"/>
    </row>
    <row r="49568" spans="7:7">
      <c r="G49568"/>
    </row>
    <row r="49569" spans="7:7">
      <c r="G49569"/>
    </row>
    <row r="49570" spans="7:7">
      <c r="G49570"/>
    </row>
    <row r="49571" spans="7:7">
      <c r="G49571"/>
    </row>
    <row r="49572" spans="7:7">
      <c r="G49572"/>
    </row>
    <row r="49573" spans="7:7">
      <c r="G49573"/>
    </row>
    <row r="49574" spans="7:7">
      <c r="G49574"/>
    </row>
    <row r="49575" spans="7:7">
      <c r="G49575"/>
    </row>
    <row r="49576" spans="7:7">
      <c r="G49576"/>
    </row>
    <row r="49577" spans="7:7">
      <c r="G49577"/>
    </row>
    <row r="49578" spans="7:7">
      <c r="G49578"/>
    </row>
    <row r="49579" spans="7:7">
      <c r="G49579"/>
    </row>
    <row r="49580" spans="7:7">
      <c r="G49580"/>
    </row>
    <row r="49581" spans="7:7">
      <c r="G49581"/>
    </row>
    <row r="49582" spans="7:7">
      <c r="G49582"/>
    </row>
    <row r="49583" spans="7:7">
      <c r="G49583"/>
    </row>
    <row r="49584" spans="7:7">
      <c r="G49584"/>
    </row>
    <row r="49585" spans="7:7">
      <c r="G49585"/>
    </row>
    <row r="49586" spans="7:7">
      <c r="G49586"/>
    </row>
    <row r="49587" spans="7:7">
      <c r="G49587"/>
    </row>
    <row r="49588" spans="7:7">
      <c r="G49588"/>
    </row>
    <row r="49589" spans="7:7">
      <c r="G49589"/>
    </row>
    <row r="49590" spans="7:7">
      <c r="G49590"/>
    </row>
    <row r="49591" spans="7:7">
      <c r="G49591"/>
    </row>
    <row r="49592" spans="7:7">
      <c r="G49592"/>
    </row>
    <row r="49593" spans="7:7">
      <c r="G49593"/>
    </row>
    <row r="49594" spans="7:7">
      <c r="G49594"/>
    </row>
    <row r="49595" spans="7:7">
      <c r="G49595"/>
    </row>
    <row r="49596" spans="7:7">
      <c r="G49596"/>
    </row>
    <row r="49597" spans="7:7">
      <c r="G49597"/>
    </row>
    <row r="49598" spans="7:7">
      <c r="G49598"/>
    </row>
    <row r="49599" spans="7:7">
      <c r="G49599"/>
    </row>
    <row r="49600" spans="7:7">
      <c r="G49600"/>
    </row>
    <row r="49601" spans="7:7">
      <c r="G49601"/>
    </row>
    <row r="49602" spans="7:7">
      <c r="G49602"/>
    </row>
    <row r="49603" spans="7:7">
      <c r="G49603"/>
    </row>
    <row r="49604" spans="7:7">
      <c r="G49604"/>
    </row>
    <row r="49605" spans="7:7">
      <c r="G49605"/>
    </row>
    <row r="49606" spans="7:7">
      <c r="G49606"/>
    </row>
    <row r="49607" spans="7:7">
      <c r="G49607"/>
    </row>
    <row r="49608" spans="7:7">
      <c r="G49608"/>
    </row>
    <row r="49609" spans="7:7">
      <c r="G49609"/>
    </row>
    <row r="49610" spans="7:7">
      <c r="G49610"/>
    </row>
    <row r="49611" spans="7:7">
      <c r="G49611"/>
    </row>
    <row r="49612" spans="7:7">
      <c r="G49612"/>
    </row>
    <row r="49613" spans="7:7">
      <c r="G49613"/>
    </row>
    <row r="49614" spans="7:7">
      <c r="G49614"/>
    </row>
    <row r="49615" spans="7:7">
      <c r="G49615"/>
    </row>
    <row r="49616" spans="7:7">
      <c r="G49616"/>
    </row>
    <row r="49617" spans="7:7">
      <c r="G49617"/>
    </row>
    <row r="49618" spans="7:7">
      <c r="G49618"/>
    </row>
    <row r="49619" spans="7:7">
      <c r="G49619"/>
    </row>
    <row r="49620" spans="7:7">
      <c r="G49620"/>
    </row>
    <row r="49621" spans="7:7">
      <c r="G49621"/>
    </row>
    <row r="49622" spans="7:7">
      <c r="G49622"/>
    </row>
    <row r="49623" spans="7:7">
      <c r="G49623"/>
    </row>
    <row r="49624" spans="7:7">
      <c r="G49624"/>
    </row>
    <row r="49625" spans="7:7">
      <c r="G49625"/>
    </row>
    <row r="49626" spans="7:7">
      <c r="G49626"/>
    </row>
    <row r="49627" spans="7:7">
      <c r="G49627"/>
    </row>
    <row r="49628" spans="7:7">
      <c r="G49628"/>
    </row>
    <row r="49629" spans="7:7">
      <c r="G49629"/>
    </row>
    <row r="49630" spans="7:7">
      <c r="G49630"/>
    </row>
    <row r="49631" spans="7:7">
      <c r="G49631"/>
    </row>
    <row r="49632" spans="7:7">
      <c r="G49632"/>
    </row>
    <row r="49633" spans="7:7">
      <c r="G49633"/>
    </row>
    <row r="49634" spans="7:7">
      <c r="G49634"/>
    </row>
    <row r="49635" spans="7:7">
      <c r="G49635"/>
    </row>
    <row r="49636" spans="7:7">
      <c r="G49636"/>
    </row>
    <row r="49637" spans="7:7">
      <c r="G49637"/>
    </row>
    <row r="49638" spans="7:7">
      <c r="G49638"/>
    </row>
    <row r="49639" spans="7:7">
      <c r="G49639"/>
    </row>
    <row r="49640" spans="7:7">
      <c r="G49640"/>
    </row>
    <row r="49641" spans="7:7">
      <c r="G49641"/>
    </row>
    <row r="49642" spans="7:7">
      <c r="G49642"/>
    </row>
    <row r="49643" spans="7:7">
      <c r="G49643"/>
    </row>
    <row r="49644" spans="7:7">
      <c r="G49644"/>
    </row>
    <row r="49645" spans="7:7">
      <c r="G49645"/>
    </row>
    <row r="49646" spans="7:7">
      <c r="G49646"/>
    </row>
    <row r="49647" spans="7:7">
      <c r="G49647"/>
    </row>
    <row r="49648" spans="7:7">
      <c r="G49648"/>
    </row>
    <row r="49649" spans="7:7">
      <c r="G49649"/>
    </row>
    <row r="49650" spans="7:7">
      <c r="G49650"/>
    </row>
    <row r="49651" spans="7:7">
      <c r="G49651"/>
    </row>
    <row r="49652" spans="7:7">
      <c r="G49652"/>
    </row>
    <row r="49653" spans="7:7">
      <c r="G49653"/>
    </row>
    <row r="49654" spans="7:7">
      <c r="G49654"/>
    </row>
    <row r="49655" spans="7:7">
      <c r="G49655"/>
    </row>
    <row r="49656" spans="7:7">
      <c r="G49656"/>
    </row>
    <row r="49657" spans="7:7">
      <c r="G49657"/>
    </row>
    <row r="49658" spans="7:7">
      <c r="G49658"/>
    </row>
    <row r="49659" spans="7:7">
      <c r="G49659"/>
    </row>
    <row r="49660" spans="7:7">
      <c r="G49660"/>
    </row>
    <row r="49661" spans="7:7">
      <c r="G49661"/>
    </row>
    <row r="49662" spans="7:7">
      <c r="G49662"/>
    </row>
    <row r="49663" spans="7:7">
      <c r="G49663"/>
    </row>
    <row r="49664" spans="7:7">
      <c r="G49664"/>
    </row>
    <row r="49665" spans="7:7">
      <c r="G49665"/>
    </row>
    <row r="49666" spans="7:7">
      <c r="G49666"/>
    </row>
    <row r="49667" spans="7:7">
      <c r="G49667"/>
    </row>
    <row r="49668" spans="7:7">
      <c r="G49668"/>
    </row>
    <row r="49669" spans="7:7">
      <c r="G49669"/>
    </row>
    <row r="49670" spans="7:7">
      <c r="G49670"/>
    </row>
    <row r="49671" spans="7:7">
      <c r="G49671"/>
    </row>
    <row r="49672" spans="7:7">
      <c r="G49672"/>
    </row>
    <row r="49673" spans="7:7">
      <c r="G49673"/>
    </row>
    <row r="49674" spans="7:7">
      <c r="G49674"/>
    </row>
    <row r="49675" spans="7:7">
      <c r="G49675"/>
    </row>
    <row r="49676" spans="7:7">
      <c r="G49676"/>
    </row>
    <row r="49677" spans="7:7">
      <c r="G49677"/>
    </row>
    <row r="49678" spans="7:7">
      <c r="G49678"/>
    </row>
    <row r="49679" spans="7:7">
      <c r="G49679"/>
    </row>
    <row r="49680" spans="7:7">
      <c r="G49680"/>
    </row>
    <row r="49681" spans="7:7">
      <c r="G49681"/>
    </row>
    <row r="49682" spans="7:7">
      <c r="G49682"/>
    </row>
    <row r="49683" spans="7:7">
      <c r="G49683"/>
    </row>
    <row r="49684" spans="7:7">
      <c r="G49684"/>
    </row>
    <row r="49685" spans="7:7">
      <c r="G49685"/>
    </row>
    <row r="49686" spans="7:7">
      <c r="G49686"/>
    </row>
    <row r="49687" spans="7:7">
      <c r="G49687"/>
    </row>
    <row r="49688" spans="7:7">
      <c r="G49688"/>
    </row>
    <row r="49689" spans="7:7">
      <c r="G49689"/>
    </row>
    <row r="49690" spans="7:7">
      <c r="G49690"/>
    </row>
    <row r="49691" spans="7:7">
      <c r="G49691"/>
    </row>
    <row r="49692" spans="7:7">
      <c r="G49692"/>
    </row>
    <row r="49693" spans="7:7">
      <c r="G49693"/>
    </row>
    <row r="49694" spans="7:7">
      <c r="G49694"/>
    </row>
    <row r="49695" spans="7:7">
      <c r="G49695"/>
    </row>
    <row r="49696" spans="7:7">
      <c r="G49696"/>
    </row>
    <row r="49697" spans="7:7">
      <c r="G49697"/>
    </row>
    <row r="49698" spans="7:7">
      <c r="G49698"/>
    </row>
    <row r="49699" spans="7:7">
      <c r="G49699"/>
    </row>
    <row r="49700" spans="7:7">
      <c r="G49700"/>
    </row>
    <row r="49701" spans="7:7">
      <c r="G49701"/>
    </row>
    <row r="49702" spans="7:7">
      <c r="G49702"/>
    </row>
    <row r="49703" spans="7:7">
      <c r="G49703"/>
    </row>
    <row r="49704" spans="7:7">
      <c r="G49704"/>
    </row>
    <row r="49705" spans="7:7">
      <c r="G49705"/>
    </row>
    <row r="49706" spans="7:7">
      <c r="G49706"/>
    </row>
    <row r="49707" spans="7:7">
      <c r="G49707"/>
    </row>
    <row r="49708" spans="7:7">
      <c r="G49708"/>
    </row>
    <row r="49709" spans="7:7">
      <c r="G49709"/>
    </row>
    <row r="49710" spans="7:7">
      <c r="G49710"/>
    </row>
    <row r="49711" spans="7:7">
      <c r="G49711"/>
    </row>
    <row r="49712" spans="7:7">
      <c r="G49712"/>
    </row>
    <row r="49713" spans="7:7">
      <c r="G49713"/>
    </row>
    <row r="49714" spans="7:7">
      <c r="G49714"/>
    </row>
    <row r="49715" spans="7:7">
      <c r="G49715"/>
    </row>
    <row r="49716" spans="7:7">
      <c r="G49716"/>
    </row>
    <row r="49717" spans="7:7">
      <c r="G49717"/>
    </row>
    <row r="49718" spans="7:7">
      <c r="G49718"/>
    </row>
    <row r="49719" spans="7:7">
      <c r="G49719"/>
    </row>
    <row r="49720" spans="7:7">
      <c r="G49720"/>
    </row>
    <row r="49721" spans="7:7">
      <c r="G49721"/>
    </row>
    <row r="49722" spans="7:7">
      <c r="G49722"/>
    </row>
    <row r="49723" spans="7:7">
      <c r="G49723"/>
    </row>
    <row r="49724" spans="7:7">
      <c r="G49724"/>
    </row>
    <row r="49725" spans="7:7">
      <c r="G49725"/>
    </row>
    <row r="49726" spans="7:7">
      <c r="G49726"/>
    </row>
    <row r="49727" spans="7:7">
      <c r="G49727"/>
    </row>
    <row r="49728" spans="7:7">
      <c r="G49728"/>
    </row>
    <row r="49729" spans="7:7">
      <c r="G49729"/>
    </row>
    <row r="49730" spans="7:7">
      <c r="G49730"/>
    </row>
    <row r="49731" spans="7:7">
      <c r="G49731"/>
    </row>
    <row r="49732" spans="7:7">
      <c r="G49732"/>
    </row>
    <row r="49733" spans="7:7">
      <c r="G49733"/>
    </row>
    <row r="49734" spans="7:7">
      <c r="G49734"/>
    </row>
    <row r="49735" spans="7:7">
      <c r="G49735"/>
    </row>
    <row r="49736" spans="7:7">
      <c r="G49736"/>
    </row>
    <row r="49737" spans="7:7">
      <c r="G49737"/>
    </row>
    <row r="49738" spans="7:7">
      <c r="G49738"/>
    </row>
    <row r="49739" spans="7:7">
      <c r="G49739"/>
    </row>
    <row r="49740" spans="7:7">
      <c r="G49740"/>
    </row>
    <row r="49741" spans="7:7">
      <c r="G49741"/>
    </row>
    <row r="49742" spans="7:7">
      <c r="G49742"/>
    </row>
    <row r="49743" spans="7:7">
      <c r="G49743"/>
    </row>
    <row r="49744" spans="7:7">
      <c r="G49744"/>
    </row>
    <row r="49745" spans="7:7">
      <c r="G49745"/>
    </row>
    <row r="49746" spans="7:7">
      <c r="G49746"/>
    </row>
    <row r="49747" spans="7:7">
      <c r="G49747"/>
    </row>
    <row r="49748" spans="7:7">
      <c r="G49748"/>
    </row>
    <row r="49749" spans="7:7">
      <c r="G49749"/>
    </row>
    <row r="49750" spans="7:7">
      <c r="G49750"/>
    </row>
    <row r="49751" spans="7:7">
      <c r="G49751"/>
    </row>
    <row r="49752" spans="7:7">
      <c r="G49752"/>
    </row>
    <row r="49753" spans="7:7">
      <c r="G49753"/>
    </row>
    <row r="49754" spans="7:7">
      <c r="G49754"/>
    </row>
    <row r="49755" spans="7:7">
      <c r="G49755"/>
    </row>
    <row r="49756" spans="7:7">
      <c r="G49756"/>
    </row>
    <row r="49757" spans="7:7">
      <c r="G49757"/>
    </row>
    <row r="49758" spans="7:7">
      <c r="G49758"/>
    </row>
    <row r="49759" spans="7:7">
      <c r="G49759"/>
    </row>
    <row r="49760" spans="7:7">
      <c r="G49760"/>
    </row>
    <row r="49761" spans="7:7">
      <c r="G49761"/>
    </row>
    <row r="49762" spans="7:7">
      <c r="G49762"/>
    </row>
    <row r="49763" spans="7:7">
      <c r="G49763"/>
    </row>
    <row r="49764" spans="7:7">
      <c r="G49764"/>
    </row>
    <row r="49765" spans="7:7">
      <c r="G49765"/>
    </row>
    <row r="49766" spans="7:7">
      <c r="G49766"/>
    </row>
    <row r="49767" spans="7:7">
      <c r="G49767"/>
    </row>
    <row r="49768" spans="7:7">
      <c r="G49768"/>
    </row>
    <row r="49769" spans="7:7">
      <c r="G49769"/>
    </row>
    <row r="49770" spans="7:7">
      <c r="G49770"/>
    </row>
    <row r="49771" spans="7:7">
      <c r="G49771"/>
    </row>
    <row r="49772" spans="7:7">
      <c r="G49772"/>
    </row>
    <row r="49773" spans="7:7">
      <c r="G49773"/>
    </row>
    <row r="49774" spans="7:7">
      <c r="G49774"/>
    </row>
    <row r="49775" spans="7:7">
      <c r="G49775"/>
    </row>
    <row r="49776" spans="7:7">
      <c r="G49776"/>
    </row>
    <row r="49777" spans="7:7">
      <c r="G49777"/>
    </row>
    <row r="49778" spans="7:7">
      <c r="G49778"/>
    </row>
    <row r="49779" spans="7:7">
      <c r="G49779"/>
    </row>
    <row r="49780" spans="7:7">
      <c r="G49780"/>
    </row>
    <row r="49781" spans="7:7">
      <c r="G49781"/>
    </row>
    <row r="49782" spans="7:7">
      <c r="G49782"/>
    </row>
    <row r="49783" spans="7:7">
      <c r="G49783"/>
    </row>
    <row r="49784" spans="7:7">
      <c r="G49784"/>
    </row>
    <row r="49785" spans="7:7">
      <c r="G49785"/>
    </row>
    <row r="49786" spans="7:7">
      <c r="G49786"/>
    </row>
    <row r="49787" spans="7:7">
      <c r="G49787"/>
    </row>
    <row r="49788" spans="7:7">
      <c r="G49788"/>
    </row>
    <row r="49789" spans="7:7">
      <c r="G49789"/>
    </row>
    <row r="49790" spans="7:7">
      <c r="G49790"/>
    </row>
    <row r="49791" spans="7:7">
      <c r="G49791"/>
    </row>
    <row r="49792" spans="7:7">
      <c r="G49792"/>
    </row>
    <row r="49793" spans="7:7">
      <c r="G49793"/>
    </row>
    <row r="49794" spans="7:7">
      <c r="G49794"/>
    </row>
    <row r="49795" spans="7:7">
      <c r="G49795"/>
    </row>
    <row r="49796" spans="7:7">
      <c r="G49796"/>
    </row>
    <row r="49797" spans="7:7">
      <c r="G49797"/>
    </row>
    <row r="49798" spans="7:7">
      <c r="G49798"/>
    </row>
    <row r="49799" spans="7:7">
      <c r="G49799"/>
    </row>
    <row r="49800" spans="7:7">
      <c r="G49800"/>
    </row>
    <row r="49801" spans="7:7">
      <c r="G49801"/>
    </row>
    <row r="49802" spans="7:7">
      <c r="G49802"/>
    </row>
    <row r="49803" spans="7:7">
      <c r="G49803"/>
    </row>
    <row r="49804" spans="7:7">
      <c r="G49804"/>
    </row>
    <row r="49805" spans="7:7">
      <c r="G49805"/>
    </row>
    <row r="49806" spans="7:7">
      <c r="G49806"/>
    </row>
    <row r="49807" spans="7:7">
      <c r="G49807"/>
    </row>
    <row r="49808" spans="7:7">
      <c r="G49808"/>
    </row>
    <row r="49809" spans="7:7">
      <c r="G49809"/>
    </row>
    <row r="49810" spans="7:7">
      <c r="G49810"/>
    </row>
    <row r="49811" spans="7:7">
      <c r="G49811"/>
    </row>
    <row r="49812" spans="7:7">
      <c r="G49812"/>
    </row>
    <row r="49813" spans="7:7">
      <c r="G49813"/>
    </row>
    <row r="49814" spans="7:7">
      <c r="G49814"/>
    </row>
    <row r="49815" spans="7:7">
      <c r="G49815"/>
    </row>
    <row r="49816" spans="7:7">
      <c r="G49816"/>
    </row>
    <row r="49817" spans="7:7">
      <c r="G49817"/>
    </row>
    <row r="49818" spans="7:7">
      <c r="G49818"/>
    </row>
    <row r="49819" spans="7:7">
      <c r="G49819"/>
    </row>
    <row r="49820" spans="7:7">
      <c r="G49820"/>
    </row>
    <row r="49821" spans="7:7">
      <c r="G49821"/>
    </row>
    <row r="49822" spans="7:7">
      <c r="G49822"/>
    </row>
    <row r="49823" spans="7:7">
      <c r="G49823"/>
    </row>
    <row r="49824" spans="7:7">
      <c r="G49824"/>
    </row>
    <row r="49825" spans="7:7">
      <c r="G49825"/>
    </row>
    <row r="49826" spans="7:7">
      <c r="G49826"/>
    </row>
    <row r="49827" spans="7:7">
      <c r="G49827"/>
    </row>
    <row r="49828" spans="7:7">
      <c r="G49828"/>
    </row>
    <row r="49829" spans="7:7">
      <c r="G49829"/>
    </row>
    <row r="49830" spans="7:7">
      <c r="G49830"/>
    </row>
    <row r="49831" spans="7:7">
      <c r="G49831"/>
    </row>
    <row r="49832" spans="7:7">
      <c r="G49832"/>
    </row>
    <row r="49833" spans="7:7">
      <c r="G49833"/>
    </row>
    <row r="49834" spans="7:7">
      <c r="G49834"/>
    </row>
    <row r="49835" spans="7:7">
      <c r="G49835"/>
    </row>
    <row r="49836" spans="7:7">
      <c r="G49836"/>
    </row>
    <row r="49837" spans="7:7">
      <c r="G49837"/>
    </row>
    <row r="49838" spans="7:7">
      <c r="G49838"/>
    </row>
    <row r="49839" spans="7:7">
      <c r="G49839"/>
    </row>
    <row r="49840" spans="7:7">
      <c r="G49840"/>
    </row>
    <row r="49841" spans="7:7">
      <c r="G49841"/>
    </row>
    <row r="49842" spans="7:7">
      <c r="G49842"/>
    </row>
    <row r="49843" spans="7:7">
      <c r="G49843"/>
    </row>
    <row r="49844" spans="7:7">
      <c r="G49844"/>
    </row>
    <row r="49845" spans="7:7">
      <c r="G49845"/>
    </row>
    <row r="49846" spans="7:7">
      <c r="G49846"/>
    </row>
    <row r="49847" spans="7:7">
      <c r="G49847"/>
    </row>
    <row r="49848" spans="7:7">
      <c r="G49848"/>
    </row>
    <row r="49849" spans="7:7">
      <c r="G49849"/>
    </row>
    <row r="49850" spans="7:7">
      <c r="G49850"/>
    </row>
    <row r="49851" spans="7:7">
      <c r="G49851"/>
    </row>
    <row r="49852" spans="7:7">
      <c r="G49852"/>
    </row>
    <row r="49853" spans="7:7">
      <c r="G49853"/>
    </row>
    <row r="49854" spans="7:7">
      <c r="G49854"/>
    </row>
    <row r="49855" spans="7:7">
      <c r="G49855"/>
    </row>
    <row r="49856" spans="7:7">
      <c r="G49856"/>
    </row>
    <row r="49857" spans="7:7">
      <c r="G49857"/>
    </row>
    <row r="49858" spans="7:7">
      <c r="G49858"/>
    </row>
    <row r="49859" spans="7:7">
      <c r="G49859"/>
    </row>
    <row r="49860" spans="7:7">
      <c r="G49860"/>
    </row>
    <row r="49861" spans="7:7">
      <c r="G49861"/>
    </row>
    <row r="49862" spans="7:7">
      <c r="G49862"/>
    </row>
    <row r="49863" spans="7:7">
      <c r="G49863"/>
    </row>
    <row r="49864" spans="7:7">
      <c r="G49864"/>
    </row>
    <row r="49865" spans="7:7">
      <c r="G49865"/>
    </row>
    <row r="49866" spans="7:7">
      <c r="G49866"/>
    </row>
    <row r="49867" spans="7:7">
      <c r="G49867"/>
    </row>
    <row r="49868" spans="7:7">
      <c r="G49868"/>
    </row>
    <row r="49869" spans="7:7">
      <c r="G49869"/>
    </row>
    <row r="49870" spans="7:7">
      <c r="G49870"/>
    </row>
    <row r="49871" spans="7:7">
      <c r="G49871"/>
    </row>
    <row r="49872" spans="7:7">
      <c r="G49872"/>
    </row>
    <row r="49873" spans="7:7">
      <c r="G49873"/>
    </row>
    <row r="49874" spans="7:7">
      <c r="G49874"/>
    </row>
    <row r="49875" spans="7:7">
      <c r="G49875"/>
    </row>
    <row r="49876" spans="7:7">
      <c r="G49876"/>
    </row>
    <row r="49877" spans="7:7">
      <c r="G49877"/>
    </row>
    <row r="49878" spans="7:7">
      <c r="G49878"/>
    </row>
    <row r="49879" spans="7:7">
      <c r="G49879"/>
    </row>
    <row r="49880" spans="7:7">
      <c r="G49880"/>
    </row>
    <row r="49881" spans="7:7">
      <c r="G49881"/>
    </row>
    <row r="49882" spans="7:7">
      <c r="G49882"/>
    </row>
    <row r="49883" spans="7:7">
      <c r="G49883"/>
    </row>
    <row r="49884" spans="7:7">
      <c r="G49884"/>
    </row>
    <row r="49885" spans="7:7">
      <c r="G49885"/>
    </row>
    <row r="49886" spans="7:7">
      <c r="G49886"/>
    </row>
    <row r="49887" spans="7:7">
      <c r="G49887"/>
    </row>
    <row r="49888" spans="7:7">
      <c r="G49888"/>
    </row>
    <row r="49889" spans="7:7">
      <c r="G49889"/>
    </row>
    <row r="49890" spans="7:7">
      <c r="G49890"/>
    </row>
    <row r="49891" spans="7:7">
      <c r="G49891"/>
    </row>
    <row r="49892" spans="7:7">
      <c r="G49892"/>
    </row>
    <row r="49893" spans="7:7">
      <c r="G49893"/>
    </row>
    <row r="49894" spans="7:7">
      <c r="G49894"/>
    </row>
    <row r="49895" spans="7:7">
      <c r="G49895"/>
    </row>
    <row r="49896" spans="7:7">
      <c r="G49896"/>
    </row>
    <row r="49897" spans="7:7">
      <c r="G49897"/>
    </row>
    <row r="49898" spans="7:7">
      <c r="G49898"/>
    </row>
    <row r="49899" spans="7:7">
      <c r="G49899"/>
    </row>
    <row r="49900" spans="7:7">
      <c r="G49900"/>
    </row>
    <row r="49901" spans="7:7">
      <c r="G49901"/>
    </row>
    <row r="49902" spans="7:7">
      <c r="G49902"/>
    </row>
    <row r="49903" spans="7:7">
      <c r="G49903"/>
    </row>
    <row r="49904" spans="7:7">
      <c r="G49904"/>
    </row>
    <row r="49905" spans="7:7">
      <c r="G49905"/>
    </row>
    <row r="49906" spans="7:7">
      <c r="G49906"/>
    </row>
    <row r="49907" spans="7:7">
      <c r="G49907"/>
    </row>
    <row r="49908" spans="7:7">
      <c r="G49908"/>
    </row>
    <row r="49909" spans="7:7">
      <c r="G49909"/>
    </row>
    <row r="49910" spans="7:7">
      <c r="G49910"/>
    </row>
    <row r="49911" spans="7:7">
      <c r="G49911"/>
    </row>
    <row r="49912" spans="7:7">
      <c r="G49912"/>
    </row>
    <row r="49913" spans="7:7">
      <c r="G49913"/>
    </row>
    <row r="49914" spans="7:7">
      <c r="G49914"/>
    </row>
    <row r="49915" spans="7:7">
      <c r="G49915"/>
    </row>
    <row r="49916" spans="7:7">
      <c r="G49916"/>
    </row>
    <row r="49917" spans="7:7">
      <c r="G49917"/>
    </row>
    <row r="49918" spans="7:7">
      <c r="G49918"/>
    </row>
    <row r="49919" spans="7:7">
      <c r="G49919"/>
    </row>
    <row r="49920" spans="7:7">
      <c r="G49920"/>
    </row>
    <row r="49921" spans="7:7">
      <c r="G49921"/>
    </row>
    <row r="49922" spans="7:7">
      <c r="G49922"/>
    </row>
    <row r="49923" spans="7:7">
      <c r="G49923"/>
    </row>
    <row r="49924" spans="7:7">
      <c r="G49924"/>
    </row>
    <row r="49925" spans="7:7">
      <c r="G49925"/>
    </row>
    <row r="49926" spans="7:7">
      <c r="G49926"/>
    </row>
    <row r="49927" spans="7:7">
      <c r="G49927"/>
    </row>
    <row r="49928" spans="7:7">
      <c r="G49928"/>
    </row>
    <row r="49929" spans="7:7">
      <c r="G49929"/>
    </row>
    <row r="49930" spans="7:7">
      <c r="G49930"/>
    </row>
    <row r="49931" spans="7:7">
      <c r="G49931"/>
    </row>
    <row r="49932" spans="7:7">
      <c r="G49932"/>
    </row>
    <row r="49933" spans="7:7">
      <c r="G49933"/>
    </row>
    <row r="49934" spans="7:7">
      <c r="G49934"/>
    </row>
    <row r="49935" spans="7:7">
      <c r="G49935"/>
    </row>
    <row r="49936" spans="7:7">
      <c r="G49936"/>
    </row>
    <row r="49937" spans="7:7">
      <c r="G49937"/>
    </row>
    <row r="49938" spans="7:7">
      <c r="G49938"/>
    </row>
    <row r="49939" spans="7:7">
      <c r="G49939"/>
    </row>
    <row r="49940" spans="7:7">
      <c r="G49940"/>
    </row>
    <row r="49941" spans="7:7">
      <c r="G49941"/>
    </row>
    <row r="49942" spans="7:7">
      <c r="G49942"/>
    </row>
    <row r="49943" spans="7:7">
      <c r="G49943"/>
    </row>
    <row r="49944" spans="7:7">
      <c r="G49944"/>
    </row>
    <row r="49945" spans="7:7">
      <c r="G49945"/>
    </row>
    <row r="49946" spans="7:7">
      <c r="G49946"/>
    </row>
    <row r="49947" spans="7:7">
      <c r="G49947"/>
    </row>
    <row r="49948" spans="7:7">
      <c r="G49948"/>
    </row>
    <row r="49949" spans="7:7">
      <c r="G49949"/>
    </row>
    <row r="49950" spans="7:7">
      <c r="G49950"/>
    </row>
    <row r="49951" spans="7:7">
      <c r="G49951"/>
    </row>
    <row r="49952" spans="7:7">
      <c r="G49952"/>
    </row>
    <row r="49953" spans="7:7">
      <c r="G49953"/>
    </row>
    <row r="49954" spans="7:7">
      <c r="G49954"/>
    </row>
    <row r="49955" spans="7:7">
      <c r="G49955"/>
    </row>
    <row r="49956" spans="7:7">
      <c r="G49956"/>
    </row>
    <row r="49957" spans="7:7">
      <c r="G49957"/>
    </row>
    <row r="49958" spans="7:7">
      <c r="G49958"/>
    </row>
    <row r="49959" spans="7:7">
      <c r="G49959"/>
    </row>
    <row r="49960" spans="7:7">
      <c r="G49960"/>
    </row>
    <row r="49961" spans="7:7">
      <c r="G49961"/>
    </row>
    <row r="49962" spans="7:7">
      <c r="G49962"/>
    </row>
    <row r="49963" spans="7:7">
      <c r="G49963"/>
    </row>
    <row r="49964" spans="7:7">
      <c r="G49964"/>
    </row>
    <row r="49965" spans="7:7">
      <c r="G49965"/>
    </row>
    <row r="49966" spans="7:7">
      <c r="G49966"/>
    </row>
    <row r="49967" spans="7:7">
      <c r="G49967"/>
    </row>
    <row r="49968" spans="7:7">
      <c r="G49968"/>
    </row>
    <row r="49969" spans="7:7">
      <c r="G49969"/>
    </row>
    <row r="49970" spans="7:7">
      <c r="G49970"/>
    </row>
    <row r="49971" spans="7:7">
      <c r="G49971"/>
    </row>
    <row r="49972" spans="7:7">
      <c r="G49972"/>
    </row>
    <row r="49973" spans="7:7">
      <c r="G49973"/>
    </row>
    <row r="49974" spans="7:7">
      <c r="G49974"/>
    </row>
    <row r="49975" spans="7:7">
      <c r="G49975"/>
    </row>
    <row r="49976" spans="7:7">
      <c r="G49976"/>
    </row>
    <row r="49977" spans="7:7">
      <c r="G49977"/>
    </row>
    <row r="49978" spans="7:7">
      <c r="G49978"/>
    </row>
    <row r="49979" spans="7:7">
      <c r="G49979"/>
    </row>
    <row r="49980" spans="7:7">
      <c r="G49980"/>
    </row>
    <row r="49981" spans="7:7">
      <c r="G49981"/>
    </row>
    <row r="49982" spans="7:7">
      <c r="G49982"/>
    </row>
    <row r="49983" spans="7:7">
      <c r="G49983"/>
    </row>
    <row r="49984" spans="7:7">
      <c r="G49984"/>
    </row>
    <row r="49985" spans="7:7">
      <c r="G49985"/>
    </row>
    <row r="49986" spans="7:7">
      <c r="G49986"/>
    </row>
    <row r="49987" spans="7:7">
      <c r="G49987"/>
    </row>
    <row r="49988" spans="7:7">
      <c r="G49988"/>
    </row>
    <row r="49989" spans="7:7">
      <c r="G49989"/>
    </row>
    <row r="49990" spans="7:7">
      <c r="G49990"/>
    </row>
    <row r="49991" spans="7:7">
      <c r="G49991"/>
    </row>
    <row r="49992" spans="7:7">
      <c r="G49992"/>
    </row>
    <row r="49993" spans="7:7">
      <c r="G49993"/>
    </row>
    <row r="49994" spans="7:7">
      <c r="G49994"/>
    </row>
    <row r="49995" spans="7:7">
      <c r="G49995"/>
    </row>
    <row r="49996" spans="7:7">
      <c r="G49996"/>
    </row>
    <row r="49997" spans="7:7">
      <c r="G49997"/>
    </row>
    <row r="49998" spans="7:7">
      <c r="G49998"/>
    </row>
    <row r="49999" spans="7:7">
      <c r="G49999"/>
    </row>
    <row r="50000" spans="7:7">
      <c r="G50000"/>
    </row>
    <row r="50001" spans="7:7">
      <c r="G50001"/>
    </row>
    <row r="50002" spans="7:7">
      <c r="G50002"/>
    </row>
    <row r="50003" spans="7:7">
      <c r="G50003"/>
    </row>
    <row r="50004" spans="7:7">
      <c r="G50004"/>
    </row>
    <row r="50005" spans="7:7">
      <c r="G50005"/>
    </row>
    <row r="50006" spans="7:7">
      <c r="G50006"/>
    </row>
    <row r="50007" spans="7:7">
      <c r="G50007"/>
    </row>
    <row r="50008" spans="7:7">
      <c r="G50008"/>
    </row>
    <row r="50009" spans="7:7">
      <c r="G50009"/>
    </row>
    <row r="50010" spans="7:7">
      <c r="G50010"/>
    </row>
    <row r="50011" spans="7:7">
      <c r="G50011"/>
    </row>
    <row r="50012" spans="7:7">
      <c r="G50012"/>
    </row>
    <row r="50013" spans="7:7">
      <c r="G50013"/>
    </row>
    <row r="50014" spans="7:7">
      <c r="G50014"/>
    </row>
    <row r="50015" spans="7:7">
      <c r="G50015"/>
    </row>
    <row r="50016" spans="7:7">
      <c r="G50016"/>
    </row>
    <row r="50017" spans="7:7">
      <c r="G50017"/>
    </row>
    <row r="50018" spans="7:7">
      <c r="G50018"/>
    </row>
    <row r="50019" spans="7:7">
      <c r="G50019"/>
    </row>
    <row r="50020" spans="7:7">
      <c r="G50020"/>
    </row>
    <row r="50021" spans="7:7">
      <c r="G50021"/>
    </row>
    <row r="50022" spans="7:7">
      <c r="G50022"/>
    </row>
    <row r="50023" spans="7:7">
      <c r="G50023"/>
    </row>
    <row r="50024" spans="7:7">
      <c r="G50024"/>
    </row>
    <row r="50025" spans="7:7">
      <c r="G50025"/>
    </row>
    <row r="50026" spans="7:7">
      <c r="G50026"/>
    </row>
    <row r="50027" spans="7:7">
      <c r="G50027"/>
    </row>
    <row r="50028" spans="7:7">
      <c r="G50028"/>
    </row>
    <row r="50029" spans="7:7">
      <c r="G50029"/>
    </row>
    <row r="50030" spans="7:7">
      <c r="G50030"/>
    </row>
    <row r="50031" spans="7:7">
      <c r="G50031"/>
    </row>
    <row r="50032" spans="7:7">
      <c r="G50032"/>
    </row>
    <row r="50033" spans="7:7">
      <c r="G50033"/>
    </row>
    <row r="50034" spans="7:7">
      <c r="G50034"/>
    </row>
    <row r="50035" spans="7:7">
      <c r="G50035"/>
    </row>
    <row r="50036" spans="7:7">
      <c r="G50036"/>
    </row>
    <row r="50037" spans="7:7">
      <c r="G50037"/>
    </row>
    <row r="50038" spans="7:7">
      <c r="G50038"/>
    </row>
    <row r="50039" spans="7:7">
      <c r="G50039"/>
    </row>
    <row r="50040" spans="7:7">
      <c r="G50040"/>
    </row>
    <row r="50041" spans="7:7">
      <c r="G50041"/>
    </row>
    <row r="50042" spans="7:7">
      <c r="G50042"/>
    </row>
    <row r="50043" spans="7:7">
      <c r="G50043"/>
    </row>
    <row r="50044" spans="7:7">
      <c r="G50044"/>
    </row>
    <row r="50045" spans="7:7">
      <c r="G50045"/>
    </row>
    <row r="50046" spans="7:7">
      <c r="G50046"/>
    </row>
    <row r="50047" spans="7:7">
      <c r="G50047"/>
    </row>
    <row r="50048" spans="7:7">
      <c r="G50048"/>
    </row>
    <row r="50049" spans="7:7">
      <c r="G50049"/>
    </row>
    <row r="50050" spans="7:7">
      <c r="G50050"/>
    </row>
    <row r="50051" spans="7:7">
      <c r="G50051"/>
    </row>
    <row r="50052" spans="7:7">
      <c r="G50052"/>
    </row>
    <row r="50053" spans="7:7">
      <c r="G50053"/>
    </row>
    <row r="50054" spans="7:7">
      <c r="G50054"/>
    </row>
    <row r="50055" spans="7:7">
      <c r="G50055"/>
    </row>
    <row r="50056" spans="7:7">
      <c r="G50056"/>
    </row>
    <row r="50057" spans="7:7">
      <c r="G50057"/>
    </row>
    <row r="50058" spans="7:7">
      <c r="G50058"/>
    </row>
    <row r="50059" spans="7:7">
      <c r="G50059"/>
    </row>
    <row r="50060" spans="7:7">
      <c r="G50060"/>
    </row>
    <row r="50061" spans="7:7">
      <c r="G50061"/>
    </row>
    <row r="50062" spans="7:7">
      <c r="G50062"/>
    </row>
    <row r="50063" spans="7:7">
      <c r="G50063"/>
    </row>
    <row r="50064" spans="7:7">
      <c r="G50064"/>
    </row>
    <row r="50065" spans="7:7">
      <c r="G50065"/>
    </row>
    <row r="50066" spans="7:7">
      <c r="G50066"/>
    </row>
    <row r="50067" spans="7:7">
      <c r="G50067"/>
    </row>
    <row r="50068" spans="7:7">
      <c r="G50068"/>
    </row>
    <row r="50069" spans="7:7">
      <c r="G50069"/>
    </row>
    <row r="50070" spans="7:7">
      <c r="G50070"/>
    </row>
    <row r="50071" spans="7:7">
      <c r="G50071"/>
    </row>
    <row r="50072" spans="7:7">
      <c r="G50072"/>
    </row>
    <row r="50073" spans="7:7">
      <c r="G50073"/>
    </row>
    <row r="50074" spans="7:7">
      <c r="G50074"/>
    </row>
    <row r="50075" spans="7:7">
      <c r="G50075"/>
    </row>
    <row r="50076" spans="7:7">
      <c r="G50076"/>
    </row>
    <row r="50077" spans="7:7">
      <c r="G50077"/>
    </row>
    <row r="50078" spans="7:7">
      <c r="G50078"/>
    </row>
    <row r="50079" spans="7:7">
      <c r="G50079"/>
    </row>
    <row r="50080" spans="7:7">
      <c r="G50080"/>
    </row>
    <row r="50081" spans="7:7">
      <c r="G50081"/>
    </row>
    <row r="50082" spans="7:7">
      <c r="G50082"/>
    </row>
    <row r="50083" spans="7:7">
      <c r="G50083"/>
    </row>
    <row r="50084" spans="7:7">
      <c r="G50084"/>
    </row>
    <row r="50085" spans="7:7">
      <c r="G50085"/>
    </row>
    <row r="50086" spans="7:7">
      <c r="G50086"/>
    </row>
    <row r="50087" spans="7:7">
      <c r="G50087"/>
    </row>
    <row r="50088" spans="7:7">
      <c r="G50088"/>
    </row>
    <row r="50089" spans="7:7">
      <c r="G50089"/>
    </row>
    <row r="50090" spans="7:7">
      <c r="G50090"/>
    </row>
    <row r="50091" spans="7:7">
      <c r="G50091"/>
    </row>
    <row r="50092" spans="7:7">
      <c r="G50092"/>
    </row>
    <row r="50093" spans="7:7">
      <c r="G50093"/>
    </row>
    <row r="50094" spans="7:7">
      <c r="G50094"/>
    </row>
    <row r="50095" spans="7:7">
      <c r="G50095"/>
    </row>
    <row r="50096" spans="7:7">
      <c r="G50096"/>
    </row>
    <row r="50097" spans="7:7">
      <c r="G50097"/>
    </row>
    <row r="50098" spans="7:7">
      <c r="G50098"/>
    </row>
    <row r="50099" spans="7:7">
      <c r="G50099"/>
    </row>
    <row r="50100" spans="7:7">
      <c r="G50100"/>
    </row>
    <row r="50101" spans="7:7">
      <c r="G50101"/>
    </row>
    <row r="50102" spans="7:7">
      <c r="G50102"/>
    </row>
    <row r="50103" spans="7:7">
      <c r="G50103"/>
    </row>
    <row r="50104" spans="7:7">
      <c r="G50104"/>
    </row>
    <row r="50105" spans="7:7">
      <c r="G50105"/>
    </row>
    <row r="50106" spans="7:7">
      <c r="G50106"/>
    </row>
    <row r="50107" spans="7:7">
      <c r="G50107"/>
    </row>
    <row r="50108" spans="7:7">
      <c r="G50108"/>
    </row>
    <row r="50109" spans="7:7">
      <c r="G50109"/>
    </row>
    <row r="50110" spans="7:7">
      <c r="G50110"/>
    </row>
    <row r="50111" spans="7:7">
      <c r="G50111"/>
    </row>
    <row r="50112" spans="7:7">
      <c r="G50112"/>
    </row>
    <row r="50113" spans="7:7">
      <c r="G50113"/>
    </row>
    <row r="50114" spans="7:7">
      <c r="G50114"/>
    </row>
    <row r="50115" spans="7:7">
      <c r="G50115"/>
    </row>
    <row r="50116" spans="7:7">
      <c r="G50116"/>
    </row>
    <row r="50117" spans="7:7">
      <c r="G50117"/>
    </row>
    <row r="50118" spans="7:7">
      <c r="G50118"/>
    </row>
    <row r="50119" spans="7:7">
      <c r="G50119"/>
    </row>
    <row r="50120" spans="7:7">
      <c r="G50120"/>
    </row>
    <row r="50121" spans="7:7">
      <c r="G50121"/>
    </row>
    <row r="50122" spans="7:7">
      <c r="G50122"/>
    </row>
    <row r="50123" spans="7:7">
      <c r="G50123"/>
    </row>
    <row r="50124" spans="7:7">
      <c r="G50124"/>
    </row>
    <row r="50125" spans="7:7">
      <c r="G50125"/>
    </row>
    <row r="50126" spans="7:7">
      <c r="G50126"/>
    </row>
    <row r="50127" spans="7:7">
      <c r="G50127"/>
    </row>
    <row r="50128" spans="7:7">
      <c r="G50128"/>
    </row>
    <row r="50129" spans="7:7">
      <c r="G50129"/>
    </row>
    <row r="50130" spans="7:7">
      <c r="G50130"/>
    </row>
    <row r="50131" spans="7:7">
      <c r="G50131"/>
    </row>
    <row r="50132" spans="7:7">
      <c r="G50132"/>
    </row>
    <row r="50133" spans="7:7">
      <c r="G50133"/>
    </row>
    <row r="50134" spans="7:7">
      <c r="G50134"/>
    </row>
    <row r="50135" spans="7:7">
      <c r="G50135"/>
    </row>
    <row r="50136" spans="7:7">
      <c r="G50136"/>
    </row>
    <row r="50137" spans="7:7">
      <c r="G50137"/>
    </row>
    <row r="50138" spans="7:7">
      <c r="G50138"/>
    </row>
    <row r="50139" spans="7:7">
      <c r="G50139"/>
    </row>
    <row r="50140" spans="7:7">
      <c r="G50140"/>
    </row>
    <row r="50141" spans="7:7">
      <c r="G50141"/>
    </row>
    <row r="50142" spans="7:7">
      <c r="G50142"/>
    </row>
    <row r="50143" spans="7:7">
      <c r="G50143"/>
    </row>
    <row r="50144" spans="7:7">
      <c r="G50144"/>
    </row>
    <row r="50145" spans="7:7">
      <c r="G50145"/>
    </row>
    <row r="50146" spans="7:7">
      <c r="G50146"/>
    </row>
    <row r="50147" spans="7:7">
      <c r="G50147"/>
    </row>
    <row r="50148" spans="7:7">
      <c r="G50148"/>
    </row>
    <row r="50149" spans="7:7">
      <c r="G50149"/>
    </row>
    <row r="50150" spans="7:7">
      <c r="G50150"/>
    </row>
    <row r="50151" spans="7:7">
      <c r="G50151"/>
    </row>
    <row r="50152" spans="7:7">
      <c r="G50152"/>
    </row>
    <row r="50153" spans="7:7">
      <c r="G50153"/>
    </row>
    <row r="50154" spans="7:7">
      <c r="G50154"/>
    </row>
    <row r="50155" spans="7:7">
      <c r="G50155"/>
    </row>
    <row r="50156" spans="7:7">
      <c r="G50156"/>
    </row>
    <row r="50157" spans="7:7">
      <c r="G50157"/>
    </row>
    <row r="50158" spans="7:7">
      <c r="G50158"/>
    </row>
    <row r="50159" spans="7:7">
      <c r="G50159"/>
    </row>
    <row r="50160" spans="7:7">
      <c r="G50160"/>
    </row>
    <row r="50161" spans="7:7">
      <c r="G50161"/>
    </row>
    <row r="50162" spans="7:7">
      <c r="G50162"/>
    </row>
    <row r="50163" spans="7:7">
      <c r="G50163"/>
    </row>
    <row r="50164" spans="7:7">
      <c r="G50164"/>
    </row>
    <row r="50165" spans="7:7">
      <c r="G50165"/>
    </row>
    <row r="50166" spans="7:7">
      <c r="G50166"/>
    </row>
    <row r="50167" spans="7:7">
      <c r="G50167"/>
    </row>
    <row r="50168" spans="7:7">
      <c r="G50168"/>
    </row>
    <row r="50169" spans="7:7">
      <c r="G50169"/>
    </row>
    <row r="50170" spans="7:7">
      <c r="G50170"/>
    </row>
    <row r="50171" spans="7:7">
      <c r="G50171"/>
    </row>
    <row r="50172" spans="7:7">
      <c r="G50172"/>
    </row>
    <row r="50173" spans="7:7">
      <c r="G50173"/>
    </row>
    <row r="50174" spans="7:7">
      <c r="G50174"/>
    </row>
    <row r="50175" spans="7:7">
      <c r="G50175"/>
    </row>
    <row r="50176" spans="7:7">
      <c r="G50176"/>
    </row>
    <row r="50177" spans="7:7">
      <c r="G50177"/>
    </row>
    <row r="50178" spans="7:7">
      <c r="G50178"/>
    </row>
    <row r="50179" spans="7:7">
      <c r="G50179"/>
    </row>
    <row r="50180" spans="7:7">
      <c r="G50180"/>
    </row>
    <row r="50181" spans="7:7">
      <c r="G50181"/>
    </row>
    <row r="50182" spans="7:7">
      <c r="G50182"/>
    </row>
    <row r="50183" spans="7:7">
      <c r="G50183"/>
    </row>
    <row r="50184" spans="7:7">
      <c r="G50184"/>
    </row>
    <row r="50185" spans="7:7">
      <c r="G50185"/>
    </row>
    <row r="50186" spans="7:7">
      <c r="G50186"/>
    </row>
    <row r="50187" spans="7:7">
      <c r="G50187"/>
    </row>
    <row r="50188" spans="7:7">
      <c r="G50188"/>
    </row>
    <row r="50189" spans="7:7">
      <c r="G50189"/>
    </row>
    <row r="50190" spans="7:7">
      <c r="G50190"/>
    </row>
    <row r="50191" spans="7:7">
      <c r="G50191"/>
    </row>
    <row r="50192" spans="7:7">
      <c r="G50192"/>
    </row>
    <row r="50193" spans="7:7">
      <c r="G50193"/>
    </row>
    <row r="50194" spans="7:7">
      <c r="G50194"/>
    </row>
    <row r="50195" spans="7:7">
      <c r="G50195"/>
    </row>
    <row r="50196" spans="7:7">
      <c r="G50196"/>
    </row>
    <row r="50197" spans="7:7">
      <c r="G50197"/>
    </row>
    <row r="50198" spans="7:7">
      <c r="G50198"/>
    </row>
    <row r="50199" spans="7:7">
      <c r="G50199"/>
    </row>
    <row r="50200" spans="7:7">
      <c r="G50200"/>
    </row>
    <row r="50201" spans="7:7">
      <c r="G50201"/>
    </row>
    <row r="50202" spans="7:7">
      <c r="G50202"/>
    </row>
    <row r="50203" spans="7:7">
      <c r="G50203"/>
    </row>
    <row r="50204" spans="7:7">
      <c r="G50204"/>
    </row>
    <row r="50205" spans="7:7">
      <c r="G50205"/>
    </row>
    <row r="50206" spans="7:7">
      <c r="G50206"/>
    </row>
    <row r="50207" spans="7:7">
      <c r="G50207"/>
    </row>
    <row r="50208" spans="7:7">
      <c r="G50208"/>
    </row>
    <row r="50209" spans="7:7">
      <c r="G50209"/>
    </row>
    <row r="50210" spans="7:7">
      <c r="G50210"/>
    </row>
    <row r="50211" spans="7:7">
      <c r="G50211"/>
    </row>
    <row r="50212" spans="7:7">
      <c r="G50212"/>
    </row>
    <row r="50213" spans="7:7">
      <c r="G50213"/>
    </row>
    <row r="50214" spans="7:7">
      <c r="G50214"/>
    </row>
    <row r="50215" spans="7:7">
      <c r="G50215"/>
    </row>
    <row r="50216" spans="7:7">
      <c r="G50216"/>
    </row>
    <row r="50217" spans="7:7">
      <c r="G50217"/>
    </row>
    <row r="50218" spans="7:7">
      <c r="G50218"/>
    </row>
    <row r="50219" spans="7:7">
      <c r="G50219"/>
    </row>
    <row r="50220" spans="7:7">
      <c r="G50220"/>
    </row>
    <row r="50221" spans="7:7">
      <c r="G50221"/>
    </row>
    <row r="50222" spans="7:7">
      <c r="G50222"/>
    </row>
    <row r="50223" spans="7:7">
      <c r="G50223"/>
    </row>
    <row r="50224" spans="7:7">
      <c r="G50224"/>
    </row>
    <row r="50225" spans="7:7">
      <c r="G50225"/>
    </row>
    <row r="50226" spans="7:7">
      <c r="G50226"/>
    </row>
    <row r="50227" spans="7:7">
      <c r="G50227"/>
    </row>
    <row r="50228" spans="7:7">
      <c r="G50228"/>
    </row>
    <row r="50229" spans="7:7">
      <c r="G50229"/>
    </row>
    <row r="50230" spans="7:7">
      <c r="G50230"/>
    </row>
    <row r="50231" spans="7:7">
      <c r="G50231"/>
    </row>
    <row r="50232" spans="7:7">
      <c r="G50232"/>
    </row>
    <row r="50233" spans="7:7">
      <c r="G50233"/>
    </row>
    <row r="50234" spans="7:7">
      <c r="G50234"/>
    </row>
    <row r="50235" spans="7:7">
      <c r="G50235"/>
    </row>
    <row r="50236" spans="7:7">
      <c r="G50236"/>
    </row>
    <row r="50237" spans="7:7">
      <c r="G50237"/>
    </row>
    <row r="50238" spans="7:7">
      <c r="G50238"/>
    </row>
    <row r="50239" spans="7:7">
      <c r="G50239"/>
    </row>
    <row r="50240" spans="7:7">
      <c r="G50240"/>
    </row>
    <row r="50241" spans="7:7">
      <c r="G50241"/>
    </row>
    <row r="50242" spans="7:7">
      <c r="G50242"/>
    </row>
    <row r="50243" spans="7:7">
      <c r="G50243"/>
    </row>
    <row r="50244" spans="7:7">
      <c r="G50244"/>
    </row>
    <row r="50245" spans="7:7">
      <c r="G50245"/>
    </row>
    <row r="50246" spans="7:7">
      <c r="G50246"/>
    </row>
    <row r="50247" spans="7:7">
      <c r="G50247"/>
    </row>
    <row r="50248" spans="7:7">
      <c r="G50248"/>
    </row>
    <row r="50249" spans="7:7">
      <c r="G50249"/>
    </row>
    <row r="50250" spans="7:7">
      <c r="G50250"/>
    </row>
    <row r="50251" spans="7:7">
      <c r="G50251"/>
    </row>
    <row r="50252" spans="7:7">
      <c r="G50252"/>
    </row>
    <row r="50253" spans="7:7">
      <c r="G50253"/>
    </row>
    <row r="50254" spans="7:7">
      <c r="G50254"/>
    </row>
    <row r="50255" spans="7:7">
      <c r="G50255"/>
    </row>
    <row r="50256" spans="7:7">
      <c r="G50256"/>
    </row>
    <row r="50257" spans="7:7">
      <c r="G50257"/>
    </row>
    <row r="50258" spans="7:7">
      <c r="G50258"/>
    </row>
    <row r="50259" spans="7:7">
      <c r="G50259"/>
    </row>
    <row r="50260" spans="7:7">
      <c r="G50260"/>
    </row>
    <row r="50261" spans="7:7">
      <c r="G50261"/>
    </row>
    <row r="50262" spans="7:7">
      <c r="G50262"/>
    </row>
    <row r="50263" spans="7:7">
      <c r="G50263"/>
    </row>
    <row r="50264" spans="7:7">
      <c r="G50264"/>
    </row>
    <row r="50265" spans="7:7">
      <c r="G50265"/>
    </row>
    <row r="50266" spans="7:7">
      <c r="G50266"/>
    </row>
    <row r="50267" spans="7:7">
      <c r="G50267"/>
    </row>
    <row r="50268" spans="7:7">
      <c r="G50268"/>
    </row>
    <row r="50269" spans="7:7">
      <c r="G50269"/>
    </row>
    <row r="50270" spans="7:7">
      <c r="G50270"/>
    </row>
    <row r="50271" spans="7:7">
      <c r="G50271"/>
    </row>
    <row r="50272" spans="7:7">
      <c r="G50272"/>
    </row>
    <row r="50273" spans="7:7">
      <c r="G50273"/>
    </row>
    <row r="50274" spans="7:7">
      <c r="G50274"/>
    </row>
    <row r="50275" spans="7:7">
      <c r="G50275"/>
    </row>
    <row r="50276" spans="7:7">
      <c r="G50276"/>
    </row>
    <row r="50277" spans="7:7">
      <c r="G50277"/>
    </row>
    <row r="50278" spans="7:7">
      <c r="G50278"/>
    </row>
    <row r="50279" spans="7:7">
      <c r="G50279"/>
    </row>
    <row r="50280" spans="7:7">
      <c r="G50280"/>
    </row>
    <row r="50281" spans="7:7">
      <c r="G50281"/>
    </row>
    <row r="50282" spans="7:7">
      <c r="G50282"/>
    </row>
    <row r="50283" spans="7:7">
      <c r="G50283"/>
    </row>
    <row r="50284" spans="7:7">
      <c r="G50284"/>
    </row>
    <row r="50285" spans="7:7">
      <c r="G50285"/>
    </row>
    <row r="50286" spans="7:7">
      <c r="G50286"/>
    </row>
    <row r="50287" spans="7:7">
      <c r="G50287"/>
    </row>
    <row r="50288" spans="7:7">
      <c r="G50288"/>
    </row>
    <row r="50289" spans="7:7">
      <c r="G50289"/>
    </row>
    <row r="50290" spans="7:7">
      <c r="G50290"/>
    </row>
    <row r="50291" spans="7:7">
      <c r="G50291"/>
    </row>
    <row r="50292" spans="7:7">
      <c r="G50292"/>
    </row>
    <row r="50293" spans="7:7">
      <c r="G50293"/>
    </row>
    <row r="50294" spans="7:7">
      <c r="G50294"/>
    </row>
    <row r="50295" spans="7:7">
      <c r="G50295"/>
    </row>
    <row r="50296" spans="7:7">
      <c r="G50296"/>
    </row>
    <row r="50297" spans="7:7">
      <c r="G50297"/>
    </row>
    <row r="50298" spans="7:7">
      <c r="G50298"/>
    </row>
    <row r="50299" spans="7:7">
      <c r="G50299"/>
    </row>
    <row r="50300" spans="7:7">
      <c r="G50300"/>
    </row>
    <row r="50301" spans="7:7">
      <c r="G50301"/>
    </row>
    <row r="50302" spans="7:7">
      <c r="G50302"/>
    </row>
    <row r="50303" spans="7:7">
      <c r="G50303"/>
    </row>
    <row r="50304" spans="7:7">
      <c r="G50304"/>
    </row>
    <row r="50305" spans="7:7">
      <c r="G50305"/>
    </row>
    <row r="50306" spans="7:7">
      <c r="G50306"/>
    </row>
    <row r="50307" spans="7:7">
      <c r="G50307"/>
    </row>
    <row r="50308" spans="7:7">
      <c r="G50308"/>
    </row>
    <row r="50309" spans="7:7">
      <c r="G50309"/>
    </row>
    <row r="50310" spans="7:7">
      <c r="G50310"/>
    </row>
    <row r="50311" spans="7:7">
      <c r="G50311"/>
    </row>
    <row r="50312" spans="7:7">
      <c r="G50312"/>
    </row>
    <row r="50313" spans="7:7">
      <c r="G50313"/>
    </row>
    <row r="50314" spans="7:7">
      <c r="G50314"/>
    </row>
    <row r="50315" spans="7:7">
      <c r="G50315"/>
    </row>
    <row r="50316" spans="7:7">
      <c r="G50316"/>
    </row>
    <row r="50317" spans="7:7">
      <c r="G50317"/>
    </row>
    <row r="50318" spans="7:7">
      <c r="G50318"/>
    </row>
    <row r="50319" spans="7:7">
      <c r="G50319"/>
    </row>
    <row r="50320" spans="7:7">
      <c r="G50320"/>
    </row>
    <row r="50321" spans="7:7">
      <c r="G50321"/>
    </row>
    <row r="50322" spans="7:7">
      <c r="G50322"/>
    </row>
    <row r="50323" spans="7:7">
      <c r="G50323"/>
    </row>
    <row r="50324" spans="7:7">
      <c r="G50324"/>
    </row>
    <row r="50325" spans="7:7">
      <c r="G50325"/>
    </row>
    <row r="50326" spans="7:7">
      <c r="G50326"/>
    </row>
    <row r="50327" spans="7:7">
      <c r="G50327"/>
    </row>
    <row r="50328" spans="7:7">
      <c r="G50328"/>
    </row>
    <row r="50329" spans="7:7">
      <c r="G50329"/>
    </row>
    <row r="50330" spans="7:7">
      <c r="G50330"/>
    </row>
    <row r="50331" spans="7:7">
      <c r="G50331"/>
    </row>
    <row r="50332" spans="7:7">
      <c r="G50332"/>
    </row>
    <row r="50333" spans="7:7">
      <c r="G50333"/>
    </row>
    <row r="50334" spans="7:7">
      <c r="G50334"/>
    </row>
    <row r="50335" spans="7:7">
      <c r="G50335"/>
    </row>
    <row r="50336" spans="7:7">
      <c r="G50336"/>
    </row>
    <row r="50337" spans="7:7">
      <c r="G50337"/>
    </row>
    <row r="50338" spans="7:7">
      <c r="G50338"/>
    </row>
    <row r="50339" spans="7:7">
      <c r="G50339"/>
    </row>
    <row r="50340" spans="7:7">
      <c r="G50340"/>
    </row>
    <row r="50341" spans="7:7">
      <c r="G50341"/>
    </row>
    <row r="50342" spans="7:7">
      <c r="G50342"/>
    </row>
    <row r="50343" spans="7:7">
      <c r="G50343"/>
    </row>
    <row r="50344" spans="7:7">
      <c r="G50344"/>
    </row>
    <row r="50345" spans="7:7">
      <c r="G50345"/>
    </row>
    <row r="50346" spans="7:7">
      <c r="G50346"/>
    </row>
    <row r="50347" spans="7:7">
      <c r="G50347"/>
    </row>
    <row r="50348" spans="7:7">
      <c r="G50348"/>
    </row>
    <row r="50349" spans="7:7">
      <c r="G50349"/>
    </row>
    <row r="50350" spans="7:7">
      <c r="G50350"/>
    </row>
    <row r="50351" spans="7:7">
      <c r="G50351"/>
    </row>
    <row r="50352" spans="7:7">
      <c r="G50352"/>
    </row>
    <row r="50353" spans="7:7">
      <c r="G50353"/>
    </row>
    <row r="50354" spans="7:7">
      <c r="G50354"/>
    </row>
    <row r="50355" spans="7:7">
      <c r="G50355"/>
    </row>
    <row r="50356" spans="7:7">
      <c r="G50356"/>
    </row>
    <row r="50357" spans="7:7">
      <c r="G50357"/>
    </row>
    <row r="50358" spans="7:7">
      <c r="G50358"/>
    </row>
    <row r="50359" spans="7:7">
      <c r="G50359"/>
    </row>
    <row r="50360" spans="7:7">
      <c r="G50360"/>
    </row>
    <row r="50361" spans="7:7">
      <c r="G50361"/>
    </row>
    <row r="50362" spans="7:7">
      <c r="G50362"/>
    </row>
    <row r="50363" spans="7:7">
      <c r="G50363"/>
    </row>
    <row r="50364" spans="7:7">
      <c r="G50364"/>
    </row>
    <row r="50365" spans="7:7">
      <c r="G50365"/>
    </row>
    <row r="50366" spans="7:7">
      <c r="G50366"/>
    </row>
    <row r="50367" spans="7:7">
      <c r="G50367"/>
    </row>
    <row r="50368" spans="7:7">
      <c r="G50368"/>
    </row>
    <row r="50369" spans="7:7">
      <c r="G50369"/>
    </row>
    <row r="50370" spans="7:7">
      <c r="G50370"/>
    </row>
    <row r="50371" spans="7:7">
      <c r="G50371"/>
    </row>
    <row r="50372" spans="7:7">
      <c r="G50372"/>
    </row>
    <row r="50373" spans="7:7">
      <c r="G50373"/>
    </row>
    <row r="50374" spans="7:7">
      <c r="G50374"/>
    </row>
    <row r="50375" spans="7:7">
      <c r="G50375"/>
    </row>
    <row r="50376" spans="7:7">
      <c r="G50376"/>
    </row>
    <row r="50377" spans="7:7">
      <c r="G50377"/>
    </row>
    <row r="50378" spans="7:7">
      <c r="G50378"/>
    </row>
    <row r="50379" spans="7:7">
      <c r="G50379"/>
    </row>
    <row r="50380" spans="7:7">
      <c r="G50380"/>
    </row>
    <row r="50381" spans="7:7">
      <c r="G50381"/>
    </row>
    <row r="50382" spans="7:7">
      <c r="G50382"/>
    </row>
    <row r="50383" spans="7:7">
      <c r="G50383"/>
    </row>
    <row r="50384" spans="7:7">
      <c r="G50384"/>
    </row>
    <row r="50385" spans="7:7">
      <c r="G50385"/>
    </row>
    <row r="50386" spans="7:7">
      <c r="G50386"/>
    </row>
    <row r="50387" spans="7:7">
      <c r="G50387"/>
    </row>
    <row r="50388" spans="7:7">
      <c r="G50388"/>
    </row>
    <row r="50389" spans="7:7">
      <c r="G50389"/>
    </row>
    <row r="50390" spans="7:7">
      <c r="G50390"/>
    </row>
    <row r="50391" spans="7:7">
      <c r="G50391"/>
    </row>
    <row r="50392" spans="7:7">
      <c r="G50392"/>
    </row>
    <row r="50393" spans="7:7">
      <c r="G50393"/>
    </row>
    <row r="50394" spans="7:7">
      <c r="G50394"/>
    </row>
    <row r="50395" spans="7:7">
      <c r="G50395"/>
    </row>
    <row r="50396" spans="7:7">
      <c r="G50396"/>
    </row>
    <row r="50397" spans="7:7">
      <c r="G50397"/>
    </row>
    <row r="50398" spans="7:7">
      <c r="G50398"/>
    </row>
    <row r="50399" spans="7:7">
      <c r="G50399"/>
    </row>
    <row r="50400" spans="7:7">
      <c r="G50400"/>
    </row>
    <row r="50401" spans="7:7">
      <c r="G50401"/>
    </row>
    <row r="50402" spans="7:7">
      <c r="G50402"/>
    </row>
    <row r="50403" spans="7:7">
      <c r="G50403"/>
    </row>
    <row r="50404" spans="7:7">
      <c r="G50404"/>
    </row>
    <row r="50405" spans="7:7">
      <c r="G50405"/>
    </row>
    <row r="50406" spans="7:7">
      <c r="G50406"/>
    </row>
    <row r="50407" spans="7:7">
      <c r="G50407"/>
    </row>
    <row r="50408" spans="7:7">
      <c r="G50408"/>
    </row>
    <row r="50409" spans="7:7">
      <c r="G50409"/>
    </row>
    <row r="50410" spans="7:7">
      <c r="G50410"/>
    </row>
    <row r="50411" spans="7:7">
      <c r="G50411"/>
    </row>
    <row r="50412" spans="7:7">
      <c r="G50412"/>
    </row>
    <row r="50413" spans="7:7">
      <c r="G50413"/>
    </row>
    <row r="50414" spans="7:7">
      <c r="G50414"/>
    </row>
    <row r="50415" spans="7:7">
      <c r="G50415"/>
    </row>
    <row r="50416" spans="7:7">
      <c r="G50416"/>
    </row>
    <row r="50417" spans="7:7">
      <c r="G50417"/>
    </row>
    <row r="50418" spans="7:7">
      <c r="G50418"/>
    </row>
    <row r="50419" spans="7:7">
      <c r="G50419"/>
    </row>
    <row r="50420" spans="7:7">
      <c r="G50420"/>
    </row>
    <row r="50421" spans="7:7">
      <c r="G50421"/>
    </row>
    <row r="50422" spans="7:7">
      <c r="G50422"/>
    </row>
    <row r="50423" spans="7:7">
      <c r="G50423"/>
    </row>
    <row r="50424" spans="7:7">
      <c r="G50424"/>
    </row>
    <row r="50425" spans="7:7">
      <c r="G50425"/>
    </row>
    <row r="50426" spans="7:7">
      <c r="G50426"/>
    </row>
    <row r="50427" spans="7:7">
      <c r="G50427"/>
    </row>
    <row r="50428" spans="7:7">
      <c r="G50428"/>
    </row>
    <row r="50429" spans="7:7">
      <c r="G50429"/>
    </row>
    <row r="50430" spans="7:7">
      <c r="G50430"/>
    </row>
    <row r="50431" spans="7:7">
      <c r="G50431"/>
    </row>
    <row r="50432" spans="7:7">
      <c r="G50432"/>
    </row>
    <row r="50433" spans="7:7">
      <c r="G50433"/>
    </row>
    <row r="50434" spans="7:7">
      <c r="G50434"/>
    </row>
    <row r="50435" spans="7:7">
      <c r="G50435"/>
    </row>
    <row r="50436" spans="7:7">
      <c r="G50436"/>
    </row>
    <row r="50437" spans="7:7">
      <c r="G50437"/>
    </row>
    <row r="50438" spans="7:7">
      <c r="G50438"/>
    </row>
    <row r="50439" spans="7:7">
      <c r="G50439"/>
    </row>
    <row r="50440" spans="7:7">
      <c r="G50440"/>
    </row>
    <row r="50441" spans="7:7">
      <c r="G50441"/>
    </row>
    <row r="50442" spans="7:7">
      <c r="G50442"/>
    </row>
    <row r="50443" spans="7:7">
      <c r="G50443"/>
    </row>
    <row r="50444" spans="7:7">
      <c r="G50444"/>
    </row>
    <row r="50445" spans="7:7">
      <c r="G50445"/>
    </row>
    <row r="50446" spans="7:7">
      <c r="G50446"/>
    </row>
    <row r="50447" spans="7:7">
      <c r="G50447"/>
    </row>
    <row r="50448" spans="7:7">
      <c r="G50448"/>
    </row>
    <row r="50449" spans="7:7">
      <c r="G50449"/>
    </row>
    <row r="50450" spans="7:7">
      <c r="G50450"/>
    </row>
    <row r="50451" spans="7:7">
      <c r="G50451"/>
    </row>
    <row r="50452" spans="7:7">
      <c r="G50452"/>
    </row>
    <row r="50453" spans="7:7">
      <c r="G50453"/>
    </row>
    <row r="50454" spans="7:7">
      <c r="G50454"/>
    </row>
    <row r="50455" spans="7:7">
      <c r="G50455"/>
    </row>
    <row r="50456" spans="7:7">
      <c r="G50456"/>
    </row>
    <row r="50457" spans="7:7">
      <c r="G50457"/>
    </row>
    <row r="50458" spans="7:7">
      <c r="G50458"/>
    </row>
    <row r="50459" spans="7:7">
      <c r="G50459"/>
    </row>
    <row r="50460" spans="7:7">
      <c r="G50460"/>
    </row>
    <row r="50461" spans="7:7">
      <c r="G50461"/>
    </row>
    <row r="50462" spans="7:7">
      <c r="G50462"/>
    </row>
    <row r="50463" spans="7:7">
      <c r="G50463"/>
    </row>
    <row r="50464" spans="7:7">
      <c r="G50464"/>
    </row>
    <row r="50465" spans="7:7">
      <c r="G50465"/>
    </row>
    <row r="50466" spans="7:7">
      <c r="G50466"/>
    </row>
    <row r="50467" spans="7:7">
      <c r="G50467"/>
    </row>
    <row r="50468" spans="7:7">
      <c r="G50468"/>
    </row>
    <row r="50469" spans="7:7">
      <c r="G50469"/>
    </row>
    <row r="50470" spans="7:7">
      <c r="G50470"/>
    </row>
    <row r="50471" spans="7:7">
      <c r="G50471"/>
    </row>
    <row r="50472" spans="7:7">
      <c r="G50472"/>
    </row>
    <row r="50473" spans="7:7">
      <c r="G50473"/>
    </row>
    <row r="50474" spans="7:7">
      <c r="G50474"/>
    </row>
    <row r="50475" spans="7:7">
      <c r="G50475"/>
    </row>
    <row r="50476" spans="7:7">
      <c r="G50476"/>
    </row>
    <row r="50477" spans="7:7">
      <c r="G50477"/>
    </row>
    <row r="50478" spans="7:7">
      <c r="G50478"/>
    </row>
    <row r="50479" spans="7:7">
      <c r="G50479"/>
    </row>
    <row r="50480" spans="7:7">
      <c r="G50480"/>
    </row>
    <row r="50481" spans="7:7">
      <c r="G50481"/>
    </row>
    <row r="50482" spans="7:7">
      <c r="G50482"/>
    </row>
    <row r="50483" spans="7:7">
      <c r="G50483"/>
    </row>
    <row r="50484" spans="7:7">
      <c r="G50484"/>
    </row>
    <row r="50485" spans="7:7">
      <c r="G50485"/>
    </row>
    <row r="50486" spans="7:7">
      <c r="G50486"/>
    </row>
    <row r="50487" spans="7:7">
      <c r="G50487"/>
    </row>
    <row r="50488" spans="7:7">
      <c r="G50488"/>
    </row>
    <row r="50489" spans="7:7">
      <c r="G50489"/>
    </row>
    <row r="50490" spans="7:7">
      <c r="G50490"/>
    </row>
    <row r="50491" spans="7:7">
      <c r="G50491"/>
    </row>
    <row r="50492" spans="7:7">
      <c r="G50492"/>
    </row>
    <row r="50493" spans="7:7">
      <c r="G50493"/>
    </row>
    <row r="50494" spans="7:7">
      <c r="G50494"/>
    </row>
    <row r="50495" spans="7:7">
      <c r="G50495"/>
    </row>
    <row r="50496" spans="7:7">
      <c r="G50496"/>
    </row>
    <row r="50497" spans="7:7">
      <c r="G50497"/>
    </row>
    <row r="50498" spans="7:7">
      <c r="G50498"/>
    </row>
    <row r="50499" spans="7:7">
      <c r="G50499"/>
    </row>
    <row r="50500" spans="7:7">
      <c r="G50500"/>
    </row>
    <row r="50501" spans="7:7">
      <c r="G50501"/>
    </row>
    <row r="50502" spans="7:7">
      <c r="G50502"/>
    </row>
    <row r="50503" spans="7:7">
      <c r="G50503"/>
    </row>
    <row r="50504" spans="7:7">
      <c r="G50504"/>
    </row>
    <row r="50505" spans="7:7">
      <c r="G50505"/>
    </row>
    <row r="50506" spans="7:7">
      <c r="G50506"/>
    </row>
    <row r="50507" spans="7:7">
      <c r="G50507"/>
    </row>
    <row r="50508" spans="7:7">
      <c r="G50508"/>
    </row>
    <row r="50509" spans="7:7">
      <c r="G50509"/>
    </row>
    <row r="50510" spans="7:7">
      <c r="G50510"/>
    </row>
    <row r="50511" spans="7:7">
      <c r="G50511"/>
    </row>
    <row r="50512" spans="7:7">
      <c r="G50512"/>
    </row>
    <row r="50513" spans="7:7">
      <c r="G50513"/>
    </row>
    <row r="50514" spans="7:7">
      <c r="G50514"/>
    </row>
    <row r="50515" spans="7:7">
      <c r="G50515"/>
    </row>
    <row r="50516" spans="7:7">
      <c r="G50516"/>
    </row>
    <row r="50517" spans="7:7">
      <c r="G50517"/>
    </row>
    <row r="50518" spans="7:7">
      <c r="G50518"/>
    </row>
    <row r="50519" spans="7:7">
      <c r="G50519"/>
    </row>
    <row r="50520" spans="7:7">
      <c r="G50520"/>
    </row>
    <row r="50521" spans="7:7">
      <c r="G50521"/>
    </row>
    <row r="50522" spans="7:7">
      <c r="G50522"/>
    </row>
    <row r="50523" spans="7:7">
      <c r="G50523"/>
    </row>
    <row r="50524" spans="7:7">
      <c r="G50524"/>
    </row>
    <row r="50525" spans="7:7">
      <c r="G50525"/>
    </row>
    <row r="50526" spans="7:7">
      <c r="G50526"/>
    </row>
    <row r="50527" spans="7:7">
      <c r="G50527"/>
    </row>
    <row r="50528" spans="7:7">
      <c r="G50528"/>
    </row>
    <row r="50529" spans="7:7">
      <c r="G50529"/>
    </row>
    <row r="50530" spans="7:7">
      <c r="G50530"/>
    </row>
    <row r="50531" spans="7:7">
      <c r="G50531"/>
    </row>
    <row r="50532" spans="7:7">
      <c r="G50532"/>
    </row>
    <row r="50533" spans="7:7">
      <c r="G50533"/>
    </row>
    <row r="50534" spans="7:7">
      <c r="G50534"/>
    </row>
    <row r="50535" spans="7:7">
      <c r="G50535"/>
    </row>
    <row r="50536" spans="7:7">
      <c r="G50536"/>
    </row>
    <row r="50537" spans="7:7">
      <c r="G50537"/>
    </row>
    <row r="50538" spans="7:7">
      <c r="G50538"/>
    </row>
    <row r="50539" spans="7:7">
      <c r="G50539"/>
    </row>
    <row r="50540" spans="7:7">
      <c r="G50540"/>
    </row>
    <row r="50541" spans="7:7">
      <c r="G50541"/>
    </row>
    <row r="50542" spans="7:7">
      <c r="G50542"/>
    </row>
    <row r="50543" spans="7:7">
      <c r="G50543"/>
    </row>
    <row r="50544" spans="7:7">
      <c r="G50544"/>
    </row>
    <row r="50545" spans="7:7">
      <c r="G50545"/>
    </row>
    <row r="50546" spans="7:7">
      <c r="G50546"/>
    </row>
    <row r="50547" spans="7:7">
      <c r="G50547"/>
    </row>
    <row r="50548" spans="7:7">
      <c r="G50548"/>
    </row>
    <row r="50549" spans="7:7">
      <c r="G50549"/>
    </row>
    <row r="50550" spans="7:7">
      <c r="G50550"/>
    </row>
    <row r="50551" spans="7:7">
      <c r="G50551"/>
    </row>
    <row r="50552" spans="7:7">
      <c r="G50552"/>
    </row>
    <row r="50553" spans="7:7">
      <c r="G50553"/>
    </row>
    <row r="50554" spans="7:7">
      <c r="G50554"/>
    </row>
    <row r="50555" spans="7:7">
      <c r="G50555"/>
    </row>
    <row r="50556" spans="7:7">
      <c r="G50556"/>
    </row>
    <row r="50557" spans="7:7">
      <c r="G50557"/>
    </row>
    <row r="50558" spans="7:7">
      <c r="G50558"/>
    </row>
    <row r="50559" spans="7:7">
      <c r="G50559"/>
    </row>
    <row r="50560" spans="7:7">
      <c r="G50560"/>
    </row>
    <row r="50561" spans="7:7">
      <c r="G50561"/>
    </row>
    <row r="50562" spans="7:7">
      <c r="G50562"/>
    </row>
    <row r="50563" spans="7:7">
      <c r="G50563"/>
    </row>
    <row r="50564" spans="7:7">
      <c r="G50564"/>
    </row>
    <row r="50565" spans="7:7">
      <c r="G50565"/>
    </row>
    <row r="50566" spans="7:7">
      <c r="G50566"/>
    </row>
    <row r="50567" spans="7:7">
      <c r="G50567"/>
    </row>
    <row r="50568" spans="7:7">
      <c r="G50568"/>
    </row>
    <row r="50569" spans="7:7">
      <c r="G50569"/>
    </row>
    <row r="50570" spans="7:7">
      <c r="G50570"/>
    </row>
    <row r="50571" spans="7:7">
      <c r="G50571"/>
    </row>
    <row r="50572" spans="7:7">
      <c r="G50572"/>
    </row>
    <row r="50573" spans="7:7">
      <c r="G50573"/>
    </row>
    <row r="50574" spans="7:7">
      <c r="G50574"/>
    </row>
    <row r="50575" spans="7:7">
      <c r="G50575"/>
    </row>
    <row r="50576" spans="7:7">
      <c r="G50576"/>
    </row>
    <row r="50577" spans="7:7">
      <c r="G50577"/>
    </row>
    <row r="50578" spans="7:7">
      <c r="G50578"/>
    </row>
    <row r="50579" spans="7:7">
      <c r="G50579"/>
    </row>
    <row r="50580" spans="7:7">
      <c r="G50580"/>
    </row>
    <row r="50581" spans="7:7">
      <c r="G50581"/>
    </row>
    <row r="50582" spans="7:7">
      <c r="G50582"/>
    </row>
    <row r="50583" spans="7:7">
      <c r="G50583"/>
    </row>
    <row r="50584" spans="7:7">
      <c r="G50584"/>
    </row>
    <row r="50585" spans="7:7">
      <c r="G50585"/>
    </row>
    <row r="50586" spans="7:7">
      <c r="G50586"/>
    </row>
    <row r="50587" spans="7:7">
      <c r="G50587"/>
    </row>
    <row r="50588" spans="7:7">
      <c r="G50588"/>
    </row>
    <row r="50589" spans="7:7">
      <c r="G50589"/>
    </row>
    <row r="50590" spans="7:7">
      <c r="G50590"/>
    </row>
    <row r="50591" spans="7:7">
      <c r="G50591"/>
    </row>
    <row r="50592" spans="7:7">
      <c r="G50592"/>
    </row>
    <row r="50593" spans="7:7">
      <c r="G50593"/>
    </row>
    <row r="50594" spans="7:7">
      <c r="G50594"/>
    </row>
    <row r="50595" spans="7:7">
      <c r="G50595"/>
    </row>
    <row r="50596" spans="7:7">
      <c r="G50596"/>
    </row>
    <row r="50597" spans="7:7">
      <c r="G50597"/>
    </row>
    <row r="50598" spans="7:7">
      <c r="G50598"/>
    </row>
    <row r="50599" spans="7:7">
      <c r="G50599"/>
    </row>
    <row r="50600" spans="7:7">
      <c r="G50600"/>
    </row>
    <row r="50601" spans="7:7">
      <c r="G50601"/>
    </row>
    <row r="50602" spans="7:7">
      <c r="G50602"/>
    </row>
    <row r="50603" spans="7:7">
      <c r="G50603"/>
    </row>
    <row r="50604" spans="7:7">
      <c r="G50604"/>
    </row>
    <row r="50605" spans="7:7">
      <c r="G50605"/>
    </row>
    <row r="50606" spans="7:7">
      <c r="G50606"/>
    </row>
    <row r="50607" spans="7:7">
      <c r="G50607"/>
    </row>
    <row r="50608" spans="7:7">
      <c r="G50608"/>
    </row>
    <row r="50609" spans="7:7">
      <c r="G50609"/>
    </row>
    <row r="50610" spans="7:7">
      <c r="G50610"/>
    </row>
    <row r="50611" spans="7:7">
      <c r="G50611"/>
    </row>
    <row r="50612" spans="7:7">
      <c r="G50612"/>
    </row>
    <row r="50613" spans="7:7">
      <c r="G50613"/>
    </row>
    <row r="50614" spans="7:7">
      <c r="G50614"/>
    </row>
    <row r="50615" spans="7:7">
      <c r="G50615"/>
    </row>
    <row r="50616" spans="7:7">
      <c r="G50616"/>
    </row>
    <row r="50617" spans="7:7">
      <c r="G50617"/>
    </row>
    <row r="50618" spans="7:7">
      <c r="G50618"/>
    </row>
    <row r="50619" spans="7:7">
      <c r="G50619"/>
    </row>
    <row r="50620" spans="7:7">
      <c r="G50620"/>
    </row>
    <row r="50621" spans="7:7">
      <c r="G50621"/>
    </row>
    <row r="50622" spans="7:7">
      <c r="G50622"/>
    </row>
    <row r="50623" spans="7:7">
      <c r="G50623"/>
    </row>
    <row r="50624" spans="7:7">
      <c r="G50624"/>
    </row>
    <row r="50625" spans="7:7">
      <c r="G50625"/>
    </row>
    <row r="50626" spans="7:7">
      <c r="G50626"/>
    </row>
    <row r="50627" spans="7:7">
      <c r="G50627"/>
    </row>
    <row r="50628" spans="7:7">
      <c r="G50628"/>
    </row>
    <row r="50629" spans="7:7">
      <c r="G50629"/>
    </row>
    <row r="50630" spans="7:7">
      <c r="G50630"/>
    </row>
    <row r="50631" spans="7:7">
      <c r="G50631"/>
    </row>
    <row r="50632" spans="7:7">
      <c r="G50632"/>
    </row>
    <row r="50633" spans="7:7">
      <c r="G50633"/>
    </row>
    <row r="50634" spans="7:7">
      <c r="G50634"/>
    </row>
    <row r="50635" spans="7:7">
      <c r="G50635"/>
    </row>
    <row r="50636" spans="7:7">
      <c r="G50636"/>
    </row>
    <row r="50637" spans="7:7">
      <c r="G50637"/>
    </row>
    <row r="50638" spans="7:7">
      <c r="G50638"/>
    </row>
    <row r="50639" spans="7:7">
      <c r="G50639"/>
    </row>
    <row r="50640" spans="7:7">
      <c r="G50640"/>
    </row>
    <row r="50641" spans="7:7">
      <c r="G50641"/>
    </row>
    <row r="50642" spans="7:7">
      <c r="G50642"/>
    </row>
    <row r="50643" spans="7:7">
      <c r="G50643"/>
    </row>
    <row r="50644" spans="7:7">
      <c r="G50644"/>
    </row>
    <row r="50645" spans="7:7">
      <c r="G50645"/>
    </row>
    <row r="50646" spans="7:7">
      <c r="G50646"/>
    </row>
    <row r="50647" spans="7:7">
      <c r="G50647"/>
    </row>
    <row r="50648" spans="7:7">
      <c r="G50648"/>
    </row>
    <row r="50649" spans="7:7">
      <c r="G50649"/>
    </row>
    <row r="50650" spans="7:7">
      <c r="G50650"/>
    </row>
    <row r="50651" spans="7:7">
      <c r="G50651"/>
    </row>
    <row r="50652" spans="7:7">
      <c r="G50652"/>
    </row>
    <row r="50653" spans="7:7">
      <c r="G50653"/>
    </row>
    <row r="50654" spans="7:7">
      <c r="G50654"/>
    </row>
    <row r="50655" spans="7:7">
      <c r="G50655"/>
    </row>
    <row r="50656" spans="7:7">
      <c r="G50656"/>
    </row>
    <row r="50657" spans="7:7">
      <c r="G50657"/>
    </row>
    <row r="50658" spans="7:7">
      <c r="G50658"/>
    </row>
    <row r="50659" spans="7:7">
      <c r="G50659"/>
    </row>
    <row r="50660" spans="7:7">
      <c r="G50660"/>
    </row>
    <row r="50661" spans="7:7">
      <c r="G50661"/>
    </row>
    <row r="50662" spans="7:7">
      <c r="G50662"/>
    </row>
    <row r="50663" spans="7:7">
      <c r="G50663"/>
    </row>
    <row r="50664" spans="7:7">
      <c r="G50664"/>
    </row>
    <row r="50665" spans="7:7">
      <c r="G50665"/>
    </row>
    <row r="50666" spans="7:7">
      <c r="G50666"/>
    </row>
    <row r="50667" spans="7:7">
      <c r="G50667"/>
    </row>
    <row r="50668" spans="7:7">
      <c r="G50668"/>
    </row>
    <row r="50669" spans="7:7">
      <c r="G50669"/>
    </row>
    <row r="50670" spans="7:7">
      <c r="G50670"/>
    </row>
    <row r="50671" spans="7:7">
      <c r="G50671"/>
    </row>
    <row r="50672" spans="7:7">
      <c r="G50672"/>
    </row>
    <row r="50673" spans="7:7">
      <c r="G50673"/>
    </row>
    <row r="50674" spans="7:7">
      <c r="G50674"/>
    </row>
    <row r="50675" spans="7:7">
      <c r="G50675"/>
    </row>
    <row r="50676" spans="7:7">
      <c r="G50676"/>
    </row>
    <row r="50677" spans="7:7">
      <c r="G50677"/>
    </row>
    <row r="50678" spans="7:7">
      <c r="G50678"/>
    </row>
    <row r="50679" spans="7:7">
      <c r="G50679"/>
    </row>
    <row r="50680" spans="7:7">
      <c r="G50680"/>
    </row>
    <row r="50681" spans="7:7">
      <c r="G50681"/>
    </row>
    <row r="50682" spans="7:7">
      <c r="G50682"/>
    </row>
    <row r="50683" spans="7:7">
      <c r="G50683"/>
    </row>
    <row r="50684" spans="7:7">
      <c r="G50684"/>
    </row>
    <row r="50685" spans="7:7">
      <c r="G50685"/>
    </row>
    <row r="50686" spans="7:7">
      <c r="G50686"/>
    </row>
    <row r="50687" spans="7:7">
      <c r="G50687"/>
    </row>
    <row r="50688" spans="7:7">
      <c r="G50688"/>
    </row>
    <row r="50689" spans="7:7">
      <c r="G50689"/>
    </row>
    <row r="50690" spans="7:7">
      <c r="G50690"/>
    </row>
    <row r="50691" spans="7:7">
      <c r="G50691"/>
    </row>
    <row r="50692" spans="7:7">
      <c r="G50692"/>
    </row>
    <row r="50693" spans="7:7">
      <c r="G50693"/>
    </row>
    <row r="50694" spans="7:7">
      <c r="G50694"/>
    </row>
    <row r="50695" spans="7:7">
      <c r="G50695"/>
    </row>
    <row r="50696" spans="7:7">
      <c r="G50696"/>
    </row>
    <row r="50697" spans="7:7">
      <c r="G50697"/>
    </row>
    <row r="50698" spans="7:7">
      <c r="G50698"/>
    </row>
    <row r="50699" spans="7:7">
      <c r="G50699"/>
    </row>
    <row r="50700" spans="7:7">
      <c r="G50700"/>
    </row>
    <row r="50701" spans="7:7">
      <c r="G50701"/>
    </row>
    <row r="50702" spans="7:7">
      <c r="G50702"/>
    </row>
    <row r="50703" spans="7:7">
      <c r="G50703"/>
    </row>
    <row r="50704" spans="7:7">
      <c r="G50704"/>
    </row>
    <row r="50705" spans="7:7">
      <c r="G50705"/>
    </row>
    <row r="50706" spans="7:7">
      <c r="G50706"/>
    </row>
    <row r="50707" spans="7:7">
      <c r="G50707"/>
    </row>
    <row r="50708" spans="7:7">
      <c r="G50708"/>
    </row>
    <row r="50709" spans="7:7">
      <c r="G50709"/>
    </row>
    <row r="50710" spans="7:7">
      <c r="G50710"/>
    </row>
    <row r="50711" spans="7:7">
      <c r="G50711"/>
    </row>
    <row r="50712" spans="7:7">
      <c r="G50712"/>
    </row>
    <row r="50713" spans="7:7">
      <c r="G50713"/>
    </row>
    <row r="50714" spans="7:7">
      <c r="G50714"/>
    </row>
    <row r="50715" spans="7:7">
      <c r="G50715"/>
    </row>
    <row r="50716" spans="7:7">
      <c r="G50716"/>
    </row>
    <row r="50717" spans="7:7">
      <c r="G50717"/>
    </row>
    <row r="50718" spans="7:7">
      <c r="G50718"/>
    </row>
    <row r="50719" spans="7:7">
      <c r="G50719"/>
    </row>
    <row r="50720" spans="7:7">
      <c r="G50720"/>
    </row>
    <row r="50721" spans="7:7">
      <c r="G50721"/>
    </row>
    <row r="50722" spans="7:7">
      <c r="G50722"/>
    </row>
    <row r="50723" spans="7:7">
      <c r="G50723"/>
    </row>
    <row r="50724" spans="7:7">
      <c r="G50724"/>
    </row>
    <row r="50725" spans="7:7">
      <c r="G50725"/>
    </row>
    <row r="50726" spans="7:7">
      <c r="G50726"/>
    </row>
    <row r="50727" spans="7:7">
      <c r="G50727"/>
    </row>
    <row r="50728" spans="7:7">
      <c r="G50728"/>
    </row>
    <row r="50729" spans="7:7">
      <c r="G50729"/>
    </row>
    <row r="50730" spans="7:7">
      <c r="G50730"/>
    </row>
    <row r="50731" spans="7:7">
      <c r="G50731"/>
    </row>
    <row r="50732" spans="7:7">
      <c r="G50732"/>
    </row>
    <row r="50733" spans="7:7">
      <c r="G50733"/>
    </row>
    <row r="50734" spans="7:7">
      <c r="G50734"/>
    </row>
    <row r="50735" spans="7:7">
      <c r="G50735"/>
    </row>
    <row r="50736" spans="7:7">
      <c r="G50736"/>
    </row>
    <row r="50737" spans="7:7">
      <c r="G50737"/>
    </row>
    <row r="50738" spans="7:7">
      <c r="G50738"/>
    </row>
    <row r="50739" spans="7:7">
      <c r="G50739"/>
    </row>
    <row r="50740" spans="7:7">
      <c r="G50740"/>
    </row>
    <row r="50741" spans="7:7">
      <c r="G50741"/>
    </row>
    <row r="50742" spans="7:7">
      <c r="G50742"/>
    </row>
    <row r="50743" spans="7:7">
      <c r="G50743"/>
    </row>
    <row r="50744" spans="7:7">
      <c r="G50744"/>
    </row>
    <row r="50745" spans="7:7">
      <c r="G50745"/>
    </row>
    <row r="50746" spans="7:7">
      <c r="G50746"/>
    </row>
    <row r="50747" spans="7:7">
      <c r="G50747"/>
    </row>
    <row r="50748" spans="7:7">
      <c r="G50748"/>
    </row>
    <row r="50749" spans="7:7">
      <c r="G50749"/>
    </row>
    <row r="50750" spans="7:7">
      <c r="G50750"/>
    </row>
    <row r="50751" spans="7:7">
      <c r="G50751"/>
    </row>
    <row r="50752" spans="7:7">
      <c r="G50752"/>
    </row>
    <row r="50753" spans="7:7">
      <c r="G50753"/>
    </row>
    <row r="50754" spans="7:7">
      <c r="G50754"/>
    </row>
    <row r="50755" spans="7:7">
      <c r="G50755"/>
    </row>
    <row r="50756" spans="7:7">
      <c r="G50756"/>
    </row>
    <row r="50757" spans="7:7">
      <c r="G50757"/>
    </row>
    <row r="50758" spans="7:7">
      <c r="G50758"/>
    </row>
    <row r="50759" spans="7:7">
      <c r="G50759"/>
    </row>
    <row r="50760" spans="7:7">
      <c r="G50760"/>
    </row>
    <row r="50761" spans="7:7">
      <c r="G50761"/>
    </row>
    <row r="50762" spans="7:7">
      <c r="G50762"/>
    </row>
    <row r="50763" spans="7:7">
      <c r="G50763"/>
    </row>
    <row r="50764" spans="7:7">
      <c r="G50764"/>
    </row>
    <row r="50765" spans="7:7">
      <c r="G50765"/>
    </row>
    <row r="50766" spans="7:7">
      <c r="G50766"/>
    </row>
    <row r="50767" spans="7:7">
      <c r="G50767"/>
    </row>
    <row r="50768" spans="7:7">
      <c r="G50768"/>
    </row>
    <row r="50769" spans="7:7">
      <c r="G50769"/>
    </row>
    <row r="50770" spans="7:7">
      <c r="G50770"/>
    </row>
    <row r="50771" spans="7:7">
      <c r="G50771"/>
    </row>
    <row r="50772" spans="7:7">
      <c r="G50772"/>
    </row>
    <row r="50773" spans="7:7">
      <c r="G50773"/>
    </row>
    <row r="50774" spans="7:7">
      <c r="G50774"/>
    </row>
    <row r="50775" spans="7:7">
      <c r="G50775"/>
    </row>
    <row r="50776" spans="7:7">
      <c r="G50776"/>
    </row>
    <row r="50777" spans="7:7">
      <c r="G50777"/>
    </row>
    <row r="50778" spans="7:7">
      <c r="G50778"/>
    </row>
    <row r="50779" spans="7:7">
      <c r="G50779"/>
    </row>
    <row r="50780" spans="7:7">
      <c r="G50780"/>
    </row>
    <row r="50781" spans="7:7">
      <c r="G50781"/>
    </row>
    <row r="50782" spans="7:7">
      <c r="G50782"/>
    </row>
    <row r="50783" spans="7:7">
      <c r="G50783"/>
    </row>
    <row r="50784" spans="7:7">
      <c r="G50784"/>
    </row>
    <row r="50785" spans="7:7">
      <c r="G50785"/>
    </row>
    <row r="50786" spans="7:7">
      <c r="G50786"/>
    </row>
    <row r="50787" spans="7:7">
      <c r="G50787"/>
    </row>
    <row r="50788" spans="7:7">
      <c r="G50788"/>
    </row>
    <row r="50789" spans="7:7">
      <c r="G50789"/>
    </row>
    <row r="50790" spans="7:7">
      <c r="G50790"/>
    </row>
    <row r="50791" spans="7:7">
      <c r="G50791"/>
    </row>
    <row r="50792" spans="7:7">
      <c r="G50792"/>
    </row>
    <row r="50793" spans="7:7">
      <c r="G50793"/>
    </row>
    <row r="50794" spans="7:7">
      <c r="G50794"/>
    </row>
    <row r="50795" spans="7:7">
      <c r="G50795"/>
    </row>
    <row r="50796" spans="7:7">
      <c r="G50796"/>
    </row>
    <row r="50797" spans="7:7">
      <c r="G50797"/>
    </row>
    <row r="50798" spans="7:7">
      <c r="G50798"/>
    </row>
    <row r="50799" spans="7:7">
      <c r="G50799"/>
    </row>
    <row r="50800" spans="7:7">
      <c r="G50800"/>
    </row>
    <row r="50801" spans="7:7">
      <c r="G50801"/>
    </row>
    <row r="50802" spans="7:7">
      <c r="G50802"/>
    </row>
    <row r="50803" spans="7:7">
      <c r="G50803"/>
    </row>
    <row r="50804" spans="7:7">
      <c r="G50804"/>
    </row>
    <row r="50805" spans="7:7">
      <c r="G50805"/>
    </row>
    <row r="50806" spans="7:7">
      <c r="G50806"/>
    </row>
    <row r="50807" spans="7:7">
      <c r="G50807"/>
    </row>
    <row r="50808" spans="7:7">
      <c r="G50808"/>
    </row>
    <row r="50809" spans="7:7">
      <c r="G50809"/>
    </row>
    <row r="50810" spans="7:7">
      <c r="G50810"/>
    </row>
    <row r="50811" spans="7:7">
      <c r="G50811"/>
    </row>
    <row r="50812" spans="7:7">
      <c r="G50812"/>
    </row>
    <row r="50813" spans="7:7">
      <c r="G50813"/>
    </row>
    <row r="50814" spans="7:7">
      <c r="G50814"/>
    </row>
    <row r="50815" spans="7:7">
      <c r="G50815"/>
    </row>
    <row r="50816" spans="7:7">
      <c r="G50816"/>
    </row>
    <row r="50817" spans="7:7">
      <c r="G50817"/>
    </row>
    <row r="50818" spans="7:7">
      <c r="G50818"/>
    </row>
    <row r="50819" spans="7:7">
      <c r="G50819"/>
    </row>
    <row r="50820" spans="7:7">
      <c r="G50820"/>
    </row>
    <row r="50821" spans="7:7">
      <c r="G50821"/>
    </row>
    <row r="50822" spans="7:7">
      <c r="G50822"/>
    </row>
    <row r="50823" spans="7:7">
      <c r="G50823"/>
    </row>
    <row r="50824" spans="7:7">
      <c r="G50824"/>
    </row>
    <row r="50825" spans="7:7">
      <c r="G50825"/>
    </row>
    <row r="50826" spans="7:7">
      <c r="G50826"/>
    </row>
    <row r="50827" spans="7:7">
      <c r="G50827"/>
    </row>
    <row r="50828" spans="7:7">
      <c r="G50828"/>
    </row>
    <row r="50829" spans="7:7">
      <c r="G50829"/>
    </row>
    <row r="50830" spans="7:7">
      <c r="G50830"/>
    </row>
    <row r="50831" spans="7:7">
      <c r="G50831"/>
    </row>
    <row r="50832" spans="7:7">
      <c r="G50832"/>
    </row>
    <row r="50833" spans="7:7">
      <c r="G50833"/>
    </row>
    <row r="50834" spans="7:7">
      <c r="G50834"/>
    </row>
    <row r="50835" spans="7:7">
      <c r="G50835"/>
    </row>
    <row r="50836" spans="7:7">
      <c r="G50836"/>
    </row>
    <row r="50837" spans="7:7">
      <c r="G50837"/>
    </row>
    <row r="50838" spans="7:7">
      <c r="G50838"/>
    </row>
    <row r="50839" spans="7:7">
      <c r="G50839"/>
    </row>
    <row r="50840" spans="7:7">
      <c r="G50840"/>
    </row>
    <row r="50841" spans="7:7">
      <c r="G50841"/>
    </row>
    <row r="50842" spans="7:7">
      <c r="G50842"/>
    </row>
    <row r="50843" spans="7:7">
      <c r="G50843"/>
    </row>
    <row r="50844" spans="7:7">
      <c r="G50844"/>
    </row>
    <row r="50845" spans="7:7">
      <c r="G50845"/>
    </row>
    <row r="50846" spans="7:7">
      <c r="G50846"/>
    </row>
    <row r="50847" spans="7:7">
      <c r="G50847"/>
    </row>
    <row r="50848" spans="7:7">
      <c r="G50848"/>
    </row>
    <row r="50849" spans="7:7">
      <c r="G50849"/>
    </row>
    <row r="50850" spans="7:7">
      <c r="G50850"/>
    </row>
    <row r="50851" spans="7:7">
      <c r="G50851"/>
    </row>
    <row r="50852" spans="7:7">
      <c r="G50852"/>
    </row>
    <row r="50853" spans="7:7">
      <c r="G50853"/>
    </row>
    <row r="50854" spans="7:7">
      <c r="G50854"/>
    </row>
    <row r="50855" spans="7:7">
      <c r="G50855"/>
    </row>
    <row r="50856" spans="7:7">
      <c r="G50856"/>
    </row>
    <row r="50857" spans="7:7">
      <c r="G50857"/>
    </row>
    <row r="50858" spans="7:7">
      <c r="G50858"/>
    </row>
    <row r="50859" spans="7:7">
      <c r="G50859"/>
    </row>
    <row r="50860" spans="7:7">
      <c r="G50860"/>
    </row>
    <row r="50861" spans="7:7">
      <c r="G50861"/>
    </row>
    <row r="50862" spans="7:7">
      <c r="G50862"/>
    </row>
    <row r="50863" spans="7:7">
      <c r="G50863"/>
    </row>
    <row r="50864" spans="7:7">
      <c r="G50864"/>
    </row>
    <row r="50865" spans="7:7">
      <c r="G50865"/>
    </row>
    <row r="50866" spans="7:7">
      <c r="G50866"/>
    </row>
    <row r="50867" spans="7:7">
      <c r="G50867"/>
    </row>
    <row r="50868" spans="7:7">
      <c r="G50868"/>
    </row>
    <row r="50869" spans="7:7">
      <c r="G50869"/>
    </row>
    <row r="50870" spans="7:7">
      <c r="G50870"/>
    </row>
    <row r="50871" spans="7:7">
      <c r="G50871"/>
    </row>
    <row r="50872" spans="7:7">
      <c r="G50872"/>
    </row>
    <row r="50873" spans="7:7">
      <c r="G50873"/>
    </row>
    <row r="50874" spans="7:7">
      <c r="G50874"/>
    </row>
    <row r="50875" spans="7:7">
      <c r="G50875"/>
    </row>
    <row r="50876" spans="7:7">
      <c r="G50876"/>
    </row>
    <row r="50877" spans="7:7">
      <c r="G50877"/>
    </row>
    <row r="50878" spans="7:7">
      <c r="G50878"/>
    </row>
    <row r="50879" spans="7:7">
      <c r="G50879"/>
    </row>
    <row r="50880" spans="7:7">
      <c r="G50880"/>
    </row>
    <row r="50881" spans="7:7">
      <c r="G50881"/>
    </row>
    <row r="50882" spans="7:7">
      <c r="G50882"/>
    </row>
    <row r="50883" spans="7:7">
      <c r="G50883"/>
    </row>
    <row r="50884" spans="7:7">
      <c r="G50884"/>
    </row>
    <row r="50885" spans="7:7">
      <c r="G50885"/>
    </row>
    <row r="50886" spans="7:7">
      <c r="G50886"/>
    </row>
    <row r="50887" spans="7:7">
      <c r="G50887"/>
    </row>
    <row r="50888" spans="7:7">
      <c r="G50888"/>
    </row>
    <row r="50889" spans="7:7">
      <c r="G50889"/>
    </row>
    <row r="50890" spans="7:7">
      <c r="G50890"/>
    </row>
    <row r="50891" spans="7:7">
      <c r="G50891"/>
    </row>
    <row r="50892" spans="7:7">
      <c r="G50892"/>
    </row>
    <row r="50893" spans="7:7">
      <c r="G50893"/>
    </row>
    <row r="50894" spans="7:7">
      <c r="G50894"/>
    </row>
    <row r="50895" spans="7:7">
      <c r="G50895"/>
    </row>
    <row r="50896" spans="7:7">
      <c r="G50896"/>
    </row>
    <row r="50897" spans="7:7">
      <c r="G50897"/>
    </row>
    <row r="50898" spans="7:7">
      <c r="G50898"/>
    </row>
    <row r="50899" spans="7:7">
      <c r="G50899"/>
    </row>
    <row r="50900" spans="7:7">
      <c r="G50900"/>
    </row>
    <row r="50901" spans="7:7">
      <c r="G50901"/>
    </row>
    <row r="50902" spans="7:7">
      <c r="G50902"/>
    </row>
    <row r="50903" spans="7:7">
      <c r="G50903"/>
    </row>
    <row r="50904" spans="7:7">
      <c r="G50904"/>
    </row>
    <row r="50905" spans="7:7">
      <c r="G50905"/>
    </row>
    <row r="50906" spans="7:7">
      <c r="G50906"/>
    </row>
    <row r="50907" spans="7:7">
      <c r="G50907"/>
    </row>
    <row r="50908" spans="7:7">
      <c r="G50908"/>
    </row>
    <row r="50909" spans="7:7">
      <c r="G50909"/>
    </row>
    <row r="50910" spans="7:7">
      <c r="G50910"/>
    </row>
    <row r="50911" spans="7:7">
      <c r="G50911"/>
    </row>
    <row r="50912" spans="7:7">
      <c r="G50912"/>
    </row>
    <row r="50913" spans="7:7">
      <c r="G50913"/>
    </row>
    <row r="50914" spans="7:7">
      <c r="G50914"/>
    </row>
    <row r="50915" spans="7:7">
      <c r="G50915"/>
    </row>
    <row r="50916" spans="7:7">
      <c r="G50916"/>
    </row>
    <row r="50917" spans="7:7">
      <c r="G50917"/>
    </row>
    <row r="50918" spans="7:7">
      <c r="G50918"/>
    </row>
    <row r="50919" spans="7:7">
      <c r="G50919"/>
    </row>
    <row r="50920" spans="7:7">
      <c r="G50920"/>
    </row>
    <row r="50921" spans="7:7">
      <c r="G50921"/>
    </row>
    <row r="50922" spans="7:7">
      <c r="G50922"/>
    </row>
    <row r="50923" spans="7:7">
      <c r="G50923"/>
    </row>
    <row r="50924" spans="7:7">
      <c r="G50924"/>
    </row>
    <row r="50925" spans="7:7">
      <c r="G50925"/>
    </row>
    <row r="50926" spans="7:7">
      <c r="G50926"/>
    </row>
    <row r="50927" spans="7:7">
      <c r="G50927"/>
    </row>
    <row r="50928" spans="7:7">
      <c r="G50928"/>
    </row>
    <row r="50929" spans="7:7">
      <c r="G50929"/>
    </row>
    <row r="50930" spans="7:7">
      <c r="G50930"/>
    </row>
    <row r="50931" spans="7:7">
      <c r="G50931"/>
    </row>
    <row r="50932" spans="7:7">
      <c r="G50932"/>
    </row>
    <row r="50933" spans="7:7">
      <c r="G50933"/>
    </row>
    <row r="50934" spans="7:7">
      <c r="G50934"/>
    </row>
    <row r="50935" spans="7:7">
      <c r="G50935"/>
    </row>
    <row r="50936" spans="7:7">
      <c r="G50936"/>
    </row>
    <row r="50937" spans="7:7">
      <c r="G50937"/>
    </row>
    <row r="50938" spans="7:7">
      <c r="G50938"/>
    </row>
    <row r="50939" spans="7:7">
      <c r="G50939"/>
    </row>
    <row r="50940" spans="7:7">
      <c r="G50940"/>
    </row>
    <row r="50941" spans="7:7">
      <c r="G50941"/>
    </row>
    <row r="50942" spans="7:7">
      <c r="G50942"/>
    </row>
    <row r="50943" spans="7:7">
      <c r="G50943"/>
    </row>
    <row r="50944" spans="7:7">
      <c r="G50944"/>
    </row>
    <row r="50945" spans="7:7">
      <c r="G50945"/>
    </row>
    <row r="50946" spans="7:7">
      <c r="G50946"/>
    </row>
    <row r="50947" spans="7:7">
      <c r="G50947"/>
    </row>
    <row r="50948" spans="7:7">
      <c r="G50948"/>
    </row>
    <row r="50949" spans="7:7">
      <c r="G50949"/>
    </row>
    <row r="50950" spans="7:7">
      <c r="G50950"/>
    </row>
    <row r="50951" spans="7:7">
      <c r="G50951"/>
    </row>
    <row r="50952" spans="7:7">
      <c r="G50952"/>
    </row>
    <row r="50953" spans="7:7">
      <c r="G50953"/>
    </row>
    <row r="50954" spans="7:7">
      <c r="G50954"/>
    </row>
    <row r="50955" spans="7:7">
      <c r="G50955"/>
    </row>
    <row r="50956" spans="7:7">
      <c r="G50956"/>
    </row>
    <row r="50957" spans="7:7">
      <c r="G50957"/>
    </row>
    <row r="50958" spans="7:7">
      <c r="G50958"/>
    </row>
    <row r="50959" spans="7:7">
      <c r="G50959"/>
    </row>
    <row r="50960" spans="7:7">
      <c r="G50960"/>
    </row>
    <row r="50961" spans="7:7">
      <c r="G50961"/>
    </row>
    <row r="50962" spans="7:7">
      <c r="G50962"/>
    </row>
    <row r="50963" spans="7:7">
      <c r="G50963"/>
    </row>
    <row r="50964" spans="7:7">
      <c r="G50964"/>
    </row>
    <row r="50965" spans="7:7">
      <c r="G50965"/>
    </row>
    <row r="50966" spans="7:7">
      <c r="G50966"/>
    </row>
    <row r="50967" spans="7:7">
      <c r="G50967"/>
    </row>
    <row r="50968" spans="7:7">
      <c r="G50968"/>
    </row>
    <row r="50969" spans="7:7">
      <c r="G50969"/>
    </row>
    <row r="50970" spans="7:7">
      <c r="G50970"/>
    </row>
    <row r="50971" spans="7:7">
      <c r="G50971"/>
    </row>
    <row r="50972" spans="7:7">
      <c r="G50972"/>
    </row>
    <row r="50973" spans="7:7">
      <c r="G50973"/>
    </row>
    <row r="50974" spans="7:7">
      <c r="G50974"/>
    </row>
    <row r="50975" spans="7:7">
      <c r="G50975"/>
    </row>
    <row r="50976" spans="7:7">
      <c r="G50976"/>
    </row>
    <row r="50977" spans="7:7">
      <c r="G50977"/>
    </row>
    <row r="50978" spans="7:7">
      <c r="G50978"/>
    </row>
    <row r="50979" spans="7:7">
      <c r="G50979"/>
    </row>
    <row r="50980" spans="7:7">
      <c r="G50980"/>
    </row>
    <row r="50981" spans="7:7">
      <c r="G50981"/>
    </row>
    <row r="50982" spans="7:7">
      <c r="G50982"/>
    </row>
    <row r="50983" spans="7:7">
      <c r="G50983"/>
    </row>
    <row r="50984" spans="7:7">
      <c r="G50984"/>
    </row>
    <row r="50985" spans="7:7">
      <c r="G50985"/>
    </row>
    <row r="50986" spans="7:7">
      <c r="G50986"/>
    </row>
    <row r="50987" spans="7:7">
      <c r="G50987"/>
    </row>
    <row r="50988" spans="7:7">
      <c r="G50988"/>
    </row>
    <row r="50989" spans="7:7">
      <c r="G50989"/>
    </row>
    <row r="50990" spans="7:7">
      <c r="G50990"/>
    </row>
    <row r="50991" spans="7:7">
      <c r="G50991"/>
    </row>
    <row r="50992" spans="7:7">
      <c r="G50992"/>
    </row>
    <row r="50993" spans="7:7">
      <c r="G50993"/>
    </row>
    <row r="50994" spans="7:7">
      <c r="G50994"/>
    </row>
    <row r="50995" spans="7:7">
      <c r="G50995"/>
    </row>
    <row r="50996" spans="7:7">
      <c r="G50996"/>
    </row>
    <row r="50997" spans="7:7">
      <c r="G50997"/>
    </row>
    <row r="50998" spans="7:7">
      <c r="G50998"/>
    </row>
    <row r="50999" spans="7:7">
      <c r="G50999"/>
    </row>
    <row r="51000" spans="7:7">
      <c r="G51000"/>
    </row>
    <row r="51001" spans="7:7">
      <c r="G51001"/>
    </row>
    <row r="51002" spans="7:7">
      <c r="G51002"/>
    </row>
    <row r="51003" spans="7:7">
      <c r="G51003"/>
    </row>
    <row r="51004" spans="7:7">
      <c r="G51004"/>
    </row>
    <row r="51005" spans="7:7">
      <c r="G51005"/>
    </row>
    <row r="51006" spans="7:7">
      <c r="G51006"/>
    </row>
    <row r="51007" spans="7:7">
      <c r="G51007"/>
    </row>
    <row r="51008" spans="7:7">
      <c r="G51008"/>
    </row>
    <row r="51009" spans="7:7">
      <c r="G51009"/>
    </row>
    <row r="51010" spans="7:7">
      <c r="G51010"/>
    </row>
    <row r="51011" spans="7:7">
      <c r="G51011"/>
    </row>
    <row r="51012" spans="7:7">
      <c r="G51012"/>
    </row>
    <row r="51013" spans="7:7">
      <c r="G51013"/>
    </row>
    <row r="51014" spans="7:7">
      <c r="G51014"/>
    </row>
    <row r="51015" spans="7:7">
      <c r="G51015"/>
    </row>
    <row r="51016" spans="7:7">
      <c r="G51016"/>
    </row>
    <row r="51017" spans="7:7">
      <c r="G51017"/>
    </row>
    <row r="51018" spans="7:7">
      <c r="G51018"/>
    </row>
    <row r="51019" spans="7:7">
      <c r="G51019"/>
    </row>
    <row r="51020" spans="7:7">
      <c r="G51020"/>
    </row>
    <row r="51021" spans="7:7">
      <c r="G51021"/>
    </row>
    <row r="51022" spans="7:7">
      <c r="G51022"/>
    </row>
    <row r="51023" spans="7:7">
      <c r="G51023"/>
    </row>
    <row r="51024" spans="7:7">
      <c r="G51024"/>
    </row>
    <row r="51025" spans="7:7">
      <c r="G51025"/>
    </row>
    <row r="51026" spans="7:7">
      <c r="G51026"/>
    </row>
    <row r="51027" spans="7:7">
      <c r="G51027"/>
    </row>
    <row r="51028" spans="7:7">
      <c r="G51028"/>
    </row>
    <row r="51029" spans="7:7">
      <c r="G51029"/>
    </row>
    <row r="51030" spans="7:7">
      <c r="G51030"/>
    </row>
    <row r="51031" spans="7:7">
      <c r="G51031"/>
    </row>
    <row r="51032" spans="7:7">
      <c r="G51032"/>
    </row>
    <row r="51033" spans="7:7">
      <c r="G51033"/>
    </row>
    <row r="51034" spans="7:7">
      <c r="G51034"/>
    </row>
    <row r="51035" spans="7:7">
      <c r="G51035"/>
    </row>
    <row r="51036" spans="7:7">
      <c r="G51036"/>
    </row>
    <row r="51037" spans="7:7">
      <c r="G51037"/>
    </row>
    <row r="51038" spans="7:7">
      <c r="G51038"/>
    </row>
    <row r="51039" spans="7:7">
      <c r="G51039"/>
    </row>
    <row r="51040" spans="7:7">
      <c r="G51040"/>
    </row>
    <row r="51041" spans="7:7">
      <c r="G51041"/>
    </row>
    <row r="51042" spans="7:7">
      <c r="G51042"/>
    </row>
    <row r="51043" spans="7:7">
      <c r="G51043"/>
    </row>
    <row r="51044" spans="7:7">
      <c r="G51044"/>
    </row>
    <row r="51045" spans="7:7">
      <c r="G51045"/>
    </row>
    <row r="51046" spans="7:7">
      <c r="G51046"/>
    </row>
    <row r="51047" spans="7:7">
      <c r="G51047"/>
    </row>
    <row r="51048" spans="7:7">
      <c r="G51048"/>
    </row>
    <row r="51049" spans="7:7">
      <c r="G51049"/>
    </row>
    <row r="51050" spans="7:7">
      <c r="G51050"/>
    </row>
    <row r="51051" spans="7:7">
      <c r="G51051"/>
    </row>
    <row r="51052" spans="7:7">
      <c r="G51052"/>
    </row>
    <row r="51053" spans="7:7">
      <c r="G51053"/>
    </row>
    <row r="51054" spans="7:7">
      <c r="G51054"/>
    </row>
    <row r="51055" spans="7:7">
      <c r="G51055"/>
    </row>
    <row r="51056" spans="7:7">
      <c r="G51056"/>
    </row>
    <row r="51057" spans="7:7">
      <c r="G51057"/>
    </row>
    <row r="51058" spans="7:7">
      <c r="G51058"/>
    </row>
    <row r="51059" spans="7:7">
      <c r="G51059"/>
    </row>
    <row r="51060" spans="7:7">
      <c r="G51060"/>
    </row>
    <row r="51061" spans="7:7">
      <c r="G51061"/>
    </row>
    <row r="51062" spans="7:7">
      <c r="G51062"/>
    </row>
    <row r="51063" spans="7:7">
      <c r="G51063"/>
    </row>
    <row r="51064" spans="7:7">
      <c r="G51064"/>
    </row>
    <row r="51065" spans="7:7">
      <c r="G51065"/>
    </row>
    <row r="51066" spans="7:7">
      <c r="G51066"/>
    </row>
    <row r="51067" spans="7:7">
      <c r="G51067"/>
    </row>
    <row r="51068" spans="7:7">
      <c r="G51068"/>
    </row>
    <row r="51069" spans="7:7">
      <c r="G51069"/>
    </row>
    <row r="51070" spans="7:7">
      <c r="G51070"/>
    </row>
    <row r="51071" spans="7:7">
      <c r="G51071"/>
    </row>
    <row r="51072" spans="7:7">
      <c r="G51072"/>
    </row>
    <row r="51073" spans="7:7">
      <c r="G51073"/>
    </row>
    <row r="51074" spans="7:7">
      <c r="G51074"/>
    </row>
    <row r="51075" spans="7:7">
      <c r="G51075"/>
    </row>
    <row r="51076" spans="7:7">
      <c r="G51076"/>
    </row>
    <row r="51077" spans="7:7">
      <c r="G51077"/>
    </row>
    <row r="51078" spans="7:7">
      <c r="G51078"/>
    </row>
    <row r="51079" spans="7:7">
      <c r="G51079"/>
    </row>
    <row r="51080" spans="7:7">
      <c r="G51080"/>
    </row>
    <row r="51081" spans="7:7">
      <c r="G51081"/>
    </row>
    <row r="51082" spans="7:7">
      <c r="G51082"/>
    </row>
    <row r="51083" spans="7:7">
      <c r="G51083"/>
    </row>
    <row r="51084" spans="7:7">
      <c r="G51084"/>
    </row>
    <row r="51085" spans="7:7">
      <c r="G51085"/>
    </row>
    <row r="51086" spans="7:7">
      <c r="G51086"/>
    </row>
    <row r="51087" spans="7:7">
      <c r="G51087"/>
    </row>
    <row r="51088" spans="7:7">
      <c r="G51088"/>
    </row>
    <row r="51089" spans="7:7">
      <c r="G51089"/>
    </row>
    <row r="51090" spans="7:7">
      <c r="G51090"/>
    </row>
    <row r="51091" spans="7:7">
      <c r="G51091"/>
    </row>
    <row r="51092" spans="7:7">
      <c r="G51092"/>
    </row>
    <row r="51093" spans="7:7">
      <c r="G51093"/>
    </row>
    <row r="51094" spans="7:7">
      <c r="G51094"/>
    </row>
    <row r="51095" spans="7:7">
      <c r="G51095"/>
    </row>
    <row r="51096" spans="7:7">
      <c r="G51096"/>
    </row>
    <row r="51097" spans="7:7">
      <c r="G51097"/>
    </row>
    <row r="51098" spans="7:7">
      <c r="G51098"/>
    </row>
    <row r="51099" spans="7:7">
      <c r="G51099"/>
    </row>
    <row r="51100" spans="7:7">
      <c r="G51100"/>
    </row>
    <row r="51101" spans="7:7">
      <c r="G51101"/>
    </row>
    <row r="51102" spans="7:7">
      <c r="G51102"/>
    </row>
    <row r="51103" spans="7:7">
      <c r="G51103"/>
    </row>
    <row r="51104" spans="7:7">
      <c r="G51104"/>
    </row>
    <row r="51105" spans="7:7">
      <c r="G51105"/>
    </row>
    <row r="51106" spans="7:7">
      <c r="G51106"/>
    </row>
    <row r="51107" spans="7:7">
      <c r="G51107"/>
    </row>
    <row r="51108" spans="7:7">
      <c r="G51108"/>
    </row>
    <row r="51109" spans="7:7">
      <c r="G51109"/>
    </row>
    <row r="51110" spans="7:7">
      <c r="G51110"/>
    </row>
    <row r="51111" spans="7:7">
      <c r="G51111"/>
    </row>
    <row r="51112" spans="7:7">
      <c r="G51112"/>
    </row>
    <row r="51113" spans="7:7">
      <c r="G51113"/>
    </row>
    <row r="51114" spans="7:7">
      <c r="G51114"/>
    </row>
    <row r="51115" spans="7:7">
      <c r="G51115"/>
    </row>
    <row r="51116" spans="7:7">
      <c r="G51116"/>
    </row>
    <row r="51117" spans="7:7">
      <c r="G51117"/>
    </row>
    <row r="51118" spans="7:7">
      <c r="G51118"/>
    </row>
    <row r="51119" spans="7:7">
      <c r="G51119"/>
    </row>
    <row r="51120" spans="7:7">
      <c r="G51120"/>
    </row>
    <row r="51121" spans="7:7">
      <c r="G51121"/>
    </row>
    <row r="51122" spans="7:7">
      <c r="G51122"/>
    </row>
    <row r="51123" spans="7:7">
      <c r="G51123"/>
    </row>
    <row r="51124" spans="7:7">
      <c r="G51124"/>
    </row>
    <row r="51125" spans="7:7">
      <c r="G51125"/>
    </row>
    <row r="51126" spans="7:7">
      <c r="G51126"/>
    </row>
    <row r="51127" spans="7:7">
      <c r="G51127"/>
    </row>
    <row r="51128" spans="7:7">
      <c r="G51128"/>
    </row>
    <row r="51129" spans="7:7">
      <c r="G51129"/>
    </row>
    <row r="51130" spans="7:7">
      <c r="G51130"/>
    </row>
    <row r="51131" spans="7:7">
      <c r="G51131"/>
    </row>
    <row r="51132" spans="7:7">
      <c r="G51132"/>
    </row>
    <row r="51133" spans="7:7">
      <c r="G51133"/>
    </row>
    <row r="51134" spans="7:7">
      <c r="G51134"/>
    </row>
    <row r="51135" spans="7:7">
      <c r="G51135"/>
    </row>
    <row r="51136" spans="7:7">
      <c r="G51136"/>
    </row>
    <row r="51137" spans="7:7">
      <c r="G51137"/>
    </row>
    <row r="51138" spans="7:7">
      <c r="G51138"/>
    </row>
    <row r="51139" spans="7:7">
      <c r="G51139"/>
    </row>
    <row r="51140" spans="7:7">
      <c r="G51140"/>
    </row>
    <row r="51141" spans="7:7">
      <c r="G51141"/>
    </row>
    <row r="51142" spans="7:7">
      <c r="G51142"/>
    </row>
    <row r="51143" spans="7:7">
      <c r="G51143"/>
    </row>
    <row r="51144" spans="7:7">
      <c r="G51144"/>
    </row>
    <row r="51145" spans="7:7">
      <c r="G51145"/>
    </row>
    <row r="51146" spans="7:7">
      <c r="G51146"/>
    </row>
    <row r="51147" spans="7:7">
      <c r="G51147"/>
    </row>
    <row r="51148" spans="7:7">
      <c r="G51148"/>
    </row>
    <row r="51149" spans="7:7">
      <c r="G51149"/>
    </row>
    <row r="51150" spans="7:7">
      <c r="G51150"/>
    </row>
    <row r="51151" spans="7:7">
      <c r="G51151"/>
    </row>
    <row r="51152" spans="7:7">
      <c r="G51152"/>
    </row>
    <row r="51153" spans="7:7">
      <c r="G51153"/>
    </row>
    <row r="51154" spans="7:7">
      <c r="G51154"/>
    </row>
    <row r="51155" spans="7:7">
      <c r="G51155"/>
    </row>
    <row r="51156" spans="7:7">
      <c r="G51156"/>
    </row>
    <row r="51157" spans="7:7">
      <c r="G51157"/>
    </row>
    <row r="51158" spans="7:7">
      <c r="G51158"/>
    </row>
    <row r="51159" spans="7:7">
      <c r="G51159"/>
    </row>
    <row r="51160" spans="7:7">
      <c r="G51160"/>
    </row>
    <row r="51161" spans="7:7">
      <c r="G51161"/>
    </row>
    <row r="51162" spans="7:7">
      <c r="G51162"/>
    </row>
    <row r="51163" spans="7:7">
      <c r="G51163"/>
    </row>
    <row r="51164" spans="7:7">
      <c r="G51164"/>
    </row>
    <row r="51165" spans="7:7">
      <c r="G51165"/>
    </row>
    <row r="51166" spans="7:7">
      <c r="G51166"/>
    </row>
    <row r="51167" spans="7:7">
      <c r="G51167"/>
    </row>
    <row r="51168" spans="7:7">
      <c r="G51168"/>
    </row>
    <row r="51169" spans="7:7">
      <c r="G51169"/>
    </row>
    <row r="51170" spans="7:7">
      <c r="G51170"/>
    </row>
    <row r="51171" spans="7:7">
      <c r="G51171"/>
    </row>
    <row r="51172" spans="7:7">
      <c r="G51172"/>
    </row>
    <row r="51173" spans="7:7">
      <c r="G51173"/>
    </row>
    <row r="51174" spans="7:7">
      <c r="G51174"/>
    </row>
    <row r="51175" spans="7:7">
      <c r="G51175"/>
    </row>
    <row r="51176" spans="7:7">
      <c r="G51176"/>
    </row>
    <row r="51177" spans="7:7">
      <c r="G51177"/>
    </row>
    <row r="51178" spans="7:7">
      <c r="G51178"/>
    </row>
    <row r="51179" spans="7:7">
      <c r="G51179"/>
    </row>
    <row r="51180" spans="7:7">
      <c r="G51180"/>
    </row>
    <row r="51181" spans="7:7">
      <c r="G51181"/>
    </row>
    <row r="51182" spans="7:7">
      <c r="G51182"/>
    </row>
    <row r="51183" spans="7:7">
      <c r="G51183"/>
    </row>
    <row r="51184" spans="7:7">
      <c r="G51184"/>
    </row>
    <row r="51185" spans="7:7">
      <c r="G51185"/>
    </row>
    <row r="51186" spans="7:7">
      <c r="G51186"/>
    </row>
    <row r="51187" spans="7:7">
      <c r="G51187"/>
    </row>
    <row r="51188" spans="7:7">
      <c r="G51188"/>
    </row>
    <row r="51189" spans="7:7">
      <c r="G51189"/>
    </row>
    <row r="51190" spans="7:7">
      <c r="G51190"/>
    </row>
    <row r="51191" spans="7:7">
      <c r="G51191"/>
    </row>
    <row r="51192" spans="7:7">
      <c r="G51192"/>
    </row>
    <row r="51193" spans="7:7">
      <c r="G51193"/>
    </row>
    <row r="51194" spans="7:7">
      <c r="G51194"/>
    </row>
    <row r="51195" spans="7:7">
      <c r="G51195"/>
    </row>
    <row r="51196" spans="7:7">
      <c r="G51196"/>
    </row>
    <row r="51197" spans="7:7">
      <c r="G51197"/>
    </row>
    <row r="51198" spans="7:7">
      <c r="G51198"/>
    </row>
    <row r="51199" spans="7:7">
      <c r="G51199"/>
    </row>
    <row r="51200" spans="7:7">
      <c r="G51200"/>
    </row>
    <row r="51201" spans="7:7">
      <c r="G51201"/>
    </row>
    <row r="51202" spans="7:7">
      <c r="G51202"/>
    </row>
    <row r="51203" spans="7:7">
      <c r="G51203"/>
    </row>
    <row r="51204" spans="7:7">
      <c r="G51204"/>
    </row>
    <row r="51205" spans="7:7">
      <c r="G51205"/>
    </row>
    <row r="51206" spans="7:7">
      <c r="G51206"/>
    </row>
    <row r="51207" spans="7:7">
      <c r="G51207"/>
    </row>
    <row r="51208" spans="7:7">
      <c r="G51208"/>
    </row>
    <row r="51209" spans="7:7">
      <c r="G51209"/>
    </row>
    <row r="51210" spans="7:7">
      <c r="G51210"/>
    </row>
    <row r="51211" spans="7:7">
      <c r="G51211"/>
    </row>
    <row r="51212" spans="7:7">
      <c r="G51212"/>
    </row>
    <row r="51213" spans="7:7">
      <c r="G51213"/>
    </row>
    <row r="51214" spans="7:7">
      <c r="G51214"/>
    </row>
    <row r="51215" spans="7:7">
      <c r="G51215"/>
    </row>
    <row r="51216" spans="7:7">
      <c r="G51216"/>
    </row>
    <row r="51217" spans="7:7">
      <c r="G51217"/>
    </row>
    <row r="51218" spans="7:7">
      <c r="G51218"/>
    </row>
    <row r="51219" spans="7:7">
      <c r="G51219"/>
    </row>
    <row r="51220" spans="7:7">
      <c r="G51220"/>
    </row>
    <row r="51221" spans="7:7">
      <c r="G51221"/>
    </row>
    <row r="51222" spans="7:7">
      <c r="G51222"/>
    </row>
    <row r="51223" spans="7:7">
      <c r="G51223"/>
    </row>
    <row r="51224" spans="7:7">
      <c r="G51224"/>
    </row>
    <row r="51225" spans="7:7">
      <c r="G51225"/>
    </row>
    <row r="51226" spans="7:7">
      <c r="G51226"/>
    </row>
    <row r="51227" spans="7:7">
      <c r="G51227"/>
    </row>
    <row r="51228" spans="7:7">
      <c r="G51228"/>
    </row>
    <row r="51229" spans="7:7">
      <c r="G51229"/>
    </row>
    <row r="51230" spans="7:7">
      <c r="G51230"/>
    </row>
    <row r="51231" spans="7:7">
      <c r="G51231"/>
    </row>
    <row r="51232" spans="7:7">
      <c r="G51232"/>
    </row>
    <row r="51233" spans="7:7">
      <c r="G51233"/>
    </row>
    <row r="51234" spans="7:7">
      <c r="G51234"/>
    </row>
    <row r="51235" spans="7:7">
      <c r="G51235"/>
    </row>
    <row r="51236" spans="7:7">
      <c r="G51236"/>
    </row>
    <row r="51237" spans="7:7">
      <c r="G51237"/>
    </row>
    <row r="51238" spans="7:7">
      <c r="G51238"/>
    </row>
    <row r="51239" spans="7:7">
      <c r="G51239"/>
    </row>
    <row r="51240" spans="7:7">
      <c r="G51240"/>
    </row>
    <row r="51241" spans="7:7">
      <c r="G51241"/>
    </row>
    <row r="51242" spans="7:7">
      <c r="G51242"/>
    </row>
    <row r="51243" spans="7:7">
      <c r="G51243"/>
    </row>
    <row r="51244" spans="7:7">
      <c r="G51244"/>
    </row>
    <row r="51245" spans="7:7">
      <c r="G51245"/>
    </row>
    <row r="51246" spans="7:7">
      <c r="G51246"/>
    </row>
    <row r="51247" spans="7:7">
      <c r="G51247"/>
    </row>
    <row r="51248" spans="7:7">
      <c r="G51248"/>
    </row>
    <row r="51249" spans="7:7">
      <c r="G51249"/>
    </row>
    <row r="51250" spans="7:7">
      <c r="G51250"/>
    </row>
    <row r="51251" spans="7:7">
      <c r="G51251"/>
    </row>
    <row r="51252" spans="7:7">
      <c r="G51252"/>
    </row>
    <row r="51253" spans="7:7">
      <c r="G51253"/>
    </row>
    <row r="51254" spans="7:7">
      <c r="G51254"/>
    </row>
    <row r="51255" spans="7:7">
      <c r="G51255"/>
    </row>
    <row r="51256" spans="7:7">
      <c r="G51256"/>
    </row>
    <row r="51257" spans="7:7">
      <c r="G51257"/>
    </row>
    <row r="51258" spans="7:7">
      <c r="G51258"/>
    </row>
    <row r="51259" spans="7:7">
      <c r="G51259"/>
    </row>
    <row r="51260" spans="7:7">
      <c r="G51260"/>
    </row>
    <row r="51261" spans="7:7">
      <c r="G51261"/>
    </row>
    <row r="51262" spans="7:7">
      <c r="G51262"/>
    </row>
    <row r="51263" spans="7:7">
      <c r="G51263"/>
    </row>
    <row r="51264" spans="7:7">
      <c r="G51264"/>
    </row>
    <row r="51265" spans="7:7">
      <c r="G51265"/>
    </row>
    <row r="51266" spans="7:7">
      <c r="G51266"/>
    </row>
    <row r="51267" spans="7:7">
      <c r="G51267"/>
    </row>
    <row r="51268" spans="7:7">
      <c r="G51268"/>
    </row>
    <row r="51269" spans="7:7">
      <c r="G51269"/>
    </row>
    <row r="51270" spans="7:7">
      <c r="G51270"/>
    </row>
    <row r="51271" spans="7:7">
      <c r="G51271"/>
    </row>
    <row r="51272" spans="7:7">
      <c r="G51272"/>
    </row>
    <row r="51273" spans="7:7">
      <c r="G51273"/>
    </row>
    <row r="51274" spans="7:7">
      <c r="G51274"/>
    </row>
    <row r="51275" spans="7:7">
      <c r="G51275"/>
    </row>
    <row r="51276" spans="7:7">
      <c r="G51276"/>
    </row>
    <row r="51277" spans="7:7">
      <c r="G51277"/>
    </row>
    <row r="51278" spans="7:7">
      <c r="G51278"/>
    </row>
    <row r="51279" spans="7:7">
      <c r="G51279"/>
    </row>
    <row r="51280" spans="7:7">
      <c r="G51280"/>
    </row>
    <row r="51281" spans="7:7">
      <c r="G51281"/>
    </row>
    <row r="51282" spans="7:7">
      <c r="G51282"/>
    </row>
    <row r="51283" spans="7:7">
      <c r="G51283"/>
    </row>
    <row r="51284" spans="7:7">
      <c r="G51284"/>
    </row>
    <row r="51285" spans="7:7">
      <c r="G51285"/>
    </row>
    <row r="51286" spans="7:7">
      <c r="G51286"/>
    </row>
    <row r="51287" spans="7:7">
      <c r="G51287"/>
    </row>
    <row r="51288" spans="7:7">
      <c r="G51288"/>
    </row>
    <row r="51289" spans="7:7">
      <c r="G51289"/>
    </row>
    <row r="51290" spans="7:7">
      <c r="G51290"/>
    </row>
    <row r="51291" spans="7:7">
      <c r="G51291"/>
    </row>
    <row r="51292" spans="7:7">
      <c r="G51292"/>
    </row>
    <row r="51293" spans="7:7">
      <c r="G51293"/>
    </row>
    <row r="51294" spans="7:7">
      <c r="G51294"/>
    </row>
    <row r="51295" spans="7:7">
      <c r="G51295"/>
    </row>
    <row r="51296" spans="7:7">
      <c r="G51296"/>
    </row>
    <row r="51297" spans="7:7">
      <c r="G51297"/>
    </row>
    <row r="51298" spans="7:7">
      <c r="G51298"/>
    </row>
    <row r="51299" spans="7:7">
      <c r="G51299"/>
    </row>
    <row r="51300" spans="7:7">
      <c r="G51300"/>
    </row>
    <row r="51301" spans="7:7">
      <c r="G51301"/>
    </row>
    <row r="51302" spans="7:7">
      <c r="G51302"/>
    </row>
    <row r="51303" spans="7:7">
      <c r="G51303"/>
    </row>
    <row r="51304" spans="7:7">
      <c r="G51304"/>
    </row>
    <row r="51305" spans="7:7">
      <c r="G51305"/>
    </row>
    <row r="51306" spans="7:7">
      <c r="G51306"/>
    </row>
    <row r="51307" spans="7:7">
      <c r="G51307"/>
    </row>
    <row r="51308" spans="7:7">
      <c r="G51308"/>
    </row>
    <row r="51309" spans="7:7">
      <c r="G51309"/>
    </row>
    <row r="51310" spans="7:7">
      <c r="G51310"/>
    </row>
    <row r="51311" spans="7:7">
      <c r="G51311"/>
    </row>
    <row r="51312" spans="7:7">
      <c r="G51312"/>
    </row>
    <row r="51313" spans="7:7">
      <c r="G51313"/>
    </row>
    <row r="51314" spans="7:7">
      <c r="G51314"/>
    </row>
    <row r="51315" spans="7:7">
      <c r="G51315"/>
    </row>
    <row r="51316" spans="7:7">
      <c r="G51316"/>
    </row>
    <row r="51317" spans="7:7">
      <c r="G51317"/>
    </row>
    <row r="51318" spans="7:7">
      <c r="G51318"/>
    </row>
    <row r="51319" spans="7:7">
      <c r="G51319"/>
    </row>
    <row r="51320" spans="7:7">
      <c r="G51320"/>
    </row>
    <row r="51321" spans="7:7">
      <c r="G51321"/>
    </row>
    <row r="51322" spans="7:7">
      <c r="G51322"/>
    </row>
    <row r="51323" spans="7:7">
      <c r="G51323"/>
    </row>
    <row r="51324" spans="7:7">
      <c r="G51324"/>
    </row>
    <row r="51325" spans="7:7">
      <c r="G51325"/>
    </row>
    <row r="51326" spans="7:7">
      <c r="G51326"/>
    </row>
    <row r="51327" spans="7:7">
      <c r="G51327"/>
    </row>
    <row r="51328" spans="7:7">
      <c r="G51328"/>
    </row>
    <row r="51329" spans="7:7">
      <c r="G51329"/>
    </row>
    <row r="51330" spans="7:7">
      <c r="G51330"/>
    </row>
    <row r="51331" spans="7:7">
      <c r="G51331"/>
    </row>
    <row r="51332" spans="7:7">
      <c r="G51332"/>
    </row>
    <row r="51333" spans="7:7">
      <c r="G51333"/>
    </row>
    <row r="51334" spans="7:7">
      <c r="G51334"/>
    </row>
    <row r="51335" spans="7:7">
      <c r="G51335"/>
    </row>
    <row r="51336" spans="7:7">
      <c r="G51336"/>
    </row>
    <row r="51337" spans="7:7">
      <c r="G51337"/>
    </row>
    <row r="51338" spans="7:7">
      <c r="G51338"/>
    </row>
    <row r="51339" spans="7:7">
      <c r="G51339"/>
    </row>
    <row r="51340" spans="7:7">
      <c r="G51340"/>
    </row>
    <row r="51341" spans="7:7">
      <c r="G51341"/>
    </row>
    <row r="51342" spans="7:7">
      <c r="G51342"/>
    </row>
    <row r="51343" spans="7:7">
      <c r="G51343"/>
    </row>
    <row r="51344" spans="7:7">
      <c r="G51344"/>
    </row>
    <row r="51345" spans="7:7">
      <c r="G51345"/>
    </row>
    <row r="51346" spans="7:7">
      <c r="G51346"/>
    </row>
    <row r="51347" spans="7:7">
      <c r="G51347"/>
    </row>
    <row r="51348" spans="7:7">
      <c r="G51348"/>
    </row>
    <row r="51349" spans="7:7">
      <c r="G51349"/>
    </row>
    <row r="51350" spans="7:7">
      <c r="G51350"/>
    </row>
    <row r="51351" spans="7:7">
      <c r="G51351"/>
    </row>
    <row r="51352" spans="7:7">
      <c r="G51352"/>
    </row>
    <row r="51353" spans="7:7">
      <c r="G51353"/>
    </row>
    <row r="51354" spans="7:7">
      <c r="G51354"/>
    </row>
    <row r="51355" spans="7:7">
      <c r="G51355"/>
    </row>
    <row r="51356" spans="7:7">
      <c r="G51356"/>
    </row>
    <row r="51357" spans="7:7">
      <c r="G51357"/>
    </row>
    <row r="51358" spans="7:7">
      <c r="G51358"/>
    </row>
    <row r="51359" spans="7:7">
      <c r="G51359"/>
    </row>
    <row r="51360" spans="7:7">
      <c r="G51360"/>
    </row>
    <row r="51361" spans="7:7">
      <c r="G51361"/>
    </row>
    <row r="51362" spans="7:7">
      <c r="G51362"/>
    </row>
    <row r="51363" spans="7:7">
      <c r="G51363"/>
    </row>
    <row r="51364" spans="7:7">
      <c r="G51364"/>
    </row>
    <row r="51365" spans="7:7">
      <c r="G51365"/>
    </row>
    <row r="51366" spans="7:7">
      <c r="G51366"/>
    </row>
    <row r="51367" spans="7:7">
      <c r="G51367"/>
    </row>
    <row r="51368" spans="7:7">
      <c r="G51368"/>
    </row>
    <row r="51369" spans="7:7">
      <c r="G51369"/>
    </row>
    <row r="51370" spans="7:7">
      <c r="G51370"/>
    </row>
    <row r="51371" spans="7:7">
      <c r="G51371"/>
    </row>
    <row r="51372" spans="7:7">
      <c r="G51372"/>
    </row>
    <row r="51373" spans="7:7">
      <c r="G51373"/>
    </row>
    <row r="51374" spans="7:7">
      <c r="G51374"/>
    </row>
    <row r="51375" spans="7:7">
      <c r="G51375"/>
    </row>
    <row r="51376" spans="7:7">
      <c r="G51376"/>
    </row>
    <row r="51377" spans="7:7">
      <c r="G51377"/>
    </row>
    <row r="51378" spans="7:7">
      <c r="G51378"/>
    </row>
    <row r="51379" spans="7:7">
      <c r="G51379"/>
    </row>
    <row r="51380" spans="7:7">
      <c r="G51380"/>
    </row>
    <row r="51381" spans="7:7">
      <c r="G51381"/>
    </row>
    <row r="51382" spans="7:7">
      <c r="G51382"/>
    </row>
    <row r="51383" spans="7:7">
      <c r="G51383"/>
    </row>
    <row r="51384" spans="7:7">
      <c r="G51384"/>
    </row>
    <row r="51385" spans="7:7">
      <c r="G51385"/>
    </row>
    <row r="51386" spans="7:7">
      <c r="G51386"/>
    </row>
    <row r="51387" spans="7:7">
      <c r="G51387"/>
    </row>
    <row r="51388" spans="7:7">
      <c r="G51388"/>
    </row>
    <row r="51389" spans="7:7">
      <c r="G51389"/>
    </row>
    <row r="51390" spans="7:7">
      <c r="G51390"/>
    </row>
    <row r="51391" spans="7:7">
      <c r="G51391"/>
    </row>
    <row r="51392" spans="7:7">
      <c r="G51392"/>
    </row>
    <row r="51393" spans="7:7">
      <c r="G51393"/>
    </row>
    <row r="51394" spans="7:7">
      <c r="G51394"/>
    </row>
    <row r="51395" spans="7:7">
      <c r="G51395"/>
    </row>
    <row r="51396" spans="7:7">
      <c r="G51396"/>
    </row>
    <row r="51397" spans="7:7">
      <c r="G51397"/>
    </row>
    <row r="51398" spans="7:7">
      <c r="G51398"/>
    </row>
    <row r="51399" spans="7:7">
      <c r="G51399"/>
    </row>
    <row r="51400" spans="7:7">
      <c r="G51400"/>
    </row>
    <row r="51401" spans="7:7">
      <c r="G51401"/>
    </row>
    <row r="51402" spans="7:7">
      <c r="G51402"/>
    </row>
    <row r="51403" spans="7:7">
      <c r="G51403"/>
    </row>
    <row r="51404" spans="7:7">
      <c r="G51404"/>
    </row>
    <row r="51405" spans="7:7">
      <c r="G51405"/>
    </row>
    <row r="51406" spans="7:7">
      <c r="G51406"/>
    </row>
    <row r="51407" spans="7:7">
      <c r="G51407"/>
    </row>
    <row r="51408" spans="7:7">
      <c r="G51408"/>
    </row>
    <row r="51409" spans="7:7">
      <c r="G51409"/>
    </row>
    <row r="51410" spans="7:7">
      <c r="G51410"/>
    </row>
    <row r="51411" spans="7:7">
      <c r="G51411"/>
    </row>
    <row r="51412" spans="7:7">
      <c r="G51412"/>
    </row>
    <row r="51413" spans="7:7">
      <c r="G51413"/>
    </row>
    <row r="51414" spans="7:7">
      <c r="G51414"/>
    </row>
    <row r="51415" spans="7:7">
      <c r="G51415"/>
    </row>
    <row r="51416" spans="7:7">
      <c r="G51416"/>
    </row>
    <row r="51417" spans="7:7">
      <c r="G51417"/>
    </row>
    <row r="51418" spans="7:7">
      <c r="G51418"/>
    </row>
    <row r="51419" spans="7:7">
      <c r="G51419"/>
    </row>
    <row r="51420" spans="7:7">
      <c r="G51420"/>
    </row>
    <row r="51421" spans="7:7">
      <c r="G51421"/>
    </row>
    <row r="51422" spans="7:7">
      <c r="G51422"/>
    </row>
    <row r="51423" spans="7:7">
      <c r="G51423"/>
    </row>
    <row r="51424" spans="7:7">
      <c r="G51424"/>
    </row>
    <row r="51425" spans="7:7">
      <c r="G51425"/>
    </row>
    <row r="51426" spans="7:7">
      <c r="G51426"/>
    </row>
    <row r="51427" spans="7:7">
      <c r="G51427"/>
    </row>
    <row r="51428" spans="7:7">
      <c r="G51428"/>
    </row>
    <row r="51429" spans="7:7">
      <c r="G51429"/>
    </row>
    <row r="51430" spans="7:7">
      <c r="G51430"/>
    </row>
    <row r="51431" spans="7:7">
      <c r="G51431"/>
    </row>
    <row r="51432" spans="7:7">
      <c r="G51432"/>
    </row>
    <row r="51433" spans="7:7">
      <c r="G51433"/>
    </row>
    <row r="51434" spans="7:7">
      <c r="G51434"/>
    </row>
    <row r="51435" spans="7:7">
      <c r="G51435"/>
    </row>
    <row r="51436" spans="7:7">
      <c r="G51436"/>
    </row>
    <row r="51437" spans="7:7">
      <c r="G51437"/>
    </row>
    <row r="51438" spans="7:7">
      <c r="G51438"/>
    </row>
    <row r="51439" spans="7:7">
      <c r="G51439"/>
    </row>
    <row r="51440" spans="7:7">
      <c r="G51440"/>
    </row>
    <row r="51441" spans="7:7">
      <c r="G51441"/>
    </row>
    <row r="51442" spans="7:7">
      <c r="G51442"/>
    </row>
    <row r="51443" spans="7:7">
      <c r="G51443"/>
    </row>
    <row r="51444" spans="7:7">
      <c r="G51444"/>
    </row>
    <row r="51445" spans="7:7">
      <c r="G51445"/>
    </row>
    <row r="51446" spans="7:7">
      <c r="G51446"/>
    </row>
    <row r="51447" spans="7:7">
      <c r="G51447"/>
    </row>
    <row r="51448" spans="7:7">
      <c r="G51448"/>
    </row>
    <row r="51449" spans="7:7">
      <c r="G51449"/>
    </row>
    <row r="51450" spans="7:7">
      <c r="G51450"/>
    </row>
    <row r="51451" spans="7:7">
      <c r="G51451"/>
    </row>
    <row r="51452" spans="7:7">
      <c r="G51452"/>
    </row>
    <row r="51453" spans="7:7">
      <c r="G51453"/>
    </row>
    <row r="51454" spans="7:7">
      <c r="G51454"/>
    </row>
    <row r="51455" spans="7:7">
      <c r="G51455"/>
    </row>
    <row r="51456" spans="7:7">
      <c r="G51456"/>
    </row>
    <row r="51457" spans="7:7">
      <c r="G51457"/>
    </row>
    <row r="51458" spans="7:7">
      <c r="G51458"/>
    </row>
    <row r="51459" spans="7:7">
      <c r="G51459"/>
    </row>
    <row r="51460" spans="7:7">
      <c r="G51460"/>
    </row>
    <row r="51461" spans="7:7">
      <c r="G51461"/>
    </row>
    <row r="51462" spans="7:7">
      <c r="G51462"/>
    </row>
    <row r="51463" spans="7:7">
      <c r="G51463"/>
    </row>
    <row r="51464" spans="7:7">
      <c r="G51464"/>
    </row>
    <row r="51465" spans="7:7">
      <c r="G51465"/>
    </row>
    <row r="51466" spans="7:7">
      <c r="G51466"/>
    </row>
    <row r="51467" spans="7:7">
      <c r="G51467"/>
    </row>
    <row r="51468" spans="7:7">
      <c r="G51468"/>
    </row>
    <row r="51469" spans="7:7">
      <c r="G51469"/>
    </row>
    <row r="51470" spans="7:7">
      <c r="G51470"/>
    </row>
    <row r="51471" spans="7:7">
      <c r="G51471"/>
    </row>
    <row r="51472" spans="7:7">
      <c r="G51472"/>
    </row>
    <row r="51473" spans="7:7">
      <c r="G51473"/>
    </row>
    <row r="51474" spans="7:7">
      <c r="G51474"/>
    </row>
    <row r="51475" spans="7:7">
      <c r="G51475"/>
    </row>
    <row r="51476" spans="7:7">
      <c r="G51476"/>
    </row>
    <row r="51477" spans="7:7">
      <c r="G51477"/>
    </row>
    <row r="51478" spans="7:7">
      <c r="G51478"/>
    </row>
    <row r="51479" spans="7:7">
      <c r="G51479"/>
    </row>
    <row r="51480" spans="7:7">
      <c r="G51480"/>
    </row>
    <row r="51481" spans="7:7">
      <c r="G51481"/>
    </row>
    <row r="51482" spans="7:7">
      <c r="G51482"/>
    </row>
    <row r="51483" spans="7:7">
      <c r="G51483"/>
    </row>
    <row r="51484" spans="7:7">
      <c r="G51484"/>
    </row>
    <row r="51485" spans="7:7">
      <c r="G51485"/>
    </row>
    <row r="51486" spans="7:7">
      <c r="G51486"/>
    </row>
    <row r="51487" spans="7:7">
      <c r="G51487"/>
    </row>
    <row r="51488" spans="7:7">
      <c r="G51488"/>
    </row>
    <row r="51489" spans="7:7">
      <c r="G51489"/>
    </row>
    <row r="51490" spans="7:7">
      <c r="G51490"/>
    </row>
    <row r="51491" spans="7:7">
      <c r="G51491"/>
    </row>
    <row r="51492" spans="7:7">
      <c r="G51492"/>
    </row>
    <row r="51493" spans="7:7">
      <c r="G51493"/>
    </row>
    <row r="51494" spans="7:7">
      <c r="G51494"/>
    </row>
    <row r="51495" spans="7:7">
      <c r="G51495"/>
    </row>
    <row r="51496" spans="7:7">
      <c r="G51496"/>
    </row>
    <row r="51497" spans="7:7">
      <c r="G51497"/>
    </row>
    <row r="51498" spans="7:7">
      <c r="G51498"/>
    </row>
    <row r="51499" spans="7:7">
      <c r="G51499"/>
    </row>
    <row r="51500" spans="7:7">
      <c r="G51500"/>
    </row>
    <row r="51501" spans="7:7">
      <c r="G51501"/>
    </row>
    <row r="51502" spans="7:7">
      <c r="G51502"/>
    </row>
    <row r="51503" spans="7:7">
      <c r="G51503"/>
    </row>
    <row r="51504" spans="7:7">
      <c r="G51504"/>
    </row>
    <row r="51505" spans="7:7">
      <c r="G51505"/>
    </row>
    <row r="51506" spans="7:7">
      <c r="G51506"/>
    </row>
    <row r="51507" spans="7:7">
      <c r="G51507"/>
    </row>
    <row r="51508" spans="7:7">
      <c r="G51508"/>
    </row>
    <row r="51509" spans="7:7">
      <c r="G51509"/>
    </row>
    <row r="51510" spans="7:7">
      <c r="G51510"/>
    </row>
    <row r="51511" spans="7:7">
      <c r="G51511"/>
    </row>
    <row r="51512" spans="7:7">
      <c r="G51512"/>
    </row>
    <row r="51513" spans="7:7">
      <c r="G51513"/>
    </row>
    <row r="51514" spans="7:7">
      <c r="G51514"/>
    </row>
    <row r="51515" spans="7:7">
      <c r="G51515"/>
    </row>
    <row r="51516" spans="7:7">
      <c r="G51516"/>
    </row>
    <row r="51517" spans="7:7">
      <c r="G51517"/>
    </row>
    <row r="51518" spans="7:7">
      <c r="G51518"/>
    </row>
    <row r="51519" spans="7:7">
      <c r="G51519"/>
    </row>
    <row r="51520" spans="7:7">
      <c r="G51520"/>
    </row>
    <row r="51521" spans="7:7">
      <c r="G51521"/>
    </row>
    <row r="51522" spans="7:7">
      <c r="G51522"/>
    </row>
    <row r="51523" spans="7:7">
      <c r="G51523"/>
    </row>
    <row r="51524" spans="7:7">
      <c r="G51524"/>
    </row>
    <row r="51525" spans="7:7">
      <c r="G51525"/>
    </row>
    <row r="51526" spans="7:7">
      <c r="G51526"/>
    </row>
    <row r="51527" spans="7:7">
      <c r="G51527"/>
    </row>
    <row r="51528" spans="7:7">
      <c r="G51528"/>
    </row>
    <row r="51529" spans="7:7">
      <c r="G51529"/>
    </row>
    <row r="51530" spans="7:7">
      <c r="G51530"/>
    </row>
    <row r="51531" spans="7:7">
      <c r="G51531"/>
    </row>
    <row r="51532" spans="7:7">
      <c r="G51532"/>
    </row>
    <row r="51533" spans="7:7">
      <c r="G51533"/>
    </row>
    <row r="51534" spans="7:7">
      <c r="G51534"/>
    </row>
    <row r="51535" spans="7:7">
      <c r="G51535"/>
    </row>
    <row r="51536" spans="7:7">
      <c r="G51536"/>
    </row>
    <row r="51537" spans="7:7">
      <c r="G51537"/>
    </row>
    <row r="51538" spans="7:7">
      <c r="G51538"/>
    </row>
    <row r="51539" spans="7:7">
      <c r="G51539"/>
    </row>
    <row r="51540" spans="7:7">
      <c r="G51540"/>
    </row>
    <row r="51541" spans="7:7">
      <c r="G51541"/>
    </row>
    <row r="51542" spans="7:7">
      <c r="G51542"/>
    </row>
    <row r="51543" spans="7:7">
      <c r="G51543"/>
    </row>
    <row r="51544" spans="7:7">
      <c r="G51544"/>
    </row>
    <row r="51545" spans="7:7">
      <c r="G51545"/>
    </row>
    <row r="51546" spans="7:7">
      <c r="G51546"/>
    </row>
    <row r="51547" spans="7:7">
      <c r="G51547"/>
    </row>
    <row r="51548" spans="7:7">
      <c r="G51548"/>
    </row>
    <row r="51549" spans="7:7">
      <c r="G51549"/>
    </row>
    <row r="51550" spans="7:7">
      <c r="G51550"/>
    </row>
    <row r="51551" spans="7:7">
      <c r="G51551"/>
    </row>
    <row r="51552" spans="7:7">
      <c r="G51552"/>
    </row>
    <row r="51553" spans="7:7">
      <c r="G51553"/>
    </row>
    <row r="51554" spans="7:7">
      <c r="G51554"/>
    </row>
    <row r="51555" spans="7:7">
      <c r="G51555"/>
    </row>
    <row r="51556" spans="7:7">
      <c r="G51556"/>
    </row>
    <row r="51557" spans="7:7">
      <c r="G51557"/>
    </row>
    <row r="51558" spans="7:7">
      <c r="G51558"/>
    </row>
    <row r="51559" spans="7:7">
      <c r="G51559"/>
    </row>
    <row r="51560" spans="7:7">
      <c r="G51560"/>
    </row>
    <row r="51561" spans="7:7">
      <c r="G51561"/>
    </row>
    <row r="51562" spans="7:7">
      <c r="G51562"/>
    </row>
    <row r="51563" spans="7:7">
      <c r="G51563"/>
    </row>
    <row r="51564" spans="7:7">
      <c r="G51564"/>
    </row>
    <row r="51565" spans="7:7">
      <c r="G51565"/>
    </row>
    <row r="51566" spans="7:7">
      <c r="G51566"/>
    </row>
    <row r="51567" spans="7:7">
      <c r="G51567"/>
    </row>
    <row r="51568" spans="7:7">
      <c r="G51568"/>
    </row>
    <row r="51569" spans="7:7">
      <c r="G51569"/>
    </row>
    <row r="51570" spans="7:7">
      <c r="G51570"/>
    </row>
    <row r="51571" spans="7:7">
      <c r="G51571"/>
    </row>
    <row r="51572" spans="7:7">
      <c r="G51572"/>
    </row>
    <row r="51573" spans="7:7">
      <c r="G51573"/>
    </row>
    <row r="51574" spans="7:7">
      <c r="G51574"/>
    </row>
    <row r="51575" spans="7:7">
      <c r="G51575"/>
    </row>
    <row r="51576" spans="7:7">
      <c r="G51576"/>
    </row>
    <row r="51577" spans="7:7">
      <c r="G51577"/>
    </row>
    <row r="51578" spans="7:7">
      <c r="G51578"/>
    </row>
    <row r="51579" spans="7:7">
      <c r="G51579"/>
    </row>
    <row r="51580" spans="7:7">
      <c r="G51580"/>
    </row>
    <row r="51581" spans="7:7">
      <c r="G51581"/>
    </row>
    <row r="51582" spans="7:7">
      <c r="G51582"/>
    </row>
    <row r="51583" spans="7:7">
      <c r="G51583"/>
    </row>
    <row r="51584" spans="7:7">
      <c r="G51584"/>
    </row>
    <row r="51585" spans="7:7">
      <c r="G51585"/>
    </row>
    <row r="51586" spans="7:7">
      <c r="G51586"/>
    </row>
    <row r="51587" spans="7:7">
      <c r="G51587"/>
    </row>
    <row r="51588" spans="7:7">
      <c r="G51588"/>
    </row>
    <row r="51589" spans="7:7">
      <c r="G51589"/>
    </row>
    <row r="51590" spans="7:7">
      <c r="G51590"/>
    </row>
    <row r="51591" spans="7:7">
      <c r="G51591"/>
    </row>
    <row r="51592" spans="7:7">
      <c r="G51592"/>
    </row>
    <row r="51593" spans="7:7">
      <c r="G51593"/>
    </row>
    <row r="51594" spans="7:7">
      <c r="G51594"/>
    </row>
    <row r="51595" spans="7:7">
      <c r="G51595"/>
    </row>
    <row r="51596" spans="7:7">
      <c r="G51596"/>
    </row>
    <row r="51597" spans="7:7">
      <c r="G51597"/>
    </row>
    <row r="51598" spans="7:7">
      <c r="G51598"/>
    </row>
    <row r="51599" spans="7:7">
      <c r="G51599"/>
    </row>
    <row r="51600" spans="7:7">
      <c r="G51600"/>
    </row>
    <row r="51601" spans="7:7">
      <c r="G51601"/>
    </row>
    <row r="51602" spans="7:7">
      <c r="G51602"/>
    </row>
    <row r="51603" spans="7:7">
      <c r="G51603"/>
    </row>
    <row r="51604" spans="7:7">
      <c r="G51604"/>
    </row>
    <row r="51605" spans="7:7">
      <c r="G51605"/>
    </row>
    <row r="51606" spans="7:7">
      <c r="G51606"/>
    </row>
    <row r="51607" spans="7:7">
      <c r="G51607"/>
    </row>
    <row r="51608" spans="7:7">
      <c r="G51608"/>
    </row>
    <row r="51609" spans="7:7">
      <c r="G51609"/>
    </row>
    <row r="51610" spans="7:7">
      <c r="G51610"/>
    </row>
    <row r="51611" spans="7:7">
      <c r="G51611"/>
    </row>
    <row r="51612" spans="7:7">
      <c r="G51612"/>
    </row>
    <row r="51613" spans="7:7">
      <c r="G51613"/>
    </row>
    <row r="51614" spans="7:7">
      <c r="G51614"/>
    </row>
    <row r="51615" spans="7:7">
      <c r="G51615"/>
    </row>
    <row r="51616" spans="7:7">
      <c r="G51616"/>
    </row>
    <row r="51617" spans="7:7">
      <c r="G51617"/>
    </row>
    <row r="51618" spans="7:7">
      <c r="G51618"/>
    </row>
    <row r="51619" spans="7:7">
      <c r="G51619"/>
    </row>
    <row r="51620" spans="7:7">
      <c r="G51620"/>
    </row>
    <row r="51621" spans="7:7">
      <c r="G51621"/>
    </row>
    <row r="51622" spans="7:7">
      <c r="G51622"/>
    </row>
    <row r="51623" spans="7:7">
      <c r="G51623"/>
    </row>
    <row r="51624" spans="7:7">
      <c r="G51624"/>
    </row>
    <row r="51625" spans="7:7">
      <c r="G51625"/>
    </row>
    <row r="51626" spans="7:7">
      <c r="G51626"/>
    </row>
    <row r="51627" spans="7:7">
      <c r="G51627"/>
    </row>
    <row r="51628" spans="7:7">
      <c r="G51628"/>
    </row>
    <row r="51629" spans="7:7">
      <c r="G51629"/>
    </row>
    <row r="51630" spans="7:7">
      <c r="G51630"/>
    </row>
    <row r="51631" spans="7:7">
      <c r="G51631"/>
    </row>
    <row r="51632" spans="7:7">
      <c r="G51632"/>
    </row>
    <row r="51633" spans="7:7">
      <c r="G51633"/>
    </row>
    <row r="51634" spans="7:7">
      <c r="G51634"/>
    </row>
    <row r="51635" spans="7:7">
      <c r="G51635"/>
    </row>
    <row r="51636" spans="7:7">
      <c r="G51636"/>
    </row>
    <row r="51637" spans="7:7">
      <c r="G51637"/>
    </row>
    <row r="51638" spans="7:7">
      <c r="G51638"/>
    </row>
    <row r="51639" spans="7:7">
      <c r="G51639"/>
    </row>
    <row r="51640" spans="7:7">
      <c r="G51640"/>
    </row>
    <row r="51641" spans="7:7">
      <c r="G51641"/>
    </row>
    <row r="51642" spans="7:7">
      <c r="G51642"/>
    </row>
    <row r="51643" spans="7:7">
      <c r="G51643"/>
    </row>
    <row r="51644" spans="7:7">
      <c r="G51644"/>
    </row>
    <row r="51645" spans="7:7">
      <c r="G51645"/>
    </row>
    <row r="51646" spans="7:7">
      <c r="G51646"/>
    </row>
    <row r="51647" spans="7:7">
      <c r="G51647"/>
    </row>
    <row r="51648" spans="7:7">
      <c r="G51648"/>
    </row>
    <row r="51649" spans="7:7">
      <c r="G51649"/>
    </row>
    <row r="51650" spans="7:7">
      <c r="G51650"/>
    </row>
    <row r="51651" spans="7:7">
      <c r="G51651"/>
    </row>
    <row r="51652" spans="7:7">
      <c r="G51652"/>
    </row>
    <row r="51653" spans="7:7">
      <c r="G51653"/>
    </row>
    <row r="51654" spans="7:7">
      <c r="G51654"/>
    </row>
    <row r="51655" spans="7:7">
      <c r="G51655"/>
    </row>
    <row r="51656" spans="7:7">
      <c r="G51656"/>
    </row>
    <row r="51657" spans="7:7">
      <c r="G51657"/>
    </row>
    <row r="51658" spans="7:7">
      <c r="G51658"/>
    </row>
    <row r="51659" spans="7:7">
      <c r="G51659"/>
    </row>
    <row r="51660" spans="7:7">
      <c r="G51660"/>
    </row>
    <row r="51661" spans="7:7">
      <c r="G51661"/>
    </row>
    <row r="51662" spans="7:7">
      <c r="G51662"/>
    </row>
    <row r="51663" spans="7:7">
      <c r="G51663"/>
    </row>
    <row r="51664" spans="7:7">
      <c r="G51664"/>
    </row>
    <row r="51665" spans="7:7">
      <c r="G51665"/>
    </row>
    <row r="51666" spans="7:7">
      <c r="G51666"/>
    </row>
    <row r="51667" spans="7:7">
      <c r="G51667"/>
    </row>
    <row r="51668" spans="7:7">
      <c r="G51668"/>
    </row>
    <row r="51669" spans="7:7">
      <c r="G51669"/>
    </row>
    <row r="51670" spans="7:7">
      <c r="G51670"/>
    </row>
    <row r="51671" spans="7:7">
      <c r="G51671"/>
    </row>
    <row r="51672" spans="7:7">
      <c r="G51672"/>
    </row>
    <row r="51673" spans="7:7">
      <c r="G51673"/>
    </row>
    <row r="51674" spans="7:7">
      <c r="G51674"/>
    </row>
    <row r="51675" spans="7:7">
      <c r="G51675"/>
    </row>
    <row r="51676" spans="7:7">
      <c r="G51676"/>
    </row>
    <row r="51677" spans="7:7">
      <c r="G51677"/>
    </row>
    <row r="51678" spans="7:7">
      <c r="G51678"/>
    </row>
    <row r="51679" spans="7:7">
      <c r="G51679"/>
    </row>
    <row r="51680" spans="7:7">
      <c r="G51680"/>
    </row>
    <row r="51681" spans="7:7">
      <c r="G51681"/>
    </row>
    <row r="51682" spans="7:7">
      <c r="G51682"/>
    </row>
    <row r="51683" spans="7:7">
      <c r="G51683"/>
    </row>
    <row r="51684" spans="7:7">
      <c r="G51684"/>
    </row>
    <row r="51685" spans="7:7">
      <c r="G51685"/>
    </row>
    <row r="51686" spans="7:7">
      <c r="G51686"/>
    </row>
    <row r="51687" spans="7:7">
      <c r="G51687"/>
    </row>
    <row r="51688" spans="7:7">
      <c r="G51688"/>
    </row>
    <row r="51689" spans="7:7">
      <c r="G51689"/>
    </row>
    <row r="51690" spans="7:7">
      <c r="G51690"/>
    </row>
    <row r="51691" spans="7:7">
      <c r="G51691"/>
    </row>
    <row r="51692" spans="7:7">
      <c r="G51692"/>
    </row>
    <row r="51693" spans="7:7">
      <c r="G51693"/>
    </row>
    <row r="51694" spans="7:7">
      <c r="G51694"/>
    </row>
    <row r="51695" spans="7:7">
      <c r="G51695"/>
    </row>
    <row r="51696" spans="7:7">
      <c r="G51696"/>
    </row>
    <row r="51697" spans="7:7">
      <c r="G51697"/>
    </row>
    <row r="51698" spans="7:7">
      <c r="G51698"/>
    </row>
    <row r="51699" spans="7:7">
      <c r="G51699"/>
    </row>
    <row r="51700" spans="7:7">
      <c r="G51700"/>
    </row>
    <row r="51701" spans="7:7">
      <c r="G51701"/>
    </row>
    <row r="51702" spans="7:7">
      <c r="G51702"/>
    </row>
    <row r="51703" spans="7:7">
      <c r="G51703"/>
    </row>
    <row r="51704" spans="7:7">
      <c r="G51704"/>
    </row>
    <row r="51705" spans="7:7">
      <c r="G51705"/>
    </row>
    <row r="51706" spans="7:7">
      <c r="G51706"/>
    </row>
    <row r="51707" spans="7:7">
      <c r="G51707"/>
    </row>
    <row r="51708" spans="7:7">
      <c r="G51708"/>
    </row>
    <row r="51709" spans="7:7">
      <c r="G51709"/>
    </row>
    <row r="51710" spans="7:7">
      <c r="G51710"/>
    </row>
    <row r="51711" spans="7:7">
      <c r="G51711"/>
    </row>
    <row r="51712" spans="7:7">
      <c r="G51712"/>
    </row>
    <row r="51713" spans="7:7">
      <c r="G51713"/>
    </row>
    <row r="51714" spans="7:7">
      <c r="G51714"/>
    </row>
    <row r="51715" spans="7:7">
      <c r="G51715"/>
    </row>
    <row r="51716" spans="7:7">
      <c r="G51716"/>
    </row>
    <row r="51717" spans="7:7">
      <c r="G51717"/>
    </row>
    <row r="51718" spans="7:7">
      <c r="G51718"/>
    </row>
    <row r="51719" spans="7:7">
      <c r="G51719"/>
    </row>
    <row r="51720" spans="7:7">
      <c r="G51720"/>
    </row>
    <row r="51721" spans="7:7">
      <c r="G51721"/>
    </row>
    <row r="51722" spans="7:7">
      <c r="G51722"/>
    </row>
    <row r="51723" spans="7:7">
      <c r="G51723"/>
    </row>
    <row r="51724" spans="7:7">
      <c r="G51724"/>
    </row>
    <row r="51725" spans="7:7">
      <c r="G51725"/>
    </row>
    <row r="51726" spans="7:7">
      <c r="G51726"/>
    </row>
    <row r="51727" spans="7:7">
      <c r="G51727"/>
    </row>
    <row r="51728" spans="7:7">
      <c r="G51728"/>
    </row>
    <row r="51729" spans="7:7">
      <c r="G51729"/>
    </row>
    <row r="51730" spans="7:7">
      <c r="G51730"/>
    </row>
    <row r="51731" spans="7:7">
      <c r="G51731"/>
    </row>
    <row r="51732" spans="7:7">
      <c r="G51732"/>
    </row>
    <row r="51733" spans="7:7">
      <c r="G51733"/>
    </row>
    <row r="51734" spans="7:7">
      <c r="G51734"/>
    </row>
    <row r="51735" spans="7:7">
      <c r="G51735"/>
    </row>
    <row r="51736" spans="7:7">
      <c r="G51736"/>
    </row>
    <row r="51737" spans="7:7">
      <c r="G51737"/>
    </row>
    <row r="51738" spans="7:7">
      <c r="G51738"/>
    </row>
    <row r="51739" spans="7:7">
      <c r="G51739"/>
    </row>
    <row r="51740" spans="7:7">
      <c r="G51740"/>
    </row>
    <row r="51741" spans="7:7">
      <c r="G51741"/>
    </row>
    <row r="51742" spans="7:7">
      <c r="G51742"/>
    </row>
    <row r="51743" spans="7:7">
      <c r="G51743"/>
    </row>
    <row r="51744" spans="7:7">
      <c r="G51744"/>
    </row>
    <row r="51745" spans="7:7">
      <c r="G51745"/>
    </row>
    <row r="51746" spans="7:7">
      <c r="G51746"/>
    </row>
    <row r="51747" spans="7:7">
      <c r="G51747"/>
    </row>
    <row r="51748" spans="7:7">
      <c r="G51748"/>
    </row>
    <row r="51749" spans="7:7">
      <c r="G51749"/>
    </row>
    <row r="51750" spans="7:7">
      <c r="G51750"/>
    </row>
    <row r="51751" spans="7:7">
      <c r="G51751"/>
    </row>
    <row r="51752" spans="7:7">
      <c r="G51752"/>
    </row>
    <row r="51753" spans="7:7">
      <c r="G51753"/>
    </row>
    <row r="51754" spans="7:7">
      <c r="G51754"/>
    </row>
    <row r="51755" spans="7:7">
      <c r="G51755"/>
    </row>
    <row r="51756" spans="7:7">
      <c r="G51756"/>
    </row>
    <row r="51757" spans="7:7">
      <c r="G51757"/>
    </row>
    <row r="51758" spans="7:7">
      <c r="G51758"/>
    </row>
    <row r="51759" spans="7:7">
      <c r="G51759"/>
    </row>
    <row r="51760" spans="7:7">
      <c r="G51760"/>
    </row>
    <row r="51761" spans="7:7">
      <c r="G51761"/>
    </row>
    <row r="51762" spans="7:7">
      <c r="G51762"/>
    </row>
    <row r="51763" spans="7:7">
      <c r="G51763"/>
    </row>
    <row r="51764" spans="7:7">
      <c r="G51764"/>
    </row>
    <row r="51765" spans="7:7">
      <c r="G51765"/>
    </row>
    <row r="51766" spans="7:7">
      <c r="G51766"/>
    </row>
    <row r="51767" spans="7:7">
      <c r="G51767"/>
    </row>
    <row r="51768" spans="7:7">
      <c r="G51768"/>
    </row>
    <row r="51769" spans="7:7">
      <c r="G51769"/>
    </row>
    <row r="51770" spans="7:7">
      <c r="G51770"/>
    </row>
    <row r="51771" spans="7:7">
      <c r="G51771"/>
    </row>
    <row r="51772" spans="7:7">
      <c r="G51772"/>
    </row>
    <row r="51773" spans="7:7">
      <c r="G51773"/>
    </row>
    <row r="51774" spans="7:7">
      <c r="G51774"/>
    </row>
    <row r="51775" spans="7:7">
      <c r="G51775"/>
    </row>
    <row r="51776" spans="7:7">
      <c r="G51776"/>
    </row>
    <row r="51777" spans="7:7">
      <c r="G51777"/>
    </row>
    <row r="51778" spans="7:7">
      <c r="G51778"/>
    </row>
    <row r="51779" spans="7:7">
      <c r="G51779"/>
    </row>
    <row r="51780" spans="7:7">
      <c r="G51780"/>
    </row>
    <row r="51781" spans="7:7">
      <c r="G51781"/>
    </row>
    <row r="51782" spans="7:7">
      <c r="G51782"/>
    </row>
    <row r="51783" spans="7:7">
      <c r="G51783"/>
    </row>
    <row r="51784" spans="7:7">
      <c r="G51784"/>
    </row>
    <row r="51785" spans="7:7">
      <c r="G51785"/>
    </row>
    <row r="51786" spans="7:7">
      <c r="G51786"/>
    </row>
    <row r="51787" spans="7:7">
      <c r="G51787"/>
    </row>
    <row r="51788" spans="7:7">
      <c r="G51788"/>
    </row>
    <row r="51789" spans="7:7">
      <c r="G51789"/>
    </row>
    <row r="51790" spans="7:7">
      <c r="G51790"/>
    </row>
    <row r="51791" spans="7:7">
      <c r="G51791"/>
    </row>
    <row r="51792" spans="7:7">
      <c r="G51792"/>
    </row>
    <row r="51793" spans="7:7">
      <c r="G51793"/>
    </row>
    <row r="51794" spans="7:7">
      <c r="G51794"/>
    </row>
    <row r="51795" spans="7:7">
      <c r="G51795"/>
    </row>
    <row r="51796" spans="7:7">
      <c r="G51796"/>
    </row>
    <row r="51797" spans="7:7">
      <c r="G51797"/>
    </row>
    <row r="51798" spans="7:7">
      <c r="G51798"/>
    </row>
    <row r="51799" spans="7:7">
      <c r="G51799"/>
    </row>
    <row r="51800" spans="7:7">
      <c r="G51800"/>
    </row>
    <row r="51801" spans="7:7">
      <c r="G51801"/>
    </row>
    <row r="51802" spans="7:7">
      <c r="G51802"/>
    </row>
    <row r="51803" spans="7:7">
      <c r="G51803"/>
    </row>
    <row r="51804" spans="7:7">
      <c r="G51804"/>
    </row>
    <row r="51805" spans="7:7">
      <c r="G51805"/>
    </row>
    <row r="51806" spans="7:7">
      <c r="G51806"/>
    </row>
    <row r="51807" spans="7:7">
      <c r="G51807"/>
    </row>
    <row r="51808" spans="7:7">
      <c r="G51808"/>
    </row>
    <row r="51809" spans="7:7">
      <c r="G51809"/>
    </row>
    <row r="51810" spans="7:7">
      <c r="G51810"/>
    </row>
    <row r="51811" spans="7:7">
      <c r="G51811"/>
    </row>
    <row r="51812" spans="7:7">
      <c r="G51812"/>
    </row>
    <row r="51813" spans="7:7">
      <c r="G51813"/>
    </row>
    <row r="51814" spans="7:7">
      <c r="G51814"/>
    </row>
    <row r="51815" spans="7:7">
      <c r="G51815"/>
    </row>
    <row r="51816" spans="7:7">
      <c r="G51816"/>
    </row>
    <row r="51817" spans="7:7">
      <c r="G51817"/>
    </row>
    <row r="51818" spans="7:7">
      <c r="G51818"/>
    </row>
    <row r="51819" spans="7:7">
      <c r="G51819"/>
    </row>
    <row r="51820" spans="7:7">
      <c r="G51820"/>
    </row>
    <row r="51821" spans="7:7">
      <c r="G51821"/>
    </row>
    <row r="51822" spans="7:7">
      <c r="G51822"/>
    </row>
    <row r="51823" spans="7:7">
      <c r="G51823"/>
    </row>
    <row r="51824" spans="7:7">
      <c r="G51824"/>
    </row>
    <row r="51825" spans="7:7">
      <c r="G51825"/>
    </row>
    <row r="51826" spans="7:7">
      <c r="G51826"/>
    </row>
    <row r="51827" spans="7:7">
      <c r="G51827"/>
    </row>
    <row r="51828" spans="7:7">
      <c r="G51828"/>
    </row>
    <row r="51829" spans="7:7">
      <c r="G51829"/>
    </row>
    <row r="51830" spans="7:7">
      <c r="G51830"/>
    </row>
    <row r="51831" spans="7:7">
      <c r="G51831"/>
    </row>
    <row r="51832" spans="7:7">
      <c r="G51832"/>
    </row>
    <row r="51833" spans="7:7">
      <c r="G51833"/>
    </row>
    <row r="51834" spans="7:7">
      <c r="G51834"/>
    </row>
    <row r="51835" spans="7:7">
      <c r="G51835"/>
    </row>
    <row r="51836" spans="7:7">
      <c r="G51836"/>
    </row>
    <row r="51837" spans="7:7">
      <c r="G51837"/>
    </row>
    <row r="51838" spans="7:7">
      <c r="G51838"/>
    </row>
    <row r="51839" spans="7:7">
      <c r="G51839"/>
    </row>
    <row r="51840" spans="7:7">
      <c r="G51840"/>
    </row>
    <row r="51841" spans="7:7">
      <c r="G51841"/>
    </row>
    <row r="51842" spans="7:7">
      <c r="G51842"/>
    </row>
    <row r="51843" spans="7:7">
      <c r="G51843"/>
    </row>
    <row r="51844" spans="7:7">
      <c r="G51844"/>
    </row>
    <row r="51845" spans="7:7">
      <c r="G51845"/>
    </row>
    <row r="51846" spans="7:7">
      <c r="G51846"/>
    </row>
    <row r="51847" spans="7:7">
      <c r="G51847"/>
    </row>
    <row r="51848" spans="7:7">
      <c r="G51848"/>
    </row>
    <row r="51849" spans="7:7">
      <c r="G51849"/>
    </row>
    <row r="51850" spans="7:7">
      <c r="G51850"/>
    </row>
    <row r="51851" spans="7:7">
      <c r="G51851"/>
    </row>
    <row r="51852" spans="7:7">
      <c r="G51852"/>
    </row>
    <row r="51853" spans="7:7">
      <c r="G51853"/>
    </row>
    <row r="51854" spans="7:7">
      <c r="G51854"/>
    </row>
    <row r="51855" spans="7:7">
      <c r="G51855"/>
    </row>
    <row r="51856" spans="7:7">
      <c r="G51856"/>
    </row>
    <row r="51857" spans="7:7">
      <c r="G51857"/>
    </row>
    <row r="51858" spans="7:7">
      <c r="G51858"/>
    </row>
    <row r="51859" spans="7:7">
      <c r="G51859"/>
    </row>
    <row r="51860" spans="7:7">
      <c r="G51860"/>
    </row>
    <row r="51861" spans="7:7">
      <c r="G51861"/>
    </row>
    <row r="51862" spans="7:7">
      <c r="G51862"/>
    </row>
    <row r="51863" spans="7:7">
      <c r="G51863"/>
    </row>
    <row r="51864" spans="7:7">
      <c r="G51864"/>
    </row>
    <row r="51865" spans="7:7">
      <c r="G51865"/>
    </row>
    <row r="51866" spans="7:7">
      <c r="G51866"/>
    </row>
    <row r="51867" spans="7:7">
      <c r="G51867"/>
    </row>
    <row r="51868" spans="7:7">
      <c r="G51868"/>
    </row>
    <row r="51869" spans="7:7">
      <c r="G51869"/>
    </row>
    <row r="51870" spans="7:7">
      <c r="G51870"/>
    </row>
    <row r="51871" spans="7:7">
      <c r="G51871"/>
    </row>
    <row r="51872" spans="7:7">
      <c r="G51872"/>
    </row>
    <row r="51873" spans="7:7">
      <c r="G51873"/>
    </row>
    <row r="51874" spans="7:7">
      <c r="G51874"/>
    </row>
    <row r="51875" spans="7:7">
      <c r="G51875"/>
    </row>
    <row r="51876" spans="7:7">
      <c r="G51876"/>
    </row>
    <row r="51877" spans="7:7">
      <c r="G51877"/>
    </row>
    <row r="51878" spans="7:7">
      <c r="G51878"/>
    </row>
    <row r="51879" spans="7:7">
      <c r="G51879"/>
    </row>
    <row r="51880" spans="7:7">
      <c r="G51880"/>
    </row>
    <row r="51881" spans="7:7">
      <c r="G51881"/>
    </row>
    <row r="51882" spans="7:7">
      <c r="G51882"/>
    </row>
    <row r="51883" spans="7:7">
      <c r="G51883"/>
    </row>
    <row r="51884" spans="7:7">
      <c r="G51884"/>
    </row>
    <row r="51885" spans="7:7">
      <c r="G51885"/>
    </row>
    <row r="51886" spans="7:7">
      <c r="G51886"/>
    </row>
    <row r="51887" spans="7:7">
      <c r="G51887"/>
    </row>
    <row r="51888" spans="7:7">
      <c r="G51888"/>
    </row>
    <row r="51889" spans="7:7">
      <c r="G51889"/>
    </row>
    <row r="51890" spans="7:7">
      <c r="G51890"/>
    </row>
    <row r="51891" spans="7:7">
      <c r="G51891"/>
    </row>
    <row r="51892" spans="7:7">
      <c r="G51892"/>
    </row>
    <row r="51893" spans="7:7">
      <c r="G51893"/>
    </row>
    <row r="51894" spans="7:7">
      <c r="G51894"/>
    </row>
    <row r="51895" spans="7:7">
      <c r="G51895"/>
    </row>
    <row r="51896" spans="7:7">
      <c r="G51896"/>
    </row>
    <row r="51897" spans="7:7">
      <c r="G51897"/>
    </row>
    <row r="51898" spans="7:7">
      <c r="G51898"/>
    </row>
    <row r="51899" spans="7:7">
      <c r="G51899"/>
    </row>
    <row r="51900" spans="7:7">
      <c r="G51900"/>
    </row>
    <row r="51901" spans="7:7">
      <c r="G51901"/>
    </row>
    <row r="51902" spans="7:7">
      <c r="G51902"/>
    </row>
    <row r="51903" spans="7:7">
      <c r="G51903"/>
    </row>
    <row r="51904" spans="7:7">
      <c r="G51904"/>
    </row>
    <row r="51905" spans="7:7">
      <c r="G51905"/>
    </row>
    <row r="51906" spans="7:7">
      <c r="G51906"/>
    </row>
    <row r="51907" spans="7:7">
      <c r="G51907"/>
    </row>
    <row r="51908" spans="7:7">
      <c r="G51908"/>
    </row>
    <row r="51909" spans="7:7">
      <c r="G51909"/>
    </row>
    <row r="51910" spans="7:7">
      <c r="G51910"/>
    </row>
    <row r="51911" spans="7:7">
      <c r="G51911"/>
    </row>
    <row r="51912" spans="7:7">
      <c r="G51912"/>
    </row>
    <row r="51913" spans="7:7">
      <c r="G51913"/>
    </row>
    <row r="51914" spans="7:7">
      <c r="G51914"/>
    </row>
    <row r="51915" spans="7:7">
      <c r="G51915"/>
    </row>
    <row r="51916" spans="7:7">
      <c r="G51916"/>
    </row>
    <row r="51917" spans="7:7">
      <c r="G51917"/>
    </row>
    <row r="51918" spans="7:7">
      <c r="G51918"/>
    </row>
    <row r="51919" spans="7:7">
      <c r="G51919"/>
    </row>
    <row r="51920" spans="7:7">
      <c r="G51920"/>
    </row>
    <row r="51921" spans="7:7">
      <c r="G51921"/>
    </row>
    <row r="51922" spans="7:7">
      <c r="G51922"/>
    </row>
    <row r="51923" spans="7:7">
      <c r="G51923"/>
    </row>
    <row r="51924" spans="7:7">
      <c r="G51924"/>
    </row>
    <row r="51925" spans="7:7">
      <c r="G51925"/>
    </row>
    <row r="51926" spans="7:7">
      <c r="G51926"/>
    </row>
    <row r="51927" spans="7:7">
      <c r="G51927"/>
    </row>
    <row r="51928" spans="7:7">
      <c r="G51928"/>
    </row>
    <row r="51929" spans="7:7">
      <c r="G51929"/>
    </row>
    <row r="51930" spans="7:7">
      <c r="G51930"/>
    </row>
    <row r="51931" spans="7:7">
      <c r="G51931"/>
    </row>
    <row r="51932" spans="7:7">
      <c r="G51932"/>
    </row>
    <row r="51933" spans="7:7">
      <c r="G51933"/>
    </row>
    <row r="51934" spans="7:7">
      <c r="G51934"/>
    </row>
    <row r="51935" spans="7:7">
      <c r="G51935"/>
    </row>
    <row r="51936" spans="7:7">
      <c r="G51936"/>
    </row>
    <row r="51937" spans="7:7">
      <c r="G51937"/>
    </row>
    <row r="51938" spans="7:7">
      <c r="G51938"/>
    </row>
    <row r="51939" spans="7:7">
      <c r="G51939"/>
    </row>
    <row r="51940" spans="7:7">
      <c r="G51940"/>
    </row>
    <row r="51941" spans="7:7">
      <c r="G51941"/>
    </row>
    <row r="51942" spans="7:7">
      <c r="G51942"/>
    </row>
    <row r="51943" spans="7:7">
      <c r="G51943"/>
    </row>
    <row r="51944" spans="7:7">
      <c r="G51944"/>
    </row>
    <row r="51945" spans="7:7">
      <c r="G51945"/>
    </row>
    <row r="51946" spans="7:7">
      <c r="G51946"/>
    </row>
    <row r="51947" spans="7:7">
      <c r="G51947"/>
    </row>
    <row r="51948" spans="7:7">
      <c r="G51948"/>
    </row>
    <row r="51949" spans="7:7">
      <c r="G51949"/>
    </row>
    <row r="51950" spans="7:7">
      <c r="G51950"/>
    </row>
    <row r="51951" spans="7:7">
      <c r="G51951"/>
    </row>
    <row r="51952" spans="7:7">
      <c r="G51952"/>
    </row>
    <row r="51953" spans="7:7">
      <c r="G51953"/>
    </row>
    <row r="51954" spans="7:7">
      <c r="G51954"/>
    </row>
    <row r="51955" spans="7:7">
      <c r="G51955"/>
    </row>
    <row r="51956" spans="7:7">
      <c r="G51956"/>
    </row>
    <row r="51957" spans="7:7">
      <c r="G51957"/>
    </row>
    <row r="51958" spans="7:7">
      <c r="G51958"/>
    </row>
    <row r="51959" spans="7:7">
      <c r="G51959"/>
    </row>
    <row r="51960" spans="7:7">
      <c r="G51960"/>
    </row>
    <row r="51961" spans="7:7">
      <c r="G51961"/>
    </row>
    <row r="51962" spans="7:7">
      <c r="G51962"/>
    </row>
    <row r="51963" spans="7:7">
      <c r="G51963"/>
    </row>
    <row r="51964" spans="7:7">
      <c r="G51964"/>
    </row>
    <row r="51965" spans="7:7">
      <c r="G51965"/>
    </row>
    <row r="51966" spans="7:7">
      <c r="G51966"/>
    </row>
    <row r="51967" spans="7:7">
      <c r="G51967"/>
    </row>
    <row r="51968" spans="7:7">
      <c r="G51968"/>
    </row>
    <row r="51969" spans="7:7">
      <c r="G51969"/>
    </row>
    <row r="51970" spans="7:7">
      <c r="G51970"/>
    </row>
    <row r="51971" spans="7:7">
      <c r="G51971"/>
    </row>
    <row r="51972" spans="7:7">
      <c r="G51972"/>
    </row>
    <row r="51973" spans="7:7">
      <c r="G51973"/>
    </row>
    <row r="51974" spans="7:7">
      <c r="G51974"/>
    </row>
    <row r="51975" spans="7:7">
      <c r="G51975"/>
    </row>
    <row r="51976" spans="7:7">
      <c r="G51976"/>
    </row>
    <row r="51977" spans="7:7">
      <c r="G51977"/>
    </row>
    <row r="51978" spans="7:7">
      <c r="G51978"/>
    </row>
    <row r="51979" spans="7:7">
      <c r="G51979"/>
    </row>
    <row r="51980" spans="7:7">
      <c r="G51980"/>
    </row>
    <row r="51981" spans="7:7">
      <c r="G51981"/>
    </row>
    <row r="51982" spans="7:7">
      <c r="G51982"/>
    </row>
    <row r="51983" spans="7:7">
      <c r="G51983"/>
    </row>
    <row r="51984" spans="7:7">
      <c r="G51984"/>
    </row>
    <row r="51985" spans="7:7">
      <c r="G51985"/>
    </row>
    <row r="51986" spans="7:7">
      <c r="G51986"/>
    </row>
    <row r="51987" spans="7:7">
      <c r="G51987"/>
    </row>
    <row r="51988" spans="7:7">
      <c r="G51988"/>
    </row>
    <row r="51989" spans="7:7">
      <c r="G51989"/>
    </row>
    <row r="51990" spans="7:7">
      <c r="G51990"/>
    </row>
    <row r="51991" spans="7:7">
      <c r="G51991"/>
    </row>
    <row r="51992" spans="7:7">
      <c r="G51992"/>
    </row>
    <row r="51993" spans="7:7">
      <c r="G51993"/>
    </row>
    <row r="51994" spans="7:7">
      <c r="G51994"/>
    </row>
    <row r="51995" spans="7:7">
      <c r="G51995"/>
    </row>
    <row r="51996" spans="7:7">
      <c r="G51996"/>
    </row>
    <row r="51997" spans="7:7">
      <c r="G51997"/>
    </row>
    <row r="51998" spans="7:7">
      <c r="G51998"/>
    </row>
    <row r="51999" spans="7:7">
      <c r="G51999"/>
    </row>
    <row r="52000" spans="7:7">
      <c r="G52000"/>
    </row>
    <row r="52001" spans="7:7">
      <c r="G52001"/>
    </row>
    <row r="52002" spans="7:7">
      <c r="G52002"/>
    </row>
    <row r="52003" spans="7:7">
      <c r="G52003"/>
    </row>
    <row r="52004" spans="7:7">
      <c r="G52004"/>
    </row>
    <row r="52005" spans="7:7">
      <c r="G52005"/>
    </row>
    <row r="52006" spans="7:7">
      <c r="G52006"/>
    </row>
    <row r="52007" spans="7:7">
      <c r="G52007"/>
    </row>
    <row r="52008" spans="7:7">
      <c r="G52008"/>
    </row>
    <row r="52009" spans="7:7">
      <c r="G52009"/>
    </row>
    <row r="52010" spans="7:7">
      <c r="G52010"/>
    </row>
    <row r="52011" spans="7:7">
      <c r="G52011"/>
    </row>
    <row r="52012" spans="7:7">
      <c r="G52012"/>
    </row>
    <row r="52013" spans="7:7">
      <c r="G52013"/>
    </row>
    <row r="52014" spans="7:7">
      <c r="G52014"/>
    </row>
    <row r="52015" spans="7:7">
      <c r="G52015"/>
    </row>
    <row r="52016" spans="7:7">
      <c r="G52016"/>
    </row>
    <row r="52017" spans="7:7">
      <c r="G52017"/>
    </row>
    <row r="52018" spans="7:7">
      <c r="G52018"/>
    </row>
    <row r="52019" spans="7:7">
      <c r="G52019"/>
    </row>
    <row r="52020" spans="7:7">
      <c r="G52020"/>
    </row>
    <row r="52021" spans="7:7">
      <c r="G52021"/>
    </row>
    <row r="52022" spans="7:7">
      <c r="G52022"/>
    </row>
    <row r="52023" spans="7:7">
      <c r="G52023"/>
    </row>
    <row r="52024" spans="7:7">
      <c r="G52024"/>
    </row>
    <row r="52025" spans="7:7">
      <c r="G52025"/>
    </row>
    <row r="52026" spans="7:7">
      <c r="G52026"/>
    </row>
    <row r="52027" spans="7:7">
      <c r="G52027"/>
    </row>
    <row r="52028" spans="7:7">
      <c r="G52028"/>
    </row>
    <row r="52029" spans="7:7">
      <c r="G52029"/>
    </row>
    <row r="52030" spans="7:7">
      <c r="G52030"/>
    </row>
    <row r="52031" spans="7:7">
      <c r="G52031"/>
    </row>
    <row r="52032" spans="7:7">
      <c r="G52032"/>
    </row>
    <row r="52033" spans="7:7">
      <c r="G52033"/>
    </row>
    <row r="52034" spans="7:7">
      <c r="G52034"/>
    </row>
    <row r="52035" spans="7:7">
      <c r="G52035"/>
    </row>
    <row r="52036" spans="7:7">
      <c r="G52036"/>
    </row>
    <row r="52037" spans="7:7">
      <c r="G52037"/>
    </row>
    <row r="52038" spans="7:7">
      <c r="G52038"/>
    </row>
    <row r="52039" spans="7:7">
      <c r="G52039"/>
    </row>
    <row r="52040" spans="7:7">
      <c r="G52040"/>
    </row>
    <row r="52041" spans="7:7">
      <c r="G52041"/>
    </row>
    <row r="52042" spans="7:7">
      <c r="G52042"/>
    </row>
    <row r="52043" spans="7:7">
      <c r="G52043"/>
    </row>
    <row r="52044" spans="7:7">
      <c r="G52044"/>
    </row>
    <row r="52045" spans="7:7">
      <c r="G52045"/>
    </row>
    <row r="52046" spans="7:7">
      <c r="G52046"/>
    </row>
    <row r="52047" spans="7:7">
      <c r="G52047"/>
    </row>
    <row r="52048" spans="7:7">
      <c r="G52048"/>
    </row>
    <row r="52049" spans="7:7">
      <c r="G52049"/>
    </row>
    <row r="52050" spans="7:7">
      <c r="G52050"/>
    </row>
    <row r="52051" spans="7:7">
      <c r="G52051"/>
    </row>
    <row r="52052" spans="7:7">
      <c r="G52052"/>
    </row>
    <row r="52053" spans="7:7">
      <c r="G52053"/>
    </row>
    <row r="52054" spans="7:7">
      <c r="G52054"/>
    </row>
    <row r="52055" spans="7:7">
      <c r="G52055"/>
    </row>
    <row r="52056" spans="7:7">
      <c r="G52056"/>
    </row>
    <row r="52057" spans="7:7">
      <c r="G52057"/>
    </row>
    <row r="52058" spans="7:7">
      <c r="G52058"/>
    </row>
    <row r="52059" spans="7:7">
      <c r="G52059"/>
    </row>
    <row r="52060" spans="7:7">
      <c r="G52060"/>
    </row>
    <row r="52061" spans="7:7">
      <c r="G52061"/>
    </row>
    <row r="52062" spans="7:7">
      <c r="G52062"/>
    </row>
    <row r="52063" spans="7:7">
      <c r="G52063"/>
    </row>
    <row r="52064" spans="7:7">
      <c r="G52064"/>
    </row>
    <row r="52065" spans="7:7">
      <c r="G52065"/>
    </row>
    <row r="52066" spans="7:7">
      <c r="G52066"/>
    </row>
    <row r="52067" spans="7:7">
      <c r="G52067"/>
    </row>
    <row r="52068" spans="7:7">
      <c r="G52068"/>
    </row>
    <row r="52069" spans="7:7">
      <c r="G52069"/>
    </row>
    <row r="52070" spans="7:7">
      <c r="G52070"/>
    </row>
    <row r="52071" spans="7:7">
      <c r="G52071"/>
    </row>
    <row r="52072" spans="7:7">
      <c r="G52072"/>
    </row>
    <row r="52073" spans="7:7">
      <c r="G52073"/>
    </row>
    <row r="52074" spans="7:7">
      <c r="G52074"/>
    </row>
    <row r="52075" spans="7:7">
      <c r="G52075"/>
    </row>
    <row r="52076" spans="7:7">
      <c r="G52076"/>
    </row>
    <row r="52077" spans="7:7">
      <c r="G52077"/>
    </row>
    <row r="52078" spans="7:7">
      <c r="G52078"/>
    </row>
    <row r="52079" spans="7:7">
      <c r="G52079"/>
    </row>
    <row r="52080" spans="7:7">
      <c r="G52080"/>
    </row>
    <row r="52081" spans="7:7">
      <c r="G52081"/>
    </row>
    <row r="52082" spans="7:7">
      <c r="G52082"/>
    </row>
    <row r="52083" spans="7:7">
      <c r="G52083"/>
    </row>
    <row r="52084" spans="7:7">
      <c r="G52084"/>
    </row>
    <row r="52085" spans="7:7">
      <c r="G52085"/>
    </row>
    <row r="52086" spans="7:7">
      <c r="G52086"/>
    </row>
    <row r="52087" spans="7:7">
      <c r="G52087"/>
    </row>
    <row r="52088" spans="7:7">
      <c r="G52088"/>
    </row>
    <row r="52089" spans="7:7">
      <c r="G52089"/>
    </row>
    <row r="52090" spans="7:7">
      <c r="G52090"/>
    </row>
    <row r="52091" spans="7:7">
      <c r="G52091"/>
    </row>
    <row r="52092" spans="7:7">
      <c r="G52092"/>
    </row>
    <row r="52093" spans="7:7">
      <c r="G52093"/>
    </row>
    <row r="52094" spans="7:7">
      <c r="G52094"/>
    </row>
    <row r="52095" spans="7:7">
      <c r="G52095"/>
    </row>
    <row r="52096" spans="7:7">
      <c r="G52096"/>
    </row>
    <row r="52097" spans="7:7">
      <c r="G52097"/>
    </row>
    <row r="52098" spans="7:7">
      <c r="G52098"/>
    </row>
    <row r="52099" spans="7:7">
      <c r="G52099"/>
    </row>
    <row r="52100" spans="7:7">
      <c r="G52100"/>
    </row>
    <row r="52101" spans="7:7">
      <c r="G52101"/>
    </row>
    <row r="52102" spans="7:7">
      <c r="G52102"/>
    </row>
    <row r="52103" spans="7:7">
      <c r="G52103"/>
    </row>
    <row r="52104" spans="7:7">
      <c r="G52104"/>
    </row>
    <row r="52105" spans="7:7">
      <c r="G52105"/>
    </row>
    <row r="52106" spans="7:7">
      <c r="G52106"/>
    </row>
    <row r="52107" spans="7:7">
      <c r="G52107"/>
    </row>
    <row r="52108" spans="7:7">
      <c r="G52108"/>
    </row>
    <row r="52109" spans="7:7">
      <c r="G52109"/>
    </row>
    <row r="52110" spans="7:7">
      <c r="G52110"/>
    </row>
    <row r="52111" spans="7:7">
      <c r="G52111"/>
    </row>
    <row r="52112" spans="7:7">
      <c r="G52112"/>
    </row>
    <row r="52113" spans="7:7">
      <c r="G52113"/>
    </row>
    <row r="52114" spans="7:7">
      <c r="G52114"/>
    </row>
    <row r="52115" spans="7:7">
      <c r="G52115"/>
    </row>
    <row r="52116" spans="7:7">
      <c r="G52116"/>
    </row>
    <row r="52117" spans="7:7">
      <c r="G52117"/>
    </row>
    <row r="52118" spans="7:7">
      <c r="G52118"/>
    </row>
    <row r="52119" spans="7:7">
      <c r="G52119"/>
    </row>
    <row r="52120" spans="7:7">
      <c r="G52120"/>
    </row>
    <row r="52121" spans="7:7">
      <c r="G52121"/>
    </row>
    <row r="52122" spans="7:7">
      <c r="G52122"/>
    </row>
    <row r="52123" spans="7:7">
      <c r="G52123"/>
    </row>
    <row r="52124" spans="7:7">
      <c r="G52124"/>
    </row>
    <row r="52125" spans="7:7">
      <c r="G52125"/>
    </row>
    <row r="52126" spans="7:7">
      <c r="G52126"/>
    </row>
    <row r="52127" spans="7:7">
      <c r="G52127"/>
    </row>
    <row r="52128" spans="7:7">
      <c r="G52128"/>
    </row>
    <row r="52129" spans="7:7">
      <c r="G52129"/>
    </row>
    <row r="52130" spans="7:7">
      <c r="G52130"/>
    </row>
    <row r="52131" spans="7:7">
      <c r="G52131"/>
    </row>
    <row r="52132" spans="7:7">
      <c r="G52132"/>
    </row>
    <row r="52133" spans="7:7">
      <c r="G52133"/>
    </row>
    <row r="52134" spans="7:7">
      <c r="G52134"/>
    </row>
    <row r="52135" spans="7:7">
      <c r="G52135"/>
    </row>
    <row r="52136" spans="7:7">
      <c r="G52136"/>
    </row>
    <row r="52137" spans="7:7">
      <c r="G52137"/>
    </row>
    <row r="52138" spans="7:7">
      <c r="G52138"/>
    </row>
    <row r="52139" spans="7:7">
      <c r="G52139"/>
    </row>
    <row r="52140" spans="7:7">
      <c r="G52140"/>
    </row>
    <row r="52141" spans="7:7">
      <c r="G52141"/>
    </row>
    <row r="52142" spans="7:7">
      <c r="G52142"/>
    </row>
    <row r="52143" spans="7:7">
      <c r="G52143"/>
    </row>
    <row r="52144" spans="7:7">
      <c r="G52144"/>
    </row>
    <row r="52145" spans="7:7">
      <c r="G52145"/>
    </row>
    <row r="52146" spans="7:7">
      <c r="G52146"/>
    </row>
    <row r="52147" spans="7:7">
      <c r="G52147"/>
    </row>
    <row r="52148" spans="7:7">
      <c r="G52148"/>
    </row>
    <row r="52149" spans="7:7">
      <c r="G52149"/>
    </row>
    <row r="52150" spans="7:7">
      <c r="G52150"/>
    </row>
    <row r="52151" spans="7:7">
      <c r="G52151"/>
    </row>
    <row r="52152" spans="7:7">
      <c r="G52152"/>
    </row>
    <row r="52153" spans="7:7">
      <c r="G52153"/>
    </row>
    <row r="52154" spans="7:7">
      <c r="G52154"/>
    </row>
    <row r="52155" spans="7:7">
      <c r="G52155"/>
    </row>
    <row r="52156" spans="7:7">
      <c r="G52156"/>
    </row>
    <row r="52157" spans="7:7">
      <c r="G52157"/>
    </row>
    <row r="52158" spans="7:7">
      <c r="G52158"/>
    </row>
    <row r="52159" spans="7:7">
      <c r="G52159"/>
    </row>
    <row r="52160" spans="7:7">
      <c r="G52160"/>
    </row>
    <row r="52161" spans="7:7">
      <c r="G52161"/>
    </row>
    <row r="52162" spans="7:7">
      <c r="G52162"/>
    </row>
    <row r="52163" spans="7:7">
      <c r="G52163"/>
    </row>
    <row r="52164" spans="7:7">
      <c r="G52164"/>
    </row>
    <row r="52165" spans="7:7">
      <c r="G52165"/>
    </row>
    <row r="52166" spans="7:7">
      <c r="G52166"/>
    </row>
    <row r="52167" spans="7:7">
      <c r="G52167"/>
    </row>
    <row r="52168" spans="7:7">
      <c r="G52168"/>
    </row>
    <row r="52169" spans="7:7">
      <c r="G52169"/>
    </row>
    <row r="52170" spans="7:7">
      <c r="G52170"/>
    </row>
    <row r="52171" spans="7:7">
      <c r="G52171"/>
    </row>
    <row r="52172" spans="7:7">
      <c r="G52172"/>
    </row>
    <row r="52173" spans="7:7">
      <c r="G52173"/>
    </row>
    <row r="52174" spans="7:7">
      <c r="G52174"/>
    </row>
    <row r="52175" spans="7:7">
      <c r="G52175"/>
    </row>
    <row r="52176" spans="7:7">
      <c r="G52176"/>
    </row>
    <row r="52177" spans="7:7">
      <c r="G52177"/>
    </row>
    <row r="52178" spans="7:7">
      <c r="G52178"/>
    </row>
    <row r="52179" spans="7:7">
      <c r="G52179"/>
    </row>
    <row r="52180" spans="7:7">
      <c r="G52180"/>
    </row>
    <row r="52181" spans="7:7">
      <c r="G52181"/>
    </row>
    <row r="52182" spans="7:7">
      <c r="G52182"/>
    </row>
    <row r="52183" spans="7:7">
      <c r="G52183"/>
    </row>
    <row r="52184" spans="7:7">
      <c r="G52184"/>
    </row>
    <row r="52185" spans="7:7">
      <c r="G52185"/>
    </row>
    <row r="52186" spans="7:7">
      <c r="G52186"/>
    </row>
    <row r="52187" spans="7:7">
      <c r="G52187"/>
    </row>
    <row r="52188" spans="7:7">
      <c r="G52188"/>
    </row>
    <row r="52189" spans="7:7">
      <c r="G52189"/>
    </row>
    <row r="52190" spans="7:7">
      <c r="G52190"/>
    </row>
    <row r="52191" spans="7:7">
      <c r="G52191"/>
    </row>
    <row r="52192" spans="7:7">
      <c r="G52192"/>
    </row>
    <row r="52193" spans="7:7">
      <c r="G52193"/>
    </row>
    <row r="52194" spans="7:7">
      <c r="G52194"/>
    </row>
    <row r="52195" spans="7:7">
      <c r="G52195"/>
    </row>
    <row r="52196" spans="7:7">
      <c r="G52196"/>
    </row>
    <row r="52197" spans="7:7">
      <c r="G52197"/>
    </row>
    <row r="52198" spans="7:7">
      <c r="G52198"/>
    </row>
    <row r="52199" spans="7:7">
      <c r="G52199"/>
    </row>
    <row r="52200" spans="7:7">
      <c r="G52200"/>
    </row>
    <row r="52201" spans="7:7">
      <c r="G52201"/>
    </row>
    <row r="52202" spans="7:7">
      <c r="G52202"/>
    </row>
    <row r="52203" spans="7:7">
      <c r="G52203"/>
    </row>
    <row r="52204" spans="7:7">
      <c r="G52204"/>
    </row>
    <row r="52205" spans="7:7">
      <c r="G52205"/>
    </row>
    <row r="52206" spans="7:7">
      <c r="G52206"/>
    </row>
    <row r="52207" spans="7:7">
      <c r="G52207"/>
    </row>
    <row r="52208" spans="7:7">
      <c r="G52208"/>
    </row>
    <row r="52209" spans="7:7">
      <c r="G52209"/>
    </row>
    <row r="52210" spans="7:7">
      <c r="G52210"/>
    </row>
    <row r="52211" spans="7:7">
      <c r="G52211"/>
    </row>
    <row r="52212" spans="7:7">
      <c r="G52212"/>
    </row>
    <row r="52213" spans="7:7">
      <c r="G52213"/>
    </row>
    <row r="52214" spans="7:7">
      <c r="G52214"/>
    </row>
    <row r="52215" spans="7:7">
      <c r="G52215"/>
    </row>
    <row r="52216" spans="7:7">
      <c r="G52216"/>
    </row>
    <row r="52217" spans="7:7">
      <c r="G52217"/>
    </row>
    <row r="52218" spans="7:7">
      <c r="G52218"/>
    </row>
    <row r="52219" spans="7:7">
      <c r="G52219"/>
    </row>
    <row r="52220" spans="7:7">
      <c r="G52220"/>
    </row>
    <row r="52221" spans="7:7">
      <c r="G52221"/>
    </row>
    <row r="52222" spans="7:7">
      <c r="G52222"/>
    </row>
    <row r="52223" spans="7:7">
      <c r="G52223"/>
    </row>
    <row r="52224" spans="7:7">
      <c r="G52224"/>
    </row>
    <row r="52225" spans="7:7">
      <c r="G52225"/>
    </row>
    <row r="52226" spans="7:7">
      <c r="G52226"/>
    </row>
    <row r="52227" spans="7:7">
      <c r="G52227"/>
    </row>
    <row r="52228" spans="7:7">
      <c r="G52228"/>
    </row>
    <row r="52229" spans="7:7">
      <c r="G52229"/>
    </row>
    <row r="52230" spans="7:7">
      <c r="G52230"/>
    </row>
    <row r="52231" spans="7:7">
      <c r="G52231"/>
    </row>
    <row r="52232" spans="7:7">
      <c r="G52232"/>
    </row>
    <row r="52233" spans="7:7">
      <c r="G52233"/>
    </row>
    <row r="52234" spans="7:7">
      <c r="G52234"/>
    </row>
    <row r="52235" spans="7:7">
      <c r="G52235"/>
    </row>
    <row r="52236" spans="7:7">
      <c r="G52236"/>
    </row>
    <row r="52237" spans="7:7">
      <c r="G52237"/>
    </row>
    <row r="52238" spans="7:7">
      <c r="G52238"/>
    </row>
    <row r="52239" spans="7:7">
      <c r="G52239"/>
    </row>
    <row r="52240" spans="7:7">
      <c r="G52240"/>
    </row>
    <row r="52241" spans="7:7">
      <c r="G52241"/>
    </row>
    <row r="52242" spans="7:7">
      <c r="G52242"/>
    </row>
    <row r="52243" spans="7:7">
      <c r="G52243"/>
    </row>
    <row r="52244" spans="7:7">
      <c r="G52244"/>
    </row>
    <row r="52245" spans="7:7">
      <c r="G52245"/>
    </row>
    <row r="52246" spans="7:7">
      <c r="G52246"/>
    </row>
    <row r="52247" spans="7:7">
      <c r="G52247"/>
    </row>
    <row r="52248" spans="7:7">
      <c r="G52248"/>
    </row>
    <row r="52249" spans="7:7">
      <c r="G52249"/>
    </row>
    <row r="52250" spans="7:7">
      <c r="G52250"/>
    </row>
    <row r="52251" spans="7:7">
      <c r="G52251"/>
    </row>
    <row r="52252" spans="7:7">
      <c r="G52252"/>
    </row>
    <row r="52253" spans="7:7">
      <c r="G52253"/>
    </row>
    <row r="52254" spans="7:7">
      <c r="G52254"/>
    </row>
    <row r="52255" spans="7:7">
      <c r="G52255"/>
    </row>
    <row r="52256" spans="7:7">
      <c r="G52256"/>
    </row>
    <row r="52257" spans="7:7">
      <c r="G52257"/>
    </row>
    <row r="52258" spans="7:7">
      <c r="G52258"/>
    </row>
    <row r="52259" spans="7:7">
      <c r="G52259"/>
    </row>
    <row r="52260" spans="7:7">
      <c r="G52260"/>
    </row>
    <row r="52261" spans="7:7">
      <c r="G52261"/>
    </row>
    <row r="52262" spans="7:7">
      <c r="G52262"/>
    </row>
    <row r="52263" spans="7:7">
      <c r="G52263"/>
    </row>
    <row r="52264" spans="7:7">
      <c r="G52264"/>
    </row>
    <row r="52265" spans="7:7">
      <c r="G52265"/>
    </row>
    <row r="52266" spans="7:7">
      <c r="G52266"/>
    </row>
    <row r="52267" spans="7:7">
      <c r="G52267"/>
    </row>
    <row r="52268" spans="7:7">
      <c r="G52268"/>
    </row>
    <row r="52269" spans="7:7">
      <c r="G52269"/>
    </row>
    <row r="52270" spans="7:7">
      <c r="G52270"/>
    </row>
    <row r="52271" spans="7:7">
      <c r="G52271"/>
    </row>
    <row r="52272" spans="7:7">
      <c r="G52272"/>
    </row>
    <row r="52273" spans="7:7">
      <c r="G52273"/>
    </row>
    <row r="52274" spans="7:7">
      <c r="G52274"/>
    </row>
    <row r="52275" spans="7:7">
      <c r="G52275"/>
    </row>
    <row r="52276" spans="7:7">
      <c r="G52276"/>
    </row>
    <row r="52277" spans="7:7">
      <c r="G52277"/>
    </row>
    <row r="52278" spans="7:7">
      <c r="G52278"/>
    </row>
    <row r="52279" spans="7:7">
      <c r="G52279"/>
    </row>
    <row r="52280" spans="7:7">
      <c r="G52280"/>
    </row>
    <row r="52281" spans="7:7">
      <c r="G52281"/>
    </row>
    <row r="52282" spans="7:7">
      <c r="G52282"/>
    </row>
    <row r="52283" spans="7:7">
      <c r="G52283"/>
    </row>
    <row r="52284" spans="7:7">
      <c r="G52284"/>
    </row>
    <row r="52285" spans="7:7">
      <c r="G52285"/>
    </row>
    <row r="52286" spans="7:7">
      <c r="G52286"/>
    </row>
    <row r="52287" spans="7:7">
      <c r="G52287"/>
    </row>
    <row r="52288" spans="7:7">
      <c r="G52288"/>
    </row>
    <row r="52289" spans="7:7">
      <c r="G52289"/>
    </row>
    <row r="52290" spans="7:7">
      <c r="G52290"/>
    </row>
    <row r="52291" spans="7:7">
      <c r="G52291"/>
    </row>
    <row r="52292" spans="7:7">
      <c r="G52292"/>
    </row>
    <row r="52293" spans="7:7">
      <c r="G52293"/>
    </row>
    <row r="52294" spans="7:7">
      <c r="G52294"/>
    </row>
    <row r="52295" spans="7:7">
      <c r="G52295"/>
    </row>
    <row r="52296" spans="7:7">
      <c r="G52296"/>
    </row>
    <row r="52297" spans="7:7">
      <c r="G52297"/>
    </row>
    <row r="52298" spans="7:7">
      <c r="G52298"/>
    </row>
    <row r="52299" spans="7:7">
      <c r="G52299"/>
    </row>
    <row r="52300" spans="7:7">
      <c r="G52300"/>
    </row>
    <row r="52301" spans="7:7">
      <c r="G52301"/>
    </row>
    <row r="52302" spans="7:7">
      <c r="G52302"/>
    </row>
    <row r="52303" spans="7:7">
      <c r="G52303"/>
    </row>
    <row r="52304" spans="7:7">
      <c r="G52304"/>
    </row>
    <row r="52305" spans="7:7">
      <c r="G52305"/>
    </row>
    <row r="52306" spans="7:7">
      <c r="G52306"/>
    </row>
    <row r="52307" spans="7:7">
      <c r="G52307"/>
    </row>
    <row r="52308" spans="7:7">
      <c r="G52308"/>
    </row>
    <row r="52309" spans="7:7">
      <c r="G52309"/>
    </row>
    <row r="52310" spans="7:7">
      <c r="G52310"/>
    </row>
    <row r="52311" spans="7:7">
      <c r="G52311"/>
    </row>
    <row r="52312" spans="7:7">
      <c r="G52312"/>
    </row>
    <row r="52313" spans="7:7">
      <c r="G52313"/>
    </row>
    <row r="52314" spans="7:7">
      <c r="G52314"/>
    </row>
    <row r="52315" spans="7:7">
      <c r="G52315"/>
    </row>
    <row r="52316" spans="7:7">
      <c r="G52316"/>
    </row>
    <row r="52317" spans="7:7">
      <c r="G52317"/>
    </row>
    <row r="52318" spans="7:7">
      <c r="G52318"/>
    </row>
    <row r="52319" spans="7:7">
      <c r="G52319"/>
    </row>
    <row r="52320" spans="7:7">
      <c r="G52320"/>
    </row>
    <row r="52321" spans="7:7">
      <c r="G52321"/>
    </row>
    <row r="52322" spans="7:7">
      <c r="G52322"/>
    </row>
    <row r="52323" spans="7:7">
      <c r="G52323"/>
    </row>
    <row r="52324" spans="7:7">
      <c r="G52324"/>
    </row>
    <row r="52325" spans="7:7">
      <c r="G52325"/>
    </row>
    <row r="52326" spans="7:7">
      <c r="G52326"/>
    </row>
    <row r="52327" spans="7:7">
      <c r="G52327"/>
    </row>
    <row r="52328" spans="7:7">
      <c r="G52328"/>
    </row>
    <row r="52329" spans="7:7">
      <c r="G52329"/>
    </row>
    <row r="52330" spans="7:7">
      <c r="G52330"/>
    </row>
    <row r="52331" spans="7:7">
      <c r="G52331"/>
    </row>
    <row r="52332" spans="7:7">
      <c r="G52332"/>
    </row>
    <row r="52333" spans="7:7">
      <c r="G52333"/>
    </row>
    <row r="52334" spans="7:7">
      <c r="G52334"/>
    </row>
    <row r="52335" spans="7:7">
      <c r="G52335"/>
    </row>
    <row r="52336" spans="7:7">
      <c r="G52336"/>
    </row>
    <row r="52337" spans="7:7">
      <c r="G52337"/>
    </row>
    <row r="52338" spans="7:7">
      <c r="G52338"/>
    </row>
    <row r="52339" spans="7:7">
      <c r="G52339"/>
    </row>
    <row r="52340" spans="7:7">
      <c r="G52340"/>
    </row>
    <row r="52341" spans="7:7">
      <c r="G52341"/>
    </row>
    <row r="52342" spans="7:7">
      <c r="G52342"/>
    </row>
    <row r="52343" spans="7:7">
      <c r="G52343"/>
    </row>
    <row r="52344" spans="7:7">
      <c r="G52344"/>
    </row>
    <row r="52345" spans="7:7">
      <c r="G52345"/>
    </row>
    <row r="52346" spans="7:7">
      <c r="G52346"/>
    </row>
    <row r="52347" spans="7:7">
      <c r="G52347"/>
    </row>
    <row r="52348" spans="7:7">
      <c r="G52348"/>
    </row>
    <row r="52349" spans="7:7">
      <c r="G52349"/>
    </row>
    <row r="52350" spans="7:7">
      <c r="G52350"/>
    </row>
    <row r="52351" spans="7:7">
      <c r="G52351"/>
    </row>
    <row r="52352" spans="7:7">
      <c r="G52352"/>
    </row>
    <row r="52353" spans="7:7">
      <c r="G52353"/>
    </row>
    <row r="52354" spans="7:7">
      <c r="G52354"/>
    </row>
    <row r="52355" spans="7:7">
      <c r="G52355"/>
    </row>
    <row r="52356" spans="7:7">
      <c r="G52356"/>
    </row>
    <row r="52357" spans="7:7">
      <c r="G52357"/>
    </row>
    <row r="52358" spans="7:7">
      <c r="G52358"/>
    </row>
    <row r="52359" spans="7:7">
      <c r="G52359"/>
    </row>
    <row r="52360" spans="7:7">
      <c r="G52360"/>
    </row>
    <row r="52361" spans="7:7">
      <c r="G52361"/>
    </row>
    <row r="52362" spans="7:7">
      <c r="G52362"/>
    </row>
    <row r="52363" spans="7:7">
      <c r="G52363"/>
    </row>
    <row r="52364" spans="7:7">
      <c r="G52364"/>
    </row>
    <row r="52365" spans="7:7">
      <c r="G52365"/>
    </row>
    <row r="52366" spans="7:7">
      <c r="G52366"/>
    </row>
    <row r="52367" spans="7:7">
      <c r="G52367"/>
    </row>
    <row r="52368" spans="7:7">
      <c r="G52368"/>
    </row>
    <row r="52369" spans="7:7">
      <c r="G52369"/>
    </row>
    <row r="52370" spans="7:7">
      <c r="G52370"/>
    </row>
    <row r="52371" spans="7:7">
      <c r="G52371"/>
    </row>
    <row r="52372" spans="7:7">
      <c r="G52372"/>
    </row>
    <row r="52373" spans="7:7">
      <c r="G52373"/>
    </row>
    <row r="52374" spans="7:7">
      <c r="G52374"/>
    </row>
    <row r="52375" spans="7:7">
      <c r="G52375"/>
    </row>
    <row r="52376" spans="7:7">
      <c r="G52376"/>
    </row>
    <row r="52377" spans="7:7">
      <c r="G52377"/>
    </row>
    <row r="52378" spans="7:7">
      <c r="G52378"/>
    </row>
    <row r="52379" spans="7:7">
      <c r="G52379"/>
    </row>
    <row r="52380" spans="7:7">
      <c r="G52380"/>
    </row>
    <row r="52381" spans="7:7">
      <c r="G52381"/>
    </row>
    <row r="52382" spans="7:7">
      <c r="G52382"/>
    </row>
    <row r="52383" spans="7:7">
      <c r="G52383"/>
    </row>
    <row r="52384" spans="7:7">
      <c r="G52384"/>
    </row>
    <row r="52385" spans="7:7">
      <c r="G52385"/>
    </row>
    <row r="52386" spans="7:7">
      <c r="G52386"/>
    </row>
    <row r="52387" spans="7:7">
      <c r="G52387"/>
    </row>
    <row r="52388" spans="7:7">
      <c r="G52388"/>
    </row>
    <row r="52389" spans="7:7">
      <c r="G52389"/>
    </row>
    <row r="52390" spans="7:7">
      <c r="G52390"/>
    </row>
    <row r="52391" spans="7:7">
      <c r="G52391"/>
    </row>
    <row r="52392" spans="7:7">
      <c r="G52392"/>
    </row>
    <row r="52393" spans="7:7">
      <c r="G52393"/>
    </row>
    <row r="52394" spans="7:7">
      <c r="G52394"/>
    </row>
    <row r="52395" spans="7:7">
      <c r="G52395"/>
    </row>
    <row r="52396" spans="7:7">
      <c r="G52396"/>
    </row>
    <row r="52397" spans="7:7">
      <c r="G52397"/>
    </row>
    <row r="52398" spans="7:7">
      <c r="G52398"/>
    </row>
    <row r="52399" spans="7:7">
      <c r="G52399"/>
    </row>
    <row r="52400" spans="7:7">
      <c r="G52400"/>
    </row>
    <row r="52401" spans="7:7">
      <c r="G52401"/>
    </row>
    <row r="52402" spans="7:7">
      <c r="G52402"/>
    </row>
    <row r="52403" spans="7:7">
      <c r="G52403"/>
    </row>
    <row r="52404" spans="7:7">
      <c r="G52404"/>
    </row>
    <row r="52405" spans="7:7">
      <c r="G52405"/>
    </row>
    <row r="52406" spans="7:7">
      <c r="G52406"/>
    </row>
    <row r="52407" spans="7:7">
      <c r="G52407"/>
    </row>
    <row r="52408" spans="7:7">
      <c r="G52408"/>
    </row>
    <row r="52409" spans="7:7">
      <c r="G52409"/>
    </row>
    <row r="52410" spans="7:7">
      <c r="G52410"/>
    </row>
    <row r="52411" spans="7:7">
      <c r="G52411"/>
    </row>
    <row r="52412" spans="7:7">
      <c r="G52412"/>
    </row>
    <row r="52413" spans="7:7">
      <c r="G52413"/>
    </row>
    <row r="52414" spans="7:7">
      <c r="G52414"/>
    </row>
    <row r="52415" spans="7:7">
      <c r="G52415"/>
    </row>
    <row r="52416" spans="7:7">
      <c r="G52416"/>
    </row>
    <row r="52417" spans="7:7">
      <c r="G52417"/>
    </row>
    <row r="52418" spans="7:7">
      <c r="G52418"/>
    </row>
    <row r="52419" spans="7:7">
      <c r="G52419"/>
    </row>
    <row r="52420" spans="7:7">
      <c r="G52420"/>
    </row>
    <row r="52421" spans="7:7">
      <c r="G52421"/>
    </row>
    <row r="52422" spans="7:7">
      <c r="G52422"/>
    </row>
    <row r="52423" spans="7:7">
      <c r="G52423"/>
    </row>
    <row r="52424" spans="7:7">
      <c r="G52424"/>
    </row>
    <row r="52425" spans="7:7">
      <c r="G52425"/>
    </row>
    <row r="52426" spans="7:7">
      <c r="G52426"/>
    </row>
    <row r="52427" spans="7:7">
      <c r="G52427"/>
    </row>
    <row r="52428" spans="7:7">
      <c r="G52428"/>
    </row>
    <row r="52429" spans="7:7">
      <c r="G52429"/>
    </row>
    <row r="52430" spans="7:7">
      <c r="G52430"/>
    </row>
    <row r="52431" spans="7:7">
      <c r="G52431"/>
    </row>
    <row r="52432" spans="7:7">
      <c r="G52432"/>
    </row>
    <row r="52433" spans="7:7">
      <c r="G52433"/>
    </row>
    <row r="52434" spans="7:7">
      <c r="G52434"/>
    </row>
    <row r="52435" spans="7:7">
      <c r="G52435"/>
    </row>
    <row r="52436" spans="7:7">
      <c r="G52436"/>
    </row>
    <row r="52437" spans="7:7">
      <c r="G52437"/>
    </row>
    <row r="52438" spans="7:7">
      <c r="G52438"/>
    </row>
    <row r="52439" spans="7:7">
      <c r="G52439"/>
    </row>
    <row r="52440" spans="7:7">
      <c r="G52440"/>
    </row>
    <row r="52441" spans="7:7">
      <c r="G52441"/>
    </row>
    <row r="52442" spans="7:7">
      <c r="G52442"/>
    </row>
    <row r="52443" spans="7:7">
      <c r="G52443"/>
    </row>
    <row r="52444" spans="7:7">
      <c r="G52444"/>
    </row>
    <row r="52445" spans="7:7">
      <c r="G52445"/>
    </row>
    <row r="52446" spans="7:7">
      <c r="G52446"/>
    </row>
    <row r="52447" spans="7:7">
      <c r="G52447"/>
    </row>
    <row r="52448" spans="7:7">
      <c r="G52448"/>
    </row>
    <row r="52449" spans="7:7">
      <c r="G52449"/>
    </row>
    <row r="52450" spans="7:7">
      <c r="G52450"/>
    </row>
    <row r="52451" spans="7:7">
      <c r="G52451"/>
    </row>
    <row r="52452" spans="7:7">
      <c r="G52452"/>
    </row>
    <row r="52453" spans="7:7">
      <c r="G52453"/>
    </row>
    <row r="52454" spans="7:7">
      <c r="G52454"/>
    </row>
    <row r="52455" spans="7:7">
      <c r="G52455"/>
    </row>
    <row r="52456" spans="7:7">
      <c r="G52456"/>
    </row>
    <row r="52457" spans="7:7">
      <c r="G52457"/>
    </row>
    <row r="52458" spans="7:7">
      <c r="G52458"/>
    </row>
    <row r="52459" spans="7:7">
      <c r="G52459"/>
    </row>
    <row r="52460" spans="7:7">
      <c r="G52460"/>
    </row>
    <row r="52461" spans="7:7">
      <c r="G52461"/>
    </row>
    <row r="52462" spans="7:7">
      <c r="G52462"/>
    </row>
    <row r="52463" spans="7:7">
      <c r="G52463"/>
    </row>
    <row r="52464" spans="7:7">
      <c r="G52464"/>
    </row>
    <row r="52465" spans="7:7">
      <c r="G52465"/>
    </row>
    <row r="52466" spans="7:7">
      <c r="G52466"/>
    </row>
    <row r="52467" spans="7:7">
      <c r="G52467"/>
    </row>
    <row r="52468" spans="7:7">
      <c r="G52468"/>
    </row>
    <row r="52469" spans="7:7">
      <c r="G52469"/>
    </row>
    <row r="52470" spans="7:7">
      <c r="G52470"/>
    </row>
    <row r="52471" spans="7:7">
      <c r="G52471"/>
    </row>
    <row r="52472" spans="7:7">
      <c r="G52472"/>
    </row>
    <row r="52473" spans="7:7">
      <c r="G52473"/>
    </row>
    <row r="52474" spans="7:7">
      <c r="G52474"/>
    </row>
    <row r="52475" spans="7:7">
      <c r="G52475"/>
    </row>
    <row r="52476" spans="7:7">
      <c r="G52476"/>
    </row>
    <row r="52477" spans="7:7">
      <c r="G52477"/>
    </row>
    <row r="52478" spans="7:7">
      <c r="G52478"/>
    </row>
    <row r="52479" spans="7:7">
      <c r="G52479"/>
    </row>
    <row r="52480" spans="7:7">
      <c r="G52480"/>
    </row>
    <row r="52481" spans="7:7">
      <c r="G52481"/>
    </row>
    <row r="52482" spans="7:7">
      <c r="G52482"/>
    </row>
    <row r="52483" spans="7:7">
      <c r="G52483"/>
    </row>
    <row r="52484" spans="7:7">
      <c r="G52484"/>
    </row>
    <row r="52485" spans="7:7">
      <c r="G52485"/>
    </row>
    <row r="52486" spans="7:7">
      <c r="G52486"/>
    </row>
    <row r="52487" spans="7:7">
      <c r="G52487"/>
    </row>
    <row r="52488" spans="7:7">
      <c r="G52488"/>
    </row>
    <row r="52489" spans="7:7">
      <c r="G52489"/>
    </row>
    <row r="52490" spans="7:7">
      <c r="G52490"/>
    </row>
    <row r="52491" spans="7:7">
      <c r="G52491"/>
    </row>
    <row r="52492" spans="7:7">
      <c r="G52492"/>
    </row>
    <row r="52493" spans="7:7">
      <c r="G52493"/>
    </row>
    <row r="52494" spans="7:7">
      <c r="G52494"/>
    </row>
    <row r="52495" spans="7:7">
      <c r="G52495"/>
    </row>
    <row r="52496" spans="7:7">
      <c r="G52496"/>
    </row>
    <row r="52497" spans="7:7">
      <c r="G52497"/>
    </row>
    <row r="52498" spans="7:7">
      <c r="G52498"/>
    </row>
    <row r="52499" spans="7:7">
      <c r="G52499"/>
    </row>
    <row r="52500" spans="7:7">
      <c r="G52500"/>
    </row>
    <row r="52501" spans="7:7">
      <c r="G52501"/>
    </row>
    <row r="52502" spans="7:7">
      <c r="G52502"/>
    </row>
    <row r="52503" spans="7:7">
      <c r="G52503"/>
    </row>
    <row r="52504" spans="7:7">
      <c r="G52504"/>
    </row>
    <row r="52505" spans="7:7">
      <c r="G52505"/>
    </row>
    <row r="52506" spans="7:7">
      <c r="G52506"/>
    </row>
    <row r="52507" spans="7:7">
      <c r="G52507"/>
    </row>
    <row r="52508" spans="7:7">
      <c r="G52508"/>
    </row>
    <row r="52509" spans="7:7">
      <c r="G52509"/>
    </row>
    <row r="52510" spans="7:7">
      <c r="G52510"/>
    </row>
    <row r="52511" spans="7:7">
      <c r="G52511"/>
    </row>
    <row r="52512" spans="7:7">
      <c r="G52512"/>
    </row>
    <row r="52513" spans="7:7">
      <c r="G52513"/>
    </row>
    <row r="52514" spans="7:7">
      <c r="G52514"/>
    </row>
    <row r="52515" spans="7:7">
      <c r="G52515"/>
    </row>
    <row r="52516" spans="7:7">
      <c r="G52516"/>
    </row>
    <row r="52517" spans="7:7">
      <c r="G52517"/>
    </row>
    <row r="52518" spans="7:7">
      <c r="G52518"/>
    </row>
    <row r="52519" spans="7:7">
      <c r="G52519"/>
    </row>
    <row r="52520" spans="7:7">
      <c r="G52520"/>
    </row>
    <row r="52521" spans="7:7">
      <c r="G52521"/>
    </row>
    <row r="52522" spans="7:7">
      <c r="G52522"/>
    </row>
    <row r="52523" spans="7:7">
      <c r="G52523"/>
    </row>
    <row r="52524" spans="7:7">
      <c r="G52524"/>
    </row>
    <row r="52525" spans="7:7">
      <c r="G52525"/>
    </row>
    <row r="52526" spans="7:7">
      <c r="G52526"/>
    </row>
    <row r="52527" spans="7:7">
      <c r="G52527"/>
    </row>
    <row r="52528" spans="7:7">
      <c r="G52528"/>
    </row>
    <row r="52529" spans="7:7">
      <c r="G52529"/>
    </row>
    <row r="52530" spans="7:7">
      <c r="G52530"/>
    </row>
    <row r="52531" spans="7:7">
      <c r="G52531"/>
    </row>
    <row r="52532" spans="7:7">
      <c r="G52532"/>
    </row>
    <row r="52533" spans="7:7">
      <c r="G52533"/>
    </row>
    <row r="52534" spans="7:7">
      <c r="G52534"/>
    </row>
    <row r="52535" spans="7:7">
      <c r="G52535"/>
    </row>
    <row r="52536" spans="7:7">
      <c r="G52536"/>
    </row>
    <row r="52537" spans="7:7">
      <c r="G52537"/>
    </row>
    <row r="52538" spans="7:7">
      <c r="G52538"/>
    </row>
    <row r="52539" spans="7:7">
      <c r="G52539"/>
    </row>
    <row r="52540" spans="7:7">
      <c r="G52540"/>
    </row>
    <row r="52541" spans="7:7">
      <c r="G52541"/>
    </row>
    <row r="52542" spans="7:7">
      <c r="G52542"/>
    </row>
    <row r="52543" spans="7:7">
      <c r="G52543"/>
    </row>
    <row r="52544" spans="7:7">
      <c r="G52544"/>
    </row>
    <row r="52545" spans="7:7">
      <c r="G52545"/>
    </row>
    <row r="52546" spans="7:7">
      <c r="G52546"/>
    </row>
    <row r="52547" spans="7:7">
      <c r="G52547"/>
    </row>
    <row r="52548" spans="7:7">
      <c r="G52548"/>
    </row>
    <row r="52549" spans="7:7">
      <c r="G52549"/>
    </row>
    <row r="52550" spans="7:7">
      <c r="G52550"/>
    </row>
    <row r="52551" spans="7:7">
      <c r="G52551"/>
    </row>
    <row r="52552" spans="7:7">
      <c r="G52552"/>
    </row>
    <row r="52553" spans="7:7">
      <c r="G52553"/>
    </row>
    <row r="52554" spans="7:7">
      <c r="G52554"/>
    </row>
    <row r="52555" spans="7:7">
      <c r="G52555"/>
    </row>
    <row r="52556" spans="7:7">
      <c r="G52556"/>
    </row>
    <row r="52557" spans="7:7">
      <c r="G52557"/>
    </row>
    <row r="52558" spans="7:7">
      <c r="G52558"/>
    </row>
    <row r="52559" spans="7:7">
      <c r="G52559"/>
    </row>
    <row r="52560" spans="7:7">
      <c r="G52560"/>
    </row>
    <row r="52561" spans="7:7">
      <c r="G52561"/>
    </row>
    <row r="52562" spans="7:7">
      <c r="G52562"/>
    </row>
    <row r="52563" spans="7:7">
      <c r="G52563"/>
    </row>
    <row r="52564" spans="7:7">
      <c r="G52564"/>
    </row>
    <row r="52565" spans="7:7">
      <c r="G52565"/>
    </row>
    <row r="52566" spans="7:7">
      <c r="G52566"/>
    </row>
    <row r="52567" spans="7:7">
      <c r="G52567"/>
    </row>
    <row r="52568" spans="7:7">
      <c r="G52568"/>
    </row>
    <row r="52569" spans="7:7">
      <c r="G52569"/>
    </row>
    <row r="52570" spans="7:7">
      <c r="G52570"/>
    </row>
    <row r="52571" spans="7:7">
      <c r="G52571"/>
    </row>
    <row r="52572" spans="7:7">
      <c r="G52572"/>
    </row>
    <row r="52573" spans="7:7">
      <c r="G52573"/>
    </row>
    <row r="52574" spans="7:7">
      <c r="G52574"/>
    </row>
    <row r="52575" spans="7:7">
      <c r="G52575"/>
    </row>
    <row r="52576" spans="7:7">
      <c r="G52576"/>
    </row>
    <row r="52577" spans="7:7">
      <c r="G52577"/>
    </row>
    <row r="52578" spans="7:7">
      <c r="G52578"/>
    </row>
    <row r="52579" spans="7:7">
      <c r="G52579"/>
    </row>
    <row r="52580" spans="7:7">
      <c r="G52580"/>
    </row>
    <row r="52581" spans="7:7">
      <c r="G52581"/>
    </row>
    <row r="52582" spans="7:7">
      <c r="G52582"/>
    </row>
    <row r="52583" spans="7:7">
      <c r="G52583"/>
    </row>
    <row r="52584" spans="7:7">
      <c r="G52584"/>
    </row>
    <row r="52585" spans="7:7">
      <c r="G52585"/>
    </row>
    <row r="52586" spans="7:7">
      <c r="G52586"/>
    </row>
    <row r="52587" spans="7:7">
      <c r="G52587"/>
    </row>
    <row r="52588" spans="7:7">
      <c r="G52588"/>
    </row>
    <row r="52589" spans="7:7">
      <c r="G52589"/>
    </row>
    <row r="52590" spans="7:7">
      <c r="G52590"/>
    </row>
    <row r="52591" spans="7:7">
      <c r="G52591"/>
    </row>
    <row r="52592" spans="7:7">
      <c r="G52592"/>
    </row>
    <row r="52593" spans="7:7">
      <c r="G52593"/>
    </row>
    <row r="52594" spans="7:7">
      <c r="G52594"/>
    </row>
    <row r="52595" spans="7:7">
      <c r="G52595"/>
    </row>
    <row r="52596" spans="7:7">
      <c r="G52596"/>
    </row>
    <row r="52597" spans="7:7">
      <c r="G52597"/>
    </row>
    <row r="52598" spans="7:7">
      <c r="G52598"/>
    </row>
    <row r="52599" spans="7:7">
      <c r="G52599"/>
    </row>
    <row r="52600" spans="7:7">
      <c r="G52600"/>
    </row>
    <row r="52601" spans="7:7">
      <c r="G52601"/>
    </row>
    <row r="52602" spans="7:7">
      <c r="G52602"/>
    </row>
    <row r="52603" spans="7:7">
      <c r="G52603"/>
    </row>
    <row r="52604" spans="7:7">
      <c r="G52604"/>
    </row>
    <row r="52605" spans="7:7">
      <c r="G52605"/>
    </row>
    <row r="52606" spans="7:7">
      <c r="G52606"/>
    </row>
    <row r="52607" spans="7:7">
      <c r="G52607"/>
    </row>
    <row r="52608" spans="7:7">
      <c r="G52608"/>
    </row>
    <row r="52609" spans="7:7">
      <c r="G52609"/>
    </row>
    <row r="52610" spans="7:7">
      <c r="G52610"/>
    </row>
    <row r="52611" spans="7:7">
      <c r="G52611"/>
    </row>
    <row r="52612" spans="7:7">
      <c r="G52612"/>
    </row>
    <row r="52613" spans="7:7">
      <c r="G52613"/>
    </row>
    <row r="52614" spans="7:7">
      <c r="G52614"/>
    </row>
    <row r="52615" spans="7:7">
      <c r="G52615"/>
    </row>
    <row r="52616" spans="7:7">
      <c r="G52616"/>
    </row>
    <row r="52617" spans="7:7">
      <c r="G52617"/>
    </row>
    <row r="52618" spans="7:7">
      <c r="G52618"/>
    </row>
    <row r="52619" spans="7:7">
      <c r="G52619"/>
    </row>
    <row r="52620" spans="7:7">
      <c r="G52620"/>
    </row>
    <row r="52621" spans="7:7">
      <c r="G52621"/>
    </row>
    <row r="52622" spans="7:7">
      <c r="G52622"/>
    </row>
    <row r="52623" spans="7:7">
      <c r="G52623"/>
    </row>
    <row r="52624" spans="7:7">
      <c r="G52624"/>
    </row>
    <row r="52625" spans="7:7">
      <c r="G52625"/>
    </row>
    <row r="52626" spans="7:7">
      <c r="G52626"/>
    </row>
    <row r="52627" spans="7:7">
      <c r="G52627"/>
    </row>
    <row r="52628" spans="7:7">
      <c r="G52628"/>
    </row>
    <row r="52629" spans="7:7">
      <c r="G52629"/>
    </row>
    <row r="52630" spans="7:7">
      <c r="G52630"/>
    </row>
    <row r="52631" spans="7:7">
      <c r="G52631"/>
    </row>
    <row r="52632" spans="7:7">
      <c r="G52632"/>
    </row>
    <row r="52633" spans="7:7">
      <c r="G52633"/>
    </row>
    <row r="52634" spans="7:7">
      <c r="G52634"/>
    </row>
    <row r="52635" spans="7:7">
      <c r="G52635"/>
    </row>
    <row r="52636" spans="7:7">
      <c r="G52636"/>
    </row>
    <row r="52637" spans="7:7">
      <c r="G52637"/>
    </row>
    <row r="52638" spans="7:7">
      <c r="G52638"/>
    </row>
    <row r="52639" spans="7:7">
      <c r="G52639"/>
    </row>
    <row r="52640" spans="7:7">
      <c r="G52640"/>
    </row>
    <row r="52641" spans="7:7">
      <c r="G52641"/>
    </row>
    <row r="52642" spans="7:7">
      <c r="G52642"/>
    </row>
    <row r="52643" spans="7:7">
      <c r="G52643"/>
    </row>
    <row r="52644" spans="7:7">
      <c r="G52644"/>
    </row>
    <row r="52645" spans="7:7">
      <c r="G52645"/>
    </row>
    <row r="52646" spans="7:7">
      <c r="G52646"/>
    </row>
    <row r="52647" spans="7:7">
      <c r="G52647"/>
    </row>
    <row r="52648" spans="7:7">
      <c r="G52648"/>
    </row>
    <row r="52649" spans="7:7">
      <c r="G52649"/>
    </row>
    <row r="52650" spans="7:7">
      <c r="G52650"/>
    </row>
    <row r="52651" spans="7:7">
      <c r="G52651"/>
    </row>
    <row r="52652" spans="7:7">
      <c r="G52652"/>
    </row>
    <row r="52653" spans="7:7">
      <c r="G52653"/>
    </row>
    <row r="52654" spans="7:7">
      <c r="G52654"/>
    </row>
    <row r="52655" spans="7:7">
      <c r="G52655"/>
    </row>
    <row r="52656" spans="7:7">
      <c r="G52656"/>
    </row>
    <row r="52657" spans="7:7">
      <c r="G52657"/>
    </row>
    <row r="52658" spans="7:7">
      <c r="G52658"/>
    </row>
    <row r="52659" spans="7:7">
      <c r="G52659"/>
    </row>
    <row r="52660" spans="7:7">
      <c r="G52660"/>
    </row>
    <row r="52661" spans="7:7">
      <c r="G52661"/>
    </row>
    <row r="52662" spans="7:7">
      <c r="G52662"/>
    </row>
    <row r="52663" spans="7:7">
      <c r="G52663"/>
    </row>
    <row r="52664" spans="7:7">
      <c r="G52664"/>
    </row>
    <row r="52665" spans="7:7">
      <c r="G52665"/>
    </row>
    <row r="52666" spans="7:7">
      <c r="G52666"/>
    </row>
    <row r="52667" spans="7:7">
      <c r="G52667"/>
    </row>
    <row r="52668" spans="7:7">
      <c r="G52668"/>
    </row>
    <row r="52669" spans="7:7">
      <c r="G52669"/>
    </row>
    <row r="52670" spans="7:7">
      <c r="G52670"/>
    </row>
    <row r="52671" spans="7:7">
      <c r="G52671"/>
    </row>
    <row r="52672" spans="7:7">
      <c r="G52672"/>
    </row>
    <row r="52673" spans="7:7">
      <c r="G52673"/>
    </row>
    <row r="52674" spans="7:7">
      <c r="G52674"/>
    </row>
    <row r="52675" spans="7:7">
      <c r="G52675"/>
    </row>
    <row r="52676" spans="7:7">
      <c r="G52676"/>
    </row>
    <row r="52677" spans="7:7">
      <c r="G52677"/>
    </row>
    <row r="52678" spans="7:7">
      <c r="G52678"/>
    </row>
    <row r="52679" spans="7:7">
      <c r="G52679"/>
    </row>
    <row r="52680" spans="7:7">
      <c r="G52680"/>
    </row>
    <row r="52681" spans="7:7">
      <c r="G52681"/>
    </row>
    <row r="52682" spans="7:7">
      <c r="G52682"/>
    </row>
    <row r="52683" spans="7:7">
      <c r="G52683"/>
    </row>
    <row r="52684" spans="7:7">
      <c r="G52684"/>
    </row>
    <row r="52685" spans="7:7">
      <c r="G52685"/>
    </row>
    <row r="52686" spans="7:7">
      <c r="G52686"/>
    </row>
    <row r="52687" spans="7:7">
      <c r="G52687"/>
    </row>
    <row r="52688" spans="7:7">
      <c r="G52688"/>
    </row>
    <row r="52689" spans="7:7">
      <c r="G52689"/>
    </row>
    <row r="52690" spans="7:7">
      <c r="G52690"/>
    </row>
    <row r="52691" spans="7:7">
      <c r="G52691"/>
    </row>
    <row r="52692" spans="7:7">
      <c r="G52692"/>
    </row>
    <row r="52693" spans="7:7">
      <c r="G52693"/>
    </row>
    <row r="52694" spans="7:7">
      <c r="G52694"/>
    </row>
    <row r="52695" spans="7:7">
      <c r="G52695"/>
    </row>
    <row r="52696" spans="7:7">
      <c r="G52696"/>
    </row>
    <row r="52697" spans="7:7">
      <c r="G52697"/>
    </row>
    <row r="52698" spans="7:7">
      <c r="G52698"/>
    </row>
    <row r="52699" spans="7:7">
      <c r="G52699"/>
    </row>
    <row r="52700" spans="7:7">
      <c r="G52700"/>
    </row>
    <row r="52701" spans="7:7">
      <c r="G52701"/>
    </row>
    <row r="52702" spans="7:7">
      <c r="G52702"/>
    </row>
    <row r="52703" spans="7:7">
      <c r="G52703"/>
    </row>
    <row r="52704" spans="7:7">
      <c r="G52704"/>
    </row>
    <row r="52705" spans="7:7">
      <c r="G52705"/>
    </row>
    <row r="52706" spans="7:7">
      <c r="G52706"/>
    </row>
    <row r="52707" spans="7:7">
      <c r="G52707"/>
    </row>
    <row r="52708" spans="7:7">
      <c r="G52708"/>
    </row>
    <row r="52709" spans="7:7">
      <c r="G52709"/>
    </row>
    <row r="52710" spans="7:7">
      <c r="G52710"/>
    </row>
    <row r="52711" spans="7:7">
      <c r="G52711"/>
    </row>
    <row r="52712" spans="7:7">
      <c r="G52712"/>
    </row>
    <row r="52713" spans="7:7">
      <c r="G52713"/>
    </row>
    <row r="52714" spans="7:7">
      <c r="G52714"/>
    </row>
    <row r="52715" spans="7:7">
      <c r="G52715"/>
    </row>
    <row r="52716" spans="7:7">
      <c r="G52716"/>
    </row>
    <row r="52717" spans="7:7">
      <c r="G52717"/>
    </row>
    <row r="52718" spans="7:7">
      <c r="G52718"/>
    </row>
    <row r="52719" spans="7:7">
      <c r="G52719"/>
    </row>
    <row r="52720" spans="7:7">
      <c r="G52720"/>
    </row>
    <row r="52721" spans="7:7">
      <c r="G52721"/>
    </row>
    <row r="52722" spans="7:7">
      <c r="G52722"/>
    </row>
    <row r="52723" spans="7:7">
      <c r="G52723"/>
    </row>
    <row r="52724" spans="7:7">
      <c r="G52724"/>
    </row>
    <row r="52725" spans="7:7">
      <c r="G52725"/>
    </row>
    <row r="52726" spans="7:7">
      <c r="G52726"/>
    </row>
    <row r="52727" spans="7:7">
      <c r="G52727"/>
    </row>
    <row r="52728" spans="7:7">
      <c r="G52728"/>
    </row>
    <row r="52729" spans="7:7">
      <c r="G52729"/>
    </row>
    <row r="52730" spans="7:7">
      <c r="G52730"/>
    </row>
    <row r="52731" spans="7:7">
      <c r="G52731"/>
    </row>
    <row r="52732" spans="7:7">
      <c r="G52732"/>
    </row>
    <row r="52733" spans="7:7">
      <c r="G52733"/>
    </row>
    <row r="52734" spans="7:7">
      <c r="G52734"/>
    </row>
    <row r="52735" spans="7:7">
      <c r="G52735"/>
    </row>
    <row r="52736" spans="7:7">
      <c r="G52736"/>
    </row>
    <row r="52737" spans="7:7">
      <c r="G52737"/>
    </row>
    <row r="52738" spans="7:7">
      <c r="G52738"/>
    </row>
    <row r="52739" spans="7:7">
      <c r="G52739"/>
    </row>
    <row r="52740" spans="7:7">
      <c r="G52740"/>
    </row>
    <row r="52741" spans="7:7">
      <c r="G52741"/>
    </row>
    <row r="52742" spans="7:7">
      <c r="G52742"/>
    </row>
    <row r="52743" spans="7:7">
      <c r="G52743"/>
    </row>
    <row r="52744" spans="7:7">
      <c r="G52744"/>
    </row>
    <row r="52745" spans="7:7">
      <c r="G52745"/>
    </row>
    <row r="52746" spans="7:7">
      <c r="G52746"/>
    </row>
    <row r="52747" spans="7:7">
      <c r="G52747"/>
    </row>
    <row r="52748" spans="7:7">
      <c r="G52748"/>
    </row>
    <row r="52749" spans="7:7">
      <c r="G52749"/>
    </row>
    <row r="52750" spans="7:7">
      <c r="G52750"/>
    </row>
    <row r="52751" spans="7:7">
      <c r="G52751"/>
    </row>
    <row r="52752" spans="7:7">
      <c r="G52752"/>
    </row>
    <row r="52753" spans="7:7">
      <c r="G52753"/>
    </row>
    <row r="52754" spans="7:7">
      <c r="G52754"/>
    </row>
    <row r="52755" spans="7:7">
      <c r="G52755"/>
    </row>
    <row r="52756" spans="7:7">
      <c r="G52756"/>
    </row>
    <row r="52757" spans="7:7">
      <c r="G52757"/>
    </row>
    <row r="52758" spans="7:7">
      <c r="G52758"/>
    </row>
    <row r="52759" spans="7:7">
      <c r="G52759"/>
    </row>
    <row r="52760" spans="7:7">
      <c r="G52760"/>
    </row>
    <row r="52761" spans="7:7">
      <c r="G52761"/>
    </row>
    <row r="52762" spans="7:7">
      <c r="G52762"/>
    </row>
    <row r="52763" spans="7:7">
      <c r="G52763"/>
    </row>
    <row r="52764" spans="7:7">
      <c r="G52764"/>
    </row>
    <row r="52765" spans="7:7">
      <c r="G52765"/>
    </row>
    <row r="52766" spans="7:7">
      <c r="G52766"/>
    </row>
    <row r="52767" spans="7:7">
      <c r="G52767"/>
    </row>
    <row r="52768" spans="7:7">
      <c r="G52768"/>
    </row>
    <row r="52769" spans="7:7">
      <c r="G52769"/>
    </row>
    <row r="52770" spans="7:7">
      <c r="G52770"/>
    </row>
    <row r="52771" spans="7:7">
      <c r="G52771"/>
    </row>
    <row r="52772" spans="7:7">
      <c r="G52772"/>
    </row>
    <row r="52773" spans="7:7">
      <c r="G52773"/>
    </row>
    <row r="52774" spans="7:7">
      <c r="G52774"/>
    </row>
    <row r="52775" spans="7:7">
      <c r="G52775"/>
    </row>
    <row r="52776" spans="7:7">
      <c r="G52776"/>
    </row>
    <row r="52777" spans="7:7">
      <c r="G52777"/>
    </row>
    <row r="52778" spans="7:7">
      <c r="G52778"/>
    </row>
    <row r="52779" spans="7:7">
      <c r="G52779"/>
    </row>
    <row r="52780" spans="7:7">
      <c r="G52780"/>
    </row>
    <row r="52781" spans="7:7">
      <c r="G52781"/>
    </row>
    <row r="52782" spans="7:7">
      <c r="G52782"/>
    </row>
    <row r="52783" spans="7:7">
      <c r="G52783"/>
    </row>
    <row r="52784" spans="7:7">
      <c r="G52784"/>
    </row>
    <row r="52785" spans="7:7">
      <c r="G52785"/>
    </row>
    <row r="52786" spans="7:7">
      <c r="G52786"/>
    </row>
    <row r="52787" spans="7:7">
      <c r="G52787"/>
    </row>
    <row r="52788" spans="7:7">
      <c r="G52788"/>
    </row>
    <row r="52789" spans="7:7">
      <c r="G52789"/>
    </row>
    <row r="52790" spans="7:7">
      <c r="G52790"/>
    </row>
    <row r="52791" spans="7:7">
      <c r="G52791"/>
    </row>
    <row r="52792" spans="7:7">
      <c r="G52792"/>
    </row>
    <row r="52793" spans="7:7">
      <c r="G52793"/>
    </row>
    <row r="52794" spans="7:7">
      <c r="G52794"/>
    </row>
    <row r="52795" spans="7:7">
      <c r="G52795"/>
    </row>
    <row r="52796" spans="7:7">
      <c r="G52796"/>
    </row>
    <row r="52797" spans="7:7">
      <c r="G52797"/>
    </row>
    <row r="52798" spans="7:7">
      <c r="G52798"/>
    </row>
    <row r="52799" spans="7:7">
      <c r="G52799"/>
    </row>
    <row r="52800" spans="7:7">
      <c r="G52800"/>
    </row>
    <row r="52801" spans="7:7">
      <c r="G52801"/>
    </row>
    <row r="52802" spans="7:7">
      <c r="G52802"/>
    </row>
    <row r="52803" spans="7:7">
      <c r="G52803"/>
    </row>
    <row r="52804" spans="7:7">
      <c r="G52804"/>
    </row>
    <row r="52805" spans="7:7">
      <c r="G52805"/>
    </row>
    <row r="52806" spans="7:7">
      <c r="G52806"/>
    </row>
    <row r="52807" spans="7:7">
      <c r="G52807"/>
    </row>
    <row r="52808" spans="7:7">
      <c r="G52808"/>
    </row>
    <row r="52809" spans="7:7">
      <c r="G52809"/>
    </row>
    <row r="52810" spans="7:7">
      <c r="G52810"/>
    </row>
    <row r="52811" spans="7:7">
      <c r="G52811"/>
    </row>
    <row r="52812" spans="7:7">
      <c r="G52812"/>
    </row>
    <row r="52813" spans="7:7">
      <c r="G52813"/>
    </row>
    <row r="52814" spans="7:7">
      <c r="G52814"/>
    </row>
    <row r="52815" spans="7:7">
      <c r="G52815"/>
    </row>
    <row r="52816" spans="7:7">
      <c r="G52816"/>
    </row>
    <row r="52817" spans="7:7">
      <c r="G52817"/>
    </row>
    <row r="52818" spans="7:7">
      <c r="G52818"/>
    </row>
    <row r="52819" spans="7:7">
      <c r="G52819"/>
    </row>
    <row r="52820" spans="7:7">
      <c r="G52820"/>
    </row>
    <row r="52821" spans="7:7">
      <c r="G52821"/>
    </row>
    <row r="52822" spans="7:7">
      <c r="G52822"/>
    </row>
    <row r="52823" spans="7:7">
      <c r="G52823"/>
    </row>
    <row r="52824" spans="7:7">
      <c r="G52824"/>
    </row>
    <row r="52825" spans="7:7">
      <c r="G52825"/>
    </row>
    <row r="52826" spans="7:7">
      <c r="G52826"/>
    </row>
    <row r="52827" spans="7:7">
      <c r="G52827"/>
    </row>
    <row r="52828" spans="7:7">
      <c r="G52828"/>
    </row>
    <row r="52829" spans="7:7">
      <c r="G52829"/>
    </row>
    <row r="52830" spans="7:7">
      <c r="G52830"/>
    </row>
    <row r="52831" spans="7:7">
      <c r="G52831"/>
    </row>
    <row r="52832" spans="7:7">
      <c r="G52832"/>
    </row>
    <row r="52833" spans="7:7">
      <c r="G52833"/>
    </row>
    <row r="52834" spans="7:7">
      <c r="G52834"/>
    </row>
    <row r="52835" spans="7:7">
      <c r="G52835"/>
    </row>
    <row r="52836" spans="7:7">
      <c r="G52836"/>
    </row>
    <row r="52837" spans="7:7">
      <c r="G52837"/>
    </row>
    <row r="52838" spans="7:7">
      <c r="G52838"/>
    </row>
    <row r="52839" spans="7:7">
      <c r="G52839"/>
    </row>
    <row r="52840" spans="7:7">
      <c r="G52840"/>
    </row>
    <row r="52841" spans="7:7">
      <c r="G52841"/>
    </row>
    <row r="52842" spans="7:7">
      <c r="G52842"/>
    </row>
    <row r="52843" spans="7:7">
      <c r="G52843"/>
    </row>
    <row r="52844" spans="7:7">
      <c r="G52844"/>
    </row>
    <row r="52845" spans="7:7">
      <c r="G52845"/>
    </row>
    <row r="52846" spans="7:7">
      <c r="G52846"/>
    </row>
    <row r="52847" spans="7:7">
      <c r="G52847"/>
    </row>
    <row r="52848" spans="7:7">
      <c r="G52848"/>
    </row>
    <row r="52849" spans="7:7">
      <c r="G52849"/>
    </row>
    <row r="52850" spans="7:7">
      <c r="G52850"/>
    </row>
    <row r="52851" spans="7:7">
      <c r="G52851"/>
    </row>
    <row r="52852" spans="7:7">
      <c r="G52852"/>
    </row>
    <row r="52853" spans="7:7">
      <c r="G52853"/>
    </row>
    <row r="52854" spans="7:7">
      <c r="G52854"/>
    </row>
    <row r="52855" spans="7:7">
      <c r="G52855"/>
    </row>
    <row r="52856" spans="7:7">
      <c r="G52856"/>
    </row>
    <row r="52857" spans="7:7">
      <c r="G52857"/>
    </row>
    <row r="52858" spans="7:7">
      <c r="G52858"/>
    </row>
    <row r="52859" spans="7:7">
      <c r="G52859"/>
    </row>
    <row r="52860" spans="7:7">
      <c r="G52860"/>
    </row>
    <row r="52861" spans="7:7">
      <c r="G52861"/>
    </row>
    <row r="52862" spans="7:7">
      <c r="G52862"/>
    </row>
    <row r="52863" spans="7:7">
      <c r="G52863"/>
    </row>
    <row r="52864" spans="7:7">
      <c r="G52864"/>
    </row>
    <row r="52865" spans="7:7">
      <c r="G52865"/>
    </row>
    <row r="52866" spans="7:7">
      <c r="G52866"/>
    </row>
    <row r="52867" spans="7:7">
      <c r="G52867"/>
    </row>
    <row r="52868" spans="7:7">
      <c r="G52868"/>
    </row>
    <row r="52869" spans="7:7">
      <c r="G52869"/>
    </row>
    <row r="52870" spans="7:7">
      <c r="G52870"/>
    </row>
    <row r="52871" spans="7:7">
      <c r="G52871"/>
    </row>
    <row r="52872" spans="7:7">
      <c r="G52872"/>
    </row>
    <row r="52873" spans="7:7">
      <c r="G52873"/>
    </row>
    <row r="52874" spans="7:7">
      <c r="G52874"/>
    </row>
    <row r="52875" spans="7:7">
      <c r="G52875"/>
    </row>
    <row r="52876" spans="7:7">
      <c r="G52876"/>
    </row>
    <row r="52877" spans="7:7">
      <c r="G52877"/>
    </row>
    <row r="52878" spans="7:7">
      <c r="G52878"/>
    </row>
    <row r="52879" spans="7:7">
      <c r="G52879"/>
    </row>
    <row r="52880" spans="7:7">
      <c r="G52880"/>
    </row>
    <row r="52881" spans="7:7">
      <c r="G52881"/>
    </row>
    <row r="52882" spans="7:7">
      <c r="G52882"/>
    </row>
    <row r="52883" spans="7:7">
      <c r="G52883"/>
    </row>
    <row r="52884" spans="7:7">
      <c r="G52884"/>
    </row>
    <row r="52885" spans="7:7">
      <c r="G52885"/>
    </row>
    <row r="52886" spans="7:7">
      <c r="G52886"/>
    </row>
    <row r="52887" spans="7:7">
      <c r="G52887"/>
    </row>
    <row r="52888" spans="7:7">
      <c r="G52888"/>
    </row>
    <row r="52889" spans="7:7">
      <c r="G52889"/>
    </row>
    <row r="52890" spans="7:7">
      <c r="G52890"/>
    </row>
    <row r="52891" spans="7:7">
      <c r="G52891"/>
    </row>
    <row r="52892" spans="7:7">
      <c r="G52892"/>
    </row>
    <row r="52893" spans="7:7">
      <c r="G52893"/>
    </row>
    <row r="52894" spans="7:7">
      <c r="G52894"/>
    </row>
    <row r="52895" spans="7:7">
      <c r="G52895"/>
    </row>
    <row r="52896" spans="7:7">
      <c r="G52896"/>
    </row>
    <row r="52897" spans="7:7">
      <c r="G52897"/>
    </row>
    <row r="52898" spans="7:7">
      <c r="G52898"/>
    </row>
    <row r="52899" spans="7:7">
      <c r="G52899"/>
    </row>
    <row r="52900" spans="7:7">
      <c r="G52900"/>
    </row>
    <row r="52901" spans="7:7">
      <c r="G52901"/>
    </row>
    <row r="52902" spans="7:7">
      <c r="G52902"/>
    </row>
    <row r="52903" spans="7:7">
      <c r="G52903"/>
    </row>
    <row r="52904" spans="7:7">
      <c r="G52904"/>
    </row>
    <row r="52905" spans="7:7">
      <c r="G52905"/>
    </row>
    <row r="52906" spans="7:7">
      <c r="G52906"/>
    </row>
    <row r="52907" spans="7:7">
      <c r="G52907"/>
    </row>
    <row r="52908" spans="7:7">
      <c r="G52908"/>
    </row>
    <row r="52909" spans="7:7">
      <c r="G52909"/>
    </row>
    <row r="52910" spans="7:7">
      <c r="G52910"/>
    </row>
    <row r="52911" spans="7:7">
      <c r="G52911"/>
    </row>
    <row r="52912" spans="7:7">
      <c r="G52912"/>
    </row>
    <row r="52913" spans="7:7">
      <c r="G52913"/>
    </row>
    <row r="52914" spans="7:7">
      <c r="G52914"/>
    </row>
    <row r="52915" spans="7:7">
      <c r="G52915"/>
    </row>
    <row r="52916" spans="7:7">
      <c r="G52916"/>
    </row>
    <row r="52917" spans="7:7">
      <c r="G52917"/>
    </row>
    <row r="52918" spans="7:7">
      <c r="G52918"/>
    </row>
    <row r="52919" spans="7:7">
      <c r="G52919"/>
    </row>
    <row r="52920" spans="7:7">
      <c r="G52920"/>
    </row>
    <row r="52921" spans="7:7">
      <c r="G52921"/>
    </row>
    <row r="52922" spans="7:7">
      <c r="G52922"/>
    </row>
    <row r="52923" spans="7:7">
      <c r="G52923"/>
    </row>
    <row r="52924" spans="7:7">
      <c r="G52924"/>
    </row>
    <row r="52925" spans="7:7">
      <c r="G52925"/>
    </row>
    <row r="52926" spans="7:7">
      <c r="G52926"/>
    </row>
    <row r="52927" spans="7:7">
      <c r="G52927"/>
    </row>
    <row r="52928" spans="7:7">
      <c r="G52928"/>
    </row>
    <row r="52929" spans="7:7">
      <c r="G52929"/>
    </row>
    <row r="52930" spans="7:7">
      <c r="G52930"/>
    </row>
    <row r="52931" spans="7:7">
      <c r="G52931"/>
    </row>
    <row r="52932" spans="7:7">
      <c r="G52932"/>
    </row>
    <row r="52933" spans="7:7">
      <c r="G52933"/>
    </row>
    <row r="52934" spans="7:7">
      <c r="G52934"/>
    </row>
    <row r="52935" spans="7:7">
      <c r="G52935"/>
    </row>
    <row r="52936" spans="7:7">
      <c r="G52936"/>
    </row>
    <row r="52937" spans="7:7">
      <c r="G52937"/>
    </row>
    <row r="52938" spans="7:7">
      <c r="G52938"/>
    </row>
    <row r="52939" spans="7:7">
      <c r="G52939"/>
    </row>
    <row r="52940" spans="7:7">
      <c r="G52940"/>
    </row>
    <row r="52941" spans="7:7">
      <c r="G52941"/>
    </row>
    <row r="52942" spans="7:7">
      <c r="G52942"/>
    </row>
    <row r="52943" spans="7:7">
      <c r="G52943"/>
    </row>
    <row r="52944" spans="7:7">
      <c r="G52944"/>
    </row>
    <row r="52945" spans="7:7">
      <c r="G52945"/>
    </row>
    <row r="52946" spans="7:7">
      <c r="G52946"/>
    </row>
    <row r="52947" spans="7:7">
      <c r="G52947"/>
    </row>
    <row r="52948" spans="7:7">
      <c r="G52948"/>
    </row>
    <row r="52949" spans="7:7">
      <c r="G52949"/>
    </row>
    <row r="52950" spans="7:7">
      <c r="G52950"/>
    </row>
    <row r="52951" spans="7:7">
      <c r="G52951"/>
    </row>
    <row r="52952" spans="7:7">
      <c r="G52952"/>
    </row>
    <row r="52953" spans="7:7">
      <c r="G52953"/>
    </row>
    <row r="52954" spans="7:7">
      <c r="G52954"/>
    </row>
    <row r="52955" spans="7:7">
      <c r="G52955"/>
    </row>
    <row r="52956" spans="7:7">
      <c r="G52956"/>
    </row>
    <row r="52957" spans="7:7">
      <c r="G52957"/>
    </row>
    <row r="52958" spans="7:7">
      <c r="G52958"/>
    </row>
    <row r="52959" spans="7:7">
      <c r="G52959"/>
    </row>
    <row r="52960" spans="7:7">
      <c r="G52960"/>
    </row>
    <row r="52961" spans="7:7">
      <c r="G52961"/>
    </row>
    <row r="52962" spans="7:7">
      <c r="G52962"/>
    </row>
    <row r="52963" spans="7:7">
      <c r="G52963"/>
    </row>
    <row r="52964" spans="7:7">
      <c r="G52964"/>
    </row>
    <row r="52965" spans="7:7">
      <c r="G52965"/>
    </row>
    <row r="52966" spans="7:7">
      <c r="G52966"/>
    </row>
    <row r="52967" spans="7:7">
      <c r="G52967"/>
    </row>
    <row r="52968" spans="7:7">
      <c r="G52968"/>
    </row>
    <row r="52969" spans="7:7">
      <c r="G52969"/>
    </row>
    <row r="52970" spans="7:7">
      <c r="G52970"/>
    </row>
    <row r="52971" spans="7:7">
      <c r="G52971"/>
    </row>
    <row r="52972" spans="7:7">
      <c r="G52972"/>
    </row>
    <row r="52973" spans="7:7">
      <c r="G52973"/>
    </row>
    <row r="52974" spans="7:7">
      <c r="G52974"/>
    </row>
    <row r="52975" spans="7:7">
      <c r="G52975"/>
    </row>
    <row r="52976" spans="7:7">
      <c r="G52976"/>
    </row>
    <row r="52977" spans="7:7">
      <c r="G52977"/>
    </row>
    <row r="52978" spans="7:7">
      <c r="G52978"/>
    </row>
    <row r="52979" spans="7:7">
      <c r="G52979"/>
    </row>
    <row r="52980" spans="7:7">
      <c r="G52980"/>
    </row>
    <row r="52981" spans="7:7">
      <c r="G52981"/>
    </row>
    <row r="52982" spans="7:7">
      <c r="G52982"/>
    </row>
    <row r="52983" spans="7:7">
      <c r="G52983"/>
    </row>
    <row r="52984" spans="7:7">
      <c r="G52984"/>
    </row>
    <row r="52985" spans="7:7">
      <c r="G52985"/>
    </row>
    <row r="52986" spans="7:7">
      <c r="G52986"/>
    </row>
    <row r="52987" spans="7:7">
      <c r="G52987"/>
    </row>
    <row r="52988" spans="7:7">
      <c r="G52988"/>
    </row>
    <row r="52989" spans="7:7">
      <c r="G52989"/>
    </row>
    <row r="52990" spans="7:7">
      <c r="G52990"/>
    </row>
    <row r="52991" spans="7:7">
      <c r="G52991"/>
    </row>
    <row r="52992" spans="7:7">
      <c r="G52992"/>
    </row>
    <row r="52993" spans="7:7">
      <c r="G52993"/>
    </row>
    <row r="52994" spans="7:7">
      <c r="G52994"/>
    </row>
    <row r="52995" spans="7:7">
      <c r="G52995"/>
    </row>
    <row r="52996" spans="7:7">
      <c r="G52996"/>
    </row>
    <row r="52997" spans="7:7">
      <c r="G52997"/>
    </row>
    <row r="52998" spans="7:7">
      <c r="G52998"/>
    </row>
    <row r="52999" spans="7:7">
      <c r="G52999"/>
    </row>
    <row r="53000" spans="7:7">
      <c r="G53000"/>
    </row>
    <row r="53001" spans="7:7">
      <c r="G53001"/>
    </row>
    <row r="53002" spans="7:7">
      <c r="G53002"/>
    </row>
    <row r="53003" spans="7:7">
      <c r="G53003"/>
    </row>
    <row r="53004" spans="7:7">
      <c r="G53004"/>
    </row>
    <row r="53005" spans="7:7">
      <c r="G53005"/>
    </row>
    <row r="53006" spans="7:7">
      <c r="G53006"/>
    </row>
    <row r="53007" spans="7:7">
      <c r="G53007"/>
    </row>
    <row r="53008" spans="7:7">
      <c r="G53008"/>
    </row>
    <row r="53009" spans="7:7">
      <c r="G53009"/>
    </row>
    <row r="53010" spans="7:7">
      <c r="G53010"/>
    </row>
    <row r="53011" spans="7:7">
      <c r="G53011"/>
    </row>
    <row r="53012" spans="7:7">
      <c r="G53012"/>
    </row>
    <row r="53013" spans="7:7">
      <c r="G53013"/>
    </row>
    <row r="53014" spans="7:7">
      <c r="G53014"/>
    </row>
    <row r="53015" spans="7:7">
      <c r="G53015"/>
    </row>
    <row r="53016" spans="7:7">
      <c r="G53016"/>
    </row>
    <row r="53017" spans="7:7">
      <c r="G53017"/>
    </row>
    <row r="53018" spans="7:7">
      <c r="G53018"/>
    </row>
    <row r="53019" spans="7:7">
      <c r="G53019"/>
    </row>
    <row r="53020" spans="7:7">
      <c r="G53020"/>
    </row>
    <row r="53021" spans="7:7">
      <c r="G53021"/>
    </row>
    <row r="53022" spans="7:7">
      <c r="G53022"/>
    </row>
    <row r="53023" spans="7:7">
      <c r="G53023"/>
    </row>
    <row r="53024" spans="7:7">
      <c r="G53024"/>
    </row>
    <row r="53025" spans="7:7">
      <c r="G53025"/>
    </row>
    <row r="53026" spans="7:7">
      <c r="G53026"/>
    </row>
    <row r="53027" spans="7:7">
      <c r="G53027"/>
    </row>
    <row r="53028" spans="7:7">
      <c r="G53028"/>
    </row>
    <row r="53029" spans="7:7">
      <c r="G53029"/>
    </row>
    <row r="53030" spans="7:7">
      <c r="G53030"/>
    </row>
    <row r="53031" spans="7:7">
      <c r="G53031"/>
    </row>
    <row r="53032" spans="7:7">
      <c r="G53032"/>
    </row>
    <row r="53033" spans="7:7">
      <c r="G53033"/>
    </row>
    <row r="53034" spans="7:7">
      <c r="G53034"/>
    </row>
    <row r="53035" spans="7:7">
      <c r="G53035"/>
    </row>
    <row r="53036" spans="7:7">
      <c r="G53036"/>
    </row>
    <row r="53037" spans="7:7">
      <c r="G53037"/>
    </row>
    <row r="53038" spans="7:7">
      <c r="G53038"/>
    </row>
    <row r="53039" spans="7:7">
      <c r="G53039"/>
    </row>
    <row r="53040" spans="7:7">
      <c r="G53040"/>
    </row>
    <row r="53041" spans="7:7">
      <c r="G53041"/>
    </row>
    <row r="53042" spans="7:7">
      <c r="G53042"/>
    </row>
    <row r="53043" spans="7:7">
      <c r="G53043"/>
    </row>
    <row r="53044" spans="7:7">
      <c r="G53044"/>
    </row>
    <row r="53045" spans="7:7">
      <c r="G53045"/>
    </row>
    <row r="53046" spans="7:7">
      <c r="G53046"/>
    </row>
    <row r="53047" spans="7:7">
      <c r="G53047"/>
    </row>
    <row r="53048" spans="7:7">
      <c r="G53048"/>
    </row>
    <row r="53049" spans="7:7">
      <c r="G53049"/>
    </row>
    <row r="53050" spans="7:7">
      <c r="G53050"/>
    </row>
    <row r="53051" spans="7:7">
      <c r="G53051"/>
    </row>
    <row r="53052" spans="7:7">
      <c r="G53052"/>
    </row>
    <row r="53053" spans="7:7">
      <c r="G53053"/>
    </row>
    <row r="53054" spans="7:7">
      <c r="G53054"/>
    </row>
    <row r="53055" spans="7:7">
      <c r="G53055"/>
    </row>
    <row r="53056" spans="7:7">
      <c r="G53056"/>
    </row>
    <row r="53057" spans="7:7">
      <c r="G53057"/>
    </row>
    <row r="53058" spans="7:7">
      <c r="G53058"/>
    </row>
    <row r="53059" spans="7:7">
      <c r="G53059"/>
    </row>
    <row r="53060" spans="7:7">
      <c r="G53060"/>
    </row>
    <row r="53061" spans="7:7">
      <c r="G53061"/>
    </row>
    <row r="53062" spans="7:7">
      <c r="G53062"/>
    </row>
    <row r="53063" spans="7:7">
      <c r="G53063"/>
    </row>
    <row r="53064" spans="7:7">
      <c r="G53064"/>
    </row>
    <row r="53065" spans="7:7">
      <c r="G53065"/>
    </row>
    <row r="53066" spans="7:7">
      <c r="G53066"/>
    </row>
    <row r="53067" spans="7:7">
      <c r="G53067"/>
    </row>
    <row r="53068" spans="7:7">
      <c r="G53068"/>
    </row>
    <row r="53069" spans="7:7">
      <c r="G53069"/>
    </row>
    <row r="53070" spans="7:7">
      <c r="G53070"/>
    </row>
    <row r="53071" spans="7:7">
      <c r="G53071"/>
    </row>
    <row r="53072" spans="7:7">
      <c r="G53072"/>
    </row>
    <row r="53073" spans="7:7">
      <c r="G53073"/>
    </row>
    <row r="53074" spans="7:7">
      <c r="G53074"/>
    </row>
    <row r="53075" spans="7:7">
      <c r="G53075"/>
    </row>
    <row r="53076" spans="7:7">
      <c r="G53076"/>
    </row>
    <row r="53077" spans="7:7">
      <c r="G53077"/>
    </row>
    <row r="53078" spans="7:7">
      <c r="G53078"/>
    </row>
    <row r="53079" spans="7:7">
      <c r="G53079"/>
    </row>
    <row r="53080" spans="7:7">
      <c r="G53080"/>
    </row>
    <row r="53081" spans="7:7">
      <c r="G53081"/>
    </row>
    <row r="53082" spans="7:7">
      <c r="G53082"/>
    </row>
    <row r="53083" spans="7:7">
      <c r="G53083"/>
    </row>
    <row r="53084" spans="7:7">
      <c r="G53084"/>
    </row>
    <row r="53085" spans="7:7">
      <c r="G53085"/>
    </row>
    <row r="53086" spans="7:7">
      <c r="G53086"/>
    </row>
    <row r="53087" spans="7:7">
      <c r="G53087"/>
    </row>
    <row r="53088" spans="7:7">
      <c r="G53088"/>
    </row>
    <row r="53089" spans="7:7">
      <c r="G53089"/>
    </row>
    <row r="53090" spans="7:7">
      <c r="G53090"/>
    </row>
    <row r="53091" spans="7:7">
      <c r="G53091"/>
    </row>
    <row r="53092" spans="7:7">
      <c r="G53092"/>
    </row>
    <row r="53093" spans="7:7">
      <c r="G53093"/>
    </row>
    <row r="53094" spans="7:7">
      <c r="G53094"/>
    </row>
    <row r="53095" spans="7:7">
      <c r="G53095"/>
    </row>
    <row r="53096" spans="7:7">
      <c r="G53096"/>
    </row>
    <row r="53097" spans="7:7">
      <c r="G53097"/>
    </row>
    <row r="53098" spans="7:7">
      <c r="G53098"/>
    </row>
    <row r="53099" spans="7:7">
      <c r="G53099"/>
    </row>
    <row r="53100" spans="7:7">
      <c r="G53100"/>
    </row>
    <row r="53101" spans="7:7">
      <c r="G53101"/>
    </row>
    <row r="53102" spans="7:7">
      <c r="G53102"/>
    </row>
    <row r="53103" spans="7:7">
      <c r="G53103"/>
    </row>
    <row r="53104" spans="7:7">
      <c r="G53104"/>
    </row>
    <row r="53105" spans="7:7">
      <c r="G53105"/>
    </row>
    <row r="53106" spans="7:7">
      <c r="G53106"/>
    </row>
    <row r="53107" spans="7:7">
      <c r="G53107"/>
    </row>
    <row r="53108" spans="7:7">
      <c r="G53108"/>
    </row>
    <row r="53109" spans="7:7">
      <c r="G53109"/>
    </row>
    <row r="53110" spans="7:7">
      <c r="G53110"/>
    </row>
    <row r="53111" spans="7:7">
      <c r="G53111"/>
    </row>
    <row r="53112" spans="7:7">
      <c r="G53112"/>
    </row>
    <row r="53113" spans="7:7">
      <c r="G53113"/>
    </row>
    <row r="53114" spans="7:7">
      <c r="G53114"/>
    </row>
    <row r="53115" spans="7:7">
      <c r="G53115"/>
    </row>
    <row r="53116" spans="7:7">
      <c r="G53116"/>
    </row>
    <row r="53117" spans="7:7">
      <c r="G53117"/>
    </row>
    <row r="53118" spans="7:7">
      <c r="G53118"/>
    </row>
    <row r="53119" spans="7:7">
      <c r="G53119"/>
    </row>
    <row r="53120" spans="7:7">
      <c r="G53120"/>
    </row>
    <row r="53121" spans="7:7">
      <c r="G53121"/>
    </row>
    <row r="53122" spans="7:7">
      <c r="G53122"/>
    </row>
    <row r="53123" spans="7:7">
      <c r="G53123"/>
    </row>
    <row r="53124" spans="7:7">
      <c r="G53124"/>
    </row>
    <row r="53125" spans="7:7">
      <c r="G53125"/>
    </row>
    <row r="53126" spans="7:7">
      <c r="G53126"/>
    </row>
    <row r="53127" spans="7:7">
      <c r="G53127"/>
    </row>
    <row r="53128" spans="7:7">
      <c r="G53128"/>
    </row>
    <row r="53129" spans="7:7">
      <c r="G53129"/>
    </row>
    <row r="53130" spans="7:7">
      <c r="G53130"/>
    </row>
    <row r="53131" spans="7:7">
      <c r="G53131"/>
    </row>
    <row r="53132" spans="7:7">
      <c r="G53132"/>
    </row>
    <row r="53133" spans="7:7">
      <c r="G53133"/>
    </row>
    <row r="53134" spans="7:7">
      <c r="G53134"/>
    </row>
    <row r="53135" spans="7:7">
      <c r="G53135"/>
    </row>
    <row r="53136" spans="7:7">
      <c r="G53136"/>
    </row>
    <row r="53137" spans="7:7">
      <c r="G53137"/>
    </row>
    <row r="53138" spans="7:7">
      <c r="G53138"/>
    </row>
    <row r="53139" spans="7:7">
      <c r="G53139"/>
    </row>
    <row r="53140" spans="7:7">
      <c r="G53140"/>
    </row>
    <row r="53141" spans="7:7">
      <c r="G53141"/>
    </row>
    <row r="53142" spans="7:7">
      <c r="G53142"/>
    </row>
    <row r="53143" spans="7:7">
      <c r="G53143"/>
    </row>
    <row r="53144" spans="7:7">
      <c r="G53144"/>
    </row>
    <row r="53145" spans="7:7">
      <c r="G53145"/>
    </row>
    <row r="53146" spans="7:7">
      <c r="G53146"/>
    </row>
    <row r="53147" spans="7:7">
      <c r="G53147"/>
    </row>
    <row r="53148" spans="7:7">
      <c r="G53148"/>
    </row>
    <row r="53149" spans="7:7">
      <c r="G53149"/>
    </row>
    <row r="53150" spans="7:7">
      <c r="G53150"/>
    </row>
    <row r="53151" spans="7:7">
      <c r="G53151"/>
    </row>
    <row r="53152" spans="7:7">
      <c r="G53152"/>
    </row>
    <row r="53153" spans="7:7">
      <c r="G53153"/>
    </row>
    <row r="53154" spans="7:7">
      <c r="G53154"/>
    </row>
    <row r="53155" spans="7:7">
      <c r="G53155"/>
    </row>
    <row r="53156" spans="7:7">
      <c r="G53156"/>
    </row>
    <row r="53157" spans="7:7">
      <c r="G53157"/>
    </row>
    <row r="53158" spans="7:7">
      <c r="G53158"/>
    </row>
    <row r="53159" spans="7:7">
      <c r="G53159"/>
    </row>
    <row r="53160" spans="7:7">
      <c r="G53160"/>
    </row>
    <row r="53161" spans="7:7">
      <c r="G53161"/>
    </row>
    <row r="53162" spans="7:7">
      <c r="G53162"/>
    </row>
    <row r="53163" spans="7:7">
      <c r="G53163"/>
    </row>
    <row r="53164" spans="7:7">
      <c r="G53164"/>
    </row>
    <row r="53165" spans="7:7">
      <c r="G53165"/>
    </row>
    <row r="53166" spans="7:7">
      <c r="G53166"/>
    </row>
    <row r="53167" spans="7:7">
      <c r="G53167"/>
    </row>
    <row r="53168" spans="7:7">
      <c r="G53168"/>
    </row>
    <row r="53169" spans="7:7">
      <c r="G53169"/>
    </row>
    <row r="53170" spans="7:7">
      <c r="G53170"/>
    </row>
    <row r="53171" spans="7:7">
      <c r="G53171"/>
    </row>
    <row r="53172" spans="7:7">
      <c r="G53172"/>
    </row>
    <row r="53173" spans="7:7">
      <c r="G53173"/>
    </row>
    <row r="53174" spans="7:7">
      <c r="G53174"/>
    </row>
    <row r="53175" spans="7:7">
      <c r="G53175"/>
    </row>
    <row r="53176" spans="7:7">
      <c r="G53176"/>
    </row>
    <row r="53177" spans="7:7">
      <c r="G53177"/>
    </row>
    <row r="53178" spans="7:7">
      <c r="G53178"/>
    </row>
    <row r="53179" spans="7:7">
      <c r="G53179"/>
    </row>
    <row r="53180" spans="7:7">
      <c r="G53180"/>
    </row>
    <row r="53181" spans="7:7">
      <c r="G53181"/>
    </row>
    <row r="53182" spans="7:7">
      <c r="G53182"/>
    </row>
    <row r="53183" spans="7:7">
      <c r="G53183"/>
    </row>
    <row r="53184" spans="7:7">
      <c r="G53184"/>
    </row>
    <row r="53185" spans="7:7">
      <c r="G53185"/>
    </row>
    <row r="53186" spans="7:7">
      <c r="G53186"/>
    </row>
    <row r="53187" spans="7:7">
      <c r="G53187"/>
    </row>
    <row r="53188" spans="7:7">
      <c r="G53188"/>
    </row>
    <row r="53189" spans="7:7">
      <c r="G53189"/>
    </row>
    <row r="53190" spans="7:7">
      <c r="G53190"/>
    </row>
    <row r="53191" spans="7:7">
      <c r="G53191"/>
    </row>
    <row r="53192" spans="7:7">
      <c r="G53192"/>
    </row>
    <row r="53193" spans="7:7">
      <c r="G53193"/>
    </row>
    <row r="53194" spans="7:7">
      <c r="G53194"/>
    </row>
    <row r="53195" spans="7:7">
      <c r="G53195"/>
    </row>
    <row r="53196" spans="7:7">
      <c r="G53196"/>
    </row>
    <row r="53197" spans="7:7">
      <c r="G53197"/>
    </row>
    <row r="53198" spans="7:7">
      <c r="G53198"/>
    </row>
    <row r="53199" spans="7:7">
      <c r="G53199"/>
    </row>
    <row r="53200" spans="7:7">
      <c r="G53200"/>
    </row>
    <row r="53201" spans="7:7">
      <c r="G53201"/>
    </row>
    <row r="53202" spans="7:7">
      <c r="G53202"/>
    </row>
    <row r="53203" spans="7:7">
      <c r="G53203"/>
    </row>
    <row r="53204" spans="7:7">
      <c r="G53204"/>
    </row>
    <row r="53205" spans="7:7">
      <c r="G53205"/>
    </row>
    <row r="53206" spans="7:7">
      <c r="G53206"/>
    </row>
    <row r="53207" spans="7:7">
      <c r="G53207"/>
    </row>
    <row r="53208" spans="7:7">
      <c r="G53208"/>
    </row>
    <row r="53209" spans="7:7">
      <c r="G53209"/>
    </row>
    <row r="53210" spans="7:7">
      <c r="G53210"/>
    </row>
    <row r="53211" spans="7:7">
      <c r="G53211"/>
    </row>
    <row r="53212" spans="7:7">
      <c r="G53212"/>
    </row>
    <row r="53213" spans="7:7">
      <c r="G53213"/>
    </row>
    <row r="53214" spans="7:7">
      <c r="G53214"/>
    </row>
    <row r="53215" spans="7:7">
      <c r="G53215"/>
    </row>
    <row r="53216" spans="7:7">
      <c r="G53216"/>
    </row>
    <row r="53217" spans="7:7">
      <c r="G53217"/>
    </row>
    <row r="53218" spans="7:7">
      <c r="G53218"/>
    </row>
    <row r="53219" spans="7:7">
      <c r="G53219"/>
    </row>
    <row r="53220" spans="7:7">
      <c r="G53220"/>
    </row>
    <row r="53221" spans="7:7">
      <c r="G53221"/>
    </row>
    <row r="53222" spans="7:7">
      <c r="G53222"/>
    </row>
    <row r="53223" spans="7:7">
      <c r="G53223"/>
    </row>
    <row r="53224" spans="7:7">
      <c r="G53224"/>
    </row>
    <row r="53225" spans="7:7">
      <c r="G53225"/>
    </row>
    <row r="53226" spans="7:7">
      <c r="G53226"/>
    </row>
    <row r="53227" spans="7:7">
      <c r="G53227"/>
    </row>
    <row r="53228" spans="7:7">
      <c r="G53228"/>
    </row>
    <row r="53229" spans="7:7">
      <c r="G53229"/>
    </row>
    <row r="53230" spans="7:7">
      <c r="G53230"/>
    </row>
    <row r="53231" spans="7:7">
      <c r="G53231"/>
    </row>
    <row r="53232" spans="7:7">
      <c r="G53232"/>
    </row>
    <row r="53233" spans="7:7">
      <c r="G53233"/>
    </row>
    <row r="53234" spans="7:7">
      <c r="G53234"/>
    </row>
    <row r="53235" spans="7:7">
      <c r="G53235"/>
    </row>
    <row r="53236" spans="7:7">
      <c r="G53236"/>
    </row>
    <row r="53237" spans="7:7">
      <c r="G53237"/>
    </row>
    <row r="53238" spans="7:7">
      <c r="G53238"/>
    </row>
    <row r="53239" spans="7:7">
      <c r="G53239"/>
    </row>
    <row r="53240" spans="7:7">
      <c r="G53240"/>
    </row>
    <row r="53241" spans="7:7">
      <c r="G53241"/>
    </row>
    <row r="53242" spans="7:7">
      <c r="G53242"/>
    </row>
    <row r="53243" spans="7:7">
      <c r="G53243"/>
    </row>
    <row r="53244" spans="7:7">
      <c r="G53244"/>
    </row>
    <row r="53245" spans="7:7">
      <c r="G53245"/>
    </row>
    <row r="53246" spans="7:7">
      <c r="G53246"/>
    </row>
    <row r="53247" spans="7:7">
      <c r="G53247"/>
    </row>
    <row r="53248" spans="7:7">
      <c r="G53248"/>
    </row>
    <row r="53249" spans="7:7">
      <c r="G53249"/>
    </row>
    <row r="53250" spans="7:7">
      <c r="G53250"/>
    </row>
    <row r="53251" spans="7:7">
      <c r="G53251"/>
    </row>
    <row r="53252" spans="7:7">
      <c r="G53252"/>
    </row>
    <row r="53253" spans="7:7">
      <c r="G53253"/>
    </row>
    <row r="53254" spans="7:7">
      <c r="G53254"/>
    </row>
    <row r="53255" spans="7:7">
      <c r="G53255"/>
    </row>
    <row r="53256" spans="7:7">
      <c r="G53256"/>
    </row>
    <row r="53257" spans="7:7">
      <c r="G53257"/>
    </row>
    <row r="53258" spans="7:7">
      <c r="G53258"/>
    </row>
    <row r="53259" spans="7:7">
      <c r="G53259"/>
    </row>
    <row r="53260" spans="7:7">
      <c r="G53260"/>
    </row>
    <row r="53261" spans="7:7">
      <c r="G53261"/>
    </row>
    <row r="53262" spans="7:7">
      <c r="G53262"/>
    </row>
    <row r="53263" spans="7:7">
      <c r="G53263"/>
    </row>
    <row r="53264" spans="7:7">
      <c r="G53264"/>
    </row>
    <row r="53265" spans="7:7">
      <c r="G53265"/>
    </row>
    <row r="53266" spans="7:7">
      <c r="G53266"/>
    </row>
    <row r="53267" spans="7:7">
      <c r="G53267"/>
    </row>
    <row r="53268" spans="7:7">
      <c r="G53268"/>
    </row>
    <row r="53269" spans="7:7">
      <c r="G53269"/>
    </row>
    <row r="53270" spans="7:7">
      <c r="G53270"/>
    </row>
    <row r="53271" spans="7:7">
      <c r="G53271"/>
    </row>
    <row r="53272" spans="7:7">
      <c r="G53272"/>
    </row>
    <row r="53273" spans="7:7">
      <c r="G53273"/>
    </row>
    <row r="53274" spans="7:7">
      <c r="G53274"/>
    </row>
    <row r="53275" spans="7:7">
      <c r="G53275"/>
    </row>
    <row r="53276" spans="7:7">
      <c r="G53276"/>
    </row>
    <row r="53277" spans="7:7">
      <c r="G53277"/>
    </row>
    <row r="53278" spans="7:7">
      <c r="G53278"/>
    </row>
    <row r="53279" spans="7:7">
      <c r="G53279"/>
    </row>
    <row r="53280" spans="7:7">
      <c r="G53280"/>
    </row>
    <row r="53281" spans="7:7">
      <c r="G53281"/>
    </row>
    <row r="53282" spans="7:7">
      <c r="G53282"/>
    </row>
    <row r="53283" spans="7:7">
      <c r="G53283"/>
    </row>
    <row r="53284" spans="7:7">
      <c r="G53284"/>
    </row>
    <row r="53285" spans="7:7">
      <c r="G53285"/>
    </row>
    <row r="53286" spans="7:7">
      <c r="G53286"/>
    </row>
    <row r="53287" spans="7:7">
      <c r="G53287"/>
    </row>
    <row r="53288" spans="7:7">
      <c r="G53288"/>
    </row>
    <row r="53289" spans="7:7">
      <c r="G53289"/>
    </row>
    <row r="53290" spans="7:7">
      <c r="G53290"/>
    </row>
    <row r="53291" spans="7:7">
      <c r="G53291"/>
    </row>
    <row r="53292" spans="7:7">
      <c r="G53292"/>
    </row>
    <row r="53293" spans="7:7">
      <c r="G53293"/>
    </row>
    <row r="53294" spans="7:7">
      <c r="G53294"/>
    </row>
    <row r="53295" spans="7:7">
      <c r="G53295"/>
    </row>
    <row r="53296" spans="7:7">
      <c r="G53296"/>
    </row>
    <row r="53297" spans="7:7">
      <c r="G53297"/>
    </row>
    <row r="53298" spans="7:7">
      <c r="G53298"/>
    </row>
    <row r="53299" spans="7:7">
      <c r="G53299"/>
    </row>
    <row r="53300" spans="7:7">
      <c r="G53300"/>
    </row>
    <row r="53301" spans="7:7">
      <c r="G53301"/>
    </row>
    <row r="53302" spans="7:7">
      <c r="G53302"/>
    </row>
    <row r="53303" spans="7:7">
      <c r="G53303"/>
    </row>
    <row r="53304" spans="7:7">
      <c r="G53304"/>
    </row>
    <row r="53305" spans="7:7">
      <c r="G53305"/>
    </row>
    <row r="53306" spans="7:7">
      <c r="G53306"/>
    </row>
    <row r="53307" spans="7:7">
      <c r="G53307"/>
    </row>
    <row r="53308" spans="7:7">
      <c r="G53308"/>
    </row>
    <row r="53309" spans="7:7">
      <c r="G53309"/>
    </row>
    <row r="53310" spans="7:7">
      <c r="G53310"/>
    </row>
    <row r="53311" spans="7:7">
      <c r="G53311"/>
    </row>
    <row r="53312" spans="7:7">
      <c r="G53312"/>
    </row>
    <row r="53313" spans="7:7">
      <c r="G53313"/>
    </row>
    <row r="53314" spans="7:7">
      <c r="G53314"/>
    </row>
    <row r="53315" spans="7:7">
      <c r="G53315"/>
    </row>
    <row r="53316" spans="7:7">
      <c r="G53316"/>
    </row>
    <row r="53317" spans="7:7">
      <c r="G53317"/>
    </row>
    <row r="53318" spans="7:7">
      <c r="G53318"/>
    </row>
    <row r="53319" spans="7:7">
      <c r="G53319"/>
    </row>
    <row r="53320" spans="7:7">
      <c r="G53320"/>
    </row>
    <row r="53321" spans="7:7">
      <c r="G53321"/>
    </row>
    <row r="53322" spans="7:7">
      <c r="G53322"/>
    </row>
    <row r="53323" spans="7:7">
      <c r="G53323"/>
    </row>
    <row r="53324" spans="7:7">
      <c r="G53324"/>
    </row>
    <row r="53325" spans="7:7">
      <c r="G53325"/>
    </row>
    <row r="53326" spans="7:7">
      <c r="G53326"/>
    </row>
    <row r="53327" spans="7:7">
      <c r="G53327"/>
    </row>
    <row r="53328" spans="7:7">
      <c r="G53328"/>
    </row>
    <row r="53329" spans="7:7">
      <c r="G53329"/>
    </row>
    <row r="53330" spans="7:7">
      <c r="G53330"/>
    </row>
    <row r="53331" spans="7:7">
      <c r="G53331"/>
    </row>
    <row r="53332" spans="7:7">
      <c r="G53332"/>
    </row>
    <row r="53333" spans="7:7">
      <c r="G53333"/>
    </row>
    <row r="53334" spans="7:7">
      <c r="G53334"/>
    </row>
    <row r="53335" spans="7:7">
      <c r="G53335"/>
    </row>
    <row r="53336" spans="7:7">
      <c r="G53336"/>
    </row>
    <row r="53337" spans="7:7">
      <c r="G53337"/>
    </row>
    <row r="53338" spans="7:7">
      <c r="G53338"/>
    </row>
    <row r="53339" spans="7:7">
      <c r="G53339"/>
    </row>
    <row r="53340" spans="7:7">
      <c r="G53340"/>
    </row>
    <row r="53341" spans="7:7">
      <c r="G53341"/>
    </row>
    <row r="53342" spans="7:7">
      <c r="G53342"/>
    </row>
    <row r="53343" spans="7:7">
      <c r="G53343"/>
    </row>
    <row r="53344" spans="7:7">
      <c r="G53344"/>
    </row>
    <row r="53345" spans="7:7">
      <c r="G53345"/>
    </row>
    <row r="53346" spans="7:7">
      <c r="G53346"/>
    </row>
    <row r="53347" spans="7:7">
      <c r="G53347"/>
    </row>
    <row r="53348" spans="7:7">
      <c r="G53348"/>
    </row>
    <row r="53349" spans="7:7">
      <c r="G53349"/>
    </row>
    <row r="53350" spans="7:7">
      <c r="G53350"/>
    </row>
    <row r="53351" spans="7:7">
      <c r="G53351"/>
    </row>
    <row r="53352" spans="7:7">
      <c r="G53352"/>
    </row>
    <row r="53353" spans="7:7">
      <c r="G53353"/>
    </row>
    <row r="53354" spans="7:7">
      <c r="G53354"/>
    </row>
    <row r="53355" spans="7:7">
      <c r="G53355"/>
    </row>
    <row r="53356" spans="7:7">
      <c r="G53356"/>
    </row>
    <row r="53357" spans="7:7">
      <c r="G53357"/>
    </row>
    <row r="53358" spans="7:7">
      <c r="G53358"/>
    </row>
    <row r="53359" spans="7:7">
      <c r="G53359"/>
    </row>
    <row r="53360" spans="7:7">
      <c r="G53360"/>
    </row>
    <row r="53361" spans="7:7">
      <c r="G53361"/>
    </row>
    <row r="53362" spans="7:7">
      <c r="G53362"/>
    </row>
    <row r="53363" spans="7:7">
      <c r="G53363"/>
    </row>
    <row r="53364" spans="7:7">
      <c r="G53364"/>
    </row>
    <row r="53365" spans="7:7">
      <c r="G53365"/>
    </row>
    <row r="53366" spans="7:7">
      <c r="G53366"/>
    </row>
    <row r="53367" spans="7:7">
      <c r="G53367"/>
    </row>
    <row r="53368" spans="7:7">
      <c r="G53368"/>
    </row>
    <row r="53369" spans="7:7">
      <c r="G53369"/>
    </row>
    <row r="53370" spans="7:7">
      <c r="G53370"/>
    </row>
    <row r="53371" spans="7:7">
      <c r="G53371"/>
    </row>
    <row r="53372" spans="7:7">
      <c r="G53372"/>
    </row>
    <row r="53373" spans="7:7">
      <c r="G53373"/>
    </row>
    <row r="53374" spans="7:7">
      <c r="G53374"/>
    </row>
    <row r="53375" spans="7:7">
      <c r="G53375"/>
    </row>
    <row r="53376" spans="7:7">
      <c r="G53376"/>
    </row>
    <row r="53377" spans="7:7">
      <c r="G53377"/>
    </row>
    <row r="53378" spans="7:7">
      <c r="G53378"/>
    </row>
    <row r="53379" spans="7:7">
      <c r="G53379"/>
    </row>
    <row r="53380" spans="7:7">
      <c r="G53380"/>
    </row>
    <row r="53381" spans="7:7">
      <c r="G53381"/>
    </row>
    <row r="53382" spans="7:7">
      <c r="G53382"/>
    </row>
    <row r="53383" spans="7:7">
      <c r="G53383"/>
    </row>
    <row r="53384" spans="7:7">
      <c r="G53384"/>
    </row>
    <row r="53385" spans="7:7">
      <c r="G53385"/>
    </row>
    <row r="53386" spans="7:7">
      <c r="G53386"/>
    </row>
    <row r="53387" spans="7:7">
      <c r="G53387"/>
    </row>
    <row r="53388" spans="7:7">
      <c r="G53388"/>
    </row>
    <row r="53389" spans="7:7">
      <c r="G53389"/>
    </row>
    <row r="53390" spans="7:7">
      <c r="G53390"/>
    </row>
    <row r="53391" spans="7:7">
      <c r="G53391"/>
    </row>
    <row r="53392" spans="7:7">
      <c r="G53392"/>
    </row>
    <row r="53393" spans="7:7">
      <c r="G53393"/>
    </row>
    <row r="53394" spans="7:7">
      <c r="G53394"/>
    </row>
    <row r="53395" spans="7:7">
      <c r="G53395"/>
    </row>
    <row r="53396" spans="7:7">
      <c r="G53396"/>
    </row>
    <row r="53397" spans="7:7">
      <c r="G53397"/>
    </row>
    <row r="53398" spans="7:7">
      <c r="G53398"/>
    </row>
    <row r="53399" spans="7:7">
      <c r="G53399"/>
    </row>
    <row r="53400" spans="7:7">
      <c r="G53400"/>
    </row>
    <row r="53401" spans="7:7">
      <c r="G53401"/>
    </row>
    <row r="53402" spans="7:7">
      <c r="G53402"/>
    </row>
    <row r="53403" spans="7:7">
      <c r="G53403"/>
    </row>
    <row r="53404" spans="7:7">
      <c r="G53404"/>
    </row>
    <row r="53405" spans="7:7">
      <c r="G53405"/>
    </row>
    <row r="53406" spans="7:7">
      <c r="G53406"/>
    </row>
    <row r="53407" spans="7:7">
      <c r="G53407"/>
    </row>
    <row r="53408" spans="7:7">
      <c r="G53408"/>
    </row>
    <row r="53409" spans="7:7">
      <c r="G53409"/>
    </row>
    <row r="53410" spans="7:7">
      <c r="G53410"/>
    </row>
    <row r="53411" spans="7:7">
      <c r="G53411"/>
    </row>
    <row r="53412" spans="7:7">
      <c r="G53412"/>
    </row>
    <row r="53413" spans="7:7">
      <c r="G53413"/>
    </row>
    <row r="53414" spans="7:7">
      <c r="G53414"/>
    </row>
    <row r="53415" spans="7:7">
      <c r="G53415"/>
    </row>
    <row r="53416" spans="7:7">
      <c r="G53416"/>
    </row>
    <row r="53417" spans="7:7">
      <c r="G53417"/>
    </row>
    <row r="53418" spans="7:7">
      <c r="G53418"/>
    </row>
    <row r="53419" spans="7:7">
      <c r="G53419"/>
    </row>
    <row r="53420" spans="7:7">
      <c r="G53420"/>
    </row>
    <row r="53421" spans="7:7">
      <c r="G53421"/>
    </row>
    <row r="53422" spans="7:7">
      <c r="G53422"/>
    </row>
    <row r="53423" spans="7:7">
      <c r="G53423"/>
    </row>
    <row r="53424" spans="7:7">
      <c r="G53424"/>
    </row>
    <row r="53425" spans="7:7">
      <c r="G53425"/>
    </row>
    <row r="53426" spans="7:7">
      <c r="G53426"/>
    </row>
    <row r="53427" spans="7:7">
      <c r="G53427"/>
    </row>
    <row r="53428" spans="7:7">
      <c r="G53428"/>
    </row>
    <row r="53429" spans="7:7">
      <c r="G53429"/>
    </row>
    <row r="53430" spans="7:7">
      <c r="G53430"/>
    </row>
    <row r="53431" spans="7:7">
      <c r="G53431"/>
    </row>
    <row r="53432" spans="7:7">
      <c r="G53432"/>
    </row>
    <row r="53433" spans="7:7">
      <c r="G53433"/>
    </row>
    <row r="53434" spans="7:7">
      <c r="G53434"/>
    </row>
    <row r="53435" spans="7:7">
      <c r="G53435"/>
    </row>
    <row r="53436" spans="7:7">
      <c r="G53436"/>
    </row>
    <row r="53437" spans="7:7">
      <c r="G53437"/>
    </row>
    <row r="53438" spans="7:7">
      <c r="G53438"/>
    </row>
    <row r="53439" spans="7:7">
      <c r="G53439"/>
    </row>
    <row r="53440" spans="7:7">
      <c r="G53440"/>
    </row>
    <row r="53441" spans="7:7">
      <c r="G53441"/>
    </row>
    <row r="53442" spans="7:7">
      <c r="G53442"/>
    </row>
    <row r="53443" spans="7:7">
      <c r="G53443"/>
    </row>
    <row r="53444" spans="7:7">
      <c r="G53444"/>
    </row>
    <row r="53445" spans="7:7">
      <c r="G53445"/>
    </row>
    <row r="53446" spans="7:7">
      <c r="G53446"/>
    </row>
    <row r="53447" spans="7:7">
      <c r="G53447"/>
    </row>
    <row r="53448" spans="7:7">
      <c r="G53448"/>
    </row>
    <row r="53449" spans="7:7">
      <c r="G53449"/>
    </row>
    <row r="53450" spans="7:7">
      <c r="G53450"/>
    </row>
    <row r="53451" spans="7:7">
      <c r="G53451"/>
    </row>
    <row r="53452" spans="7:7">
      <c r="G53452"/>
    </row>
    <row r="53453" spans="7:7">
      <c r="G53453"/>
    </row>
    <row r="53454" spans="7:7">
      <c r="G53454"/>
    </row>
    <row r="53455" spans="7:7">
      <c r="G53455"/>
    </row>
    <row r="53456" spans="7:7">
      <c r="G53456"/>
    </row>
    <row r="53457" spans="7:7">
      <c r="G53457"/>
    </row>
    <row r="53458" spans="7:7">
      <c r="G53458"/>
    </row>
    <row r="53459" spans="7:7">
      <c r="G53459"/>
    </row>
    <row r="53460" spans="7:7">
      <c r="G53460"/>
    </row>
    <row r="53461" spans="7:7">
      <c r="G53461"/>
    </row>
    <row r="53462" spans="7:7">
      <c r="G53462"/>
    </row>
    <row r="53463" spans="7:7">
      <c r="G53463"/>
    </row>
    <row r="53464" spans="7:7">
      <c r="G53464"/>
    </row>
    <row r="53465" spans="7:7">
      <c r="G53465"/>
    </row>
    <row r="53466" spans="7:7">
      <c r="G53466"/>
    </row>
    <row r="53467" spans="7:7">
      <c r="G53467"/>
    </row>
    <row r="53468" spans="7:7">
      <c r="G53468"/>
    </row>
    <row r="53469" spans="7:7">
      <c r="G53469"/>
    </row>
    <row r="53470" spans="7:7">
      <c r="G53470"/>
    </row>
    <row r="53471" spans="7:7">
      <c r="G53471"/>
    </row>
    <row r="53472" spans="7:7">
      <c r="G53472"/>
    </row>
    <row r="53473" spans="7:7">
      <c r="G53473"/>
    </row>
    <row r="53474" spans="7:7">
      <c r="G53474"/>
    </row>
    <row r="53475" spans="7:7">
      <c r="G53475"/>
    </row>
    <row r="53476" spans="7:7">
      <c r="G53476"/>
    </row>
    <row r="53477" spans="7:7">
      <c r="G53477"/>
    </row>
    <row r="53478" spans="7:7">
      <c r="G53478"/>
    </row>
    <row r="53479" spans="7:7">
      <c r="G53479"/>
    </row>
    <row r="53480" spans="7:7">
      <c r="G53480"/>
    </row>
    <row r="53481" spans="7:7">
      <c r="G53481"/>
    </row>
    <row r="53482" spans="7:7">
      <c r="G53482"/>
    </row>
    <row r="53483" spans="7:7">
      <c r="G53483"/>
    </row>
    <row r="53484" spans="7:7">
      <c r="G53484"/>
    </row>
    <row r="53485" spans="7:7">
      <c r="G53485"/>
    </row>
    <row r="53486" spans="7:7">
      <c r="G53486"/>
    </row>
    <row r="53487" spans="7:7">
      <c r="G53487"/>
    </row>
    <row r="53488" spans="7:7">
      <c r="G53488"/>
    </row>
    <row r="53489" spans="7:7">
      <c r="G53489"/>
    </row>
    <row r="53490" spans="7:7">
      <c r="G53490"/>
    </row>
    <row r="53491" spans="7:7">
      <c r="G53491"/>
    </row>
    <row r="53492" spans="7:7">
      <c r="G53492"/>
    </row>
    <row r="53493" spans="7:7">
      <c r="G53493"/>
    </row>
    <row r="53494" spans="7:7">
      <c r="G53494"/>
    </row>
    <row r="53495" spans="7:7">
      <c r="G53495"/>
    </row>
    <row r="53496" spans="7:7">
      <c r="G53496"/>
    </row>
    <row r="53497" spans="7:7">
      <c r="G53497"/>
    </row>
    <row r="53498" spans="7:7">
      <c r="G53498"/>
    </row>
    <row r="53499" spans="7:7">
      <c r="G53499"/>
    </row>
    <row r="53500" spans="7:7">
      <c r="G53500"/>
    </row>
    <row r="53501" spans="7:7">
      <c r="G53501"/>
    </row>
    <row r="53502" spans="7:7">
      <c r="G53502"/>
    </row>
    <row r="53503" spans="7:7">
      <c r="G53503"/>
    </row>
    <row r="53504" spans="7:7">
      <c r="G53504"/>
    </row>
    <row r="53505" spans="7:7">
      <c r="G53505"/>
    </row>
    <row r="53506" spans="7:7">
      <c r="G53506"/>
    </row>
    <row r="53507" spans="7:7">
      <c r="G53507"/>
    </row>
    <row r="53508" spans="7:7">
      <c r="G53508"/>
    </row>
    <row r="53509" spans="7:7">
      <c r="G53509"/>
    </row>
    <row r="53510" spans="7:7">
      <c r="G53510"/>
    </row>
    <row r="53511" spans="7:7">
      <c r="G53511"/>
    </row>
    <row r="53512" spans="7:7">
      <c r="G53512"/>
    </row>
    <row r="53513" spans="7:7">
      <c r="G53513"/>
    </row>
    <row r="53514" spans="7:7">
      <c r="G53514"/>
    </row>
    <row r="53515" spans="7:7">
      <c r="G53515"/>
    </row>
    <row r="53516" spans="7:7">
      <c r="G53516"/>
    </row>
    <row r="53517" spans="7:7">
      <c r="G53517"/>
    </row>
    <row r="53518" spans="7:7">
      <c r="G53518"/>
    </row>
    <row r="53519" spans="7:7">
      <c r="G53519"/>
    </row>
    <row r="53520" spans="7:7">
      <c r="G53520"/>
    </row>
    <row r="53521" spans="7:7">
      <c r="G53521"/>
    </row>
    <row r="53522" spans="7:7">
      <c r="G53522"/>
    </row>
    <row r="53523" spans="7:7">
      <c r="G53523"/>
    </row>
    <row r="53524" spans="7:7">
      <c r="G53524"/>
    </row>
    <row r="53525" spans="7:7">
      <c r="G53525"/>
    </row>
    <row r="53526" spans="7:7">
      <c r="G53526"/>
    </row>
    <row r="53527" spans="7:7">
      <c r="G53527"/>
    </row>
    <row r="53528" spans="7:7">
      <c r="G53528"/>
    </row>
    <row r="53529" spans="7:7">
      <c r="G53529"/>
    </row>
    <row r="53530" spans="7:7">
      <c r="G53530"/>
    </row>
    <row r="53531" spans="7:7">
      <c r="G53531"/>
    </row>
    <row r="53532" spans="7:7">
      <c r="G53532"/>
    </row>
    <row r="53533" spans="7:7">
      <c r="G53533"/>
    </row>
    <row r="53534" spans="7:7">
      <c r="G53534"/>
    </row>
    <row r="53535" spans="7:7">
      <c r="G53535"/>
    </row>
    <row r="53536" spans="7:7">
      <c r="G53536"/>
    </row>
    <row r="53537" spans="7:7">
      <c r="G53537"/>
    </row>
    <row r="53538" spans="7:7">
      <c r="G53538"/>
    </row>
    <row r="53539" spans="7:7">
      <c r="G53539"/>
    </row>
    <row r="53540" spans="7:7">
      <c r="G53540"/>
    </row>
    <row r="53541" spans="7:7">
      <c r="G53541"/>
    </row>
    <row r="53542" spans="7:7">
      <c r="G53542"/>
    </row>
    <row r="53543" spans="7:7">
      <c r="G53543"/>
    </row>
    <row r="53544" spans="7:7">
      <c r="G53544"/>
    </row>
    <row r="53545" spans="7:7">
      <c r="G53545"/>
    </row>
    <row r="53546" spans="7:7">
      <c r="G53546"/>
    </row>
    <row r="53547" spans="7:7">
      <c r="G53547"/>
    </row>
    <row r="53548" spans="7:7">
      <c r="G53548"/>
    </row>
    <row r="53549" spans="7:7">
      <c r="G53549"/>
    </row>
    <row r="53550" spans="7:7">
      <c r="G53550"/>
    </row>
    <row r="53551" spans="7:7">
      <c r="G53551"/>
    </row>
    <row r="53552" spans="7:7">
      <c r="G53552"/>
    </row>
    <row r="53553" spans="7:7">
      <c r="G53553"/>
    </row>
    <row r="53554" spans="7:7">
      <c r="G53554"/>
    </row>
    <row r="53555" spans="7:7">
      <c r="G53555"/>
    </row>
    <row r="53556" spans="7:7">
      <c r="G53556"/>
    </row>
    <row r="53557" spans="7:7">
      <c r="G53557"/>
    </row>
    <row r="53558" spans="7:7">
      <c r="G53558"/>
    </row>
    <row r="53559" spans="7:7">
      <c r="G53559"/>
    </row>
    <row r="53560" spans="7:7">
      <c r="G53560"/>
    </row>
    <row r="53561" spans="7:7">
      <c r="G53561"/>
    </row>
    <row r="53562" spans="7:7">
      <c r="G53562"/>
    </row>
    <row r="53563" spans="7:7">
      <c r="G53563"/>
    </row>
    <row r="53564" spans="7:7">
      <c r="G53564"/>
    </row>
    <row r="53565" spans="7:7">
      <c r="G53565"/>
    </row>
    <row r="53566" spans="7:7">
      <c r="G53566"/>
    </row>
    <row r="53567" spans="7:7">
      <c r="G53567"/>
    </row>
    <row r="53568" spans="7:7">
      <c r="G53568"/>
    </row>
    <row r="53569" spans="7:7">
      <c r="G53569"/>
    </row>
    <row r="53570" spans="7:7">
      <c r="G53570"/>
    </row>
    <row r="53571" spans="7:7">
      <c r="G53571"/>
    </row>
    <row r="53572" spans="7:7">
      <c r="G53572"/>
    </row>
    <row r="53573" spans="7:7">
      <c r="G53573"/>
    </row>
    <row r="53574" spans="7:7">
      <c r="G53574"/>
    </row>
    <row r="53575" spans="7:7">
      <c r="G53575"/>
    </row>
    <row r="53576" spans="7:7">
      <c r="G53576"/>
    </row>
    <row r="53577" spans="7:7">
      <c r="G53577"/>
    </row>
    <row r="53578" spans="7:7">
      <c r="G53578"/>
    </row>
    <row r="53579" spans="7:7">
      <c r="G53579"/>
    </row>
    <row r="53580" spans="7:7">
      <c r="G53580"/>
    </row>
    <row r="53581" spans="7:7">
      <c r="G53581"/>
    </row>
    <row r="53582" spans="7:7">
      <c r="G53582"/>
    </row>
    <row r="53583" spans="7:7">
      <c r="G53583"/>
    </row>
    <row r="53584" spans="7:7">
      <c r="G53584"/>
    </row>
    <row r="53585" spans="7:7">
      <c r="G53585"/>
    </row>
    <row r="53586" spans="7:7">
      <c r="G53586"/>
    </row>
    <row r="53587" spans="7:7">
      <c r="G53587"/>
    </row>
    <row r="53588" spans="7:7">
      <c r="G53588"/>
    </row>
    <row r="53589" spans="7:7">
      <c r="G53589"/>
    </row>
    <row r="53590" spans="7:7">
      <c r="G53590"/>
    </row>
    <row r="53591" spans="7:7">
      <c r="G53591"/>
    </row>
    <row r="53592" spans="7:7">
      <c r="G53592"/>
    </row>
    <row r="53593" spans="7:7">
      <c r="G53593"/>
    </row>
    <row r="53594" spans="7:7">
      <c r="G53594"/>
    </row>
    <row r="53595" spans="7:7">
      <c r="G53595"/>
    </row>
    <row r="53596" spans="7:7">
      <c r="G53596"/>
    </row>
    <row r="53597" spans="7:7">
      <c r="G53597"/>
    </row>
    <row r="53598" spans="7:7">
      <c r="G53598"/>
    </row>
    <row r="53599" spans="7:7">
      <c r="G53599"/>
    </row>
    <row r="53600" spans="7:7">
      <c r="G53600"/>
    </row>
    <row r="53601" spans="7:7">
      <c r="G53601"/>
    </row>
    <row r="53602" spans="7:7">
      <c r="G53602"/>
    </row>
    <row r="53603" spans="7:7">
      <c r="G53603"/>
    </row>
    <row r="53604" spans="7:7">
      <c r="G53604"/>
    </row>
    <row r="53605" spans="7:7">
      <c r="G53605"/>
    </row>
    <row r="53606" spans="7:7">
      <c r="G53606"/>
    </row>
    <row r="53607" spans="7:7">
      <c r="G53607"/>
    </row>
    <row r="53608" spans="7:7">
      <c r="G53608"/>
    </row>
    <row r="53609" spans="7:7">
      <c r="G53609"/>
    </row>
    <row r="53610" spans="7:7">
      <c r="G53610"/>
    </row>
    <row r="53611" spans="7:7">
      <c r="G53611"/>
    </row>
    <row r="53612" spans="7:7">
      <c r="G53612"/>
    </row>
    <row r="53613" spans="7:7">
      <c r="G53613"/>
    </row>
    <row r="53614" spans="7:7">
      <c r="G53614"/>
    </row>
    <row r="53615" spans="7:7">
      <c r="G53615"/>
    </row>
    <row r="53616" spans="7:7">
      <c r="G53616"/>
    </row>
    <row r="53617" spans="7:7">
      <c r="G53617"/>
    </row>
    <row r="53618" spans="7:7">
      <c r="G53618"/>
    </row>
    <row r="53619" spans="7:7">
      <c r="G53619"/>
    </row>
    <row r="53620" spans="7:7">
      <c r="G53620"/>
    </row>
    <row r="53621" spans="7:7">
      <c r="G53621"/>
    </row>
    <row r="53622" spans="7:7">
      <c r="G53622"/>
    </row>
    <row r="53623" spans="7:7">
      <c r="G53623"/>
    </row>
    <row r="53624" spans="7:7">
      <c r="G53624"/>
    </row>
    <row r="53625" spans="7:7">
      <c r="G53625"/>
    </row>
    <row r="53626" spans="7:7">
      <c r="G53626"/>
    </row>
    <row r="53627" spans="7:7">
      <c r="G53627"/>
    </row>
    <row r="53628" spans="7:7">
      <c r="G53628"/>
    </row>
    <row r="53629" spans="7:7">
      <c r="G53629"/>
    </row>
    <row r="53630" spans="7:7">
      <c r="G53630"/>
    </row>
    <row r="53631" spans="7:7">
      <c r="G53631"/>
    </row>
    <row r="53632" spans="7:7">
      <c r="G53632"/>
    </row>
    <row r="53633" spans="7:7">
      <c r="G53633"/>
    </row>
    <row r="53634" spans="7:7">
      <c r="G53634"/>
    </row>
    <row r="53635" spans="7:7">
      <c r="G53635"/>
    </row>
    <row r="53636" spans="7:7">
      <c r="G53636"/>
    </row>
    <row r="53637" spans="7:7">
      <c r="G53637"/>
    </row>
    <row r="53638" spans="7:7">
      <c r="G53638"/>
    </row>
    <row r="53639" spans="7:7">
      <c r="G53639"/>
    </row>
    <row r="53640" spans="7:7">
      <c r="G53640"/>
    </row>
    <row r="53641" spans="7:7">
      <c r="G53641"/>
    </row>
    <row r="53642" spans="7:7">
      <c r="G53642"/>
    </row>
    <row r="53643" spans="7:7">
      <c r="G53643"/>
    </row>
    <row r="53644" spans="7:7">
      <c r="G53644"/>
    </row>
    <row r="53645" spans="7:7">
      <c r="G53645"/>
    </row>
    <row r="53646" spans="7:7">
      <c r="G53646"/>
    </row>
    <row r="53647" spans="7:7">
      <c r="G53647"/>
    </row>
    <row r="53648" spans="7:7">
      <c r="G53648"/>
    </row>
    <row r="53649" spans="7:7">
      <c r="G53649"/>
    </row>
    <row r="53650" spans="7:7">
      <c r="G53650"/>
    </row>
    <row r="53651" spans="7:7">
      <c r="G53651"/>
    </row>
    <row r="53652" spans="7:7">
      <c r="G53652"/>
    </row>
    <row r="53653" spans="7:7">
      <c r="G53653"/>
    </row>
    <row r="53654" spans="7:7">
      <c r="G53654"/>
    </row>
    <row r="53655" spans="7:7">
      <c r="G53655"/>
    </row>
    <row r="53656" spans="7:7">
      <c r="G53656"/>
    </row>
    <row r="53657" spans="7:7">
      <c r="G53657"/>
    </row>
    <row r="53658" spans="7:7">
      <c r="G53658"/>
    </row>
    <row r="53659" spans="7:7">
      <c r="G53659"/>
    </row>
    <row r="53660" spans="7:7">
      <c r="G53660"/>
    </row>
    <row r="53661" spans="7:7">
      <c r="G53661"/>
    </row>
    <row r="53662" spans="7:7">
      <c r="G53662"/>
    </row>
    <row r="53663" spans="7:7">
      <c r="G53663"/>
    </row>
    <row r="53664" spans="7:7">
      <c r="G53664"/>
    </row>
    <row r="53665" spans="7:7">
      <c r="G53665"/>
    </row>
    <row r="53666" spans="7:7">
      <c r="G53666"/>
    </row>
    <row r="53667" spans="7:7">
      <c r="G53667"/>
    </row>
    <row r="53668" spans="7:7">
      <c r="G53668"/>
    </row>
    <row r="53669" spans="7:7">
      <c r="G53669"/>
    </row>
    <row r="53670" spans="7:7">
      <c r="G53670"/>
    </row>
    <row r="53671" spans="7:7">
      <c r="G53671"/>
    </row>
    <row r="53672" spans="7:7">
      <c r="G53672"/>
    </row>
    <row r="53673" spans="7:7">
      <c r="G53673"/>
    </row>
    <row r="53674" spans="7:7">
      <c r="G53674"/>
    </row>
    <row r="53675" spans="7:7">
      <c r="G53675"/>
    </row>
    <row r="53676" spans="7:7">
      <c r="G53676"/>
    </row>
    <row r="53677" spans="7:7">
      <c r="G53677"/>
    </row>
    <row r="53678" spans="7:7">
      <c r="G53678"/>
    </row>
    <row r="53679" spans="7:7">
      <c r="G53679"/>
    </row>
    <row r="53680" spans="7:7">
      <c r="G53680"/>
    </row>
    <row r="53681" spans="7:7">
      <c r="G53681"/>
    </row>
    <row r="53682" spans="7:7">
      <c r="G53682"/>
    </row>
    <row r="53683" spans="7:7">
      <c r="G53683"/>
    </row>
    <row r="53684" spans="7:7">
      <c r="G53684"/>
    </row>
    <row r="53685" spans="7:7">
      <c r="G53685"/>
    </row>
    <row r="53686" spans="7:7">
      <c r="G53686"/>
    </row>
    <row r="53687" spans="7:7">
      <c r="G53687"/>
    </row>
    <row r="53688" spans="7:7">
      <c r="G53688"/>
    </row>
    <row r="53689" spans="7:7">
      <c r="G53689"/>
    </row>
    <row r="53690" spans="7:7">
      <c r="G53690"/>
    </row>
    <row r="53691" spans="7:7">
      <c r="G53691"/>
    </row>
    <row r="53692" spans="7:7">
      <c r="G53692"/>
    </row>
    <row r="53693" spans="7:7">
      <c r="G53693"/>
    </row>
    <row r="53694" spans="7:7">
      <c r="G53694"/>
    </row>
    <row r="53695" spans="7:7">
      <c r="G53695"/>
    </row>
    <row r="53696" spans="7:7">
      <c r="G53696"/>
    </row>
    <row r="53697" spans="7:7">
      <c r="G53697"/>
    </row>
    <row r="53698" spans="7:7">
      <c r="G53698"/>
    </row>
    <row r="53699" spans="7:7">
      <c r="G53699"/>
    </row>
    <row r="53700" spans="7:7">
      <c r="G53700"/>
    </row>
    <row r="53701" spans="7:7">
      <c r="G53701"/>
    </row>
    <row r="53702" spans="7:7">
      <c r="G53702"/>
    </row>
    <row r="53703" spans="7:7">
      <c r="G53703"/>
    </row>
    <row r="53704" spans="7:7">
      <c r="G53704"/>
    </row>
    <row r="53705" spans="7:7">
      <c r="G53705"/>
    </row>
    <row r="53706" spans="7:7">
      <c r="G53706"/>
    </row>
    <row r="53707" spans="7:7">
      <c r="G53707"/>
    </row>
    <row r="53708" spans="7:7">
      <c r="G53708"/>
    </row>
    <row r="53709" spans="7:7">
      <c r="G53709"/>
    </row>
    <row r="53710" spans="7:7">
      <c r="G53710"/>
    </row>
    <row r="53711" spans="7:7">
      <c r="G53711"/>
    </row>
    <row r="53712" spans="7:7">
      <c r="G53712"/>
    </row>
    <row r="53713" spans="7:7">
      <c r="G53713"/>
    </row>
    <row r="53714" spans="7:7">
      <c r="G53714"/>
    </row>
    <row r="53715" spans="7:7">
      <c r="G53715"/>
    </row>
    <row r="53716" spans="7:7">
      <c r="G53716"/>
    </row>
    <row r="53717" spans="7:7">
      <c r="G53717"/>
    </row>
    <row r="53718" spans="7:7">
      <c r="G53718"/>
    </row>
    <row r="53719" spans="7:7">
      <c r="G53719"/>
    </row>
    <row r="53720" spans="7:7">
      <c r="G53720"/>
    </row>
    <row r="53721" spans="7:7">
      <c r="G53721"/>
    </row>
    <row r="53722" spans="7:7">
      <c r="G53722"/>
    </row>
    <row r="53723" spans="7:7">
      <c r="G53723"/>
    </row>
    <row r="53724" spans="7:7">
      <c r="G53724"/>
    </row>
    <row r="53725" spans="7:7">
      <c r="G53725"/>
    </row>
    <row r="53726" spans="7:7">
      <c r="G53726"/>
    </row>
    <row r="53727" spans="7:7">
      <c r="G53727"/>
    </row>
    <row r="53728" spans="7:7">
      <c r="G53728"/>
    </row>
    <row r="53729" spans="7:7">
      <c r="G53729"/>
    </row>
    <row r="53730" spans="7:7">
      <c r="G53730"/>
    </row>
    <row r="53731" spans="7:7">
      <c r="G53731"/>
    </row>
    <row r="53732" spans="7:7">
      <c r="G53732"/>
    </row>
    <row r="53733" spans="7:7">
      <c r="G53733"/>
    </row>
    <row r="53734" spans="7:7">
      <c r="G53734"/>
    </row>
    <row r="53735" spans="7:7">
      <c r="G53735"/>
    </row>
    <row r="53736" spans="7:7">
      <c r="G53736"/>
    </row>
    <row r="53737" spans="7:7">
      <c r="G53737"/>
    </row>
    <row r="53738" spans="7:7">
      <c r="G53738"/>
    </row>
    <row r="53739" spans="7:7">
      <c r="G53739"/>
    </row>
    <row r="53740" spans="7:7">
      <c r="G53740"/>
    </row>
    <row r="53741" spans="7:7">
      <c r="G53741"/>
    </row>
    <row r="53742" spans="7:7">
      <c r="G53742"/>
    </row>
    <row r="53743" spans="7:7">
      <c r="G53743"/>
    </row>
    <row r="53744" spans="7:7">
      <c r="G53744"/>
    </row>
    <row r="53745" spans="7:7">
      <c r="G53745"/>
    </row>
    <row r="53746" spans="7:7">
      <c r="G53746"/>
    </row>
    <row r="53747" spans="7:7">
      <c r="G53747"/>
    </row>
    <row r="53748" spans="7:7">
      <c r="G53748"/>
    </row>
    <row r="53749" spans="7:7">
      <c r="G53749"/>
    </row>
    <row r="53750" spans="7:7">
      <c r="G53750"/>
    </row>
    <row r="53751" spans="7:7">
      <c r="G53751"/>
    </row>
    <row r="53752" spans="7:7">
      <c r="G53752"/>
    </row>
    <row r="53753" spans="7:7">
      <c r="G53753"/>
    </row>
    <row r="53754" spans="7:7">
      <c r="G53754"/>
    </row>
    <row r="53755" spans="7:7">
      <c r="G53755"/>
    </row>
    <row r="53756" spans="7:7">
      <c r="G53756"/>
    </row>
    <row r="53757" spans="7:7">
      <c r="G53757"/>
    </row>
    <row r="53758" spans="7:7">
      <c r="G53758"/>
    </row>
    <row r="53759" spans="7:7">
      <c r="G53759"/>
    </row>
    <row r="53760" spans="7:7">
      <c r="G53760"/>
    </row>
    <row r="53761" spans="7:7">
      <c r="G53761"/>
    </row>
    <row r="53762" spans="7:7">
      <c r="G53762"/>
    </row>
    <row r="53763" spans="7:7">
      <c r="G53763"/>
    </row>
    <row r="53764" spans="7:7">
      <c r="G53764"/>
    </row>
    <row r="53765" spans="7:7">
      <c r="G53765"/>
    </row>
    <row r="53766" spans="7:7">
      <c r="G53766"/>
    </row>
    <row r="53767" spans="7:7">
      <c r="G53767"/>
    </row>
    <row r="53768" spans="7:7">
      <c r="G53768"/>
    </row>
    <row r="53769" spans="7:7">
      <c r="G53769"/>
    </row>
    <row r="53770" spans="7:7">
      <c r="G53770"/>
    </row>
    <row r="53771" spans="7:7">
      <c r="G53771"/>
    </row>
    <row r="53772" spans="7:7">
      <c r="G53772"/>
    </row>
    <row r="53773" spans="7:7">
      <c r="G53773"/>
    </row>
    <row r="53774" spans="7:7">
      <c r="G53774"/>
    </row>
    <row r="53775" spans="7:7">
      <c r="G53775"/>
    </row>
    <row r="53776" spans="7:7">
      <c r="G53776"/>
    </row>
    <row r="53777" spans="7:7">
      <c r="G53777"/>
    </row>
    <row r="53778" spans="7:7">
      <c r="G53778"/>
    </row>
    <row r="53779" spans="7:7">
      <c r="G53779"/>
    </row>
    <row r="53780" spans="7:7">
      <c r="G53780"/>
    </row>
    <row r="53781" spans="7:7">
      <c r="G53781"/>
    </row>
    <row r="53782" spans="7:7">
      <c r="G53782"/>
    </row>
    <row r="53783" spans="7:7">
      <c r="G53783"/>
    </row>
    <row r="53784" spans="7:7">
      <c r="G53784"/>
    </row>
    <row r="53785" spans="7:7">
      <c r="G53785"/>
    </row>
    <row r="53786" spans="7:7">
      <c r="G53786"/>
    </row>
    <row r="53787" spans="7:7">
      <c r="G53787"/>
    </row>
    <row r="53788" spans="7:7">
      <c r="G53788"/>
    </row>
    <row r="53789" spans="7:7">
      <c r="G53789"/>
    </row>
    <row r="53790" spans="7:7">
      <c r="G53790"/>
    </row>
    <row r="53791" spans="7:7">
      <c r="G53791"/>
    </row>
    <row r="53792" spans="7:7">
      <c r="G53792"/>
    </row>
    <row r="53793" spans="7:7">
      <c r="G53793"/>
    </row>
    <row r="53794" spans="7:7">
      <c r="G53794"/>
    </row>
    <row r="53795" spans="7:7">
      <c r="G53795"/>
    </row>
    <row r="53796" spans="7:7">
      <c r="G53796"/>
    </row>
    <row r="53797" spans="7:7">
      <c r="G53797"/>
    </row>
    <row r="53798" spans="7:7">
      <c r="G53798"/>
    </row>
    <row r="53799" spans="7:7">
      <c r="G53799"/>
    </row>
    <row r="53800" spans="7:7">
      <c r="G53800"/>
    </row>
    <row r="53801" spans="7:7">
      <c r="G53801"/>
    </row>
    <row r="53802" spans="7:7">
      <c r="G53802"/>
    </row>
    <row r="53803" spans="7:7">
      <c r="G53803"/>
    </row>
    <row r="53804" spans="7:7">
      <c r="G53804"/>
    </row>
    <row r="53805" spans="7:7">
      <c r="G53805"/>
    </row>
    <row r="53806" spans="7:7">
      <c r="G53806"/>
    </row>
    <row r="53807" spans="7:7">
      <c r="G53807"/>
    </row>
    <row r="53808" spans="7:7">
      <c r="G53808"/>
    </row>
    <row r="53809" spans="7:7">
      <c r="G53809"/>
    </row>
    <row r="53810" spans="7:7">
      <c r="G53810"/>
    </row>
    <row r="53811" spans="7:7">
      <c r="G53811"/>
    </row>
    <row r="53812" spans="7:7">
      <c r="G53812"/>
    </row>
    <row r="53813" spans="7:7">
      <c r="G53813"/>
    </row>
    <row r="53814" spans="7:7">
      <c r="G53814"/>
    </row>
    <row r="53815" spans="7:7">
      <c r="G53815"/>
    </row>
    <row r="53816" spans="7:7">
      <c r="G53816"/>
    </row>
    <row r="53817" spans="7:7">
      <c r="G53817"/>
    </row>
    <row r="53818" spans="7:7">
      <c r="G53818"/>
    </row>
    <row r="53819" spans="7:7">
      <c r="G53819"/>
    </row>
    <row r="53820" spans="7:7">
      <c r="G53820"/>
    </row>
    <row r="53821" spans="7:7">
      <c r="G53821"/>
    </row>
    <row r="53822" spans="7:7">
      <c r="G53822"/>
    </row>
    <row r="53823" spans="7:7">
      <c r="G53823"/>
    </row>
    <row r="53824" spans="7:7">
      <c r="G53824"/>
    </row>
    <row r="53825" spans="7:7">
      <c r="G53825"/>
    </row>
    <row r="53826" spans="7:7">
      <c r="G53826"/>
    </row>
    <row r="53827" spans="7:7">
      <c r="G53827"/>
    </row>
    <row r="53828" spans="7:7">
      <c r="G53828"/>
    </row>
    <row r="53829" spans="7:7">
      <c r="G53829"/>
    </row>
    <row r="53830" spans="7:7">
      <c r="G53830"/>
    </row>
    <row r="53831" spans="7:7">
      <c r="G53831"/>
    </row>
    <row r="53832" spans="7:7">
      <c r="G53832"/>
    </row>
    <row r="53833" spans="7:7">
      <c r="G53833"/>
    </row>
    <row r="53834" spans="7:7">
      <c r="G53834"/>
    </row>
    <row r="53835" spans="7:7">
      <c r="G53835"/>
    </row>
    <row r="53836" spans="7:7">
      <c r="G53836"/>
    </row>
    <row r="53837" spans="7:7">
      <c r="G53837"/>
    </row>
    <row r="53838" spans="7:7">
      <c r="G53838"/>
    </row>
    <row r="53839" spans="7:7">
      <c r="G53839"/>
    </row>
    <row r="53840" spans="7:7">
      <c r="G53840"/>
    </row>
    <row r="53841" spans="7:7">
      <c r="G53841"/>
    </row>
    <row r="53842" spans="7:7">
      <c r="G53842"/>
    </row>
    <row r="53843" spans="7:7">
      <c r="G53843"/>
    </row>
    <row r="53844" spans="7:7">
      <c r="G53844"/>
    </row>
    <row r="53845" spans="7:7">
      <c r="G53845"/>
    </row>
    <row r="53846" spans="7:7">
      <c r="G53846"/>
    </row>
    <row r="53847" spans="7:7">
      <c r="G53847"/>
    </row>
    <row r="53848" spans="7:7">
      <c r="G53848"/>
    </row>
    <row r="53849" spans="7:7">
      <c r="G53849"/>
    </row>
    <row r="53850" spans="7:7">
      <c r="G53850"/>
    </row>
    <row r="53851" spans="7:7">
      <c r="G53851"/>
    </row>
    <row r="53852" spans="7:7">
      <c r="G53852"/>
    </row>
    <row r="53853" spans="7:7">
      <c r="G53853"/>
    </row>
    <row r="53854" spans="7:7">
      <c r="G53854"/>
    </row>
    <row r="53855" spans="7:7">
      <c r="G53855"/>
    </row>
    <row r="53856" spans="7:7">
      <c r="G53856"/>
    </row>
    <row r="53857" spans="7:7">
      <c r="G53857"/>
    </row>
    <row r="53858" spans="7:7">
      <c r="G53858"/>
    </row>
    <row r="53859" spans="7:7">
      <c r="G53859"/>
    </row>
    <row r="53860" spans="7:7">
      <c r="G53860"/>
    </row>
    <row r="53861" spans="7:7">
      <c r="G53861"/>
    </row>
    <row r="53862" spans="7:7">
      <c r="G53862"/>
    </row>
    <row r="53863" spans="7:7">
      <c r="G53863"/>
    </row>
    <row r="53864" spans="7:7">
      <c r="G53864"/>
    </row>
    <row r="53865" spans="7:7">
      <c r="G53865"/>
    </row>
    <row r="53866" spans="7:7">
      <c r="G53866"/>
    </row>
    <row r="53867" spans="7:7">
      <c r="G53867"/>
    </row>
    <row r="53868" spans="7:7">
      <c r="G53868"/>
    </row>
    <row r="53869" spans="7:7">
      <c r="G53869"/>
    </row>
    <row r="53870" spans="7:7">
      <c r="G53870"/>
    </row>
    <row r="53871" spans="7:7">
      <c r="G53871"/>
    </row>
    <row r="53872" spans="7:7">
      <c r="G53872"/>
    </row>
    <row r="53873" spans="7:7">
      <c r="G53873"/>
    </row>
    <row r="53874" spans="7:7">
      <c r="G53874"/>
    </row>
    <row r="53875" spans="7:7">
      <c r="G53875"/>
    </row>
    <row r="53876" spans="7:7">
      <c r="G53876"/>
    </row>
    <row r="53877" spans="7:7">
      <c r="G53877"/>
    </row>
    <row r="53878" spans="7:7">
      <c r="G53878"/>
    </row>
    <row r="53879" spans="7:7">
      <c r="G53879"/>
    </row>
    <row r="53880" spans="7:7">
      <c r="G53880"/>
    </row>
    <row r="53881" spans="7:7">
      <c r="G53881"/>
    </row>
    <row r="53882" spans="7:7">
      <c r="G53882"/>
    </row>
    <row r="53883" spans="7:7">
      <c r="G53883"/>
    </row>
    <row r="53884" spans="7:7">
      <c r="G53884"/>
    </row>
    <row r="53885" spans="7:7">
      <c r="G53885"/>
    </row>
    <row r="53886" spans="7:7">
      <c r="G53886"/>
    </row>
    <row r="53887" spans="7:7">
      <c r="G53887"/>
    </row>
    <row r="53888" spans="7:7">
      <c r="G53888"/>
    </row>
    <row r="53889" spans="7:7">
      <c r="G53889"/>
    </row>
    <row r="53890" spans="7:7">
      <c r="G53890"/>
    </row>
    <row r="53891" spans="7:7">
      <c r="G53891"/>
    </row>
    <row r="53892" spans="7:7">
      <c r="G53892"/>
    </row>
    <row r="53893" spans="7:7">
      <c r="G53893"/>
    </row>
    <row r="53894" spans="7:7">
      <c r="G53894"/>
    </row>
    <row r="53895" spans="7:7">
      <c r="G53895"/>
    </row>
    <row r="53896" spans="7:7">
      <c r="G53896"/>
    </row>
    <row r="53897" spans="7:7">
      <c r="G53897"/>
    </row>
    <row r="53898" spans="7:7">
      <c r="G53898"/>
    </row>
    <row r="53899" spans="7:7">
      <c r="G53899"/>
    </row>
    <row r="53900" spans="7:7">
      <c r="G53900"/>
    </row>
    <row r="53901" spans="7:7">
      <c r="G53901"/>
    </row>
    <row r="53902" spans="7:7">
      <c r="G53902"/>
    </row>
    <row r="53903" spans="7:7">
      <c r="G53903"/>
    </row>
    <row r="53904" spans="7:7">
      <c r="G53904"/>
    </row>
    <row r="53905" spans="7:7">
      <c r="G53905"/>
    </row>
    <row r="53906" spans="7:7">
      <c r="G53906"/>
    </row>
    <row r="53907" spans="7:7">
      <c r="G53907"/>
    </row>
    <row r="53908" spans="7:7">
      <c r="G53908"/>
    </row>
    <row r="53909" spans="7:7">
      <c r="G53909"/>
    </row>
    <row r="53910" spans="7:7">
      <c r="G53910"/>
    </row>
    <row r="53911" spans="7:7">
      <c r="G53911"/>
    </row>
    <row r="53912" spans="7:7">
      <c r="G53912"/>
    </row>
    <row r="53913" spans="7:7">
      <c r="G53913"/>
    </row>
    <row r="53914" spans="7:7">
      <c r="G53914"/>
    </row>
    <row r="53915" spans="7:7">
      <c r="G53915"/>
    </row>
    <row r="53916" spans="7:7">
      <c r="G53916"/>
    </row>
    <row r="53917" spans="7:7">
      <c r="G53917"/>
    </row>
    <row r="53918" spans="7:7">
      <c r="G53918"/>
    </row>
    <row r="53919" spans="7:7">
      <c r="G53919"/>
    </row>
    <row r="53920" spans="7:7">
      <c r="G53920"/>
    </row>
    <row r="53921" spans="7:7">
      <c r="G53921"/>
    </row>
    <row r="53922" spans="7:7">
      <c r="G53922"/>
    </row>
    <row r="53923" spans="7:7">
      <c r="G53923"/>
    </row>
    <row r="53924" spans="7:7">
      <c r="G53924"/>
    </row>
    <row r="53925" spans="7:7">
      <c r="G53925"/>
    </row>
    <row r="53926" spans="7:7">
      <c r="G53926"/>
    </row>
    <row r="53927" spans="7:7">
      <c r="G53927"/>
    </row>
    <row r="53928" spans="7:7">
      <c r="G53928"/>
    </row>
    <row r="53929" spans="7:7">
      <c r="G53929"/>
    </row>
    <row r="53930" spans="7:7">
      <c r="G53930"/>
    </row>
    <row r="53931" spans="7:7">
      <c r="G53931"/>
    </row>
    <row r="53932" spans="7:7">
      <c r="G53932"/>
    </row>
    <row r="53933" spans="7:7">
      <c r="G53933"/>
    </row>
    <row r="53934" spans="7:7">
      <c r="G53934"/>
    </row>
    <row r="53935" spans="7:7">
      <c r="G53935"/>
    </row>
    <row r="53936" spans="7:7">
      <c r="G53936"/>
    </row>
    <row r="53937" spans="7:7">
      <c r="G53937"/>
    </row>
    <row r="53938" spans="7:7">
      <c r="G53938"/>
    </row>
    <row r="53939" spans="7:7">
      <c r="G53939"/>
    </row>
    <row r="53940" spans="7:7">
      <c r="G53940"/>
    </row>
    <row r="53941" spans="7:7">
      <c r="G53941"/>
    </row>
    <row r="53942" spans="7:7">
      <c r="G53942"/>
    </row>
    <row r="53943" spans="7:7">
      <c r="G53943"/>
    </row>
    <row r="53944" spans="7:7">
      <c r="G53944"/>
    </row>
    <row r="53945" spans="7:7">
      <c r="G53945"/>
    </row>
    <row r="53946" spans="7:7">
      <c r="G53946"/>
    </row>
    <row r="53947" spans="7:7">
      <c r="G53947"/>
    </row>
    <row r="53948" spans="7:7">
      <c r="G53948"/>
    </row>
    <row r="53949" spans="7:7">
      <c r="G53949"/>
    </row>
    <row r="53950" spans="7:7">
      <c r="G53950"/>
    </row>
    <row r="53951" spans="7:7">
      <c r="G53951"/>
    </row>
    <row r="53952" spans="7:7">
      <c r="G53952"/>
    </row>
    <row r="53953" spans="7:7">
      <c r="G53953"/>
    </row>
    <row r="53954" spans="7:7">
      <c r="G53954"/>
    </row>
    <row r="53955" spans="7:7">
      <c r="G53955"/>
    </row>
    <row r="53956" spans="7:7">
      <c r="G53956"/>
    </row>
    <row r="53957" spans="7:7">
      <c r="G53957"/>
    </row>
    <row r="53958" spans="7:7">
      <c r="G53958"/>
    </row>
    <row r="53959" spans="7:7">
      <c r="G53959"/>
    </row>
    <row r="53960" spans="7:7">
      <c r="G53960"/>
    </row>
    <row r="53961" spans="7:7">
      <c r="G53961"/>
    </row>
    <row r="53962" spans="7:7">
      <c r="G53962"/>
    </row>
    <row r="53963" spans="7:7">
      <c r="G53963"/>
    </row>
    <row r="53964" spans="7:7">
      <c r="G53964"/>
    </row>
    <row r="53965" spans="7:7">
      <c r="G53965"/>
    </row>
    <row r="53966" spans="7:7">
      <c r="G53966"/>
    </row>
    <row r="53967" spans="7:7">
      <c r="G53967"/>
    </row>
    <row r="53968" spans="7:7">
      <c r="G53968"/>
    </row>
    <row r="53969" spans="7:7">
      <c r="G53969"/>
    </row>
    <row r="53970" spans="7:7">
      <c r="G53970"/>
    </row>
    <row r="53971" spans="7:7">
      <c r="G53971"/>
    </row>
    <row r="53972" spans="7:7">
      <c r="G53972"/>
    </row>
    <row r="53973" spans="7:7">
      <c r="G53973"/>
    </row>
    <row r="53974" spans="7:7">
      <c r="G53974"/>
    </row>
    <row r="53975" spans="7:7">
      <c r="G53975"/>
    </row>
    <row r="53976" spans="7:7">
      <c r="G53976"/>
    </row>
    <row r="53977" spans="7:7">
      <c r="G53977"/>
    </row>
    <row r="53978" spans="7:7">
      <c r="G53978"/>
    </row>
    <row r="53979" spans="7:7">
      <c r="G53979"/>
    </row>
    <row r="53980" spans="7:7">
      <c r="G53980"/>
    </row>
    <row r="53981" spans="7:7">
      <c r="G53981"/>
    </row>
    <row r="53982" spans="7:7">
      <c r="G53982"/>
    </row>
    <row r="53983" spans="7:7">
      <c r="G53983"/>
    </row>
    <row r="53984" spans="7:7">
      <c r="G53984"/>
    </row>
    <row r="53985" spans="7:7">
      <c r="G53985"/>
    </row>
    <row r="53986" spans="7:7">
      <c r="G53986"/>
    </row>
    <row r="53987" spans="7:7">
      <c r="G53987"/>
    </row>
    <row r="53988" spans="7:7">
      <c r="G53988"/>
    </row>
    <row r="53989" spans="7:7">
      <c r="G53989"/>
    </row>
    <row r="53990" spans="7:7">
      <c r="G53990"/>
    </row>
    <row r="53991" spans="7:7">
      <c r="G53991"/>
    </row>
    <row r="53992" spans="7:7">
      <c r="G53992"/>
    </row>
    <row r="53993" spans="7:7">
      <c r="G53993"/>
    </row>
    <row r="53994" spans="7:7">
      <c r="G53994"/>
    </row>
    <row r="53995" spans="7:7">
      <c r="G53995"/>
    </row>
    <row r="53996" spans="7:7">
      <c r="G53996"/>
    </row>
    <row r="53997" spans="7:7">
      <c r="G53997"/>
    </row>
    <row r="53998" spans="7:7">
      <c r="G53998"/>
    </row>
    <row r="53999" spans="7:7">
      <c r="G53999"/>
    </row>
    <row r="54000" spans="7:7">
      <c r="G54000"/>
    </row>
    <row r="54001" spans="7:7">
      <c r="G54001"/>
    </row>
    <row r="54002" spans="7:7">
      <c r="G54002"/>
    </row>
    <row r="54003" spans="7:7">
      <c r="G54003"/>
    </row>
    <row r="54004" spans="7:7">
      <c r="G54004"/>
    </row>
    <row r="54005" spans="7:7">
      <c r="G54005"/>
    </row>
    <row r="54006" spans="7:7">
      <c r="G54006"/>
    </row>
    <row r="54007" spans="7:7">
      <c r="G54007"/>
    </row>
    <row r="54008" spans="7:7">
      <c r="G54008"/>
    </row>
    <row r="54009" spans="7:7">
      <c r="G54009"/>
    </row>
    <row r="54010" spans="7:7">
      <c r="G54010"/>
    </row>
    <row r="54011" spans="7:7">
      <c r="G54011"/>
    </row>
    <row r="54012" spans="7:7">
      <c r="G54012"/>
    </row>
    <row r="54013" spans="7:7">
      <c r="G54013"/>
    </row>
    <row r="54014" spans="7:7">
      <c r="G54014"/>
    </row>
    <row r="54015" spans="7:7">
      <c r="G54015"/>
    </row>
    <row r="54016" spans="7:7">
      <c r="G54016"/>
    </row>
    <row r="54017" spans="7:7">
      <c r="G54017"/>
    </row>
    <row r="54018" spans="7:7">
      <c r="G54018"/>
    </row>
    <row r="54019" spans="7:7">
      <c r="G54019"/>
    </row>
    <row r="54020" spans="7:7">
      <c r="G54020"/>
    </row>
    <row r="54021" spans="7:7">
      <c r="G54021"/>
    </row>
    <row r="54022" spans="7:7">
      <c r="G54022"/>
    </row>
    <row r="54023" spans="7:7">
      <c r="G54023"/>
    </row>
    <row r="54024" spans="7:7">
      <c r="G54024"/>
    </row>
    <row r="54025" spans="7:7">
      <c r="G54025"/>
    </row>
    <row r="54026" spans="7:7">
      <c r="G54026"/>
    </row>
    <row r="54027" spans="7:7">
      <c r="G54027"/>
    </row>
    <row r="54028" spans="7:7">
      <c r="G54028"/>
    </row>
    <row r="54029" spans="7:7">
      <c r="G54029"/>
    </row>
    <row r="54030" spans="7:7">
      <c r="G54030"/>
    </row>
    <row r="54031" spans="7:7">
      <c r="G54031"/>
    </row>
    <row r="54032" spans="7:7">
      <c r="G54032"/>
    </row>
    <row r="54033" spans="7:7">
      <c r="G54033"/>
    </row>
    <row r="54034" spans="7:7">
      <c r="G54034"/>
    </row>
    <row r="54035" spans="7:7">
      <c r="G54035"/>
    </row>
    <row r="54036" spans="7:7">
      <c r="G54036"/>
    </row>
    <row r="54037" spans="7:7">
      <c r="G54037"/>
    </row>
    <row r="54038" spans="7:7">
      <c r="G54038"/>
    </row>
    <row r="54039" spans="7:7">
      <c r="G54039"/>
    </row>
    <row r="54040" spans="7:7">
      <c r="G54040"/>
    </row>
    <row r="54041" spans="7:7">
      <c r="G54041"/>
    </row>
    <row r="54042" spans="7:7">
      <c r="G54042"/>
    </row>
    <row r="54043" spans="7:7">
      <c r="G54043"/>
    </row>
    <row r="54044" spans="7:7">
      <c r="G54044"/>
    </row>
    <row r="54045" spans="7:7">
      <c r="G54045"/>
    </row>
    <row r="54046" spans="7:7">
      <c r="G54046"/>
    </row>
    <row r="54047" spans="7:7">
      <c r="G54047"/>
    </row>
    <row r="54048" spans="7:7">
      <c r="G54048"/>
    </row>
    <row r="54049" spans="7:7">
      <c r="G54049"/>
    </row>
    <row r="54050" spans="7:7">
      <c r="G54050"/>
    </row>
    <row r="54051" spans="7:7">
      <c r="G54051"/>
    </row>
    <row r="54052" spans="7:7">
      <c r="G54052"/>
    </row>
    <row r="54053" spans="7:7">
      <c r="G54053"/>
    </row>
    <row r="54054" spans="7:7">
      <c r="G54054"/>
    </row>
    <row r="54055" spans="7:7">
      <c r="G54055"/>
    </row>
    <row r="54056" spans="7:7">
      <c r="G54056"/>
    </row>
    <row r="54057" spans="7:7">
      <c r="G54057"/>
    </row>
    <row r="54058" spans="7:7">
      <c r="G54058"/>
    </row>
    <row r="54059" spans="7:7">
      <c r="G54059"/>
    </row>
    <row r="54060" spans="7:7">
      <c r="G54060"/>
    </row>
    <row r="54061" spans="7:7">
      <c r="G54061"/>
    </row>
    <row r="54062" spans="7:7">
      <c r="G54062"/>
    </row>
    <row r="54063" spans="7:7">
      <c r="G54063"/>
    </row>
    <row r="54064" spans="7:7">
      <c r="G54064"/>
    </row>
    <row r="54065" spans="7:7">
      <c r="G54065"/>
    </row>
    <row r="54066" spans="7:7">
      <c r="G54066"/>
    </row>
    <row r="54067" spans="7:7">
      <c r="G54067"/>
    </row>
    <row r="54068" spans="7:7">
      <c r="G54068"/>
    </row>
    <row r="54069" spans="7:7">
      <c r="G54069"/>
    </row>
    <row r="54070" spans="7:7">
      <c r="G54070"/>
    </row>
    <row r="54071" spans="7:7">
      <c r="G54071"/>
    </row>
    <row r="54072" spans="7:7">
      <c r="G54072"/>
    </row>
    <row r="54073" spans="7:7">
      <c r="G54073"/>
    </row>
    <row r="54074" spans="7:7">
      <c r="G54074"/>
    </row>
    <row r="54075" spans="7:7">
      <c r="G54075"/>
    </row>
    <row r="54076" spans="7:7">
      <c r="G54076"/>
    </row>
    <row r="54077" spans="7:7">
      <c r="G54077"/>
    </row>
    <row r="54078" spans="7:7">
      <c r="G54078"/>
    </row>
    <row r="54079" spans="7:7">
      <c r="G54079"/>
    </row>
    <row r="54080" spans="7:7">
      <c r="G54080"/>
    </row>
    <row r="54081" spans="7:7">
      <c r="G54081"/>
    </row>
    <row r="54082" spans="7:7">
      <c r="G54082"/>
    </row>
    <row r="54083" spans="7:7">
      <c r="G54083"/>
    </row>
    <row r="54084" spans="7:7">
      <c r="G54084"/>
    </row>
    <row r="54085" spans="7:7">
      <c r="G54085"/>
    </row>
    <row r="54086" spans="7:7">
      <c r="G54086"/>
    </row>
    <row r="54087" spans="7:7">
      <c r="G54087"/>
    </row>
    <row r="54088" spans="7:7">
      <c r="G54088"/>
    </row>
    <row r="54089" spans="7:7">
      <c r="G54089"/>
    </row>
    <row r="54090" spans="7:7">
      <c r="G54090"/>
    </row>
    <row r="54091" spans="7:7">
      <c r="G54091"/>
    </row>
    <row r="54092" spans="7:7">
      <c r="G54092"/>
    </row>
    <row r="54093" spans="7:7">
      <c r="G54093"/>
    </row>
    <row r="54094" spans="7:7">
      <c r="G54094"/>
    </row>
    <row r="54095" spans="7:7">
      <c r="G54095"/>
    </row>
    <row r="54096" spans="7:7">
      <c r="G54096"/>
    </row>
    <row r="54097" spans="7:7">
      <c r="G54097"/>
    </row>
    <row r="54098" spans="7:7">
      <c r="G54098"/>
    </row>
    <row r="54099" spans="7:7">
      <c r="G54099"/>
    </row>
    <row r="54100" spans="7:7">
      <c r="G54100"/>
    </row>
    <row r="54101" spans="7:7">
      <c r="G54101"/>
    </row>
    <row r="54102" spans="7:7">
      <c r="G54102"/>
    </row>
    <row r="54103" spans="7:7">
      <c r="G54103"/>
    </row>
    <row r="54104" spans="7:7">
      <c r="G54104"/>
    </row>
    <row r="54105" spans="7:7">
      <c r="G54105"/>
    </row>
    <row r="54106" spans="7:7">
      <c r="G54106"/>
    </row>
    <row r="54107" spans="7:7">
      <c r="G54107"/>
    </row>
    <row r="54108" spans="7:7">
      <c r="G54108"/>
    </row>
    <row r="54109" spans="7:7">
      <c r="G54109"/>
    </row>
    <row r="54110" spans="7:7">
      <c r="G54110"/>
    </row>
    <row r="54111" spans="7:7">
      <c r="G54111"/>
    </row>
    <row r="54112" spans="7:7">
      <c r="G54112"/>
    </row>
    <row r="54113" spans="7:7">
      <c r="G54113"/>
    </row>
    <row r="54114" spans="7:7">
      <c r="G54114"/>
    </row>
    <row r="54115" spans="7:7">
      <c r="G54115"/>
    </row>
    <row r="54116" spans="7:7">
      <c r="G54116"/>
    </row>
    <row r="54117" spans="7:7">
      <c r="G54117"/>
    </row>
    <row r="54118" spans="7:7">
      <c r="G54118"/>
    </row>
    <row r="54119" spans="7:7">
      <c r="G54119"/>
    </row>
    <row r="54120" spans="7:7">
      <c r="G54120"/>
    </row>
    <row r="54121" spans="7:7">
      <c r="G54121"/>
    </row>
    <row r="54122" spans="7:7">
      <c r="G54122"/>
    </row>
    <row r="54123" spans="7:7">
      <c r="G54123"/>
    </row>
    <row r="54124" spans="7:7">
      <c r="G54124"/>
    </row>
    <row r="54125" spans="7:7">
      <c r="G54125"/>
    </row>
    <row r="54126" spans="7:7">
      <c r="G54126"/>
    </row>
    <row r="54127" spans="7:7">
      <c r="G54127"/>
    </row>
    <row r="54128" spans="7:7">
      <c r="G54128"/>
    </row>
    <row r="54129" spans="7:7">
      <c r="G54129"/>
    </row>
    <row r="54130" spans="7:7">
      <c r="G54130"/>
    </row>
    <row r="54131" spans="7:7">
      <c r="G54131"/>
    </row>
    <row r="54132" spans="7:7">
      <c r="G54132"/>
    </row>
    <row r="54133" spans="7:7">
      <c r="G54133"/>
    </row>
    <row r="54134" spans="7:7">
      <c r="G54134"/>
    </row>
    <row r="54135" spans="7:7">
      <c r="G54135"/>
    </row>
    <row r="54136" spans="7:7">
      <c r="G54136"/>
    </row>
    <row r="54137" spans="7:7">
      <c r="G54137"/>
    </row>
    <row r="54138" spans="7:7">
      <c r="G54138"/>
    </row>
    <row r="54139" spans="7:7">
      <c r="G54139"/>
    </row>
    <row r="54140" spans="7:7">
      <c r="G54140"/>
    </row>
    <row r="54141" spans="7:7">
      <c r="G54141"/>
    </row>
    <row r="54142" spans="7:7">
      <c r="G54142"/>
    </row>
    <row r="54143" spans="7:7">
      <c r="G54143"/>
    </row>
    <row r="54144" spans="7:7">
      <c r="G54144"/>
    </row>
    <row r="54145" spans="7:7">
      <c r="G54145"/>
    </row>
    <row r="54146" spans="7:7">
      <c r="G54146"/>
    </row>
    <row r="54147" spans="7:7">
      <c r="G54147"/>
    </row>
    <row r="54148" spans="7:7">
      <c r="G54148"/>
    </row>
    <row r="54149" spans="7:7">
      <c r="G54149"/>
    </row>
    <row r="54150" spans="7:7">
      <c r="G54150"/>
    </row>
    <row r="54151" spans="7:7">
      <c r="G54151"/>
    </row>
    <row r="54152" spans="7:7">
      <c r="G54152"/>
    </row>
    <row r="54153" spans="7:7">
      <c r="G54153"/>
    </row>
    <row r="54154" spans="7:7">
      <c r="G54154"/>
    </row>
    <row r="54155" spans="7:7">
      <c r="G54155"/>
    </row>
    <row r="54156" spans="7:7">
      <c r="G54156"/>
    </row>
    <row r="54157" spans="7:7">
      <c r="G54157"/>
    </row>
    <row r="54158" spans="7:7">
      <c r="G54158"/>
    </row>
    <row r="54159" spans="7:7">
      <c r="G54159"/>
    </row>
    <row r="54160" spans="7:7">
      <c r="G54160"/>
    </row>
    <row r="54161" spans="7:7">
      <c r="G54161"/>
    </row>
    <row r="54162" spans="7:7">
      <c r="G54162"/>
    </row>
    <row r="54163" spans="7:7">
      <c r="G54163"/>
    </row>
    <row r="54164" spans="7:7">
      <c r="G54164"/>
    </row>
    <row r="54165" spans="7:7">
      <c r="G54165"/>
    </row>
    <row r="54166" spans="7:7">
      <c r="G54166"/>
    </row>
    <row r="54167" spans="7:7">
      <c r="G54167"/>
    </row>
    <row r="54168" spans="7:7">
      <c r="G54168"/>
    </row>
    <row r="54169" spans="7:7">
      <c r="G54169"/>
    </row>
    <row r="54170" spans="7:7">
      <c r="G54170"/>
    </row>
    <row r="54171" spans="7:7">
      <c r="G54171"/>
    </row>
    <row r="54172" spans="7:7">
      <c r="G54172"/>
    </row>
    <row r="54173" spans="7:7">
      <c r="G54173"/>
    </row>
    <row r="54174" spans="7:7">
      <c r="G54174"/>
    </row>
    <row r="54175" spans="7:7">
      <c r="G54175"/>
    </row>
    <row r="54176" spans="7:7">
      <c r="G54176"/>
    </row>
    <row r="54177" spans="7:7">
      <c r="G54177"/>
    </row>
    <row r="54178" spans="7:7">
      <c r="G54178"/>
    </row>
    <row r="54179" spans="7:7">
      <c r="G54179"/>
    </row>
    <row r="54180" spans="7:7">
      <c r="G54180"/>
    </row>
    <row r="54181" spans="7:7">
      <c r="G54181"/>
    </row>
    <row r="54182" spans="7:7">
      <c r="G54182"/>
    </row>
    <row r="54183" spans="7:7">
      <c r="G54183"/>
    </row>
    <row r="54184" spans="7:7">
      <c r="G54184"/>
    </row>
    <row r="54185" spans="7:7">
      <c r="G54185"/>
    </row>
    <row r="54186" spans="7:7">
      <c r="G54186"/>
    </row>
    <row r="54187" spans="7:7">
      <c r="G54187"/>
    </row>
    <row r="54188" spans="7:7">
      <c r="G54188"/>
    </row>
    <row r="54189" spans="7:7">
      <c r="G54189"/>
    </row>
    <row r="54190" spans="7:7">
      <c r="G54190"/>
    </row>
    <row r="54191" spans="7:7">
      <c r="G54191"/>
    </row>
    <row r="54192" spans="7:7">
      <c r="G54192"/>
    </row>
    <row r="54193" spans="7:7">
      <c r="G54193"/>
    </row>
    <row r="54194" spans="7:7">
      <c r="G54194"/>
    </row>
    <row r="54195" spans="7:7">
      <c r="G54195"/>
    </row>
    <row r="54196" spans="7:7">
      <c r="G54196"/>
    </row>
    <row r="54197" spans="7:7">
      <c r="G54197"/>
    </row>
    <row r="54198" spans="7:7">
      <c r="G54198"/>
    </row>
    <row r="54199" spans="7:7">
      <c r="G54199"/>
    </row>
    <row r="54200" spans="7:7">
      <c r="G54200"/>
    </row>
    <row r="54201" spans="7:7">
      <c r="G54201"/>
    </row>
    <row r="54202" spans="7:7">
      <c r="G54202"/>
    </row>
    <row r="54203" spans="7:7">
      <c r="G54203"/>
    </row>
    <row r="54204" spans="7:7">
      <c r="G54204"/>
    </row>
    <row r="54205" spans="7:7">
      <c r="G54205"/>
    </row>
    <row r="54206" spans="7:7">
      <c r="G54206"/>
    </row>
    <row r="54207" spans="7:7">
      <c r="G54207"/>
    </row>
    <row r="54208" spans="7:7">
      <c r="G54208"/>
    </row>
    <row r="54209" spans="7:7">
      <c r="G54209"/>
    </row>
    <row r="54210" spans="7:7">
      <c r="G54210"/>
    </row>
    <row r="54211" spans="7:7">
      <c r="G54211"/>
    </row>
    <row r="54212" spans="7:7">
      <c r="G54212"/>
    </row>
    <row r="54213" spans="7:7">
      <c r="G54213"/>
    </row>
    <row r="54214" spans="7:7">
      <c r="G54214"/>
    </row>
    <row r="54215" spans="7:7">
      <c r="G54215"/>
    </row>
    <row r="54216" spans="7:7">
      <c r="G54216"/>
    </row>
    <row r="54217" spans="7:7">
      <c r="G54217"/>
    </row>
    <row r="54218" spans="7:7">
      <c r="G54218"/>
    </row>
    <row r="54219" spans="7:7">
      <c r="G54219"/>
    </row>
    <row r="54220" spans="7:7">
      <c r="G54220"/>
    </row>
    <row r="54221" spans="7:7">
      <c r="G54221"/>
    </row>
    <row r="54222" spans="7:7">
      <c r="G54222"/>
    </row>
    <row r="54223" spans="7:7">
      <c r="G54223"/>
    </row>
    <row r="54224" spans="7:7">
      <c r="G54224"/>
    </row>
    <row r="54225" spans="7:7">
      <c r="G54225"/>
    </row>
    <row r="54226" spans="7:7">
      <c r="G54226"/>
    </row>
    <row r="54227" spans="7:7">
      <c r="G54227"/>
    </row>
    <row r="54228" spans="7:7">
      <c r="G54228"/>
    </row>
    <row r="54229" spans="7:7">
      <c r="G54229"/>
    </row>
    <row r="54230" spans="7:7">
      <c r="G54230"/>
    </row>
    <row r="54231" spans="7:7">
      <c r="G54231"/>
    </row>
    <row r="54232" spans="7:7">
      <c r="G54232"/>
    </row>
    <row r="54233" spans="7:7">
      <c r="G54233"/>
    </row>
    <row r="54234" spans="7:7">
      <c r="G54234"/>
    </row>
    <row r="54235" spans="7:7">
      <c r="G54235"/>
    </row>
    <row r="54236" spans="7:7">
      <c r="G54236"/>
    </row>
    <row r="54237" spans="7:7">
      <c r="G54237"/>
    </row>
    <row r="54238" spans="7:7">
      <c r="G54238"/>
    </row>
    <row r="54239" spans="7:7">
      <c r="G54239"/>
    </row>
    <row r="54240" spans="7:7">
      <c r="G54240"/>
    </row>
    <row r="54241" spans="7:7">
      <c r="G54241"/>
    </row>
    <row r="54242" spans="7:7">
      <c r="G54242"/>
    </row>
    <row r="54243" spans="7:7">
      <c r="G54243"/>
    </row>
    <row r="54244" spans="7:7">
      <c r="G54244"/>
    </row>
    <row r="54245" spans="7:7">
      <c r="G54245"/>
    </row>
    <row r="54246" spans="7:7">
      <c r="G54246"/>
    </row>
    <row r="54247" spans="7:7">
      <c r="G54247"/>
    </row>
    <row r="54248" spans="7:7">
      <c r="G54248"/>
    </row>
    <row r="54249" spans="7:7">
      <c r="G54249"/>
    </row>
    <row r="54250" spans="7:7">
      <c r="G54250"/>
    </row>
    <row r="54251" spans="7:7">
      <c r="G54251"/>
    </row>
    <row r="54252" spans="7:7">
      <c r="G54252"/>
    </row>
    <row r="54253" spans="7:7">
      <c r="G54253"/>
    </row>
    <row r="54254" spans="7:7">
      <c r="G54254"/>
    </row>
    <row r="54255" spans="7:7">
      <c r="G54255"/>
    </row>
    <row r="54256" spans="7:7">
      <c r="G54256"/>
    </row>
    <row r="54257" spans="7:7">
      <c r="G54257"/>
    </row>
    <row r="54258" spans="7:7">
      <c r="G54258"/>
    </row>
    <row r="54259" spans="7:7">
      <c r="G54259"/>
    </row>
    <row r="54260" spans="7:7">
      <c r="G54260"/>
    </row>
    <row r="54261" spans="7:7">
      <c r="G54261"/>
    </row>
    <row r="54262" spans="7:7">
      <c r="G54262"/>
    </row>
    <row r="54263" spans="7:7">
      <c r="G54263"/>
    </row>
    <row r="54264" spans="7:7">
      <c r="G54264"/>
    </row>
    <row r="54265" spans="7:7">
      <c r="G54265"/>
    </row>
    <row r="54266" spans="7:7">
      <c r="G54266"/>
    </row>
    <row r="54267" spans="7:7">
      <c r="G54267"/>
    </row>
    <row r="54268" spans="7:7">
      <c r="G54268"/>
    </row>
    <row r="54269" spans="7:7">
      <c r="G54269"/>
    </row>
    <row r="54270" spans="7:7">
      <c r="G54270"/>
    </row>
    <row r="54271" spans="7:7">
      <c r="G54271"/>
    </row>
    <row r="54272" spans="7:7">
      <c r="G54272"/>
    </row>
    <row r="54273" spans="7:7">
      <c r="G54273"/>
    </row>
    <row r="54274" spans="7:7">
      <c r="G54274"/>
    </row>
    <row r="54275" spans="7:7">
      <c r="G54275"/>
    </row>
    <row r="54276" spans="7:7">
      <c r="G54276"/>
    </row>
    <row r="54277" spans="7:7">
      <c r="G54277"/>
    </row>
    <row r="54278" spans="7:7">
      <c r="G54278"/>
    </row>
    <row r="54279" spans="7:7">
      <c r="G54279"/>
    </row>
    <row r="54280" spans="7:7">
      <c r="G54280"/>
    </row>
    <row r="54281" spans="7:7">
      <c r="G54281"/>
    </row>
    <row r="54282" spans="7:7">
      <c r="G54282"/>
    </row>
    <row r="54283" spans="7:7">
      <c r="G54283"/>
    </row>
    <row r="54284" spans="7:7">
      <c r="G54284"/>
    </row>
    <row r="54285" spans="7:7">
      <c r="G54285"/>
    </row>
    <row r="54286" spans="7:7">
      <c r="G54286"/>
    </row>
    <row r="54287" spans="7:7">
      <c r="G54287"/>
    </row>
    <row r="54288" spans="7:7">
      <c r="G54288"/>
    </row>
    <row r="54289" spans="7:7">
      <c r="G54289"/>
    </row>
    <row r="54290" spans="7:7">
      <c r="G54290"/>
    </row>
    <row r="54291" spans="7:7">
      <c r="G54291"/>
    </row>
    <row r="54292" spans="7:7">
      <c r="G54292"/>
    </row>
    <row r="54293" spans="7:7">
      <c r="G54293"/>
    </row>
    <row r="54294" spans="7:7">
      <c r="G54294"/>
    </row>
    <row r="54295" spans="7:7">
      <c r="G54295"/>
    </row>
    <row r="54296" spans="7:7">
      <c r="G54296"/>
    </row>
    <row r="54297" spans="7:7">
      <c r="G54297"/>
    </row>
    <row r="54298" spans="7:7">
      <c r="G54298"/>
    </row>
    <row r="54299" spans="7:7">
      <c r="G54299"/>
    </row>
    <row r="54300" spans="7:7">
      <c r="G54300"/>
    </row>
    <row r="54301" spans="7:7">
      <c r="G54301"/>
    </row>
    <row r="54302" spans="7:7">
      <c r="G54302"/>
    </row>
    <row r="54303" spans="7:7">
      <c r="G54303"/>
    </row>
    <row r="54304" spans="7:7">
      <c r="G54304"/>
    </row>
    <row r="54305" spans="7:7">
      <c r="G54305"/>
    </row>
    <row r="54306" spans="7:7">
      <c r="G54306"/>
    </row>
    <row r="54307" spans="7:7">
      <c r="G54307"/>
    </row>
    <row r="54308" spans="7:7">
      <c r="G54308"/>
    </row>
    <row r="54309" spans="7:7">
      <c r="G54309"/>
    </row>
    <row r="54310" spans="7:7">
      <c r="G54310"/>
    </row>
    <row r="54311" spans="7:7">
      <c r="G54311"/>
    </row>
    <row r="54312" spans="7:7">
      <c r="G54312"/>
    </row>
    <row r="54313" spans="7:7">
      <c r="G54313"/>
    </row>
    <row r="54314" spans="7:7">
      <c r="G54314"/>
    </row>
    <row r="54315" spans="7:7">
      <c r="G54315"/>
    </row>
    <row r="54316" spans="7:7">
      <c r="G54316"/>
    </row>
    <row r="54317" spans="7:7">
      <c r="G54317"/>
    </row>
    <row r="54318" spans="7:7">
      <c r="G54318"/>
    </row>
    <row r="54319" spans="7:7">
      <c r="G54319"/>
    </row>
    <row r="54320" spans="7:7">
      <c r="G54320"/>
    </row>
    <row r="54321" spans="7:7">
      <c r="G54321"/>
    </row>
    <row r="54322" spans="7:7">
      <c r="G54322"/>
    </row>
    <row r="54323" spans="7:7">
      <c r="G54323"/>
    </row>
    <row r="54324" spans="7:7">
      <c r="G54324"/>
    </row>
    <row r="54325" spans="7:7">
      <c r="G54325"/>
    </row>
    <row r="54326" spans="7:7">
      <c r="G54326"/>
    </row>
    <row r="54327" spans="7:7">
      <c r="G54327"/>
    </row>
    <row r="54328" spans="7:7">
      <c r="G54328"/>
    </row>
    <row r="54329" spans="7:7">
      <c r="G54329"/>
    </row>
    <row r="54330" spans="7:7">
      <c r="G54330"/>
    </row>
    <row r="54331" spans="7:7">
      <c r="G54331"/>
    </row>
    <row r="54332" spans="7:7">
      <c r="G54332"/>
    </row>
    <row r="54333" spans="7:7">
      <c r="G54333"/>
    </row>
    <row r="54334" spans="7:7">
      <c r="G54334"/>
    </row>
    <row r="54335" spans="7:7">
      <c r="G54335"/>
    </row>
    <row r="54336" spans="7:7">
      <c r="G54336"/>
    </row>
    <row r="54337" spans="7:7">
      <c r="G54337"/>
    </row>
    <row r="54338" spans="7:7">
      <c r="G54338"/>
    </row>
    <row r="54339" spans="7:7">
      <c r="G54339"/>
    </row>
    <row r="54340" spans="7:7">
      <c r="G54340"/>
    </row>
    <row r="54341" spans="7:7">
      <c r="G54341"/>
    </row>
    <row r="54342" spans="7:7">
      <c r="G54342"/>
    </row>
    <row r="54343" spans="7:7">
      <c r="G54343"/>
    </row>
    <row r="54344" spans="7:7">
      <c r="G54344"/>
    </row>
    <row r="54345" spans="7:7">
      <c r="G54345"/>
    </row>
    <row r="54346" spans="7:7">
      <c r="G54346"/>
    </row>
    <row r="54347" spans="7:7">
      <c r="G54347"/>
    </row>
    <row r="54348" spans="7:7">
      <c r="G54348"/>
    </row>
    <row r="54349" spans="7:7">
      <c r="G54349"/>
    </row>
    <row r="54350" spans="7:7">
      <c r="G54350"/>
    </row>
    <row r="54351" spans="7:7">
      <c r="G54351"/>
    </row>
    <row r="54352" spans="7:7">
      <c r="G54352"/>
    </row>
    <row r="54353" spans="7:7">
      <c r="G54353"/>
    </row>
    <row r="54354" spans="7:7">
      <c r="G54354"/>
    </row>
    <row r="54355" spans="7:7">
      <c r="G54355"/>
    </row>
    <row r="54356" spans="7:7">
      <c r="G54356"/>
    </row>
    <row r="54357" spans="7:7">
      <c r="G54357"/>
    </row>
    <row r="54358" spans="7:7">
      <c r="G54358"/>
    </row>
    <row r="54359" spans="7:7">
      <c r="G54359"/>
    </row>
    <row r="54360" spans="7:7">
      <c r="G54360"/>
    </row>
    <row r="54361" spans="7:7">
      <c r="G54361"/>
    </row>
    <row r="54362" spans="7:7">
      <c r="G54362"/>
    </row>
    <row r="54363" spans="7:7">
      <c r="G54363"/>
    </row>
    <row r="54364" spans="7:7">
      <c r="G54364"/>
    </row>
    <row r="54365" spans="7:7">
      <c r="G54365"/>
    </row>
    <row r="54366" spans="7:7">
      <c r="G54366"/>
    </row>
    <row r="54367" spans="7:7">
      <c r="G54367"/>
    </row>
    <row r="54368" spans="7:7">
      <c r="G54368"/>
    </row>
    <row r="54369" spans="7:7">
      <c r="G54369"/>
    </row>
    <row r="54370" spans="7:7">
      <c r="G54370"/>
    </row>
    <row r="54371" spans="7:7">
      <c r="G54371"/>
    </row>
    <row r="54372" spans="7:7">
      <c r="G54372"/>
    </row>
    <row r="54373" spans="7:7">
      <c r="G54373"/>
    </row>
    <row r="54374" spans="7:7">
      <c r="G54374"/>
    </row>
    <row r="54375" spans="7:7">
      <c r="G54375"/>
    </row>
    <row r="54376" spans="7:7">
      <c r="G54376"/>
    </row>
    <row r="54377" spans="7:7">
      <c r="G54377"/>
    </row>
    <row r="54378" spans="7:7">
      <c r="G54378"/>
    </row>
    <row r="54379" spans="7:7">
      <c r="G54379"/>
    </row>
    <row r="54380" spans="7:7">
      <c r="G54380"/>
    </row>
    <row r="54381" spans="7:7">
      <c r="G54381"/>
    </row>
    <row r="54382" spans="7:7">
      <c r="G54382"/>
    </row>
    <row r="54383" spans="7:7">
      <c r="G54383"/>
    </row>
    <row r="54384" spans="7:7">
      <c r="G54384"/>
    </row>
    <row r="54385" spans="7:7">
      <c r="G54385"/>
    </row>
    <row r="54386" spans="7:7">
      <c r="G54386"/>
    </row>
    <row r="54387" spans="7:7">
      <c r="G54387"/>
    </row>
    <row r="54388" spans="7:7">
      <c r="G54388"/>
    </row>
    <row r="54389" spans="7:7">
      <c r="G54389"/>
    </row>
    <row r="54390" spans="7:7">
      <c r="G54390"/>
    </row>
    <row r="54391" spans="7:7">
      <c r="G54391"/>
    </row>
    <row r="54392" spans="7:7">
      <c r="G54392"/>
    </row>
    <row r="54393" spans="7:7">
      <c r="G54393"/>
    </row>
    <row r="54394" spans="7:7">
      <c r="G54394"/>
    </row>
    <row r="54395" spans="7:7">
      <c r="G54395"/>
    </row>
    <row r="54396" spans="7:7">
      <c r="G54396"/>
    </row>
    <row r="54397" spans="7:7">
      <c r="G54397"/>
    </row>
    <row r="54398" spans="7:7">
      <c r="G54398"/>
    </row>
    <row r="54399" spans="7:7">
      <c r="G54399"/>
    </row>
    <row r="54400" spans="7:7">
      <c r="G54400"/>
    </row>
    <row r="54401" spans="7:7">
      <c r="G54401"/>
    </row>
    <row r="54402" spans="7:7">
      <c r="G54402"/>
    </row>
    <row r="54403" spans="7:7">
      <c r="G54403"/>
    </row>
    <row r="54404" spans="7:7">
      <c r="G54404"/>
    </row>
    <row r="54405" spans="7:7">
      <c r="G54405"/>
    </row>
    <row r="54406" spans="7:7">
      <c r="G54406"/>
    </row>
    <row r="54407" spans="7:7">
      <c r="G54407"/>
    </row>
    <row r="54408" spans="7:7">
      <c r="G54408"/>
    </row>
    <row r="54409" spans="7:7">
      <c r="G54409"/>
    </row>
    <row r="54410" spans="7:7">
      <c r="G54410"/>
    </row>
    <row r="54411" spans="7:7">
      <c r="G54411"/>
    </row>
    <row r="54412" spans="7:7">
      <c r="G54412"/>
    </row>
    <row r="54413" spans="7:7">
      <c r="G54413"/>
    </row>
    <row r="54414" spans="7:7">
      <c r="G54414"/>
    </row>
    <row r="54415" spans="7:7">
      <c r="G54415"/>
    </row>
    <row r="54416" spans="7:7">
      <c r="G54416"/>
    </row>
    <row r="54417" spans="7:7">
      <c r="G54417"/>
    </row>
    <row r="54418" spans="7:7">
      <c r="G54418"/>
    </row>
    <row r="54419" spans="7:7">
      <c r="G54419"/>
    </row>
    <row r="54420" spans="7:7">
      <c r="G54420"/>
    </row>
    <row r="54421" spans="7:7">
      <c r="G54421"/>
    </row>
    <row r="54422" spans="7:7">
      <c r="G54422"/>
    </row>
    <row r="54423" spans="7:7">
      <c r="G54423"/>
    </row>
    <row r="54424" spans="7:7">
      <c r="G54424"/>
    </row>
    <row r="54425" spans="7:7">
      <c r="G54425"/>
    </row>
    <row r="54426" spans="7:7">
      <c r="G54426"/>
    </row>
    <row r="54427" spans="7:7">
      <c r="G54427"/>
    </row>
    <row r="54428" spans="7:7">
      <c r="G54428"/>
    </row>
    <row r="54429" spans="7:7">
      <c r="G54429"/>
    </row>
    <row r="54430" spans="7:7">
      <c r="G54430"/>
    </row>
    <row r="54431" spans="7:7">
      <c r="G54431"/>
    </row>
    <row r="54432" spans="7:7">
      <c r="G54432"/>
    </row>
    <row r="54433" spans="7:7">
      <c r="G54433"/>
    </row>
    <row r="54434" spans="7:7">
      <c r="G54434"/>
    </row>
    <row r="54435" spans="7:7">
      <c r="G54435"/>
    </row>
    <row r="54436" spans="7:7">
      <c r="G54436"/>
    </row>
    <row r="54437" spans="7:7">
      <c r="G54437"/>
    </row>
    <row r="54438" spans="7:7">
      <c r="G54438"/>
    </row>
    <row r="54439" spans="7:7">
      <c r="G54439"/>
    </row>
    <row r="54440" spans="7:7">
      <c r="G54440"/>
    </row>
    <row r="54441" spans="7:7">
      <c r="G54441"/>
    </row>
    <row r="54442" spans="7:7">
      <c r="G54442"/>
    </row>
    <row r="54443" spans="7:7">
      <c r="G54443"/>
    </row>
    <row r="54444" spans="7:7">
      <c r="G54444"/>
    </row>
    <row r="54445" spans="7:7">
      <c r="G54445"/>
    </row>
    <row r="54446" spans="7:7">
      <c r="G54446"/>
    </row>
    <row r="54447" spans="7:7">
      <c r="G54447"/>
    </row>
    <row r="54448" spans="7:7">
      <c r="G54448"/>
    </row>
    <row r="54449" spans="7:7">
      <c r="G54449"/>
    </row>
    <row r="54450" spans="7:7">
      <c r="G54450"/>
    </row>
    <row r="54451" spans="7:7">
      <c r="G54451"/>
    </row>
    <row r="54452" spans="7:7">
      <c r="G54452"/>
    </row>
    <row r="54453" spans="7:7">
      <c r="G54453"/>
    </row>
    <row r="54454" spans="7:7">
      <c r="G54454"/>
    </row>
    <row r="54455" spans="7:7">
      <c r="G54455"/>
    </row>
    <row r="54456" spans="7:7">
      <c r="G54456"/>
    </row>
    <row r="54457" spans="7:7">
      <c r="G54457"/>
    </row>
    <row r="54458" spans="7:7">
      <c r="G54458"/>
    </row>
    <row r="54459" spans="7:7">
      <c r="G54459"/>
    </row>
    <row r="54460" spans="7:7">
      <c r="G54460"/>
    </row>
    <row r="54461" spans="7:7">
      <c r="G54461"/>
    </row>
    <row r="54462" spans="7:7">
      <c r="G54462"/>
    </row>
    <row r="54463" spans="7:7">
      <c r="G54463"/>
    </row>
    <row r="54464" spans="7:7">
      <c r="G54464"/>
    </row>
    <row r="54465" spans="7:7">
      <c r="G54465"/>
    </row>
    <row r="54466" spans="7:7">
      <c r="G54466"/>
    </row>
    <row r="54467" spans="7:7">
      <c r="G54467"/>
    </row>
    <row r="54468" spans="7:7">
      <c r="G54468"/>
    </row>
    <row r="54469" spans="7:7">
      <c r="G54469"/>
    </row>
    <row r="54470" spans="7:7">
      <c r="G54470"/>
    </row>
    <row r="54471" spans="7:7">
      <c r="G54471"/>
    </row>
    <row r="54472" spans="7:7">
      <c r="G54472"/>
    </row>
    <row r="54473" spans="7:7">
      <c r="G54473"/>
    </row>
    <row r="54474" spans="7:7">
      <c r="G54474"/>
    </row>
    <row r="54475" spans="7:7">
      <c r="G54475"/>
    </row>
    <row r="54476" spans="7:7">
      <c r="G54476"/>
    </row>
    <row r="54477" spans="7:7">
      <c r="G54477"/>
    </row>
    <row r="54478" spans="7:7">
      <c r="G54478"/>
    </row>
    <row r="54479" spans="7:7">
      <c r="G54479"/>
    </row>
    <row r="54480" spans="7:7">
      <c r="G54480"/>
    </row>
    <row r="54481" spans="7:7">
      <c r="G54481"/>
    </row>
    <row r="54482" spans="7:7">
      <c r="G54482"/>
    </row>
    <row r="54483" spans="7:7">
      <c r="G54483"/>
    </row>
    <row r="54484" spans="7:7">
      <c r="G54484"/>
    </row>
    <row r="54485" spans="7:7">
      <c r="G54485"/>
    </row>
    <row r="54486" spans="7:7">
      <c r="G54486"/>
    </row>
    <row r="54487" spans="7:7">
      <c r="G54487"/>
    </row>
    <row r="54488" spans="7:7">
      <c r="G54488"/>
    </row>
    <row r="54489" spans="7:7">
      <c r="G54489"/>
    </row>
    <row r="54490" spans="7:7">
      <c r="G54490"/>
    </row>
    <row r="54491" spans="7:7">
      <c r="G54491"/>
    </row>
    <row r="54492" spans="7:7">
      <c r="G54492"/>
    </row>
    <row r="54493" spans="7:7">
      <c r="G54493"/>
    </row>
    <row r="54494" spans="7:7">
      <c r="G54494"/>
    </row>
    <row r="54495" spans="7:7">
      <c r="G54495"/>
    </row>
    <row r="54496" spans="7:7">
      <c r="G54496"/>
    </row>
    <row r="54497" spans="7:7">
      <c r="G54497"/>
    </row>
    <row r="54498" spans="7:7">
      <c r="G54498"/>
    </row>
    <row r="54499" spans="7:7">
      <c r="G54499"/>
    </row>
    <row r="54500" spans="7:7">
      <c r="G54500"/>
    </row>
    <row r="54501" spans="7:7">
      <c r="G54501"/>
    </row>
    <row r="54502" spans="7:7">
      <c r="G54502"/>
    </row>
    <row r="54503" spans="7:7">
      <c r="G54503"/>
    </row>
    <row r="54504" spans="7:7">
      <c r="G54504"/>
    </row>
    <row r="54505" spans="7:7">
      <c r="G54505"/>
    </row>
    <row r="54506" spans="7:7">
      <c r="G54506"/>
    </row>
    <row r="54507" spans="7:7">
      <c r="G54507"/>
    </row>
    <row r="54508" spans="7:7">
      <c r="G54508"/>
    </row>
    <row r="54509" spans="7:7">
      <c r="G54509"/>
    </row>
    <row r="54510" spans="7:7">
      <c r="G54510"/>
    </row>
    <row r="54511" spans="7:7">
      <c r="G54511"/>
    </row>
    <row r="54512" spans="7:7">
      <c r="G54512"/>
    </row>
    <row r="54513" spans="7:7">
      <c r="G54513"/>
    </row>
    <row r="54514" spans="7:7">
      <c r="G54514"/>
    </row>
    <row r="54515" spans="7:7">
      <c r="G54515"/>
    </row>
    <row r="54516" spans="7:7">
      <c r="G54516"/>
    </row>
    <row r="54517" spans="7:7">
      <c r="G54517"/>
    </row>
    <row r="54518" spans="7:7">
      <c r="G54518"/>
    </row>
    <row r="54519" spans="7:7">
      <c r="G54519"/>
    </row>
    <row r="54520" spans="7:7">
      <c r="G54520"/>
    </row>
    <row r="54521" spans="7:7">
      <c r="G54521"/>
    </row>
    <row r="54522" spans="7:7">
      <c r="G54522"/>
    </row>
    <row r="54523" spans="7:7">
      <c r="G54523"/>
    </row>
    <row r="54524" spans="7:7">
      <c r="G54524"/>
    </row>
    <row r="54525" spans="7:7">
      <c r="G54525"/>
    </row>
    <row r="54526" spans="7:7">
      <c r="G54526"/>
    </row>
    <row r="54527" spans="7:7">
      <c r="G54527"/>
    </row>
    <row r="54528" spans="7:7">
      <c r="G54528"/>
    </row>
    <row r="54529" spans="7:7">
      <c r="G54529"/>
    </row>
    <row r="54530" spans="7:7">
      <c r="G54530"/>
    </row>
    <row r="54531" spans="7:7">
      <c r="G54531"/>
    </row>
    <row r="54532" spans="7:7">
      <c r="G54532"/>
    </row>
    <row r="54533" spans="7:7">
      <c r="G54533"/>
    </row>
    <row r="54534" spans="7:7">
      <c r="G54534"/>
    </row>
    <row r="54535" spans="7:7">
      <c r="G54535"/>
    </row>
    <row r="54536" spans="7:7">
      <c r="G54536"/>
    </row>
    <row r="54537" spans="7:7">
      <c r="G54537"/>
    </row>
    <row r="54538" spans="7:7">
      <c r="G54538"/>
    </row>
    <row r="54539" spans="7:7">
      <c r="G54539"/>
    </row>
    <row r="54540" spans="7:7">
      <c r="G54540"/>
    </row>
    <row r="54541" spans="7:7">
      <c r="G54541"/>
    </row>
    <row r="54542" spans="7:7">
      <c r="G54542"/>
    </row>
    <row r="54543" spans="7:7">
      <c r="G54543"/>
    </row>
    <row r="54544" spans="7:7">
      <c r="G54544"/>
    </row>
    <row r="54545" spans="7:7">
      <c r="G54545"/>
    </row>
    <row r="54546" spans="7:7">
      <c r="G54546"/>
    </row>
    <row r="54547" spans="7:7">
      <c r="G54547"/>
    </row>
    <row r="54548" spans="7:7">
      <c r="G54548"/>
    </row>
    <row r="54549" spans="7:7">
      <c r="G54549"/>
    </row>
    <row r="54550" spans="7:7">
      <c r="G54550"/>
    </row>
    <row r="54551" spans="7:7">
      <c r="G54551"/>
    </row>
    <row r="54552" spans="7:7">
      <c r="G54552"/>
    </row>
    <row r="54553" spans="7:7">
      <c r="G54553"/>
    </row>
    <row r="54554" spans="7:7">
      <c r="G54554"/>
    </row>
    <row r="54555" spans="7:7">
      <c r="G54555"/>
    </row>
    <row r="54556" spans="7:7">
      <c r="G54556"/>
    </row>
    <row r="54557" spans="7:7">
      <c r="G54557"/>
    </row>
    <row r="54558" spans="7:7">
      <c r="G54558"/>
    </row>
    <row r="54559" spans="7:7">
      <c r="G54559"/>
    </row>
    <row r="54560" spans="7:7">
      <c r="G54560"/>
    </row>
    <row r="54561" spans="7:7">
      <c r="G54561"/>
    </row>
    <row r="54562" spans="7:7">
      <c r="G54562"/>
    </row>
    <row r="54563" spans="7:7">
      <c r="G54563"/>
    </row>
    <row r="54564" spans="7:7">
      <c r="G54564"/>
    </row>
    <row r="54565" spans="7:7">
      <c r="G54565"/>
    </row>
    <row r="54566" spans="7:7">
      <c r="G54566"/>
    </row>
    <row r="54567" spans="7:7">
      <c r="G54567"/>
    </row>
    <row r="54568" spans="7:7">
      <c r="G54568"/>
    </row>
    <row r="54569" spans="7:7">
      <c r="G54569"/>
    </row>
    <row r="54570" spans="7:7">
      <c r="G54570"/>
    </row>
    <row r="54571" spans="7:7">
      <c r="G54571"/>
    </row>
    <row r="54572" spans="7:7">
      <c r="G54572"/>
    </row>
    <row r="54573" spans="7:7">
      <c r="G54573"/>
    </row>
    <row r="54574" spans="7:7">
      <c r="G54574"/>
    </row>
    <row r="54575" spans="7:7">
      <c r="G54575"/>
    </row>
    <row r="54576" spans="7:7">
      <c r="G54576"/>
    </row>
    <row r="54577" spans="7:7">
      <c r="G54577"/>
    </row>
    <row r="54578" spans="7:7">
      <c r="G54578"/>
    </row>
    <row r="54579" spans="7:7">
      <c r="G54579"/>
    </row>
    <row r="54580" spans="7:7">
      <c r="G54580"/>
    </row>
    <row r="54581" spans="7:7">
      <c r="G54581"/>
    </row>
    <row r="54582" spans="7:7">
      <c r="G54582"/>
    </row>
    <row r="54583" spans="7:7">
      <c r="G54583"/>
    </row>
    <row r="54584" spans="7:7">
      <c r="G54584"/>
    </row>
    <row r="54585" spans="7:7">
      <c r="G54585"/>
    </row>
    <row r="54586" spans="7:7">
      <c r="G54586"/>
    </row>
    <row r="54587" spans="7:7">
      <c r="G54587"/>
    </row>
    <row r="54588" spans="7:7">
      <c r="G54588"/>
    </row>
    <row r="54589" spans="7:7">
      <c r="G54589"/>
    </row>
    <row r="54590" spans="7:7">
      <c r="G54590"/>
    </row>
    <row r="54591" spans="7:7">
      <c r="G54591"/>
    </row>
    <row r="54592" spans="7:7">
      <c r="G54592"/>
    </row>
    <row r="54593" spans="7:7">
      <c r="G54593"/>
    </row>
    <row r="54594" spans="7:7">
      <c r="G54594"/>
    </row>
    <row r="54595" spans="7:7">
      <c r="G54595"/>
    </row>
    <row r="54596" spans="7:7">
      <c r="G54596"/>
    </row>
    <row r="54597" spans="7:7">
      <c r="G54597"/>
    </row>
    <row r="54598" spans="7:7">
      <c r="G54598"/>
    </row>
    <row r="54599" spans="7:7">
      <c r="G54599"/>
    </row>
    <row r="54600" spans="7:7">
      <c r="G54600"/>
    </row>
    <row r="54601" spans="7:7">
      <c r="G54601"/>
    </row>
    <row r="54602" spans="7:7">
      <c r="G54602"/>
    </row>
    <row r="54603" spans="7:7">
      <c r="G54603"/>
    </row>
    <row r="54604" spans="7:7">
      <c r="G54604"/>
    </row>
    <row r="54605" spans="7:7">
      <c r="G54605"/>
    </row>
    <row r="54606" spans="7:7">
      <c r="G54606"/>
    </row>
    <row r="54607" spans="7:7">
      <c r="G54607"/>
    </row>
    <row r="54608" spans="7:7">
      <c r="G54608"/>
    </row>
    <row r="54609" spans="7:7">
      <c r="G54609"/>
    </row>
    <row r="54610" spans="7:7">
      <c r="G54610"/>
    </row>
    <row r="54611" spans="7:7">
      <c r="G54611"/>
    </row>
    <row r="54612" spans="7:7">
      <c r="G54612"/>
    </row>
    <row r="54613" spans="7:7">
      <c r="G54613"/>
    </row>
    <row r="54614" spans="7:7">
      <c r="G54614"/>
    </row>
    <row r="54615" spans="7:7">
      <c r="G54615"/>
    </row>
    <row r="54616" spans="7:7">
      <c r="G54616"/>
    </row>
    <row r="54617" spans="7:7">
      <c r="G54617"/>
    </row>
    <row r="54618" spans="7:7">
      <c r="G54618"/>
    </row>
    <row r="54619" spans="7:7">
      <c r="G54619"/>
    </row>
    <row r="54620" spans="7:7">
      <c r="G54620"/>
    </row>
    <row r="54621" spans="7:7">
      <c r="G54621"/>
    </row>
    <row r="54622" spans="7:7">
      <c r="G54622"/>
    </row>
    <row r="54623" spans="7:7">
      <c r="G54623"/>
    </row>
    <row r="54624" spans="7:7">
      <c r="G54624"/>
    </row>
    <row r="54625" spans="7:7">
      <c r="G54625"/>
    </row>
    <row r="54626" spans="7:7">
      <c r="G54626"/>
    </row>
    <row r="54627" spans="7:7">
      <c r="G54627"/>
    </row>
    <row r="54628" spans="7:7">
      <c r="G54628"/>
    </row>
    <row r="54629" spans="7:7">
      <c r="G54629"/>
    </row>
    <row r="54630" spans="7:7">
      <c r="G54630"/>
    </row>
    <row r="54631" spans="7:7">
      <c r="G54631"/>
    </row>
    <row r="54632" spans="7:7">
      <c r="G54632"/>
    </row>
    <row r="54633" spans="7:7">
      <c r="G54633"/>
    </row>
    <row r="54634" spans="7:7">
      <c r="G54634"/>
    </row>
    <row r="54635" spans="7:7">
      <c r="G54635"/>
    </row>
    <row r="54636" spans="7:7">
      <c r="G54636"/>
    </row>
    <row r="54637" spans="7:7">
      <c r="G54637"/>
    </row>
    <row r="54638" spans="7:7">
      <c r="G54638"/>
    </row>
    <row r="54639" spans="7:7">
      <c r="G54639"/>
    </row>
    <row r="54640" spans="7:7">
      <c r="G54640"/>
    </row>
    <row r="54641" spans="7:7">
      <c r="G54641"/>
    </row>
    <row r="54642" spans="7:7">
      <c r="G54642"/>
    </row>
    <row r="54643" spans="7:7">
      <c r="G54643"/>
    </row>
    <row r="54644" spans="7:7">
      <c r="G54644"/>
    </row>
    <row r="54645" spans="7:7">
      <c r="G54645"/>
    </row>
    <row r="54646" spans="7:7">
      <c r="G54646"/>
    </row>
    <row r="54647" spans="7:7">
      <c r="G54647"/>
    </row>
    <row r="54648" spans="7:7">
      <c r="G54648"/>
    </row>
    <row r="54649" spans="7:7">
      <c r="G54649"/>
    </row>
    <row r="54650" spans="7:7">
      <c r="G54650"/>
    </row>
    <row r="54651" spans="7:7">
      <c r="G54651"/>
    </row>
    <row r="54652" spans="7:7">
      <c r="G54652"/>
    </row>
    <row r="54653" spans="7:7">
      <c r="G54653"/>
    </row>
    <row r="54654" spans="7:7">
      <c r="G54654"/>
    </row>
    <row r="54655" spans="7:7">
      <c r="G54655"/>
    </row>
    <row r="54656" spans="7:7">
      <c r="G54656"/>
    </row>
    <row r="54657" spans="7:7">
      <c r="G54657"/>
    </row>
    <row r="54658" spans="7:7">
      <c r="G54658"/>
    </row>
    <row r="54659" spans="7:7">
      <c r="G54659"/>
    </row>
    <row r="54660" spans="7:7">
      <c r="G54660"/>
    </row>
    <row r="54661" spans="7:7">
      <c r="G54661"/>
    </row>
    <row r="54662" spans="7:7">
      <c r="G54662"/>
    </row>
    <row r="54663" spans="7:7">
      <c r="G54663"/>
    </row>
    <row r="54664" spans="7:7">
      <c r="G54664"/>
    </row>
    <row r="54665" spans="7:7">
      <c r="G54665"/>
    </row>
    <row r="54666" spans="7:7">
      <c r="G54666"/>
    </row>
    <row r="54667" spans="7:7">
      <c r="G54667"/>
    </row>
    <row r="54668" spans="7:7">
      <c r="G54668"/>
    </row>
    <row r="54669" spans="7:7">
      <c r="G54669"/>
    </row>
    <row r="54670" spans="7:7">
      <c r="G54670"/>
    </row>
    <row r="54671" spans="7:7">
      <c r="G54671"/>
    </row>
    <row r="54672" spans="7:7">
      <c r="G54672"/>
    </row>
    <row r="54673" spans="7:7">
      <c r="G54673"/>
    </row>
    <row r="54674" spans="7:7">
      <c r="G54674"/>
    </row>
    <row r="54675" spans="7:7">
      <c r="G54675"/>
    </row>
    <row r="54676" spans="7:7">
      <c r="G54676"/>
    </row>
    <row r="54677" spans="7:7">
      <c r="G54677"/>
    </row>
    <row r="54678" spans="7:7">
      <c r="G54678"/>
    </row>
    <row r="54679" spans="7:7">
      <c r="G54679"/>
    </row>
    <row r="54680" spans="7:7">
      <c r="G54680"/>
    </row>
    <row r="54681" spans="7:7">
      <c r="G54681"/>
    </row>
    <row r="54682" spans="7:7">
      <c r="G54682"/>
    </row>
    <row r="54683" spans="7:7">
      <c r="G54683"/>
    </row>
    <row r="54684" spans="7:7">
      <c r="G54684"/>
    </row>
    <row r="54685" spans="7:7">
      <c r="G54685"/>
    </row>
    <row r="54686" spans="7:7">
      <c r="G54686"/>
    </row>
    <row r="54687" spans="7:7">
      <c r="G54687"/>
    </row>
    <row r="54688" spans="7:7">
      <c r="G54688"/>
    </row>
    <row r="54689" spans="7:7">
      <c r="G54689"/>
    </row>
    <row r="54690" spans="7:7">
      <c r="G54690"/>
    </row>
    <row r="54691" spans="7:7">
      <c r="G54691"/>
    </row>
    <row r="54692" spans="7:7">
      <c r="G54692"/>
    </row>
    <row r="54693" spans="7:7">
      <c r="G54693"/>
    </row>
    <row r="54694" spans="7:7">
      <c r="G54694"/>
    </row>
    <row r="54695" spans="7:7">
      <c r="G54695"/>
    </row>
    <row r="54696" spans="7:7">
      <c r="G54696"/>
    </row>
    <row r="54697" spans="7:7">
      <c r="G54697"/>
    </row>
    <row r="54698" spans="7:7">
      <c r="G54698"/>
    </row>
    <row r="54699" spans="7:7">
      <c r="G54699"/>
    </row>
    <row r="54700" spans="7:7">
      <c r="G54700"/>
    </row>
    <row r="54701" spans="7:7">
      <c r="G54701"/>
    </row>
    <row r="54702" spans="7:7">
      <c r="G54702"/>
    </row>
    <row r="54703" spans="7:7">
      <c r="G54703"/>
    </row>
    <row r="54704" spans="7:7">
      <c r="G54704"/>
    </row>
    <row r="54705" spans="7:7">
      <c r="G54705"/>
    </row>
    <row r="54706" spans="7:7">
      <c r="G54706"/>
    </row>
    <row r="54707" spans="7:7">
      <c r="G54707"/>
    </row>
    <row r="54708" spans="7:7">
      <c r="G54708"/>
    </row>
    <row r="54709" spans="7:7">
      <c r="G54709"/>
    </row>
    <row r="54710" spans="7:7">
      <c r="G54710"/>
    </row>
    <row r="54711" spans="7:7">
      <c r="G54711"/>
    </row>
    <row r="54712" spans="7:7">
      <c r="G54712"/>
    </row>
    <row r="54713" spans="7:7">
      <c r="G54713"/>
    </row>
    <row r="54714" spans="7:7">
      <c r="G54714"/>
    </row>
    <row r="54715" spans="7:7">
      <c r="G54715"/>
    </row>
    <row r="54716" spans="7:7">
      <c r="G54716"/>
    </row>
    <row r="54717" spans="7:7">
      <c r="G54717"/>
    </row>
    <row r="54718" spans="7:7">
      <c r="G54718"/>
    </row>
    <row r="54719" spans="7:7">
      <c r="G54719"/>
    </row>
    <row r="54720" spans="7:7">
      <c r="G54720"/>
    </row>
    <row r="54721" spans="7:7">
      <c r="G54721"/>
    </row>
    <row r="54722" spans="7:7">
      <c r="G54722"/>
    </row>
    <row r="54723" spans="7:7">
      <c r="G54723"/>
    </row>
    <row r="54724" spans="7:7">
      <c r="G54724"/>
    </row>
    <row r="54725" spans="7:7">
      <c r="G54725"/>
    </row>
    <row r="54726" spans="7:7">
      <c r="G54726"/>
    </row>
    <row r="54727" spans="7:7">
      <c r="G54727"/>
    </row>
    <row r="54728" spans="7:7">
      <c r="G54728"/>
    </row>
    <row r="54729" spans="7:7">
      <c r="G54729"/>
    </row>
    <row r="54730" spans="7:7">
      <c r="G54730"/>
    </row>
    <row r="54731" spans="7:7">
      <c r="G54731"/>
    </row>
    <row r="54732" spans="7:7">
      <c r="G54732"/>
    </row>
    <row r="54733" spans="7:7">
      <c r="G54733"/>
    </row>
    <row r="54734" spans="7:7">
      <c r="G54734"/>
    </row>
    <row r="54735" spans="7:7">
      <c r="G54735"/>
    </row>
    <row r="54736" spans="7:7">
      <c r="G54736"/>
    </row>
    <row r="54737" spans="7:7">
      <c r="G54737"/>
    </row>
    <row r="54738" spans="7:7">
      <c r="G54738"/>
    </row>
    <row r="54739" spans="7:7">
      <c r="G54739"/>
    </row>
    <row r="54740" spans="7:7">
      <c r="G54740"/>
    </row>
    <row r="54741" spans="7:7">
      <c r="G54741"/>
    </row>
    <row r="54742" spans="7:7">
      <c r="G54742"/>
    </row>
    <row r="54743" spans="7:7">
      <c r="G54743"/>
    </row>
    <row r="54744" spans="7:7">
      <c r="G54744"/>
    </row>
    <row r="54745" spans="7:7">
      <c r="G54745"/>
    </row>
    <row r="54746" spans="7:7">
      <c r="G54746"/>
    </row>
    <row r="54747" spans="7:7">
      <c r="G54747"/>
    </row>
    <row r="54748" spans="7:7">
      <c r="G54748"/>
    </row>
    <row r="54749" spans="7:7">
      <c r="G54749"/>
    </row>
    <row r="54750" spans="7:7">
      <c r="G54750"/>
    </row>
    <row r="54751" spans="7:7">
      <c r="G54751"/>
    </row>
    <row r="54752" spans="7:7">
      <c r="G54752"/>
    </row>
    <row r="54753" spans="7:7">
      <c r="G54753"/>
    </row>
    <row r="54754" spans="7:7">
      <c r="G54754"/>
    </row>
    <row r="54755" spans="7:7">
      <c r="G54755"/>
    </row>
    <row r="54756" spans="7:7">
      <c r="G54756"/>
    </row>
    <row r="54757" spans="7:7">
      <c r="G54757"/>
    </row>
    <row r="54758" spans="7:7">
      <c r="G54758"/>
    </row>
    <row r="54759" spans="7:7">
      <c r="G54759"/>
    </row>
    <row r="54760" spans="7:7">
      <c r="G54760"/>
    </row>
    <row r="54761" spans="7:7">
      <c r="G54761"/>
    </row>
    <row r="54762" spans="7:7">
      <c r="G54762"/>
    </row>
    <row r="54763" spans="7:7">
      <c r="G54763"/>
    </row>
    <row r="54764" spans="7:7">
      <c r="G54764"/>
    </row>
    <row r="54765" spans="7:7">
      <c r="G54765"/>
    </row>
    <row r="54766" spans="7:7">
      <c r="G54766"/>
    </row>
    <row r="54767" spans="7:7">
      <c r="G54767"/>
    </row>
    <row r="54768" spans="7:7">
      <c r="G54768"/>
    </row>
    <row r="54769" spans="7:7">
      <c r="G54769"/>
    </row>
    <row r="54770" spans="7:7">
      <c r="G54770"/>
    </row>
    <row r="54771" spans="7:7">
      <c r="G54771"/>
    </row>
    <row r="54772" spans="7:7">
      <c r="G54772"/>
    </row>
    <row r="54773" spans="7:7">
      <c r="G54773"/>
    </row>
    <row r="54774" spans="7:7">
      <c r="G54774"/>
    </row>
    <row r="54775" spans="7:7">
      <c r="G54775"/>
    </row>
    <row r="54776" spans="7:7">
      <c r="G54776"/>
    </row>
    <row r="54777" spans="7:7">
      <c r="G54777"/>
    </row>
    <row r="54778" spans="7:7">
      <c r="G54778"/>
    </row>
    <row r="54779" spans="7:7">
      <c r="G54779"/>
    </row>
    <row r="54780" spans="7:7">
      <c r="G54780"/>
    </row>
    <row r="54781" spans="7:7">
      <c r="G54781"/>
    </row>
    <row r="54782" spans="7:7">
      <c r="G54782"/>
    </row>
    <row r="54783" spans="7:7">
      <c r="G54783"/>
    </row>
    <row r="54784" spans="7:7">
      <c r="G54784"/>
    </row>
    <row r="54785" spans="7:7">
      <c r="G54785"/>
    </row>
    <row r="54786" spans="7:7">
      <c r="G54786"/>
    </row>
    <row r="54787" spans="7:7">
      <c r="G54787"/>
    </row>
    <row r="54788" spans="7:7">
      <c r="G54788"/>
    </row>
    <row r="54789" spans="7:7">
      <c r="G54789"/>
    </row>
    <row r="54790" spans="7:7">
      <c r="G54790"/>
    </row>
    <row r="54791" spans="7:7">
      <c r="G54791"/>
    </row>
    <row r="54792" spans="7:7">
      <c r="G54792"/>
    </row>
    <row r="54793" spans="7:7">
      <c r="G54793"/>
    </row>
    <row r="54794" spans="7:7">
      <c r="G54794"/>
    </row>
    <row r="54795" spans="7:7">
      <c r="G54795"/>
    </row>
    <row r="54796" spans="7:7">
      <c r="G54796"/>
    </row>
    <row r="54797" spans="7:7">
      <c r="G54797"/>
    </row>
    <row r="54798" spans="7:7">
      <c r="G54798"/>
    </row>
    <row r="54799" spans="7:7">
      <c r="G54799"/>
    </row>
    <row r="54800" spans="7:7">
      <c r="G54800"/>
    </row>
    <row r="54801" spans="7:7">
      <c r="G54801"/>
    </row>
    <row r="54802" spans="7:7">
      <c r="G54802"/>
    </row>
    <row r="54803" spans="7:7">
      <c r="G54803"/>
    </row>
    <row r="54804" spans="7:7">
      <c r="G54804"/>
    </row>
    <row r="54805" spans="7:7">
      <c r="G54805"/>
    </row>
    <row r="54806" spans="7:7">
      <c r="G54806"/>
    </row>
    <row r="54807" spans="7:7">
      <c r="G54807"/>
    </row>
    <row r="54808" spans="7:7">
      <c r="G54808"/>
    </row>
    <row r="54809" spans="7:7">
      <c r="G54809"/>
    </row>
    <row r="54810" spans="7:7">
      <c r="G54810"/>
    </row>
    <row r="54811" spans="7:7">
      <c r="G54811"/>
    </row>
    <row r="54812" spans="7:7">
      <c r="G54812"/>
    </row>
    <row r="54813" spans="7:7">
      <c r="G54813"/>
    </row>
    <row r="54814" spans="7:7">
      <c r="G54814"/>
    </row>
    <row r="54815" spans="7:7">
      <c r="G54815"/>
    </row>
    <row r="54816" spans="7:7">
      <c r="G54816"/>
    </row>
    <row r="54817" spans="7:7">
      <c r="G54817"/>
    </row>
    <row r="54818" spans="7:7">
      <c r="G54818"/>
    </row>
    <row r="54819" spans="7:7">
      <c r="G54819"/>
    </row>
    <row r="54820" spans="7:7">
      <c r="G54820"/>
    </row>
    <row r="54821" spans="7:7">
      <c r="G54821"/>
    </row>
    <row r="54822" spans="7:7">
      <c r="G54822"/>
    </row>
    <row r="54823" spans="7:7">
      <c r="G54823"/>
    </row>
    <row r="54824" spans="7:7">
      <c r="G54824"/>
    </row>
    <row r="54825" spans="7:7">
      <c r="G54825"/>
    </row>
    <row r="54826" spans="7:7">
      <c r="G54826"/>
    </row>
    <row r="54827" spans="7:7">
      <c r="G54827"/>
    </row>
    <row r="54828" spans="7:7">
      <c r="G54828"/>
    </row>
    <row r="54829" spans="7:7">
      <c r="G54829"/>
    </row>
    <row r="54830" spans="7:7">
      <c r="G54830"/>
    </row>
    <row r="54831" spans="7:7">
      <c r="G54831"/>
    </row>
    <row r="54832" spans="7:7">
      <c r="G54832"/>
    </row>
    <row r="54833" spans="7:7">
      <c r="G54833"/>
    </row>
    <row r="54834" spans="7:7">
      <c r="G54834"/>
    </row>
    <row r="54835" spans="7:7">
      <c r="G54835"/>
    </row>
    <row r="54836" spans="7:7">
      <c r="G54836"/>
    </row>
    <row r="54837" spans="7:7">
      <c r="G54837"/>
    </row>
    <row r="54838" spans="7:7">
      <c r="G54838"/>
    </row>
    <row r="54839" spans="7:7">
      <c r="G54839"/>
    </row>
    <row r="54840" spans="7:7">
      <c r="G54840"/>
    </row>
    <row r="54841" spans="7:7">
      <c r="G54841"/>
    </row>
    <row r="54842" spans="7:7">
      <c r="G54842"/>
    </row>
    <row r="54843" spans="7:7">
      <c r="G54843"/>
    </row>
    <row r="54844" spans="7:7">
      <c r="G54844"/>
    </row>
    <row r="54845" spans="7:7">
      <c r="G54845"/>
    </row>
    <row r="54846" spans="7:7">
      <c r="G54846"/>
    </row>
    <row r="54847" spans="7:7">
      <c r="G54847"/>
    </row>
    <row r="54848" spans="7:7">
      <c r="G54848"/>
    </row>
    <row r="54849" spans="7:7">
      <c r="G54849"/>
    </row>
    <row r="54850" spans="7:7">
      <c r="G54850"/>
    </row>
    <row r="54851" spans="7:7">
      <c r="G54851"/>
    </row>
    <row r="54852" spans="7:7">
      <c r="G54852"/>
    </row>
    <row r="54853" spans="7:7">
      <c r="G54853"/>
    </row>
    <row r="54854" spans="7:7">
      <c r="G54854"/>
    </row>
    <row r="54855" spans="7:7">
      <c r="G54855"/>
    </row>
    <row r="54856" spans="7:7">
      <c r="G54856"/>
    </row>
    <row r="54857" spans="7:7">
      <c r="G54857"/>
    </row>
    <row r="54858" spans="7:7">
      <c r="G54858"/>
    </row>
    <row r="54859" spans="7:7">
      <c r="G54859"/>
    </row>
    <row r="54860" spans="7:7">
      <c r="G54860"/>
    </row>
    <row r="54861" spans="7:7">
      <c r="G54861"/>
    </row>
    <row r="54862" spans="7:7">
      <c r="G54862"/>
    </row>
    <row r="54863" spans="7:7">
      <c r="G54863"/>
    </row>
    <row r="54864" spans="7:7">
      <c r="G54864"/>
    </row>
    <row r="54865" spans="7:7">
      <c r="G54865"/>
    </row>
    <row r="54866" spans="7:7">
      <c r="G54866"/>
    </row>
    <row r="54867" spans="7:7">
      <c r="G54867"/>
    </row>
    <row r="54868" spans="7:7">
      <c r="G54868"/>
    </row>
    <row r="54869" spans="7:7">
      <c r="G54869"/>
    </row>
    <row r="54870" spans="7:7">
      <c r="G54870"/>
    </row>
    <row r="54871" spans="7:7">
      <c r="G54871"/>
    </row>
    <row r="54872" spans="7:7">
      <c r="G54872"/>
    </row>
    <row r="54873" spans="7:7">
      <c r="G54873"/>
    </row>
    <row r="54874" spans="7:7">
      <c r="G54874"/>
    </row>
    <row r="54875" spans="7:7">
      <c r="G54875"/>
    </row>
    <row r="54876" spans="7:7">
      <c r="G54876"/>
    </row>
    <row r="54877" spans="7:7">
      <c r="G54877"/>
    </row>
    <row r="54878" spans="7:7">
      <c r="G54878"/>
    </row>
    <row r="54879" spans="7:7">
      <c r="G54879"/>
    </row>
    <row r="54880" spans="7:7">
      <c r="G54880"/>
    </row>
    <row r="54881" spans="7:7">
      <c r="G54881"/>
    </row>
    <row r="54882" spans="7:7">
      <c r="G54882"/>
    </row>
    <row r="54883" spans="7:7">
      <c r="G54883"/>
    </row>
    <row r="54884" spans="7:7">
      <c r="G54884"/>
    </row>
    <row r="54885" spans="7:7">
      <c r="G54885"/>
    </row>
    <row r="54886" spans="7:7">
      <c r="G54886"/>
    </row>
    <row r="54887" spans="7:7">
      <c r="G54887"/>
    </row>
    <row r="54888" spans="7:7">
      <c r="G54888"/>
    </row>
    <row r="54889" spans="7:7">
      <c r="G54889"/>
    </row>
    <row r="54890" spans="7:7">
      <c r="G54890"/>
    </row>
    <row r="54891" spans="7:7">
      <c r="G54891"/>
    </row>
    <row r="54892" spans="7:7">
      <c r="G54892"/>
    </row>
    <row r="54893" spans="7:7">
      <c r="G54893"/>
    </row>
    <row r="54894" spans="7:7">
      <c r="G54894"/>
    </row>
    <row r="54895" spans="7:7">
      <c r="G54895"/>
    </row>
    <row r="54896" spans="7:7">
      <c r="G54896"/>
    </row>
    <row r="54897" spans="7:7">
      <c r="G54897"/>
    </row>
    <row r="54898" spans="7:7">
      <c r="G54898"/>
    </row>
    <row r="54899" spans="7:7">
      <c r="G54899"/>
    </row>
    <row r="54900" spans="7:7">
      <c r="G54900"/>
    </row>
    <row r="54901" spans="7:7">
      <c r="G54901"/>
    </row>
    <row r="54902" spans="7:7">
      <c r="G54902"/>
    </row>
    <row r="54903" spans="7:7">
      <c r="G54903"/>
    </row>
    <row r="54904" spans="7:7">
      <c r="G54904"/>
    </row>
    <row r="54905" spans="7:7">
      <c r="G54905"/>
    </row>
    <row r="54906" spans="7:7">
      <c r="G54906"/>
    </row>
    <row r="54907" spans="7:7">
      <c r="G54907"/>
    </row>
    <row r="54908" spans="7:7">
      <c r="G54908"/>
    </row>
    <row r="54909" spans="7:7">
      <c r="G54909"/>
    </row>
    <row r="54910" spans="7:7">
      <c r="G54910"/>
    </row>
    <row r="54911" spans="7:7">
      <c r="G54911"/>
    </row>
    <row r="54912" spans="7:7">
      <c r="G54912"/>
    </row>
    <row r="54913" spans="7:7">
      <c r="G54913"/>
    </row>
    <row r="54914" spans="7:7">
      <c r="G54914"/>
    </row>
    <row r="54915" spans="7:7">
      <c r="G54915"/>
    </row>
    <row r="54916" spans="7:7">
      <c r="G54916"/>
    </row>
    <row r="54917" spans="7:7">
      <c r="G54917"/>
    </row>
    <row r="54918" spans="7:7">
      <c r="G54918"/>
    </row>
    <row r="54919" spans="7:7">
      <c r="G54919"/>
    </row>
    <row r="54920" spans="7:7">
      <c r="G54920"/>
    </row>
    <row r="54921" spans="7:7">
      <c r="G54921"/>
    </row>
    <row r="54922" spans="7:7">
      <c r="G54922"/>
    </row>
    <row r="54923" spans="7:7">
      <c r="G54923"/>
    </row>
    <row r="54924" spans="7:7">
      <c r="G54924"/>
    </row>
    <row r="54925" spans="7:7">
      <c r="G54925"/>
    </row>
    <row r="54926" spans="7:7">
      <c r="G54926"/>
    </row>
    <row r="54927" spans="7:7">
      <c r="G54927"/>
    </row>
    <row r="54928" spans="7:7">
      <c r="G54928"/>
    </row>
    <row r="54929" spans="7:7">
      <c r="G54929"/>
    </row>
    <row r="54930" spans="7:7">
      <c r="G54930"/>
    </row>
    <row r="54931" spans="7:7">
      <c r="G54931"/>
    </row>
    <row r="54932" spans="7:7">
      <c r="G54932"/>
    </row>
    <row r="54933" spans="7:7">
      <c r="G54933"/>
    </row>
    <row r="54934" spans="7:7">
      <c r="G54934"/>
    </row>
    <row r="54935" spans="7:7">
      <c r="G54935"/>
    </row>
    <row r="54936" spans="7:7">
      <c r="G54936"/>
    </row>
    <row r="54937" spans="7:7">
      <c r="G54937"/>
    </row>
    <row r="54938" spans="7:7">
      <c r="G54938"/>
    </row>
    <row r="54939" spans="7:7">
      <c r="G54939"/>
    </row>
    <row r="54940" spans="7:7">
      <c r="G54940"/>
    </row>
    <row r="54941" spans="7:7">
      <c r="G54941"/>
    </row>
    <row r="54942" spans="7:7">
      <c r="G54942"/>
    </row>
    <row r="54943" spans="7:7">
      <c r="G54943"/>
    </row>
    <row r="54944" spans="7:7">
      <c r="G54944"/>
    </row>
    <row r="54945" spans="7:7">
      <c r="G54945"/>
    </row>
    <row r="54946" spans="7:7">
      <c r="G54946"/>
    </row>
    <row r="54947" spans="7:7">
      <c r="G54947"/>
    </row>
    <row r="54948" spans="7:7">
      <c r="G54948"/>
    </row>
    <row r="54949" spans="7:7">
      <c r="G54949"/>
    </row>
    <row r="54950" spans="7:7">
      <c r="G54950"/>
    </row>
    <row r="54951" spans="7:7">
      <c r="G54951"/>
    </row>
    <row r="54952" spans="7:7">
      <c r="G54952"/>
    </row>
    <row r="54953" spans="7:7">
      <c r="G54953"/>
    </row>
    <row r="54954" spans="7:7">
      <c r="G54954"/>
    </row>
    <row r="54955" spans="7:7">
      <c r="G54955"/>
    </row>
    <row r="54956" spans="7:7">
      <c r="G54956"/>
    </row>
    <row r="54957" spans="7:7">
      <c r="G54957"/>
    </row>
    <row r="54958" spans="7:7">
      <c r="G54958"/>
    </row>
    <row r="54959" spans="7:7">
      <c r="G54959"/>
    </row>
    <row r="54960" spans="7:7">
      <c r="G54960"/>
    </row>
    <row r="54961" spans="7:7">
      <c r="G54961"/>
    </row>
    <row r="54962" spans="7:7">
      <c r="G54962"/>
    </row>
    <row r="54963" spans="7:7">
      <c r="G54963"/>
    </row>
    <row r="54964" spans="7:7">
      <c r="G54964"/>
    </row>
    <row r="54965" spans="7:7">
      <c r="G54965"/>
    </row>
    <row r="54966" spans="7:7">
      <c r="G54966"/>
    </row>
    <row r="54967" spans="7:7">
      <c r="G54967"/>
    </row>
    <row r="54968" spans="7:7">
      <c r="G54968"/>
    </row>
    <row r="54969" spans="7:7">
      <c r="G54969"/>
    </row>
    <row r="54970" spans="7:7">
      <c r="G54970"/>
    </row>
    <row r="54971" spans="7:7">
      <c r="G54971"/>
    </row>
    <row r="54972" spans="7:7">
      <c r="G54972"/>
    </row>
    <row r="54973" spans="7:7">
      <c r="G54973"/>
    </row>
    <row r="54974" spans="7:7">
      <c r="G54974"/>
    </row>
    <row r="54975" spans="7:7">
      <c r="G54975"/>
    </row>
    <row r="54976" spans="7:7">
      <c r="G54976"/>
    </row>
    <row r="54977" spans="7:7">
      <c r="G54977"/>
    </row>
    <row r="54978" spans="7:7">
      <c r="G54978"/>
    </row>
    <row r="54979" spans="7:7">
      <c r="G54979"/>
    </row>
    <row r="54980" spans="7:7">
      <c r="G54980"/>
    </row>
    <row r="54981" spans="7:7">
      <c r="G54981"/>
    </row>
    <row r="54982" spans="7:7">
      <c r="G54982"/>
    </row>
    <row r="54983" spans="7:7">
      <c r="G54983"/>
    </row>
    <row r="54984" spans="7:7">
      <c r="G54984"/>
    </row>
    <row r="54985" spans="7:7">
      <c r="G54985"/>
    </row>
    <row r="54986" spans="7:7">
      <c r="G54986"/>
    </row>
    <row r="54987" spans="7:7">
      <c r="G54987"/>
    </row>
    <row r="54988" spans="7:7">
      <c r="G54988"/>
    </row>
    <row r="54989" spans="7:7">
      <c r="G54989"/>
    </row>
    <row r="54990" spans="7:7">
      <c r="G54990"/>
    </row>
    <row r="54991" spans="7:7">
      <c r="G54991"/>
    </row>
    <row r="54992" spans="7:7">
      <c r="G54992"/>
    </row>
    <row r="54993" spans="7:7">
      <c r="G54993"/>
    </row>
    <row r="54994" spans="7:7">
      <c r="G54994"/>
    </row>
    <row r="54995" spans="7:7">
      <c r="G54995"/>
    </row>
    <row r="54996" spans="7:7">
      <c r="G54996"/>
    </row>
    <row r="54997" spans="7:7">
      <c r="G54997"/>
    </row>
    <row r="54998" spans="7:7">
      <c r="G54998"/>
    </row>
    <row r="54999" spans="7:7">
      <c r="G54999"/>
    </row>
    <row r="55000" spans="7:7">
      <c r="G55000"/>
    </row>
    <row r="55001" spans="7:7">
      <c r="G55001"/>
    </row>
    <row r="55002" spans="7:7">
      <c r="G55002"/>
    </row>
    <row r="55003" spans="7:7">
      <c r="G55003"/>
    </row>
    <row r="55004" spans="7:7">
      <c r="G55004"/>
    </row>
    <row r="55005" spans="7:7">
      <c r="G55005"/>
    </row>
    <row r="55006" spans="7:7">
      <c r="G55006"/>
    </row>
    <row r="55007" spans="7:7">
      <c r="G55007"/>
    </row>
    <row r="55008" spans="7:7">
      <c r="G55008"/>
    </row>
    <row r="55009" spans="7:7">
      <c r="G55009"/>
    </row>
    <row r="55010" spans="7:7">
      <c r="G55010"/>
    </row>
    <row r="55011" spans="7:7">
      <c r="G55011"/>
    </row>
    <row r="55012" spans="7:7">
      <c r="G55012"/>
    </row>
    <row r="55013" spans="7:7">
      <c r="G55013"/>
    </row>
    <row r="55014" spans="7:7">
      <c r="G55014"/>
    </row>
    <row r="55015" spans="7:7">
      <c r="G55015"/>
    </row>
    <row r="55016" spans="7:7">
      <c r="G55016"/>
    </row>
    <row r="55017" spans="7:7">
      <c r="G55017"/>
    </row>
    <row r="55018" spans="7:7">
      <c r="G55018"/>
    </row>
    <row r="55019" spans="7:7">
      <c r="G55019"/>
    </row>
    <row r="55020" spans="7:7">
      <c r="G55020"/>
    </row>
    <row r="55021" spans="7:7">
      <c r="G55021"/>
    </row>
    <row r="55022" spans="7:7">
      <c r="G55022"/>
    </row>
    <row r="55023" spans="7:7">
      <c r="G55023"/>
    </row>
    <row r="55024" spans="7:7">
      <c r="G55024"/>
    </row>
    <row r="55025" spans="7:7">
      <c r="G55025"/>
    </row>
    <row r="55026" spans="7:7">
      <c r="G55026"/>
    </row>
    <row r="55027" spans="7:7">
      <c r="G55027"/>
    </row>
    <row r="55028" spans="7:7">
      <c r="G55028"/>
    </row>
    <row r="55029" spans="7:7">
      <c r="G55029"/>
    </row>
    <row r="55030" spans="7:7">
      <c r="G55030"/>
    </row>
    <row r="55031" spans="7:7">
      <c r="G55031"/>
    </row>
    <row r="55032" spans="7:7">
      <c r="G55032"/>
    </row>
    <row r="55033" spans="7:7">
      <c r="G55033"/>
    </row>
    <row r="55034" spans="7:7">
      <c r="G55034"/>
    </row>
    <row r="55035" spans="7:7">
      <c r="G55035"/>
    </row>
    <row r="55036" spans="7:7">
      <c r="G55036"/>
    </row>
    <row r="55037" spans="7:7">
      <c r="G55037"/>
    </row>
    <row r="55038" spans="7:7">
      <c r="G55038"/>
    </row>
    <row r="55039" spans="7:7">
      <c r="G55039"/>
    </row>
    <row r="55040" spans="7:7">
      <c r="G55040"/>
    </row>
    <row r="55041" spans="7:7">
      <c r="G55041"/>
    </row>
    <row r="55042" spans="7:7">
      <c r="G55042"/>
    </row>
    <row r="55043" spans="7:7">
      <c r="G55043"/>
    </row>
    <row r="55044" spans="7:7">
      <c r="G55044"/>
    </row>
    <row r="55045" spans="7:7">
      <c r="G55045"/>
    </row>
    <row r="55046" spans="7:7">
      <c r="G55046"/>
    </row>
    <row r="55047" spans="7:7">
      <c r="G55047"/>
    </row>
    <row r="55048" spans="7:7">
      <c r="G55048"/>
    </row>
    <row r="55049" spans="7:7">
      <c r="G55049"/>
    </row>
    <row r="55050" spans="7:7">
      <c r="G55050"/>
    </row>
    <row r="55051" spans="7:7">
      <c r="G55051"/>
    </row>
    <row r="55052" spans="7:7">
      <c r="G55052"/>
    </row>
    <row r="55053" spans="7:7">
      <c r="G55053"/>
    </row>
    <row r="55054" spans="7:7">
      <c r="G55054"/>
    </row>
    <row r="55055" spans="7:7">
      <c r="G55055"/>
    </row>
    <row r="55056" spans="7:7">
      <c r="G55056"/>
    </row>
    <row r="55057" spans="7:7">
      <c r="G55057"/>
    </row>
    <row r="55058" spans="7:7">
      <c r="G55058"/>
    </row>
    <row r="55059" spans="7:7">
      <c r="G55059"/>
    </row>
    <row r="55060" spans="7:7">
      <c r="G55060"/>
    </row>
    <row r="55061" spans="7:7">
      <c r="G55061"/>
    </row>
    <row r="55062" spans="7:7">
      <c r="G55062"/>
    </row>
    <row r="55063" spans="7:7">
      <c r="G55063"/>
    </row>
    <row r="55064" spans="7:7">
      <c r="G55064"/>
    </row>
    <row r="55065" spans="7:7">
      <c r="G55065"/>
    </row>
    <row r="55066" spans="7:7">
      <c r="G55066"/>
    </row>
    <row r="55067" spans="7:7">
      <c r="G55067"/>
    </row>
    <row r="55068" spans="7:7">
      <c r="G55068"/>
    </row>
    <row r="55069" spans="7:7">
      <c r="G55069"/>
    </row>
    <row r="55070" spans="7:7">
      <c r="G55070"/>
    </row>
    <row r="55071" spans="7:7">
      <c r="G55071"/>
    </row>
    <row r="55072" spans="7:7">
      <c r="G55072"/>
    </row>
    <row r="55073" spans="7:7">
      <c r="G55073"/>
    </row>
    <row r="55074" spans="7:7">
      <c r="G55074"/>
    </row>
    <row r="55075" spans="7:7">
      <c r="G55075"/>
    </row>
    <row r="55076" spans="7:7">
      <c r="G55076"/>
    </row>
    <row r="55077" spans="7:7">
      <c r="G55077"/>
    </row>
    <row r="55078" spans="7:7">
      <c r="G55078"/>
    </row>
    <row r="55079" spans="7:7">
      <c r="G55079"/>
    </row>
    <row r="55080" spans="7:7">
      <c r="G55080"/>
    </row>
    <row r="55081" spans="7:7">
      <c r="G55081"/>
    </row>
    <row r="55082" spans="7:7">
      <c r="G55082"/>
    </row>
    <row r="55083" spans="7:7">
      <c r="G55083"/>
    </row>
    <row r="55084" spans="7:7">
      <c r="G55084"/>
    </row>
    <row r="55085" spans="7:7">
      <c r="G55085"/>
    </row>
    <row r="55086" spans="7:7">
      <c r="G55086"/>
    </row>
    <row r="55087" spans="7:7">
      <c r="G55087"/>
    </row>
    <row r="55088" spans="7:7">
      <c r="G55088"/>
    </row>
    <row r="55089" spans="7:7">
      <c r="G55089"/>
    </row>
    <row r="55090" spans="7:7">
      <c r="G55090"/>
    </row>
    <row r="55091" spans="7:7">
      <c r="G55091"/>
    </row>
    <row r="55092" spans="7:7">
      <c r="G55092"/>
    </row>
    <row r="55093" spans="7:7">
      <c r="G55093"/>
    </row>
    <row r="55094" spans="7:7">
      <c r="G55094"/>
    </row>
    <row r="55095" spans="7:7">
      <c r="G55095"/>
    </row>
    <row r="55096" spans="7:7">
      <c r="G55096"/>
    </row>
    <row r="55097" spans="7:7">
      <c r="G55097"/>
    </row>
    <row r="55098" spans="7:7">
      <c r="G55098"/>
    </row>
    <row r="55099" spans="7:7">
      <c r="G55099"/>
    </row>
    <row r="55100" spans="7:7">
      <c r="G55100"/>
    </row>
    <row r="55101" spans="7:7">
      <c r="G55101"/>
    </row>
    <row r="55102" spans="7:7">
      <c r="G55102"/>
    </row>
    <row r="55103" spans="7:7">
      <c r="G55103"/>
    </row>
    <row r="55104" spans="7:7">
      <c r="G55104"/>
    </row>
    <row r="55105" spans="7:7">
      <c r="G55105"/>
    </row>
    <row r="55106" spans="7:7">
      <c r="G55106"/>
    </row>
    <row r="55107" spans="7:7">
      <c r="G55107"/>
    </row>
    <row r="55108" spans="7:7">
      <c r="G55108"/>
    </row>
    <row r="55109" spans="7:7">
      <c r="G55109"/>
    </row>
    <row r="55110" spans="7:7">
      <c r="G55110"/>
    </row>
    <row r="55111" spans="7:7">
      <c r="G55111"/>
    </row>
    <row r="55112" spans="7:7">
      <c r="G55112"/>
    </row>
    <row r="55113" spans="7:7">
      <c r="G55113"/>
    </row>
    <row r="55114" spans="7:7">
      <c r="G55114"/>
    </row>
    <row r="55115" spans="7:7">
      <c r="G55115"/>
    </row>
    <row r="55116" spans="7:7">
      <c r="G55116"/>
    </row>
    <row r="55117" spans="7:7">
      <c r="G55117"/>
    </row>
    <row r="55118" spans="7:7">
      <c r="G55118"/>
    </row>
    <row r="55119" spans="7:7">
      <c r="G55119"/>
    </row>
    <row r="55120" spans="7:7">
      <c r="G55120"/>
    </row>
    <row r="55121" spans="7:7">
      <c r="G55121"/>
    </row>
    <row r="55122" spans="7:7">
      <c r="G55122"/>
    </row>
    <row r="55123" spans="7:7">
      <c r="G55123"/>
    </row>
    <row r="55124" spans="7:7">
      <c r="G55124"/>
    </row>
    <row r="55125" spans="7:7">
      <c r="G55125"/>
    </row>
    <row r="55126" spans="7:7">
      <c r="G55126"/>
    </row>
    <row r="55127" spans="7:7">
      <c r="G55127"/>
    </row>
    <row r="55128" spans="7:7">
      <c r="G55128"/>
    </row>
    <row r="55129" spans="7:7">
      <c r="G55129"/>
    </row>
    <row r="55130" spans="7:7">
      <c r="G55130"/>
    </row>
    <row r="55131" spans="7:7">
      <c r="G55131"/>
    </row>
    <row r="55132" spans="7:7">
      <c r="G55132"/>
    </row>
    <row r="55133" spans="7:7">
      <c r="G55133"/>
    </row>
    <row r="55134" spans="7:7">
      <c r="G55134"/>
    </row>
    <row r="55135" spans="7:7">
      <c r="G55135"/>
    </row>
    <row r="55136" spans="7:7">
      <c r="G55136"/>
    </row>
    <row r="55137" spans="7:7">
      <c r="G55137"/>
    </row>
    <row r="55138" spans="7:7">
      <c r="G55138"/>
    </row>
    <row r="55139" spans="7:7">
      <c r="G55139"/>
    </row>
    <row r="55140" spans="7:7">
      <c r="G55140"/>
    </row>
    <row r="55141" spans="7:7">
      <c r="G55141"/>
    </row>
    <row r="55142" spans="7:7">
      <c r="G55142"/>
    </row>
    <row r="55143" spans="7:7">
      <c r="G55143"/>
    </row>
    <row r="55144" spans="7:7">
      <c r="G55144"/>
    </row>
    <row r="55145" spans="7:7">
      <c r="G55145"/>
    </row>
    <row r="55146" spans="7:7">
      <c r="G55146"/>
    </row>
    <row r="55147" spans="7:7">
      <c r="G55147"/>
    </row>
    <row r="55148" spans="7:7">
      <c r="G55148"/>
    </row>
    <row r="55149" spans="7:7">
      <c r="G55149"/>
    </row>
    <row r="55150" spans="7:7">
      <c r="G55150"/>
    </row>
    <row r="55151" spans="7:7">
      <c r="G55151"/>
    </row>
    <row r="55152" spans="7:7">
      <c r="G55152"/>
    </row>
    <row r="55153" spans="7:7">
      <c r="G55153"/>
    </row>
    <row r="55154" spans="7:7">
      <c r="G55154"/>
    </row>
    <row r="55155" spans="7:7">
      <c r="G55155"/>
    </row>
    <row r="55156" spans="7:7">
      <c r="G55156"/>
    </row>
    <row r="55157" spans="7:7">
      <c r="G55157"/>
    </row>
    <row r="55158" spans="7:7">
      <c r="G55158"/>
    </row>
    <row r="55159" spans="7:7">
      <c r="G55159"/>
    </row>
    <row r="55160" spans="7:7">
      <c r="G55160"/>
    </row>
    <row r="55161" spans="7:7">
      <c r="G55161"/>
    </row>
    <row r="55162" spans="7:7">
      <c r="G55162"/>
    </row>
    <row r="55163" spans="7:7">
      <c r="G55163"/>
    </row>
    <row r="55164" spans="7:7">
      <c r="G55164"/>
    </row>
    <row r="55165" spans="7:7">
      <c r="G55165"/>
    </row>
    <row r="55166" spans="7:7">
      <c r="G55166"/>
    </row>
    <row r="55167" spans="7:7">
      <c r="G55167"/>
    </row>
    <row r="55168" spans="7:7">
      <c r="G55168"/>
    </row>
    <row r="55169" spans="7:7">
      <c r="G55169"/>
    </row>
    <row r="55170" spans="7:7">
      <c r="G55170"/>
    </row>
    <row r="55171" spans="7:7">
      <c r="G55171"/>
    </row>
    <row r="55172" spans="7:7">
      <c r="G55172"/>
    </row>
    <row r="55173" spans="7:7">
      <c r="G55173"/>
    </row>
    <row r="55174" spans="7:7">
      <c r="G55174"/>
    </row>
    <row r="55175" spans="7:7">
      <c r="G55175"/>
    </row>
    <row r="55176" spans="7:7">
      <c r="G55176"/>
    </row>
    <row r="55177" spans="7:7">
      <c r="G55177"/>
    </row>
    <row r="55178" spans="7:7">
      <c r="G55178"/>
    </row>
    <row r="55179" spans="7:7">
      <c r="G55179"/>
    </row>
    <row r="55180" spans="7:7">
      <c r="G55180"/>
    </row>
    <row r="55181" spans="7:7">
      <c r="G55181"/>
    </row>
    <row r="55182" spans="7:7">
      <c r="G55182"/>
    </row>
    <row r="55183" spans="7:7">
      <c r="G55183"/>
    </row>
    <row r="55184" spans="7:7">
      <c r="G55184"/>
    </row>
    <row r="55185" spans="7:7">
      <c r="G55185"/>
    </row>
    <row r="55186" spans="7:7">
      <c r="G55186"/>
    </row>
    <row r="55187" spans="7:7">
      <c r="G55187"/>
    </row>
    <row r="55188" spans="7:7">
      <c r="G55188"/>
    </row>
    <row r="55189" spans="7:7">
      <c r="G55189"/>
    </row>
    <row r="55190" spans="7:7">
      <c r="G55190"/>
    </row>
    <row r="55191" spans="7:7">
      <c r="G55191"/>
    </row>
    <row r="55192" spans="7:7">
      <c r="G55192"/>
    </row>
    <row r="55193" spans="7:7">
      <c r="G55193"/>
    </row>
    <row r="55194" spans="7:7">
      <c r="G55194"/>
    </row>
    <row r="55195" spans="7:7">
      <c r="G55195"/>
    </row>
    <row r="55196" spans="7:7">
      <c r="G55196"/>
    </row>
    <row r="55197" spans="7:7">
      <c r="G55197"/>
    </row>
    <row r="55198" spans="7:7">
      <c r="G55198"/>
    </row>
    <row r="55199" spans="7:7">
      <c r="G55199"/>
    </row>
    <row r="55200" spans="7:7">
      <c r="G55200"/>
    </row>
    <row r="55201" spans="7:7">
      <c r="G55201"/>
    </row>
    <row r="55202" spans="7:7">
      <c r="G55202"/>
    </row>
    <row r="55203" spans="7:7">
      <c r="G55203"/>
    </row>
    <row r="55204" spans="7:7">
      <c r="G55204"/>
    </row>
    <row r="55205" spans="7:7">
      <c r="G55205"/>
    </row>
    <row r="55206" spans="7:7">
      <c r="G55206"/>
    </row>
    <row r="55207" spans="7:7">
      <c r="G55207"/>
    </row>
    <row r="55208" spans="7:7">
      <c r="G55208"/>
    </row>
    <row r="55209" spans="7:7">
      <c r="G55209"/>
    </row>
    <row r="55210" spans="7:7">
      <c r="G55210"/>
    </row>
    <row r="55211" spans="7:7">
      <c r="G55211"/>
    </row>
    <row r="55212" spans="7:7">
      <c r="G55212"/>
    </row>
    <row r="55213" spans="7:7">
      <c r="G55213"/>
    </row>
    <row r="55214" spans="7:7">
      <c r="G55214"/>
    </row>
    <row r="55215" spans="7:7">
      <c r="G55215"/>
    </row>
    <row r="55216" spans="7:7">
      <c r="G55216"/>
    </row>
    <row r="55217" spans="7:7">
      <c r="G55217"/>
    </row>
    <row r="55218" spans="7:7">
      <c r="G55218"/>
    </row>
    <row r="55219" spans="7:7">
      <c r="G55219"/>
    </row>
    <row r="55220" spans="7:7">
      <c r="G55220"/>
    </row>
    <row r="55221" spans="7:7">
      <c r="G55221"/>
    </row>
    <row r="55222" spans="7:7">
      <c r="G55222"/>
    </row>
    <row r="55223" spans="7:7">
      <c r="G55223"/>
    </row>
    <row r="55224" spans="7:7">
      <c r="G55224"/>
    </row>
    <row r="55225" spans="7:7">
      <c r="G55225"/>
    </row>
    <row r="55226" spans="7:7">
      <c r="G55226"/>
    </row>
    <row r="55227" spans="7:7">
      <c r="G55227"/>
    </row>
    <row r="55228" spans="7:7">
      <c r="G55228"/>
    </row>
    <row r="55229" spans="7:7">
      <c r="G55229"/>
    </row>
    <row r="55230" spans="7:7">
      <c r="G55230"/>
    </row>
    <row r="55231" spans="7:7">
      <c r="G55231"/>
    </row>
    <row r="55232" spans="7:7">
      <c r="G55232"/>
    </row>
    <row r="55233" spans="7:7">
      <c r="G55233"/>
    </row>
    <row r="55234" spans="7:7">
      <c r="G55234"/>
    </row>
    <row r="55235" spans="7:7">
      <c r="G55235"/>
    </row>
    <row r="55236" spans="7:7">
      <c r="G55236"/>
    </row>
    <row r="55237" spans="7:7">
      <c r="G55237"/>
    </row>
    <row r="55238" spans="7:7">
      <c r="G55238"/>
    </row>
    <row r="55239" spans="7:7">
      <c r="G55239"/>
    </row>
    <row r="55240" spans="7:7">
      <c r="G55240"/>
    </row>
    <row r="55241" spans="7:7">
      <c r="G55241"/>
    </row>
    <row r="55242" spans="7:7">
      <c r="G55242"/>
    </row>
    <row r="55243" spans="7:7">
      <c r="G55243"/>
    </row>
    <row r="55244" spans="7:7">
      <c r="G55244"/>
    </row>
    <row r="55245" spans="7:7">
      <c r="G55245"/>
    </row>
    <row r="55246" spans="7:7">
      <c r="G55246"/>
    </row>
    <row r="55247" spans="7:7">
      <c r="G55247"/>
    </row>
    <row r="55248" spans="7:7">
      <c r="G55248"/>
    </row>
    <row r="55249" spans="7:7">
      <c r="G55249"/>
    </row>
    <row r="55250" spans="7:7">
      <c r="G55250"/>
    </row>
    <row r="55251" spans="7:7">
      <c r="G55251"/>
    </row>
    <row r="55252" spans="7:7">
      <c r="G55252"/>
    </row>
    <row r="55253" spans="7:7">
      <c r="G55253"/>
    </row>
    <row r="55254" spans="7:7">
      <c r="G55254"/>
    </row>
    <row r="55255" spans="7:7">
      <c r="G55255"/>
    </row>
    <row r="55256" spans="7:7">
      <c r="G55256"/>
    </row>
    <row r="55257" spans="7:7">
      <c r="G55257"/>
    </row>
    <row r="55258" spans="7:7">
      <c r="G55258"/>
    </row>
    <row r="55259" spans="7:7">
      <c r="G55259"/>
    </row>
    <row r="55260" spans="7:7">
      <c r="G55260"/>
    </row>
    <row r="55261" spans="7:7">
      <c r="G55261"/>
    </row>
    <row r="55262" spans="7:7">
      <c r="G55262"/>
    </row>
    <row r="55263" spans="7:7">
      <c r="G55263"/>
    </row>
    <row r="55264" spans="7:7">
      <c r="G55264"/>
    </row>
    <row r="55265" spans="7:7">
      <c r="G55265"/>
    </row>
    <row r="55266" spans="7:7">
      <c r="G55266"/>
    </row>
    <row r="55267" spans="7:7">
      <c r="G55267"/>
    </row>
    <row r="55268" spans="7:7">
      <c r="G55268"/>
    </row>
    <row r="55269" spans="7:7">
      <c r="G55269"/>
    </row>
    <row r="55270" spans="7:7">
      <c r="G55270"/>
    </row>
    <row r="55271" spans="7:7">
      <c r="G55271"/>
    </row>
    <row r="55272" spans="7:7">
      <c r="G55272"/>
    </row>
    <row r="55273" spans="7:7">
      <c r="G55273"/>
    </row>
    <row r="55274" spans="7:7">
      <c r="G55274"/>
    </row>
    <row r="55275" spans="7:7">
      <c r="G55275"/>
    </row>
    <row r="55276" spans="7:7">
      <c r="G55276"/>
    </row>
    <row r="55277" spans="7:7">
      <c r="G55277"/>
    </row>
    <row r="55278" spans="7:7">
      <c r="G55278"/>
    </row>
    <row r="55279" spans="7:7">
      <c r="G55279"/>
    </row>
    <row r="55280" spans="7:7">
      <c r="G55280"/>
    </row>
    <row r="55281" spans="7:7">
      <c r="G55281"/>
    </row>
    <row r="55282" spans="7:7">
      <c r="G55282"/>
    </row>
    <row r="55283" spans="7:7">
      <c r="G55283"/>
    </row>
    <row r="55284" spans="7:7">
      <c r="G55284"/>
    </row>
    <row r="55285" spans="7:7">
      <c r="G55285"/>
    </row>
    <row r="55286" spans="7:7">
      <c r="G55286"/>
    </row>
    <row r="55287" spans="7:7">
      <c r="G55287"/>
    </row>
    <row r="55288" spans="7:7">
      <c r="G55288"/>
    </row>
    <row r="55289" spans="7:7">
      <c r="G55289"/>
    </row>
    <row r="55290" spans="7:7">
      <c r="G55290"/>
    </row>
    <row r="55291" spans="7:7">
      <c r="G55291"/>
    </row>
    <row r="55292" spans="7:7">
      <c r="G55292"/>
    </row>
    <row r="55293" spans="7:7">
      <c r="G55293"/>
    </row>
    <row r="55294" spans="7:7">
      <c r="G55294"/>
    </row>
    <row r="55295" spans="7:7">
      <c r="G55295"/>
    </row>
    <row r="55296" spans="7:7">
      <c r="G55296"/>
    </row>
    <row r="55297" spans="7:7">
      <c r="G55297"/>
    </row>
    <row r="55298" spans="7:7">
      <c r="G55298"/>
    </row>
    <row r="55299" spans="7:7">
      <c r="G55299"/>
    </row>
    <row r="55300" spans="7:7">
      <c r="G55300"/>
    </row>
    <row r="55301" spans="7:7">
      <c r="G55301"/>
    </row>
    <row r="55302" spans="7:7">
      <c r="G55302"/>
    </row>
    <row r="55303" spans="7:7">
      <c r="G55303"/>
    </row>
    <row r="55304" spans="7:7">
      <c r="G55304"/>
    </row>
    <row r="55305" spans="7:7">
      <c r="G55305"/>
    </row>
    <row r="55306" spans="7:7">
      <c r="G55306"/>
    </row>
    <row r="55307" spans="7:7">
      <c r="G55307"/>
    </row>
    <row r="55308" spans="7:7">
      <c r="G55308"/>
    </row>
    <row r="55309" spans="7:7">
      <c r="G55309"/>
    </row>
    <row r="55310" spans="7:7">
      <c r="G55310"/>
    </row>
    <row r="55311" spans="7:7">
      <c r="G55311"/>
    </row>
    <row r="55312" spans="7:7">
      <c r="G55312"/>
    </row>
    <row r="55313" spans="7:7">
      <c r="G55313"/>
    </row>
    <row r="55314" spans="7:7">
      <c r="G55314"/>
    </row>
    <row r="55315" spans="7:7">
      <c r="G55315"/>
    </row>
    <row r="55316" spans="7:7">
      <c r="G55316"/>
    </row>
    <row r="55317" spans="7:7">
      <c r="G55317"/>
    </row>
    <row r="55318" spans="7:7">
      <c r="G55318"/>
    </row>
    <row r="55319" spans="7:7">
      <c r="G55319"/>
    </row>
    <row r="55320" spans="7:7">
      <c r="G55320"/>
    </row>
    <row r="55321" spans="7:7">
      <c r="G55321"/>
    </row>
    <row r="55322" spans="7:7">
      <c r="G55322"/>
    </row>
    <row r="55323" spans="7:7">
      <c r="G55323"/>
    </row>
    <row r="55324" spans="7:7">
      <c r="G55324"/>
    </row>
    <row r="55325" spans="7:7">
      <c r="G55325"/>
    </row>
    <row r="55326" spans="7:7">
      <c r="G55326"/>
    </row>
    <row r="55327" spans="7:7">
      <c r="G55327"/>
    </row>
    <row r="55328" spans="7:7">
      <c r="G55328"/>
    </row>
    <row r="55329" spans="7:7">
      <c r="G55329"/>
    </row>
    <row r="55330" spans="7:7">
      <c r="G55330"/>
    </row>
    <row r="55331" spans="7:7">
      <c r="G55331"/>
    </row>
    <row r="55332" spans="7:7">
      <c r="G55332"/>
    </row>
    <row r="55333" spans="7:7">
      <c r="G55333"/>
    </row>
    <row r="55334" spans="7:7">
      <c r="G55334"/>
    </row>
    <row r="55335" spans="7:7">
      <c r="G55335"/>
    </row>
    <row r="55336" spans="7:7">
      <c r="G55336"/>
    </row>
    <row r="55337" spans="7:7">
      <c r="G55337"/>
    </row>
    <row r="55338" spans="7:7">
      <c r="G55338"/>
    </row>
    <row r="55339" spans="7:7">
      <c r="G55339"/>
    </row>
    <row r="55340" spans="7:7">
      <c r="G55340"/>
    </row>
    <row r="55341" spans="7:7">
      <c r="G55341"/>
    </row>
    <row r="55342" spans="7:7">
      <c r="G55342"/>
    </row>
    <row r="55343" spans="7:7">
      <c r="G55343"/>
    </row>
    <row r="55344" spans="7:7">
      <c r="G55344"/>
    </row>
    <row r="55345" spans="7:7">
      <c r="G55345"/>
    </row>
    <row r="55346" spans="7:7">
      <c r="G55346"/>
    </row>
    <row r="55347" spans="7:7">
      <c r="G55347"/>
    </row>
    <row r="55348" spans="7:7">
      <c r="G55348"/>
    </row>
    <row r="55349" spans="7:7">
      <c r="G55349"/>
    </row>
    <row r="55350" spans="7:7">
      <c r="G55350"/>
    </row>
    <row r="55351" spans="7:7">
      <c r="G55351"/>
    </row>
    <row r="55352" spans="7:7">
      <c r="G55352"/>
    </row>
    <row r="55353" spans="7:7">
      <c r="G55353"/>
    </row>
    <row r="55354" spans="7:7">
      <c r="G55354"/>
    </row>
    <row r="55355" spans="7:7">
      <c r="G55355"/>
    </row>
    <row r="55356" spans="7:7">
      <c r="G55356"/>
    </row>
    <row r="55357" spans="7:7">
      <c r="G55357"/>
    </row>
    <row r="55358" spans="7:7">
      <c r="G55358"/>
    </row>
    <row r="55359" spans="7:7">
      <c r="G55359"/>
    </row>
    <row r="55360" spans="7:7">
      <c r="G55360"/>
    </row>
    <row r="55361" spans="7:7">
      <c r="G55361"/>
    </row>
    <row r="55362" spans="7:7">
      <c r="G55362"/>
    </row>
    <row r="55363" spans="7:7">
      <c r="G55363"/>
    </row>
    <row r="55364" spans="7:7">
      <c r="G55364"/>
    </row>
    <row r="55365" spans="7:7">
      <c r="G55365"/>
    </row>
    <row r="55366" spans="7:7">
      <c r="G55366"/>
    </row>
    <row r="55367" spans="7:7">
      <c r="G55367"/>
    </row>
    <row r="55368" spans="7:7">
      <c r="G55368"/>
    </row>
    <row r="55369" spans="7:7">
      <c r="G55369"/>
    </row>
    <row r="55370" spans="7:7">
      <c r="G55370"/>
    </row>
    <row r="55371" spans="7:7">
      <c r="G55371"/>
    </row>
    <row r="55372" spans="7:7">
      <c r="G55372"/>
    </row>
    <row r="55373" spans="7:7">
      <c r="G55373"/>
    </row>
    <row r="55374" spans="7:7">
      <c r="G55374"/>
    </row>
    <row r="55375" spans="7:7">
      <c r="G55375"/>
    </row>
    <row r="55376" spans="7:7">
      <c r="G55376"/>
    </row>
    <row r="55377" spans="7:7">
      <c r="G55377"/>
    </row>
    <row r="55378" spans="7:7">
      <c r="G55378"/>
    </row>
    <row r="55379" spans="7:7">
      <c r="G55379"/>
    </row>
    <row r="55380" spans="7:7">
      <c r="G55380"/>
    </row>
    <row r="55381" spans="7:7">
      <c r="G55381"/>
    </row>
    <row r="55382" spans="7:7">
      <c r="G55382"/>
    </row>
    <row r="55383" spans="7:7">
      <c r="G55383"/>
    </row>
    <row r="55384" spans="7:7">
      <c r="G55384"/>
    </row>
    <row r="55385" spans="7:7">
      <c r="G55385"/>
    </row>
    <row r="55386" spans="7:7">
      <c r="G55386"/>
    </row>
    <row r="55387" spans="7:7">
      <c r="G55387"/>
    </row>
    <row r="55388" spans="7:7">
      <c r="G55388"/>
    </row>
    <row r="55389" spans="7:7">
      <c r="G55389"/>
    </row>
    <row r="55390" spans="7:7">
      <c r="G55390"/>
    </row>
    <row r="55391" spans="7:7">
      <c r="G55391"/>
    </row>
    <row r="55392" spans="7:7">
      <c r="G55392"/>
    </row>
    <row r="55393" spans="7:7">
      <c r="G55393"/>
    </row>
    <row r="55394" spans="7:7">
      <c r="G55394"/>
    </row>
    <row r="55395" spans="7:7">
      <c r="G55395"/>
    </row>
    <row r="55396" spans="7:7">
      <c r="G55396"/>
    </row>
    <row r="55397" spans="7:7">
      <c r="G55397"/>
    </row>
    <row r="55398" spans="7:7">
      <c r="G55398"/>
    </row>
    <row r="55399" spans="7:7">
      <c r="G55399"/>
    </row>
    <row r="55400" spans="7:7">
      <c r="G55400"/>
    </row>
    <row r="55401" spans="7:7">
      <c r="G55401"/>
    </row>
    <row r="55402" spans="7:7">
      <c r="G55402"/>
    </row>
    <row r="55403" spans="7:7">
      <c r="G55403"/>
    </row>
    <row r="55404" spans="7:7">
      <c r="G55404"/>
    </row>
    <row r="55405" spans="7:7">
      <c r="G55405"/>
    </row>
    <row r="55406" spans="7:7">
      <c r="G55406"/>
    </row>
    <row r="55407" spans="7:7">
      <c r="G55407"/>
    </row>
    <row r="55408" spans="7:7">
      <c r="G55408"/>
    </row>
    <row r="55409" spans="7:7">
      <c r="G55409"/>
    </row>
    <row r="55410" spans="7:7">
      <c r="G55410"/>
    </row>
    <row r="55411" spans="7:7">
      <c r="G55411"/>
    </row>
    <row r="55412" spans="7:7">
      <c r="G55412"/>
    </row>
    <row r="55413" spans="7:7">
      <c r="G55413"/>
    </row>
    <row r="55414" spans="7:7">
      <c r="G55414"/>
    </row>
    <row r="55415" spans="7:7">
      <c r="G55415"/>
    </row>
    <row r="55416" spans="7:7">
      <c r="G55416"/>
    </row>
    <row r="55417" spans="7:7">
      <c r="G55417"/>
    </row>
    <row r="55418" spans="7:7">
      <c r="G55418"/>
    </row>
    <row r="55419" spans="7:7">
      <c r="G55419"/>
    </row>
    <row r="55420" spans="7:7">
      <c r="G55420"/>
    </row>
    <row r="55421" spans="7:7">
      <c r="G55421"/>
    </row>
    <row r="55422" spans="7:7">
      <c r="G55422"/>
    </row>
    <row r="55423" spans="7:7">
      <c r="G55423"/>
    </row>
    <row r="55424" spans="7:7">
      <c r="G55424"/>
    </row>
    <row r="55425" spans="7:7">
      <c r="G55425"/>
    </row>
    <row r="55426" spans="7:7">
      <c r="G55426"/>
    </row>
    <row r="55427" spans="7:7">
      <c r="G55427"/>
    </row>
    <row r="55428" spans="7:7">
      <c r="G55428"/>
    </row>
    <row r="55429" spans="7:7">
      <c r="G55429"/>
    </row>
    <row r="55430" spans="7:7">
      <c r="G55430"/>
    </row>
    <row r="55431" spans="7:7">
      <c r="G55431"/>
    </row>
    <row r="55432" spans="7:7">
      <c r="G55432"/>
    </row>
    <row r="55433" spans="7:7">
      <c r="G55433"/>
    </row>
    <row r="55434" spans="7:7">
      <c r="G55434"/>
    </row>
    <row r="55435" spans="7:7">
      <c r="G55435"/>
    </row>
    <row r="55436" spans="7:7">
      <c r="G55436"/>
    </row>
    <row r="55437" spans="7:7">
      <c r="G55437"/>
    </row>
    <row r="55438" spans="7:7">
      <c r="G55438"/>
    </row>
    <row r="55439" spans="7:7">
      <c r="G55439"/>
    </row>
    <row r="55440" spans="7:7">
      <c r="G55440"/>
    </row>
    <row r="55441" spans="7:7">
      <c r="G55441"/>
    </row>
    <row r="55442" spans="7:7">
      <c r="G55442"/>
    </row>
    <row r="55443" spans="7:7">
      <c r="G55443"/>
    </row>
    <row r="55444" spans="7:7">
      <c r="G55444"/>
    </row>
    <row r="55445" spans="7:7">
      <c r="G55445"/>
    </row>
    <row r="55446" spans="7:7">
      <c r="G55446"/>
    </row>
    <row r="55447" spans="7:7">
      <c r="G55447"/>
    </row>
    <row r="55448" spans="7:7">
      <c r="G55448"/>
    </row>
    <row r="55449" spans="7:7">
      <c r="G55449"/>
    </row>
    <row r="55450" spans="7:7">
      <c r="G55450"/>
    </row>
    <row r="55451" spans="7:7">
      <c r="G55451"/>
    </row>
    <row r="55452" spans="7:7">
      <c r="G55452"/>
    </row>
    <row r="55453" spans="7:7">
      <c r="G55453"/>
    </row>
    <row r="55454" spans="7:7">
      <c r="G55454"/>
    </row>
    <row r="55455" spans="7:7">
      <c r="G55455"/>
    </row>
    <row r="55456" spans="7:7">
      <c r="G55456"/>
    </row>
    <row r="55457" spans="7:7">
      <c r="G55457"/>
    </row>
    <row r="55458" spans="7:7">
      <c r="G55458"/>
    </row>
    <row r="55459" spans="7:7">
      <c r="G55459"/>
    </row>
    <row r="55460" spans="7:7">
      <c r="G55460"/>
    </row>
    <row r="55461" spans="7:7">
      <c r="G55461"/>
    </row>
    <row r="55462" spans="7:7">
      <c r="G55462"/>
    </row>
    <row r="55463" spans="7:7">
      <c r="G55463"/>
    </row>
    <row r="55464" spans="7:7">
      <c r="G55464"/>
    </row>
    <row r="55465" spans="7:7">
      <c r="G55465"/>
    </row>
    <row r="55466" spans="7:7">
      <c r="G55466"/>
    </row>
    <row r="55467" spans="7:7">
      <c r="G55467"/>
    </row>
    <row r="55468" spans="7:7">
      <c r="G55468"/>
    </row>
    <row r="55469" spans="7:7">
      <c r="G55469"/>
    </row>
    <row r="55470" spans="7:7">
      <c r="G55470"/>
    </row>
    <row r="55471" spans="7:7">
      <c r="G55471"/>
    </row>
    <row r="55472" spans="7:7">
      <c r="G55472"/>
    </row>
    <row r="55473" spans="7:7">
      <c r="G55473"/>
    </row>
    <row r="55474" spans="7:7">
      <c r="G55474"/>
    </row>
    <row r="55475" spans="7:7">
      <c r="G55475"/>
    </row>
    <row r="55476" spans="7:7">
      <c r="G55476"/>
    </row>
    <row r="55477" spans="7:7">
      <c r="G55477"/>
    </row>
    <row r="55478" spans="7:7">
      <c r="G55478"/>
    </row>
    <row r="55479" spans="7:7">
      <c r="G55479"/>
    </row>
    <row r="55480" spans="7:7">
      <c r="G55480"/>
    </row>
    <row r="55481" spans="7:7">
      <c r="G55481"/>
    </row>
    <row r="55482" spans="7:7">
      <c r="G55482"/>
    </row>
    <row r="55483" spans="7:7">
      <c r="G55483"/>
    </row>
    <row r="55484" spans="7:7">
      <c r="G55484"/>
    </row>
    <row r="55485" spans="7:7">
      <c r="G55485"/>
    </row>
    <row r="55486" spans="7:7">
      <c r="G55486"/>
    </row>
    <row r="55487" spans="7:7">
      <c r="G55487"/>
    </row>
    <row r="55488" spans="7:7">
      <c r="G55488"/>
    </row>
    <row r="55489" spans="7:7">
      <c r="G55489"/>
    </row>
    <row r="55490" spans="7:7">
      <c r="G55490"/>
    </row>
    <row r="55491" spans="7:7">
      <c r="G55491"/>
    </row>
    <row r="55492" spans="7:7">
      <c r="G55492"/>
    </row>
    <row r="55493" spans="7:7">
      <c r="G55493"/>
    </row>
    <row r="55494" spans="7:7">
      <c r="G55494"/>
    </row>
    <row r="55495" spans="7:7">
      <c r="G55495"/>
    </row>
    <row r="55496" spans="7:7">
      <c r="G55496"/>
    </row>
    <row r="55497" spans="7:7">
      <c r="G55497"/>
    </row>
    <row r="55498" spans="7:7">
      <c r="G55498"/>
    </row>
    <row r="55499" spans="7:7">
      <c r="G55499"/>
    </row>
    <row r="55500" spans="7:7">
      <c r="G55500"/>
    </row>
    <row r="55501" spans="7:7">
      <c r="G55501"/>
    </row>
    <row r="55502" spans="7:7">
      <c r="G55502"/>
    </row>
    <row r="55503" spans="7:7">
      <c r="G55503"/>
    </row>
    <row r="55504" spans="7:7">
      <c r="G55504"/>
    </row>
    <row r="55505" spans="7:7">
      <c r="G55505"/>
    </row>
    <row r="55506" spans="7:7">
      <c r="G55506"/>
    </row>
    <row r="55507" spans="7:7">
      <c r="G55507"/>
    </row>
    <row r="55508" spans="7:7">
      <c r="G55508"/>
    </row>
    <row r="55509" spans="7:7">
      <c r="G55509"/>
    </row>
    <row r="55510" spans="7:7">
      <c r="G55510"/>
    </row>
    <row r="55511" spans="7:7">
      <c r="G55511"/>
    </row>
    <row r="55512" spans="7:7">
      <c r="G55512"/>
    </row>
    <row r="55513" spans="7:7">
      <c r="G55513"/>
    </row>
    <row r="55514" spans="7:7">
      <c r="G55514"/>
    </row>
    <row r="55515" spans="7:7">
      <c r="G55515"/>
    </row>
    <row r="55516" spans="7:7">
      <c r="G55516"/>
    </row>
    <row r="55517" spans="7:7">
      <c r="G55517"/>
    </row>
    <row r="55518" spans="7:7">
      <c r="G55518"/>
    </row>
    <row r="55519" spans="7:7">
      <c r="G55519"/>
    </row>
    <row r="55520" spans="7:7">
      <c r="G55520"/>
    </row>
    <row r="55521" spans="7:7">
      <c r="G55521"/>
    </row>
    <row r="55522" spans="7:7">
      <c r="G55522"/>
    </row>
    <row r="55523" spans="7:7">
      <c r="G55523"/>
    </row>
    <row r="55524" spans="7:7">
      <c r="G55524"/>
    </row>
    <row r="55525" spans="7:7">
      <c r="G55525"/>
    </row>
    <row r="55526" spans="7:7">
      <c r="G55526"/>
    </row>
    <row r="55527" spans="7:7">
      <c r="G55527"/>
    </row>
    <row r="55528" spans="7:7">
      <c r="G55528"/>
    </row>
    <row r="55529" spans="7:7">
      <c r="G55529"/>
    </row>
    <row r="55530" spans="7:7">
      <c r="G55530"/>
    </row>
    <row r="55531" spans="7:7">
      <c r="G55531"/>
    </row>
    <row r="55532" spans="7:7">
      <c r="G55532"/>
    </row>
    <row r="55533" spans="7:7">
      <c r="G55533"/>
    </row>
    <row r="55534" spans="7:7">
      <c r="G55534"/>
    </row>
    <row r="55535" spans="7:7">
      <c r="G55535"/>
    </row>
    <row r="55536" spans="7:7">
      <c r="G55536"/>
    </row>
    <row r="55537" spans="7:7">
      <c r="G55537"/>
    </row>
    <row r="55538" spans="7:7">
      <c r="G55538"/>
    </row>
    <row r="55539" spans="7:7">
      <c r="G55539"/>
    </row>
    <row r="55540" spans="7:7">
      <c r="G55540"/>
    </row>
    <row r="55541" spans="7:7">
      <c r="G55541"/>
    </row>
    <row r="55542" spans="7:7">
      <c r="G55542"/>
    </row>
    <row r="55543" spans="7:7">
      <c r="G55543"/>
    </row>
    <row r="55544" spans="7:7">
      <c r="G55544"/>
    </row>
    <row r="55545" spans="7:7">
      <c r="G55545"/>
    </row>
    <row r="55546" spans="7:7">
      <c r="G55546"/>
    </row>
    <row r="55547" spans="7:7">
      <c r="G55547"/>
    </row>
    <row r="55548" spans="7:7">
      <c r="G55548"/>
    </row>
    <row r="55549" spans="7:7">
      <c r="G55549"/>
    </row>
    <row r="55550" spans="7:7">
      <c r="G55550"/>
    </row>
    <row r="55551" spans="7:7">
      <c r="G55551"/>
    </row>
    <row r="55552" spans="7:7">
      <c r="G55552"/>
    </row>
    <row r="55553" spans="7:7">
      <c r="G55553"/>
    </row>
    <row r="55554" spans="7:7">
      <c r="G55554"/>
    </row>
    <row r="55555" spans="7:7">
      <c r="G55555"/>
    </row>
    <row r="55556" spans="7:7">
      <c r="G55556"/>
    </row>
    <row r="55557" spans="7:7">
      <c r="G55557"/>
    </row>
    <row r="55558" spans="7:7">
      <c r="G55558"/>
    </row>
    <row r="55559" spans="7:7">
      <c r="G55559"/>
    </row>
    <row r="55560" spans="7:7">
      <c r="G55560"/>
    </row>
    <row r="55561" spans="7:7">
      <c r="G55561"/>
    </row>
    <row r="55562" spans="7:7">
      <c r="G55562"/>
    </row>
    <row r="55563" spans="7:7">
      <c r="G55563"/>
    </row>
    <row r="55564" spans="7:7">
      <c r="G55564"/>
    </row>
    <row r="55565" spans="7:7">
      <c r="G55565"/>
    </row>
    <row r="55566" spans="7:7">
      <c r="G55566"/>
    </row>
    <row r="55567" spans="7:7">
      <c r="G55567"/>
    </row>
    <row r="55568" spans="7:7">
      <c r="G55568"/>
    </row>
    <row r="55569" spans="7:7">
      <c r="G55569"/>
    </row>
    <row r="55570" spans="7:7">
      <c r="G55570"/>
    </row>
    <row r="55571" spans="7:7">
      <c r="G55571"/>
    </row>
    <row r="55572" spans="7:7">
      <c r="G55572"/>
    </row>
    <row r="55573" spans="7:7">
      <c r="G55573"/>
    </row>
    <row r="55574" spans="7:7">
      <c r="G55574"/>
    </row>
    <row r="55575" spans="7:7">
      <c r="G55575"/>
    </row>
    <row r="55576" spans="7:7">
      <c r="G55576"/>
    </row>
    <row r="55577" spans="7:7">
      <c r="G55577"/>
    </row>
    <row r="55578" spans="7:7">
      <c r="G55578"/>
    </row>
    <row r="55579" spans="7:7">
      <c r="G55579"/>
    </row>
    <row r="55580" spans="7:7">
      <c r="G55580"/>
    </row>
    <row r="55581" spans="7:7">
      <c r="G55581"/>
    </row>
    <row r="55582" spans="7:7">
      <c r="G55582"/>
    </row>
    <row r="55583" spans="7:7">
      <c r="G55583"/>
    </row>
    <row r="55584" spans="7:7">
      <c r="G55584"/>
    </row>
    <row r="55585" spans="7:7">
      <c r="G55585"/>
    </row>
    <row r="55586" spans="7:7">
      <c r="G55586"/>
    </row>
    <row r="55587" spans="7:7">
      <c r="G55587"/>
    </row>
    <row r="55588" spans="7:7">
      <c r="G55588"/>
    </row>
    <row r="55589" spans="7:7">
      <c r="G55589"/>
    </row>
    <row r="55590" spans="7:7">
      <c r="G55590"/>
    </row>
    <row r="55591" spans="7:7">
      <c r="G55591"/>
    </row>
    <row r="55592" spans="7:7">
      <c r="G55592"/>
    </row>
    <row r="55593" spans="7:7">
      <c r="G55593"/>
    </row>
    <row r="55594" spans="7:7">
      <c r="G55594"/>
    </row>
    <row r="55595" spans="7:7">
      <c r="G55595"/>
    </row>
    <row r="55596" spans="7:7">
      <c r="G55596"/>
    </row>
    <row r="55597" spans="7:7">
      <c r="G55597"/>
    </row>
    <row r="55598" spans="7:7">
      <c r="G55598"/>
    </row>
    <row r="55599" spans="7:7">
      <c r="G55599"/>
    </row>
    <row r="55600" spans="7:7">
      <c r="G55600"/>
    </row>
    <row r="55601" spans="7:7">
      <c r="G55601"/>
    </row>
    <row r="55602" spans="7:7">
      <c r="G55602"/>
    </row>
    <row r="55603" spans="7:7">
      <c r="G55603"/>
    </row>
    <row r="55604" spans="7:7">
      <c r="G55604"/>
    </row>
    <row r="55605" spans="7:7">
      <c r="G55605"/>
    </row>
    <row r="55606" spans="7:7">
      <c r="G55606"/>
    </row>
    <row r="55607" spans="7:7">
      <c r="G55607"/>
    </row>
    <row r="55608" spans="7:7">
      <c r="G55608"/>
    </row>
    <row r="55609" spans="7:7">
      <c r="G55609"/>
    </row>
    <row r="55610" spans="7:7">
      <c r="G55610"/>
    </row>
    <row r="55611" spans="7:7">
      <c r="G55611"/>
    </row>
    <row r="55612" spans="7:7">
      <c r="G55612"/>
    </row>
    <row r="55613" spans="7:7">
      <c r="G55613"/>
    </row>
    <row r="55614" spans="7:7">
      <c r="G55614"/>
    </row>
    <row r="55615" spans="7:7">
      <c r="G55615"/>
    </row>
    <row r="55616" spans="7:7">
      <c r="G55616"/>
    </row>
    <row r="55617" spans="7:7">
      <c r="G55617"/>
    </row>
    <row r="55618" spans="7:7">
      <c r="G55618"/>
    </row>
    <row r="55619" spans="7:7">
      <c r="G55619"/>
    </row>
    <row r="55620" spans="7:7">
      <c r="G55620"/>
    </row>
    <row r="55621" spans="7:7">
      <c r="G55621"/>
    </row>
    <row r="55622" spans="7:7">
      <c r="G55622"/>
    </row>
    <row r="55623" spans="7:7">
      <c r="G55623"/>
    </row>
    <row r="55624" spans="7:7">
      <c r="G55624"/>
    </row>
    <row r="55625" spans="7:7">
      <c r="G55625"/>
    </row>
    <row r="55626" spans="7:7">
      <c r="G55626"/>
    </row>
    <row r="55627" spans="7:7">
      <c r="G55627"/>
    </row>
    <row r="55628" spans="7:7">
      <c r="G55628"/>
    </row>
    <row r="55629" spans="7:7">
      <c r="G55629"/>
    </row>
    <row r="55630" spans="7:7">
      <c r="G55630"/>
    </row>
    <row r="55631" spans="7:7">
      <c r="G55631"/>
    </row>
    <row r="55632" spans="7:7">
      <c r="G55632"/>
    </row>
    <row r="55633" spans="7:7">
      <c r="G55633"/>
    </row>
    <row r="55634" spans="7:7">
      <c r="G55634"/>
    </row>
    <row r="55635" spans="7:7">
      <c r="G55635"/>
    </row>
    <row r="55636" spans="7:7">
      <c r="G55636"/>
    </row>
    <row r="55637" spans="7:7">
      <c r="G55637"/>
    </row>
    <row r="55638" spans="7:7">
      <c r="G55638"/>
    </row>
    <row r="55639" spans="7:7">
      <c r="G55639"/>
    </row>
    <row r="55640" spans="7:7">
      <c r="G55640"/>
    </row>
    <row r="55641" spans="7:7">
      <c r="G55641"/>
    </row>
    <row r="55642" spans="7:7">
      <c r="G55642"/>
    </row>
    <row r="55643" spans="7:7">
      <c r="G55643"/>
    </row>
    <row r="55644" spans="7:7">
      <c r="G55644"/>
    </row>
    <row r="55645" spans="7:7">
      <c r="G55645"/>
    </row>
    <row r="55646" spans="7:7">
      <c r="G55646"/>
    </row>
    <row r="55647" spans="7:7">
      <c r="G55647"/>
    </row>
    <row r="55648" spans="7:7">
      <c r="G55648"/>
    </row>
    <row r="55649" spans="7:7">
      <c r="G55649"/>
    </row>
    <row r="55650" spans="7:7">
      <c r="G55650"/>
    </row>
    <row r="55651" spans="7:7">
      <c r="G55651"/>
    </row>
    <row r="55652" spans="7:7">
      <c r="G55652"/>
    </row>
    <row r="55653" spans="7:7">
      <c r="G55653"/>
    </row>
    <row r="55654" spans="7:7">
      <c r="G55654"/>
    </row>
    <row r="55655" spans="7:7">
      <c r="G55655"/>
    </row>
    <row r="55656" spans="7:7">
      <c r="G55656"/>
    </row>
    <row r="55657" spans="7:7">
      <c r="G55657"/>
    </row>
    <row r="55658" spans="7:7">
      <c r="G55658"/>
    </row>
    <row r="55659" spans="7:7">
      <c r="G55659"/>
    </row>
    <row r="55660" spans="7:7">
      <c r="G55660"/>
    </row>
    <row r="55661" spans="7:7">
      <c r="G55661"/>
    </row>
    <row r="55662" spans="7:7">
      <c r="G55662"/>
    </row>
    <row r="55663" spans="7:7">
      <c r="G55663"/>
    </row>
    <row r="55664" spans="7:7">
      <c r="G55664"/>
    </row>
    <row r="55665" spans="7:7">
      <c r="G55665"/>
    </row>
    <row r="55666" spans="7:7">
      <c r="G55666"/>
    </row>
    <row r="55667" spans="7:7">
      <c r="G55667"/>
    </row>
    <row r="55668" spans="7:7">
      <c r="G55668"/>
    </row>
    <row r="55669" spans="7:7">
      <c r="G55669"/>
    </row>
    <row r="55670" spans="7:7">
      <c r="G55670"/>
    </row>
    <row r="55671" spans="7:7">
      <c r="G55671"/>
    </row>
    <row r="55672" spans="7:7">
      <c r="G55672"/>
    </row>
    <row r="55673" spans="7:7">
      <c r="G55673"/>
    </row>
    <row r="55674" spans="7:7">
      <c r="G55674"/>
    </row>
    <row r="55675" spans="7:7">
      <c r="G55675"/>
    </row>
    <row r="55676" spans="7:7">
      <c r="G55676"/>
    </row>
    <row r="55677" spans="7:7">
      <c r="G55677"/>
    </row>
    <row r="55678" spans="7:7">
      <c r="G55678"/>
    </row>
    <row r="55679" spans="7:7">
      <c r="G55679"/>
    </row>
    <row r="55680" spans="7:7">
      <c r="G55680"/>
    </row>
    <row r="55681" spans="7:7">
      <c r="G55681"/>
    </row>
    <row r="55682" spans="7:7">
      <c r="G55682"/>
    </row>
    <row r="55683" spans="7:7">
      <c r="G55683"/>
    </row>
    <row r="55684" spans="7:7">
      <c r="G55684"/>
    </row>
    <row r="55685" spans="7:7">
      <c r="G55685"/>
    </row>
    <row r="55686" spans="7:7">
      <c r="G55686"/>
    </row>
    <row r="55687" spans="7:7">
      <c r="G55687"/>
    </row>
    <row r="55688" spans="7:7">
      <c r="G55688"/>
    </row>
    <row r="55689" spans="7:7">
      <c r="G55689"/>
    </row>
    <row r="55690" spans="7:7">
      <c r="G55690"/>
    </row>
    <row r="55691" spans="7:7">
      <c r="G55691"/>
    </row>
    <row r="55692" spans="7:7">
      <c r="G55692"/>
    </row>
    <row r="55693" spans="7:7">
      <c r="G55693"/>
    </row>
    <row r="55694" spans="7:7">
      <c r="G55694"/>
    </row>
    <row r="55695" spans="7:7">
      <c r="G55695"/>
    </row>
    <row r="55696" spans="7:7">
      <c r="G55696"/>
    </row>
    <row r="55697" spans="7:7">
      <c r="G55697"/>
    </row>
    <row r="55698" spans="7:7">
      <c r="G55698"/>
    </row>
    <row r="55699" spans="7:7">
      <c r="G55699"/>
    </row>
    <row r="55700" spans="7:7">
      <c r="G55700"/>
    </row>
    <row r="55701" spans="7:7">
      <c r="G55701"/>
    </row>
    <row r="55702" spans="7:7">
      <c r="G55702"/>
    </row>
    <row r="55703" spans="7:7">
      <c r="G55703"/>
    </row>
    <row r="55704" spans="7:7">
      <c r="G55704"/>
    </row>
    <row r="55705" spans="7:7">
      <c r="G55705"/>
    </row>
    <row r="55706" spans="7:7">
      <c r="G55706"/>
    </row>
    <row r="55707" spans="7:7">
      <c r="G55707"/>
    </row>
    <row r="55708" spans="7:7">
      <c r="G55708"/>
    </row>
    <row r="55709" spans="7:7">
      <c r="G55709"/>
    </row>
    <row r="55710" spans="7:7">
      <c r="G55710"/>
    </row>
    <row r="55711" spans="7:7">
      <c r="G55711"/>
    </row>
    <row r="55712" spans="7:7">
      <c r="G55712"/>
    </row>
    <row r="55713" spans="7:7">
      <c r="G55713"/>
    </row>
    <row r="55714" spans="7:7">
      <c r="G55714"/>
    </row>
    <row r="55715" spans="7:7">
      <c r="G55715"/>
    </row>
    <row r="55716" spans="7:7">
      <c r="G55716"/>
    </row>
    <row r="55717" spans="7:7">
      <c r="G55717"/>
    </row>
    <row r="55718" spans="7:7">
      <c r="G55718"/>
    </row>
    <row r="55719" spans="7:7">
      <c r="G55719"/>
    </row>
    <row r="55720" spans="7:7">
      <c r="G55720"/>
    </row>
    <row r="55721" spans="7:7">
      <c r="G55721"/>
    </row>
    <row r="55722" spans="7:7">
      <c r="G55722"/>
    </row>
    <row r="55723" spans="7:7">
      <c r="G55723"/>
    </row>
    <row r="55724" spans="7:7">
      <c r="G55724"/>
    </row>
    <row r="55725" spans="7:7">
      <c r="G55725"/>
    </row>
    <row r="55726" spans="7:7">
      <c r="G55726"/>
    </row>
    <row r="55727" spans="7:7">
      <c r="G55727"/>
    </row>
    <row r="55728" spans="7:7">
      <c r="G55728"/>
    </row>
    <row r="55729" spans="7:7">
      <c r="G55729"/>
    </row>
    <row r="55730" spans="7:7">
      <c r="G55730"/>
    </row>
    <row r="55731" spans="7:7">
      <c r="G55731"/>
    </row>
    <row r="55732" spans="7:7">
      <c r="G55732"/>
    </row>
    <row r="55733" spans="7:7">
      <c r="G55733"/>
    </row>
    <row r="55734" spans="7:7">
      <c r="G55734"/>
    </row>
    <row r="55735" spans="7:7">
      <c r="G55735"/>
    </row>
    <row r="55736" spans="7:7">
      <c r="G55736"/>
    </row>
    <row r="55737" spans="7:7">
      <c r="G55737"/>
    </row>
    <row r="55738" spans="7:7">
      <c r="G55738"/>
    </row>
    <row r="55739" spans="7:7">
      <c r="G55739"/>
    </row>
    <row r="55740" spans="7:7">
      <c r="G55740"/>
    </row>
    <row r="55741" spans="7:7">
      <c r="G55741"/>
    </row>
    <row r="55742" spans="7:7">
      <c r="G55742"/>
    </row>
    <row r="55743" spans="7:7">
      <c r="G55743"/>
    </row>
    <row r="55744" spans="7:7">
      <c r="G55744"/>
    </row>
    <row r="55745" spans="7:7">
      <c r="G55745"/>
    </row>
    <row r="55746" spans="7:7">
      <c r="G55746"/>
    </row>
    <row r="55747" spans="7:7">
      <c r="G55747"/>
    </row>
    <row r="55748" spans="7:7">
      <c r="G55748"/>
    </row>
    <row r="55749" spans="7:7">
      <c r="G55749"/>
    </row>
    <row r="55750" spans="7:7">
      <c r="G55750"/>
    </row>
    <row r="55751" spans="7:7">
      <c r="G55751"/>
    </row>
    <row r="55752" spans="7:7">
      <c r="G55752"/>
    </row>
    <row r="55753" spans="7:7">
      <c r="G55753"/>
    </row>
    <row r="55754" spans="7:7">
      <c r="G55754"/>
    </row>
    <row r="55755" spans="7:7">
      <c r="G55755"/>
    </row>
    <row r="55756" spans="7:7">
      <c r="G55756"/>
    </row>
    <row r="55757" spans="7:7">
      <c r="G55757"/>
    </row>
    <row r="55758" spans="7:7">
      <c r="G55758"/>
    </row>
    <row r="55759" spans="7:7">
      <c r="G55759"/>
    </row>
    <row r="55760" spans="7:7">
      <c r="G55760"/>
    </row>
    <row r="55761" spans="7:7">
      <c r="G55761"/>
    </row>
    <row r="55762" spans="7:7">
      <c r="G55762"/>
    </row>
    <row r="55763" spans="7:7">
      <c r="G55763"/>
    </row>
    <row r="55764" spans="7:7">
      <c r="G55764"/>
    </row>
    <row r="55765" spans="7:7">
      <c r="G55765"/>
    </row>
    <row r="55766" spans="7:7">
      <c r="G55766"/>
    </row>
    <row r="55767" spans="7:7">
      <c r="G55767"/>
    </row>
    <row r="55768" spans="7:7">
      <c r="G55768"/>
    </row>
    <row r="55769" spans="7:7">
      <c r="G55769"/>
    </row>
    <row r="55770" spans="7:7">
      <c r="G55770"/>
    </row>
    <row r="55771" spans="7:7">
      <c r="G55771"/>
    </row>
    <row r="55772" spans="7:7">
      <c r="G55772"/>
    </row>
    <row r="55773" spans="7:7">
      <c r="G55773"/>
    </row>
    <row r="55774" spans="7:7">
      <c r="G55774"/>
    </row>
    <row r="55775" spans="7:7">
      <c r="G55775"/>
    </row>
    <row r="55776" spans="7:7">
      <c r="G55776"/>
    </row>
    <row r="55777" spans="7:7">
      <c r="G55777"/>
    </row>
    <row r="55778" spans="7:7">
      <c r="G55778"/>
    </row>
    <row r="55779" spans="7:7">
      <c r="G55779"/>
    </row>
    <row r="55780" spans="7:7">
      <c r="G55780"/>
    </row>
    <row r="55781" spans="7:7">
      <c r="G55781"/>
    </row>
    <row r="55782" spans="7:7">
      <c r="G55782"/>
    </row>
    <row r="55783" spans="7:7">
      <c r="G55783"/>
    </row>
    <row r="55784" spans="7:7">
      <c r="G55784"/>
    </row>
    <row r="55785" spans="7:7">
      <c r="G55785"/>
    </row>
    <row r="55786" spans="7:7">
      <c r="G55786"/>
    </row>
    <row r="55787" spans="7:7">
      <c r="G55787"/>
    </row>
    <row r="55788" spans="7:7">
      <c r="G55788"/>
    </row>
    <row r="55789" spans="7:7">
      <c r="G55789"/>
    </row>
    <row r="55790" spans="7:7">
      <c r="G55790"/>
    </row>
    <row r="55791" spans="7:7">
      <c r="G55791"/>
    </row>
    <row r="55792" spans="7:7">
      <c r="G55792"/>
    </row>
    <row r="55793" spans="7:7">
      <c r="G55793"/>
    </row>
    <row r="55794" spans="7:7">
      <c r="G55794"/>
    </row>
    <row r="55795" spans="7:7">
      <c r="G55795"/>
    </row>
    <row r="55796" spans="7:7">
      <c r="G55796"/>
    </row>
    <row r="55797" spans="7:7">
      <c r="G55797"/>
    </row>
    <row r="55798" spans="7:7">
      <c r="G55798"/>
    </row>
    <row r="55799" spans="7:7">
      <c r="G55799"/>
    </row>
    <row r="55800" spans="7:7">
      <c r="G55800"/>
    </row>
    <row r="55801" spans="7:7">
      <c r="G55801"/>
    </row>
    <row r="55802" spans="7:7">
      <c r="G55802"/>
    </row>
    <row r="55803" spans="7:7">
      <c r="G55803"/>
    </row>
    <row r="55804" spans="7:7">
      <c r="G55804"/>
    </row>
    <row r="55805" spans="7:7">
      <c r="G55805"/>
    </row>
    <row r="55806" spans="7:7">
      <c r="G55806"/>
    </row>
    <row r="55807" spans="7:7">
      <c r="G55807"/>
    </row>
    <row r="55808" spans="7:7">
      <c r="G55808"/>
    </row>
    <row r="55809" spans="7:7">
      <c r="G55809"/>
    </row>
    <row r="55810" spans="7:7">
      <c r="G55810"/>
    </row>
    <row r="55811" spans="7:7">
      <c r="G55811"/>
    </row>
    <row r="55812" spans="7:7">
      <c r="G55812"/>
    </row>
    <row r="55813" spans="7:7">
      <c r="G55813"/>
    </row>
    <row r="55814" spans="7:7">
      <c r="G55814"/>
    </row>
    <row r="55815" spans="7:7">
      <c r="G55815"/>
    </row>
    <row r="55816" spans="7:7">
      <c r="G55816"/>
    </row>
    <row r="55817" spans="7:7">
      <c r="G55817"/>
    </row>
    <row r="55818" spans="7:7">
      <c r="G55818"/>
    </row>
    <row r="55819" spans="7:7">
      <c r="G55819"/>
    </row>
    <row r="55820" spans="7:7">
      <c r="G55820"/>
    </row>
    <row r="55821" spans="7:7">
      <c r="G55821"/>
    </row>
    <row r="55822" spans="7:7">
      <c r="G55822"/>
    </row>
    <row r="55823" spans="7:7">
      <c r="G55823"/>
    </row>
    <row r="55824" spans="7:7">
      <c r="G55824"/>
    </row>
    <row r="55825" spans="7:7">
      <c r="G55825"/>
    </row>
    <row r="55826" spans="7:7">
      <c r="G55826"/>
    </row>
    <row r="55827" spans="7:7">
      <c r="G55827"/>
    </row>
    <row r="55828" spans="7:7">
      <c r="G55828"/>
    </row>
    <row r="55829" spans="7:7">
      <c r="G55829"/>
    </row>
    <row r="55830" spans="7:7">
      <c r="G55830"/>
    </row>
    <row r="55831" spans="7:7">
      <c r="G55831"/>
    </row>
    <row r="55832" spans="7:7">
      <c r="G55832"/>
    </row>
    <row r="55833" spans="7:7">
      <c r="G55833"/>
    </row>
    <row r="55834" spans="7:7">
      <c r="G55834"/>
    </row>
    <row r="55835" spans="7:7">
      <c r="G55835"/>
    </row>
    <row r="55836" spans="7:7">
      <c r="G55836"/>
    </row>
    <row r="55837" spans="7:7">
      <c r="G55837"/>
    </row>
    <row r="55838" spans="7:7">
      <c r="G55838"/>
    </row>
    <row r="55839" spans="7:7">
      <c r="G55839"/>
    </row>
    <row r="55840" spans="7:7">
      <c r="G55840"/>
    </row>
    <row r="55841" spans="7:7">
      <c r="G55841"/>
    </row>
    <row r="55842" spans="7:7">
      <c r="G55842"/>
    </row>
    <row r="55843" spans="7:7">
      <c r="G55843"/>
    </row>
    <row r="55844" spans="7:7">
      <c r="G55844"/>
    </row>
    <row r="55845" spans="7:7">
      <c r="G55845"/>
    </row>
    <row r="55846" spans="7:7">
      <c r="G55846"/>
    </row>
    <row r="55847" spans="7:7">
      <c r="G55847"/>
    </row>
    <row r="55848" spans="7:7">
      <c r="G55848"/>
    </row>
    <row r="55849" spans="7:7">
      <c r="G55849"/>
    </row>
    <row r="55850" spans="7:7">
      <c r="G55850"/>
    </row>
    <row r="55851" spans="7:7">
      <c r="G55851"/>
    </row>
    <row r="55852" spans="7:7">
      <c r="G55852"/>
    </row>
    <row r="55853" spans="7:7">
      <c r="G55853"/>
    </row>
    <row r="55854" spans="7:7">
      <c r="G55854"/>
    </row>
    <row r="55855" spans="7:7">
      <c r="G55855"/>
    </row>
    <row r="55856" spans="7:7">
      <c r="G55856"/>
    </row>
    <row r="55857" spans="7:7">
      <c r="G55857"/>
    </row>
    <row r="55858" spans="7:7">
      <c r="G55858"/>
    </row>
    <row r="55859" spans="7:7">
      <c r="G55859"/>
    </row>
    <row r="55860" spans="7:7">
      <c r="G55860"/>
    </row>
    <row r="55861" spans="7:7">
      <c r="G55861"/>
    </row>
    <row r="55862" spans="7:7">
      <c r="G55862"/>
    </row>
    <row r="55863" spans="7:7">
      <c r="G55863"/>
    </row>
    <row r="55864" spans="7:7">
      <c r="G55864"/>
    </row>
    <row r="55865" spans="7:7">
      <c r="G55865"/>
    </row>
    <row r="55866" spans="7:7">
      <c r="G55866"/>
    </row>
    <row r="55867" spans="7:7">
      <c r="G55867"/>
    </row>
    <row r="55868" spans="7:7">
      <c r="G55868"/>
    </row>
    <row r="55869" spans="7:7">
      <c r="G55869"/>
    </row>
    <row r="55870" spans="7:7">
      <c r="G55870"/>
    </row>
    <row r="55871" spans="7:7">
      <c r="G55871"/>
    </row>
    <row r="55872" spans="7:7">
      <c r="G55872"/>
    </row>
    <row r="55873" spans="7:7">
      <c r="G55873"/>
    </row>
    <row r="55874" spans="7:7">
      <c r="G55874"/>
    </row>
    <row r="55875" spans="7:7">
      <c r="G55875"/>
    </row>
    <row r="55876" spans="7:7">
      <c r="G55876"/>
    </row>
    <row r="55877" spans="7:7">
      <c r="G55877"/>
    </row>
    <row r="55878" spans="7:7">
      <c r="G55878"/>
    </row>
    <row r="55879" spans="7:7">
      <c r="G55879"/>
    </row>
    <row r="55880" spans="7:7">
      <c r="G55880"/>
    </row>
    <row r="55881" spans="7:7">
      <c r="G55881"/>
    </row>
    <row r="55882" spans="7:7">
      <c r="G55882"/>
    </row>
    <row r="55883" spans="7:7">
      <c r="G55883"/>
    </row>
    <row r="55884" spans="7:7">
      <c r="G55884"/>
    </row>
    <row r="55885" spans="7:7">
      <c r="G55885"/>
    </row>
    <row r="55886" spans="7:7">
      <c r="G55886"/>
    </row>
    <row r="55887" spans="7:7">
      <c r="G55887"/>
    </row>
    <row r="55888" spans="7:7">
      <c r="G55888"/>
    </row>
    <row r="55889" spans="7:7">
      <c r="G55889"/>
    </row>
    <row r="55890" spans="7:7">
      <c r="G55890"/>
    </row>
    <row r="55891" spans="7:7">
      <c r="G55891"/>
    </row>
    <row r="55892" spans="7:7">
      <c r="G55892"/>
    </row>
    <row r="55893" spans="7:7">
      <c r="G55893"/>
    </row>
    <row r="55894" spans="7:7">
      <c r="G55894"/>
    </row>
    <row r="55895" spans="7:7">
      <c r="G55895"/>
    </row>
    <row r="55896" spans="7:7">
      <c r="G55896"/>
    </row>
    <row r="55897" spans="7:7">
      <c r="G55897"/>
    </row>
    <row r="55898" spans="7:7">
      <c r="G55898"/>
    </row>
    <row r="55899" spans="7:7">
      <c r="G55899"/>
    </row>
    <row r="55900" spans="7:7">
      <c r="G55900"/>
    </row>
    <row r="55901" spans="7:7">
      <c r="G55901"/>
    </row>
    <row r="55902" spans="7:7">
      <c r="G55902"/>
    </row>
    <row r="55903" spans="7:7">
      <c r="G55903"/>
    </row>
    <row r="55904" spans="7:7">
      <c r="G55904"/>
    </row>
    <row r="55905" spans="7:7">
      <c r="G55905"/>
    </row>
    <row r="55906" spans="7:7">
      <c r="G55906"/>
    </row>
    <row r="55907" spans="7:7">
      <c r="G55907"/>
    </row>
    <row r="55908" spans="7:7">
      <c r="G55908"/>
    </row>
    <row r="55909" spans="7:7">
      <c r="G55909"/>
    </row>
    <row r="55910" spans="7:7">
      <c r="G55910"/>
    </row>
    <row r="55911" spans="7:7">
      <c r="G55911"/>
    </row>
    <row r="55912" spans="7:7">
      <c r="G55912"/>
    </row>
    <row r="55913" spans="7:7">
      <c r="G55913"/>
    </row>
    <row r="55914" spans="7:7">
      <c r="G55914"/>
    </row>
    <row r="55915" spans="7:7">
      <c r="G55915"/>
    </row>
    <row r="55916" spans="7:7">
      <c r="G55916"/>
    </row>
    <row r="55917" spans="7:7">
      <c r="G55917"/>
    </row>
    <row r="55918" spans="7:7">
      <c r="G55918"/>
    </row>
    <row r="55919" spans="7:7">
      <c r="G55919"/>
    </row>
    <row r="55920" spans="7:7">
      <c r="G55920"/>
    </row>
    <row r="55921" spans="7:7">
      <c r="G55921"/>
    </row>
    <row r="55922" spans="7:7">
      <c r="G55922"/>
    </row>
    <row r="55923" spans="7:7">
      <c r="G55923"/>
    </row>
    <row r="55924" spans="7:7">
      <c r="G55924"/>
    </row>
    <row r="55925" spans="7:7">
      <c r="G55925"/>
    </row>
    <row r="55926" spans="7:7">
      <c r="G55926"/>
    </row>
    <row r="55927" spans="7:7">
      <c r="G55927"/>
    </row>
    <row r="55928" spans="7:7">
      <c r="G55928"/>
    </row>
    <row r="55929" spans="7:7">
      <c r="G55929"/>
    </row>
    <row r="55930" spans="7:7">
      <c r="G55930"/>
    </row>
    <row r="55931" spans="7:7">
      <c r="G55931"/>
    </row>
    <row r="55932" spans="7:7">
      <c r="G55932"/>
    </row>
    <row r="55933" spans="7:7">
      <c r="G55933"/>
    </row>
    <row r="55934" spans="7:7">
      <c r="G55934"/>
    </row>
    <row r="55935" spans="7:7">
      <c r="G55935"/>
    </row>
    <row r="55936" spans="7:7">
      <c r="G55936"/>
    </row>
    <row r="55937" spans="7:7">
      <c r="G55937"/>
    </row>
    <row r="55938" spans="7:7">
      <c r="G55938"/>
    </row>
    <row r="55939" spans="7:7">
      <c r="G55939"/>
    </row>
    <row r="55940" spans="7:7">
      <c r="G55940"/>
    </row>
    <row r="55941" spans="7:7">
      <c r="G55941"/>
    </row>
    <row r="55942" spans="7:7">
      <c r="G55942"/>
    </row>
    <row r="55943" spans="7:7">
      <c r="G55943"/>
    </row>
    <row r="55944" spans="7:7">
      <c r="G55944"/>
    </row>
    <row r="55945" spans="7:7">
      <c r="G55945"/>
    </row>
    <row r="55946" spans="7:7">
      <c r="G55946"/>
    </row>
    <row r="55947" spans="7:7">
      <c r="G55947"/>
    </row>
    <row r="55948" spans="7:7">
      <c r="G55948"/>
    </row>
    <row r="55949" spans="7:7">
      <c r="G55949"/>
    </row>
    <row r="55950" spans="7:7">
      <c r="G55950"/>
    </row>
    <row r="55951" spans="7:7">
      <c r="G55951"/>
    </row>
    <row r="55952" spans="7:7">
      <c r="G55952"/>
    </row>
    <row r="55953" spans="7:7">
      <c r="G55953"/>
    </row>
    <row r="55954" spans="7:7">
      <c r="G55954"/>
    </row>
    <row r="55955" spans="7:7">
      <c r="G55955"/>
    </row>
    <row r="55956" spans="7:7">
      <c r="G55956"/>
    </row>
    <row r="55957" spans="7:7">
      <c r="G55957"/>
    </row>
    <row r="55958" spans="7:7">
      <c r="G55958"/>
    </row>
    <row r="55959" spans="7:7">
      <c r="G55959"/>
    </row>
    <row r="55960" spans="7:7">
      <c r="G55960"/>
    </row>
    <row r="55961" spans="7:7">
      <c r="G55961"/>
    </row>
    <row r="55962" spans="7:7">
      <c r="G55962"/>
    </row>
    <row r="55963" spans="7:7">
      <c r="G55963"/>
    </row>
    <row r="55964" spans="7:7">
      <c r="G55964"/>
    </row>
    <row r="55965" spans="7:7">
      <c r="G55965"/>
    </row>
    <row r="55966" spans="7:7">
      <c r="G55966"/>
    </row>
    <row r="55967" spans="7:7">
      <c r="G55967"/>
    </row>
    <row r="55968" spans="7:7">
      <c r="G55968"/>
    </row>
    <row r="55969" spans="7:7">
      <c r="G55969"/>
    </row>
    <row r="55970" spans="7:7">
      <c r="G55970"/>
    </row>
    <row r="55971" spans="7:7">
      <c r="G55971"/>
    </row>
    <row r="55972" spans="7:7">
      <c r="G55972"/>
    </row>
    <row r="55973" spans="7:7">
      <c r="G55973"/>
    </row>
    <row r="55974" spans="7:7">
      <c r="G55974"/>
    </row>
    <row r="55975" spans="7:7">
      <c r="G55975"/>
    </row>
    <row r="55976" spans="7:7">
      <c r="G55976"/>
    </row>
    <row r="55977" spans="7:7">
      <c r="G55977"/>
    </row>
    <row r="55978" spans="7:7">
      <c r="G55978"/>
    </row>
    <row r="55979" spans="7:7">
      <c r="G55979"/>
    </row>
    <row r="55980" spans="7:7">
      <c r="G55980"/>
    </row>
    <row r="55981" spans="7:7">
      <c r="G55981"/>
    </row>
    <row r="55982" spans="7:7">
      <c r="G55982"/>
    </row>
    <row r="55983" spans="7:7">
      <c r="G55983"/>
    </row>
    <row r="55984" spans="7:7">
      <c r="G55984"/>
    </row>
    <row r="55985" spans="7:7">
      <c r="G55985"/>
    </row>
    <row r="55986" spans="7:7">
      <c r="G55986"/>
    </row>
    <row r="55987" spans="7:7">
      <c r="G55987"/>
    </row>
    <row r="55988" spans="7:7">
      <c r="G55988"/>
    </row>
    <row r="55989" spans="7:7">
      <c r="G55989"/>
    </row>
    <row r="55990" spans="7:7">
      <c r="G55990"/>
    </row>
    <row r="55991" spans="7:7">
      <c r="G55991"/>
    </row>
    <row r="55992" spans="7:7">
      <c r="G55992"/>
    </row>
    <row r="55993" spans="7:7">
      <c r="G55993"/>
    </row>
    <row r="55994" spans="7:7">
      <c r="G55994"/>
    </row>
    <row r="55995" spans="7:7">
      <c r="G55995"/>
    </row>
    <row r="55996" spans="7:7">
      <c r="G55996"/>
    </row>
    <row r="55997" spans="7:7">
      <c r="G55997"/>
    </row>
    <row r="55998" spans="7:7">
      <c r="G55998"/>
    </row>
    <row r="55999" spans="7:7">
      <c r="G55999"/>
    </row>
    <row r="56000" spans="7:7">
      <c r="G56000"/>
    </row>
    <row r="56001" spans="7:7">
      <c r="G56001"/>
    </row>
    <row r="56002" spans="7:7">
      <c r="G56002"/>
    </row>
    <row r="56003" spans="7:7">
      <c r="G56003"/>
    </row>
    <row r="56004" spans="7:7">
      <c r="G56004"/>
    </row>
    <row r="56005" spans="7:7">
      <c r="G56005"/>
    </row>
    <row r="56006" spans="7:7">
      <c r="G56006"/>
    </row>
    <row r="56007" spans="7:7">
      <c r="G56007"/>
    </row>
    <row r="56008" spans="7:7">
      <c r="G56008"/>
    </row>
    <row r="56009" spans="7:7">
      <c r="G56009"/>
    </row>
    <row r="56010" spans="7:7">
      <c r="G56010"/>
    </row>
    <row r="56011" spans="7:7">
      <c r="G56011"/>
    </row>
    <row r="56012" spans="7:7">
      <c r="G56012"/>
    </row>
    <row r="56013" spans="7:7">
      <c r="G56013"/>
    </row>
    <row r="56014" spans="7:7">
      <c r="G56014"/>
    </row>
    <row r="56015" spans="7:7">
      <c r="G56015"/>
    </row>
    <row r="56016" spans="7:7">
      <c r="G56016"/>
    </row>
    <row r="56017" spans="7:7">
      <c r="G56017"/>
    </row>
    <row r="56018" spans="7:7">
      <c r="G56018"/>
    </row>
    <row r="56019" spans="7:7">
      <c r="G56019"/>
    </row>
    <row r="56020" spans="7:7">
      <c r="G56020"/>
    </row>
    <row r="56021" spans="7:7">
      <c r="G56021"/>
    </row>
    <row r="56022" spans="7:7">
      <c r="G56022"/>
    </row>
    <row r="56023" spans="7:7">
      <c r="G56023"/>
    </row>
    <row r="56024" spans="7:7">
      <c r="G56024"/>
    </row>
    <row r="56025" spans="7:7">
      <c r="G56025"/>
    </row>
    <row r="56026" spans="7:7">
      <c r="G56026"/>
    </row>
    <row r="56027" spans="7:7">
      <c r="G56027"/>
    </row>
    <row r="56028" spans="7:7">
      <c r="G56028"/>
    </row>
    <row r="56029" spans="7:7">
      <c r="G56029"/>
    </row>
    <row r="56030" spans="7:7">
      <c r="G56030"/>
    </row>
    <row r="56031" spans="7:7">
      <c r="G56031"/>
    </row>
    <row r="56032" spans="7:7">
      <c r="G56032"/>
    </row>
    <row r="56033" spans="7:7">
      <c r="G56033"/>
    </row>
    <row r="56034" spans="7:7">
      <c r="G56034"/>
    </row>
    <row r="56035" spans="7:7">
      <c r="G56035"/>
    </row>
    <row r="56036" spans="7:7">
      <c r="G56036"/>
    </row>
    <row r="56037" spans="7:7">
      <c r="G56037"/>
    </row>
    <row r="56038" spans="7:7">
      <c r="G56038"/>
    </row>
    <row r="56039" spans="7:7">
      <c r="G56039"/>
    </row>
    <row r="56040" spans="7:7">
      <c r="G56040"/>
    </row>
    <row r="56041" spans="7:7">
      <c r="G56041"/>
    </row>
    <row r="56042" spans="7:7">
      <c r="G56042"/>
    </row>
    <row r="56043" spans="7:7">
      <c r="G56043"/>
    </row>
    <row r="56044" spans="7:7">
      <c r="G56044"/>
    </row>
    <row r="56045" spans="7:7">
      <c r="G56045"/>
    </row>
    <row r="56046" spans="7:7">
      <c r="G56046"/>
    </row>
    <row r="56047" spans="7:7">
      <c r="G56047"/>
    </row>
    <row r="56048" spans="7:7">
      <c r="G56048"/>
    </row>
    <row r="56049" spans="7:7">
      <c r="G56049"/>
    </row>
    <row r="56050" spans="7:7">
      <c r="G56050"/>
    </row>
    <row r="56051" spans="7:7">
      <c r="G56051"/>
    </row>
    <row r="56052" spans="7:7">
      <c r="G56052"/>
    </row>
    <row r="56053" spans="7:7">
      <c r="G56053"/>
    </row>
    <row r="56054" spans="7:7">
      <c r="G56054"/>
    </row>
    <row r="56055" spans="7:7">
      <c r="G56055"/>
    </row>
    <row r="56056" spans="7:7">
      <c r="G56056"/>
    </row>
    <row r="56057" spans="7:7">
      <c r="G56057"/>
    </row>
    <row r="56058" spans="7:7">
      <c r="G56058"/>
    </row>
    <row r="56059" spans="7:7">
      <c r="G56059"/>
    </row>
    <row r="56060" spans="7:7">
      <c r="G56060"/>
    </row>
    <row r="56061" spans="7:7">
      <c r="G56061"/>
    </row>
    <row r="56062" spans="7:7">
      <c r="G56062"/>
    </row>
    <row r="56063" spans="7:7">
      <c r="G56063"/>
    </row>
    <row r="56064" spans="7:7">
      <c r="G56064"/>
    </row>
    <row r="56065" spans="7:7">
      <c r="G56065"/>
    </row>
    <row r="56066" spans="7:7">
      <c r="G56066"/>
    </row>
    <row r="56067" spans="7:7">
      <c r="G56067"/>
    </row>
    <row r="56068" spans="7:7">
      <c r="G56068"/>
    </row>
    <row r="56069" spans="7:7">
      <c r="G56069"/>
    </row>
    <row r="56070" spans="7:7">
      <c r="G56070"/>
    </row>
    <row r="56071" spans="7:7">
      <c r="G56071"/>
    </row>
    <row r="56072" spans="7:7">
      <c r="G56072"/>
    </row>
    <row r="56073" spans="7:7">
      <c r="G56073"/>
    </row>
    <row r="56074" spans="7:7">
      <c r="G56074"/>
    </row>
    <row r="56075" spans="7:7">
      <c r="G56075"/>
    </row>
    <row r="56076" spans="7:7">
      <c r="G56076"/>
    </row>
    <row r="56077" spans="7:7">
      <c r="G56077"/>
    </row>
    <row r="56078" spans="7:7">
      <c r="G56078"/>
    </row>
    <row r="56079" spans="7:7">
      <c r="G56079"/>
    </row>
    <row r="56080" spans="7:7">
      <c r="G56080"/>
    </row>
    <row r="56081" spans="7:7">
      <c r="G56081"/>
    </row>
    <row r="56082" spans="7:7">
      <c r="G56082"/>
    </row>
    <row r="56083" spans="7:7">
      <c r="G56083"/>
    </row>
    <row r="56084" spans="7:7">
      <c r="G56084"/>
    </row>
    <row r="56085" spans="7:7">
      <c r="G56085"/>
    </row>
    <row r="56086" spans="7:7">
      <c r="G56086"/>
    </row>
    <row r="56087" spans="7:7">
      <c r="G56087"/>
    </row>
    <row r="56088" spans="7:7">
      <c r="G56088"/>
    </row>
    <row r="56089" spans="7:7">
      <c r="G56089"/>
    </row>
    <row r="56090" spans="7:7">
      <c r="G56090"/>
    </row>
    <row r="56091" spans="7:7">
      <c r="G56091"/>
    </row>
    <row r="56092" spans="7:7">
      <c r="G56092"/>
    </row>
    <row r="56093" spans="7:7">
      <c r="G56093"/>
    </row>
    <row r="56094" spans="7:7">
      <c r="G56094"/>
    </row>
    <row r="56095" spans="7:7">
      <c r="G56095"/>
    </row>
    <row r="56096" spans="7:7">
      <c r="G56096"/>
    </row>
    <row r="56097" spans="7:7">
      <c r="G56097"/>
    </row>
    <row r="56098" spans="7:7">
      <c r="G56098"/>
    </row>
    <row r="56099" spans="7:7">
      <c r="G56099"/>
    </row>
    <row r="56100" spans="7:7">
      <c r="G56100"/>
    </row>
    <row r="56101" spans="7:7">
      <c r="G56101"/>
    </row>
    <row r="56102" spans="7:7">
      <c r="G56102"/>
    </row>
    <row r="56103" spans="7:7">
      <c r="G56103"/>
    </row>
    <row r="56104" spans="7:7">
      <c r="G56104"/>
    </row>
    <row r="56105" spans="7:7">
      <c r="G56105"/>
    </row>
    <row r="56106" spans="7:7">
      <c r="G56106"/>
    </row>
    <row r="56107" spans="7:7">
      <c r="G56107"/>
    </row>
    <row r="56108" spans="7:7">
      <c r="G56108"/>
    </row>
    <row r="56109" spans="7:7">
      <c r="G56109"/>
    </row>
    <row r="56110" spans="7:7">
      <c r="G56110"/>
    </row>
    <row r="56111" spans="7:7">
      <c r="G56111"/>
    </row>
    <row r="56112" spans="7:7">
      <c r="G56112"/>
    </row>
    <row r="56113" spans="7:7">
      <c r="G56113"/>
    </row>
    <row r="56114" spans="7:7">
      <c r="G56114"/>
    </row>
    <row r="56115" spans="7:7">
      <c r="G56115"/>
    </row>
    <row r="56116" spans="7:7">
      <c r="G56116"/>
    </row>
    <row r="56117" spans="7:7">
      <c r="G56117"/>
    </row>
    <row r="56118" spans="7:7">
      <c r="G56118"/>
    </row>
    <row r="56119" spans="7:7">
      <c r="G56119"/>
    </row>
    <row r="56120" spans="7:7">
      <c r="G56120"/>
    </row>
    <row r="56121" spans="7:7">
      <c r="G56121"/>
    </row>
    <row r="56122" spans="7:7">
      <c r="G56122"/>
    </row>
    <row r="56123" spans="7:7">
      <c r="G56123"/>
    </row>
    <row r="56124" spans="7:7">
      <c r="G56124"/>
    </row>
    <row r="56125" spans="7:7">
      <c r="G56125"/>
    </row>
    <row r="56126" spans="7:7">
      <c r="G56126"/>
    </row>
    <row r="56127" spans="7:7">
      <c r="G56127"/>
    </row>
    <row r="56128" spans="7:7">
      <c r="G56128"/>
    </row>
    <row r="56129" spans="7:7">
      <c r="G56129"/>
    </row>
    <row r="56130" spans="7:7">
      <c r="G56130"/>
    </row>
    <row r="56131" spans="7:7">
      <c r="G56131"/>
    </row>
    <row r="56132" spans="7:7">
      <c r="G56132"/>
    </row>
    <row r="56133" spans="7:7">
      <c r="G56133"/>
    </row>
    <row r="56134" spans="7:7">
      <c r="G56134"/>
    </row>
    <row r="56135" spans="7:7">
      <c r="G56135"/>
    </row>
    <row r="56136" spans="7:7">
      <c r="G56136"/>
    </row>
    <row r="56137" spans="7:7">
      <c r="G56137"/>
    </row>
    <row r="56138" spans="7:7">
      <c r="G56138"/>
    </row>
    <row r="56139" spans="7:7">
      <c r="G56139"/>
    </row>
    <row r="56140" spans="7:7">
      <c r="G56140"/>
    </row>
    <row r="56141" spans="7:7">
      <c r="G56141"/>
    </row>
    <row r="56142" spans="7:7">
      <c r="G56142"/>
    </row>
    <row r="56143" spans="7:7">
      <c r="G56143"/>
    </row>
    <row r="56144" spans="7:7">
      <c r="G56144"/>
    </row>
    <row r="56145" spans="7:7">
      <c r="G56145"/>
    </row>
    <row r="56146" spans="7:7">
      <c r="G56146"/>
    </row>
    <row r="56147" spans="7:7">
      <c r="G56147"/>
    </row>
    <row r="56148" spans="7:7">
      <c r="G56148"/>
    </row>
    <row r="56149" spans="7:7">
      <c r="G56149"/>
    </row>
    <row r="56150" spans="7:7">
      <c r="G56150"/>
    </row>
    <row r="56151" spans="7:7">
      <c r="G56151"/>
    </row>
    <row r="56152" spans="7:7">
      <c r="G56152"/>
    </row>
    <row r="56153" spans="7:7">
      <c r="G56153"/>
    </row>
    <row r="56154" spans="7:7">
      <c r="G56154"/>
    </row>
    <row r="56155" spans="7:7">
      <c r="G56155"/>
    </row>
    <row r="56156" spans="7:7">
      <c r="G56156"/>
    </row>
    <row r="56157" spans="7:7">
      <c r="G56157"/>
    </row>
    <row r="56158" spans="7:7">
      <c r="G56158"/>
    </row>
    <row r="56159" spans="7:7">
      <c r="G56159"/>
    </row>
    <row r="56160" spans="7:7">
      <c r="G56160"/>
    </row>
    <row r="56161" spans="7:7">
      <c r="G56161"/>
    </row>
    <row r="56162" spans="7:7">
      <c r="G56162"/>
    </row>
    <row r="56163" spans="7:7">
      <c r="G56163"/>
    </row>
    <row r="56164" spans="7:7">
      <c r="G56164"/>
    </row>
    <row r="56165" spans="7:7">
      <c r="G56165"/>
    </row>
    <row r="56166" spans="7:7">
      <c r="G56166"/>
    </row>
    <row r="56167" spans="7:7">
      <c r="G56167"/>
    </row>
    <row r="56168" spans="7:7">
      <c r="G56168"/>
    </row>
    <row r="56169" spans="7:7">
      <c r="G56169"/>
    </row>
    <row r="56170" spans="7:7">
      <c r="G56170"/>
    </row>
    <row r="56171" spans="7:7">
      <c r="G56171"/>
    </row>
    <row r="56172" spans="7:7">
      <c r="G56172"/>
    </row>
    <row r="56173" spans="7:7">
      <c r="G56173"/>
    </row>
    <row r="56174" spans="7:7">
      <c r="G56174"/>
    </row>
    <row r="56175" spans="7:7">
      <c r="G56175"/>
    </row>
    <row r="56176" spans="7:7">
      <c r="G56176"/>
    </row>
    <row r="56177" spans="7:7">
      <c r="G56177"/>
    </row>
    <row r="56178" spans="7:7">
      <c r="G56178"/>
    </row>
    <row r="56179" spans="7:7">
      <c r="G56179"/>
    </row>
    <row r="56180" spans="7:7">
      <c r="G56180"/>
    </row>
    <row r="56181" spans="7:7">
      <c r="G56181"/>
    </row>
    <row r="56182" spans="7:7">
      <c r="G56182"/>
    </row>
    <row r="56183" spans="7:7">
      <c r="G56183"/>
    </row>
    <row r="56184" spans="7:7">
      <c r="G56184"/>
    </row>
    <row r="56185" spans="7:7">
      <c r="G56185"/>
    </row>
    <row r="56186" spans="7:7">
      <c r="G56186"/>
    </row>
    <row r="56187" spans="7:7">
      <c r="G56187"/>
    </row>
    <row r="56188" spans="7:7">
      <c r="G56188"/>
    </row>
    <row r="56189" spans="7:7">
      <c r="G56189"/>
    </row>
    <row r="56190" spans="7:7">
      <c r="G56190"/>
    </row>
    <row r="56191" spans="7:7">
      <c r="G56191"/>
    </row>
    <row r="56192" spans="7:7">
      <c r="G56192"/>
    </row>
    <row r="56193" spans="7:7">
      <c r="G56193"/>
    </row>
    <row r="56194" spans="7:7">
      <c r="G56194"/>
    </row>
    <row r="56195" spans="7:7">
      <c r="G56195"/>
    </row>
    <row r="56196" spans="7:7">
      <c r="G56196"/>
    </row>
    <row r="56197" spans="7:7">
      <c r="G56197"/>
    </row>
    <row r="56198" spans="7:7">
      <c r="G56198"/>
    </row>
    <row r="56199" spans="7:7">
      <c r="G56199"/>
    </row>
    <row r="56200" spans="7:7">
      <c r="G56200"/>
    </row>
    <row r="56201" spans="7:7">
      <c r="G56201"/>
    </row>
    <row r="56202" spans="7:7">
      <c r="G56202"/>
    </row>
    <row r="56203" spans="7:7">
      <c r="G56203"/>
    </row>
    <row r="56204" spans="7:7">
      <c r="G56204"/>
    </row>
    <row r="56205" spans="7:7">
      <c r="G56205"/>
    </row>
    <row r="56206" spans="7:7">
      <c r="G56206"/>
    </row>
    <row r="56207" spans="7:7">
      <c r="G56207"/>
    </row>
    <row r="56208" spans="7:7">
      <c r="G56208"/>
    </row>
    <row r="56209" spans="7:7">
      <c r="G56209"/>
    </row>
    <row r="56210" spans="7:7">
      <c r="G56210"/>
    </row>
    <row r="56211" spans="7:7">
      <c r="G56211"/>
    </row>
    <row r="56212" spans="7:7">
      <c r="G56212"/>
    </row>
    <row r="56213" spans="7:7">
      <c r="G56213"/>
    </row>
    <row r="56214" spans="7:7">
      <c r="G56214"/>
    </row>
    <row r="56215" spans="7:7">
      <c r="G56215"/>
    </row>
    <row r="56216" spans="7:7">
      <c r="G56216"/>
    </row>
    <row r="56217" spans="7:7">
      <c r="G56217"/>
    </row>
    <row r="56218" spans="7:7">
      <c r="G56218"/>
    </row>
    <row r="56219" spans="7:7">
      <c r="G56219"/>
    </row>
    <row r="56220" spans="7:7">
      <c r="G56220"/>
    </row>
    <row r="56221" spans="7:7">
      <c r="G56221"/>
    </row>
    <row r="56222" spans="7:7">
      <c r="G56222"/>
    </row>
    <row r="56223" spans="7:7">
      <c r="G56223"/>
    </row>
    <row r="56224" spans="7:7">
      <c r="G56224"/>
    </row>
    <row r="56225" spans="7:7">
      <c r="G56225"/>
    </row>
    <row r="56226" spans="7:7">
      <c r="G56226"/>
    </row>
    <row r="56227" spans="7:7">
      <c r="G56227"/>
    </row>
    <row r="56228" spans="7:7">
      <c r="G56228"/>
    </row>
    <row r="56229" spans="7:7">
      <c r="G56229"/>
    </row>
    <row r="56230" spans="7:7">
      <c r="G56230"/>
    </row>
    <row r="56231" spans="7:7">
      <c r="G56231"/>
    </row>
    <row r="56232" spans="7:7">
      <c r="G56232"/>
    </row>
    <row r="56233" spans="7:7">
      <c r="G56233"/>
    </row>
    <row r="56234" spans="7:7">
      <c r="G56234"/>
    </row>
    <row r="56235" spans="7:7">
      <c r="G56235"/>
    </row>
    <row r="56236" spans="7:7">
      <c r="G56236"/>
    </row>
    <row r="56237" spans="7:7">
      <c r="G56237"/>
    </row>
    <row r="56238" spans="7:7">
      <c r="G56238"/>
    </row>
    <row r="56239" spans="7:7">
      <c r="G56239"/>
    </row>
    <row r="56240" spans="7:7">
      <c r="G56240"/>
    </row>
    <row r="56241" spans="7:7">
      <c r="G56241"/>
    </row>
    <row r="56242" spans="7:7">
      <c r="G56242"/>
    </row>
    <row r="56243" spans="7:7">
      <c r="G56243"/>
    </row>
    <row r="56244" spans="7:7">
      <c r="G56244"/>
    </row>
    <row r="56245" spans="7:7">
      <c r="G56245"/>
    </row>
    <row r="56246" spans="7:7">
      <c r="G56246"/>
    </row>
    <row r="56247" spans="7:7">
      <c r="G56247"/>
    </row>
    <row r="56248" spans="7:7">
      <c r="G56248"/>
    </row>
    <row r="56249" spans="7:7">
      <c r="G56249"/>
    </row>
    <row r="56250" spans="7:7">
      <c r="G56250"/>
    </row>
    <row r="56251" spans="7:7">
      <c r="G56251"/>
    </row>
    <row r="56252" spans="7:7">
      <c r="G56252"/>
    </row>
    <row r="56253" spans="7:7">
      <c r="G56253"/>
    </row>
    <row r="56254" spans="7:7">
      <c r="G56254"/>
    </row>
    <row r="56255" spans="7:7">
      <c r="G56255"/>
    </row>
    <row r="56256" spans="7:7">
      <c r="G56256"/>
    </row>
    <row r="56257" spans="7:7">
      <c r="G56257"/>
    </row>
    <row r="56258" spans="7:7">
      <c r="G56258"/>
    </row>
    <row r="56259" spans="7:7">
      <c r="G56259"/>
    </row>
    <row r="56260" spans="7:7">
      <c r="G56260"/>
    </row>
    <row r="56261" spans="7:7">
      <c r="G56261"/>
    </row>
    <row r="56262" spans="7:7">
      <c r="G56262"/>
    </row>
    <row r="56263" spans="7:7">
      <c r="G56263"/>
    </row>
    <row r="56264" spans="7:7">
      <c r="G56264"/>
    </row>
    <row r="56265" spans="7:7">
      <c r="G56265"/>
    </row>
    <row r="56266" spans="7:7">
      <c r="G56266"/>
    </row>
    <row r="56267" spans="7:7">
      <c r="G56267"/>
    </row>
    <row r="56268" spans="7:7">
      <c r="G56268"/>
    </row>
    <row r="56269" spans="7:7">
      <c r="G56269"/>
    </row>
    <row r="56270" spans="7:7">
      <c r="G56270"/>
    </row>
    <row r="56271" spans="7:7">
      <c r="G56271"/>
    </row>
    <row r="56272" spans="7:7">
      <c r="G56272"/>
    </row>
    <row r="56273" spans="7:7">
      <c r="G56273"/>
    </row>
    <row r="56274" spans="7:7">
      <c r="G56274"/>
    </row>
    <row r="56275" spans="7:7">
      <c r="G56275"/>
    </row>
    <row r="56276" spans="7:7">
      <c r="G56276"/>
    </row>
    <row r="56277" spans="7:7">
      <c r="G56277"/>
    </row>
    <row r="56278" spans="7:7">
      <c r="G56278"/>
    </row>
    <row r="56279" spans="7:7">
      <c r="G56279"/>
    </row>
    <row r="56280" spans="7:7">
      <c r="G56280"/>
    </row>
    <row r="56281" spans="7:7">
      <c r="G56281"/>
    </row>
    <row r="56282" spans="7:7">
      <c r="G56282"/>
    </row>
    <row r="56283" spans="7:7">
      <c r="G56283"/>
    </row>
    <row r="56284" spans="7:7">
      <c r="G56284"/>
    </row>
    <row r="56285" spans="7:7">
      <c r="G56285"/>
    </row>
    <row r="56286" spans="7:7">
      <c r="G56286"/>
    </row>
    <row r="56287" spans="7:7">
      <c r="G56287"/>
    </row>
    <row r="56288" spans="7:7">
      <c r="G56288"/>
    </row>
    <row r="56289" spans="7:7">
      <c r="G56289"/>
    </row>
    <row r="56290" spans="7:7">
      <c r="G56290"/>
    </row>
    <row r="56291" spans="7:7">
      <c r="G56291"/>
    </row>
    <row r="56292" spans="7:7">
      <c r="G56292"/>
    </row>
    <row r="56293" spans="7:7">
      <c r="G56293"/>
    </row>
    <row r="56294" spans="7:7">
      <c r="G56294"/>
    </row>
    <row r="56295" spans="7:7">
      <c r="G56295"/>
    </row>
    <row r="56296" spans="7:7">
      <c r="G56296"/>
    </row>
    <row r="56297" spans="7:7">
      <c r="G56297"/>
    </row>
    <row r="56298" spans="7:7">
      <c r="G56298"/>
    </row>
    <row r="56299" spans="7:7">
      <c r="G56299"/>
    </row>
    <row r="56300" spans="7:7">
      <c r="G56300"/>
    </row>
    <row r="56301" spans="7:7">
      <c r="G56301"/>
    </row>
    <row r="56302" spans="7:7">
      <c r="G56302"/>
    </row>
    <row r="56303" spans="7:7">
      <c r="G56303"/>
    </row>
    <row r="56304" spans="7:7">
      <c r="G56304"/>
    </row>
    <row r="56305" spans="7:7">
      <c r="G56305"/>
    </row>
    <row r="56306" spans="7:7">
      <c r="G56306"/>
    </row>
    <row r="56307" spans="7:7">
      <c r="G56307"/>
    </row>
    <row r="56308" spans="7:7">
      <c r="G56308"/>
    </row>
    <row r="56309" spans="7:7">
      <c r="G56309"/>
    </row>
    <row r="56310" spans="7:7">
      <c r="G56310"/>
    </row>
    <row r="56311" spans="7:7">
      <c r="G56311"/>
    </row>
    <row r="56312" spans="7:7">
      <c r="G56312"/>
    </row>
    <row r="56313" spans="7:7">
      <c r="G56313"/>
    </row>
    <row r="56314" spans="7:7">
      <c r="G56314"/>
    </row>
    <row r="56315" spans="7:7">
      <c r="G56315"/>
    </row>
    <row r="56316" spans="7:7">
      <c r="G56316"/>
    </row>
    <row r="56317" spans="7:7">
      <c r="G56317"/>
    </row>
    <row r="56318" spans="7:7">
      <c r="G56318"/>
    </row>
    <row r="56319" spans="7:7">
      <c r="G56319"/>
    </row>
    <row r="56320" spans="7:7">
      <c r="G56320"/>
    </row>
    <row r="56321" spans="7:7">
      <c r="G56321"/>
    </row>
    <row r="56322" spans="7:7">
      <c r="G56322"/>
    </row>
    <row r="56323" spans="7:7">
      <c r="G56323"/>
    </row>
    <row r="56324" spans="7:7">
      <c r="G56324"/>
    </row>
    <row r="56325" spans="7:7">
      <c r="G56325"/>
    </row>
    <row r="56326" spans="7:7">
      <c r="G56326"/>
    </row>
    <row r="56327" spans="7:7">
      <c r="G56327"/>
    </row>
    <row r="56328" spans="7:7">
      <c r="G56328"/>
    </row>
    <row r="56329" spans="7:7">
      <c r="G56329"/>
    </row>
    <row r="56330" spans="7:7">
      <c r="G56330"/>
    </row>
    <row r="56331" spans="7:7">
      <c r="G56331"/>
    </row>
    <row r="56332" spans="7:7">
      <c r="G56332"/>
    </row>
    <row r="56333" spans="7:7">
      <c r="G56333"/>
    </row>
    <row r="56334" spans="7:7">
      <c r="G56334"/>
    </row>
    <row r="56335" spans="7:7">
      <c r="G56335"/>
    </row>
    <row r="56336" spans="7:7">
      <c r="G56336"/>
    </row>
    <row r="56337" spans="7:7">
      <c r="G56337"/>
    </row>
    <row r="56338" spans="7:7">
      <c r="G56338"/>
    </row>
    <row r="56339" spans="7:7">
      <c r="G56339"/>
    </row>
    <row r="56340" spans="7:7">
      <c r="G56340"/>
    </row>
    <row r="56341" spans="7:7">
      <c r="G56341"/>
    </row>
    <row r="56342" spans="7:7">
      <c r="G56342"/>
    </row>
    <row r="56343" spans="7:7">
      <c r="G56343"/>
    </row>
    <row r="56344" spans="7:7">
      <c r="G56344"/>
    </row>
    <row r="56345" spans="7:7">
      <c r="G56345"/>
    </row>
    <row r="56346" spans="7:7">
      <c r="G56346"/>
    </row>
    <row r="56347" spans="7:7">
      <c r="G56347"/>
    </row>
    <row r="56348" spans="7:7">
      <c r="G56348"/>
    </row>
    <row r="56349" spans="7:7">
      <c r="G56349"/>
    </row>
    <row r="56350" spans="7:7">
      <c r="G56350"/>
    </row>
    <row r="56351" spans="7:7">
      <c r="G56351"/>
    </row>
    <row r="56352" spans="7:7">
      <c r="G56352"/>
    </row>
    <row r="56353" spans="7:7">
      <c r="G56353"/>
    </row>
    <row r="56354" spans="7:7">
      <c r="G56354"/>
    </row>
    <row r="56355" spans="7:7">
      <c r="G56355"/>
    </row>
    <row r="56356" spans="7:7">
      <c r="G56356"/>
    </row>
    <row r="56357" spans="7:7">
      <c r="G56357"/>
    </row>
    <row r="56358" spans="7:7">
      <c r="G56358"/>
    </row>
    <row r="56359" spans="7:7">
      <c r="G56359"/>
    </row>
    <row r="56360" spans="7:7">
      <c r="G56360"/>
    </row>
    <row r="56361" spans="7:7">
      <c r="G56361"/>
    </row>
    <row r="56362" spans="7:7">
      <c r="G56362"/>
    </row>
    <row r="56363" spans="7:7">
      <c r="G56363"/>
    </row>
    <row r="56364" spans="7:7">
      <c r="G56364"/>
    </row>
    <row r="56365" spans="7:7">
      <c r="G56365"/>
    </row>
    <row r="56366" spans="7:7">
      <c r="G56366"/>
    </row>
    <row r="56367" spans="7:7">
      <c r="G56367"/>
    </row>
    <row r="56368" spans="7:7">
      <c r="G56368"/>
    </row>
    <row r="56369" spans="7:7">
      <c r="G56369"/>
    </row>
    <row r="56370" spans="7:7">
      <c r="G56370"/>
    </row>
    <row r="56371" spans="7:7">
      <c r="G56371"/>
    </row>
    <row r="56372" spans="7:7">
      <c r="G56372"/>
    </row>
    <row r="56373" spans="7:7">
      <c r="G56373"/>
    </row>
    <row r="56374" spans="7:7">
      <c r="G56374"/>
    </row>
    <row r="56375" spans="7:7">
      <c r="G56375"/>
    </row>
    <row r="56376" spans="7:7">
      <c r="G56376"/>
    </row>
    <row r="56377" spans="7:7">
      <c r="G56377"/>
    </row>
    <row r="56378" spans="7:7">
      <c r="G56378"/>
    </row>
    <row r="56379" spans="7:7">
      <c r="G56379"/>
    </row>
    <row r="56380" spans="7:7">
      <c r="G56380"/>
    </row>
    <row r="56381" spans="7:7">
      <c r="G56381"/>
    </row>
    <row r="56382" spans="7:7">
      <c r="G56382"/>
    </row>
    <row r="56383" spans="7:7">
      <c r="G56383"/>
    </row>
    <row r="56384" spans="7:7">
      <c r="G56384"/>
    </row>
    <row r="56385" spans="7:7">
      <c r="G56385"/>
    </row>
    <row r="56386" spans="7:7">
      <c r="G56386"/>
    </row>
    <row r="56387" spans="7:7">
      <c r="G56387"/>
    </row>
    <row r="56388" spans="7:7">
      <c r="G56388"/>
    </row>
    <row r="56389" spans="7:7">
      <c r="G56389"/>
    </row>
    <row r="56390" spans="7:7">
      <c r="G56390"/>
    </row>
    <row r="56391" spans="7:7">
      <c r="G56391"/>
    </row>
    <row r="56392" spans="7:7">
      <c r="G56392"/>
    </row>
    <row r="56393" spans="7:7">
      <c r="G56393"/>
    </row>
    <row r="56394" spans="7:7">
      <c r="G56394"/>
    </row>
    <row r="56395" spans="7:7">
      <c r="G56395"/>
    </row>
    <row r="56396" spans="7:7">
      <c r="G56396"/>
    </row>
    <row r="56397" spans="7:7">
      <c r="G56397"/>
    </row>
    <row r="56398" spans="7:7">
      <c r="G56398"/>
    </row>
    <row r="56399" spans="7:7">
      <c r="G56399"/>
    </row>
    <row r="56400" spans="7:7">
      <c r="G56400"/>
    </row>
    <row r="56401" spans="7:7">
      <c r="G56401"/>
    </row>
    <row r="56402" spans="7:7">
      <c r="G56402"/>
    </row>
    <row r="56403" spans="7:7">
      <c r="G56403"/>
    </row>
    <row r="56404" spans="7:7">
      <c r="G56404"/>
    </row>
    <row r="56405" spans="7:7">
      <c r="G56405"/>
    </row>
    <row r="56406" spans="7:7">
      <c r="G56406"/>
    </row>
    <row r="56407" spans="7:7">
      <c r="G56407"/>
    </row>
    <row r="56408" spans="7:7">
      <c r="G56408"/>
    </row>
    <row r="56409" spans="7:7">
      <c r="G56409"/>
    </row>
    <row r="56410" spans="7:7">
      <c r="G56410"/>
    </row>
    <row r="56411" spans="7:7">
      <c r="G56411"/>
    </row>
    <row r="56412" spans="7:7">
      <c r="G56412"/>
    </row>
    <row r="56413" spans="7:7">
      <c r="G56413"/>
    </row>
    <row r="56414" spans="7:7">
      <c r="G56414"/>
    </row>
    <row r="56415" spans="7:7">
      <c r="G56415"/>
    </row>
    <row r="56416" spans="7:7">
      <c r="G56416"/>
    </row>
    <row r="56417" spans="7:7">
      <c r="G56417"/>
    </row>
    <row r="56418" spans="7:7">
      <c r="G56418"/>
    </row>
    <row r="56419" spans="7:7">
      <c r="G56419"/>
    </row>
    <row r="56420" spans="7:7">
      <c r="G56420"/>
    </row>
    <row r="56421" spans="7:7">
      <c r="G56421"/>
    </row>
    <row r="56422" spans="7:7">
      <c r="G56422"/>
    </row>
    <row r="56423" spans="7:7">
      <c r="G56423"/>
    </row>
    <row r="56424" spans="7:7">
      <c r="G56424"/>
    </row>
    <row r="56425" spans="7:7">
      <c r="G56425"/>
    </row>
    <row r="56426" spans="7:7">
      <c r="G56426"/>
    </row>
    <row r="56427" spans="7:7">
      <c r="G56427"/>
    </row>
    <row r="56428" spans="7:7">
      <c r="G56428"/>
    </row>
    <row r="56429" spans="7:7">
      <c r="G56429"/>
    </row>
    <row r="56430" spans="7:7">
      <c r="G56430"/>
    </row>
    <row r="56431" spans="7:7">
      <c r="G56431"/>
    </row>
    <row r="56432" spans="7:7">
      <c r="G56432"/>
    </row>
    <row r="56433" spans="7:7">
      <c r="G56433"/>
    </row>
    <row r="56434" spans="7:7">
      <c r="G56434"/>
    </row>
    <row r="56435" spans="7:7">
      <c r="G56435"/>
    </row>
    <row r="56436" spans="7:7">
      <c r="G56436"/>
    </row>
    <row r="56437" spans="7:7">
      <c r="G56437"/>
    </row>
    <row r="56438" spans="7:7">
      <c r="G56438"/>
    </row>
    <row r="56439" spans="7:7">
      <c r="G56439"/>
    </row>
    <row r="56440" spans="7:7">
      <c r="G56440"/>
    </row>
    <row r="56441" spans="7:7">
      <c r="G56441"/>
    </row>
    <row r="56442" spans="7:7">
      <c r="G56442"/>
    </row>
    <row r="56443" spans="7:7">
      <c r="G56443"/>
    </row>
    <row r="56444" spans="7:7">
      <c r="G56444"/>
    </row>
    <row r="56445" spans="7:7">
      <c r="G56445"/>
    </row>
    <row r="56446" spans="7:7">
      <c r="G56446"/>
    </row>
    <row r="56447" spans="7:7">
      <c r="G56447"/>
    </row>
    <row r="56448" spans="7:7">
      <c r="G56448"/>
    </row>
    <row r="56449" spans="7:7">
      <c r="G56449"/>
    </row>
    <row r="56450" spans="7:7">
      <c r="G56450"/>
    </row>
    <row r="56451" spans="7:7">
      <c r="G56451"/>
    </row>
    <row r="56452" spans="7:7">
      <c r="G56452"/>
    </row>
    <row r="56453" spans="7:7">
      <c r="G56453"/>
    </row>
    <row r="56454" spans="7:7">
      <c r="G56454"/>
    </row>
    <row r="56455" spans="7:7">
      <c r="G56455"/>
    </row>
    <row r="56456" spans="7:7">
      <c r="G56456"/>
    </row>
    <row r="56457" spans="7:7">
      <c r="G56457"/>
    </row>
    <row r="56458" spans="7:7">
      <c r="G56458"/>
    </row>
    <row r="56459" spans="7:7">
      <c r="G56459"/>
    </row>
    <row r="56460" spans="7:7">
      <c r="G56460"/>
    </row>
    <row r="56461" spans="7:7">
      <c r="G56461"/>
    </row>
    <row r="56462" spans="7:7">
      <c r="G56462"/>
    </row>
    <row r="56463" spans="7:7">
      <c r="G56463"/>
    </row>
    <row r="56464" spans="7:7">
      <c r="G56464"/>
    </row>
    <row r="56465" spans="7:7">
      <c r="G56465"/>
    </row>
    <row r="56466" spans="7:7">
      <c r="G56466"/>
    </row>
    <row r="56467" spans="7:7">
      <c r="G56467"/>
    </row>
    <row r="56468" spans="7:7">
      <c r="G56468"/>
    </row>
    <row r="56469" spans="7:7">
      <c r="G56469"/>
    </row>
    <row r="56470" spans="7:7">
      <c r="G56470"/>
    </row>
    <row r="56471" spans="7:7">
      <c r="G56471"/>
    </row>
    <row r="56472" spans="7:7">
      <c r="G56472"/>
    </row>
    <row r="56473" spans="7:7">
      <c r="G56473"/>
    </row>
    <row r="56474" spans="7:7">
      <c r="G56474"/>
    </row>
    <row r="56475" spans="7:7">
      <c r="G56475"/>
    </row>
    <row r="56476" spans="7:7">
      <c r="G56476"/>
    </row>
    <row r="56477" spans="7:7">
      <c r="G56477"/>
    </row>
    <row r="56478" spans="7:7">
      <c r="G56478"/>
    </row>
    <row r="56479" spans="7:7">
      <c r="G56479"/>
    </row>
    <row r="56480" spans="7:7">
      <c r="G56480"/>
    </row>
    <row r="56481" spans="7:7">
      <c r="G56481"/>
    </row>
    <row r="56482" spans="7:7">
      <c r="G56482"/>
    </row>
    <row r="56483" spans="7:7">
      <c r="G56483"/>
    </row>
    <row r="56484" spans="7:7">
      <c r="G56484"/>
    </row>
    <row r="56485" spans="7:7">
      <c r="G56485"/>
    </row>
    <row r="56486" spans="7:7">
      <c r="G56486"/>
    </row>
    <row r="56487" spans="7:7">
      <c r="G56487"/>
    </row>
    <row r="56488" spans="7:7">
      <c r="G56488"/>
    </row>
    <row r="56489" spans="7:7">
      <c r="G56489"/>
    </row>
    <row r="56490" spans="7:7">
      <c r="G56490"/>
    </row>
    <row r="56491" spans="7:7">
      <c r="G56491"/>
    </row>
    <row r="56492" spans="7:7">
      <c r="G56492"/>
    </row>
    <row r="56493" spans="7:7">
      <c r="G56493"/>
    </row>
    <row r="56494" spans="7:7">
      <c r="G56494"/>
    </row>
    <row r="56495" spans="7:7">
      <c r="G56495"/>
    </row>
    <row r="56496" spans="7:7">
      <c r="G56496"/>
    </row>
    <row r="56497" spans="7:7">
      <c r="G56497"/>
    </row>
    <row r="56498" spans="7:7">
      <c r="G56498"/>
    </row>
    <row r="56499" spans="7:7">
      <c r="G56499"/>
    </row>
    <row r="56500" spans="7:7">
      <c r="G56500"/>
    </row>
    <row r="56501" spans="7:7">
      <c r="G56501"/>
    </row>
    <row r="56502" spans="7:7">
      <c r="G56502"/>
    </row>
    <row r="56503" spans="7:7">
      <c r="G56503"/>
    </row>
    <row r="56504" spans="7:7">
      <c r="G56504"/>
    </row>
    <row r="56505" spans="7:7">
      <c r="G56505"/>
    </row>
    <row r="56506" spans="7:7">
      <c r="G56506"/>
    </row>
    <row r="56507" spans="7:7">
      <c r="G56507"/>
    </row>
    <row r="56508" spans="7:7">
      <c r="G56508"/>
    </row>
    <row r="56509" spans="7:7">
      <c r="G56509"/>
    </row>
    <row r="56510" spans="7:7">
      <c r="G56510"/>
    </row>
    <row r="56511" spans="7:7">
      <c r="G56511"/>
    </row>
    <row r="56512" spans="7:7">
      <c r="G56512"/>
    </row>
    <row r="56513" spans="7:7">
      <c r="G56513"/>
    </row>
    <row r="56514" spans="7:7">
      <c r="G56514"/>
    </row>
    <row r="56515" spans="7:7">
      <c r="G56515"/>
    </row>
    <row r="56516" spans="7:7">
      <c r="G56516"/>
    </row>
    <row r="56517" spans="7:7">
      <c r="G56517"/>
    </row>
    <row r="56518" spans="7:7">
      <c r="G56518"/>
    </row>
    <row r="56519" spans="7:7">
      <c r="G56519"/>
    </row>
    <row r="56520" spans="7:7">
      <c r="G56520"/>
    </row>
    <row r="56521" spans="7:7">
      <c r="G56521"/>
    </row>
    <row r="56522" spans="7:7">
      <c r="G56522"/>
    </row>
    <row r="56523" spans="7:7">
      <c r="G56523"/>
    </row>
    <row r="56524" spans="7:7">
      <c r="G56524"/>
    </row>
    <row r="56525" spans="7:7">
      <c r="G56525"/>
    </row>
    <row r="56526" spans="7:7">
      <c r="G56526"/>
    </row>
    <row r="56527" spans="7:7">
      <c r="G56527"/>
    </row>
    <row r="56528" spans="7:7">
      <c r="G56528"/>
    </row>
    <row r="56529" spans="7:7">
      <c r="G56529"/>
    </row>
    <row r="56530" spans="7:7">
      <c r="G56530"/>
    </row>
    <row r="56531" spans="7:7">
      <c r="G56531"/>
    </row>
    <row r="56532" spans="7:7">
      <c r="G56532"/>
    </row>
    <row r="56533" spans="7:7">
      <c r="G56533"/>
    </row>
    <row r="56534" spans="7:7">
      <c r="G56534"/>
    </row>
    <row r="56535" spans="7:7">
      <c r="G56535"/>
    </row>
    <row r="56536" spans="7:7">
      <c r="G56536"/>
    </row>
    <row r="56537" spans="7:7">
      <c r="G56537"/>
    </row>
    <row r="56538" spans="7:7">
      <c r="G56538"/>
    </row>
    <row r="56539" spans="7:7">
      <c r="G56539"/>
    </row>
    <row r="56540" spans="7:7">
      <c r="G56540"/>
    </row>
    <row r="56541" spans="7:7">
      <c r="G56541"/>
    </row>
    <row r="56542" spans="7:7">
      <c r="G56542"/>
    </row>
    <row r="56543" spans="7:7">
      <c r="G56543"/>
    </row>
    <row r="56544" spans="7:7">
      <c r="G56544"/>
    </row>
    <row r="56545" spans="7:7">
      <c r="G56545"/>
    </row>
    <row r="56546" spans="7:7">
      <c r="G56546"/>
    </row>
    <row r="56547" spans="7:7">
      <c r="G56547"/>
    </row>
    <row r="56548" spans="7:7">
      <c r="G56548"/>
    </row>
    <row r="56549" spans="7:7">
      <c r="G56549"/>
    </row>
    <row r="56550" spans="7:7">
      <c r="G56550"/>
    </row>
    <row r="56551" spans="7:7">
      <c r="G56551"/>
    </row>
    <row r="56552" spans="7:7">
      <c r="G56552"/>
    </row>
    <row r="56553" spans="7:7">
      <c r="G56553"/>
    </row>
    <row r="56554" spans="7:7">
      <c r="G56554"/>
    </row>
    <row r="56555" spans="7:7">
      <c r="G56555"/>
    </row>
    <row r="56556" spans="7:7">
      <c r="G56556"/>
    </row>
    <row r="56557" spans="7:7">
      <c r="G56557"/>
    </row>
    <row r="56558" spans="7:7">
      <c r="G56558"/>
    </row>
    <row r="56559" spans="7:7">
      <c r="G56559"/>
    </row>
    <row r="56560" spans="7:7">
      <c r="G56560"/>
    </row>
    <row r="56561" spans="7:7">
      <c r="G56561"/>
    </row>
    <row r="56562" spans="7:7">
      <c r="G56562"/>
    </row>
    <row r="56563" spans="7:7">
      <c r="G56563"/>
    </row>
    <row r="56564" spans="7:7">
      <c r="G56564"/>
    </row>
    <row r="56565" spans="7:7">
      <c r="G56565"/>
    </row>
    <row r="56566" spans="7:7">
      <c r="G56566"/>
    </row>
    <row r="56567" spans="7:7">
      <c r="G56567"/>
    </row>
    <row r="56568" spans="7:7">
      <c r="G56568"/>
    </row>
    <row r="56569" spans="7:7">
      <c r="G56569"/>
    </row>
    <row r="56570" spans="7:7">
      <c r="G56570"/>
    </row>
    <row r="56571" spans="7:7">
      <c r="G56571"/>
    </row>
    <row r="56572" spans="7:7">
      <c r="G56572"/>
    </row>
    <row r="56573" spans="7:7">
      <c r="G56573"/>
    </row>
    <row r="56574" spans="7:7">
      <c r="G56574"/>
    </row>
    <row r="56575" spans="7:7">
      <c r="G56575"/>
    </row>
    <row r="56576" spans="7:7">
      <c r="G56576"/>
    </row>
    <row r="56577" spans="7:7">
      <c r="G56577"/>
    </row>
    <row r="56578" spans="7:7">
      <c r="G56578"/>
    </row>
    <row r="56579" spans="7:7">
      <c r="G56579"/>
    </row>
    <row r="56580" spans="7:7">
      <c r="G56580"/>
    </row>
    <row r="56581" spans="7:7">
      <c r="G56581"/>
    </row>
    <row r="56582" spans="7:7">
      <c r="G56582"/>
    </row>
    <row r="56583" spans="7:7">
      <c r="G56583"/>
    </row>
    <row r="56584" spans="7:7">
      <c r="G56584"/>
    </row>
    <row r="56585" spans="7:7">
      <c r="G56585"/>
    </row>
    <row r="56586" spans="7:7">
      <c r="G56586"/>
    </row>
    <row r="56587" spans="7:7">
      <c r="G56587"/>
    </row>
    <row r="56588" spans="7:7">
      <c r="G56588"/>
    </row>
    <row r="56589" spans="7:7">
      <c r="G56589"/>
    </row>
    <row r="56590" spans="7:7">
      <c r="G56590"/>
    </row>
    <row r="56591" spans="7:7">
      <c r="G56591"/>
    </row>
    <row r="56592" spans="7:7">
      <c r="G56592"/>
    </row>
    <row r="56593" spans="7:7">
      <c r="G56593"/>
    </row>
    <row r="56594" spans="7:7">
      <c r="G56594"/>
    </row>
    <row r="56595" spans="7:7">
      <c r="G56595"/>
    </row>
    <row r="56596" spans="7:7">
      <c r="G56596"/>
    </row>
    <row r="56597" spans="7:7">
      <c r="G56597"/>
    </row>
    <row r="56598" spans="7:7">
      <c r="G56598"/>
    </row>
    <row r="56599" spans="7:7">
      <c r="G56599"/>
    </row>
    <row r="56600" spans="7:7">
      <c r="G56600"/>
    </row>
    <row r="56601" spans="7:7">
      <c r="G56601"/>
    </row>
    <row r="56602" spans="7:7">
      <c r="G56602"/>
    </row>
    <row r="56603" spans="7:7">
      <c r="G56603"/>
    </row>
    <row r="56604" spans="7:7">
      <c r="G56604"/>
    </row>
    <row r="56605" spans="7:7">
      <c r="G56605"/>
    </row>
    <row r="56606" spans="7:7">
      <c r="G56606"/>
    </row>
    <row r="56607" spans="7:7">
      <c r="G56607"/>
    </row>
    <row r="56608" spans="7:7">
      <c r="G56608"/>
    </row>
    <row r="56609" spans="7:7">
      <c r="G56609"/>
    </row>
    <row r="56610" spans="7:7">
      <c r="G56610"/>
    </row>
    <row r="56611" spans="7:7">
      <c r="G56611"/>
    </row>
    <row r="56612" spans="7:7">
      <c r="G56612"/>
    </row>
    <row r="56613" spans="7:7">
      <c r="G56613"/>
    </row>
    <row r="56614" spans="7:7">
      <c r="G56614"/>
    </row>
    <row r="56615" spans="7:7">
      <c r="G56615"/>
    </row>
    <row r="56616" spans="7:7">
      <c r="G56616"/>
    </row>
    <row r="56617" spans="7:7">
      <c r="G56617"/>
    </row>
    <row r="56618" spans="7:7">
      <c r="G56618"/>
    </row>
    <row r="56619" spans="7:7">
      <c r="G56619"/>
    </row>
    <row r="56620" spans="7:7">
      <c r="G56620"/>
    </row>
    <row r="56621" spans="7:7">
      <c r="G56621"/>
    </row>
    <row r="56622" spans="7:7">
      <c r="G56622"/>
    </row>
    <row r="56623" spans="7:7">
      <c r="G56623"/>
    </row>
    <row r="56624" spans="7:7">
      <c r="G56624"/>
    </row>
    <row r="56625" spans="7:7">
      <c r="G56625"/>
    </row>
    <row r="56626" spans="7:7">
      <c r="G56626"/>
    </row>
    <row r="56627" spans="7:7">
      <c r="G56627"/>
    </row>
    <row r="56628" spans="7:7">
      <c r="G56628"/>
    </row>
    <row r="56629" spans="7:7">
      <c r="G56629"/>
    </row>
    <row r="56630" spans="7:7">
      <c r="G56630"/>
    </row>
    <row r="56631" spans="7:7">
      <c r="G56631"/>
    </row>
    <row r="56632" spans="7:7">
      <c r="G56632"/>
    </row>
    <row r="56633" spans="7:7">
      <c r="G56633"/>
    </row>
    <row r="56634" spans="7:7">
      <c r="G56634"/>
    </row>
    <row r="56635" spans="7:7">
      <c r="G56635"/>
    </row>
    <row r="56636" spans="7:7">
      <c r="G56636"/>
    </row>
    <row r="56637" spans="7:7">
      <c r="G56637"/>
    </row>
    <row r="56638" spans="7:7">
      <c r="G56638"/>
    </row>
    <row r="56639" spans="7:7">
      <c r="G56639"/>
    </row>
    <row r="56640" spans="7:7">
      <c r="G56640"/>
    </row>
    <row r="56641" spans="7:7">
      <c r="G56641"/>
    </row>
    <row r="56642" spans="7:7">
      <c r="G56642"/>
    </row>
    <row r="56643" spans="7:7">
      <c r="G56643"/>
    </row>
    <row r="56644" spans="7:7">
      <c r="G56644"/>
    </row>
    <row r="56645" spans="7:7">
      <c r="G56645"/>
    </row>
    <row r="56646" spans="7:7">
      <c r="G56646"/>
    </row>
    <row r="56647" spans="7:7">
      <c r="G56647"/>
    </row>
    <row r="56648" spans="7:7">
      <c r="G56648"/>
    </row>
    <row r="56649" spans="7:7">
      <c r="G56649"/>
    </row>
    <row r="56650" spans="7:7">
      <c r="G56650"/>
    </row>
    <row r="56651" spans="7:7">
      <c r="G56651"/>
    </row>
    <row r="56652" spans="7:7">
      <c r="G56652"/>
    </row>
    <row r="56653" spans="7:7">
      <c r="G56653"/>
    </row>
    <row r="56654" spans="7:7">
      <c r="G56654"/>
    </row>
    <row r="56655" spans="7:7">
      <c r="G56655"/>
    </row>
    <row r="56656" spans="7:7">
      <c r="G56656"/>
    </row>
    <row r="56657" spans="7:7">
      <c r="G56657"/>
    </row>
    <row r="56658" spans="7:7">
      <c r="G56658"/>
    </row>
    <row r="56659" spans="7:7">
      <c r="G56659"/>
    </row>
    <row r="56660" spans="7:7">
      <c r="G56660"/>
    </row>
    <row r="56661" spans="7:7">
      <c r="G56661"/>
    </row>
    <row r="56662" spans="7:7">
      <c r="G56662"/>
    </row>
    <row r="56663" spans="7:7">
      <c r="G56663"/>
    </row>
    <row r="56664" spans="7:7">
      <c r="G56664"/>
    </row>
    <row r="56665" spans="7:7">
      <c r="G56665"/>
    </row>
    <row r="56666" spans="7:7">
      <c r="G56666"/>
    </row>
    <row r="56667" spans="7:7">
      <c r="G56667"/>
    </row>
    <row r="56668" spans="7:7">
      <c r="G56668"/>
    </row>
    <row r="56669" spans="7:7">
      <c r="G56669"/>
    </row>
    <row r="56670" spans="7:7">
      <c r="G56670"/>
    </row>
    <row r="56671" spans="7:7">
      <c r="G56671"/>
    </row>
    <row r="56672" spans="7:7">
      <c r="G56672"/>
    </row>
    <row r="56673" spans="7:7">
      <c r="G56673"/>
    </row>
    <row r="56674" spans="7:7">
      <c r="G56674"/>
    </row>
    <row r="56675" spans="7:7">
      <c r="G56675"/>
    </row>
    <row r="56676" spans="7:7">
      <c r="G56676"/>
    </row>
    <row r="56677" spans="7:7">
      <c r="G56677"/>
    </row>
    <row r="56678" spans="7:7">
      <c r="G56678"/>
    </row>
    <row r="56679" spans="7:7">
      <c r="G56679"/>
    </row>
    <row r="56680" spans="7:7">
      <c r="G56680"/>
    </row>
    <row r="56681" spans="7:7">
      <c r="G56681"/>
    </row>
    <row r="56682" spans="7:7">
      <c r="G56682"/>
    </row>
    <row r="56683" spans="7:7">
      <c r="G56683"/>
    </row>
    <row r="56684" spans="7:7">
      <c r="G56684"/>
    </row>
    <row r="56685" spans="7:7">
      <c r="G56685"/>
    </row>
    <row r="56686" spans="7:7">
      <c r="G56686"/>
    </row>
    <row r="56687" spans="7:7">
      <c r="G56687"/>
    </row>
    <row r="56688" spans="7:7">
      <c r="G56688"/>
    </row>
    <row r="56689" spans="7:7">
      <c r="G56689"/>
    </row>
    <row r="56690" spans="7:7">
      <c r="G56690"/>
    </row>
    <row r="56691" spans="7:7">
      <c r="G56691"/>
    </row>
    <row r="56692" spans="7:7">
      <c r="G56692"/>
    </row>
    <row r="56693" spans="7:7">
      <c r="G56693"/>
    </row>
    <row r="56694" spans="7:7">
      <c r="G56694"/>
    </row>
    <row r="56695" spans="7:7">
      <c r="G56695"/>
    </row>
    <row r="56696" spans="7:7">
      <c r="G56696"/>
    </row>
    <row r="56697" spans="7:7">
      <c r="G56697"/>
    </row>
    <row r="56698" spans="7:7">
      <c r="G56698"/>
    </row>
    <row r="56699" spans="7:7">
      <c r="G56699"/>
    </row>
    <row r="56700" spans="7:7">
      <c r="G56700"/>
    </row>
    <row r="56701" spans="7:7">
      <c r="G56701"/>
    </row>
    <row r="56702" spans="7:7">
      <c r="G56702"/>
    </row>
    <row r="56703" spans="7:7">
      <c r="G56703"/>
    </row>
    <row r="56704" spans="7:7">
      <c r="G56704"/>
    </row>
    <row r="56705" spans="7:7">
      <c r="G56705"/>
    </row>
    <row r="56706" spans="7:7">
      <c r="G56706"/>
    </row>
    <row r="56707" spans="7:7">
      <c r="G56707"/>
    </row>
    <row r="56708" spans="7:7">
      <c r="G56708"/>
    </row>
    <row r="56709" spans="7:7">
      <c r="G56709"/>
    </row>
    <row r="56710" spans="7:7">
      <c r="G56710"/>
    </row>
    <row r="56711" spans="7:7">
      <c r="G56711"/>
    </row>
    <row r="56712" spans="7:7">
      <c r="G56712"/>
    </row>
    <row r="56713" spans="7:7">
      <c r="G56713"/>
    </row>
    <row r="56714" spans="7:7">
      <c r="G56714"/>
    </row>
    <row r="56715" spans="7:7">
      <c r="G56715"/>
    </row>
    <row r="56716" spans="7:7">
      <c r="G56716"/>
    </row>
    <row r="56717" spans="7:7">
      <c r="G56717"/>
    </row>
    <row r="56718" spans="7:7">
      <c r="G56718"/>
    </row>
    <row r="56719" spans="7:7">
      <c r="G56719"/>
    </row>
    <row r="56720" spans="7:7">
      <c r="G56720"/>
    </row>
    <row r="56721" spans="7:7">
      <c r="G56721"/>
    </row>
    <row r="56722" spans="7:7">
      <c r="G56722"/>
    </row>
    <row r="56723" spans="7:7">
      <c r="G56723"/>
    </row>
    <row r="56724" spans="7:7">
      <c r="G56724"/>
    </row>
    <row r="56725" spans="7:7">
      <c r="G56725"/>
    </row>
    <row r="56726" spans="7:7">
      <c r="G56726"/>
    </row>
    <row r="56727" spans="7:7">
      <c r="G56727"/>
    </row>
    <row r="56728" spans="7:7">
      <c r="G56728"/>
    </row>
    <row r="56729" spans="7:7">
      <c r="G56729"/>
    </row>
    <row r="56730" spans="7:7">
      <c r="G56730"/>
    </row>
    <row r="56731" spans="7:7">
      <c r="G56731"/>
    </row>
    <row r="56732" spans="7:7">
      <c r="G56732"/>
    </row>
    <row r="56733" spans="7:7">
      <c r="G56733"/>
    </row>
    <row r="56734" spans="7:7">
      <c r="G56734"/>
    </row>
    <row r="56735" spans="7:7">
      <c r="G56735"/>
    </row>
    <row r="56736" spans="7:7">
      <c r="G56736"/>
    </row>
    <row r="56737" spans="7:7">
      <c r="G56737"/>
    </row>
    <row r="56738" spans="7:7">
      <c r="G56738"/>
    </row>
    <row r="56739" spans="7:7">
      <c r="G56739"/>
    </row>
    <row r="56740" spans="7:7">
      <c r="G56740"/>
    </row>
    <row r="56741" spans="7:7">
      <c r="G56741"/>
    </row>
    <row r="56742" spans="7:7">
      <c r="G56742"/>
    </row>
    <row r="56743" spans="7:7">
      <c r="G56743"/>
    </row>
    <row r="56744" spans="7:7">
      <c r="G56744"/>
    </row>
    <row r="56745" spans="7:7">
      <c r="G56745"/>
    </row>
    <row r="56746" spans="7:7">
      <c r="G56746"/>
    </row>
    <row r="56747" spans="7:7">
      <c r="G56747"/>
    </row>
    <row r="56748" spans="7:7">
      <c r="G56748"/>
    </row>
    <row r="56749" spans="7:7">
      <c r="G56749"/>
    </row>
    <row r="56750" spans="7:7">
      <c r="G56750"/>
    </row>
    <row r="56751" spans="7:7">
      <c r="G56751"/>
    </row>
    <row r="56752" spans="7:7">
      <c r="G56752"/>
    </row>
    <row r="56753" spans="7:7">
      <c r="G56753"/>
    </row>
    <row r="56754" spans="7:7">
      <c r="G56754"/>
    </row>
    <row r="56755" spans="7:7">
      <c r="G56755"/>
    </row>
    <row r="56756" spans="7:7">
      <c r="G56756"/>
    </row>
    <row r="56757" spans="7:7">
      <c r="G56757"/>
    </row>
    <row r="56758" spans="7:7">
      <c r="G56758"/>
    </row>
    <row r="56759" spans="7:7">
      <c r="G56759"/>
    </row>
    <row r="56760" spans="7:7">
      <c r="G56760"/>
    </row>
    <row r="56761" spans="7:7">
      <c r="G56761"/>
    </row>
    <row r="56762" spans="7:7">
      <c r="G56762"/>
    </row>
    <row r="56763" spans="7:7">
      <c r="G56763"/>
    </row>
    <row r="56764" spans="7:7">
      <c r="G56764"/>
    </row>
    <row r="56765" spans="7:7">
      <c r="G56765"/>
    </row>
    <row r="56766" spans="7:7">
      <c r="G56766"/>
    </row>
    <row r="56767" spans="7:7">
      <c r="G56767"/>
    </row>
    <row r="56768" spans="7:7">
      <c r="G56768"/>
    </row>
    <row r="56769" spans="7:7">
      <c r="G56769"/>
    </row>
    <row r="56770" spans="7:7">
      <c r="G56770"/>
    </row>
    <row r="56771" spans="7:7">
      <c r="G56771"/>
    </row>
    <row r="56772" spans="7:7">
      <c r="G56772"/>
    </row>
    <row r="56773" spans="7:7">
      <c r="G56773"/>
    </row>
    <row r="56774" spans="7:7">
      <c r="G56774"/>
    </row>
    <row r="56775" spans="7:7">
      <c r="G56775"/>
    </row>
    <row r="56776" spans="7:7">
      <c r="G56776"/>
    </row>
    <row r="56777" spans="7:7">
      <c r="G56777"/>
    </row>
    <row r="56778" spans="7:7">
      <c r="G56778"/>
    </row>
    <row r="56779" spans="7:7">
      <c r="G56779"/>
    </row>
    <row r="56780" spans="7:7">
      <c r="G56780"/>
    </row>
    <row r="56781" spans="7:7">
      <c r="G56781"/>
    </row>
    <row r="56782" spans="7:7">
      <c r="G56782"/>
    </row>
    <row r="56783" spans="7:7">
      <c r="G56783"/>
    </row>
    <row r="56784" spans="7:7">
      <c r="G56784"/>
    </row>
    <row r="56785" spans="7:7">
      <c r="G56785"/>
    </row>
    <row r="56786" spans="7:7">
      <c r="G56786"/>
    </row>
    <row r="56787" spans="7:7">
      <c r="G56787"/>
    </row>
    <row r="56788" spans="7:7">
      <c r="G56788"/>
    </row>
    <row r="56789" spans="7:7">
      <c r="G56789"/>
    </row>
    <row r="56790" spans="7:7">
      <c r="G56790"/>
    </row>
    <row r="56791" spans="7:7">
      <c r="G56791"/>
    </row>
    <row r="56792" spans="7:7">
      <c r="G56792"/>
    </row>
    <row r="56793" spans="7:7">
      <c r="G56793"/>
    </row>
    <row r="56794" spans="7:7">
      <c r="G56794"/>
    </row>
    <row r="56795" spans="7:7">
      <c r="G56795"/>
    </row>
    <row r="56796" spans="7:7">
      <c r="G56796"/>
    </row>
    <row r="56797" spans="7:7">
      <c r="G56797"/>
    </row>
    <row r="56798" spans="7:7">
      <c r="G56798"/>
    </row>
    <row r="56799" spans="7:7">
      <c r="G56799"/>
    </row>
    <row r="56800" spans="7:7">
      <c r="G56800"/>
    </row>
    <row r="56801" spans="7:7">
      <c r="G56801"/>
    </row>
    <row r="56802" spans="7:7">
      <c r="G56802"/>
    </row>
    <row r="56803" spans="7:7">
      <c r="G56803"/>
    </row>
    <row r="56804" spans="7:7">
      <c r="G56804"/>
    </row>
    <row r="56805" spans="7:7">
      <c r="G56805"/>
    </row>
    <row r="56806" spans="7:7">
      <c r="G56806"/>
    </row>
    <row r="56807" spans="7:7">
      <c r="G56807"/>
    </row>
    <row r="56808" spans="7:7">
      <c r="G56808"/>
    </row>
    <row r="56809" spans="7:7">
      <c r="G56809"/>
    </row>
    <row r="56810" spans="7:7">
      <c r="G56810"/>
    </row>
    <row r="56811" spans="7:7">
      <c r="G56811"/>
    </row>
    <row r="56812" spans="7:7">
      <c r="G56812"/>
    </row>
    <row r="56813" spans="7:7">
      <c r="G56813"/>
    </row>
    <row r="56814" spans="7:7">
      <c r="G56814"/>
    </row>
    <row r="56815" spans="7:7">
      <c r="G56815"/>
    </row>
    <row r="56816" spans="7:7">
      <c r="G56816"/>
    </row>
    <row r="56817" spans="7:7">
      <c r="G56817"/>
    </row>
    <row r="56818" spans="7:7">
      <c r="G56818"/>
    </row>
    <row r="56819" spans="7:7">
      <c r="G56819"/>
    </row>
    <row r="56820" spans="7:7">
      <c r="G56820"/>
    </row>
    <row r="56821" spans="7:7">
      <c r="G56821"/>
    </row>
    <row r="56822" spans="7:7">
      <c r="G56822"/>
    </row>
    <row r="56823" spans="7:7">
      <c r="G56823"/>
    </row>
    <row r="56824" spans="7:7">
      <c r="G56824"/>
    </row>
    <row r="56825" spans="7:7">
      <c r="G56825"/>
    </row>
    <row r="56826" spans="7:7">
      <c r="G56826"/>
    </row>
    <row r="56827" spans="7:7">
      <c r="G56827"/>
    </row>
    <row r="56828" spans="7:7">
      <c r="G56828"/>
    </row>
    <row r="56829" spans="7:7">
      <c r="G56829"/>
    </row>
    <row r="56830" spans="7:7">
      <c r="G56830"/>
    </row>
    <row r="56831" spans="7:7">
      <c r="G56831"/>
    </row>
    <row r="56832" spans="7:7">
      <c r="G56832"/>
    </row>
    <row r="56833" spans="7:7">
      <c r="G56833"/>
    </row>
    <row r="56834" spans="7:7">
      <c r="G56834"/>
    </row>
    <row r="56835" spans="7:7">
      <c r="G56835"/>
    </row>
    <row r="56836" spans="7:7">
      <c r="G56836"/>
    </row>
    <row r="56837" spans="7:7">
      <c r="G56837"/>
    </row>
    <row r="56838" spans="7:7">
      <c r="G56838"/>
    </row>
    <row r="56839" spans="7:7">
      <c r="G56839"/>
    </row>
    <row r="56840" spans="7:7">
      <c r="G56840"/>
    </row>
    <row r="56841" spans="7:7">
      <c r="G56841"/>
    </row>
    <row r="56842" spans="7:7">
      <c r="G56842"/>
    </row>
    <row r="56843" spans="7:7">
      <c r="G56843"/>
    </row>
    <row r="56844" spans="7:7">
      <c r="G56844"/>
    </row>
    <row r="56845" spans="7:7">
      <c r="G56845"/>
    </row>
    <row r="56846" spans="7:7">
      <c r="G56846"/>
    </row>
    <row r="56847" spans="7:7">
      <c r="G56847"/>
    </row>
    <row r="56848" spans="7:7">
      <c r="G56848"/>
    </row>
    <row r="56849" spans="7:7">
      <c r="G56849"/>
    </row>
    <row r="56850" spans="7:7">
      <c r="G56850"/>
    </row>
    <row r="56851" spans="7:7">
      <c r="G56851"/>
    </row>
    <row r="56852" spans="7:7">
      <c r="G56852"/>
    </row>
    <row r="56853" spans="7:7">
      <c r="G56853"/>
    </row>
    <row r="56854" spans="7:7">
      <c r="G56854"/>
    </row>
    <row r="56855" spans="7:7">
      <c r="G56855"/>
    </row>
    <row r="56856" spans="7:7">
      <c r="G56856"/>
    </row>
    <row r="56857" spans="7:7">
      <c r="G56857"/>
    </row>
    <row r="56858" spans="7:7">
      <c r="G56858"/>
    </row>
    <row r="56859" spans="7:7">
      <c r="G56859"/>
    </row>
    <row r="56860" spans="7:7">
      <c r="G56860"/>
    </row>
    <row r="56861" spans="7:7">
      <c r="G56861"/>
    </row>
    <row r="56862" spans="7:7">
      <c r="G56862"/>
    </row>
    <row r="56863" spans="7:7">
      <c r="G56863"/>
    </row>
    <row r="56864" spans="7:7">
      <c r="G56864"/>
    </row>
    <row r="56865" spans="7:7">
      <c r="G56865"/>
    </row>
    <row r="56866" spans="7:7">
      <c r="G56866"/>
    </row>
    <row r="56867" spans="7:7">
      <c r="G56867"/>
    </row>
    <row r="56868" spans="7:7">
      <c r="G56868"/>
    </row>
    <row r="56869" spans="7:7">
      <c r="G56869"/>
    </row>
    <row r="56870" spans="7:7">
      <c r="G56870"/>
    </row>
    <row r="56871" spans="7:7">
      <c r="G56871"/>
    </row>
    <row r="56872" spans="7:7">
      <c r="G56872"/>
    </row>
    <row r="56873" spans="7:7">
      <c r="G56873"/>
    </row>
    <row r="56874" spans="7:7">
      <c r="G56874"/>
    </row>
    <row r="56875" spans="7:7">
      <c r="G56875"/>
    </row>
    <row r="56876" spans="7:7">
      <c r="G56876"/>
    </row>
    <row r="56877" spans="7:7">
      <c r="G56877"/>
    </row>
    <row r="56878" spans="7:7">
      <c r="G56878"/>
    </row>
    <row r="56879" spans="7:7">
      <c r="G56879"/>
    </row>
    <row r="56880" spans="7:7">
      <c r="G56880"/>
    </row>
    <row r="56881" spans="7:7">
      <c r="G56881"/>
    </row>
    <row r="56882" spans="7:7">
      <c r="G56882"/>
    </row>
    <row r="56883" spans="7:7">
      <c r="G56883"/>
    </row>
    <row r="56884" spans="7:7">
      <c r="G56884"/>
    </row>
    <row r="56885" spans="7:7">
      <c r="G56885"/>
    </row>
    <row r="56886" spans="7:7">
      <c r="G56886"/>
    </row>
    <row r="56887" spans="7:7">
      <c r="G56887"/>
    </row>
    <row r="56888" spans="7:7">
      <c r="G56888"/>
    </row>
    <row r="56889" spans="7:7">
      <c r="G56889"/>
    </row>
    <row r="56890" spans="7:7">
      <c r="G56890"/>
    </row>
    <row r="56891" spans="7:7">
      <c r="G56891"/>
    </row>
    <row r="56892" spans="7:7">
      <c r="G56892"/>
    </row>
    <row r="56893" spans="7:7">
      <c r="G56893"/>
    </row>
    <row r="56894" spans="7:7">
      <c r="G56894"/>
    </row>
    <row r="56895" spans="7:7">
      <c r="G56895"/>
    </row>
    <row r="56896" spans="7:7">
      <c r="G56896"/>
    </row>
    <row r="56897" spans="7:7">
      <c r="G56897"/>
    </row>
    <row r="56898" spans="7:7">
      <c r="G56898"/>
    </row>
    <row r="56899" spans="7:7">
      <c r="G56899"/>
    </row>
    <row r="56900" spans="7:7">
      <c r="G56900"/>
    </row>
    <row r="56901" spans="7:7">
      <c r="G56901"/>
    </row>
    <row r="56902" spans="7:7">
      <c r="G56902"/>
    </row>
    <row r="56903" spans="7:7">
      <c r="G56903"/>
    </row>
    <row r="56904" spans="7:7">
      <c r="G56904"/>
    </row>
    <row r="56905" spans="7:7">
      <c r="G56905"/>
    </row>
    <row r="56906" spans="7:7">
      <c r="G56906"/>
    </row>
    <row r="56907" spans="7:7">
      <c r="G56907"/>
    </row>
    <row r="56908" spans="7:7">
      <c r="G56908"/>
    </row>
    <row r="56909" spans="7:7">
      <c r="G56909"/>
    </row>
    <row r="56910" spans="7:7">
      <c r="G56910"/>
    </row>
    <row r="56911" spans="7:7">
      <c r="G56911"/>
    </row>
    <row r="56912" spans="7:7">
      <c r="G56912"/>
    </row>
    <row r="56913" spans="7:7">
      <c r="G56913"/>
    </row>
    <row r="56914" spans="7:7">
      <c r="G56914"/>
    </row>
    <row r="56915" spans="7:7">
      <c r="G56915"/>
    </row>
    <row r="56916" spans="7:7">
      <c r="G56916"/>
    </row>
    <row r="56917" spans="7:7">
      <c r="G56917"/>
    </row>
    <row r="56918" spans="7:7">
      <c r="G56918"/>
    </row>
    <row r="56919" spans="7:7">
      <c r="G56919"/>
    </row>
    <row r="56920" spans="7:7">
      <c r="G56920"/>
    </row>
    <row r="56921" spans="7:7">
      <c r="G56921"/>
    </row>
    <row r="56922" spans="7:7">
      <c r="G56922"/>
    </row>
    <row r="56923" spans="7:7">
      <c r="G56923"/>
    </row>
    <row r="56924" spans="7:7">
      <c r="G56924"/>
    </row>
    <row r="56925" spans="7:7">
      <c r="G56925"/>
    </row>
    <row r="56926" spans="7:7">
      <c r="G56926"/>
    </row>
    <row r="56927" spans="7:7">
      <c r="G56927"/>
    </row>
    <row r="56928" spans="7:7">
      <c r="G56928"/>
    </row>
    <row r="56929" spans="7:7">
      <c r="G56929"/>
    </row>
    <row r="56930" spans="7:7">
      <c r="G56930"/>
    </row>
    <row r="56931" spans="7:7">
      <c r="G56931"/>
    </row>
    <row r="56932" spans="7:7">
      <c r="G56932"/>
    </row>
    <row r="56933" spans="7:7">
      <c r="G56933"/>
    </row>
    <row r="56934" spans="7:7">
      <c r="G56934"/>
    </row>
    <row r="56935" spans="7:7">
      <c r="G56935"/>
    </row>
    <row r="56936" spans="7:7">
      <c r="G56936"/>
    </row>
    <row r="56937" spans="7:7">
      <c r="G56937"/>
    </row>
    <row r="56938" spans="7:7">
      <c r="G56938"/>
    </row>
    <row r="56939" spans="7:7">
      <c r="G56939"/>
    </row>
    <row r="56940" spans="7:7">
      <c r="G56940"/>
    </row>
    <row r="56941" spans="7:7">
      <c r="G56941"/>
    </row>
    <row r="56942" spans="7:7">
      <c r="G56942"/>
    </row>
    <row r="56943" spans="7:7">
      <c r="G56943"/>
    </row>
    <row r="56944" spans="7:7">
      <c r="G56944"/>
    </row>
    <row r="56945" spans="7:7">
      <c r="G56945"/>
    </row>
    <row r="56946" spans="7:7">
      <c r="G56946"/>
    </row>
    <row r="56947" spans="7:7">
      <c r="G56947"/>
    </row>
    <row r="56948" spans="7:7">
      <c r="G56948"/>
    </row>
    <row r="56949" spans="7:7">
      <c r="G56949"/>
    </row>
    <row r="56950" spans="7:7">
      <c r="G56950"/>
    </row>
    <row r="56951" spans="7:7">
      <c r="G56951"/>
    </row>
    <row r="56952" spans="7:7">
      <c r="G56952"/>
    </row>
    <row r="56953" spans="7:7">
      <c r="G56953"/>
    </row>
    <row r="56954" spans="7:7">
      <c r="G56954"/>
    </row>
    <row r="56955" spans="7:7">
      <c r="G56955"/>
    </row>
    <row r="56956" spans="7:7">
      <c r="G56956"/>
    </row>
    <row r="56957" spans="7:7">
      <c r="G56957"/>
    </row>
    <row r="56958" spans="7:7">
      <c r="G56958"/>
    </row>
    <row r="56959" spans="7:7">
      <c r="G56959"/>
    </row>
    <row r="56960" spans="7:7">
      <c r="G56960"/>
    </row>
    <row r="56961" spans="7:7">
      <c r="G56961"/>
    </row>
    <row r="56962" spans="7:7">
      <c r="G56962"/>
    </row>
    <row r="56963" spans="7:7">
      <c r="G56963"/>
    </row>
    <row r="56964" spans="7:7">
      <c r="G56964"/>
    </row>
    <row r="56965" spans="7:7">
      <c r="G56965"/>
    </row>
    <row r="56966" spans="7:7">
      <c r="G56966"/>
    </row>
    <row r="56967" spans="7:7">
      <c r="G56967"/>
    </row>
    <row r="56968" spans="7:7">
      <c r="G56968"/>
    </row>
    <row r="56969" spans="7:7">
      <c r="G56969"/>
    </row>
    <row r="56970" spans="7:7">
      <c r="G56970"/>
    </row>
    <row r="56971" spans="7:7">
      <c r="G56971"/>
    </row>
    <row r="56972" spans="7:7">
      <c r="G56972"/>
    </row>
    <row r="56973" spans="7:7">
      <c r="G56973"/>
    </row>
    <row r="56974" spans="7:7">
      <c r="G56974"/>
    </row>
    <row r="56975" spans="7:7">
      <c r="G56975"/>
    </row>
    <row r="56976" spans="7:7">
      <c r="G56976"/>
    </row>
    <row r="56977" spans="7:7">
      <c r="G56977"/>
    </row>
    <row r="56978" spans="7:7">
      <c r="G56978"/>
    </row>
    <row r="56979" spans="7:7">
      <c r="G56979"/>
    </row>
    <row r="56980" spans="7:7">
      <c r="G56980"/>
    </row>
    <row r="56981" spans="7:7">
      <c r="G56981"/>
    </row>
    <row r="56982" spans="7:7">
      <c r="G56982"/>
    </row>
    <row r="56983" spans="7:7">
      <c r="G56983"/>
    </row>
    <row r="56984" spans="7:7">
      <c r="G56984"/>
    </row>
    <row r="56985" spans="7:7">
      <c r="G56985"/>
    </row>
    <row r="56986" spans="7:7">
      <c r="G56986"/>
    </row>
    <row r="56987" spans="7:7">
      <c r="G56987"/>
    </row>
    <row r="56988" spans="7:7">
      <c r="G56988"/>
    </row>
    <row r="56989" spans="7:7">
      <c r="G56989"/>
    </row>
    <row r="56990" spans="7:7">
      <c r="G56990"/>
    </row>
    <row r="56991" spans="7:7">
      <c r="G56991"/>
    </row>
    <row r="56992" spans="7:7">
      <c r="G56992"/>
    </row>
    <row r="56993" spans="7:7">
      <c r="G56993"/>
    </row>
    <row r="56994" spans="7:7">
      <c r="G56994"/>
    </row>
    <row r="56995" spans="7:7">
      <c r="G56995"/>
    </row>
    <row r="56996" spans="7:7">
      <c r="G56996"/>
    </row>
    <row r="56997" spans="7:7">
      <c r="G56997"/>
    </row>
    <row r="56998" spans="7:7">
      <c r="G56998"/>
    </row>
    <row r="56999" spans="7:7">
      <c r="G56999"/>
    </row>
    <row r="57000" spans="7:7">
      <c r="G57000"/>
    </row>
    <row r="57001" spans="7:7">
      <c r="G57001"/>
    </row>
    <row r="57002" spans="7:7">
      <c r="G57002"/>
    </row>
    <row r="57003" spans="7:7">
      <c r="G57003"/>
    </row>
    <row r="57004" spans="7:7">
      <c r="G57004"/>
    </row>
    <row r="57005" spans="7:7">
      <c r="G57005"/>
    </row>
    <row r="57006" spans="7:7">
      <c r="G57006"/>
    </row>
    <row r="57007" spans="7:7">
      <c r="G57007"/>
    </row>
    <row r="57008" spans="7:7">
      <c r="G57008"/>
    </row>
    <row r="57009" spans="7:7">
      <c r="G57009"/>
    </row>
    <row r="57010" spans="7:7">
      <c r="G57010"/>
    </row>
    <row r="57011" spans="7:7">
      <c r="G57011"/>
    </row>
    <row r="57012" spans="7:7">
      <c r="G57012"/>
    </row>
    <row r="57013" spans="7:7">
      <c r="G57013"/>
    </row>
    <row r="57014" spans="7:7">
      <c r="G57014"/>
    </row>
    <row r="57015" spans="7:7">
      <c r="G57015"/>
    </row>
    <row r="57016" spans="7:7">
      <c r="G57016"/>
    </row>
    <row r="57017" spans="7:7">
      <c r="G57017"/>
    </row>
    <row r="57018" spans="7:7">
      <c r="G57018"/>
    </row>
    <row r="57019" spans="7:7">
      <c r="G57019"/>
    </row>
    <row r="57020" spans="7:7">
      <c r="G57020"/>
    </row>
    <row r="57021" spans="7:7">
      <c r="G57021"/>
    </row>
    <row r="57022" spans="7:7">
      <c r="G57022"/>
    </row>
    <row r="57023" spans="7:7">
      <c r="G57023"/>
    </row>
    <row r="57024" spans="7:7">
      <c r="G57024"/>
    </row>
    <row r="57025" spans="7:7">
      <c r="G57025"/>
    </row>
    <row r="57026" spans="7:7">
      <c r="G57026"/>
    </row>
    <row r="57027" spans="7:7">
      <c r="G57027"/>
    </row>
    <row r="57028" spans="7:7">
      <c r="G57028"/>
    </row>
    <row r="57029" spans="7:7">
      <c r="G57029"/>
    </row>
    <row r="57030" spans="7:7">
      <c r="G57030"/>
    </row>
    <row r="57031" spans="7:7">
      <c r="G57031"/>
    </row>
    <row r="57032" spans="7:7">
      <c r="G57032"/>
    </row>
    <row r="57033" spans="7:7">
      <c r="G57033"/>
    </row>
    <row r="57034" spans="7:7">
      <c r="G57034"/>
    </row>
    <row r="57035" spans="7:7">
      <c r="G57035"/>
    </row>
    <row r="57036" spans="7:7">
      <c r="G57036"/>
    </row>
    <row r="57037" spans="7:7">
      <c r="G57037"/>
    </row>
    <row r="57038" spans="7:7">
      <c r="G57038"/>
    </row>
    <row r="57039" spans="7:7">
      <c r="G57039"/>
    </row>
    <row r="57040" spans="7:7">
      <c r="G57040"/>
    </row>
    <row r="57041" spans="7:7">
      <c r="G57041"/>
    </row>
    <row r="57042" spans="7:7">
      <c r="G57042"/>
    </row>
    <row r="57043" spans="7:7">
      <c r="G57043"/>
    </row>
    <row r="57044" spans="7:7">
      <c r="G57044"/>
    </row>
    <row r="57045" spans="7:7">
      <c r="G57045"/>
    </row>
    <row r="57046" spans="7:7">
      <c r="G57046"/>
    </row>
    <row r="57047" spans="7:7">
      <c r="G57047"/>
    </row>
    <row r="57048" spans="7:7">
      <c r="G57048"/>
    </row>
    <row r="57049" spans="7:7">
      <c r="G57049"/>
    </row>
    <row r="57050" spans="7:7">
      <c r="G57050"/>
    </row>
    <row r="57051" spans="7:7">
      <c r="G57051"/>
    </row>
    <row r="57052" spans="7:7">
      <c r="G57052"/>
    </row>
    <row r="57053" spans="7:7">
      <c r="G57053"/>
    </row>
    <row r="57054" spans="7:7">
      <c r="G57054"/>
    </row>
    <row r="57055" spans="7:7">
      <c r="G57055"/>
    </row>
    <row r="57056" spans="7:7">
      <c r="G57056"/>
    </row>
    <row r="57057" spans="7:7">
      <c r="G57057"/>
    </row>
    <row r="57058" spans="7:7">
      <c r="G57058"/>
    </row>
    <row r="57059" spans="7:7">
      <c r="G57059"/>
    </row>
    <row r="57060" spans="7:7">
      <c r="G57060"/>
    </row>
    <row r="57061" spans="7:7">
      <c r="G57061"/>
    </row>
    <row r="57062" spans="7:7">
      <c r="G57062"/>
    </row>
    <row r="57063" spans="7:7">
      <c r="G57063"/>
    </row>
    <row r="57064" spans="7:7">
      <c r="G57064"/>
    </row>
    <row r="57065" spans="7:7">
      <c r="G57065"/>
    </row>
    <row r="57066" spans="7:7">
      <c r="G57066"/>
    </row>
    <row r="57067" spans="7:7">
      <c r="G57067"/>
    </row>
    <row r="57068" spans="7:7">
      <c r="G57068"/>
    </row>
    <row r="57069" spans="7:7">
      <c r="G57069"/>
    </row>
    <row r="57070" spans="7:7">
      <c r="G57070"/>
    </row>
    <row r="57071" spans="7:7">
      <c r="G57071"/>
    </row>
    <row r="57072" spans="7:7">
      <c r="G57072"/>
    </row>
    <row r="57073" spans="7:7">
      <c r="G57073"/>
    </row>
    <row r="57074" spans="7:7">
      <c r="G57074"/>
    </row>
    <row r="57075" spans="7:7">
      <c r="G57075"/>
    </row>
    <row r="57076" spans="7:7">
      <c r="G57076"/>
    </row>
    <row r="57077" spans="7:7">
      <c r="G57077"/>
    </row>
    <row r="57078" spans="7:7">
      <c r="G57078"/>
    </row>
    <row r="57079" spans="7:7">
      <c r="G57079"/>
    </row>
    <row r="57080" spans="7:7">
      <c r="G57080"/>
    </row>
    <row r="57081" spans="7:7">
      <c r="G57081"/>
    </row>
    <row r="57082" spans="7:7">
      <c r="G57082"/>
    </row>
    <row r="57083" spans="7:7">
      <c r="G57083"/>
    </row>
    <row r="57084" spans="7:7">
      <c r="G57084"/>
    </row>
    <row r="57085" spans="7:7">
      <c r="G57085"/>
    </row>
    <row r="57086" spans="7:7">
      <c r="G57086"/>
    </row>
    <row r="57087" spans="7:7">
      <c r="G57087"/>
    </row>
    <row r="57088" spans="7:7">
      <c r="G57088"/>
    </row>
    <row r="57089" spans="7:7">
      <c r="G57089"/>
    </row>
    <row r="57090" spans="7:7">
      <c r="G57090"/>
    </row>
    <row r="57091" spans="7:7">
      <c r="G57091"/>
    </row>
    <row r="57092" spans="7:7">
      <c r="G57092"/>
    </row>
    <row r="57093" spans="7:7">
      <c r="G57093"/>
    </row>
    <row r="57094" spans="7:7">
      <c r="G57094"/>
    </row>
    <row r="57095" spans="7:7">
      <c r="G57095"/>
    </row>
    <row r="57096" spans="7:7">
      <c r="G57096"/>
    </row>
    <row r="57097" spans="7:7">
      <c r="G57097"/>
    </row>
    <row r="57098" spans="7:7">
      <c r="G57098"/>
    </row>
    <row r="57099" spans="7:7">
      <c r="G57099"/>
    </row>
    <row r="57100" spans="7:7">
      <c r="G57100"/>
    </row>
    <row r="57101" spans="7:7">
      <c r="G57101"/>
    </row>
    <row r="57102" spans="7:7">
      <c r="G57102"/>
    </row>
    <row r="57103" spans="7:7">
      <c r="G57103"/>
    </row>
    <row r="57104" spans="7:7">
      <c r="G57104"/>
    </row>
    <row r="57105" spans="7:7">
      <c r="G57105"/>
    </row>
    <row r="57106" spans="7:7">
      <c r="G57106"/>
    </row>
    <row r="57107" spans="7:7">
      <c r="G57107"/>
    </row>
    <row r="57108" spans="7:7">
      <c r="G57108"/>
    </row>
    <row r="57109" spans="7:7">
      <c r="G57109"/>
    </row>
    <row r="57110" spans="7:7">
      <c r="G57110"/>
    </row>
    <row r="57111" spans="7:7">
      <c r="G57111"/>
    </row>
    <row r="57112" spans="7:7">
      <c r="G57112"/>
    </row>
    <row r="57113" spans="7:7">
      <c r="G57113"/>
    </row>
    <row r="57114" spans="7:7">
      <c r="G57114"/>
    </row>
    <row r="57115" spans="7:7">
      <c r="G57115"/>
    </row>
    <row r="57116" spans="7:7">
      <c r="G57116"/>
    </row>
    <row r="57117" spans="7:7">
      <c r="G57117"/>
    </row>
    <row r="57118" spans="7:7">
      <c r="G57118"/>
    </row>
    <row r="57119" spans="7:7">
      <c r="G57119"/>
    </row>
    <row r="57120" spans="7:7">
      <c r="G57120"/>
    </row>
    <row r="57121" spans="7:7">
      <c r="G57121"/>
    </row>
    <row r="57122" spans="7:7">
      <c r="G57122"/>
    </row>
    <row r="57123" spans="7:7">
      <c r="G57123"/>
    </row>
    <row r="57124" spans="7:7">
      <c r="G57124"/>
    </row>
    <row r="57125" spans="7:7">
      <c r="G57125"/>
    </row>
    <row r="57126" spans="7:7">
      <c r="G57126"/>
    </row>
    <row r="57127" spans="7:7">
      <c r="G57127"/>
    </row>
    <row r="57128" spans="7:7">
      <c r="G57128"/>
    </row>
    <row r="57129" spans="7:7">
      <c r="G57129"/>
    </row>
    <row r="57130" spans="7:7">
      <c r="G57130"/>
    </row>
    <row r="57131" spans="7:7">
      <c r="G57131"/>
    </row>
    <row r="57132" spans="7:7">
      <c r="G57132"/>
    </row>
    <row r="57133" spans="7:7">
      <c r="G57133"/>
    </row>
    <row r="57134" spans="7:7">
      <c r="G57134"/>
    </row>
    <row r="57135" spans="7:7">
      <c r="G57135"/>
    </row>
    <row r="57136" spans="7:7">
      <c r="G57136"/>
    </row>
    <row r="57137" spans="7:7">
      <c r="G57137"/>
    </row>
    <row r="57138" spans="7:7">
      <c r="G57138"/>
    </row>
    <row r="57139" spans="7:7">
      <c r="G57139"/>
    </row>
    <row r="57140" spans="7:7">
      <c r="G57140"/>
    </row>
    <row r="57141" spans="7:7">
      <c r="G57141"/>
    </row>
    <row r="57142" spans="7:7">
      <c r="G57142"/>
    </row>
    <row r="57143" spans="7:7">
      <c r="G57143"/>
    </row>
    <row r="57144" spans="7:7">
      <c r="G57144"/>
    </row>
    <row r="57145" spans="7:7">
      <c r="G57145"/>
    </row>
    <row r="57146" spans="7:7">
      <c r="G57146"/>
    </row>
    <row r="57147" spans="7:7">
      <c r="G57147"/>
    </row>
    <row r="57148" spans="7:7">
      <c r="G57148"/>
    </row>
    <row r="57149" spans="7:7">
      <c r="G57149"/>
    </row>
    <row r="57150" spans="7:7">
      <c r="G57150"/>
    </row>
    <row r="57151" spans="7:7">
      <c r="G57151"/>
    </row>
    <row r="57152" spans="7:7">
      <c r="G57152"/>
    </row>
    <row r="57153" spans="7:7">
      <c r="G57153"/>
    </row>
    <row r="57154" spans="7:7">
      <c r="G57154"/>
    </row>
    <row r="57155" spans="7:7">
      <c r="G57155"/>
    </row>
    <row r="57156" spans="7:7">
      <c r="G57156"/>
    </row>
    <row r="57157" spans="7:7">
      <c r="G57157"/>
    </row>
    <row r="57158" spans="7:7">
      <c r="G57158"/>
    </row>
    <row r="57159" spans="7:7">
      <c r="G57159"/>
    </row>
    <row r="57160" spans="7:7">
      <c r="G57160"/>
    </row>
    <row r="57161" spans="7:7">
      <c r="G57161"/>
    </row>
    <row r="57162" spans="7:7">
      <c r="G57162"/>
    </row>
    <row r="57163" spans="7:7">
      <c r="G57163"/>
    </row>
    <row r="57164" spans="7:7">
      <c r="G57164"/>
    </row>
    <row r="57165" spans="7:7">
      <c r="G57165"/>
    </row>
    <row r="57166" spans="7:7">
      <c r="G57166"/>
    </row>
    <row r="57167" spans="7:7">
      <c r="G57167"/>
    </row>
    <row r="57168" spans="7:7">
      <c r="G57168"/>
    </row>
    <row r="57169" spans="7:7">
      <c r="G57169"/>
    </row>
    <row r="57170" spans="7:7">
      <c r="G57170"/>
    </row>
    <row r="57171" spans="7:7">
      <c r="G57171"/>
    </row>
    <row r="57172" spans="7:7">
      <c r="G57172"/>
    </row>
    <row r="57173" spans="7:7">
      <c r="G57173"/>
    </row>
    <row r="57174" spans="7:7">
      <c r="G57174"/>
    </row>
    <row r="57175" spans="7:7">
      <c r="G57175"/>
    </row>
    <row r="57176" spans="7:7">
      <c r="G57176"/>
    </row>
    <row r="57177" spans="7:7">
      <c r="G57177"/>
    </row>
    <row r="57178" spans="7:7">
      <c r="G57178"/>
    </row>
    <row r="57179" spans="7:7">
      <c r="G57179"/>
    </row>
    <row r="57180" spans="7:7">
      <c r="G57180"/>
    </row>
    <row r="57181" spans="7:7">
      <c r="G57181"/>
    </row>
    <row r="57182" spans="7:7">
      <c r="G57182"/>
    </row>
    <row r="57183" spans="7:7">
      <c r="G57183"/>
    </row>
    <row r="57184" spans="7:7">
      <c r="G57184"/>
    </row>
    <row r="57185" spans="7:7">
      <c r="G57185"/>
    </row>
    <row r="57186" spans="7:7">
      <c r="G57186"/>
    </row>
    <row r="57187" spans="7:7">
      <c r="G57187"/>
    </row>
    <row r="57188" spans="7:7">
      <c r="G57188"/>
    </row>
    <row r="57189" spans="7:7">
      <c r="G57189"/>
    </row>
    <row r="57190" spans="7:7">
      <c r="G57190"/>
    </row>
    <row r="57191" spans="7:7">
      <c r="G57191"/>
    </row>
    <row r="57192" spans="7:7">
      <c r="G57192"/>
    </row>
    <row r="57193" spans="7:7">
      <c r="G57193"/>
    </row>
    <row r="57194" spans="7:7">
      <c r="G57194"/>
    </row>
    <row r="57195" spans="7:7">
      <c r="G57195"/>
    </row>
    <row r="57196" spans="7:7">
      <c r="G57196"/>
    </row>
    <row r="57197" spans="7:7">
      <c r="G57197"/>
    </row>
    <row r="57198" spans="7:7">
      <c r="G57198"/>
    </row>
    <row r="57199" spans="7:7">
      <c r="G57199"/>
    </row>
    <row r="57200" spans="7:7">
      <c r="G57200"/>
    </row>
    <row r="57201" spans="7:7">
      <c r="G57201"/>
    </row>
    <row r="57202" spans="7:7">
      <c r="G57202"/>
    </row>
    <row r="57203" spans="7:7">
      <c r="G57203"/>
    </row>
    <row r="57204" spans="7:7">
      <c r="G57204"/>
    </row>
    <row r="57205" spans="7:7">
      <c r="G57205"/>
    </row>
    <row r="57206" spans="7:7">
      <c r="G57206"/>
    </row>
    <row r="57207" spans="7:7">
      <c r="G57207"/>
    </row>
    <row r="57208" spans="7:7">
      <c r="G57208"/>
    </row>
    <row r="57209" spans="7:7">
      <c r="G57209"/>
    </row>
    <row r="57210" spans="7:7">
      <c r="G57210"/>
    </row>
    <row r="57211" spans="7:7">
      <c r="G57211"/>
    </row>
    <row r="57212" spans="7:7">
      <c r="G57212"/>
    </row>
    <row r="57213" spans="7:7">
      <c r="G57213"/>
    </row>
    <row r="57214" spans="7:7">
      <c r="G57214"/>
    </row>
    <row r="57215" spans="7:7">
      <c r="G57215"/>
    </row>
    <row r="57216" spans="7:7">
      <c r="G57216"/>
    </row>
    <row r="57217" spans="7:7">
      <c r="G57217"/>
    </row>
    <row r="57218" spans="7:7">
      <c r="G57218"/>
    </row>
    <row r="57219" spans="7:7">
      <c r="G57219"/>
    </row>
    <row r="57220" spans="7:7">
      <c r="G57220"/>
    </row>
    <row r="57221" spans="7:7">
      <c r="G57221"/>
    </row>
    <row r="57222" spans="7:7">
      <c r="G57222"/>
    </row>
    <row r="57223" spans="7:7">
      <c r="G57223"/>
    </row>
    <row r="57224" spans="7:7">
      <c r="G57224"/>
    </row>
    <row r="57225" spans="7:7">
      <c r="G57225"/>
    </row>
    <row r="57226" spans="7:7">
      <c r="G57226"/>
    </row>
    <row r="57227" spans="7:7">
      <c r="G57227"/>
    </row>
    <row r="57228" spans="7:7">
      <c r="G57228"/>
    </row>
    <row r="57229" spans="7:7">
      <c r="G57229"/>
    </row>
    <row r="57230" spans="7:7">
      <c r="G57230"/>
    </row>
    <row r="57231" spans="7:7">
      <c r="G57231"/>
    </row>
    <row r="57232" spans="7:7">
      <c r="G57232"/>
    </row>
    <row r="57233" spans="7:7">
      <c r="G57233"/>
    </row>
    <row r="57234" spans="7:7">
      <c r="G57234"/>
    </row>
    <row r="57235" spans="7:7">
      <c r="G57235"/>
    </row>
    <row r="57236" spans="7:7">
      <c r="G57236"/>
    </row>
    <row r="57237" spans="7:7">
      <c r="G57237"/>
    </row>
    <row r="57238" spans="7:7">
      <c r="G57238"/>
    </row>
    <row r="57239" spans="7:7">
      <c r="G57239"/>
    </row>
    <row r="57240" spans="7:7">
      <c r="G57240"/>
    </row>
    <row r="57241" spans="7:7">
      <c r="G57241"/>
    </row>
    <row r="57242" spans="7:7">
      <c r="G57242"/>
    </row>
    <row r="57243" spans="7:7">
      <c r="G57243"/>
    </row>
    <row r="57244" spans="7:7">
      <c r="G57244"/>
    </row>
    <row r="57245" spans="7:7">
      <c r="G57245"/>
    </row>
    <row r="57246" spans="7:7">
      <c r="G57246"/>
    </row>
    <row r="57247" spans="7:7">
      <c r="G57247"/>
    </row>
    <row r="57248" spans="7:7">
      <c r="G57248"/>
    </row>
    <row r="57249" spans="7:7">
      <c r="G57249"/>
    </row>
    <row r="57250" spans="7:7">
      <c r="G57250"/>
    </row>
    <row r="57251" spans="7:7">
      <c r="G57251"/>
    </row>
    <row r="57252" spans="7:7">
      <c r="G57252"/>
    </row>
    <row r="57253" spans="7:7">
      <c r="G57253"/>
    </row>
    <row r="57254" spans="7:7">
      <c r="G57254"/>
    </row>
    <row r="57255" spans="7:7">
      <c r="G57255"/>
    </row>
    <row r="57256" spans="7:7">
      <c r="G57256"/>
    </row>
    <row r="57257" spans="7:7">
      <c r="G57257"/>
    </row>
    <row r="57258" spans="7:7">
      <c r="G57258"/>
    </row>
    <row r="57259" spans="7:7">
      <c r="G57259"/>
    </row>
    <row r="57260" spans="7:7">
      <c r="G57260"/>
    </row>
    <row r="57261" spans="7:7">
      <c r="G57261"/>
    </row>
    <row r="57262" spans="7:7">
      <c r="G57262"/>
    </row>
    <row r="57263" spans="7:7">
      <c r="G57263"/>
    </row>
    <row r="57264" spans="7:7">
      <c r="G57264"/>
    </row>
    <row r="57265" spans="7:7">
      <c r="G57265"/>
    </row>
    <row r="57266" spans="7:7">
      <c r="G57266"/>
    </row>
    <row r="57267" spans="7:7">
      <c r="G57267"/>
    </row>
    <row r="57268" spans="7:7">
      <c r="G57268"/>
    </row>
    <row r="57269" spans="7:7">
      <c r="G57269"/>
    </row>
    <row r="57270" spans="7:7">
      <c r="G57270"/>
    </row>
    <row r="57271" spans="7:7">
      <c r="G57271"/>
    </row>
    <row r="57272" spans="7:7">
      <c r="G57272"/>
    </row>
    <row r="57273" spans="7:7">
      <c r="G57273"/>
    </row>
    <row r="57274" spans="7:7">
      <c r="G57274"/>
    </row>
    <row r="57275" spans="7:7">
      <c r="G57275"/>
    </row>
    <row r="57276" spans="7:7">
      <c r="G57276"/>
    </row>
    <row r="57277" spans="7:7">
      <c r="G57277"/>
    </row>
    <row r="57278" spans="7:7">
      <c r="G57278"/>
    </row>
    <row r="57279" spans="7:7">
      <c r="G57279"/>
    </row>
    <row r="57280" spans="7:7">
      <c r="G57280"/>
    </row>
    <row r="57281" spans="7:7">
      <c r="G57281"/>
    </row>
    <row r="57282" spans="7:7">
      <c r="G57282"/>
    </row>
    <row r="57283" spans="7:7">
      <c r="G57283"/>
    </row>
    <row r="57284" spans="7:7">
      <c r="G57284"/>
    </row>
    <row r="57285" spans="7:7">
      <c r="G57285"/>
    </row>
    <row r="57286" spans="7:7">
      <c r="G57286"/>
    </row>
    <row r="57287" spans="7:7">
      <c r="G57287"/>
    </row>
    <row r="57288" spans="7:7">
      <c r="G57288"/>
    </row>
    <row r="57289" spans="7:7">
      <c r="G57289"/>
    </row>
    <row r="57290" spans="7:7">
      <c r="G57290"/>
    </row>
    <row r="57291" spans="7:7">
      <c r="G57291"/>
    </row>
    <row r="57292" spans="7:7">
      <c r="G57292"/>
    </row>
    <row r="57293" spans="7:7">
      <c r="G57293"/>
    </row>
    <row r="57294" spans="7:7">
      <c r="G57294"/>
    </row>
    <row r="57295" spans="7:7">
      <c r="G57295"/>
    </row>
    <row r="57296" spans="7:7">
      <c r="G57296"/>
    </row>
    <row r="57297" spans="7:7">
      <c r="G57297"/>
    </row>
    <row r="57298" spans="7:7">
      <c r="G57298"/>
    </row>
    <row r="57299" spans="7:7">
      <c r="G57299"/>
    </row>
    <row r="57300" spans="7:7">
      <c r="G57300"/>
    </row>
    <row r="57301" spans="7:7">
      <c r="G57301"/>
    </row>
    <row r="57302" spans="7:7">
      <c r="G57302"/>
    </row>
    <row r="57303" spans="7:7">
      <c r="G57303"/>
    </row>
    <row r="57304" spans="7:7">
      <c r="G57304"/>
    </row>
    <row r="57305" spans="7:7">
      <c r="G57305"/>
    </row>
    <row r="57306" spans="7:7">
      <c r="G57306"/>
    </row>
    <row r="57307" spans="7:7">
      <c r="G57307"/>
    </row>
    <row r="57308" spans="7:7">
      <c r="G57308"/>
    </row>
    <row r="57309" spans="7:7">
      <c r="G57309"/>
    </row>
    <row r="57310" spans="7:7">
      <c r="G57310"/>
    </row>
    <row r="57311" spans="7:7">
      <c r="G57311"/>
    </row>
    <row r="57312" spans="7:7">
      <c r="G57312"/>
    </row>
    <row r="57313" spans="7:7">
      <c r="G57313"/>
    </row>
    <row r="57314" spans="7:7">
      <c r="G57314"/>
    </row>
    <row r="57315" spans="7:7">
      <c r="G57315"/>
    </row>
    <row r="57316" spans="7:7">
      <c r="G57316"/>
    </row>
    <row r="57317" spans="7:7">
      <c r="G57317"/>
    </row>
    <row r="57318" spans="7:7">
      <c r="G57318"/>
    </row>
    <row r="57319" spans="7:7">
      <c r="G57319"/>
    </row>
    <row r="57320" spans="7:7">
      <c r="G57320"/>
    </row>
    <row r="57321" spans="7:7">
      <c r="G57321"/>
    </row>
    <row r="57322" spans="7:7">
      <c r="G57322"/>
    </row>
    <row r="57323" spans="7:7">
      <c r="G57323"/>
    </row>
    <row r="57324" spans="7:7">
      <c r="G57324"/>
    </row>
    <row r="57325" spans="7:7">
      <c r="G57325"/>
    </row>
    <row r="57326" spans="7:7">
      <c r="G57326"/>
    </row>
    <row r="57327" spans="7:7">
      <c r="G57327"/>
    </row>
    <row r="57328" spans="7:7">
      <c r="G57328"/>
    </row>
    <row r="57329" spans="7:7">
      <c r="G57329"/>
    </row>
    <row r="57330" spans="7:7">
      <c r="G57330"/>
    </row>
    <row r="57331" spans="7:7">
      <c r="G57331"/>
    </row>
    <row r="57332" spans="7:7">
      <c r="G57332"/>
    </row>
    <row r="57333" spans="7:7">
      <c r="G57333"/>
    </row>
    <row r="57334" spans="7:7">
      <c r="G57334"/>
    </row>
    <row r="57335" spans="7:7">
      <c r="G57335"/>
    </row>
    <row r="57336" spans="7:7">
      <c r="G57336"/>
    </row>
    <row r="57337" spans="7:7">
      <c r="G57337"/>
    </row>
    <row r="57338" spans="7:7">
      <c r="G57338"/>
    </row>
    <row r="57339" spans="7:7">
      <c r="G57339"/>
    </row>
    <row r="57340" spans="7:7">
      <c r="G57340"/>
    </row>
    <row r="57341" spans="7:7">
      <c r="G57341"/>
    </row>
    <row r="57342" spans="7:7">
      <c r="G57342"/>
    </row>
    <row r="57343" spans="7:7">
      <c r="G57343"/>
    </row>
    <row r="57344" spans="7:7">
      <c r="G57344"/>
    </row>
    <row r="57345" spans="7:7">
      <c r="G57345"/>
    </row>
    <row r="57346" spans="7:7">
      <c r="G57346"/>
    </row>
    <row r="57347" spans="7:7">
      <c r="G57347"/>
    </row>
    <row r="57348" spans="7:7">
      <c r="G57348"/>
    </row>
    <row r="57349" spans="7:7">
      <c r="G57349"/>
    </row>
    <row r="57350" spans="7:7">
      <c r="G57350"/>
    </row>
    <row r="57351" spans="7:7">
      <c r="G57351"/>
    </row>
    <row r="57352" spans="7:7">
      <c r="G57352"/>
    </row>
    <row r="57353" spans="7:7">
      <c r="G57353"/>
    </row>
    <row r="57354" spans="7:7">
      <c r="G57354"/>
    </row>
    <row r="57355" spans="7:7">
      <c r="G57355"/>
    </row>
    <row r="57356" spans="7:7">
      <c r="G57356"/>
    </row>
    <row r="57357" spans="7:7">
      <c r="G57357"/>
    </row>
    <row r="57358" spans="7:7">
      <c r="G57358"/>
    </row>
    <row r="57359" spans="7:7">
      <c r="G57359"/>
    </row>
    <row r="57360" spans="7:7">
      <c r="G57360"/>
    </row>
    <row r="57361" spans="7:7">
      <c r="G57361"/>
    </row>
    <row r="57362" spans="7:7">
      <c r="G57362"/>
    </row>
    <row r="57363" spans="7:7">
      <c r="G57363"/>
    </row>
    <row r="57364" spans="7:7">
      <c r="G57364"/>
    </row>
    <row r="57365" spans="7:7">
      <c r="G57365"/>
    </row>
    <row r="57366" spans="7:7">
      <c r="G57366"/>
    </row>
    <row r="57367" spans="7:7">
      <c r="G57367"/>
    </row>
    <row r="57368" spans="7:7">
      <c r="G57368"/>
    </row>
    <row r="57369" spans="7:7">
      <c r="G57369"/>
    </row>
    <row r="57370" spans="7:7">
      <c r="G57370"/>
    </row>
    <row r="57371" spans="7:7">
      <c r="G57371"/>
    </row>
    <row r="57372" spans="7:7">
      <c r="G57372"/>
    </row>
    <row r="57373" spans="7:7">
      <c r="G57373"/>
    </row>
    <row r="57374" spans="7:7">
      <c r="G57374"/>
    </row>
    <row r="57375" spans="7:7">
      <c r="G57375"/>
    </row>
    <row r="57376" spans="7:7">
      <c r="G57376"/>
    </row>
    <row r="57377" spans="7:7">
      <c r="G57377"/>
    </row>
    <row r="57378" spans="7:7">
      <c r="G57378"/>
    </row>
    <row r="57379" spans="7:7">
      <c r="G57379"/>
    </row>
    <row r="57380" spans="7:7">
      <c r="G57380"/>
    </row>
    <row r="57381" spans="7:7">
      <c r="G57381"/>
    </row>
    <row r="57382" spans="7:7">
      <c r="G57382"/>
    </row>
    <row r="57383" spans="7:7">
      <c r="G57383"/>
    </row>
    <row r="57384" spans="7:7">
      <c r="G57384"/>
    </row>
    <row r="57385" spans="7:7">
      <c r="G57385"/>
    </row>
    <row r="57386" spans="7:7">
      <c r="G57386"/>
    </row>
    <row r="57387" spans="7:7">
      <c r="G57387"/>
    </row>
    <row r="57388" spans="7:7">
      <c r="G57388"/>
    </row>
    <row r="57389" spans="7:7">
      <c r="G57389"/>
    </row>
    <row r="57390" spans="7:7">
      <c r="G57390"/>
    </row>
    <row r="57391" spans="7:7">
      <c r="G57391"/>
    </row>
    <row r="57392" spans="7:7">
      <c r="G57392"/>
    </row>
    <row r="57393" spans="7:7">
      <c r="G57393"/>
    </row>
    <row r="57394" spans="7:7">
      <c r="G57394"/>
    </row>
    <row r="57395" spans="7:7">
      <c r="G57395"/>
    </row>
    <row r="57396" spans="7:7">
      <c r="G57396"/>
    </row>
    <row r="57397" spans="7:7">
      <c r="G57397"/>
    </row>
    <row r="57398" spans="7:7">
      <c r="G57398"/>
    </row>
    <row r="57399" spans="7:7">
      <c r="G57399"/>
    </row>
    <row r="57400" spans="7:7">
      <c r="G57400"/>
    </row>
    <row r="57401" spans="7:7">
      <c r="G57401"/>
    </row>
    <row r="57402" spans="7:7">
      <c r="G57402"/>
    </row>
    <row r="57403" spans="7:7">
      <c r="G57403"/>
    </row>
    <row r="57404" spans="7:7">
      <c r="G57404"/>
    </row>
    <row r="57405" spans="7:7">
      <c r="G57405"/>
    </row>
    <row r="57406" spans="7:7">
      <c r="G57406"/>
    </row>
    <row r="57407" spans="7:7">
      <c r="G57407"/>
    </row>
    <row r="57408" spans="7:7">
      <c r="G57408"/>
    </row>
    <row r="57409" spans="7:7">
      <c r="G57409"/>
    </row>
    <row r="57410" spans="7:7">
      <c r="G57410"/>
    </row>
    <row r="57411" spans="7:7">
      <c r="G57411"/>
    </row>
    <row r="57412" spans="7:7">
      <c r="G57412"/>
    </row>
    <row r="57413" spans="7:7">
      <c r="G57413"/>
    </row>
    <row r="57414" spans="7:7">
      <c r="G57414"/>
    </row>
    <row r="57415" spans="7:7">
      <c r="G57415"/>
    </row>
    <row r="57416" spans="7:7">
      <c r="G57416"/>
    </row>
    <row r="57417" spans="7:7">
      <c r="G57417"/>
    </row>
    <row r="57418" spans="7:7">
      <c r="G57418"/>
    </row>
    <row r="57419" spans="7:7">
      <c r="G57419"/>
    </row>
    <row r="57420" spans="7:7">
      <c r="G57420"/>
    </row>
    <row r="57421" spans="7:7">
      <c r="G57421"/>
    </row>
    <row r="57422" spans="7:7">
      <c r="G57422"/>
    </row>
    <row r="57423" spans="7:7">
      <c r="G57423"/>
    </row>
    <row r="57424" spans="7:7">
      <c r="G57424"/>
    </row>
    <row r="57425" spans="7:7">
      <c r="G57425"/>
    </row>
    <row r="57426" spans="7:7">
      <c r="G57426"/>
    </row>
    <row r="57427" spans="7:7">
      <c r="G57427"/>
    </row>
    <row r="57428" spans="7:7">
      <c r="G57428"/>
    </row>
    <row r="57429" spans="7:7">
      <c r="G57429"/>
    </row>
    <row r="57430" spans="7:7">
      <c r="G57430"/>
    </row>
    <row r="57431" spans="7:7">
      <c r="G57431"/>
    </row>
    <row r="57432" spans="7:7">
      <c r="G57432"/>
    </row>
    <row r="57433" spans="7:7">
      <c r="G57433"/>
    </row>
    <row r="57434" spans="7:7">
      <c r="G57434"/>
    </row>
    <row r="57435" spans="7:7">
      <c r="G57435"/>
    </row>
    <row r="57436" spans="7:7">
      <c r="G57436"/>
    </row>
    <row r="57437" spans="7:7">
      <c r="G57437"/>
    </row>
    <row r="57438" spans="7:7">
      <c r="G57438"/>
    </row>
    <row r="57439" spans="7:7">
      <c r="G57439"/>
    </row>
    <row r="57440" spans="7:7">
      <c r="G57440"/>
    </row>
    <row r="57441" spans="7:7">
      <c r="G57441"/>
    </row>
    <row r="57442" spans="7:7">
      <c r="G57442"/>
    </row>
    <row r="57443" spans="7:7">
      <c r="G57443"/>
    </row>
    <row r="57444" spans="7:7">
      <c r="G57444"/>
    </row>
    <row r="57445" spans="7:7">
      <c r="G57445"/>
    </row>
    <row r="57446" spans="7:7">
      <c r="G57446"/>
    </row>
    <row r="57447" spans="7:7">
      <c r="G57447"/>
    </row>
    <row r="57448" spans="7:7">
      <c r="G57448"/>
    </row>
    <row r="57449" spans="7:7">
      <c r="G57449"/>
    </row>
    <row r="57450" spans="7:7">
      <c r="G57450"/>
    </row>
    <row r="57451" spans="7:7">
      <c r="G57451"/>
    </row>
    <row r="57452" spans="7:7">
      <c r="G57452"/>
    </row>
    <row r="57453" spans="7:7">
      <c r="G57453"/>
    </row>
    <row r="57454" spans="7:7">
      <c r="G57454"/>
    </row>
    <row r="57455" spans="7:7">
      <c r="G57455"/>
    </row>
    <row r="57456" spans="7:7">
      <c r="G57456"/>
    </row>
    <row r="57457" spans="7:7">
      <c r="G57457"/>
    </row>
    <row r="57458" spans="7:7">
      <c r="G57458"/>
    </row>
    <row r="57459" spans="7:7">
      <c r="G57459"/>
    </row>
    <row r="57460" spans="7:7">
      <c r="G57460"/>
    </row>
    <row r="57461" spans="7:7">
      <c r="G57461"/>
    </row>
    <row r="57462" spans="7:7">
      <c r="G57462"/>
    </row>
    <row r="57463" spans="7:7">
      <c r="G57463"/>
    </row>
    <row r="57464" spans="7:7">
      <c r="G57464"/>
    </row>
    <row r="57465" spans="7:7">
      <c r="G57465"/>
    </row>
    <row r="57466" spans="7:7">
      <c r="G57466"/>
    </row>
    <row r="57467" spans="7:7">
      <c r="G57467"/>
    </row>
    <row r="57468" spans="7:7">
      <c r="G57468"/>
    </row>
    <row r="57469" spans="7:7">
      <c r="G57469"/>
    </row>
    <row r="57470" spans="7:7">
      <c r="G57470"/>
    </row>
    <row r="57471" spans="7:7">
      <c r="G57471"/>
    </row>
    <row r="57472" spans="7:7">
      <c r="G57472"/>
    </row>
    <row r="57473" spans="7:7">
      <c r="G57473"/>
    </row>
    <row r="57474" spans="7:7">
      <c r="G57474"/>
    </row>
    <row r="57475" spans="7:7">
      <c r="G57475"/>
    </row>
    <row r="57476" spans="7:7">
      <c r="G57476"/>
    </row>
    <row r="57477" spans="7:7">
      <c r="G57477"/>
    </row>
    <row r="57478" spans="7:7">
      <c r="G57478"/>
    </row>
    <row r="57479" spans="7:7">
      <c r="G57479"/>
    </row>
    <row r="57480" spans="7:7">
      <c r="G57480"/>
    </row>
    <row r="57481" spans="7:7">
      <c r="G57481"/>
    </row>
    <row r="57482" spans="7:7">
      <c r="G57482"/>
    </row>
    <row r="57483" spans="7:7">
      <c r="G57483"/>
    </row>
    <row r="57484" spans="7:7">
      <c r="G57484"/>
    </row>
    <row r="57485" spans="7:7">
      <c r="G57485"/>
    </row>
    <row r="57486" spans="7:7">
      <c r="G57486"/>
    </row>
    <row r="57487" spans="7:7">
      <c r="G57487"/>
    </row>
    <row r="57488" spans="7:7">
      <c r="G57488"/>
    </row>
    <row r="57489" spans="7:7">
      <c r="G57489"/>
    </row>
    <row r="57490" spans="7:7">
      <c r="G57490"/>
    </row>
    <row r="57491" spans="7:7">
      <c r="G57491"/>
    </row>
    <row r="57492" spans="7:7">
      <c r="G57492"/>
    </row>
    <row r="57493" spans="7:7">
      <c r="G57493"/>
    </row>
    <row r="57494" spans="7:7">
      <c r="G57494"/>
    </row>
    <row r="57495" spans="7:7">
      <c r="G57495"/>
    </row>
    <row r="57496" spans="7:7">
      <c r="G57496"/>
    </row>
    <row r="57497" spans="7:7">
      <c r="G57497"/>
    </row>
    <row r="57498" spans="7:7">
      <c r="G57498"/>
    </row>
    <row r="57499" spans="7:7">
      <c r="G57499"/>
    </row>
    <row r="57500" spans="7:7">
      <c r="G57500"/>
    </row>
    <row r="57501" spans="7:7">
      <c r="G57501"/>
    </row>
    <row r="57502" spans="7:7">
      <c r="G57502"/>
    </row>
    <row r="57503" spans="7:7">
      <c r="G57503"/>
    </row>
    <row r="57504" spans="7:7">
      <c r="G57504"/>
    </row>
    <row r="57505" spans="7:7">
      <c r="G57505"/>
    </row>
    <row r="57506" spans="7:7">
      <c r="G57506"/>
    </row>
    <row r="57507" spans="7:7">
      <c r="G57507"/>
    </row>
    <row r="57508" spans="7:7">
      <c r="G57508"/>
    </row>
    <row r="57509" spans="7:7">
      <c r="G57509"/>
    </row>
    <row r="57510" spans="7:7">
      <c r="G57510"/>
    </row>
    <row r="57511" spans="7:7">
      <c r="G57511"/>
    </row>
    <row r="57512" spans="7:7">
      <c r="G57512"/>
    </row>
    <row r="57513" spans="7:7">
      <c r="G57513"/>
    </row>
    <row r="57514" spans="7:7">
      <c r="G57514"/>
    </row>
    <row r="57515" spans="7:7">
      <c r="G57515"/>
    </row>
    <row r="57516" spans="7:7">
      <c r="G57516"/>
    </row>
    <row r="57517" spans="7:7">
      <c r="G57517"/>
    </row>
    <row r="57518" spans="7:7">
      <c r="G57518"/>
    </row>
    <row r="57519" spans="7:7">
      <c r="G57519"/>
    </row>
    <row r="57520" spans="7:7">
      <c r="G57520"/>
    </row>
    <row r="57521" spans="7:7">
      <c r="G57521"/>
    </row>
    <row r="57522" spans="7:7">
      <c r="G57522"/>
    </row>
    <row r="57523" spans="7:7">
      <c r="G57523"/>
    </row>
    <row r="57524" spans="7:7">
      <c r="G57524"/>
    </row>
    <row r="57525" spans="7:7">
      <c r="G57525"/>
    </row>
    <row r="57526" spans="7:7">
      <c r="G57526"/>
    </row>
    <row r="57527" spans="7:7">
      <c r="G57527"/>
    </row>
    <row r="57528" spans="7:7">
      <c r="G57528"/>
    </row>
    <row r="57529" spans="7:7">
      <c r="G57529"/>
    </row>
    <row r="57530" spans="7:7">
      <c r="G57530"/>
    </row>
    <row r="57531" spans="7:7">
      <c r="G57531"/>
    </row>
    <row r="57532" spans="7:7">
      <c r="G57532"/>
    </row>
    <row r="57533" spans="7:7">
      <c r="G57533"/>
    </row>
    <row r="57534" spans="7:7">
      <c r="G57534"/>
    </row>
    <row r="57535" spans="7:7">
      <c r="G57535"/>
    </row>
    <row r="57536" spans="7:7">
      <c r="G57536"/>
    </row>
    <row r="57537" spans="7:7">
      <c r="G57537"/>
    </row>
    <row r="57538" spans="7:7">
      <c r="G57538"/>
    </row>
    <row r="57539" spans="7:7">
      <c r="G57539"/>
    </row>
    <row r="57540" spans="7:7">
      <c r="G57540"/>
    </row>
    <row r="57541" spans="7:7">
      <c r="G57541"/>
    </row>
    <row r="57542" spans="7:7">
      <c r="G57542"/>
    </row>
    <row r="57543" spans="7:7">
      <c r="G57543"/>
    </row>
    <row r="57544" spans="7:7">
      <c r="G57544"/>
    </row>
    <row r="57545" spans="7:7">
      <c r="G57545"/>
    </row>
    <row r="57546" spans="7:7">
      <c r="G57546"/>
    </row>
    <row r="57547" spans="7:7">
      <c r="G57547"/>
    </row>
    <row r="57548" spans="7:7">
      <c r="G57548"/>
    </row>
    <row r="57549" spans="7:7">
      <c r="G57549"/>
    </row>
    <row r="57550" spans="7:7">
      <c r="G57550"/>
    </row>
    <row r="57551" spans="7:7">
      <c r="G57551"/>
    </row>
    <row r="57552" spans="7:7">
      <c r="G57552"/>
    </row>
    <row r="57553" spans="7:7">
      <c r="G57553"/>
    </row>
    <row r="57554" spans="7:7">
      <c r="G57554"/>
    </row>
    <row r="57555" spans="7:7">
      <c r="G57555"/>
    </row>
    <row r="57556" spans="7:7">
      <c r="G57556"/>
    </row>
    <row r="57557" spans="7:7">
      <c r="G57557"/>
    </row>
    <row r="57558" spans="7:7">
      <c r="G57558"/>
    </row>
    <row r="57559" spans="7:7">
      <c r="G57559"/>
    </row>
    <row r="57560" spans="7:7">
      <c r="G57560"/>
    </row>
    <row r="57561" spans="7:7">
      <c r="G57561"/>
    </row>
    <row r="57562" spans="7:7">
      <c r="G57562"/>
    </row>
    <row r="57563" spans="7:7">
      <c r="G57563"/>
    </row>
    <row r="57564" spans="7:7">
      <c r="G57564"/>
    </row>
    <row r="57565" spans="7:7">
      <c r="G57565"/>
    </row>
    <row r="57566" spans="7:7">
      <c r="G57566"/>
    </row>
    <row r="57567" spans="7:7">
      <c r="G57567"/>
    </row>
    <row r="57568" spans="7:7">
      <c r="G57568"/>
    </row>
    <row r="57569" spans="7:7">
      <c r="G57569"/>
    </row>
    <row r="57570" spans="7:7">
      <c r="G57570"/>
    </row>
    <row r="57571" spans="7:7">
      <c r="G57571"/>
    </row>
    <row r="57572" spans="7:7">
      <c r="G57572"/>
    </row>
    <row r="57573" spans="7:7">
      <c r="G57573"/>
    </row>
    <row r="57574" spans="7:7">
      <c r="G57574"/>
    </row>
    <row r="57575" spans="7:7">
      <c r="G57575"/>
    </row>
    <row r="57576" spans="7:7">
      <c r="G57576"/>
    </row>
    <row r="57577" spans="7:7">
      <c r="G57577"/>
    </row>
    <row r="57578" spans="7:7">
      <c r="G57578"/>
    </row>
    <row r="57579" spans="7:7">
      <c r="G57579"/>
    </row>
    <row r="57580" spans="7:7">
      <c r="G57580"/>
    </row>
    <row r="57581" spans="7:7">
      <c r="G57581"/>
    </row>
    <row r="57582" spans="7:7">
      <c r="G57582"/>
    </row>
    <row r="57583" spans="7:7">
      <c r="G57583"/>
    </row>
    <row r="57584" spans="7:7">
      <c r="G57584"/>
    </row>
    <row r="57585" spans="7:7">
      <c r="G57585"/>
    </row>
    <row r="57586" spans="7:7">
      <c r="G57586"/>
    </row>
    <row r="57587" spans="7:7">
      <c r="G57587"/>
    </row>
    <row r="57588" spans="7:7">
      <c r="G57588"/>
    </row>
    <row r="57589" spans="7:7">
      <c r="G57589"/>
    </row>
    <row r="57590" spans="7:7">
      <c r="G57590"/>
    </row>
    <row r="57591" spans="7:7">
      <c r="G57591"/>
    </row>
    <row r="57592" spans="7:7">
      <c r="G57592"/>
    </row>
    <row r="57593" spans="7:7">
      <c r="G57593"/>
    </row>
    <row r="57594" spans="7:7">
      <c r="G57594"/>
    </row>
    <row r="57595" spans="7:7">
      <c r="G57595"/>
    </row>
    <row r="57596" spans="7:7">
      <c r="G57596"/>
    </row>
    <row r="57597" spans="7:7">
      <c r="G57597"/>
    </row>
    <row r="57598" spans="7:7">
      <c r="G57598"/>
    </row>
    <row r="57599" spans="7:7">
      <c r="G57599"/>
    </row>
    <row r="57600" spans="7:7">
      <c r="G57600"/>
    </row>
    <row r="57601" spans="7:7">
      <c r="G57601"/>
    </row>
    <row r="57602" spans="7:7">
      <c r="G57602"/>
    </row>
    <row r="57603" spans="7:7">
      <c r="G57603"/>
    </row>
    <row r="57604" spans="7:7">
      <c r="G57604"/>
    </row>
    <row r="57605" spans="7:7">
      <c r="G57605"/>
    </row>
    <row r="57606" spans="7:7">
      <c r="G57606"/>
    </row>
    <row r="57607" spans="7:7">
      <c r="G57607"/>
    </row>
    <row r="57608" spans="7:7">
      <c r="G57608"/>
    </row>
    <row r="57609" spans="7:7">
      <c r="G57609"/>
    </row>
    <row r="57610" spans="7:7">
      <c r="G57610"/>
    </row>
    <row r="57611" spans="7:7">
      <c r="G57611"/>
    </row>
    <row r="57612" spans="7:7">
      <c r="G57612"/>
    </row>
    <row r="57613" spans="7:7">
      <c r="G57613"/>
    </row>
    <row r="57614" spans="7:7">
      <c r="G57614"/>
    </row>
    <row r="57615" spans="7:7">
      <c r="G57615"/>
    </row>
    <row r="57616" spans="7:7">
      <c r="G57616"/>
    </row>
    <row r="57617" spans="7:7">
      <c r="G57617"/>
    </row>
    <row r="57618" spans="7:7">
      <c r="G57618"/>
    </row>
    <row r="57619" spans="7:7">
      <c r="G57619"/>
    </row>
    <row r="57620" spans="7:7">
      <c r="G57620"/>
    </row>
    <row r="57621" spans="7:7">
      <c r="G57621"/>
    </row>
    <row r="57622" spans="7:7">
      <c r="G57622"/>
    </row>
    <row r="57623" spans="7:7">
      <c r="G57623"/>
    </row>
    <row r="57624" spans="7:7">
      <c r="G57624"/>
    </row>
    <row r="57625" spans="7:7">
      <c r="G57625"/>
    </row>
    <row r="57626" spans="7:7">
      <c r="G57626"/>
    </row>
    <row r="57627" spans="7:7">
      <c r="G57627"/>
    </row>
    <row r="57628" spans="7:7">
      <c r="G57628"/>
    </row>
    <row r="57629" spans="7:7">
      <c r="G57629"/>
    </row>
    <row r="57630" spans="7:7">
      <c r="G57630"/>
    </row>
    <row r="57631" spans="7:7">
      <c r="G57631"/>
    </row>
    <row r="57632" spans="7:7">
      <c r="G57632"/>
    </row>
    <row r="57633" spans="7:7">
      <c r="G57633"/>
    </row>
    <row r="57634" spans="7:7">
      <c r="G57634"/>
    </row>
    <row r="57635" spans="7:7">
      <c r="G57635"/>
    </row>
    <row r="57636" spans="7:7">
      <c r="G57636"/>
    </row>
    <row r="57637" spans="7:7">
      <c r="G57637"/>
    </row>
    <row r="57638" spans="7:7">
      <c r="G57638"/>
    </row>
    <row r="57639" spans="7:7">
      <c r="G57639"/>
    </row>
    <row r="57640" spans="7:7">
      <c r="G57640"/>
    </row>
    <row r="57641" spans="7:7">
      <c r="G57641"/>
    </row>
    <row r="57642" spans="7:7">
      <c r="G57642"/>
    </row>
    <row r="57643" spans="7:7">
      <c r="G57643"/>
    </row>
    <row r="57644" spans="7:7">
      <c r="G57644"/>
    </row>
    <row r="57645" spans="7:7">
      <c r="G57645"/>
    </row>
    <row r="57646" spans="7:7">
      <c r="G57646"/>
    </row>
    <row r="57647" spans="7:7">
      <c r="G57647"/>
    </row>
    <row r="57648" spans="7:7">
      <c r="G57648"/>
    </row>
    <row r="57649" spans="7:7">
      <c r="G57649"/>
    </row>
    <row r="57650" spans="7:7">
      <c r="G57650"/>
    </row>
    <row r="57651" spans="7:7">
      <c r="G57651"/>
    </row>
    <row r="57652" spans="7:7">
      <c r="G57652"/>
    </row>
    <row r="57653" spans="7:7">
      <c r="G57653"/>
    </row>
    <row r="57654" spans="7:7">
      <c r="G57654"/>
    </row>
    <row r="57655" spans="7:7">
      <c r="G57655"/>
    </row>
    <row r="57656" spans="7:7">
      <c r="G57656"/>
    </row>
    <row r="57657" spans="7:7">
      <c r="G57657"/>
    </row>
    <row r="57658" spans="7:7">
      <c r="G57658"/>
    </row>
    <row r="57659" spans="7:7">
      <c r="G57659"/>
    </row>
    <row r="57660" spans="7:7">
      <c r="G57660"/>
    </row>
    <row r="57661" spans="7:7">
      <c r="G57661"/>
    </row>
    <row r="57662" spans="7:7">
      <c r="G57662"/>
    </row>
    <row r="57663" spans="7:7">
      <c r="G57663"/>
    </row>
    <row r="57664" spans="7:7">
      <c r="G57664"/>
    </row>
    <row r="57665" spans="7:7">
      <c r="G57665"/>
    </row>
    <row r="57666" spans="7:7">
      <c r="G57666"/>
    </row>
    <row r="57667" spans="7:7">
      <c r="G57667"/>
    </row>
    <row r="57668" spans="7:7">
      <c r="G57668"/>
    </row>
    <row r="57669" spans="7:7">
      <c r="G57669"/>
    </row>
    <row r="57670" spans="7:7">
      <c r="G57670"/>
    </row>
    <row r="57671" spans="7:7">
      <c r="G57671"/>
    </row>
    <row r="57672" spans="7:7">
      <c r="G57672"/>
    </row>
    <row r="57673" spans="7:7">
      <c r="G57673"/>
    </row>
    <row r="57674" spans="7:7">
      <c r="G57674"/>
    </row>
    <row r="57675" spans="7:7">
      <c r="G57675"/>
    </row>
    <row r="57676" spans="7:7">
      <c r="G57676"/>
    </row>
    <row r="57677" spans="7:7">
      <c r="G57677"/>
    </row>
    <row r="57678" spans="7:7">
      <c r="G57678"/>
    </row>
    <row r="57679" spans="7:7">
      <c r="G57679"/>
    </row>
    <row r="57680" spans="7:7">
      <c r="G57680"/>
    </row>
    <row r="57681" spans="7:7">
      <c r="G57681"/>
    </row>
    <row r="57682" spans="7:7">
      <c r="G57682"/>
    </row>
    <row r="57683" spans="7:7">
      <c r="G57683"/>
    </row>
    <row r="57684" spans="7:7">
      <c r="G57684"/>
    </row>
    <row r="57685" spans="7:7">
      <c r="G57685"/>
    </row>
    <row r="57686" spans="7:7">
      <c r="G57686"/>
    </row>
    <row r="57687" spans="7:7">
      <c r="G57687"/>
    </row>
    <row r="57688" spans="7:7">
      <c r="G57688"/>
    </row>
    <row r="57689" spans="7:7">
      <c r="G57689"/>
    </row>
    <row r="57690" spans="7:7">
      <c r="G57690"/>
    </row>
    <row r="57691" spans="7:7">
      <c r="G57691"/>
    </row>
    <row r="57692" spans="7:7">
      <c r="G57692"/>
    </row>
    <row r="57693" spans="7:7">
      <c r="G57693"/>
    </row>
    <row r="57694" spans="7:7">
      <c r="G57694"/>
    </row>
    <row r="57695" spans="7:7">
      <c r="G57695"/>
    </row>
    <row r="57696" spans="7:7">
      <c r="G57696"/>
    </row>
    <row r="57697" spans="7:7">
      <c r="G57697"/>
    </row>
    <row r="57698" spans="7:7">
      <c r="G57698"/>
    </row>
    <row r="57699" spans="7:7">
      <c r="G57699"/>
    </row>
    <row r="57700" spans="7:7">
      <c r="G57700"/>
    </row>
    <row r="57701" spans="7:7">
      <c r="G57701"/>
    </row>
    <row r="57702" spans="7:7">
      <c r="G57702"/>
    </row>
    <row r="57703" spans="7:7">
      <c r="G57703"/>
    </row>
    <row r="57704" spans="7:7">
      <c r="G57704"/>
    </row>
    <row r="57705" spans="7:7">
      <c r="G57705"/>
    </row>
    <row r="57706" spans="7:7">
      <c r="G57706"/>
    </row>
    <row r="57707" spans="7:7">
      <c r="G57707"/>
    </row>
    <row r="57708" spans="7:7">
      <c r="G57708"/>
    </row>
    <row r="57709" spans="7:7">
      <c r="G57709"/>
    </row>
    <row r="57710" spans="7:7">
      <c r="G57710"/>
    </row>
    <row r="57711" spans="7:7">
      <c r="G57711"/>
    </row>
    <row r="57712" spans="7:7">
      <c r="G57712"/>
    </row>
    <row r="57713" spans="7:7">
      <c r="G57713"/>
    </row>
    <row r="57714" spans="7:7">
      <c r="G57714"/>
    </row>
    <row r="57715" spans="7:7">
      <c r="G57715"/>
    </row>
    <row r="57716" spans="7:7">
      <c r="G57716"/>
    </row>
    <row r="57717" spans="7:7">
      <c r="G57717"/>
    </row>
    <row r="57718" spans="7:7">
      <c r="G57718"/>
    </row>
    <row r="57719" spans="7:7">
      <c r="G57719"/>
    </row>
    <row r="57720" spans="7:7">
      <c r="G57720"/>
    </row>
    <row r="57721" spans="7:7">
      <c r="G57721"/>
    </row>
    <row r="57722" spans="7:7">
      <c r="G57722"/>
    </row>
    <row r="57723" spans="7:7">
      <c r="G57723"/>
    </row>
    <row r="57724" spans="7:7">
      <c r="G57724"/>
    </row>
    <row r="57725" spans="7:7">
      <c r="G57725"/>
    </row>
    <row r="57726" spans="7:7">
      <c r="G57726"/>
    </row>
    <row r="57727" spans="7:7">
      <c r="G57727"/>
    </row>
    <row r="57728" spans="7:7">
      <c r="G57728"/>
    </row>
    <row r="57729" spans="7:7">
      <c r="G57729"/>
    </row>
    <row r="57730" spans="7:7">
      <c r="G57730"/>
    </row>
    <row r="57731" spans="7:7">
      <c r="G57731"/>
    </row>
    <row r="57732" spans="7:7">
      <c r="G57732"/>
    </row>
    <row r="57733" spans="7:7">
      <c r="G57733"/>
    </row>
    <row r="57734" spans="7:7">
      <c r="G57734"/>
    </row>
    <row r="57735" spans="7:7">
      <c r="G57735"/>
    </row>
    <row r="57736" spans="7:7">
      <c r="G57736"/>
    </row>
    <row r="57737" spans="7:7">
      <c r="G57737"/>
    </row>
    <row r="57738" spans="7:7">
      <c r="G57738"/>
    </row>
    <row r="57739" spans="7:7">
      <c r="G57739"/>
    </row>
    <row r="57740" spans="7:7">
      <c r="G57740"/>
    </row>
    <row r="57741" spans="7:7">
      <c r="G57741"/>
    </row>
    <row r="57742" spans="7:7">
      <c r="G57742"/>
    </row>
    <row r="57743" spans="7:7">
      <c r="G57743"/>
    </row>
    <row r="57744" spans="7:7">
      <c r="G57744"/>
    </row>
    <row r="57745" spans="7:7">
      <c r="G57745"/>
    </row>
    <row r="57746" spans="7:7">
      <c r="G57746"/>
    </row>
    <row r="57747" spans="7:7">
      <c r="G57747"/>
    </row>
    <row r="57748" spans="7:7">
      <c r="G57748"/>
    </row>
    <row r="57749" spans="7:7">
      <c r="G57749"/>
    </row>
    <row r="57750" spans="7:7">
      <c r="G57750"/>
    </row>
    <row r="57751" spans="7:7">
      <c r="G57751"/>
    </row>
    <row r="57752" spans="7:7">
      <c r="G57752"/>
    </row>
    <row r="57753" spans="7:7">
      <c r="G57753"/>
    </row>
    <row r="57754" spans="7:7">
      <c r="G57754"/>
    </row>
    <row r="57755" spans="7:7">
      <c r="G57755"/>
    </row>
    <row r="57756" spans="7:7">
      <c r="G57756"/>
    </row>
    <row r="57757" spans="7:7">
      <c r="G57757"/>
    </row>
    <row r="57758" spans="7:7">
      <c r="G57758"/>
    </row>
    <row r="57759" spans="7:7">
      <c r="G57759"/>
    </row>
    <row r="57760" spans="7:7">
      <c r="G57760"/>
    </row>
    <row r="57761" spans="7:7">
      <c r="G57761"/>
    </row>
    <row r="57762" spans="7:7">
      <c r="G57762"/>
    </row>
    <row r="57763" spans="7:7">
      <c r="G57763"/>
    </row>
    <row r="57764" spans="7:7">
      <c r="G57764"/>
    </row>
    <row r="57765" spans="7:7">
      <c r="G57765"/>
    </row>
    <row r="57766" spans="7:7">
      <c r="G57766"/>
    </row>
    <row r="57767" spans="7:7">
      <c r="G57767"/>
    </row>
    <row r="57768" spans="7:7">
      <c r="G57768"/>
    </row>
    <row r="57769" spans="7:7">
      <c r="G57769"/>
    </row>
    <row r="57770" spans="7:7">
      <c r="G57770"/>
    </row>
    <row r="57771" spans="7:7">
      <c r="G57771"/>
    </row>
    <row r="57772" spans="7:7">
      <c r="G57772"/>
    </row>
    <row r="57773" spans="7:7">
      <c r="G57773"/>
    </row>
    <row r="57774" spans="7:7">
      <c r="G57774"/>
    </row>
    <row r="57775" spans="7:7">
      <c r="G57775"/>
    </row>
    <row r="57776" spans="7:7">
      <c r="G57776"/>
    </row>
    <row r="57777" spans="7:7">
      <c r="G57777"/>
    </row>
    <row r="57778" spans="7:7">
      <c r="G57778"/>
    </row>
    <row r="57779" spans="7:7">
      <c r="G57779"/>
    </row>
    <row r="57780" spans="7:7">
      <c r="G57780"/>
    </row>
    <row r="57781" spans="7:7">
      <c r="G57781"/>
    </row>
    <row r="57782" spans="7:7">
      <c r="G57782"/>
    </row>
    <row r="57783" spans="7:7">
      <c r="G57783"/>
    </row>
    <row r="57784" spans="7:7">
      <c r="G57784"/>
    </row>
    <row r="57785" spans="7:7">
      <c r="G57785"/>
    </row>
    <row r="57786" spans="7:7">
      <c r="G57786"/>
    </row>
    <row r="57787" spans="7:7">
      <c r="G57787"/>
    </row>
    <row r="57788" spans="7:7">
      <c r="G57788"/>
    </row>
    <row r="57789" spans="7:7">
      <c r="G57789"/>
    </row>
    <row r="57790" spans="7:7">
      <c r="G57790"/>
    </row>
    <row r="57791" spans="7:7">
      <c r="G57791"/>
    </row>
    <row r="57792" spans="7:7">
      <c r="G57792"/>
    </row>
    <row r="57793" spans="7:7">
      <c r="G57793"/>
    </row>
    <row r="57794" spans="7:7">
      <c r="G57794"/>
    </row>
    <row r="57795" spans="7:7">
      <c r="G57795"/>
    </row>
    <row r="57796" spans="7:7">
      <c r="G57796"/>
    </row>
    <row r="57797" spans="7:7">
      <c r="G57797"/>
    </row>
    <row r="57798" spans="7:7">
      <c r="G57798"/>
    </row>
    <row r="57799" spans="7:7">
      <c r="G57799"/>
    </row>
    <row r="57800" spans="7:7">
      <c r="G57800"/>
    </row>
    <row r="57801" spans="7:7">
      <c r="G57801"/>
    </row>
    <row r="57802" spans="7:7">
      <c r="G57802"/>
    </row>
    <row r="57803" spans="7:7">
      <c r="G57803"/>
    </row>
    <row r="57804" spans="7:7">
      <c r="G57804"/>
    </row>
    <row r="57805" spans="7:7">
      <c r="G57805"/>
    </row>
    <row r="57806" spans="7:7">
      <c r="G57806"/>
    </row>
    <row r="57807" spans="7:7">
      <c r="G57807"/>
    </row>
    <row r="57808" spans="7:7">
      <c r="G57808"/>
    </row>
    <row r="57809" spans="7:7">
      <c r="G57809"/>
    </row>
    <row r="57810" spans="7:7">
      <c r="G57810"/>
    </row>
    <row r="57811" spans="7:7">
      <c r="G57811"/>
    </row>
    <row r="57812" spans="7:7">
      <c r="G57812"/>
    </row>
    <row r="57813" spans="7:7">
      <c r="G57813"/>
    </row>
    <row r="57814" spans="7:7">
      <c r="G57814"/>
    </row>
    <row r="57815" spans="7:7">
      <c r="G57815"/>
    </row>
    <row r="57816" spans="7:7">
      <c r="G57816"/>
    </row>
    <row r="57817" spans="7:7">
      <c r="G57817"/>
    </row>
    <row r="57818" spans="7:7">
      <c r="G57818"/>
    </row>
    <row r="57819" spans="7:7">
      <c r="G57819"/>
    </row>
    <row r="57820" spans="7:7">
      <c r="G57820"/>
    </row>
    <row r="57821" spans="7:7">
      <c r="G57821"/>
    </row>
    <row r="57822" spans="7:7">
      <c r="G57822"/>
    </row>
    <row r="57823" spans="7:7">
      <c r="G57823"/>
    </row>
    <row r="57824" spans="7:7">
      <c r="G57824"/>
    </row>
    <row r="57825" spans="7:7">
      <c r="G57825"/>
    </row>
    <row r="57826" spans="7:7">
      <c r="G57826"/>
    </row>
    <row r="57827" spans="7:7">
      <c r="G57827"/>
    </row>
    <row r="57828" spans="7:7">
      <c r="G57828"/>
    </row>
    <row r="57829" spans="7:7">
      <c r="G57829"/>
    </row>
    <row r="57830" spans="7:7">
      <c r="G57830"/>
    </row>
    <row r="57831" spans="7:7">
      <c r="G57831"/>
    </row>
    <row r="57832" spans="7:7">
      <c r="G57832"/>
    </row>
    <row r="57833" spans="7:7">
      <c r="G57833"/>
    </row>
    <row r="57834" spans="7:7">
      <c r="G57834"/>
    </row>
    <row r="57835" spans="7:7">
      <c r="G57835"/>
    </row>
    <row r="57836" spans="7:7">
      <c r="G57836"/>
    </row>
    <row r="57837" spans="7:7">
      <c r="G57837"/>
    </row>
    <row r="57838" spans="7:7">
      <c r="G57838"/>
    </row>
    <row r="57839" spans="7:7">
      <c r="G57839"/>
    </row>
    <row r="57840" spans="7:7">
      <c r="G57840"/>
    </row>
    <row r="57841" spans="7:7">
      <c r="G57841"/>
    </row>
    <row r="57842" spans="7:7">
      <c r="G57842"/>
    </row>
    <row r="57843" spans="7:7">
      <c r="G57843"/>
    </row>
    <row r="57844" spans="7:7">
      <c r="G57844"/>
    </row>
    <row r="57845" spans="7:7">
      <c r="G57845"/>
    </row>
    <row r="57846" spans="7:7">
      <c r="G57846"/>
    </row>
    <row r="57847" spans="7:7">
      <c r="G57847"/>
    </row>
    <row r="57848" spans="7:7">
      <c r="G57848"/>
    </row>
    <row r="57849" spans="7:7">
      <c r="G57849"/>
    </row>
    <row r="57850" spans="7:7">
      <c r="G57850"/>
    </row>
    <row r="57851" spans="7:7">
      <c r="G57851"/>
    </row>
    <row r="57852" spans="7:7">
      <c r="G57852"/>
    </row>
    <row r="57853" spans="7:7">
      <c r="G57853"/>
    </row>
    <row r="57854" spans="7:7">
      <c r="G57854"/>
    </row>
    <row r="57855" spans="7:7">
      <c r="G57855"/>
    </row>
    <row r="57856" spans="7:7">
      <c r="G57856"/>
    </row>
    <row r="57857" spans="7:7">
      <c r="G57857"/>
    </row>
    <row r="57858" spans="7:7">
      <c r="G57858"/>
    </row>
    <row r="57859" spans="7:7">
      <c r="G57859"/>
    </row>
    <row r="57860" spans="7:7">
      <c r="G57860"/>
    </row>
    <row r="57861" spans="7:7">
      <c r="G57861"/>
    </row>
    <row r="57862" spans="7:7">
      <c r="G57862"/>
    </row>
    <row r="57863" spans="7:7">
      <c r="G57863"/>
    </row>
    <row r="57864" spans="7:7">
      <c r="G57864"/>
    </row>
    <row r="57865" spans="7:7">
      <c r="G57865"/>
    </row>
    <row r="57866" spans="7:7">
      <c r="G57866"/>
    </row>
    <row r="57867" spans="7:7">
      <c r="G57867"/>
    </row>
    <row r="57868" spans="7:7">
      <c r="G57868"/>
    </row>
    <row r="57869" spans="7:7">
      <c r="G57869"/>
    </row>
    <row r="57870" spans="7:7">
      <c r="G57870"/>
    </row>
    <row r="57871" spans="7:7">
      <c r="G57871"/>
    </row>
    <row r="57872" spans="7:7">
      <c r="G57872"/>
    </row>
    <row r="57873" spans="7:7">
      <c r="G57873"/>
    </row>
    <row r="57874" spans="7:7">
      <c r="G57874"/>
    </row>
    <row r="57875" spans="7:7">
      <c r="G57875"/>
    </row>
    <row r="57876" spans="7:7">
      <c r="G57876"/>
    </row>
    <row r="57877" spans="7:7">
      <c r="G57877"/>
    </row>
    <row r="57878" spans="7:7">
      <c r="G57878"/>
    </row>
    <row r="57879" spans="7:7">
      <c r="G57879"/>
    </row>
    <row r="57880" spans="7:7">
      <c r="G57880"/>
    </row>
    <row r="57881" spans="7:7">
      <c r="G57881"/>
    </row>
    <row r="57882" spans="7:7">
      <c r="G57882"/>
    </row>
    <row r="57883" spans="7:7">
      <c r="G57883"/>
    </row>
    <row r="57884" spans="7:7">
      <c r="G57884"/>
    </row>
    <row r="57885" spans="7:7">
      <c r="G57885"/>
    </row>
    <row r="57886" spans="7:7">
      <c r="G57886"/>
    </row>
    <row r="57887" spans="7:7">
      <c r="G57887"/>
    </row>
    <row r="57888" spans="7:7">
      <c r="G57888"/>
    </row>
    <row r="57889" spans="7:7">
      <c r="G57889"/>
    </row>
    <row r="57890" spans="7:7">
      <c r="G57890"/>
    </row>
    <row r="57891" spans="7:7">
      <c r="G57891"/>
    </row>
    <row r="57892" spans="7:7">
      <c r="G57892"/>
    </row>
    <row r="57893" spans="7:7">
      <c r="G57893"/>
    </row>
    <row r="57894" spans="7:7">
      <c r="G57894"/>
    </row>
    <row r="57895" spans="7:7">
      <c r="G57895"/>
    </row>
    <row r="57896" spans="7:7">
      <c r="G57896"/>
    </row>
    <row r="57897" spans="7:7">
      <c r="G57897"/>
    </row>
    <row r="57898" spans="7:7">
      <c r="G57898"/>
    </row>
    <row r="57899" spans="7:7">
      <c r="G57899"/>
    </row>
    <row r="57900" spans="7:7">
      <c r="G57900"/>
    </row>
    <row r="57901" spans="7:7">
      <c r="G57901"/>
    </row>
    <row r="57902" spans="7:7">
      <c r="G57902"/>
    </row>
    <row r="57903" spans="7:7">
      <c r="G57903"/>
    </row>
    <row r="57904" spans="7:7">
      <c r="G57904"/>
    </row>
    <row r="57905" spans="7:7">
      <c r="G57905"/>
    </row>
    <row r="57906" spans="7:7">
      <c r="G57906"/>
    </row>
    <row r="57907" spans="7:7">
      <c r="G57907"/>
    </row>
    <row r="57908" spans="7:7">
      <c r="G57908"/>
    </row>
    <row r="57909" spans="7:7">
      <c r="G57909"/>
    </row>
    <row r="57910" spans="7:7">
      <c r="G57910"/>
    </row>
    <row r="57911" spans="7:7">
      <c r="G57911"/>
    </row>
    <row r="57912" spans="7:7">
      <c r="G57912"/>
    </row>
    <row r="57913" spans="7:7">
      <c r="G57913"/>
    </row>
    <row r="57914" spans="7:7">
      <c r="G57914"/>
    </row>
    <row r="57915" spans="7:7">
      <c r="G57915"/>
    </row>
    <row r="57916" spans="7:7">
      <c r="G57916"/>
    </row>
    <row r="57917" spans="7:7">
      <c r="G57917"/>
    </row>
    <row r="57918" spans="7:7">
      <c r="G57918"/>
    </row>
    <row r="57919" spans="7:7">
      <c r="G57919"/>
    </row>
    <row r="57920" spans="7:7">
      <c r="G57920"/>
    </row>
    <row r="57921" spans="7:7">
      <c r="G57921"/>
    </row>
    <row r="57922" spans="7:7">
      <c r="G57922"/>
    </row>
    <row r="57923" spans="7:7">
      <c r="G57923"/>
    </row>
    <row r="57924" spans="7:7">
      <c r="G57924"/>
    </row>
    <row r="57925" spans="7:7">
      <c r="G57925"/>
    </row>
    <row r="57926" spans="7:7">
      <c r="G57926"/>
    </row>
    <row r="57927" spans="7:7">
      <c r="G57927"/>
    </row>
    <row r="57928" spans="7:7">
      <c r="G57928"/>
    </row>
    <row r="57929" spans="7:7">
      <c r="G57929"/>
    </row>
    <row r="57930" spans="7:7">
      <c r="G57930"/>
    </row>
    <row r="57931" spans="7:7">
      <c r="G57931"/>
    </row>
    <row r="57932" spans="7:7">
      <c r="G57932"/>
    </row>
    <row r="57933" spans="7:7">
      <c r="G57933"/>
    </row>
    <row r="57934" spans="7:7">
      <c r="G57934"/>
    </row>
    <row r="57935" spans="7:7">
      <c r="G57935"/>
    </row>
    <row r="57936" spans="7:7">
      <c r="G57936"/>
    </row>
    <row r="57937" spans="7:7">
      <c r="G57937"/>
    </row>
    <row r="57938" spans="7:7">
      <c r="G57938"/>
    </row>
    <row r="57939" spans="7:7">
      <c r="G57939"/>
    </row>
    <row r="57940" spans="7:7">
      <c r="G57940"/>
    </row>
    <row r="57941" spans="7:7">
      <c r="G57941"/>
    </row>
    <row r="57942" spans="7:7">
      <c r="G57942"/>
    </row>
    <row r="57943" spans="7:7">
      <c r="G57943"/>
    </row>
    <row r="57944" spans="7:7">
      <c r="G57944"/>
    </row>
    <row r="57945" spans="7:7">
      <c r="G57945"/>
    </row>
    <row r="57946" spans="7:7">
      <c r="G57946"/>
    </row>
    <row r="57947" spans="7:7">
      <c r="G57947"/>
    </row>
    <row r="57948" spans="7:7">
      <c r="G57948"/>
    </row>
    <row r="57949" spans="7:7">
      <c r="G57949"/>
    </row>
    <row r="57950" spans="7:7">
      <c r="G57950"/>
    </row>
    <row r="57951" spans="7:7">
      <c r="G57951"/>
    </row>
    <row r="57952" spans="7:7">
      <c r="G57952"/>
    </row>
    <row r="57953" spans="7:7">
      <c r="G57953"/>
    </row>
    <row r="57954" spans="7:7">
      <c r="G57954"/>
    </row>
    <row r="57955" spans="7:7">
      <c r="G57955"/>
    </row>
    <row r="57956" spans="7:7">
      <c r="G57956"/>
    </row>
    <row r="57957" spans="7:7">
      <c r="G57957"/>
    </row>
    <row r="57958" spans="7:7">
      <c r="G57958"/>
    </row>
    <row r="57959" spans="7:7">
      <c r="G57959"/>
    </row>
    <row r="57960" spans="7:7">
      <c r="G57960"/>
    </row>
    <row r="57961" spans="7:7">
      <c r="G57961"/>
    </row>
    <row r="57962" spans="7:7">
      <c r="G57962"/>
    </row>
    <row r="57963" spans="7:7">
      <c r="G57963"/>
    </row>
    <row r="57964" spans="7:7">
      <c r="G57964"/>
    </row>
    <row r="57965" spans="7:7">
      <c r="G57965"/>
    </row>
    <row r="57966" spans="7:7">
      <c r="G57966"/>
    </row>
    <row r="57967" spans="7:7">
      <c r="G57967"/>
    </row>
    <row r="57968" spans="7:7">
      <c r="G57968"/>
    </row>
    <row r="57969" spans="7:7">
      <c r="G57969"/>
    </row>
    <row r="57970" spans="7:7">
      <c r="G57970"/>
    </row>
    <row r="57971" spans="7:7">
      <c r="G57971"/>
    </row>
    <row r="57972" spans="7:7">
      <c r="G57972"/>
    </row>
    <row r="57973" spans="7:7">
      <c r="G57973"/>
    </row>
    <row r="57974" spans="7:7">
      <c r="G57974"/>
    </row>
    <row r="57975" spans="7:7">
      <c r="G57975"/>
    </row>
    <row r="57976" spans="7:7">
      <c r="G57976"/>
    </row>
    <row r="57977" spans="7:7">
      <c r="G57977"/>
    </row>
    <row r="57978" spans="7:7">
      <c r="G57978"/>
    </row>
    <row r="57979" spans="7:7">
      <c r="G57979"/>
    </row>
    <row r="57980" spans="7:7">
      <c r="G57980"/>
    </row>
    <row r="57981" spans="7:7">
      <c r="G57981"/>
    </row>
    <row r="57982" spans="7:7">
      <c r="G57982"/>
    </row>
    <row r="57983" spans="7:7">
      <c r="G57983"/>
    </row>
    <row r="57984" spans="7:7">
      <c r="G57984"/>
    </row>
    <row r="57985" spans="7:7">
      <c r="G57985"/>
    </row>
    <row r="57986" spans="7:7">
      <c r="G57986"/>
    </row>
    <row r="57987" spans="7:7">
      <c r="G57987"/>
    </row>
    <row r="57988" spans="7:7">
      <c r="G57988"/>
    </row>
    <row r="57989" spans="7:7">
      <c r="G57989"/>
    </row>
    <row r="57990" spans="7:7">
      <c r="G57990"/>
    </row>
    <row r="57991" spans="7:7">
      <c r="G57991"/>
    </row>
    <row r="57992" spans="7:7">
      <c r="G57992"/>
    </row>
    <row r="57993" spans="7:7">
      <c r="G57993"/>
    </row>
    <row r="57994" spans="7:7">
      <c r="G57994"/>
    </row>
    <row r="57995" spans="7:7">
      <c r="G57995"/>
    </row>
    <row r="57996" spans="7:7">
      <c r="G57996"/>
    </row>
    <row r="57997" spans="7:7">
      <c r="G57997"/>
    </row>
    <row r="57998" spans="7:7">
      <c r="G57998"/>
    </row>
    <row r="57999" spans="7:7">
      <c r="G57999"/>
    </row>
    <row r="58000" spans="7:7">
      <c r="G58000"/>
    </row>
    <row r="58001" spans="7:7">
      <c r="G58001"/>
    </row>
    <row r="58002" spans="7:7">
      <c r="G58002"/>
    </row>
    <row r="58003" spans="7:7">
      <c r="G58003"/>
    </row>
    <row r="58004" spans="7:7">
      <c r="G58004"/>
    </row>
    <row r="58005" spans="7:7">
      <c r="G58005"/>
    </row>
    <row r="58006" spans="7:7">
      <c r="G58006"/>
    </row>
    <row r="58007" spans="7:7">
      <c r="G58007"/>
    </row>
    <row r="58008" spans="7:7">
      <c r="G58008"/>
    </row>
    <row r="58009" spans="7:7">
      <c r="G58009"/>
    </row>
    <row r="58010" spans="7:7">
      <c r="G58010"/>
    </row>
    <row r="58011" spans="7:7">
      <c r="G58011"/>
    </row>
    <row r="58012" spans="7:7">
      <c r="G58012"/>
    </row>
    <row r="58013" spans="7:7">
      <c r="G58013"/>
    </row>
    <row r="58014" spans="7:7">
      <c r="G58014"/>
    </row>
    <row r="58015" spans="7:7">
      <c r="G58015"/>
    </row>
    <row r="58016" spans="7:7">
      <c r="G58016"/>
    </row>
    <row r="58017" spans="7:7">
      <c r="G58017"/>
    </row>
    <row r="58018" spans="7:7">
      <c r="G58018"/>
    </row>
    <row r="58019" spans="7:7">
      <c r="G58019"/>
    </row>
    <row r="58020" spans="7:7">
      <c r="G58020"/>
    </row>
    <row r="58021" spans="7:7">
      <c r="G58021"/>
    </row>
    <row r="58022" spans="7:7">
      <c r="G58022"/>
    </row>
    <row r="58023" spans="7:7">
      <c r="G58023"/>
    </row>
    <row r="58024" spans="7:7">
      <c r="G58024"/>
    </row>
    <row r="58025" spans="7:7">
      <c r="G58025"/>
    </row>
    <row r="58026" spans="7:7">
      <c r="G58026"/>
    </row>
    <row r="58027" spans="7:7">
      <c r="G58027"/>
    </row>
    <row r="58028" spans="7:7">
      <c r="G58028"/>
    </row>
    <row r="58029" spans="7:7">
      <c r="G58029"/>
    </row>
    <row r="58030" spans="7:7">
      <c r="G58030"/>
    </row>
    <row r="58031" spans="7:7">
      <c r="G58031"/>
    </row>
    <row r="58032" spans="7:7">
      <c r="G58032"/>
    </row>
    <row r="58033" spans="7:7">
      <c r="G58033"/>
    </row>
    <row r="58034" spans="7:7">
      <c r="G58034"/>
    </row>
    <row r="58035" spans="7:7">
      <c r="G58035"/>
    </row>
    <row r="58036" spans="7:7">
      <c r="G58036"/>
    </row>
    <row r="58037" spans="7:7">
      <c r="G58037"/>
    </row>
    <row r="58038" spans="7:7">
      <c r="G58038"/>
    </row>
    <row r="58039" spans="7:7">
      <c r="G58039"/>
    </row>
    <row r="58040" spans="7:7">
      <c r="G58040"/>
    </row>
    <row r="58041" spans="7:7">
      <c r="G58041"/>
    </row>
    <row r="58042" spans="7:7">
      <c r="G58042"/>
    </row>
    <row r="58043" spans="7:7">
      <c r="G58043"/>
    </row>
    <row r="58044" spans="7:7">
      <c r="G58044"/>
    </row>
    <row r="58045" spans="7:7">
      <c r="G58045"/>
    </row>
    <row r="58046" spans="7:7">
      <c r="G58046"/>
    </row>
    <row r="58047" spans="7:7">
      <c r="G58047"/>
    </row>
    <row r="58048" spans="7:7">
      <c r="G58048"/>
    </row>
    <row r="58049" spans="7:7">
      <c r="G58049"/>
    </row>
    <row r="58050" spans="7:7">
      <c r="G58050"/>
    </row>
    <row r="58051" spans="7:7">
      <c r="G58051"/>
    </row>
    <row r="58052" spans="7:7">
      <c r="G58052"/>
    </row>
    <row r="58053" spans="7:7">
      <c r="G58053"/>
    </row>
    <row r="58054" spans="7:7">
      <c r="G58054"/>
    </row>
    <row r="58055" spans="7:7">
      <c r="G58055"/>
    </row>
    <row r="58056" spans="7:7">
      <c r="G58056"/>
    </row>
    <row r="58057" spans="7:7">
      <c r="G58057"/>
    </row>
    <row r="58058" spans="7:7">
      <c r="G58058"/>
    </row>
    <row r="58059" spans="7:7">
      <c r="G58059"/>
    </row>
    <row r="58060" spans="7:7">
      <c r="G58060"/>
    </row>
    <row r="58061" spans="7:7">
      <c r="G58061"/>
    </row>
    <row r="58062" spans="7:7">
      <c r="G58062"/>
    </row>
    <row r="58063" spans="7:7">
      <c r="G58063"/>
    </row>
    <row r="58064" spans="7:7">
      <c r="G58064"/>
    </row>
    <row r="58065" spans="7:7">
      <c r="G58065"/>
    </row>
    <row r="58066" spans="7:7">
      <c r="G58066"/>
    </row>
    <row r="58067" spans="7:7">
      <c r="G58067"/>
    </row>
    <row r="58068" spans="7:7">
      <c r="G58068"/>
    </row>
    <row r="58069" spans="7:7">
      <c r="G58069"/>
    </row>
    <row r="58070" spans="7:7">
      <c r="G58070"/>
    </row>
    <row r="58071" spans="7:7">
      <c r="G58071"/>
    </row>
    <row r="58072" spans="7:7">
      <c r="G58072"/>
    </row>
    <row r="58073" spans="7:7">
      <c r="G58073"/>
    </row>
    <row r="58074" spans="7:7">
      <c r="G58074"/>
    </row>
    <row r="58075" spans="7:7">
      <c r="G58075"/>
    </row>
    <row r="58076" spans="7:7">
      <c r="G58076"/>
    </row>
    <row r="58077" spans="7:7">
      <c r="G58077"/>
    </row>
    <row r="58078" spans="7:7">
      <c r="G58078"/>
    </row>
    <row r="58079" spans="7:7">
      <c r="G58079"/>
    </row>
    <row r="58080" spans="7:7">
      <c r="G58080"/>
    </row>
    <row r="58081" spans="7:7">
      <c r="G58081"/>
    </row>
    <row r="58082" spans="7:7">
      <c r="G58082"/>
    </row>
    <row r="58083" spans="7:7">
      <c r="G58083"/>
    </row>
    <row r="58084" spans="7:7">
      <c r="G58084"/>
    </row>
    <row r="58085" spans="7:7">
      <c r="G58085"/>
    </row>
    <row r="58086" spans="7:7">
      <c r="G58086"/>
    </row>
    <row r="58087" spans="7:7">
      <c r="G58087"/>
    </row>
    <row r="58088" spans="7:7">
      <c r="G58088"/>
    </row>
    <row r="58089" spans="7:7">
      <c r="G58089"/>
    </row>
    <row r="58090" spans="7:7">
      <c r="G58090"/>
    </row>
    <row r="58091" spans="7:7">
      <c r="G58091"/>
    </row>
    <row r="58092" spans="7:7">
      <c r="G58092"/>
    </row>
    <row r="58093" spans="7:7">
      <c r="G58093"/>
    </row>
    <row r="58094" spans="7:7">
      <c r="G58094"/>
    </row>
    <row r="58095" spans="7:7">
      <c r="G58095"/>
    </row>
    <row r="58096" spans="7:7">
      <c r="G58096"/>
    </row>
    <row r="58097" spans="7:7">
      <c r="G58097"/>
    </row>
    <row r="58098" spans="7:7">
      <c r="G58098"/>
    </row>
    <row r="58099" spans="7:7">
      <c r="G58099"/>
    </row>
    <row r="58100" spans="7:7">
      <c r="G58100"/>
    </row>
    <row r="58101" spans="7:7">
      <c r="G58101"/>
    </row>
    <row r="58102" spans="7:7">
      <c r="G58102"/>
    </row>
    <row r="58103" spans="7:7">
      <c r="G58103"/>
    </row>
    <row r="58104" spans="7:7">
      <c r="G58104"/>
    </row>
    <row r="58105" spans="7:7">
      <c r="G58105"/>
    </row>
    <row r="58106" spans="7:7">
      <c r="G58106"/>
    </row>
    <row r="58107" spans="7:7">
      <c r="G58107"/>
    </row>
    <row r="58108" spans="7:7">
      <c r="G58108"/>
    </row>
    <row r="58109" spans="7:7">
      <c r="G58109"/>
    </row>
    <row r="58110" spans="7:7">
      <c r="G58110"/>
    </row>
    <row r="58111" spans="7:7">
      <c r="G58111"/>
    </row>
    <row r="58112" spans="7:7">
      <c r="G58112"/>
    </row>
    <row r="58113" spans="7:7">
      <c r="G58113"/>
    </row>
    <row r="58114" spans="7:7">
      <c r="G58114"/>
    </row>
    <row r="58115" spans="7:7">
      <c r="G58115"/>
    </row>
    <row r="58116" spans="7:7">
      <c r="G58116"/>
    </row>
    <row r="58117" spans="7:7">
      <c r="G58117"/>
    </row>
    <row r="58118" spans="7:7">
      <c r="G58118"/>
    </row>
    <row r="58119" spans="7:7">
      <c r="G58119"/>
    </row>
    <row r="58120" spans="7:7">
      <c r="G58120"/>
    </row>
    <row r="58121" spans="7:7">
      <c r="G58121"/>
    </row>
    <row r="58122" spans="7:7">
      <c r="G58122"/>
    </row>
    <row r="58123" spans="7:7">
      <c r="G58123"/>
    </row>
    <row r="58124" spans="7:7">
      <c r="G58124"/>
    </row>
    <row r="58125" spans="7:7">
      <c r="G58125"/>
    </row>
    <row r="58126" spans="7:7">
      <c r="G58126"/>
    </row>
    <row r="58127" spans="7:7">
      <c r="G58127"/>
    </row>
    <row r="58128" spans="7:7">
      <c r="G58128"/>
    </row>
    <row r="58129" spans="7:7">
      <c r="G58129"/>
    </row>
    <row r="58130" spans="7:7">
      <c r="G58130"/>
    </row>
    <row r="58131" spans="7:7">
      <c r="G58131"/>
    </row>
    <row r="58132" spans="7:7">
      <c r="G58132"/>
    </row>
    <row r="58133" spans="7:7">
      <c r="G58133"/>
    </row>
    <row r="58134" spans="7:7">
      <c r="G58134"/>
    </row>
    <row r="58135" spans="7:7">
      <c r="G58135"/>
    </row>
    <row r="58136" spans="7:7">
      <c r="G58136"/>
    </row>
    <row r="58137" spans="7:7">
      <c r="G58137"/>
    </row>
    <row r="58138" spans="7:7">
      <c r="G58138"/>
    </row>
    <row r="58139" spans="7:7">
      <c r="G58139"/>
    </row>
    <row r="58140" spans="7:7">
      <c r="G58140"/>
    </row>
    <row r="58141" spans="7:7">
      <c r="G58141"/>
    </row>
    <row r="58142" spans="7:7">
      <c r="G58142"/>
    </row>
    <row r="58143" spans="7:7">
      <c r="G58143"/>
    </row>
    <row r="58144" spans="7:7">
      <c r="G58144"/>
    </row>
    <row r="58145" spans="7:7">
      <c r="G58145"/>
    </row>
    <row r="58146" spans="7:7">
      <c r="G58146"/>
    </row>
    <row r="58147" spans="7:7">
      <c r="G58147"/>
    </row>
    <row r="58148" spans="7:7">
      <c r="G58148"/>
    </row>
    <row r="58149" spans="7:7">
      <c r="G58149"/>
    </row>
    <row r="58150" spans="7:7">
      <c r="G58150"/>
    </row>
    <row r="58151" spans="7:7">
      <c r="G58151"/>
    </row>
    <row r="58152" spans="7:7">
      <c r="G58152"/>
    </row>
    <row r="58153" spans="7:7">
      <c r="G58153"/>
    </row>
    <row r="58154" spans="7:7">
      <c r="G58154"/>
    </row>
    <row r="58155" spans="7:7">
      <c r="G58155"/>
    </row>
    <row r="58156" spans="7:7">
      <c r="G58156"/>
    </row>
    <row r="58157" spans="7:7">
      <c r="G58157"/>
    </row>
    <row r="58158" spans="7:7">
      <c r="G58158"/>
    </row>
    <row r="58159" spans="7:7">
      <c r="G58159"/>
    </row>
    <row r="58160" spans="7:7">
      <c r="G58160"/>
    </row>
    <row r="58161" spans="7:7">
      <c r="G58161"/>
    </row>
    <row r="58162" spans="7:7">
      <c r="G58162"/>
    </row>
    <row r="58163" spans="7:7">
      <c r="G58163"/>
    </row>
    <row r="58164" spans="7:7">
      <c r="G58164"/>
    </row>
    <row r="58165" spans="7:7">
      <c r="G58165"/>
    </row>
    <row r="58166" spans="7:7">
      <c r="G58166"/>
    </row>
    <row r="58167" spans="7:7">
      <c r="G58167"/>
    </row>
    <row r="58168" spans="7:7">
      <c r="G58168"/>
    </row>
    <row r="58169" spans="7:7">
      <c r="G58169"/>
    </row>
    <row r="58170" spans="7:7">
      <c r="G58170"/>
    </row>
    <row r="58171" spans="7:7">
      <c r="G58171"/>
    </row>
    <row r="58172" spans="7:7">
      <c r="G58172"/>
    </row>
    <row r="58173" spans="7:7">
      <c r="G58173"/>
    </row>
    <row r="58174" spans="7:7">
      <c r="G58174"/>
    </row>
    <row r="58175" spans="7:7">
      <c r="G58175"/>
    </row>
    <row r="58176" spans="7:7">
      <c r="G58176"/>
    </row>
    <row r="58177" spans="7:7">
      <c r="G58177"/>
    </row>
    <row r="58178" spans="7:7">
      <c r="G58178"/>
    </row>
    <row r="58179" spans="7:7">
      <c r="G58179"/>
    </row>
    <row r="58180" spans="7:7">
      <c r="G58180"/>
    </row>
    <row r="58181" spans="7:7">
      <c r="G58181"/>
    </row>
    <row r="58182" spans="7:7">
      <c r="G58182"/>
    </row>
    <row r="58183" spans="7:7">
      <c r="G58183"/>
    </row>
    <row r="58184" spans="7:7">
      <c r="G58184"/>
    </row>
    <row r="58185" spans="7:7">
      <c r="G58185"/>
    </row>
    <row r="58186" spans="7:7">
      <c r="G58186"/>
    </row>
    <row r="58187" spans="7:7">
      <c r="G58187"/>
    </row>
    <row r="58188" spans="7:7">
      <c r="G58188"/>
    </row>
    <row r="58189" spans="7:7">
      <c r="G58189"/>
    </row>
    <row r="58190" spans="7:7">
      <c r="G58190"/>
    </row>
    <row r="58191" spans="7:7">
      <c r="G58191"/>
    </row>
    <row r="58192" spans="7:7">
      <c r="G58192"/>
    </row>
    <row r="58193" spans="7:7">
      <c r="G58193"/>
    </row>
    <row r="58194" spans="7:7">
      <c r="G58194"/>
    </row>
    <row r="58195" spans="7:7">
      <c r="G58195"/>
    </row>
    <row r="58196" spans="7:7">
      <c r="G58196"/>
    </row>
    <row r="58197" spans="7:7">
      <c r="G58197"/>
    </row>
    <row r="58198" spans="7:7">
      <c r="G58198"/>
    </row>
    <row r="58199" spans="7:7">
      <c r="G58199"/>
    </row>
    <row r="58200" spans="7:7">
      <c r="G58200"/>
    </row>
    <row r="58201" spans="7:7">
      <c r="G58201"/>
    </row>
    <row r="58202" spans="7:7">
      <c r="G58202"/>
    </row>
    <row r="58203" spans="7:7">
      <c r="G58203"/>
    </row>
    <row r="58204" spans="7:7">
      <c r="G58204"/>
    </row>
    <row r="58205" spans="7:7">
      <c r="G58205"/>
    </row>
    <row r="58206" spans="7:7">
      <c r="G58206"/>
    </row>
    <row r="58207" spans="7:7">
      <c r="G58207"/>
    </row>
    <row r="58208" spans="7:7">
      <c r="G58208"/>
    </row>
    <row r="58209" spans="7:7">
      <c r="G58209"/>
    </row>
    <row r="58210" spans="7:7">
      <c r="G58210"/>
    </row>
    <row r="58211" spans="7:7">
      <c r="G58211"/>
    </row>
    <row r="58212" spans="7:7">
      <c r="G58212"/>
    </row>
    <row r="58213" spans="7:7">
      <c r="G58213"/>
    </row>
    <row r="58214" spans="7:7">
      <c r="G58214"/>
    </row>
    <row r="58215" spans="7:7">
      <c r="G58215"/>
    </row>
    <row r="58216" spans="7:7">
      <c r="G58216"/>
    </row>
    <row r="58217" spans="7:7">
      <c r="G58217"/>
    </row>
    <row r="58218" spans="7:7">
      <c r="G58218"/>
    </row>
    <row r="58219" spans="7:7">
      <c r="G58219"/>
    </row>
    <row r="58220" spans="7:7">
      <c r="G58220"/>
    </row>
    <row r="58221" spans="7:7">
      <c r="G58221"/>
    </row>
    <row r="58222" spans="7:7">
      <c r="G58222"/>
    </row>
    <row r="58223" spans="7:7">
      <c r="G58223"/>
    </row>
    <row r="58224" spans="7:7">
      <c r="G58224"/>
    </row>
    <row r="58225" spans="7:7">
      <c r="G58225"/>
    </row>
    <row r="58226" spans="7:7">
      <c r="G58226"/>
    </row>
    <row r="58227" spans="7:7">
      <c r="G58227"/>
    </row>
    <row r="58228" spans="7:7">
      <c r="G58228"/>
    </row>
    <row r="58229" spans="7:7">
      <c r="G58229"/>
    </row>
    <row r="58230" spans="7:7">
      <c r="G58230"/>
    </row>
    <row r="58231" spans="7:7">
      <c r="G58231"/>
    </row>
    <row r="58232" spans="7:7">
      <c r="G58232"/>
    </row>
    <row r="58233" spans="7:7">
      <c r="G58233"/>
    </row>
    <row r="58234" spans="7:7">
      <c r="G58234"/>
    </row>
    <row r="58235" spans="7:7">
      <c r="G58235"/>
    </row>
    <row r="58236" spans="7:7">
      <c r="G58236"/>
    </row>
    <row r="58237" spans="7:7">
      <c r="G58237"/>
    </row>
    <row r="58238" spans="7:7">
      <c r="G58238"/>
    </row>
    <row r="58239" spans="7:7">
      <c r="G58239"/>
    </row>
    <row r="58240" spans="7:7">
      <c r="G58240"/>
    </row>
    <row r="58241" spans="7:7">
      <c r="G58241"/>
    </row>
    <row r="58242" spans="7:7">
      <c r="G58242"/>
    </row>
    <row r="58243" spans="7:7">
      <c r="G58243"/>
    </row>
    <row r="58244" spans="7:7">
      <c r="G58244"/>
    </row>
    <row r="58245" spans="7:7">
      <c r="G58245"/>
    </row>
    <row r="58246" spans="7:7">
      <c r="G58246"/>
    </row>
    <row r="58247" spans="7:7">
      <c r="G58247"/>
    </row>
    <row r="58248" spans="7:7">
      <c r="G58248"/>
    </row>
    <row r="58249" spans="7:7">
      <c r="G58249"/>
    </row>
    <row r="58250" spans="7:7">
      <c r="G58250"/>
    </row>
    <row r="58251" spans="7:7">
      <c r="G58251"/>
    </row>
    <row r="58252" spans="7:7">
      <c r="G58252"/>
    </row>
    <row r="58253" spans="7:7">
      <c r="G58253"/>
    </row>
    <row r="58254" spans="7:7">
      <c r="G58254"/>
    </row>
    <row r="58255" spans="7:7">
      <c r="G58255"/>
    </row>
    <row r="58256" spans="7:7">
      <c r="G58256"/>
    </row>
    <row r="58257" spans="7:7">
      <c r="G58257"/>
    </row>
    <row r="58258" spans="7:7">
      <c r="G58258"/>
    </row>
    <row r="58259" spans="7:7">
      <c r="G58259"/>
    </row>
    <row r="58260" spans="7:7">
      <c r="G58260"/>
    </row>
    <row r="58261" spans="7:7">
      <c r="G58261"/>
    </row>
    <row r="58262" spans="7:7">
      <c r="G58262"/>
    </row>
    <row r="58263" spans="7:7">
      <c r="G58263"/>
    </row>
    <row r="58264" spans="7:7">
      <c r="G58264"/>
    </row>
    <row r="58265" spans="7:7">
      <c r="G58265"/>
    </row>
    <row r="58266" spans="7:7">
      <c r="G58266"/>
    </row>
    <row r="58267" spans="7:7">
      <c r="G58267"/>
    </row>
    <row r="58268" spans="7:7">
      <c r="G58268"/>
    </row>
    <row r="58269" spans="7:7">
      <c r="G58269"/>
    </row>
    <row r="58270" spans="7:7">
      <c r="G58270"/>
    </row>
    <row r="58271" spans="7:7">
      <c r="G58271"/>
    </row>
    <row r="58272" spans="7:7">
      <c r="G58272"/>
    </row>
    <row r="58273" spans="7:7">
      <c r="G58273"/>
    </row>
    <row r="58274" spans="7:7">
      <c r="G58274"/>
    </row>
    <row r="58275" spans="7:7">
      <c r="G58275"/>
    </row>
    <row r="58276" spans="7:7">
      <c r="G58276"/>
    </row>
    <row r="58277" spans="7:7">
      <c r="G58277"/>
    </row>
    <row r="58278" spans="7:7">
      <c r="G58278"/>
    </row>
    <row r="58279" spans="7:7">
      <c r="G58279"/>
    </row>
    <row r="58280" spans="7:7">
      <c r="G58280"/>
    </row>
    <row r="58281" spans="7:7">
      <c r="G58281"/>
    </row>
    <row r="58282" spans="7:7">
      <c r="G58282"/>
    </row>
    <row r="58283" spans="7:7">
      <c r="G58283"/>
    </row>
    <row r="58284" spans="7:7">
      <c r="G58284"/>
    </row>
    <row r="58285" spans="7:7">
      <c r="G58285"/>
    </row>
    <row r="58286" spans="7:7">
      <c r="G58286"/>
    </row>
    <row r="58287" spans="7:7">
      <c r="G58287"/>
    </row>
    <row r="58288" spans="7:7">
      <c r="G58288"/>
    </row>
    <row r="58289" spans="7:7">
      <c r="G58289"/>
    </row>
    <row r="58290" spans="7:7">
      <c r="G58290"/>
    </row>
    <row r="58291" spans="7:7">
      <c r="G58291"/>
    </row>
    <row r="58292" spans="7:7">
      <c r="G58292"/>
    </row>
    <row r="58293" spans="7:7">
      <c r="G58293"/>
    </row>
    <row r="58294" spans="7:7">
      <c r="G58294"/>
    </row>
    <row r="58295" spans="7:7">
      <c r="G58295"/>
    </row>
    <row r="58296" spans="7:7">
      <c r="G58296"/>
    </row>
    <row r="58297" spans="7:7">
      <c r="G58297"/>
    </row>
    <row r="58298" spans="7:7">
      <c r="G58298"/>
    </row>
    <row r="58299" spans="7:7">
      <c r="G58299"/>
    </row>
    <row r="58300" spans="7:7">
      <c r="G58300"/>
    </row>
    <row r="58301" spans="7:7">
      <c r="G58301"/>
    </row>
    <row r="58302" spans="7:7">
      <c r="G58302"/>
    </row>
    <row r="58303" spans="7:7">
      <c r="G58303"/>
    </row>
    <row r="58304" spans="7:7">
      <c r="G58304"/>
    </row>
    <row r="58305" spans="7:7">
      <c r="G58305"/>
    </row>
    <row r="58306" spans="7:7">
      <c r="G58306"/>
    </row>
    <row r="58307" spans="7:7">
      <c r="G58307"/>
    </row>
    <row r="58308" spans="7:7">
      <c r="G58308"/>
    </row>
    <row r="58309" spans="7:7">
      <c r="G58309"/>
    </row>
    <row r="58310" spans="7:7">
      <c r="G58310"/>
    </row>
    <row r="58311" spans="7:7">
      <c r="G58311"/>
    </row>
    <row r="58312" spans="7:7">
      <c r="G58312"/>
    </row>
    <row r="58313" spans="7:7">
      <c r="G58313"/>
    </row>
    <row r="58314" spans="7:7">
      <c r="G58314"/>
    </row>
    <row r="58315" spans="7:7">
      <c r="G58315"/>
    </row>
    <row r="58316" spans="7:7">
      <c r="G58316"/>
    </row>
    <row r="58317" spans="7:7">
      <c r="G58317"/>
    </row>
    <row r="58318" spans="7:7">
      <c r="G58318"/>
    </row>
    <row r="58319" spans="7:7">
      <c r="G58319"/>
    </row>
    <row r="58320" spans="7:7">
      <c r="G58320"/>
    </row>
    <row r="58321" spans="7:7">
      <c r="G58321"/>
    </row>
    <row r="58322" spans="7:7">
      <c r="G58322"/>
    </row>
    <row r="58323" spans="7:7">
      <c r="G58323"/>
    </row>
    <row r="58324" spans="7:7">
      <c r="G58324"/>
    </row>
    <row r="58325" spans="7:7">
      <c r="G58325"/>
    </row>
    <row r="58326" spans="7:7">
      <c r="G58326"/>
    </row>
    <row r="58327" spans="7:7">
      <c r="G58327"/>
    </row>
    <row r="58328" spans="7:7">
      <c r="G58328"/>
    </row>
    <row r="58329" spans="7:7">
      <c r="G58329"/>
    </row>
    <row r="58330" spans="7:7">
      <c r="G58330"/>
    </row>
    <row r="58331" spans="7:7">
      <c r="G58331"/>
    </row>
    <row r="58332" spans="7:7">
      <c r="G58332"/>
    </row>
    <row r="58333" spans="7:7">
      <c r="G58333"/>
    </row>
    <row r="58334" spans="7:7">
      <c r="G58334"/>
    </row>
    <row r="58335" spans="7:7">
      <c r="G58335"/>
    </row>
    <row r="58336" spans="7:7">
      <c r="G58336"/>
    </row>
    <row r="58337" spans="7:7">
      <c r="G58337"/>
    </row>
    <row r="58338" spans="7:7">
      <c r="G58338"/>
    </row>
    <row r="58339" spans="7:7">
      <c r="G58339"/>
    </row>
    <row r="58340" spans="7:7">
      <c r="G58340"/>
    </row>
    <row r="58341" spans="7:7">
      <c r="G58341"/>
    </row>
    <row r="58342" spans="7:7">
      <c r="G58342"/>
    </row>
    <row r="58343" spans="7:7">
      <c r="G58343"/>
    </row>
    <row r="58344" spans="7:7">
      <c r="G58344"/>
    </row>
    <row r="58345" spans="7:7">
      <c r="G58345"/>
    </row>
    <row r="58346" spans="7:7">
      <c r="G58346"/>
    </row>
    <row r="58347" spans="7:7">
      <c r="G58347"/>
    </row>
    <row r="58348" spans="7:7">
      <c r="G58348"/>
    </row>
    <row r="58349" spans="7:7">
      <c r="G58349"/>
    </row>
    <row r="58350" spans="7:7">
      <c r="G58350"/>
    </row>
    <row r="58351" spans="7:7">
      <c r="G58351"/>
    </row>
    <row r="58352" spans="7:7">
      <c r="G58352"/>
    </row>
    <row r="58353" spans="7:7">
      <c r="G58353"/>
    </row>
    <row r="58354" spans="7:7">
      <c r="G58354"/>
    </row>
    <row r="58355" spans="7:7">
      <c r="G58355"/>
    </row>
    <row r="58356" spans="7:7">
      <c r="G58356"/>
    </row>
    <row r="58357" spans="7:7">
      <c r="G58357"/>
    </row>
    <row r="58358" spans="7:7">
      <c r="G58358"/>
    </row>
    <row r="58359" spans="7:7">
      <c r="G58359"/>
    </row>
    <row r="58360" spans="7:7">
      <c r="G58360"/>
    </row>
    <row r="58361" spans="7:7">
      <c r="G58361"/>
    </row>
    <row r="58362" spans="7:7">
      <c r="G58362"/>
    </row>
    <row r="58363" spans="7:7">
      <c r="G58363"/>
    </row>
    <row r="58364" spans="7:7">
      <c r="G58364"/>
    </row>
    <row r="58365" spans="7:7">
      <c r="G58365"/>
    </row>
    <row r="58366" spans="7:7">
      <c r="G58366"/>
    </row>
    <row r="58367" spans="7:7">
      <c r="G58367"/>
    </row>
    <row r="58368" spans="7:7">
      <c r="G58368"/>
    </row>
    <row r="58369" spans="7:7">
      <c r="G58369"/>
    </row>
    <row r="58370" spans="7:7">
      <c r="G58370"/>
    </row>
    <row r="58371" spans="7:7">
      <c r="G58371"/>
    </row>
    <row r="58372" spans="7:7">
      <c r="G58372"/>
    </row>
    <row r="58373" spans="7:7">
      <c r="G58373"/>
    </row>
    <row r="58374" spans="7:7">
      <c r="G58374"/>
    </row>
    <row r="58375" spans="7:7">
      <c r="G58375"/>
    </row>
    <row r="58376" spans="7:7">
      <c r="G58376"/>
    </row>
    <row r="58377" spans="7:7">
      <c r="G58377"/>
    </row>
    <row r="58378" spans="7:7">
      <c r="G58378"/>
    </row>
    <row r="58379" spans="7:7">
      <c r="G58379"/>
    </row>
    <row r="58380" spans="7:7">
      <c r="G58380"/>
    </row>
    <row r="58381" spans="7:7">
      <c r="G58381"/>
    </row>
    <row r="58382" spans="7:7">
      <c r="G58382"/>
    </row>
    <row r="58383" spans="7:7">
      <c r="G58383"/>
    </row>
    <row r="58384" spans="7:7">
      <c r="G58384"/>
    </row>
    <row r="58385" spans="7:7">
      <c r="G58385"/>
    </row>
    <row r="58386" spans="7:7">
      <c r="G58386"/>
    </row>
    <row r="58387" spans="7:7">
      <c r="G58387"/>
    </row>
    <row r="58388" spans="7:7">
      <c r="G58388"/>
    </row>
    <row r="58389" spans="7:7">
      <c r="G58389"/>
    </row>
    <row r="58390" spans="7:7">
      <c r="G58390"/>
    </row>
    <row r="58391" spans="7:7">
      <c r="G58391"/>
    </row>
    <row r="58392" spans="7:7">
      <c r="G58392"/>
    </row>
    <row r="58393" spans="7:7">
      <c r="G58393"/>
    </row>
    <row r="58394" spans="7:7">
      <c r="G58394"/>
    </row>
    <row r="58395" spans="7:7">
      <c r="G58395"/>
    </row>
    <row r="58396" spans="7:7">
      <c r="G58396"/>
    </row>
    <row r="58397" spans="7:7">
      <c r="G58397"/>
    </row>
    <row r="58398" spans="7:7">
      <c r="G58398"/>
    </row>
    <row r="58399" spans="7:7">
      <c r="G58399"/>
    </row>
    <row r="58400" spans="7:7">
      <c r="G58400"/>
    </row>
    <row r="58401" spans="7:7">
      <c r="G58401"/>
    </row>
    <row r="58402" spans="7:7">
      <c r="G58402"/>
    </row>
    <row r="58403" spans="7:7">
      <c r="G58403"/>
    </row>
    <row r="58404" spans="7:7">
      <c r="G58404"/>
    </row>
    <row r="58405" spans="7:7">
      <c r="G58405"/>
    </row>
    <row r="58406" spans="7:7">
      <c r="G58406"/>
    </row>
    <row r="58407" spans="7:7">
      <c r="G58407"/>
    </row>
    <row r="58408" spans="7:7">
      <c r="G58408"/>
    </row>
    <row r="58409" spans="7:7">
      <c r="G58409"/>
    </row>
    <row r="58410" spans="7:7">
      <c r="G58410"/>
    </row>
    <row r="58411" spans="7:7">
      <c r="G58411"/>
    </row>
    <row r="58412" spans="7:7">
      <c r="G58412"/>
    </row>
    <row r="58413" spans="7:7">
      <c r="G58413"/>
    </row>
    <row r="58414" spans="7:7">
      <c r="G58414"/>
    </row>
    <row r="58415" spans="7:7">
      <c r="G58415"/>
    </row>
    <row r="58416" spans="7:7">
      <c r="G58416"/>
    </row>
    <row r="58417" spans="7:7">
      <c r="G58417"/>
    </row>
    <row r="58418" spans="7:7">
      <c r="G58418"/>
    </row>
    <row r="58419" spans="7:7">
      <c r="G58419"/>
    </row>
    <row r="58420" spans="7:7">
      <c r="G58420"/>
    </row>
    <row r="58421" spans="7:7">
      <c r="G58421"/>
    </row>
    <row r="58422" spans="7:7">
      <c r="G58422"/>
    </row>
    <row r="58423" spans="7:7">
      <c r="G58423"/>
    </row>
    <row r="58424" spans="7:7">
      <c r="G58424"/>
    </row>
    <row r="58425" spans="7:7">
      <c r="G58425"/>
    </row>
    <row r="58426" spans="7:7">
      <c r="G58426"/>
    </row>
    <row r="58427" spans="7:7">
      <c r="G58427"/>
    </row>
    <row r="58428" spans="7:7">
      <c r="G58428"/>
    </row>
    <row r="58429" spans="7:7">
      <c r="G58429"/>
    </row>
    <row r="58430" spans="7:7">
      <c r="G58430"/>
    </row>
    <row r="58431" spans="7:7">
      <c r="G58431"/>
    </row>
    <row r="58432" spans="7:7">
      <c r="G58432"/>
    </row>
    <row r="58433" spans="7:7">
      <c r="G58433"/>
    </row>
    <row r="58434" spans="7:7">
      <c r="G58434"/>
    </row>
    <row r="58435" spans="7:7">
      <c r="G58435"/>
    </row>
    <row r="58436" spans="7:7">
      <c r="G58436"/>
    </row>
    <row r="58437" spans="7:7">
      <c r="G58437"/>
    </row>
    <row r="58438" spans="7:7">
      <c r="G58438"/>
    </row>
    <row r="58439" spans="7:7">
      <c r="G58439"/>
    </row>
    <row r="58440" spans="7:7">
      <c r="G58440"/>
    </row>
    <row r="58441" spans="7:7">
      <c r="G58441"/>
    </row>
    <row r="58442" spans="7:7">
      <c r="G58442"/>
    </row>
    <row r="58443" spans="7:7">
      <c r="G58443"/>
    </row>
    <row r="58444" spans="7:7">
      <c r="G58444"/>
    </row>
    <row r="58445" spans="7:7">
      <c r="G58445"/>
    </row>
    <row r="58446" spans="7:7">
      <c r="G58446"/>
    </row>
    <row r="58447" spans="7:7">
      <c r="G58447"/>
    </row>
    <row r="58448" spans="7:7">
      <c r="G58448"/>
    </row>
    <row r="58449" spans="7:7">
      <c r="G58449"/>
    </row>
    <row r="58450" spans="7:7">
      <c r="G58450"/>
    </row>
    <row r="58451" spans="7:7">
      <c r="G58451"/>
    </row>
    <row r="58452" spans="7:7">
      <c r="G58452"/>
    </row>
    <row r="58453" spans="7:7">
      <c r="G58453"/>
    </row>
    <row r="58454" spans="7:7">
      <c r="G58454"/>
    </row>
    <row r="58455" spans="7:7">
      <c r="G58455"/>
    </row>
    <row r="58456" spans="7:7">
      <c r="G58456"/>
    </row>
    <row r="58457" spans="7:7">
      <c r="G58457"/>
    </row>
    <row r="58458" spans="7:7">
      <c r="G58458"/>
    </row>
    <row r="58459" spans="7:7">
      <c r="G58459"/>
    </row>
    <row r="58460" spans="7:7">
      <c r="G58460"/>
    </row>
    <row r="58461" spans="7:7">
      <c r="G58461"/>
    </row>
    <row r="58462" spans="7:7">
      <c r="G58462"/>
    </row>
    <row r="58463" spans="7:7">
      <c r="G58463"/>
    </row>
    <row r="58464" spans="7:7">
      <c r="G58464"/>
    </row>
    <row r="58465" spans="7:7">
      <c r="G58465"/>
    </row>
    <row r="58466" spans="7:7">
      <c r="G58466"/>
    </row>
    <row r="58467" spans="7:7">
      <c r="G58467"/>
    </row>
    <row r="58468" spans="7:7">
      <c r="G58468"/>
    </row>
    <row r="58469" spans="7:7">
      <c r="G58469"/>
    </row>
    <row r="58470" spans="7:7">
      <c r="G58470"/>
    </row>
    <row r="58471" spans="7:7">
      <c r="G58471"/>
    </row>
    <row r="58472" spans="7:7">
      <c r="G58472"/>
    </row>
    <row r="58473" spans="7:7">
      <c r="G58473"/>
    </row>
    <row r="58474" spans="7:7">
      <c r="G58474"/>
    </row>
    <row r="58475" spans="7:7">
      <c r="G58475"/>
    </row>
    <row r="58476" spans="7:7">
      <c r="G58476"/>
    </row>
    <row r="58477" spans="7:7">
      <c r="G58477"/>
    </row>
    <row r="58478" spans="7:7">
      <c r="G58478"/>
    </row>
    <row r="58479" spans="7:7">
      <c r="G58479"/>
    </row>
    <row r="58480" spans="7:7">
      <c r="G58480"/>
    </row>
    <row r="58481" spans="7:7">
      <c r="G58481"/>
    </row>
    <row r="58482" spans="7:7">
      <c r="G58482"/>
    </row>
    <row r="58483" spans="7:7">
      <c r="G58483"/>
    </row>
    <row r="58484" spans="7:7">
      <c r="G58484"/>
    </row>
    <row r="58485" spans="7:7">
      <c r="G58485"/>
    </row>
    <row r="58486" spans="7:7">
      <c r="G58486"/>
    </row>
    <row r="58487" spans="7:7">
      <c r="G58487"/>
    </row>
    <row r="58488" spans="7:7">
      <c r="G58488"/>
    </row>
    <row r="58489" spans="7:7">
      <c r="G58489"/>
    </row>
    <row r="58490" spans="7:7">
      <c r="G58490"/>
    </row>
    <row r="58491" spans="7:7">
      <c r="G58491"/>
    </row>
    <row r="58492" spans="7:7">
      <c r="G58492"/>
    </row>
    <row r="58493" spans="7:7">
      <c r="G58493"/>
    </row>
    <row r="58494" spans="7:7">
      <c r="G58494"/>
    </row>
    <row r="58495" spans="7:7">
      <c r="G58495"/>
    </row>
    <row r="58496" spans="7:7">
      <c r="G58496"/>
    </row>
    <row r="58497" spans="7:7">
      <c r="G58497"/>
    </row>
    <row r="58498" spans="7:7">
      <c r="G58498"/>
    </row>
    <row r="58499" spans="7:7">
      <c r="G58499"/>
    </row>
    <row r="58500" spans="7:7">
      <c r="G58500"/>
    </row>
    <row r="58501" spans="7:7">
      <c r="G58501"/>
    </row>
    <row r="58502" spans="7:7">
      <c r="G58502"/>
    </row>
    <row r="58503" spans="7:7">
      <c r="G58503"/>
    </row>
    <row r="58504" spans="7:7">
      <c r="G58504"/>
    </row>
    <row r="58505" spans="7:7">
      <c r="G58505"/>
    </row>
    <row r="58506" spans="7:7">
      <c r="G58506"/>
    </row>
    <row r="58507" spans="7:7">
      <c r="G58507"/>
    </row>
    <row r="58508" spans="7:7">
      <c r="G58508"/>
    </row>
    <row r="58509" spans="7:7">
      <c r="G58509"/>
    </row>
    <row r="58510" spans="7:7">
      <c r="G58510"/>
    </row>
    <row r="58511" spans="7:7">
      <c r="G58511"/>
    </row>
    <row r="58512" spans="7:7">
      <c r="G58512"/>
    </row>
    <row r="58513" spans="7:7">
      <c r="G58513"/>
    </row>
    <row r="58514" spans="7:7">
      <c r="G58514"/>
    </row>
    <row r="58515" spans="7:7">
      <c r="G58515"/>
    </row>
    <row r="58516" spans="7:7">
      <c r="G58516"/>
    </row>
    <row r="58517" spans="7:7">
      <c r="G58517"/>
    </row>
    <row r="58518" spans="7:7">
      <c r="G58518"/>
    </row>
    <row r="58519" spans="7:7">
      <c r="G58519"/>
    </row>
    <row r="58520" spans="7:7">
      <c r="G58520"/>
    </row>
    <row r="58521" spans="7:7">
      <c r="G58521"/>
    </row>
    <row r="58522" spans="7:7">
      <c r="G58522"/>
    </row>
    <row r="58523" spans="7:7">
      <c r="G58523"/>
    </row>
    <row r="58524" spans="7:7">
      <c r="G58524"/>
    </row>
    <row r="58525" spans="7:7">
      <c r="G58525"/>
    </row>
    <row r="58526" spans="7:7">
      <c r="G58526"/>
    </row>
    <row r="58527" spans="7:7">
      <c r="G58527"/>
    </row>
    <row r="58528" spans="7:7">
      <c r="G58528"/>
    </row>
    <row r="58529" spans="7:7">
      <c r="G58529"/>
    </row>
    <row r="58530" spans="7:7">
      <c r="G58530"/>
    </row>
    <row r="58531" spans="7:7">
      <c r="G58531"/>
    </row>
    <row r="58532" spans="7:7">
      <c r="G58532"/>
    </row>
    <row r="58533" spans="7:7">
      <c r="G58533"/>
    </row>
    <row r="58534" spans="7:7">
      <c r="G58534"/>
    </row>
    <row r="58535" spans="7:7">
      <c r="G58535"/>
    </row>
    <row r="58536" spans="7:7">
      <c r="G58536"/>
    </row>
    <row r="58537" spans="7:7">
      <c r="G58537"/>
    </row>
    <row r="58538" spans="7:7">
      <c r="G58538"/>
    </row>
    <row r="58539" spans="7:7">
      <c r="G58539"/>
    </row>
    <row r="58540" spans="7:7">
      <c r="G58540"/>
    </row>
    <row r="58541" spans="7:7">
      <c r="G58541"/>
    </row>
    <row r="58542" spans="7:7">
      <c r="G58542"/>
    </row>
    <row r="58543" spans="7:7">
      <c r="G58543"/>
    </row>
    <row r="58544" spans="7:7">
      <c r="G58544"/>
    </row>
    <row r="58545" spans="7:7">
      <c r="G58545"/>
    </row>
    <row r="58546" spans="7:7">
      <c r="G58546"/>
    </row>
    <row r="58547" spans="7:7">
      <c r="G58547"/>
    </row>
    <row r="58548" spans="7:7">
      <c r="G58548"/>
    </row>
    <row r="58549" spans="7:7">
      <c r="G58549"/>
    </row>
    <row r="58550" spans="7:7">
      <c r="G58550"/>
    </row>
    <row r="58551" spans="7:7">
      <c r="G58551"/>
    </row>
    <row r="58552" spans="7:7">
      <c r="G58552"/>
    </row>
    <row r="58553" spans="7:7">
      <c r="G58553"/>
    </row>
    <row r="58554" spans="7:7">
      <c r="G58554"/>
    </row>
    <row r="58555" spans="7:7">
      <c r="G58555"/>
    </row>
    <row r="58556" spans="7:7">
      <c r="G58556"/>
    </row>
    <row r="58557" spans="7:7">
      <c r="G58557"/>
    </row>
    <row r="58558" spans="7:7">
      <c r="G58558"/>
    </row>
    <row r="58559" spans="7:7">
      <c r="G58559"/>
    </row>
    <row r="58560" spans="7:7">
      <c r="G58560"/>
    </row>
    <row r="58561" spans="7:7">
      <c r="G58561"/>
    </row>
    <row r="58562" spans="7:7">
      <c r="G58562"/>
    </row>
    <row r="58563" spans="7:7">
      <c r="G58563"/>
    </row>
    <row r="58564" spans="7:7">
      <c r="G58564"/>
    </row>
    <row r="58565" spans="7:7">
      <c r="G58565"/>
    </row>
    <row r="58566" spans="7:7">
      <c r="G58566"/>
    </row>
    <row r="58567" spans="7:7">
      <c r="G58567"/>
    </row>
    <row r="58568" spans="7:7">
      <c r="G58568"/>
    </row>
    <row r="58569" spans="7:7">
      <c r="G58569"/>
    </row>
    <row r="58570" spans="7:7">
      <c r="G58570"/>
    </row>
    <row r="58571" spans="7:7">
      <c r="G58571"/>
    </row>
    <row r="58572" spans="7:7">
      <c r="G58572"/>
    </row>
    <row r="58573" spans="7:7">
      <c r="G58573"/>
    </row>
    <row r="58574" spans="7:7">
      <c r="G58574"/>
    </row>
    <row r="58575" spans="7:7">
      <c r="G58575"/>
    </row>
    <row r="58576" spans="7:7">
      <c r="G58576"/>
    </row>
    <row r="58577" spans="7:7">
      <c r="G58577"/>
    </row>
    <row r="58578" spans="7:7">
      <c r="G58578"/>
    </row>
    <row r="58579" spans="7:7">
      <c r="G58579"/>
    </row>
    <row r="58580" spans="7:7">
      <c r="G58580"/>
    </row>
    <row r="58581" spans="7:7">
      <c r="G58581"/>
    </row>
    <row r="58582" spans="7:7">
      <c r="G58582"/>
    </row>
    <row r="58583" spans="7:7">
      <c r="G58583"/>
    </row>
    <row r="58584" spans="7:7">
      <c r="G58584"/>
    </row>
    <row r="58585" spans="7:7">
      <c r="G58585"/>
    </row>
    <row r="58586" spans="7:7">
      <c r="G58586"/>
    </row>
    <row r="58587" spans="7:7">
      <c r="G58587"/>
    </row>
    <row r="58588" spans="7:7">
      <c r="G58588"/>
    </row>
    <row r="58589" spans="7:7">
      <c r="G58589"/>
    </row>
    <row r="58590" spans="7:7">
      <c r="G58590"/>
    </row>
    <row r="58591" spans="7:7">
      <c r="G58591"/>
    </row>
    <row r="58592" spans="7:7">
      <c r="G58592"/>
    </row>
    <row r="58593" spans="7:7">
      <c r="G58593"/>
    </row>
    <row r="58594" spans="7:7">
      <c r="G58594"/>
    </row>
    <row r="58595" spans="7:7">
      <c r="G58595"/>
    </row>
    <row r="58596" spans="7:7">
      <c r="G58596"/>
    </row>
    <row r="58597" spans="7:7">
      <c r="G58597"/>
    </row>
    <row r="58598" spans="7:7">
      <c r="G58598"/>
    </row>
    <row r="58599" spans="7:7">
      <c r="G58599"/>
    </row>
    <row r="58600" spans="7:7">
      <c r="G58600"/>
    </row>
    <row r="58601" spans="7:7">
      <c r="G58601"/>
    </row>
    <row r="58602" spans="7:7">
      <c r="G58602"/>
    </row>
    <row r="58603" spans="7:7">
      <c r="G58603"/>
    </row>
    <row r="58604" spans="7:7">
      <c r="G58604"/>
    </row>
    <row r="58605" spans="7:7">
      <c r="G58605"/>
    </row>
    <row r="58606" spans="7:7">
      <c r="G58606"/>
    </row>
    <row r="58607" spans="7:7">
      <c r="G58607"/>
    </row>
    <row r="58608" spans="7:7">
      <c r="G58608"/>
    </row>
    <row r="58609" spans="7:7">
      <c r="G58609"/>
    </row>
    <row r="58610" spans="7:7">
      <c r="G58610"/>
    </row>
    <row r="58611" spans="7:7">
      <c r="G58611"/>
    </row>
    <row r="58612" spans="7:7">
      <c r="G58612"/>
    </row>
    <row r="58613" spans="7:7">
      <c r="G58613"/>
    </row>
    <row r="58614" spans="7:7">
      <c r="G58614"/>
    </row>
    <row r="58615" spans="7:7">
      <c r="G58615"/>
    </row>
    <row r="58616" spans="7:7">
      <c r="G58616"/>
    </row>
    <row r="58617" spans="7:7">
      <c r="G58617"/>
    </row>
    <row r="58618" spans="7:7">
      <c r="G58618"/>
    </row>
    <row r="58619" spans="7:7">
      <c r="G58619"/>
    </row>
    <row r="58620" spans="7:7">
      <c r="G58620"/>
    </row>
    <row r="58621" spans="7:7">
      <c r="G58621"/>
    </row>
    <row r="58622" spans="7:7">
      <c r="G58622"/>
    </row>
    <row r="58623" spans="7:7">
      <c r="G58623"/>
    </row>
    <row r="58624" spans="7:7">
      <c r="G58624"/>
    </row>
    <row r="58625" spans="7:7">
      <c r="G58625"/>
    </row>
    <row r="58626" spans="7:7">
      <c r="G58626"/>
    </row>
    <row r="58627" spans="7:7">
      <c r="G58627"/>
    </row>
    <row r="58628" spans="7:7">
      <c r="G58628"/>
    </row>
    <row r="58629" spans="7:7">
      <c r="G58629"/>
    </row>
    <row r="58630" spans="7:7">
      <c r="G58630"/>
    </row>
    <row r="58631" spans="7:7">
      <c r="G58631"/>
    </row>
    <row r="58632" spans="7:7">
      <c r="G58632"/>
    </row>
    <row r="58633" spans="7:7">
      <c r="G58633"/>
    </row>
    <row r="58634" spans="7:7">
      <c r="G58634"/>
    </row>
    <row r="58635" spans="7:7">
      <c r="G58635"/>
    </row>
    <row r="58636" spans="7:7">
      <c r="G58636"/>
    </row>
    <row r="58637" spans="7:7">
      <c r="G58637"/>
    </row>
    <row r="58638" spans="7:7">
      <c r="G58638"/>
    </row>
    <row r="58639" spans="7:7">
      <c r="G58639"/>
    </row>
    <row r="58640" spans="7:7">
      <c r="G58640"/>
    </row>
    <row r="58641" spans="7:7">
      <c r="G58641"/>
    </row>
    <row r="58642" spans="7:7">
      <c r="G58642"/>
    </row>
    <row r="58643" spans="7:7">
      <c r="G58643"/>
    </row>
    <row r="58644" spans="7:7">
      <c r="G58644"/>
    </row>
    <row r="58645" spans="7:7">
      <c r="G58645"/>
    </row>
    <row r="58646" spans="7:7">
      <c r="G58646"/>
    </row>
    <row r="58647" spans="7:7">
      <c r="G58647"/>
    </row>
    <row r="58648" spans="7:7">
      <c r="G58648"/>
    </row>
    <row r="58649" spans="7:7">
      <c r="G58649"/>
    </row>
    <row r="58650" spans="7:7">
      <c r="G58650"/>
    </row>
    <row r="58651" spans="7:7">
      <c r="G58651"/>
    </row>
    <row r="58652" spans="7:7">
      <c r="G58652"/>
    </row>
    <row r="58653" spans="7:7">
      <c r="G58653"/>
    </row>
    <row r="58654" spans="7:7">
      <c r="G58654"/>
    </row>
    <row r="58655" spans="7:7">
      <c r="G58655"/>
    </row>
    <row r="58656" spans="7:7">
      <c r="G58656"/>
    </row>
    <row r="58657" spans="7:7">
      <c r="G58657"/>
    </row>
    <row r="58658" spans="7:7">
      <c r="G58658"/>
    </row>
    <row r="58659" spans="7:7">
      <c r="G58659"/>
    </row>
    <row r="58660" spans="7:7">
      <c r="G58660"/>
    </row>
    <row r="58661" spans="7:7">
      <c r="G58661"/>
    </row>
    <row r="58662" spans="7:7">
      <c r="G58662"/>
    </row>
    <row r="58663" spans="7:7">
      <c r="G58663"/>
    </row>
    <row r="58664" spans="7:7">
      <c r="G58664"/>
    </row>
    <row r="58665" spans="7:7">
      <c r="G58665"/>
    </row>
    <row r="58666" spans="7:7">
      <c r="G58666"/>
    </row>
    <row r="58667" spans="7:7">
      <c r="G58667"/>
    </row>
    <row r="58668" spans="7:7">
      <c r="G58668"/>
    </row>
    <row r="58669" spans="7:7">
      <c r="G58669"/>
    </row>
    <row r="58670" spans="7:7">
      <c r="G58670"/>
    </row>
    <row r="58671" spans="7:7">
      <c r="G58671"/>
    </row>
    <row r="58672" spans="7:7">
      <c r="G58672"/>
    </row>
    <row r="58673" spans="7:7">
      <c r="G58673"/>
    </row>
    <row r="58674" spans="7:7">
      <c r="G58674"/>
    </row>
    <row r="58675" spans="7:7">
      <c r="G58675"/>
    </row>
    <row r="58676" spans="7:7">
      <c r="G58676"/>
    </row>
    <row r="58677" spans="7:7">
      <c r="G58677"/>
    </row>
    <row r="58678" spans="7:7">
      <c r="G58678"/>
    </row>
    <row r="58679" spans="7:7">
      <c r="G58679"/>
    </row>
    <row r="58680" spans="7:7">
      <c r="G58680"/>
    </row>
    <row r="58681" spans="7:7">
      <c r="G58681"/>
    </row>
    <row r="58682" spans="7:7">
      <c r="G58682"/>
    </row>
    <row r="58683" spans="7:7">
      <c r="G58683"/>
    </row>
    <row r="58684" spans="7:7">
      <c r="G58684"/>
    </row>
    <row r="58685" spans="7:7">
      <c r="G58685"/>
    </row>
    <row r="58686" spans="7:7">
      <c r="G58686"/>
    </row>
    <row r="58687" spans="7:7">
      <c r="G58687"/>
    </row>
    <row r="58688" spans="7:7">
      <c r="G58688"/>
    </row>
    <row r="58689" spans="7:7">
      <c r="G58689"/>
    </row>
    <row r="58690" spans="7:7">
      <c r="G58690"/>
    </row>
    <row r="58691" spans="7:7">
      <c r="G58691"/>
    </row>
    <row r="58692" spans="7:7">
      <c r="G58692"/>
    </row>
    <row r="58693" spans="7:7">
      <c r="G58693"/>
    </row>
    <row r="58694" spans="7:7">
      <c r="G58694"/>
    </row>
    <row r="58695" spans="7:7">
      <c r="G58695"/>
    </row>
    <row r="58696" spans="7:7">
      <c r="G58696"/>
    </row>
    <row r="58697" spans="7:7">
      <c r="G58697"/>
    </row>
    <row r="58698" spans="7:7">
      <c r="G58698"/>
    </row>
    <row r="58699" spans="7:7">
      <c r="G58699"/>
    </row>
    <row r="58700" spans="7:7">
      <c r="G58700"/>
    </row>
    <row r="58701" spans="7:7">
      <c r="G58701"/>
    </row>
    <row r="58702" spans="7:7">
      <c r="G58702"/>
    </row>
    <row r="58703" spans="7:7">
      <c r="G58703"/>
    </row>
    <row r="58704" spans="7:7">
      <c r="G58704"/>
    </row>
    <row r="58705" spans="7:7">
      <c r="G58705"/>
    </row>
    <row r="58706" spans="7:7">
      <c r="G58706"/>
    </row>
    <row r="58707" spans="7:7">
      <c r="G58707"/>
    </row>
    <row r="58708" spans="7:7">
      <c r="G58708"/>
    </row>
    <row r="58709" spans="7:7">
      <c r="G58709"/>
    </row>
    <row r="58710" spans="7:7">
      <c r="G58710"/>
    </row>
    <row r="58711" spans="7:7">
      <c r="G58711"/>
    </row>
    <row r="58712" spans="7:7">
      <c r="G58712"/>
    </row>
    <row r="58713" spans="7:7">
      <c r="G58713"/>
    </row>
    <row r="58714" spans="7:7">
      <c r="G58714"/>
    </row>
    <row r="58715" spans="7:7">
      <c r="G58715"/>
    </row>
    <row r="58716" spans="7:7">
      <c r="G58716"/>
    </row>
    <row r="58717" spans="7:7">
      <c r="G58717"/>
    </row>
    <row r="58718" spans="7:7">
      <c r="G58718"/>
    </row>
    <row r="58719" spans="7:7">
      <c r="G58719"/>
    </row>
    <row r="58720" spans="7:7">
      <c r="G58720"/>
    </row>
    <row r="58721" spans="7:7">
      <c r="G58721"/>
    </row>
    <row r="58722" spans="7:7">
      <c r="G58722"/>
    </row>
    <row r="58723" spans="7:7">
      <c r="G58723"/>
    </row>
    <row r="58724" spans="7:7">
      <c r="G58724"/>
    </row>
    <row r="58725" spans="7:7">
      <c r="G58725"/>
    </row>
    <row r="58726" spans="7:7">
      <c r="G58726"/>
    </row>
    <row r="58727" spans="7:7">
      <c r="G58727"/>
    </row>
    <row r="58728" spans="7:7">
      <c r="G58728"/>
    </row>
    <row r="58729" spans="7:7">
      <c r="G58729"/>
    </row>
    <row r="58730" spans="7:7">
      <c r="G58730"/>
    </row>
    <row r="58731" spans="7:7">
      <c r="G58731"/>
    </row>
    <row r="58732" spans="7:7">
      <c r="G58732"/>
    </row>
    <row r="58733" spans="7:7">
      <c r="G58733"/>
    </row>
    <row r="58734" spans="7:7">
      <c r="G58734"/>
    </row>
    <row r="58735" spans="7:7">
      <c r="G58735"/>
    </row>
    <row r="58736" spans="7:7">
      <c r="G58736"/>
    </row>
    <row r="58737" spans="7:7">
      <c r="G58737"/>
    </row>
    <row r="58738" spans="7:7">
      <c r="G58738"/>
    </row>
    <row r="58739" spans="7:7">
      <c r="G58739"/>
    </row>
    <row r="58740" spans="7:7">
      <c r="G58740"/>
    </row>
    <row r="58741" spans="7:7">
      <c r="G58741"/>
    </row>
    <row r="58742" spans="7:7">
      <c r="G58742"/>
    </row>
    <row r="58743" spans="7:7">
      <c r="G58743"/>
    </row>
    <row r="58744" spans="7:7">
      <c r="G58744"/>
    </row>
    <row r="58745" spans="7:7">
      <c r="G58745"/>
    </row>
    <row r="58746" spans="7:7">
      <c r="G58746"/>
    </row>
    <row r="58747" spans="7:7">
      <c r="G58747"/>
    </row>
    <row r="58748" spans="7:7">
      <c r="G58748"/>
    </row>
    <row r="58749" spans="7:7">
      <c r="G58749"/>
    </row>
    <row r="58750" spans="7:7">
      <c r="G58750"/>
    </row>
    <row r="58751" spans="7:7">
      <c r="G58751"/>
    </row>
    <row r="58752" spans="7:7">
      <c r="G58752"/>
    </row>
    <row r="58753" spans="7:7">
      <c r="G58753"/>
    </row>
    <row r="58754" spans="7:7">
      <c r="G58754"/>
    </row>
    <row r="58755" spans="7:7">
      <c r="G58755"/>
    </row>
    <row r="58756" spans="7:7">
      <c r="G58756"/>
    </row>
    <row r="58757" spans="7:7">
      <c r="G58757"/>
    </row>
    <row r="58758" spans="7:7">
      <c r="G58758"/>
    </row>
    <row r="58759" spans="7:7">
      <c r="G58759"/>
    </row>
    <row r="58760" spans="7:7">
      <c r="G58760"/>
    </row>
    <row r="58761" spans="7:7">
      <c r="G58761"/>
    </row>
    <row r="58762" spans="7:7">
      <c r="G58762"/>
    </row>
    <row r="58763" spans="7:7">
      <c r="G58763"/>
    </row>
    <row r="58764" spans="7:7">
      <c r="G58764"/>
    </row>
    <row r="58765" spans="7:7">
      <c r="G58765"/>
    </row>
    <row r="58766" spans="7:7">
      <c r="G58766"/>
    </row>
    <row r="58767" spans="7:7">
      <c r="G58767"/>
    </row>
    <row r="58768" spans="7:7">
      <c r="G58768"/>
    </row>
    <row r="58769" spans="7:7">
      <c r="G58769"/>
    </row>
    <row r="58770" spans="7:7">
      <c r="G58770"/>
    </row>
    <row r="58771" spans="7:7">
      <c r="G58771"/>
    </row>
    <row r="58772" spans="7:7">
      <c r="G58772"/>
    </row>
    <row r="58773" spans="7:7">
      <c r="G58773"/>
    </row>
    <row r="58774" spans="7:7">
      <c r="G58774"/>
    </row>
    <row r="58775" spans="7:7">
      <c r="G58775"/>
    </row>
    <row r="58776" spans="7:7">
      <c r="G58776"/>
    </row>
    <row r="58777" spans="7:7">
      <c r="G58777"/>
    </row>
    <row r="58778" spans="7:7">
      <c r="G58778"/>
    </row>
    <row r="58779" spans="7:7">
      <c r="G58779"/>
    </row>
    <row r="58780" spans="7:7">
      <c r="G58780"/>
    </row>
    <row r="58781" spans="7:7">
      <c r="G58781"/>
    </row>
    <row r="58782" spans="7:7">
      <c r="G58782"/>
    </row>
    <row r="58783" spans="7:7">
      <c r="G58783"/>
    </row>
    <row r="58784" spans="7:7">
      <c r="G58784"/>
    </row>
    <row r="58785" spans="7:7">
      <c r="G58785"/>
    </row>
    <row r="58786" spans="7:7">
      <c r="G58786"/>
    </row>
    <row r="58787" spans="7:7">
      <c r="G58787"/>
    </row>
    <row r="58788" spans="7:7">
      <c r="G58788"/>
    </row>
    <row r="58789" spans="7:7">
      <c r="G58789"/>
    </row>
    <row r="58790" spans="7:7">
      <c r="G58790"/>
    </row>
    <row r="58791" spans="7:7">
      <c r="G58791"/>
    </row>
    <row r="58792" spans="7:7">
      <c r="G58792"/>
    </row>
    <row r="58793" spans="7:7">
      <c r="G58793"/>
    </row>
    <row r="58794" spans="7:7">
      <c r="G58794"/>
    </row>
    <row r="58795" spans="7:7">
      <c r="G58795"/>
    </row>
    <row r="58796" spans="7:7">
      <c r="G58796"/>
    </row>
    <row r="58797" spans="7:7">
      <c r="G58797"/>
    </row>
    <row r="58798" spans="7:7">
      <c r="G58798"/>
    </row>
    <row r="58799" spans="7:7">
      <c r="G58799"/>
    </row>
    <row r="58800" spans="7:7">
      <c r="G58800"/>
    </row>
    <row r="58801" spans="7:7">
      <c r="G58801"/>
    </row>
    <row r="58802" spans="7:7">
      <c r="G58802"/>
    </row>
    <row r="58803" spans="7:7">
      <c r="G58803"/>
    </row>
    <row r="58804" spans="7:7">
      <c r="G58804"/>
    </row>
    <row r="58805" spans="7:7">
      <c r="G58805"/>
    </row>
    <row r="58806" spans="7:7">
      <c r="G58806"/>
    </row>
    <row r="58807" spans="7:7">
      <c r="G58807"/>
    </row>
    <row r="58808" spans="7:7">
      <c r="G58808"/>
    </row>
    <row r="58809" spans="7:7">
      <c r="G58809"/>
    </row>
    <row r="58810" spans="7:7">
      <c r="G58810"/>
    </row>
    <row r="58811" spans="7:7">
      <c r="G58811"/>
    </row>
    <row r="58812" spans="7:7">
      <c r="G58812"/>
    </row>
    <row r="58813" spans="7:7">
      <c r="G58813"/>
    </row>
    <row r="58814" spans="7:7">
      <c r="G58814"/>
    </row>
    <row r="58815" spans="7:7">
      <c r="G58815"/>
    </row>
    <row r="58816" spans="7:7">
      <c r="G58816"/>
    </row>
    <row r="58817" spans="7:7">
      <c r="G58817"/>
    </row>
    <row r="58818" spans="7:7">
      <c r="G58818"/>
    </row>
    <row r="58819" spans="7:7">
      <c r="G58819"/>
    </row>
    <row r="58820" spans="7:7">
      <c r="G58820"/>
    </row>
    <row r="58821" spans="7:7">
      <c r="G58821"/>
    </row>
    <row r="58822" spans="7:7">
      <c r="G58822"/>
    </row>
    <row r="58823" spans="7:7">
      <c r="G58823"/>
    </row>
    <row r="58824" spans="7:7">
      <c r="G58824"/>
    </row>
    <row r="58825" spans="7:7">
      <c r="G58825"/>
    </row>
    <row r="58826" spans="7:7">
      <c r="G58826"/>
    </row>
    <row r="58827" spans="7:7">
      <c r="G58827"/>
    </row>
    <row r="58828" spans="7:7">
      <c r="G58828"/>
    </row>
    <row r="58829" spans="7:7">
      <c r="G58829"/>
    </row>
    <row r="58830" spans="7:7">
      <c r="G58830"/>
    </row>
    <row r="58831" spans="7:7">
      <c r="G58831"/>
    </row>
    <row r="58832" spans="7:7">
      <c r="G58832"/>
    </row>
    <row r="58833" spans="7:7">
      <c r="G58833"/>
    </row>
    <row r="58834" spans="7:7">
      <c r="G58834"/>
    </row>
    <row r="58835" spans="7:7">
      <c r="G58835"/>
    </row>
    <row r="58836" spans="7:7">
      <c r="G58836"/>
    </row>
    <row r="58837" spans="7:7">
      <c r="G58837"/>
    </row>
    <row r="58838" spans="7:7">
      <c r="G58838"/>
    </row>
    <row r="58839" spans="7:7">
      <c r="G58839"/>
    </row>
    <row r="58840" spans="7:7">
      <c r="G58840"/>
    </row>
    <row r="58841" spans="7:7">
      <c r="G58841"/>
    </row>
    <row r="58842" spans="7:7">
      <c r="G58842"/>
    </row>
    <row r="58843" spans="7:7">
      <c r="G58843"/>
    </row>
    <row r="58844" spans="7:7">
      <c r="G58844"/>
    </row>
    <row r="58845" spans="7:7">
      <c r="G58845"/>
    </row>
    <row r="58846" spans="7:7">
      <c r="G58846"/>
    </row>
    <row r="58847" spans="7:7">
      <c r="G58847"/>
    </row>
    <row r="58848" spans="7:7">
      <c r="G58848"/>
    </row>
    <row r="58849" spans="7:7">
      <c r="G58849"/>
    </row>
    <row r="58850" spans="7:7">
      <c r="G58850"/>
    </row>
    <row r="58851" spans="7:7">
      <c r="G58851"/>
    </row>
    <row r="58852" spans="7:7">
      <c r="G58852"/>
    </row>
    <row r="58853" spans="7:7">
      <c r="G58853"/>
    </row>
    <row r="58854" spans="7:7">
      <c r="G58854"/>
    </row>
    <row r="58855" spans="7:7">
      <c r="G58855"/>
    </row>
    <row r="58856" spans="7:7">
      <c r="G58856"/>
    </row>
    <row r="58857" spans="7:7">
      <c r="G58857"/>
    </row>
    <row r="58858" spans="7:7">
      <c r="G58858"/>
    </row>
    <row r="58859" spans="7:7">
      <c r="G58859"/>
    </row>
    <row r="58860" spans="7:7">
      <c r="G58860"/>
    </row>
    <row r="58861" spans="7:7">
      <c r="G58861"/>
    </row>
    <row r="58862" spans="7:7">
      <c r="G58862"/>
    </row>
    <row r="58863" spans="7:7">
      <c r="G58863"/>
    </row>
    <row r="58864" spans="7:7">
      <c r="G58864"/>
    </row>
    <row r="58865" spans="7:7">
      <c r="G58865"/>
    </row>
    <row r="58866" spans="7:7">
      <c r="G58866"/>
    </row>
    <row r="58867" spans="7:7">
      <c r="G58867"/>
    </row>
    <row r="58868" spans="7:7">
      <c r="G58868"/>
    </row>
    <row r="58869" spans="7:7">
      <c r="G58869"/>
    </row>
    <row r="58870" spans="7:7">
      <c r="G58870"/>
    </row>
    <row r="58871" spans="7:7">
      <c r="G58871"/>
    </row>
    <row r="58872" spans="7:7">
      <c r="G58872"/>
    </row>
    <row r="58873" spans="7:7">
      <c r="G58873"/>
    </row>
    <row r="58874" spans="7:7">
      <c r="G58874"/>
    </row>
    <row r="58875" spans="7:7">
      <c r="G58875"/>
    </row>
    <row r="58876" spans="7:7">
      <c r="G58876"/>
    </row>
    <row r="58877" spans="7:7">
      <c r="G58877"/>
    </row>
    <row r="58878" spans="7:7">
      <c r="G58878"/>
    </row>
    <row r="58879" spans="7:7">
      <c r="G58879"/>
    </row>
    <row r="58880" spans="7:7">
      <c r="G58880"/>
    </row>
    <row r="58881" spans="7:7">
      <c r="G58881"/>
    </row>
    <row r="58882" spans="7:7">
      <c r="G58882"/>
    </row>
    <row r="58883" spans="7:7">
      <c r="G58883"/>
    </row>
    <row r="58884" spans="7:7">
      <c r="G58884"/>
    </row>
    <row r="58885" spans="7:7">
      <c r="G58885"/>
    </row>
    <row r="58886" spans="7:7">
      <c r="G58886"/>
    </row>
    <row r="58887" spans="7:7">
      <c r="G58887"/>
    </row>
    <row r="58888" spans="7:7">
      <c r="G58888"/>
    </row>
    <row r="58889" spans="7:7">
      <c r="G58889"/>
    </row>
    <row r="58890" spans="7:7">
      <c r="G58890"/>
    </row>
    <row r="58891" spans="7:7">
      <c r="G58891"/>
    </row>
    <row r="58892" spans="7:7">
      <c r="G58892"/>
    </row>
    <row r="58893" spans="7:7">
      <c r="G58893"/>
    </row>
    <row r="58894" spans="7:7">
      <c r="G58894"/>
    </row>
    <row r="58895" spans="7:7">
      <c r="G58895"/>
    </row>
    <row r="58896" spans="7:7">
      <c r="G58896"/>
    </row>
    <row r="58897" spans="7:7">
      <c r="G58897"/>
    </row>
    <row r="58898" spans="7:7">
      <c r="G58898"/>
    </row>
    <row r="58899" spans="7:7">
      <c r="G58899"/>
    </row>
    <row r="58900" spans="7:7">
      <c r="G58900"/>
    </row>
    <row r="58901" spans="7:7">
      <c r="G58901"/>
    </row>
    <row r="58902" spans="7:7">
      <c r="G58902"/>
    </row>
    <row r="58903" spans="7:7">
      <c r="G58903"/>
    </row>
    <row r="58904" spans="7:7">
      <c r="G58904"/>
    </row>
    <row r="58905" spans="7:7">
      <c r="G58905"/>
    </row>
    <row r="58906" spans="7:7">
      <c r="G58906"/>
    </row>
    <row r="58907" spans="7:7">
      <c r="G58907"/>
    </row>
    <row r="58908" spans="7:7">
      <c r="G58908"/>
    </row>
    <row r="58909" spans="7:7">
      <c r="G58909"/>
    </row>
    <row r="58910" spans="7:7">
      <c r="G58910"/>
    </row>
    <row r="58911" spans="7:7">
      <c r="G58911"/>
    </row>
    <row r="58912" spans="7:7">
      <c r="G58912"/>
    </row>
    <row r="58913" spans="7:7">
      <c r="G58913"/>
    </row>
    <row r="58914" spans="7:7">
      <c r="G58914"/>
    </row>
    <row r="58915" spans="7:7">
      <c r="G58915"/>
    </row>
    <row r="58916" spans="7:7">
      <c r="G58916"/>
    </row>
    <row r="58917" spans="7:7">
      <c r="G58917"/>
    </row>
    <row r="58918" spans="7:7">
      <c r="G58918"/>
    </row>
    <row r="58919" spans="7:7">
      <c r="G58919"/>
    </row>
    <row r="58920" spans="7:7">
      <c r="G58920"/>
    </row>
    <row r="58921" spans="7:7">
      <c r="G58921"/>
    </row>
    <row r="58922" spans="7:7">
      <c r="G58922"/>
    </row>
    <row r="58923" spans="7:7">
      <c r="G58923"/>
    </row>
    <row r="58924" spans="7:7">
      <c r="G58924"/>
    </row>
    <row r="58925" spans="7:7">
      <c r="G58925"/>
    </row>
    <row r="58926" spans="7:7">
      <c r="G58926"/>
    </row>
    <row r="58927" spans="7:7">
      <c r="G58927"/>
    </row>
    <row r="58928" spans="7:7">
      <c r="G58928"/>
    </row>
    <row r="58929" spans="7:7">
      <c r="G58929"/>
    </row>
    <row r="58930" spans="7:7">
      <c r="G58930"/>
    </row>
    <row r="58931" spans="7:7">
      <c r="G58931"/>
    </row>
    <row r="58932" spans="7:7">
      <c r="G58932"/>
    </row>
    <row r="58933" spans="7:7">
      <c r="G58933"/>
    </row>
    <row r="58934" spans="7:7">
      <c r="G58934"/>
    </row>
    <row r="58935" spans="7:7">
      <c r="G58935"/>
    </row>
    <row r="58936" spans="7:7">
      <c r="G58936"/>
    </row>
    <row r="58937" spans="7:7">
      <c r="G58937"/>
    </row>
    <row r="58938" spans="7:7">
      <c r="G58938"/>
    </row>
    <row r="58939" spans="7:7">
      <c r="G58939"/>
    </row>
    <row r="58940" spans="7:7">
      <c r="G58940"/>
    </row>
    <row r="58941" spans="7:7">
      <c r="G58941"/>
    </row>
    <row r="58942" spans="7:7">
      <c r="G58942"/>
    </row>
    <row r="58943" spans="7:7">
      <c r="G58943"/>
    </row>
    <row r="58944" spans="7:7">
      <c r="G58944"/>
    </row>
    <row r="58945" spans="7:7">
      <c r="G58945"/>
    </row>
    <row r="58946" spans="7:7">
      <c r="G58946"/>
    </row>
    <row r="58947" spans="7:7">
      <c r="G58947"/>
    </row>
    <row r="58948" spans="7:7">
      <c r="G58948"/>
    </row>
    <row r="58949" spans="7:7">
      <c r="G58949"/>
    </row>
    <row r="58950" spans="7:7">
      <c r="G58950"/>
    </row>
    <row r="58951" spans="7:7">
      <c r="G58951"/>
    </row>
    <row r="58952" spans="7:7">
      <c r="G58952"/>
    </row>
    <row r="58953" spans="7:7">
      <c r="G58953"/>
    </row>
    <row r="58954" spans="7:7">
      <c r="G58954"/>
    </row>
    <row r="58955" spans="7:7">
      <c r="G58955"/>
    </row>
    <row r="58956" spans="7:7">
      <c r="G58956"/>
    </row>
    <row r="58957" spans="7:7">
      <c r="G58957"/>
    </row>
    <row r="58958" spans="7:7">
      <c r="G58958"/>
    </row>
    <row r="58959" spans="7:7">
      <c r="G58959"/>
    </row>
    <row r="58960" spans="7:7">
      <c r="G58960"/>
    </row>
    <row r="58961" spans="7:7">
      <c r="G58961"/>
    </row>
    <row r="58962" spans="7:7">
      <c r="G58962"/>
    </row>
    <row r="58963" spans="7:7">
      <c r="G58963"/>
    </row>
    <row r="58964" spans="7:7">
      <c r="G58964"/>
    </row>
    <row r="58965" spans="7:7">
      <c r="G58965"/>
    </row>
    <row r="58966" spans="7:7">
      <c r="G58966"/>
    </row>
    <row r="58967" spans="7:7">
      <c r="G58967"/>
    </row>
    <row r="58968" spans="7:7">
      <c r="G58968"/>
    </row>
    <row r="58969" spans="7:7">
      <c r="G58969"/>
    </row>
    <row r="58970" spans="7:7">
      <c r="G58970"/>
    </row>
    <row r="58971" spans="7:7">
      <c r="G58971"/>
    </row>
    <row r="58972" spans="7:7">
      <c r="G58972"/>
    </row>
    <row r="58973" spans="7:7">
      <c r="G58973"/>
    </row>
    <row r="58974" spans="7:7">
      <c r="G58974"/>
    </row>
    <row r="58975" spans="7:7">
      <c r="G58975"/>
    </row>
    <row r="58976" spans="7:7">
      <c r="G58976"/>
    </row>
    <row r="58977" spans="7:7">
      <c r="G58977"/>
    </row>
    <row r="58978" spans="7:7">
      <c r="G58978"/>
    </row>
    <row r="58979" spans="7:7">
      <c r="G58979"/>
    </row>
    <row r="58980" spans="7:7">
      <c r="G58980"/>
    </row>
    <row r="58981" spans="7:7">
      <c r="G58981"/>
    </row>
    <row r="58982" spans="7:7">
      <c r="G58982"/>
    </row>
    <row r="58983" spans="7:7">
      <c r="G58983"/>
    </row>
    <row r="58984" spans="7:7">
      <c r="G58984"/>
    </row>
    <row r="58985" spans="7:7">
      <c r="G58985"/>
    </row>
    <row r="58986" spans="7:7">
      <c r="G58986"/>
    </row>
    <row r="58987" spans="7:7">
      <c r="G58987"/>
    </row>
    <row r="58988" spans="7:7">
      <c r="G58988"/>
    </row>
    <row r="58989" spans="7:7">
      <c r="G58989"/>
    </row>
    <row r="58990" spans="7:7">
      <c r="G58990"/>
    </row>
    <row r="58991" spans="7:7">
      <c r="G58991"/>
    </row>
    <row r="58992" spans="7:7">
      <c r="G58992"/>
    </row>
    <row r="58993" spans="7:7">
      <c r="G58993"/>
    </row>
    <row r="58994" spans="7:7">
      <c r="G58994"/>
    </row>
    <row r="58995" spans="7:7">
      <c r="G58995"/>
    </row>
    <row r="58996" spans="7:7">
      <c r="G58996"/>
    </row>
    <row r="58997" spans="7:7">
      <c r="G58997"/>
    </row>
    <row r="58998" spans="7:7">
      <c r="G58998"/>
    </row>
    <row r="58999" spans="7:7">
      <c r="G58999"/>
    </row>
    <row r="59000" spans="7:7">
      <c r="G59000"/>
    </row>
    <row r="59001" spans="7:7">
      <c r="G59001"/>
    </row>
    <row r="59002" spans="7:7">
      <c r="G59002"/>
    </row>
    <row r="59003" spans="7:7">
      <c r="G59003"/>
    </row>
    <row r="59004" spans="7:7">
      <c r="G59004"/>
    </row>
    <row r="59005" spans="7:7">
      <c r="G59005"/>
    </row>
    <row r="59006" spans="7:7">
      <c r="G59006"/>
    </row>
    <row r="59007" spans="7:7">
      <c r="G59007"/>
    </row>
    <row r="59008" spans="7:7">
      <c r="G59008"/>
    </row>
    <row r="59009" spans="7:7">
      <c r="G59009"/>
    </row>
    <row r="59010" spans="7:7">
      <c r="G59010"/>
    </row>
    <row r="59011" spans="7:7">
      <c r="G59011"/>
    </row>
    <row r="59012" spans="7:7">
      <c r="G59012"/>
    </row>
    <row r="59013" spans="7:7">
      <c r="G59013"/>
    </row>
    <row r="59014" spans="7:7">
      <c r="G59014"/>
    </row>
    <row r="59015" spans="7:7">
      <c r="G59015"/>
    </row>
    <row r="59016" spans="7:7">
      <c r="G59016"/>
    </row>
    <row r="59017" spans="7:7">
      <c r="G59017"/>
    </row>
    <row r="59018" spans="7:7">
      <c r="G59018"/>
    </row>
    <row r="59019" spans="7:7">
      <c r="G59019"/>
    </row>
    <row r="59020" spans="7:7">
      <c r="G59020"/>
    </row>
    <row r="59021" spans="7:7">
      <c r="G59021"/>
    </row>
    <row r="59022" spans="7:7">
      <c r="G59022"/>
    </row>
    <row r="59023" spans="7:7">
      <c r="G59023"/>
    </row>
    <row r="59024" spans="7:7">
      <c r="G59024"/>
    </row>
    <row r="59025" spans="7:7">
      <c r="G59025"/>
    </row>
    <row r="59026" spans="7:7">
      <c r="G59026"/>
    </row>
    <row r="59027" spans="7:7">
      <c r="G59027"/>
    </row>
    <row r="59028" spans="7:7">
      <c r="G59028"/>
    </row>
    <row r="59029" spans="7:7">
      <c r="G59029"/>
    </row>
    <row r="59030" spans="7:7">
      <c r="G59030"/>
    </row>
    <row r="59031" spans="7:7">
      <c r="G59031"/>
    </row>
    <row r="59032" spans="7:7">
      <c r="G59032"/>
    </row>
    <row r="59033" spans="7:7">
      <c r="G59033"/>
    </row>
    <row r="59034" spans="7:7">
      <c r="G59034"/>
    </row>
    <row r="59035" spans="7:7">
      <c r="G59035"/>
    </row>
    <row r="59036" spans="7:7">
      <c r="G59036"/>
    </row>
    <row r="59037" spans="7:7">
      <c r="G59037"/>
    </row>
    <row r="59038" spans="7:7">
      <c r="G59038"/>
    </row>
    <row r="59039" spans="7:7">
      <c r="G59039"/>
    </row>
    <row r="59040" spans="7:7">
      <c r="G59040"/>
    </row>
    <row r="59041" spans="7:7">
      <c r="G59041"/>
    </row>
    <row r="59042" spans="7:7">
      <c r="G59042"/>
    </row>
    <row r="59043" spans="7:7">
      <c r="G59043"/>
    </row>
    <row r="59044" spans="7:7">
      <c r="G59044"/>
    </row>
    <row r="59045" spans="7:7">
      <c r="G59045"/>
    </row>
    <row r="59046" spans="7:7">
      <c r="G59046"/>
    </row>
    <row r="59047" spans="7:7">
      <c r="G59047"/>
    </row>
    <row r="59048" spans="7:7">
      <c r="G59048"/>
    </row>
    <row r="59049" spans="7:7">
      <c r="G59049"/>
    </row>
    <row r="59050" spans="7:7">
      <c r="G59050"/>
    </row>
    <row r="59051" spans="7:7">
      <c r="G59051"/>
    </row>
    <row r="59052" spans="7:7">
      <c r="G59052"/>
    </row>
    <row r="59053" spans="7:7">
      <c r="G59053"/>
    </row>
    <row r="59054" spans="7:7">
      <c r="G59054"/>
    </row>
    <row r="59055" spans="7:7">
      <c r="G59055"/>
    </row>
    <row r="59056" spans="7:7">
      <c r="G59056"/>
    </row>
    <row r="59057" spans="7:7">
      <c r="G59057"/>
    </row>
    <row r="59058" spans="7:7">
      <c r="G59058"/>
    </row>
    <row r="59059" spans="7:7">
      <c r="G59059"/>
    </row>
    <row r="59060" spans="7:7">
      <c r="G59060"/>
    </row>
    <row r="59061" spans="7:7">
      <c r="G59061"/>
    </row>
    <row r="59062" spans="7:7">
      <c r="G59062"/>
    </row>
    <row r="59063" spans="7:7">
      <c r="G59063"/>
    </row>
    <row r="59064" spans="7:7">
      <c r="G59064"/>
    </row>
    <row r="59065" spans="7:7">
      <c r="G59065"/>
    </row>
    <row r="59066" spans="7:7">
      <c r="G59066"/>
    </row>
    <row r="59067" spans="7:7">
      <c r="G59067"/>
    </row>
    <row r="59068" spans="7:7">
      <c r="G59068"/>
    </row>
    <row r="59069" spans="7:7">
      <c r="G59069"/>
    </row>
    <row r="59070" spans="7:7">
      <c r="G59070"/>
    </row>
    <row r="59071" spans="7:7">
      <c r="G59071"/>
    </row>
    <row r="59072" spans="7:7">
      <c r="G59072"/>
    </row>
    <row r="59073" spans="7:7">
      <c r="G59073"/>
    </row>
    <row r="59074" spans="7:7">
      <c r="G59074"/>
    </row>
    <row r="59075" spans="7:7">
      <c r="G59075"/>
    </row>
    <row r="59076" spans="7:7">
      <c r="G59076"/>
    </row>
    <row r="59077" spans="7:7">
      <c r="G59077"/>
    </row>
    <row r="59078" spans="7:7">
      <c r="G59078"/>
    </row>
    <row r="59079" spans="7:7">
      <c r="G59079"/>
    </row>
    <row r="59080" spans="7:7">
      <c r="G59080"/>
    </row>
    <row r="59081" spans="7:7">
      <c r="G59081"/>
    </row>
    <row r="59082" spans="7:7">
      <c r="G59082"/>
    </row>
    <row r="59083" spans="7:7">
      <c r="G59083"/>
    </row>
    <row r="59084" spans="7:7">
      <c r="G59084"/>
    </row>
    <row r="59085" spans="7:7">
      <c r="G59085"/>
    </row>
    <row r="59086" spans="7:7">
      <c r="G59086"/>
    </row>
    <row r="59087" spans="7:7">
      <c r="G59087"/>
    </row>
    <row r="59088" spans="7:7">
      <c r="G59088"/>
    </row>
    <row r="59089" spans="7:7">
      <c r="G59089"/>
    </row>
    <row r="59090" spans="7:7">
      <c r="G59090"/>
    </row>
    <row r="59091" spans="7:7">
      <c r="G59091"/>
    </row>
    <row r="59092" spans="7:7">
      <c r="G59092"/>
    </row>
    <row r="59093" spans="7:7">
      <c r="G59093"/>
    </row>
    <row r="59094" spans="7:7">
      <c r="G59094"/>
    </row>
    <row r="59095" spans="7:7">
      <c r="G59095"/>
    </row>
    <row r="59096" spans="7:7">
      <c r="G59096"/>
    </row>
    <row r="59097" spans="7:7">
      <c r="G59097"/>
    </row>
    <row r="59098" spans="7:7">
      <c r="G59098"/>
    </row>
    <row r="59099" spans="7:7">
      <c r="G59099"/>
    </row>
    <row r="59100" spans="7:7">
      <c r="G59100"/>
    </row>
    <row r="59101" spans="7:7">
      <c r="G59101"/>
    </row>
    <row r="59102" spans="7:7">
      <c r="G59102"/>
    </row>
    <row r="59103" spans="7:7">
      <c r="G59103"/>
    </row>
    <row r="59104" spans="7:7">
      <c r="G59104"/>
    </row>
    <row r="59105" spans="7:7">
      <c r="G59105"/>
    </row>
    <row r="59106" spans="7:7">
      <c r="G59106"/>
    </row>
    <row r="59107" spans="7:7">
      <c r="G59107"/>
    </row>
    <row r="59108" spans="7:7">
      <c r="G59108"/>
    </row>
    <row r="59109" spans="7:7">
      <c r="G59109"/>
    </row>
    <row r="59110" spans="7:7">
      <c r="G59110"/>
    </row>
    <row r="59111" spans="7:7">
      <c r="G59111"/>
    </row>
    <row r="59112" spans="7:7">
      <c r="G59112"/>
    </row>
    <row r="59113" spans="7:7">
      <c r="G59113"/>
    </row>
    <row r="59114" spans="7:7">
      <c r="G59114"/>
    </row>
    <row r="59115" spans="7:7">
      <c r="G59115"/>
    </row>
    <row r="59116" spans="7:7">
      <c r="G59116"/>
    </row>
    <row r="59117" spans="7:7">
      <c r="G59117"/>
    </row>
    <row r="59118" spans="7:7">
      <c r="G59118"/>
    </row>
    <row r="59119" spans="7:7">
      <c r="G59119"/>
    </row>
    <row r="59120" spans="7:7">
      <c r="G59120"/>
    </row>
    <row r="59121" spans="7:7">
      <c r="G59121"/>
    </row>
    <row r="59122" spans="7:7">
      <c r="G59122"/>
    </row>
    <row r="59123" spans="7:7">
      <c r="G59123"/>
    </row>
    <row r="59124" spans="7:7">
      <c r="G59124"/>
    </row>
    <row r="59125" spans="7:7">
      <c r="G59125"/>
    </row>
    <row r="59126" spans="7:7">
      <c r="G59126"/>
    </row>
    <row r="59127" spans="7:7">
      <c r="G59127"/>
    </row>
    <row r="59128" spans="7:7">
      <c r="G59128"/>
    </row>
    <row r="59129" spans="7:7">
      <c r="G59129"/>
    </row>
    <row r="59130" spans="7:7">
      <c r="G59130"/>
    </row>
    <row r="59131" spans="7:7">
      <c r="G59131"/>
    </row>
    <row r="59132" spans="7:7">
      <c r="G59132"/>
    </row>
    <row r="59133" spans="7:7">
      <c r="G59133"/>
    </row>
    <row r="59134" spans="7:7">
      <c r="G59134"/>
    </row>
    <row r="59135" spans="7:7">
      <c r="G59135"/>
    </row>
    <row r="59136" spans="7:7">
      <c r="G59136"/>
    </row>
    <row r="59137" spans="7:7">
      <c r="G59137"/>
    </row>
    <row r="59138" spans="7:7">
      <c r="G59138"/>
    </row>
    <row r="59139" spans="7:7">
      <c r="G59139"/>
    </row>
    <row r="59140" spans="7:7">
      <c r="G59140"/>
    </row>
    <row r="59141" spans="7:7">
      <c r="G59141"/>
    </row>
    <row r="59142" spans="7:7">
      <c r="G59142"/>
    </row>
    <row r="59143" spans="7:7">
      <c r="G59143"/>
    </row>
    <row r="59144" spans="7:7">
      <c r="G59144"/>
    </row>
    <row r="59145" spans="7:7">
      <c r="G59145"/>
    </row>
    <row r="59146" spans="7:7">
      <c r="G59146"/>
    </row>
    <row r="59147" spans="7:7">
      <c r="G59147"/>
    </row>
    <row r="59148" spans="7:7">
      <c r="G59148"/>
    </row>
    <row r="59149" spans="7:7">
      <c r="G59149"/>
    </row>
    <row r="59150" spans="7:7">
      <c r="G59150"/>
    </row>
    <row r="59151" spans="7:7">
      <c r="G59151"/>
    </row>
    <row r="59152" spans="7:7">
      <c r="G59152"/>
    </row>
    <row r="59153" spans="7:7">
      <c r="G59153"/>
    </row>
    <row r="59154" spans="7:7">
      <c r="G59154"/>
    </row>
    <row r="59155" spans="7:7">
      <c r="G59155"/>
    </row>
    <row r="59156" spans="7:7">
      <c r="G59156"/>
    </row>
    <row r="59157" spans="7:7">
      <c r="G59157"/>
    </row>
    <row r="59158" spans="7:7">
      <c r="G59158"/>
    </row>
    <row r="59159" spans="7:7">
      <c r="G59159"/>
    </row>
    <row r="59160" spans="7:7">
      <c r="G59160"/>
    </row>
    <row r="59161" spans="7:7">
      <c r="G59161"/>
    </row>
    <row r="59162" spans="7:7">
      <c r="G59162"/>
    </row>
    <row r="59163" spans="7:7">
      <c r="G59163"/>
    </row>
    <row r="59164" spans="7:7">
      <c r="G59164"/>
    </row>
    <row r="59165" spans="7:7">
      <c r="G59165"/>
    </row>
    <row r="59166" spans="7:7">
      <c r="G59166"/>
    </row>
    <row r="59167" spans="7:7">
      <c r="G59167"/>
    </row>
    <row r="59168" spans="7:7">
      <c r="G59168"/>
    </row>
    <row r="59169" spans="7:7">
      <c r="G59169"/>
    </row>
    <row r="59170" spans="7:7">
      <c r="G59170"/>
    </row>
    <row r="59171" spans="7:7">
      <c r="G59171"/>
    </row>
    <row r="59172" spans="7:7">
      <c r="G59172"/>
    </row>
    <row r="59173" spans="7:7">
      <c r="G59173"/>
    </row>
    <row r="59174" spans="7:7">
      <c r="G59174"/>
    </row>
    <row r="59175" spans="7:7">
      <c r="G59175"/>
    </row>
    <row r="59176" spans="7:7">
      <c r="G59176"/>
    </row>
    <row r="59177" spans="7:7">
      <c r="G59177"/>
    </row>
    <row r="59178" spans="7:7">
      <c r="G59178"/>
    </row>
    <row r="59179" spans="7:7">
      <c r="G59179"/>
    </row>
    <row r="59180" spans="7:7">
      <c r="G59180"/>
    </row>
    <row r="59181" spans="7:7">
      <c r="G59181"/>
    </row>
    <row r="59182" spans="7:7">
      <c r="G59182"/>
    </row>
    <row r="59183" spans="7:7">
      <c r="G59183"/>
    </row>
    <row r="59184" spans="7:7">
      <c r="G59184"/>
    </row>
    <row r="59185" spans="7:7">
      <c r="G59185"/>
    </row>
    <row r="59186" spans="7:7">
      <c r="G59186"/>
    </row>
    <row r="59187" spans="7:7">
      <c r="G59187"/>
    </row>
    <row r="59188" spans="7:7">
      <c r="G59188"/>
    </row>
    <row r="59189" spans="7:7">
      <c r="G59189"/>
    </row>
    <row r="59190" spans="7:7">
      <c r="G59190"/>
    </row>
    <row r="59191" spans="7:7">
      <c r="G59191"/>
    </row>
    <row r="59192" spans="7:7">
      <c r="G59192"/>
    </row>
    <row r="59193" spans="7:7">
      <c r="G59193"/>
    </row>
    <row r="59194" spans="7:7">
      <c r="G59194"/>
    </row>
    <row r="59195" spans="7:7">
      <c r="G59195"/>
    </row>
    <row r="59196" spans="7:7">
      <c r="G59196"/>
    </row>
    <row r="59197" spans="7:7">
      <c r="G59197"/>
    </row>
    <row r="59198" spans="7:7">
      <c r="G59198"/>
    </row>
    <row r="59199" spans="7:7">
      <c r="G59199"/>
    </row>
    <row r="59200" spans="7:7">
      <c r="G59200"/>
    </row>
    <row r="59201" spans="7:7">
      <c r="G59201"/>
    </row>
    <row r="59202" spans="7:7">
      <c r="G59202"/>
    </row>
    <row r="59203" spans="7:7">
      <c r="G59203"/>
    </row>
    <row r="59204" spans="7:7">
      <c r="G59204"/>
    </row>
    <row r="59205" spans="7:7">
      <c r="G59205"/>
    </row>
    <row r="59206" spans="7:7">
      <c r="G59206"/>
    </row>
    <row r="59207" spans="7:7">
      <c r="G59207"/>
    </row>
    <row r="59208" spans="7:7">
      <c r="G59208"/>
    </row>
    <row r="59209" spans="7:7">
      <c r="G59209"/>
    </row>
    <row r="59210" spans="7:7">
      <c r="G59210"/>
    </row>
    <row r="59211" spans="7:7">
      <c r="G59211"/>
    </row>
    <row r="59212" spans="7:7">
      <c r="G59212"/>
    </row>
    <row r="59213" spans="7:7">
      <c r="G59213"/>
    </row>
    <row r="59214" spans="7:7">
      <c r="G59214"/>
    </row>
    <row r="59215" spans="7:7">
      <c r="G59215"/>
    </row>
    <row r="59216" spans="7:7">
      <c r="G59216"/>
    </row>
    <row r="59217" spans="7:7">
      <c r="G59217"/>
    </row>
    <row r="59218" spans="7:7">
      <c r="G59218"/>
    </row>
    <row r="59219" spans="7:7">
      <c r="G59219"/>
    </row>
    <row r="59220" spans="7:7">
      <c r="G59220"/>
    </row>
    <row r="59221" spans="7:7">
      <c r="G59221"/>
    </row>
    <row r="59222" spans="7:7">
      <c r="G59222"/>
    </row>
    <row r="59223" spans="7:7">
      <c r="G59223"/>
    </row>
    <row r="59224" spans="7:7">
      <c r="G59224"/>
    </row>
    <row r="59225" spans="7:7">
      <c r="G59225"/>
    </row>
    <row r="59226" spans="7:7">
      <c r="G59226"/>
    </row>
    <row r="59227" spans="7:7">
      <c r="G59227"/>
    </row>
    <row r="59228" spans="7:7">
      <c r="G59228"/>
    </row>
    <row r="59229" spans="7:7">
      <c r="G59229"/>
    </row>
    <row r="59230" spans="7:7">
      <c r="G59230"/>
    </row>
    <row r="59231" spans="7:7">
      <c r="G59231"/>
    </row>
    <row r="59232" spans="7:7">
      <c r="G59232"/>
    </row>
    <row r="59233" spans="7:7">
      <c r="G59233"/>
    </row>
    <row r="59234" spans="7:7">
      <c r="G59234"/>
    </row>
    <row r="59235" spans="7:7">
      <c r="G59235"/>
    </row>
    <row r="59236" spans="7:7">
      <c r="G59236"/>
    </row>
    <row r="59237" spans="7:7">
      <c r="G59237"/>
    </row>
    <row r="59238" spans="7:7">
      <c r="G59238"/>
    </row>
    <row r="59239" spans="7:7">
      <c r="G59239"/>
    </row>
    <row r="59240" spans="7:7">
      <c r="G59240"/>
    </row>
    <row r="59241" spans="7:7">
      <c r="G59241"/>
    </row>
    <row r="59242" spans="7:7">
      <c r="G59242"/>
    </row>
    <row r="59243" spans="7:7">
      <c r="G59243"/>
    </row>
    <row r="59244" spans="7:7">
      <c r="G59244"/>
    </row>
    <row r="59245" spans="7:7">
      <c r="G59245"/>
    </row>
    <row r="59246" spans="7:7">
      <c r="G59246"/>
    </row>
    <row r="59247" spans="7:7">
      <c r="G59247"/>
    </row>
    <row r="59248" spans="7:7">
      <c r="G59248"/>
    </row>
    <row r="59249" spans="7:7">
      <c r="G59249"/>
    </row>
    <row r="59250" spans="7:7">
      <c r="G59250"/>
    </row>
    <row r="59251" spans="7:7">
      <c r="G59251"/>
    </row>
    <row r="59252" spans="7:7">
      <c r="G59252"/>
    </row>
    <row r="59253" spans="7:7">
      <c r="G59253"/>
    </row>
    <row r="59254" spans="7:7">
      <c r="G59254"/>
    </row>
    <row r="59255" spans="7:7">
      <c r="G59255"/>
    </row>
    <row r="59256" spans="7:7">
      <c r="G59256"/>
    </row>
    <row r="59257" spans="7:7">
      <c r="G59257"/>
    </row>
    <row r="59258" spans="7:7">
      <c r="G59258"/>
    </row>
    <row r="59259" spans="7:7">
      <c r="G59259"/>
    </row>
    <row r="59260" spans="7:7">
      <c r="G59260"/>
    </row>
    <row r="59261" spans="7:7">
      <c r="G59261"/>
    </row>
    <row r="59262" spans="7:7">
      <c r="G59262"/>
    </row>
    <row r="59263" spans="7:7">
      <c r="G59263"/>
    </row>
    <row r="59264" spans="7:7">
      <c r="G59264"/>
    </row>
    <row r="59265" spans="7:7">
      <c r="G59265"/>
    </row>
    <row r="59266" spans="7:7">
      <c r="G59266"/>
    </row>
    <row r="59267" spans="7:7">
      <c r="G59267"/>
    </row>
    <row r="59268" spans="7:7">
      <c r="G59268"/>
    </row>
    <row r="59269" spans="7:7">
      <c r="G59269"/>
    </row>
    <row r="59270" spans="7:7">
      <c r="G59270"/>
    </row>
    <row r="59271" spans="7:7">
      <c r="G59271"/>
    </row>
    <row r="59272" spans="7:7">
      <c r="G59272"/>
    </row>
    <row r="59273" spans="7:7">
      <c r="G59273"/>
    </row>
    <row r="59274" spans="7:7">
      <c r="G59274"/>
    </row>
    <row r="59275" spans="7:7">
      <c r="G59275"/>
    </row>
    <row r="59276" spans="7:7">
      <c r="G59276"/>
    </row>
    <row r="59277" spans="7:7">
      <c r="G59277"/>
    </row>
    <row r="59278" spans="7:7">
      <c r="G59278"/>
    </row>
    <row r="59279" spans="7:7">
      <c r="G59279"/>
    </row>
    <row r="59280" spans="7:7">
      <c r="G59280"/>
    </row>
    <row r="59281" spans="7:7">
      <c r="G59281"/>
    </row>
    <row r="59282" spans="7:7">
      <c r="G59282"/>
    </row>
    <row r="59283" spans="7:7">
      <c r="G59283"/>
    </row>
    <row r="59284" spans="7:7">
      <c r="G59284"/>
    </row>
    <row r="59285" spans="7:7">
      <c r="G59285"/>
    </row>
    <row r="59286" spans="7:7">
      <c r="G59286"/>
    </row>
    <row r="59287" spans="7:7">
      <c r="G59287"/>
    </row>
    <row r="59288" spans="7:7">
      <c r="G59288"/>
    </row>
    <row r="59289" spans="7:7">
      <c r="G59289"/>
    </row>
    <row r="59290" spans="7:7">
      <c r="G59290"/>
    </row>
    <row r="59291" spans="7:7">
      <c r="G59291"/>
    </row>
    <row r="59292" spans="7:7">
      <c r="G59292"/>
    </row>
    <row r="59293" spans="7:7">
      <c r="G59293"/>
    </row>
    <row r="59294" spans="7:7">
      <c r="G59294"/>
    </row>
    <row r="59295" spans="7:7">
      <c r="G59295"/>
    </row>
    <row r="59296" spans="7:7">
      <c r="G59296"/>
    </row>
    <row r="59297" spans="7:7">
      <c r="G59297"/>
    </row>
    <row r="59298" spans="7:7">
      <c r="G59298"/>
    </row>
    <row r="59299" spans="7:7">
      <c r="G59299"/>
    </row>
    <row r="59300" spans="7:7">
      <c r="G59300"/>
    </row>
    <row r="59301" spans="7:7">
      <c r="G59301"/>
    </row>
    <row r="59302" spans="7:7">
      <c r="G59302"/>
    </row>
    <row r="59303" spans="7:7">
      <c r="G59303"/>
    </row>
    <row r="59304" spans="7:7">
      <c r="G59304"/>
    </row>
    <row r="59305" spans="7:7">
      <c r="G59305"/>
    </row>
    <row r="59306" spans="7:7">
      <c r="G59306"/>
    </row>
    <row r="59307" spans="7:7">
      <c r="G59307"/>
    </row>
    <row r="59308" spans="7:7">
      <c r="G59308"/>
    </row>
    <row r="59309" spans="7:7">
      <c r="G59309"/>
    </row>
    <row r="59310" spans="7:7">
      <c r="G59310"/>
    </row>
    <row r="59311" spans="7:7">
      <c r="G59311"/>
    </row>
    <row r="59312" spans="7:7">
      <c r="G59312"/>
    </row>
    <row r="59313" spans="7:7">
      <c r="G59313"/>
    </row>
    <row r="59314" spans="7:7">
      <c r="G59314"/>
    </row>
    <row r="59315" spans="7:7">
      <c r="G59315"/>
    </row>
    <row r="59316" spans="7:7">
      <c r="G59316"/>
    </row>
    <row r="59317" spans="7:7">
      <c r="G59317"/>
    </row>
    <row r="59318" spans="7:7">
      <c r="G59318"/>
    </row>
    <row r="59319" spans="7:7">
      <c r="G59319"/>
    </row>
    <row r="59320" spans="7:7">
      <c r="G59320"/>
    </row>
    <row r="59321" spans="7:7">
      <c r="G59321"/>
    </row>
    <row r="59322" spans="7:7">
      <c r="G59322"/>
    </row>
    <row r="59323" spans="7:7">
      <c r="G59323"/>
    </row>
    <row r="59324" spans="7:7">
      <c r="G59324"/>
    </row>
    <row r="59325" spans="7:7">
      <c r="G59325"/>
    </row>
    <row r="59326" spans="7:7">
      <c r="G59326"/>
    </row>
    <row r="59327" spans="7:7">
      <c r="G59327"/>
    </row>
    <row r="59328" spans="7:7">
      <c r="G59328"/>
    </row>
    <row r="59329" spans="7:7">
      <c r="G59329"/>
    </row>
    <row r="59330" spans="7:7">
      <c r="G59330"/>
    </row>
    <row r="59331" spans="7:7">
      <c r="G59331"/>
    </row>
    <row r="59332" spans="7:7">
      <c r="G59332"/>
    </row>
    <row r="59333" spans="7:7">
      <c r="G59333"/>
    </row>
    <row r="59334" spans="7:7">
      <c r="G59334"/>
    </row>
    <row r="59335" spans="7:7">
      <c r="G59335"/>
    </row>
    <row r="59336" spans="7:7">
      <c r="G59336"/>
    </row>
    <row r="59337" spans="7:7">
      <c r="G59337"/>
    </row>
    <row r="59338" spans="7:7">
      <c r="G59338"/>
    </row>
    <row r="59339" spans="7:7">
      <c r="G59339"/>
    </row>
    <row r="59340" spans="7:7">
      <c r="G59340"/>
    </row>
    <row r="59341" spans="7:7">
      <c r="G59341"/>
    </row>
    <row r="59342" spans="7:7">
      <c r="G59342"/>
    </row>
    <row r="59343" spans="7:7">
      <c r="G59343"/>
    </row>
    <row r="59344" spans="7:7">
      <c r="G59344"/>
    </row>
    <row r="59345" spans="7:7">
      <c r="G59345"/>
    </row>
    <row r="59346" spans="7:7">
      <c r="G59346"/>
    </row>
    <row r="59347" spans="7:7">
      <c r="G59347"/>
    </row>
    <row r="59348" spans="7:7">
      <c r="G59348"/>
    </row>
    <row r="59349" spans="7:7">
      <c r="G59349"/>
    </row>
    <row r="59350" spans="7:7">
      <c r="G59350"/>
    </row>
    <row r="59351" spans="7:7">
      <c r="G59351"/>
    </row>
    <row r="59352" spans="7:7">
      <c r="G59352"/>
    </row>
    <row r="59353" spans="7:7">
      <c r="G59353"/>
    </row>
    <row r="59354" spans="7:7">
      <c r="G59354"/>
    </row>
    <row r="59355" spans="7:7">
      <c r="G59355"/>
    </row>
    <row r="59356" spans="7:7">
      <c r="G59356"/>
    </row>
    <row r="59357" spans="7:7">
      <c r="G59357"/>
    </row>
    <row r="59358" spans="7:7">
      <c r="G59358"/>
    </row>
    <row r="59359" spans="7:7">
      <c r="G59359"/>
    </row>
    <row r="59360" spans="7:7">
      <c r="G59360"/>
    </row>
    <row r="59361" spans="7:7">
      <c r="G59361"/>
    </row>
    <row r="59362" spans="7:7">
      <c r="G59362"/>
    </row>
    <row r="59363" spans="7:7">
      <c r="G59363"/>
    </row>
    <row r="59364" spans="7:7">
      <c r="G59364"/>
    </row>
    <row r="59365" spans="7:7">
      <c r="G59365"/>
    </row>
    <row r="59366" spans="7:7">
      <c r="G59366"/>
    </row>
    <row r="59367" spans="7:7">
      <c r="G59367"/>
    </row>
    <row r="59368" spans="7:7">
      <c r="G59368"/>
    </row>
    <row r="59369" spans="7:7">
      <c r="G59369"/>
    </row>
    <row r="59370" spans="7:7">
      <c r="G59370"/>
    </row>
    <row r="59371" spans="7:7">
      <c r="G59371"/>
    </row>
    <row r="59372" spans="7:7">
      <c r="G59372"/>
    </row>
    <row r="59373" spans="7:7">
      <c r="G59373"/>
    </row>
    <row r="59374" spans="7:7">
      <c r="G59374"/>
    </row>
    <row r="59375" spans="7:7">
      <c r="G59375"/>
    </row>
    <row r="59376" spans="7:7">
      <c r="G59376"/>
    </row>
    <row r="59377" spans="7:7">
      <c r="G59377"/>
    </row>
    <row r="59378" spans="7:7">
      <c r="G59378"/>
    </row>
    <row r="59379" spans="7:7">
      <c r="G59379"/>
    </row>
    <row r="59380" spans="7:7">
      <c r="G59380"/>
    </row>
    <row r="59381" spans="7:7">
      <c r="G59381"/>
    </row>
    <row r="59382" spans="7:7">
      <c r="G59382"/>
    </row>
    <row r="59383" spans="7:7">
      <c r="G59383"/>
    </row>
    <row r="59384" spans="7:7">
      <c r="G59384"/>
    </row>
    <row r="59385" spans="7:7">
      <c r="G59385"/>
    </row>
    <row r="59386" spans="7:7">
      <c r="G59386"/>
    </row>
    <row r="59387" spans="7:7">
      <c r="G59387"/>
    </row>
    <row r="59388" spans="7:7">
      <c r="G59388"/>
    </row>
    <row r="59389" spans="7:7">
      <c r="G59389"/>
    </row>
    <row r="59390" spans="7:7">
      <c r="G59390"/>
    </row>
    <row r="59391" spans="7:7">
      <c r="G59391"/>
    </row>
    <row r="59392" spans="7:7">
      <c r="G59392"/>
    </row>
    <row r="59393" spans="7:7">
      <c r="G59393"/>
    </row>
    <row r="59394" spans="7:7">
      <c r="G59394"/>
    </row>
    <row r="59395" spans="7:7">
      <c r="G59395"/>
    </row>
    <row r="59396" spans="7:7">
      <c r="G59396"/>
    </row>
    <row r="59397" spans="7:7">
      <c r="G59397"/>
    </row>
    <row r="59398" spans="7:7">
      <c r="G59398"/>
    </row>
    <row r="59399" spans="7:7">
      <c r="G59399"/>
    </row>
    <row r="59400" spans="7:7">
      <c r="G59400"/>
    </row>
    <row r="59401" spans="7:7">
      <c r="G59401"/>
    </row>
    <row r="59402" spans="7:7">
      <c r="G59402"/>
    </row>
    <row r="59403" spans="7:7">
      <c r="G59403"/>
    </row>
    <row r="59404" spans="7:7">
      <c r="G59404"/>
    </row>
    <row r="59405" spans="7:7">
      <c r="G59405"/>
    </row>
    <row r="59406" spans="7:7">
      <c r="G59406"/>
    </row>
    <row r="59407" spans="7:7">
      <c r="G59407"/>
    </row>
    <row r="59408" spans="7:7">
      <c r="G59408"/>
    </row>
    <row r="59409" spans="7:7">
      <c r="G59409"/>
    </row>
    <row r="59410" spans="7:7">
      <c r="G59410"/>
    </row>
    <row r="59411" spans="7:7">
      <c r="G59411"/>
    </row>
    <row r="59412" spans="7:7">
      <c r="G59412"/>
    </row>
    <row r="59413" spans="7:7">
      <c r="G59413"/>
    </row>
    <row r="59414" spans="7:7">
      <c r="G59414"/>
    </row>
    <row r="59415" spans="7:7">
      <c r="G59415"/>
    </row>
    <row r="59416" spans="7:7">
      <c r="G59416"/>
    </row>
    <row r="59417" spans="7:7">
      <c r="G59417"/>
    </row>
    <row r="59418" spans="7:7">
      <c r="G59418"/>
    </row>
    <row r="59419" spans="7:7">
      <c r="G59419"/>
    </row>
    <row r="59420" spans="7:7">
      <c r="G59420"/>
    </row>
    <row r="59421" spans="7:7">
      <c r="G59421"/>
    </row>
    <row r="59422" spans="7:7">
      <c r="G59422"/>
    </row>
    <row r="59423" spans="7:7">
      <c r="G59423"/>
    </row>
    <row r="59424" spans="7:7">
      <c r="G59424"/>
    </row>
    <row r="59425" spans="7:7">
      <c r="G59425"/>
    </row>
    <row r="59426" spans="7:7">
      <c r="G59426"/>
    </row>
    <row r="59427" spans="7:7">
      <c r="G59427"/>
    </row>
    <row r="59428" spans="7:7">
      <c r="G59428"/>
    </row>
    <row r="59429" spans="7:7">
      <c r="G59429"/>
    </row>
    <row r="59430" spans="7:7">
      <c r="G59430"/>
    </row>
    <row r="59431" spans="7:7">
      <c r="G59431"/>
    </row>
    <row r="59432" spans="7:7">
      <c r="G59432"/>
    </row>
    <row r="59433" spans="7:7">
      <c r="G59433"/>
    </row>
    <row r="59434" spans="7:7">
      <c r="G59434"/>
    </row>
    <row r="59435" spans="7:7">
      <c r="G59435"/>
    </row>
    <row r="59436" spans="7:7">
      <c r="G59436"/>
    </row>
    <row r="59437" spans="7:7">
      <c r="G59437"/>
    </row>
    <row r="59438" spans="7:7">
      <c r="G59438"/>
    </row>
    <row r="59439" spans="7:7">
      <c r="G59439"/>
    </row>
    <row r="59440" spans="7:7">
      <c r="G59440"/>
    </row>
    <row r="59441" spans="7:7">
      <c r="G59441"/>
    </row>
    <row r="59442" spans="7:7">
      <c r="G59442"/>
    </row>
    <row r="59443" spans="7:7">
      <c r="G59443"/>
    </row>
    <row r="59444" spans="7:7">
      <c r="G59444"/>
    </row>
    <row r="59445" spans="7:7">
      <c r="G59445"/>
    </row>
    <row r="59446" spans="7:7">
      <c r="G59446"/>
    </row>
    <row r="59447" spans="7:7">
      <c r="G59447"/>
    </row>
    <row r="59448" spans="7:7">
      <c r="G59448"/>
    </row>
    <row r="59449" spans="7:7">
      <c r="G59449"/>
    </row>
    <row r="59450" spans="7:7">
      <c r="G59450"/>
    </row>
    <row r="59451" spans="7:7">
      <c r="G59451"/>
    </row>
    <row r="59452" spans="7:7">
      <c r="G59452"/>
    </row>
    <row r="59453" spans="7:7">
      <c r="G59453"/>
    </row>
    <row r="59454" spans="7:7">
      <c r="G59454"/>
    </row>
    <row r="59455" spans="7:7">
      <c r="G59455"/>
    </row>
    <row r="59456" spans="7:7">
      <c r="G59456"/>
    </row>
    <row r="59457" spans="7:7">
      <c r="G59457"/>
    </row>
    <row r="59458" spans="7:7">
      <c r="G59458"/>
    </row>
    <row r="59459" spans="7:7">
      <c r="G59459"/>
    </row>
    <row r="59460" spans="7:7">
      <c r="G59460"/>
    </row>
    <row r="59461" spans="7:7">
      <c r="G59461"/>
    </row>
    <row r="59462" spans="7:7">
      <c r="G59462"/>
    </row>
    <row r="59463" spans="7:7">
      <c r="G59463"/>
    </row>
    <row r="59464" spans="7:7">
      <c r="G59464"/>
    </row>
    <row r="59465" spans="7:7">
      <c r="G59465"/>
    </row>
    <row r="59466" spans="7:7">
      <c r="G59466"/>
    </row>
    <row r="59467" spans="7:7">
      <c r="G59467"/>
    </row>
    <row r="59468" spans="7:7">
      <c r="G59468"/>
    </row>
    <row r="59469" spans="7:7">
      <c r="G59469"/>
    </row>
    <row r="59470" spans="7:7">
      <c r="G59470"/>
    </row>
    <row r="59471" spans="7:7">
      <c r="G59471"/>
    </row>
    <row r="59472" spans="7:7">
      <c r="G59472"/>
    </row>
    <row r="59473" spans="7:7">
      <c r="G59473"/>
    </row>
    <row r="59474" spans="7:7">
      <c r="G59474"/>
    </row>
    <row r="59475" spans="7:7">
      <c r="G59475"/>
    </row>
    <row r="59476" spans="7:7">
      <c r="G59476"/>
    </row>
    <row r="59477" spans="7:7">
      <c r="G59477"/>
    </row>
    <row r="59478" spans="7:7">
      <c r="G59478"/>
    </row>
    <row r="59479" spans="7:7">
      <c r="G59479"/>
    </row>
    <row r="59480" spans="7:7">
      <c r="G59480"/>
    </row>
    <row r="59481" spans="7:7">
      <c r="G59481"/>
    </row>
    <row r="59482" spans="7:7">
      <c r="G59482"/>
    </row>
    <row r="59483" spans="7:7">
      <c r="G59483"/>
    </row>
    <row r="59484" spans="7:7">
      <c r="G59484"/>
    </row>
    <row r="59485" spans="7:7">
      <c r="G59485"/>
    </row>
    <row r="59486" spans="7:7">
      <c r="G59486"/>
    </row>
    <row r="59487" spans="7:7">
      <c r="G59487"/>
    </row>
    <row r="59488" spans="7:7">
      <c r="G59488"/>
    </row>
    <row r="59489" spans="7:7">
      <c r="G59489"/>
    </row>
    <row r="59490" spans="7:7">
      <c r="G59490"/>
    </row>
    <row r="59491" spans="7:7">
      <c r="G59491"/>
    </row>
    <row r="59492" spans="7:7">
      <c r="G59492"/>
    </row>
    <row r="59493" spans="7:7">
      <c r="G59493"/>
    </row>
    <row r="59494" spans="7:7">
      <c r="G59494"/>
    </row>
    <row r="59495" spans="7:7">
      <c r="G59495"/>
    </row>
    <row r="59496" spans="7:7">
      <c r="G59496"/>
    </row>
    <row r="59497" spans="7:7">
      <c r="G59497"/>
    </row>
    <row r="59498" spans="7:7">
      <c r="G59498"/>
    </row>
    <row r="59499" spans="7:7">
      <c r="G59499"/>
    </row>
    <row r="59500" spans="7:7">
      <c r="G59500"/>
    </row>
    <row r="59501" spans="7:7">
      <c r="G59501"/>
    </row>
    <row r="59502" spans="7:7">
      <c r="G59502"/>
    </row>
    <row r="59503" spans="7:7">
      <c r="G59503"/>
    </row>
    <row r="59504" spans="7:7">
      <c r="G59504"/>
    </row>
    <row r="59505" spans="7:7">
      <c r="G59505"/>
    </row>
    <row r="59506" spans="7:7">
      <c r="G59506"/>
    </row>
    <row r="59507" spans="7:7">
      <c r="G59507"/>
    </row>
    <row r="59508" spans="7:7">
      <c r="G59508"/>
    </row>
    <row r="59509" spans="7:7">
      <c r="G59509"/>
    </row>
    <row r="59510" spans="7:7">
      <c r="G59510"/>
    </row>
    <row r="59511" spans="7:7">
      <c r="G59511"/>
    </row>
    <row r="59512" spans="7:7">
      <c r="G59512"/>
    </row>
    <row r="59513" spans="7:7">
      <c r="G59513"/>
    </row>
    <row r="59514" spans="7:7">
      <c r="G59514"/>
    </row>
    <row r="59515" spans="7:7">
      <c r="G59515"/>
    </row>
    <row r="59516" spans="7:7">
      <c r="G59516"/>
    </row>
    <row r="59517" spans="7:7">
      <c r="G59517"/>
    </row>
    <row r="59518" spans="7:7">
      <c r="G59518"/>
    </row>
    <row r="59519" spans="7:7">
      <c r="G59519"/>
    </row>
    <row r="59520" spans="7:7">
      <c r="G59520"/>
    </row>
    <row r="59521" spans="7:7">
      <c r="G59521"/>
    </row>
    <row r="59522" spans="7:7">
      <c r="G59522"/>
    </row>
    <row r="59523" spans="7:7">
      <c r="G59523"/>
    </row>
    <row r="59524" spans="7:7">
      <c r="G59524"/>
    </row>
    <row r="59525" spans="7:7">
      <c r="G59525"/>
    </row>
    <row r="59526" spans="7:7">
      <c r="G59526"/>
    </row>
    <row r="59527" spans="7:7">
      <c r="G59527"/>
    </row>
    <row r="59528" spans="7:7">
      <c r="G59528"/>
    </row>
    <row r="59529" spans="7:7">
      <c r="G59529"/>
    </row>
    <row r="59530" spans="7:7">
      <c r="G59530"/>
    </row>
    <row r="59531" spans="7:7">
      <c r="G59531"/>
    </row>
    <row r="59532" spans="7:7">
      <c r="G59532"/>
    </row>
    <row r="59533" spans="7:7">
      <c r="G59533"/>
    </row>
    <row r="59534" spans="7:7">
      <c r="G59534"/>
    </row>
    <row r="59535" spans="7:7">
      <c r="G59535"/>
    </row>
    <row r="59536" spans="7:7">
      <c r="G59536"/>
    </row>
    <row r="59537" spans="7:7">
      <c r="G59537"/>
    </row>
    <row r="59538" spans="7:7">
      <c r="G59538"/>
    </row>
    <row r="59539" spans="7:7">
      <c r="G59539"/>
    </row>
    <row r="59540" spans="7:7">
      <c r="G59540"/>
    </row>
    <row r="59541" spans="7:7">
      <c r="G59541"/>
    </row>
    <row r="59542" spans="7:7">
      <c r="G59542"/>
    </row>
    <row r="59543" spans="7:7">
      <c r="G59543"/>
    </row>
    <row r="59544" spans="7:7">
      <c r="G59544"/>
    </row>
    <row r="59545" spans="7:7">
      <c r="G59545"/>
    </row>
    <row r="59546" spans="7:7">
      <c r="G59546"/>
    </row>
    <row r="59547" spans="7:7">
      <c r="G59547"/>
    </row>
    <row r="59548" spans="7:7">
      <c r="G59548"/>
    </row>
    <row r="59549" spans="7:7">
      <c r="G59549"/>
    </row>
    <row r="59550" spans="7:7">
      <c r="G59550"/>
    </row>
    <row r="59551" spans="7:7">
      <c r="G59551"/>
    </row>
    <row r="59552" spans="7:7">
      <c r="G59552"/>
    </row>
    <row r="59553" spans="7:7">
      <c r="G59553"/>
    </row>
    <row r="59554" spans="7:7">
      <c r="G59554"/>
    </row>
    <row r="59555" spans="7:7">
      <c r="G59555"/>
    </row>
    <row r="59556" spans="7:7">
      <c r="G59556"/>
    </row>
    <row r="59557" spans="7:7">
      <c r="G59557"/>
    </row>
    <row r="59558" spans="7:7">
      <c r="G59558"/>
    </row>
    <row r="59559" spans="7:7">
      <c r="G59559"/>
    </row>
    <row r="59560" spans="7:7">
      <c r="G59560"/>
    </row>
    <row r="59561" spans="7:7">
      <c r="G59561"/>
    </row>
    <row r="59562" spans="7:7">
      <c r="G59562"/>
    </row>
    <row r="59563" spans="7:7">
      <c r="G59563"/>
    </row>
    <row r="59564" spans="7:7">
      <c r="G59564"/>
    </row>
    <row r="59565" spans="7:7">
      <c r="G59565"/>
    </row>
    <row r="59566" spans="7:7">
      <c r="G59566"/>
    </row>
    <row r="59567" spans="7:7">
      <c r="G59567"/>
    </row>
    <row r="59568" spans="7:7">
      <c r="G59568"/>
    </row>
    <row r="59569" spans="7:7">
      <c r="G59569"/>
    </row>
    <row r="59570" spans="7:7">
      <c r="G59570"/>
    </row>
    <row r="59571" spans="7:7">
      <c r="G59571"/>
    </row>
    <row r="59572" spans="7:7">
      <c r="G59572"/>
    </row>
    <row r="59573" spans="7:7">
      <c r="G59573"/>
    </row>
    <row r="59574" spans="7:7">
      <c r="G59574"/>
    </row>
    <row r="59575" spans="7:7">
      <c r="G59575"/>
    </row>
    <row r="59576" spans="7:7">
      <c r="G59576"/>
    </row>
    <row r="59577" spans="7:7">
      <c r="G59577"/>
    </row>
    <row r="59578" spans="7:7">
      <c r="G59578"/>
    </row>
    <row r="59579" spans="7:7">
      <c r="G59579"/>
    </row>
    <row r="59580" spans="7:7">
      <c r="G59580"/>
    </row>
    <row r="59581" spans="7:7">
      <c r="G59581"/>
    </row>
    <row r="59582" spans="7:7">
      <c r="G59582"/>
    </row>
    <row r="59583" spans="7:7">
      <c r="G59583"/>
    </row>
    <row r="59584" spans="7:7">
      <c r="G59584"/>
    </row>
    <row r="59585" spans="7:7">
      <c r="G59585"/>
    </row>
    <row r="59586" spans="7:7">
      <c r="G59586"/>
    </row>
    <row r="59587" spans="7:7">
      <c r="G59587"/>
    </row>
    <row r="59588" spans="7:7">
      <c r="G59588"/>
    </row>
    <row r="59589" spans="7:7">
      <c r="G59589"/>
    </row>
    <row r="59590" spans="7:7">
      <c r="G59590"/>
    </row>
    <row r="59591" spans="7:7">
      <c r="G59591"/>
    </row>
    <row r="59592" spans="7:7">
      <c r="G59592"/>
    </row>
    <row r="59593" spans="7:7">
      <c r="G59593"/>
    </row>
    <row r="59594" spans="7:7">
      <c r="G59594"/>
    </row>
    <row r="59595" spans="7:7">
      <c r="G59595"/>
    </row>
    <row r="59596" spans="7:7">
      <c r="G59596"/>
    </row>
    <row r="59597" spans="7:7">
      <c r="G59597"/>
    </row>
    <row r="59598" spans="7:7">
      <c r="G59598"/>
    </row>
    <row r="59599" spans="7:7">
      <c r="G59599"/>
    </row>
    <row r="59600" spans="7:7">
      <c r="G59600"/>
    </row>
    <row r="59601" spans="7:7">
      <c r="G59601"/>
    </row>
    <row r="59602" spans="7:7">
      <c r="G59602"/>
    </row>
    <row r="59603" spans="7:7">
      <c r="G59603"/>
    </row>
    <row r="59604" spans="7:7">
      <c r="G59604"/>
    </row>
    <row r="59605" spans="7:7">
      <c r="G59605"/>
    </row>
    <row r="59606" spans="7:7">
      <c r="G59606"/>
    </row>
    <row r="59607" spans="7:7">
      <c r="G59607"/>
    </row>
    <row r="59608" spans="7:7">
      <c r="G59608"/>
    </row>
    <row r="59609" spans="7:7">
      <c r="G59609"/>
    </row>
    <row r="59610" spans="7:7">
      <c r="G59610"/>
    </row>
    <row r="59611" spans="7:7">
      <c r="G59611"/>
    </row>
    <row r="59612" spans="7:7">
      <c r="G59612"/>
    </row>
    <row r="59613" spans="7:7">
      <c r="G59613"/>
    </row>
    <row r="59614" spans="7:7">
      <c r="G59614"/>
    </row>
    <row r="59615" spans="7:7">
      <c r="G59615"/>
    </row>
    <row r="59616" spans="7:7">
      <c r="G59616"/>
    </row>
    <row r="59617" spans="7:7">
      <c r="G59617"/>
    </row>
    <row r="59618" spans="7:7">
      <c r="G59618"/>
    </row>
    <row r="59619" spans="7:7">
      <c r="G59619"/>
    </row>
    <row r="59620" spans="7:7">
      <c r="G59620"/>
    </row>
    <row r="59621" spans="7:7">
      <c r="G59621"/>
    </row>
    <row r="59622" spans="7:7">
      <c r="G59622"/>
    </row>
    <row r="59623" spans="7:7">
      <c r="G59623"/>
    </row>
    <row r="59624" spans="7:7">
      <c r="G59624"/>
    </row>
    <row r="59625" spans="7:7">
      <c r="G59625"/>
    </row>
    <row r="59626" spans="7:7">
      <c r="G59626"/>
    </row>
    <row r="59627" spans="7:7">
      <c r="G59627"/>
    </row>
    <row r="59628" spans="7:7">
      <c r="G59628"/>
    </row>
    <row r="59629" spans="7:7">
      <c r="G59629"/>
    </row>
    <row r="59630" spans="7:7">
      <c r="G59630"/>
    </row>
    <row r="59631" spans="7:7">
      <c r="G59631"/>
    </row>
    <row r="59632" spans="7:7">
      <c r="G59632"/>
    </row>
    <row r="59633" spans="7:7">
      <c r="G59633"/>
    </row>
    <row r="59634" spans="7:7">
      <c r="G59634"/>
    </row>
    <row r="59635" spans="7:7">
      <c r="G59635"/>
    </row>
    <row r="59636" spans="7:7">
      <c r="G59636"/>
    </row>
    <row r="59637" spans="7:7">
      <c r="G59637"/>
    </row>
    <row r="59638" spans="7:7">
      <c r="G59638"/>
    </row>
    <row r="59639" spans="7:7">
      <c r="G59639"/>
    </row>
    <row r="59640" spans="7:7">
      <c r="G59640"/>
    </row>
    <row r="59641" spans="7:7">
      <c r="G59641"/>
    </row>
    <row r="59642" spans="7:7">
      <c r="G59642"/>
    </row>
    <row r="59643" spans="7:7">
      <c r="G59643"/>
    </row>
    <row r="59644" spans="7:7">
      <c r="G59644"/>
    </row>
    <row r="59645" spans="7:7">
      <c r="G59645"/>
    </row>
    <row r="59646" spans="7:7">
      <c r="G59646"/>
    </row>
    <row r="59647" spans="7:7">
      <c r="G59647"/>
    </row>
    <row r="59648" spans="7:7">
      <c r="G59648"/>
    </row>
    <row r="59649" spans="7:7">
      <c r="G59649"/>
    </row>
    <row r="59650" spans="7:7">
      <c r="G59650"/>
    </row>
    <row r="59651" spans="7:7">
      <c r="G59651"/>
    </row>
    <row r="59652" spans="7:7">
      <c r="G59652"/>
    </row>
    <row r="59653" spans="7:7">
      <c r="G59653"/>
    </row>
    <row r="59654" spans="7:7">
      <c r="G59654"/>
    </row>
    <row r="59655" spans="7:7">
      <c r="G59655"/>
    </row>
    <row r="59656" spans="7:7">
      <c r="G59656"/>
    </row>
    <row r="59657" spans="7:7">
      <c r="G59657"/>
    </row>
    <row r="59658" spans="7:7">
      <c r="G59658"/>
    </row>
    <row r="59659" spans="7:7">
      <c r="G59659"/>
    </row>
    <row r="59660" spans="7:7">
      <c r="G59660"/>
    </row>
    <row r="59661" spans="7:7">
      <c r="G59661"/>
    </row>
    <row r="59662" spans="7:7">
      <c r="G59662"/>
    </row>
    <row r="59663" spans="7:7">
      <c r="G59663"/>
    </row>
    <row r="59664" spans="7:7">
      <c r="G59664"/>
    </row>
    <row r="59665" spans="7:7">
      <c r="G59665"/>
    </row>
    <row r="59666" spans="7:7">
      <c r="G59666"/>
    </row>
    <row r="59667" spans="7:7">
      <c r="G59667"/>
    </row>
    <row r="59668" spans="7:7">
      <c r="G59668"/>
    </row>
    <row r="59669" spans="7:7">
      <c r="G59669"/>
    </row>
    <row r="59670" spans="7:7">
      <c r="G59670"/>
    </row>
    <row r="59671" spans="7:7">
      <c r="G59671"/>
    </row>
    <row r="59672" spans="7:7">
      <c r="G59672"/>
    </row>
    <row r="59673" spans="7:7">
      <c r="G59673"/>
    </row>
    <row r="59674" spans="7:7">
      <c r="G59674"/>
    </row>
    <row r="59675" spans="7:7">
      <c r="G59675"/>
    </row>
    <row r="59676" spans="7:7">
      <c r="G59676"/>
    </row>
    <row r="59677" spans="7:7">
      <c r="G59677"/>
    </row>
    <row r="59678" spans="7:7">
      <c r="G59678"/>
    </row>
    <row r="59679" spans="7:7">
      <c r="G59679"/>
    </row>
    <row r="59680" spans="7:7">
      <c r="G59680"/>
    </row>
    <row r="59681" spans="7:7">
      <c r="G59681"/>
    </row>
    <row r="59682" spans="7:7">
      <c r="G59682"/>
    </row>
    <row r="59683" spans="7:7">
      <c r="G59683"/>
    </row>
    <row r="59684" spans="7:7">
      <c r="G59684"/>
    </row>
    <row r="59685" spans="7:7">
      <c r="G59685"/>
    </row>
    <row r="59686" spans="7:7">
      <c r="G59686"/>
    </row>
    <row r="59687" spans="7:7">
      <c r="G59687"/>
    </row>
    <row r="59688" spans="7:7">
      <c r="G59688"/>
    </row>
    <row r="59689" spans="7:7">
      <c r="G59689"/>
    </row>
    <row r="59690" spans="7:7">
      <c r="G59690"/>
    </row>
    <row r="59691" spans="7:7">
      <c r="G59691"/>
    </row>
    <row r="59692" spans="7:7">
      <c r="G59692"/>
    </row>
    <row r="59693" spans="7:7">
      <c r="G59693"/>
    </row>
    <row r="59694" spans="7:7">
      <c r="G59694"/>
    </row>
    <row r="59695" spans="7:7">
      <c r="G59695"/>
    </row>
    <row r="59696" spans="7:7">
      <c r="G59696"/>
    </row>
    <row r="59697" spans="7:7">
      <c r="G59697"/>
    </row>
    <row r="59698" spans="7:7">
      <c r="G59698"/>
    </row>
    <row r="59699" spans="7:7">
      <c r="G59699"/>
    </row>
    <row r="59700" spans="7:7">
      <c r="G59700"/>
    </row>
    <row r="59701" spans="7:7">
      <c r="G59701"/>
    </row>
    <row r="59702" spans="7:7">
      <c r="G59702"/>
    </row>
    <row r="59703" spans="7:7">
      <c r="G59703"/>
    </row>
    <row r="59704" spans="7:7">
      <c r="G59704"/>
    </row>
    <row r="59705" spans="7:7">
      <c r="G59705"/>
    </row>
    <row r="59706" spans="7:7">
      <c r="G59706"/>
    </row>
    <row r="59707" spans="7:7">
      <c r="G59707"/>
    </row>
    <row r="59708" spans="7:7">
      <c r="G59708"/>
    </row>
    <row r="59709" spans="7:7">
      <c r="G59709"/>
    </row>
    <row r="59710" spans="7:7">
      <c r="G59710"/>
    </row>
    <row r="59711" spans="7:7">
      <c r="G59711"/>
    </row>
    <row r="59712" spans="7:7">
      <c r="G59712"/>
    </row>
    <row r="59713" spans="7:7">
      <c r="G59713"/>
    </row>
    <row r="59714" spans="7:7">
      <c r="G59714"/>
    </row>
    <row r="59715" spans="7:7">
      <c r="G59715"/>
    </row>
    <row r="59716" spans="7:7">
      <c r="G59716"/>
    </row>
    <row r="59717" spans="7:7">
      <c r="G59717"/>
    </row>
    <row r="59718" spans="7:7">
      <c r="G59718"/>
    </row>
    <row r="59719" spans="7:7">
      <c r="G59719"/>
    </row>
    <row r="59720" spans="7:7">
      <c r="G59720"/>
    </row>
    <row r="59721" spans="7:7">
      <c r="G59721"/>
    </row>
    <row r="59722" spans="7:7">
      <c r="G59722"/>
    </row>
    <row r="59723" spans="7:7">
      <c r="G59723"/>
    </row>
    <row r="59724" spans="7:7">
      <c r="G59724"/>
    </row>
    <row r="59725" spans="7:7">
      <c r="G59725"/>
    </row>
    <row r="59726" spans="7:7">
      <c r="G59726"/>
    </row>
    <row r="59727" spans="7:7">
      <c r="G59727"/>
    </row>
    <row r="59728" spans="7:7">
      <c r="G59728"/>
    </row>
    <row r="59729" spans="7:7">
      <c r="G59729"/>
    </row>
    <row r="59730" spans="7:7">
      <c r="G59730"/>
    </row>
    <row r="59731" spans="7:7">
      <c r="G59731"/>
    </row>
    <row r="59732" spans="7:7">
      <c r="G59732"/>
    </row>
    <row r="59733" spans="7:7">
      <c r="G59733"/>
    </row>
    <row r="59734" spans="7:7">
      <c r="G59734"/>
    </row>
    <row r="59735" spans="7:7">
      <c r="G59735"/>
    </row>
    <row r="59736" spans="7:7">
      <c r="G59736"/>
    </row>
    <row r="59737" spans="7:7">
      <c r="G59737"/>
    </row>
    <row r="59738" spans="7:7">
      <c r="G59738"/>
    </row>
    <row r="59739" spans="7:7">
      <c r="G59739"/>
    </row>
    <row r="59740" spans="7:7">
      <c r="G59740"/>
    </row>
    <row r="59741" spans="7:7">
      <c r="G59741"/>
    </row>
    <row r="59742" spans="7:7">
      <c r="G59742"/>
    </row>
    <row r="59743" spans="7:7">
      <c r="G59743"/>
    </row>
    <row r="59744" spans="7:7">
      <c r="G59744"/>
    </row>
    <row r="59745" spans="7:7">
      <c r="G59745"/>
    </row>
    <row r="59746" spans="7:7">
      <c r="G59746"/>
    </row>
    <row r="59747" spans="7:7">
      <c r="G59747"/>
    </row>
    <row r="59748" spans="7:7">
      <c r="G59748"/>
    </row>
    <row r="59749" spans="7:7">
      <c r="G59749"/>
    </row>
    <row r="59750" spans="7:7">
      <c r="G59750"/>
    </row>
    <row r="59751" spans="7:7">
      <c r="G59751"/>
    </row>
    <row r="59752" spans="7:7">
      <c r="G59752"/>
    </row>
    <row r="59753" spans="7:7">
      <c r="G59753"/>
    </row>
    <row r="59754" spans="7:7">
      <c r="G59754"/>
    </row>
    <row r="59755" spans="7:7">
      <c r="G59755"/>
    </row>
    <row r="59756" spans="7:7">
      <c r="G59756"/>
    </row>
    <row r="59757" spans="7:7">
      <c r="G59757"/>
    </row>
    <row r="59758" spans="7:7">
      <c r="G59758"/>
    </row>
    <row r="59759" spans="7:7">
      <c r="G59759"/>
    </row>
    <row r="59760" spans="7:7">
      <c r="G59760"/>
    </row>
    <row r="59761" spans="7:7">
      <c r="G59761"/>
    </row>
    <row r="59762" spans="7:7">
      <c r="G59762"/>
    </row>
    <row r="59763" spans="7:7">
      <c r="G59763"/>
    </row>
    <row r="59764" spans="7:7">
      <c r="G59764"/>
    </row>
    <row r="59765" spans="7:7">
      <c r="G59765"/>
    </row>
    <row r="59766" spans="7:7">
      <c r="G59766"/>
    </row>
    <row r="59767" spans="7:7">
      <c r="G59767"/>
    </row>
    <row r="59768" spans="7:7">
      <c r="G59768"/>
    </row>
    <row r="59769" spans="7:7">
      <c r="G59769"/>
    </row>
    <row r="59770" spans="7:7">
      <c r="G59770"/>
    </row>
    <row r="59771" spans="7:7">
      <c r="G59771"/>
    </row>
    <row r="59772" spans="7:7">
      <c r="G59772"/>
    </row>
    <row r="59773" spans="7:7">
      <c r="G59773"/>
    </row>
    <row r="59774" spans="7:7">
      <c r="G59774"/>
    </row>
    <row r="59775" spans="7:7">
      <c r="G59775"/>
    </row>
    <row r="59776" spans="7:7">
      <c r="G59776"/>
    </row>
    <row r="59777" spans="7:7">
      <c r="G59777"/>
    </row>
    <row r="59778" spans="7:7">
      <c r="G59778"/>
    </row>
    <row r="59779" spans="7:7">
      <c r="G59779"/>
    </row>
    <row r="59780" spans="7:7">
      <c r="G59780"/>
    </row>
    <row r="59781" spans="7:7">
      <c r="G59781"/>
    </row>
    <row r="59782" spans="7:7">
      <c r="G59782"/>
    </row>
    <row r="59783" spans="7:7">
      <c r="G59783"/>
    </row>
    <row r="59784" spans="7:7">
      <c r="G59784"/>
    </row>
    <row r="59785" spans="7:7">
      <c r="G59785"/>
    </row>
    <row r="59786" spans="7:7">
      <c r="G59786"/>
    </row>
    <row r="59787" spans="7:7">
      <c r="G59787"/>
    </row>
    <row r="59788" spans="7:7">
      <c r="G59788"/>
    </row>
    <row r="59789" spans="7:7">
      <c r="G59789"/>
    </row>
    <row r="59790" spans="7:7">
      <c r="G59790"/>
    </row>
    <row r="59791" spans="7:7">
      <c r="G59791"/>
    </row>
    <row r="59792" spans="7:7">
      <c r="G59792"/>
    </row>
    <row r="59793" spans="7:7">
      <c r="G59793"/>
    </row>
    <row r="59794" spans="7:7">
      <c r="G59794"/>
    </row>
    <row r="59795" spans="7:7">
      <c r="G59795"/>
    </row>
    <row r="59796" spans="7:7">
      <c r="G59796"/>
    </row>
    <row r="59797" spans="7:7">
      <c r="G59797"/>
    </row>
    <row r="59798" spans="7:7">
      <c r="G59798"/>
    </row>
    <row r="59799" spans="7:7">
      <c r="G59799"/>
    </row>
    <row r="59800" spans="7:7">
      <c r="G59800"/>
    </row>
    <row r="59801" spans="7:7">
      <c r="G59801"/>
    </row>
    <row r="59802" spans="7:7">
      <c r="G59802"/>
    </row>
    <row r="59803" spans="7:7">
      <c r="G59803"/>
    </row>
    <row r="59804" spans="7:7">
      <c r="G59804"/>
    </row>
    <row r="59805" spans="7:7">
      <c r="G59805"/>
    </row>
    <row r="59806" spans="7:7">
      <c r="G59806"/>
    </row>
    <row r="59807" spans="7:7">
      <c r="G59807"/>
    </row>
    <row r="59808" spans="7:7">
      <c r="G59808"/>
    </row>
    <row r="59809" spans="7:7">
      <c r="G59809"/>
    </row>
    <row r="59810" spans="7:7">
      <c r="G59810"/>
    </row>
    <row r="59811" spans="7:7">
      <c r="G59811"/>
    </row>
    <row r="59812" spans="7:7">
      <c r="G59812"/>
    </row>
    <row r="59813" spans="7:7">
      <c r="G59813"/>
    </row>
    <row r="59814" spans="7:7">
      <c r="G59814"/>
    </row>
    <row r="59815" spans="7:7">
      <c r="G59815"/>
    </row>
    <row r="59816" spans="7:7">
      <c r="G59816"/>
    </row>
    <row r="59817" spans="7:7">
      <c r="G59817"/>
    </row>
    <row r="59818" spans="7:7">
      <c r="G59818"/>
    </row>
    <row r="59819" spans="7:7">
      <c r="G59819"/>
    </row>
    <row r="59820" spans="7:7">
      <c r="G59820"/>
    </row>
    <row r="59821" spans="7:7">
      <c r="G59821"/>
    </row>
    <row r="59822" spans="7:7">
      <c r="G59822"/>
    </row>
    <row r="59823" spans="7:7">
      <c r="G59823"/>
    </row>
    <row r="59824" spans="7:7">
      <c r="G59824"/>
    </row>
    <row r="59825" spans="7:7">
      <c r="G59825"/>
    </row>
    <row r="59826" spans="7:7">
      <c r="G59826"/>
    </row>
    <row r="59827" spans="7:7">
      <c r="G59827"/>
    </row>
    <row r="59828" spans="7:7">
      <c r="G59828"/>
    </row>
    <row r="59829" spans="7:7">
      <c r="G59829"/>
    </row>
    <row r="59830" spans="7:7">
      <c r="G59830"/>
    </row>
    <row r="59831" spans="7:7">
      <c r="G59831"/>
    </row>
    <row r="59832" spans="7:7">
      <c r="G59832"/>
    </row>
    <row r="59833" spans="7:7">
      <c r="G59833"/>
    </row>
    <row r="59834" spans="7:7">
      <c r="G59834"/>
    </row>
    <row r="59835" spans="7:7">
      <c r="G59835"/>
    </row>
    <row r="59836" spans="7:7">
      <c r="G59836"/>
    </row>
    <row r="59837" spans="7:7">
      <c r="G59837"/>
    </row>
    <row r="59838" spans="7:7">
      <c r="G59838"/>
    </row>
    <row r="59839" spans="7:7">
      <c r="G59839"/>
    </row>
    <row r="59840" spans="7:7">
      <c r="G59840"/>
    </row>
    <row r="59841" spans="7:7">
      <c r="G59841"/>
    </row>
    <row r="59842" spans="7:7">
      <c r="G59842"/>
    </row>
    <row r="59843" spans="7:7">
      <c r="G59843"/>
    </row>
    <row r="59844" spans="7:7">
      <c r="G59844"/>
    </row>
    <row r="59845" spans="7:7">
      <c r="G59845"/>
    </row>
    <row r="59846" spans="7:7">
      <c r="G59846"/>
    </row>
    <row r="59847" spans="7:7">
      <c r="G59847"/>
    </row>
    <row r="59848" spans="7:7">
      <c r="G59848"/>
    </row>
    <row r="59849" spans="7:7">
      <c r="G59849"/>
    </row>
    <row r="59850" spans="7:7">
      <c r="G59850"/>
    </row>
    <row r="59851" spans="7:7">
      <c r="G59851"/>
    </row>
    <row r="59852" spans="7:7">
      <c r="G59852"/>
    </row>
    <row r="59853" spans="7:7">
      <c r="G59853"/>
    </row>
    <row r="59854" spans="7:7">
      <c r="G59854"/>
    </row>
    <row r="59855" spans="7:7">
      <c r="G59855"/>
    </row>
    <row r="59856" spans="7:7">
      <c r="G59856"/>
    </row>
    <row r="59857" spans="7:7">
      <c r="G59857"/>
    </row>
    <row r="59858" spans="7:7">
      <c r="G59858"/>
    </row>
    <row r="59859" spans="7:7">
      <c r="G59859"/>
    </row>
    <row r="59860" spans="7:7">
      <c r="G59860"/>
    </row>
    <row r="59861" spans="7:7">
      <c r="G59861"/>
    </row>
    <row r="59862" spans="7:7">
      <c r="G59862"/>
    </row>
    <row r="59863" spans="7:7">
      <c r="G59863"/>
    </row>
    <row r="59864" spans="7:7">
      <c r="G59864"/>
    </row>
    <row r="59865" spans="7:7">
      <c r="G59865"/>
    </row>
    <row r="59866" spans="7:7">
      <c r="G59866"/>
    </row>
    <row r="59867" spans="7:7">
      <c r="G59867"/>
    </row>
    <row r="59868" spans="7:7">
      <c r="G59868"/>
    </row>
    <row r="59869" spans="7:7">
      <c r="G59869"/>
    </row>
    <row r="59870" spans="7:7">
      <c r="G59870"/>
    </row>
    <row r="59871" spans="7:7">
      <c r="G59871"/>
    </row>
    <row r="59872" spans="7:7">
      <c r="G59872"/>
    </row>
    <row r="59873" spans="7:7">
      <c r="G59873"/>
    </row>
    <row r="59874" spans="7:7">
      <c r="G59874"/>
    </row>
    <row r="59875" spans="7:7">
      <c r="G59875"/>
    </row>
    <row r="59876" spans="7:7">
      <c r="G59876"/>
    </row>
    <row r="59877" spans="7:7">
      <c r="G59877"/>
    </row>
    <row r="59878" spans="7:7">
      <c r="G59878"/>
    </row>
    <row r="59879" spans="7:7">
      <c r="G59879"/>
    </row>
    <row r="59880" spans="7:7">
      <c r="G59880"/>
    </row>
    <row r="59881" spans="7:7">
      <c r="G59881"/>
    </row>
    <row r="59882" spans="7:7">
      <c r="G59882"/>
    </row>
    <row r="59883" spans="7:7">
      <c r="G59883"/>
    </row>
    <row r="59884" spans="7:7">
      <c r="G59884"/>
    </row>
    <row r="59885" spans="7:7">
      <c r="G59885"/>
    </row>
    <row r="59886" spans="7:7">
      <c r="G59886"/>
    </row>
    <row r="59887" spans="7:7">
      <c r="G59887"/>
    </row>
    <row r="59888" spans="7:7">
      <c r="G59888"/>
    </row>
    <row r="59889" spans="7:7">
      <c r="G59889"/>
    </row>
    <row r="59890" spans="7:7">
      <c r="G59890"/>
    </row>
    <row r="59891" spans="7:7">
      <c r="G59891"/>
    </row>
    <row r="59892" spans="7:7">
      <c r="G59892"/>
    </row>
    <row r="59893" spans="7:7">
      <c r="G59893"/>
    </row>
    <row r="59894" spans="7:7">
      <c r="G59894"/>
    </row>
    <row r="59895" spans="7:7">
      <c r="G59895"/>
    </row>
    <row r="59896" spans="7:7">
      <c r="G59896"/>
    </row>
    <row r="59897" spans="7:7">
      <c r="G59897"/>
    </row>
    <row r="59898" spans="7:7">
      <c r="G59898"/>
    </row>
    <row r="59899" spans="7:7">
      <c r="G59899"/>
    </row>
    <row r="59900" spans="7:7">
      <c r="G59900"/>
    </row>
    <row r="59901" spans="7:7">
      <c r="G59901"/>
    </row>
    <row r="59902" spans="7:7">
      <c r="G59902"/>
    </row>
    <row r="59903" spans="7:7">
      <c r="G59903"/>
    </row>
    <row r="59904" spans="7:7">
      <c r="G59904"/>
    </row>
    <row r="59905" spans="7:7">
      <c r="G59905"/>
    </row>
    <row r="59906" spans="7:7">
      <c r="G59906"/>
    </row>
    <row r="59907" spans="7:7">
      <c r="G59907"/>
    </row>
    <row r="59908" spans="7:7">
      <c r="G59908"/>
    </row>
    <row r="59909" spans="7:7">
      <c r="G59909"/>
    </row>
    <row r="59910" spans="7:7">
      <c r="G59910"/>
    </row>
    <row r="59911" spans="7:7">
      <c r="G59911"/>
    </row>
    <row r="59912" spans="7:7">
      <c r="G59912"/>
    </row>
    <row r="59913" spans="7:7">
      <c r="G59913"/>
    </row>
    <row r="59914" spans="7:7">
      <c r="G59914"/>
    </row>
    <row r="59915" spans="7:7">
      <c r="G59915"/>
    </row>
    <row r="59916" spans="7:7">
      <c r="G59916"/>
    </row>
    <row r="59917" spans="7:7">
      <c r="G59917"/>
    </row>
    <row r="59918" spans="7:7">
      <c r="G59918"/>
    </row>
    <row r="59919" spans="7:7">
      <c r="G59919"/>
    </row>
    <row r="59920" spans="7:7">
      <c r="G59920"/>
    </row>
    <row r="59921" spans="7:7">
      <c r="G59921"/>
    </row>
    <row r="59922" spans="7:7">
      <c r="G59922"/>
    </row>
    <row r="59923" spans="7:7">
      <c r="G59923"/>
    </row>
    <row r="59924" spans="7:7">
      <c r="G59924"/>
    </row>
    <row r="59925" spans="7:7">
      <c r="G59925"/>
    </row>
    <row r="59926" spans="7:7">
      <c r="G59926"/>
    </row>
    <row r="59927" spans="7:7">
      <c r="G59927"/>
    </row>
    <row r="59928" spans="7:7">
      <c r="G59928"/>
    </row>
    <row r="59929" spans="7:7">
      <c r="G59929"/>
    </row>
    <row r="59930" spans="7:7">
      <c r="G59930"/>
    </row>
    <row r="59931" spans="7:7">
      <c r="G59931"/>
    </row>
    <row r="59932" spans="7:7">
      <c r="G59932"/>
    </row>
    <row r="59933" spans="7:7">
      <c r="G59933"/>
    </row>
    <row r="59934" spans="7:7">
      <c r="G59934"/>
    </row>
    <row r="59935" spans="7:7">
      <c r="G59935"/>
    </row>
    <row r="59936" spans="7:7">
      <c r="G59936"/>
    </row>
    <row r="59937" spans="7:7">
      <c r="G59937"/>
    </row>
    <row r="59938" spans="7:7">
      <c r="G59938"/>
    </row>
    <row r="59939" spans="7:7">
      <c r="G59939"/>
    </row>
    <row r="59940" spans="7:7">
      <c r="G59940"/>
    </row>
    <row r="59941" spans="7:7">
      <c r="G59941"/>
    </row>
    <row r="59942" spans="7:7">
      <c r="G59942"/>
    </row>
    <row r="59943" spans="7:7">
      <c r="G59943"/>
    </row>
    <row r="59944" spans="7:7">
      <c r="G59944"/>
    </row>
    <row r="59945" spans="7:7">
      <c r="G59945"/>
    </row>
    <row r="59946" spans="7:7">
      <c r="G59946"/>
    </row>
    <row r="59947" spans="7:7">
      <c r="G59947"/>
    </row>
    <row r="59948" spans="7:7">
      <c r="G59948"/>
    </row>
    <row r="59949" spans="7:7">
      <c r="G59949"/>
    </row>
    <row r="59950" spans="7:7">
      <c r="G59950"/>
    </row>
    <row r="59951" spans="7:7">
      <c r="G59951"/>
    </row>
    <row r="59952" spans="7:7">
      <c r="G59952"/>
    </row>
    <row r="59953" spans="7:7">
      <c r="G59953"/>
    </row>
    <row r="59954" spans="7:7">
      <c r="G59954"/>
    </row>
    <row r="59955" spans="7:7">
      <c r="G59955"/>
    </row>
    <row r="59956" spans="7:7">
      <c r="G59956"/>
    </row>
    <row r="59957" spans="7:7">
      <c r="G59957"/>
    </row>
    <row r="59958" spans="7:7">
      <c r="G59958"/>
    </row>
    <row r="59959" spans="7:7">
      <c r="G59959"/>
    </row>
    <row r="59960" spans="7:7">
      <c r="G59960"/>
    </row>
    <row r="59961" spans="7:7">
      <c r="G59961"/>
    </row>
    <row r="59962" spans="7:7">
      <c r="G59962"/>
    </row>
    <row r="59963" spans="7:7">
      <c r="G59963"/>
    </row>
    <row r="59964" spans="7:7">
      <c r="G59964"/>
    </row>
    <row r="59965" spans="7:7">
      <c r="G59965"/>
    </row>
    <row r="59966" spans="7:7">
      <c r="G59966"/>
    </row>
    <row r="59967" spans="7:7">
      <c r="G59967"/>
    </row>
    <row r="59968" spans="7:7">
      <c r="G59968"/>
    </row>
    <row r="59969" spans="7:7">
      <c r="G59969"/>
    </row>
    <row r="59970" spans="7:7">
      <c r="G59970"/>
    </row>
    <row r="59971" spans="7:7">
      <c r="G59971"/>
    </row>
    <row r="59972" spans="7:7">
      <c r="G59972"/>
    </row>
    <row r="59973" spans="7:7">
      <c r="G59973"/>
    </row>
    <row r="59974" spans="7:7">
      <c r="G59974"/>
    </row>
    <row r="59975" spans="7:7">
      <c r="G59975"/>
    </row>
    <row r="59976" spans="7:7">
      <c r="G59976"/>
    </row>
    <row r="59977" spans="7:7">
      <c r="G59977"/>
    </row>
    <row r="59978" spans="7:7">
      <c r="G59978"/>
    </row>
    <row r="59979" spans="7:7">
      <c r="G59979"/>
    </row>
    <row r="59980" spans="7:7">
      <c r="G59980"/>
    </row>
    <row r="59981" spans="7:7">
      <c r="G59981"/>
    </row>
    <row r="59982" spans="7:7">
      <c r="G59982"/>
    </row>
    <row r="59983" spans="7:7">
      <c r="G59983"/>
    </row>
    <row r="59984" spans="7:7">
      <c r="G59984"/>
    </row>
    <row r="59985" spans="7:7">
      <c r="G59985"/>
    </row>
    <row r="59986" spans="7:7">
      <c r="G59986"/>
    </row>
    <row r="59987" spans="7:7">
      <c r="G59987"/>
    </row>
    <row r="59988" spans="7:7">
      <c r="G59988"/>
    </row>
    <row r="59989" spans="7:7">
      <c r="G59989"/>
    </row>
    <row r="59990" spans="7:7">
      <c r="G59990"/>
    </row>
    <row r="59991" spans="7:7">
      <c r="G59991"/>
    </row>
    <row r="59992" spans="7:7">
      <c r="G59992"/>
    </row>
    <row r="59993" spans="7:7">
      <c r="G59993"/>
    </row>
    <row r="59994" spans="7:7">
      <c r="G59994"/>
    </row>
    <row r="59995" spans="7:7">
      <c r="G59995"/>
    </row>
    <row r="59996" spans="7:7">
      <c r="G59996"/>
    </row>
    <row r="59997" spans="7:7">
      <c r="G59997"/>
    </row>
    <row r="59998" spans="7:7">
      <c r="G59998"/>
    </row>
    <row r="59999" spans="7:7">
      <c r="G59999"/>
    </row>
    <row r="60000" spans="7:7">
      <c r="G60000"/>
    </row>
    <row r="60001" spans="7:7">
      <c r="G60001"/>
    </row>
    <row r="60002" spans="7:7">
      <c r="G60002"/>
    </row>
    <row r="60003" spans="7:7">
      <c r="G60003"/>
    </row>
    <row r="60004" spans="7:7">
      <c r="G60004"/>
    </row>
    <row r="60005" spans="7:7">
      <c r="G60005"/>
    </row>
    <row r="60006" spans="7:7">
      <c r="G60006"/>
    </row>
    <row r="60007" spans="7:7">
      <c r="G60007"/>
    </row>
    <row r="60008" spans="7:7">
      <c r="G60008"/>
    </row>
    <row r="60009" spans="7:7">
      <c r="G60009"/>
    </row>
    <row r="60010" spans="7:7">
      <c r="G60010"/>
    </row>
    <row r="60011" spans="7:7">
      <c r="G60011"/>
    </row>
    <row r="60012" spans="7:7">
      <c r="G60012"/>
    </row>
    <row r="60013" spans="7:7">
      <c r="G60013"/>
    </row>
    <row r="60014" spans="7:7">
      <c r="G60014"/>
    </row>
    <row r="60015" spans="7:7">
      <c r="G60015"/>
    </row>
    <row r="60016" spans="7:7">
      <c r="G60016"/>
    </row>
    <row r="60017" spans="7:7">
      <c r="G60017"/>
    </row>
    <row r="60018" spans="7:7">
      <c r="G60018"/>
    </row>
    <row r="60019" spans="7:7">
      <c r="G60019"/>
    </row>
    <row r="60020" spans="7:7">
      <c r="G60020"/>
    </row>
    <row r="60021" spans="7:7">
      <c r="G60021"/>
    </row>
    <row r="60022" spans="7:7">
      <c r="G60022"/>
    </row>
    <row r="60023" spans="7:7">
      <c r="G60023"/>
    </row>
    <row r="60024" spans="7:7">
      <c r="G60024"/>
    </row>
    <row r="60025" spans="7:7">
      <c r="G60025"/>
    </row>
    <row r="60026" spans="7:7">
      <c r="G60026"/>
    </row>
    <row r="60027" spans="7:7">
      <c r="G60027"/>
    </row>
    <row r="60028" spans="7:7">
      <c r="G60028"/>
    </row>
    <row r="60029" spans="7:7">
      <c r="G60029"/>
    </row>
    <row r="60030" spans="7:7">
      <c r="G60030"/>
    </row>
    <row r="60031" spans="7:7">
      <c r="G60031"/>
    </row>
    <row r="60032" spans="7:7">
      <c r="G60032"/>
    </row>
    <row r="60033" spans="7:7">
      <c r="G60033"/>
    </row>
    <row r="60034" spans="7:7">
      <c r="G60034"/>
    </row>
    <row r="60035" spans="7:7">
      <c r="G60035"/>
    </row>
    <row r="60036" spans="7:7">
      <c r="G60036"/>
    </row>
    <row r="60037" spans="7:7">
      <c r="G60037"/>
    </row>
    <row r="60038" spans="7:7">
      <c r="G60038"/>
    </row>
    <row r="60039" spans="7:7">
      <c r="G60039"/>
    </row>
    <row r="60040" spans="7:7">
      <c r="G60040"/>
    </row>
    <row r="60041" spans="7:7">
      <c r="G60041"/>
    </row>
    <row r="60042" spans="7:7">
      <c r="G60042"/>
    </row>
    <row r="60043" spans="7:7">
      <c r="G60043"/>
    </row>
    <row r="60044" spans="7:7">
      <c r="G60044"/>
    </row>
    <row r="60045" spans="7:7">
      <c r="G60045"/>
    </row>
    <row r="60046" spans="7:7">
      <c r="G60046"/>
    </row>
    <row r="60047" spans="7:7">
      <c r="G60047"/>
    </row>
    <row r="60048" spans="7:7">
      <c r="G60048"/>
    </row>
    <row r="60049" spans="7:7">
      <c r="G60049"/>
    </row>
    <row r="60050" spans="7:7">
      <c r="G60050"/>
    </row>
    <row r="60051" spans="7:7">
      <c r="G60051"/>
    </row>
    <row r="60052" spans="7:7">
      <c r="G60052"/>
    </row>
    <row r="60053" spans="7:7">
      <c r="G60053"/>
    </row>
    <row r="60054" spans="7:7">
      <c r="G60054"/>
    </row>
    <row r="60055" spans="7:7">
      <c r="G60055"/>
    </row>
    <row r="60056" spans="7:7">
      <c r="G60056"/>
    </row>
    <row r="60057" spans="7:7">
      <c r="G60057"/>
    </row>
    <row r="60058" spans="7:7">
      <c r="G60058"/>
    </row>
    <row r="60059" spans="7:7">
      <c r="G60059"/>
    </row>
    <row r="60060" spans="7:7">
      <c r="G60060"/>
    </row>
    <row r="60061" spans="7:7">
      <c r="G60061"/>
    </row>
    <row r="60062" spans="7:7">
      <c r="G60062"/>
    </row>
    <row r="60063" spans="7:7">
      <c r="G60063"/>
    </row>
    <row r="60064" spans="7:7">
      <c r="G60064"/>
    </row>
    <row r="60065" spans="7:7">
      <c r="G60065"/>
    </row>
    <row r="60066" spans="7:7">
      <c r="G60066"/>
    </row>
    <row r="60067" spans="7:7">
      <c r="G60067"/>
    </row>
    <row r="60068" spans="7:7">
      <c r="G60068"/>
    </row>
    <row r="60069" spans="7:7">
      <c r="G60069"/>
    </row>
    <row r="60070" spans="7:7">
      <c r="G60070"/>
    </row>
    <row r="60071" spans="7:7">
      <c r="G60071"/>
    </row>
    <row r="60072" spans="7:7">
      <c r="G60072"/>
    </row>
    <row r="60073" spans="7:7">
      <c r="G60073"/>
    </row>
    <row r="60074" spans="7:7">
      <c r="G60074"/>
    </row>
    <row r="60075" spans="7:7">
      <c r="G60075"/>
    </row>
    <row r="60076" spans="7:7">
      <c r="G60076"/>
    </row>
    <row r="60077" spans="7:7">
      <c r="G60077"/>
    </row>
    <row r="60078" spans="7:7">
      <c r="G60078"/>
    </row>
    <row r="60079" spans="7:7">
      <c r="G60079"/>
    </row>
    <row r="60080" spans="7:7">
      <c r="G60080"/>
    </row>
    <row r="60081" spans="7:7">
      <c r="G60081"/>
    </row>
    <row r="60082" spans="7:7">
      <c r="G60082"/>
    </row>
    <row r="60083" spans="7:7">
      <c r="G60083"/>
    </row>
    <row r="60084" spans="7:7">
      <c r="G60084"/>
    </row>
    <row r="60085" spans="7:7">
      <c r="G60085"/>
    </row>
    <row r="60086" spans="7:7">
      <c r="G60086"/>
    </row>
    <row r="60087" spans="7:7">
      <c r="G60087"/>
    </row>
    <row r="60088" spans="7:7">
      <c r="G60088"/>
    </row>
    <row r="60089" spans="7:7">
      <c r="G60089"/>
    </row>
    <row r="60090" spans="7:7">
      <c r="G60090"/>
    </row>
    <row r="60091" spans="7:7">
      <c r="G60091"/>
    </row>
    <row r="60092" spans="7:7">
      <c r="G60092"/>
    </row>
    <row r="60093" spans="7:7">
      <c r="G60093"/>
    </row>
    <row r="60094" spans="7:7">
      <c r="G60094"/>
    </row>
    <row r="60095" spans="7:7">
      <c r="G60095"/>
    </row>
    <row r="60096" spans="7:7">
      <c r="G60096"/>
    </row>
    <row r="60097" spans="7:7">
      <c r="G60097"/>
    </row>
    <row r="60098" spans="7:7">
      <c r="G60098"/>
    </row>
    <row r="60099" spans="7:7">
      <c r="G60099"/>
    </row>
    <row r="60100" spans="7:7">
      <c r="G60100"/>
    </row>
    <row r="60101" spans="7:7">
      <c r="G60101"/>
    </row>
    <row r="60102" spans="7:7">
      <c r="G60102"/>
    </row>
    <row r="60103" spans="7:7">
      <c r="G60103"/>
    </row>
    <row r="60104" spans="7:7">
      <c r="G60104"/>
    </row>
    <row r="60105" spans="7:7">
      <c r="G60105"/>
    </row>
    <row r="60106" spans="7:7">
      <c r="G60106"/>
    </row>
    <row r="60107" spans="7:7">
      <c r="G60107"/>
    </row>
    <row r="60108" spans="7:7">
      <c r="G60108"/>
    </row>
    <row r="60109" spans="7:7">
      <c r="G60109"/>
    </row>
    <row r="60110" spans="7:7">
      <c r="G60110"/>
    </row>
    <row r="60111" spans="7:7">
      <c r="G60111"/>
    </row>
    <row r="60112" spans="7:7">
      <c r="G60112"/>
    </row>
    <row r="60113" spans="7:7">
      <c r="G60113"/>
    </row>
    <row r="60114" spans="7:7">
      <c r="G60114"/>
    </row>
    <row r="60115" spans="7:7">
      <c r="G60115"/>
    </row>
    <row r="60116" spans="7:7">
      <c r="G60116"/>
    </row>
    <row r="60117" spans="7:7">
      <c r="G60117"/>
    </row>
    <row r="60118" spans="7:7">
      <c r="G60118"/>
    </row>
    <row r="60119" spans="7:7">
      <c r="G60119"/>
    </row>
    <row r="60120" spans="7:7">
      <c r="G60120"/>
    </row>
    <row r="60121" spans="7:7">
      <c r="G60121"/>
    </row>
    <row r="60122" spans="7:7">
      <c r="G60122"/>
    </row>
    <row r="60123" spans="7:7">
      <c r="G60123"/>
    </row>
    <row r="60124" spans="7:7">
      <c r="G60124"/>
    </row>
    <row r="60125" spans="7:7">
      <c r="G60125"/>
    </row>
    <row r="60126" spans="7:7">
      <c r="G60126"/>
    </row>
    <row r="60127" spans="7:7">
      <c r="G60127"/>
    </row>
    <row r="60128" spans="7:7">
      <c r="G60128"/>
    </row>
    <row r="60129" spans="7:7">
      <c r="G60129"/>
    </row>
    <row r="60130" spans="7:7">
      <c r="G60130"/>
    </row>
    <row r="60131" spans="7:7">
      <c r="G60131"/>
    </row>
    <row r="60132" spans="7:7">
      <c r="G60132"/>
    </row>
    <row r="60133" spans="7:7">
      <c r="G60133"/>
    </row>
    <row r="60134" spans="7:7">
      <c r="G60134"/>
    </row>
    <row r="60135" spans="7:7">
      <c r="G60135"/>
    </row>
    <row r="60136" spans="7:7">
      <c r="G60136"/>
    </row>
    <row r="60137" spans="7:7">
      <c r="G60137"/>
    </row>
    <row r="60138" spans="7:7">
      <c r="G60138"/>
    </row>
    <row r="60139" spans="7:7">
      <c r="G60139"/>
    </row>
    <row r="60140" spans="7:7">
      <c r="G60140"/>
    </row>
    <row r="60141" spans="7:7">
      <c r="G60141"/>
    </row>
    <row r="60142" spans="7:7">
      <c r="G60142"/>
    </row>
    <row r="60143" spans="7:7">
      <c r="G60143"/>
    </row>
    <row r="60144" spans="7:7">
      <c r="G60144"/>
    </row>
    <row r="60145" spans="7:7">
      <c r="G60145"/>
    </row>
    <row r="60146" spans="7:7">
      <c r="G60146"/>
    </row>
    <row r="60147" spans="7:7">
      <c r="G60147"/>
    </row>
    <row r="60148" spans="7:7">
      <c r="G60148"/>
    </row>
    <row r="60149" spans="7:7">
      <c r="G60149"/>
    </row>
    <row r="60150" spans="7:7">
      <c r="G60150"/>
    </row>
    <row r="60151" spans="7:7">
      <c r="G60151"/>
    </row>
    <row r="60152" spans="7:7">
      <c r="G60152"/>
    </row>
    <row r="60153" spans="7:7">
      <c r="G60153"/>
    </row>
    <row r="60154" spans="7:7">
      <c r="G60154"/>
    </row>
    <row r="60155" spans="7:7">
      <c r="G60155"/>
    </row>
    <row r="60156" spans="7:7">
      <c r="G60156"/>
    </row>
    <row r="60157" spans="7:7">
      <c r="G60157"/>
    </row>
    <row r="60158" spans="7:7">
      <c r="G60158"/>
    </row>
    <row r="60159" spans="7:7">
      <c r="G60159"/>
    </row>
    <row r="60160" spans="7:7">
      <c r="G60160"/>
    </row>
    <row r="60161" spans="7:7">
      <c r="G60161"/>
    </row>
    <row r="60162" spans="7:7">
      <c r="G60162"/>
    </row>
    <row r="60163" spans="7:7">
      <c r="G60163"/>
    </row>
    <row r="60164" spans="7:7">
      <c r="G60164"/>
    </row>
    <row r="60165" spans="7:7">
      <c r="G60165"/>
    </row>
    <row r="60166" spans="7:7">
      <c r="G60166"/>
    </row>
    <row r="60167" spans="7:7">
      <c r="G60167"/>
    </row>
    <row r="60168" spans="7:7">
      <c r="G60168"/>
    </row>
    <row r="60169" spans="7:7">
      <c r="G60169"/>
    </row>
    <row r="60170" spans="7:7">
      <c r="G60170"/>
    </row>
    <row r="60171" spans="7:7">
      <c r="G60171"/>
    </row>
    <row r="60172" spans="7:7">
      <c r="G60172"/>
    </row>
    <row r="60173" spans="7:7">
      <c r="G60173"/>
    </row>
    <row r="60174" spans="7:7">
      <c r="G60174"/>
    </row>
    <row r="60175" spans="7:7">
      <c r="G60175"/>
    </row>
    <row r="60176" spans="7:7">
      <c r="G60176"/>
    </row>
    <row r="60177" spans="7:7">
      <c r="G60177"/>
    </row>
    <row r="60178" spans="7:7">
      <c r="G60178"/>
    </row>
    <row r="60179" spans="7:7">
      <c r="G60179"/>
    </row>
    <row r="60180" spans="7:7">
      <c r="G60180"/>
    </row>
    <row r="60181" spans="7:7">
      <c r="G60181"/>
    </row>
    <row r="60182" spans="7:7">
      <c r="G60182"/>
    </row>
    <row r="60183" spans="7:7">
      <c r="G60183"/>
    </row>
    <row r="60184" spans="7:7">
      <c r="G60184"/>
    </row>
    <row r="60185" spans="7:7">
      <c r="G60185"/>
    </row>
    <row r="60186" spans="7:7">
      <c r="G60186"/>
    </row>
    <row r="60187" spans="7:7">
      <c r="G60187"/>
    </row>
    <row r="60188" spans="7:7">
      <c r="G60188"/>
    </row>
    <row r="60189" spans="7:7">
      <c r="G60189"/>
    </row>
    <row r="60190" spans="7:7">
      <c r="G60190"/>
    </row>
    <row r="60191" spans="7:7">
      <c r="G60191"/>
    </row>
    <row r="60192" spans="7:7">
      <c r="G60192"/>
    </row>
    <row r="60193" spans="7:7">
      <c r="G60193"/>
    </row>
    <row r="60194" spans="7:7">
      <c r="G60194"/>
    </row>
    <row r="60195" spans="7:7">
      <c r="G60195"/>
    </row>
    <row r="60196" spans="7:7">
      <c r="G60196"/>
    </row>
    <row r="60197" spans="7:7">
      <c r="G60197"/>
    </row>
    <row r="60198" spans="7:7">
      <c r="G60198"/>
    </row>
    <row r="60199" spans="7:7">
      <c r="G60199"/>
    </row>
    <row r="60200" spans="7:7">
      <c r="G60200"/>
    </row>
    <row r="60201" spans="7:7">
      <c r="G60201"/>
    </row>
    <row r="60202" spans="7:7">
      <c r="G60202"/>
    </row>
    <row r="60203" spans="7:7">
      <c r="G60203"/>
    </row>
    <row r="60204" spans="7:7">
      <c r="G60204"/>
    </row>
    <row r="60205" spans="7:7">
      <c r="G60205"/>
    </row>
    <row r="60206" spans="7:7">
      <c r="G60206"/>
    </row>
    <row r="60207" spans="7:7">
      <c r="G60207"/>
    </row>
    <row r="60208" spans="7:7">
      <c r="G60208"/>
    </row>
    <row r="60209" spans="7:7">
      <c r="G60209"/>
    </row>
    <row r="60210" spans="7:7">
      <c r="G60210"/>
    </row>
    <row r="60211" spans="7:7">
      <c r="G60211"/>
    </row>
    <row r="60212" spans="7:7">
      <c r="G60212"/>
    </row>
    <row r="60213" spans="7:7">
      <c r="G60213"/>
    </row>
    <row r="60214" spans="7:7">
      <c r="G60214"/>
    </row>
    <row r="60215" spans="7:7">
      <c r="G60215"/>
    </row>
    <row r="60216" spans="7:7">
      <c r="G60216"/>
    </row>
    <row r="60217" spans="7:7">
      <c r="G60217"/>
    </row>
    <row r="60218" spans="7:7">
      <c r="G60218"/>
    </row>
    <row r="60219" spans="7:7">
      <c r="G60219"/>
    </row>
    <row r="60220" spans="7:7">
      <c r="G60220"/>
    </row>
    <row r="60221" spans="7:7">
      <c r="G60221"/>
    </row>
    <row r="60222" spans="7:7">
      <c r="G60222"/>
    </row>
    <row r="60223" spans="7:7">
      <c r="G60223"/>
    </row>
    <row r="60224" spans="7:7">
      <c r="G60224"/>
    </row>
    <row r="60225" spans="7:7">
      <c r="G60225"/>
    </row>
    <row r="60226" spans="7:7">
      <c r="G60226"/>
    </row>
    <row r="60227" spans="7:7">
      <c r="G60227"/>
    </row>
    <row r="60228" spans="7:7">
      <c r="G60228"/>
    </row>
    <row r="60229" spans="7:7">
      <c r="G60229"/>
    </row>
    <row r="60230" spans="7:7">
      <c r="G60230"/>
    </row>
    <row r="60231" spans="7:7">
      <c r="G60231"/>
    </row>
    <row r="60232" spans="7:7">
      <c r="G60232"/>
    </row>
    <row r="60233" spans="7:7">
      <c r="G60233"/>
    </row>
    <row r="60234" spans="7:7">
      <c r="G60234"/>
    </row>
    <row r="60235" spans="7:7">
      <c r="G60235"/>
    </row>
    <row r="60236" spans="7:7">
      <c r="G60236"/>
    </row>
    <row r="60237" spans="7:7">
      <c r="G60237"/>
    </row>
    <row r="60238" spans="7:7">
      <c r="G60238"/>
    </row>
    <row r="60239" spans="7:7">
      <c r="G60239"/>
    </row>
    <row r="60240" spans="7:7">
      <c r="G60240"/>
    </row>
    <row r="60241" spans="7:7">
      <c r="G60241"/>
    </row>
    <row r="60242" spans="7:7">
      <c r="G60242"/>
    </row>
    <row r="60243" spans="7:7">
      <c r="G60243"/>
    </row>
    <row r="60244" spans="7:7">
      <c r="G60244"/>
    </row>
    <row r="60245" spans="7:7">
      <c r="G60245"/>
    </row>
    <row r="60246" spans="7:7">
      <c r="G60246"/>
    </row>
    <row r="60247" spans="7:7">
      <c r="G60247"/>
    </row>
    <row r="60248" spans="7:7">
      <c r="G60248"/>
    </row>
    <row r="60249" spans="7:7">
      <c r="G60249"/>
    </row>
    <row r="60250" spans="7:7">
      <c r="G60250"/>
    </row>
    <row r="60251" spans="7:7">
      <c r="G60251"/>
    </row>
    <row r="60252" spans="7:7">
      <c r="G60252"/>
    </row>
    <row r="60253" spans="7:7">
      <c r="G60253"/>
    </row>
    <row r="60254" spans="7:7">
      <c r="G60254"/>
    </row>
    <row r="60255" spans="7:7">
      <c r="G60255"/>
    </row>
    <row r="60256" spans="7:7">
      <c r="G60256"/>
    </row>
    <row r="60257" spans="7:7">
      <c r="G60257"/>
    </row>
    <row r="60258" spans="7:7">
      <c r="G60258"/>
    </row>
    <row r="60259" spans="7:7">
      <c r="G60259"/>
    </row>
    <row r="60260" spans="7:7">
      <c r="G60260"/>
    </row>
    <row r="60261" spans="7:7">
      <c r="G60261"/>
    </row>
    <row r="60262" spans="7:7">
      <c r="G60262"/>
    </row>
    <row r="60263" spans="7:7">
      <c r="G60263"/>
    </row>
    <row r="60264" spans="7:7">
      <c r="G60264"/>
    </row>
    <row r="60265" spans="7:7">
      <c r="G60265"/>
    </row>
    <row r="60266" spans="7:7">
      <c r="G60266"/>
    </row>
    <row r="60267" spans="7:7">
      <c r="G60267"/>
    </row>
    <row r="60268" spans="7:7">
      <c r="G60268"/>
    </row>
    <row r="60269" spans="7:7">
      <c r="G60269"/>
    </row>
    <row r="60270" spans="7:7">
      <c r="G60270"/>
    </row>
    <row r="60271" spans="7:7">
      <c r="G60271"/>
    </row>
    <row r="60272" spans="7:7">
      <c r="G60272"/>
    </row>
    <row r="60273" spans="7:7">
      <c r="G60273"/>
    </row>
    <row r="60274" spans="7:7">
      <c r="G60274"/>
    </row>
    <row r="60275" spans="7:7">
      <c r="G60275"/>
    </row>
    <row r="60276" spans="7:7">
      <c r="G60276"/>
    </row>
    <row r="60277" spans="7:7">
      <c r="G60277"/>
    </row>
    <row r="60278" spans="7:7">
      <c r="G60278"/>
    </row>
    <row r="60279" spans="7:7">
      <c r="G60279"/>
    </row>
    <row r="60280" spans="7:7">
      <c r="G60280"/>
    </row>
    <row r="60281" spans="7:7">
      <c r="G60281"/>
    </row>
    <row r="60282" spans="7:7">
      <c r="G60282"/>
    </row>
    <row r="60283" spans="7:7">
      <c r="G60283"/>
    </row>
    <row r="60284" spans="7:7">
      <c r="G60284"/>
    </row>
    <row r="60285" spans="7:7">
      <c r="G60285"/>
    </row>
    <row r="60286" spans="7:7">
      <c r="G60286"/>
    </row>
    <row r="60287" spans="7:7">
      <c r="G60287"/>
    </row>
    <row r="60288" spans="7:7">
      <c r="G60288"/>
    </row>
    <row r="60289" spans="7:7">
      <c r="G60289"/>
    </row>
    <row r="60290" spans="7:7">
      <c r="G60290"/>
    </row>
    <row r="60291" spans="7:7">
      <c r="G60291"/>
    </row>
    <row r="60292" spans="7:7">
      <c r="G60292"/>
    </row>
    <row r="60293" spans="7:7">
      <c r="G60293"/>
    </row>
    <row r="60294" spans="7:7">
      <c r="G60294"/>
    </row>
    <row r="60295" spans="7:7">
      <c r="G60295"/>
    </row>
    <row r="60296" spans="7:7">
      <c r="G60296"/>
    </row>
    <row r="60297" spans="7:7">
      <c r="G60297"/>
    </row>
    <row r="60298" spans="7:7">
      <c r="G60298"/>
    </row>
    <row r="60299" spans="7:7">
      <c r="G60299"/>
    </row>
    <row r="60300" spans="7:7">
      <c r="G60300"/>
    </row>
    <row r="60301" spans="7:7">
      <c r="G60301"/>
    </row>
    <row r="60302" spans="7:7">
      <c r="G60302"/>
    </row>
    <row r="60303" spans="7:7">
      <c r="G60303"/>
    </row>
    <row r="60304" spans="7:7">
      <c r="G60304"/>
    </row>
    <row r="60305" spans="7:7">
      <c r="G60305"/>
    </row>
    <row r="60306" spans="7:7">
      <c r="G60306"/>
    </row>
    <row r="60307" spans="7:7">
      <c r="G60307"/>
    </row>
    <row r="60308" spans="7:7">
      <c r="G60308"/>
    </row>
    <row r="60309" spans="7:7">
      <c r="G60309"/>
    </row>
    <row r="60310" spans="7:7">
      <c r="G60310"/>
    </row>
    <row r="60311" spans="7:7">
      <c r="G60311"/>
    </row>
    <row r="60312" spans="7:7">
      <c r="G60312"/>
    </row>
    <row r="60313" spans="7:7">
      <c r="G60313"/>
    </row>
    <row r="60314" spans="7:7">
      <c r="G60314"/>
    </row>
    <row r="60315" spans="7:7">
      <c r="G60315"/>
    </row>
    <row r="60316" spans="7:7">
      <c r="G60316"/>
    </row>
    <row r="60317" spans="7:7">
      <c r="G60317"/>
    </row>
    <row r="60318" spans="7:7">
      <c r="G60318"/>
    </row>
    <row r="60319" spans="7:7">
      <c r="G60319"/>
    </row>
    <row r="60320" spans="7:7">
      <c r="G60320"/>
    </row>
    <row r="60321" spans="7:7">
      <c r="G60321"/>
    </row>
    <row r="60322" spans="7:7">
      <c r="G60322"/>
    </row>
    <row r="60323" spans="7:7">
      <c r="G60323"/>
    </row>
    <row r="60324" spans="7:7">
      <c r="G60324"/>
    </row>
    <row r="60325" spans="7:7">
      <c r="G60325"/>
    </row>
    <row r="60326" spans="7:7">
      <c r="G60326"/>
    </row>
    <row r="60327" spans="7:7">
      <c r="G60327"/>
    </row>
    <row r="60328" spans="7:7">
      <c r="G60328"/>
    </row>
    <row r="60329" spans="7:7">
      <c r="G60329"/>
    </row>
    <row r="60330" spans="7:7">
      <c r="G60330"/>
    </row>
    <row r="60331" spans="7:7">
      <c r="G60331"/>
    </row>
    <row r="60332" spans="7:7">
      <c r="G60332"/>
    </row>
    <row r="60333" spans="7:7">
      <c r="G60333"/>
    </row>
    <row r="60334" spans="7:7">
      <c r="G60334"/>
    </row>
    <row r="60335" spans="7:7">
      <c r="G60335"/>
    </row>
    <row r="60336" spans="7:7">
      <c r="G60336"/>
    </row>
    <row r="60337" spans="7:7">
      <c r="G60337"/>
    </row>
    <row r="60338" spans="7:7">
      <c r="G60338"/>
    </row>
    <row r="60339" spans="7:7">
      <c r="G60339"/>
    </row>
    <row r="60340" spans="7:7">
      <c r="G60340"/>
    </row>
    <row r="60341" spans="7:7">
      <c r="G60341"/>
    </row>
    <row r="60342" spans="7:7">
      <c r="G60342"/>
    </row>
    <row r="60343" spans="7:7">
      <c r="G60343"/>
    </row>
    <row r="60344" spans="7:7">
      <c r="G60344"/>
    </row>
    <row r="60345" spans="7:7">
      <c r="G60345"/>
    </row>
    <row r="60346" spans="7:7">
      <c r="G60346"/>
    </row>
    <row r="60347" spans="7:7">
      <c r="G60347"/>
    </row>
    <row r="60348" spans="7:7">
      <c r="G60348"/>
    </row>
    <row r="60349" spans="7:7">
      <c r="G60349"/>
    </row>
    <row r="60350" spans="7:7">
      <c r="G60350"/>
    </row>
    <row r="60351" spans="7:7">
      <c r="G60351"/>
    </row>
    <row r="60352" spans="7:7">
      <c r="G60352"/>
    </row>
    <row r="60353" spans="7:7">
      <c r="G60353"/>
    </row>
    <row r="60354" spans="7:7">
      <c r="G60354"/>
    </row>
    <row r="60355" spans="7:7">
      <c r="G60355"/>
    </row>
    <row r="60356" spans="7:7">
      <c r="G60356"/>
    </row>
    <row r="60357" spans="7:7">
      <c r="G60357"/>
    </row>
    <row r="60358" spans="7:7">
      <c r="G60358"/>
    </row>
    <row r="60359" spans="7:7">
      <c r="G60359"/>
    </row>
    <row r="60360" spans="7:7">
      <c r="G60360"/>
    </row>
    <row r="60361" spans="7:7">
      <c r="G60361"/>
    </row>
    <row r="60362" spans="7:7">
      <c r="G60362"/>
    </row>
    <row r="60363" spans="7:7">
      <c r="G60363"/>
    </row>
    <row r="60364" spans="7:7">
      <c r="G60364"/>
    </row>
    <row r="60365" spans="7:7">
      <c r="G60365"/>
    </row>
    <row r="60366" spans="7:7">
      <c r="G60366"/>
    </row>
    <row r="60367" spans="7:7">
      <c r="G60367"/>
    </row>
    <row r="60368" spans="7:7">
      <c r="G60368"/>
    </row>
    <row r="60369" spans="7:7">
      <c r="G60369"/>
    </row>
    <row r="60370" spans="7:7">
      <c r="G60370"/>
    </row>
    <row r="60371" spans="7:7">
      <c r="G60371"/>
    </row>
    <row r="60372" spans="7:7">
      <c r="G60372"/>
    </row>
    <row r="60373" spans="7:7">
      <c r="G60373"/>
    </row>
    <row r="60374" spans="7:7">
      <c r="G60374"/>
    </row>
    <row r="60375" spans="7:7">
      <c r="G60375"/>
    </row>
    <row r="60376" spans="7:7">
      <c r="G60376"/>
    </row>
    <row r="60377" spans="7:7">
      <c r="G60377"/>
    </row>
    <row r="60378" spans="7:7">
      <c r="G60378"/>
    </row>
    <row r="60379" spans="7:7">
      <c r="G60379"/>
    </row>
    <row r="60380" spans="7:7">
      <c r="G60380"/>
    </row>
    <row r="60381" spans="7:7">
      <c r="G60381"/>
    </row>
    <row r="60382" spans="7:7">
      <c r="G60382"/>
    </row>
    <row r="60383" spans="7:7">
      <c r="G60383"/>
    </row>
    <row r="60384" spans="7:7">
      <c r="G60384"/>
    </row>
    <row r="60385" spans="7:7">
      <c r="G60385"/>
    </row>
    <row r="60386" spans="7:7">
      <c r="G60386"/>
    </row>
    <row r="60387" spans="7:7">
      <c r="G60387"/>
    </row>
    <row r="60388" spans="7:7">
      <c r="G60388"/>
    </row>
    <row r="60389" spans="7:7">
      <c r="G60389"/>
    </row>
    <row r="60390" spans="7:7">
      <c r="G60390"/>
    </row>
    <row r="60391" spans="7:7">
      <c r="G60391"/>
    </row>
    <row r="60392" spans="7:7">
      <c r="G60392"/>
    </row>
    <row r="60393" spans="7:7">
      <c r="G60393"/>
    </row>
    <row r="60394" spans="7:7">
      <c r="G60394"/>
    </row>
    <row r="60395" spans="7:7">
      <c r="G60395"/>
    </row>
    <row r="60396" spans="7:7">
      <c r="G60396"/>
    </row>
    <row r="60397" spans="7:7">
      <c r="G60397"/>
    </row>
    <row r="60398" spans="7:7">
      <c r="G60398"/>
    </row>
    <row r="60399" spans="7:7">
      <c r="G60399"/>
    </row>
    <row r="60400" spans="7:7">
      <c r="G60400"/>
    </row>
    <row r="60401" spans="7:7">
      <c r="G60401"/>
    </row>
    <row r="60402" spans="7:7">
      <c r="G60402"/>
    </row>
    <row r="60403" spans="7:7">
      <c r="G60403"/>
    </row>
    <row r="60404" spans="7:7">
      <c r="G60404"/>
    </row>
    <row r="60405" spans="7:7">
      <c r="G60405"/>
    </row>
    <row r="60406" spans="7:7">
      <c r="G60406"/>
    </row>
    <row r="60407" spans="7:7">
      <c r="G60407"/>
    </row>
    <row r="60408" spans="7:7">
      <c r="G60408"/>
    </row>
    <row r="60409" spans="7:7">
      <c r="G60409"/>
    </row>
    <row r="60410" spans="7:7">
      <c r="G60410"/>
    </row>
    <row r="60411" spans="7:7">
      <c r="G60411"/>
    </row>
    <row r="60412" spans="7:7">
      <c r="G60412"/>
    </row>
    <row r="60413" spans="7:7">
      <c r="G60413"/>
    </row>
    <row r="60414" spans="7:7">
      <c r="G60414"/>
    </row>
    <row r="60415" spans="7:7">
      <c r="G60415"/>
    </row>
    <row r="60416" spans="7:7">
      <c r="G60416"/>
    </row>
    <row r="60417" spans="7:7">
      <c r="G60417"/>
    </row>
    <row r="60418" spans="7:7">
      <c r="G60418"/>
    </row>
    <row r="60419" spans="7:7">
      <c r="G60419"/>
    </row>
    <row r="60420" spans="7:7">
      <c r="G60420"/>
    </row>
    <row r="60421" spans="7:7">
      <c r="G60421"/>
    </row>
    <row r="60422" spans="7:7">
      <c r="G60422"/>
    </row>
    <row r="60423" spans="7:7">
      <c r="G60423"/>
    </row>
    <row r="60424" spans="7:7">
      <c r="G60424"/>
    </row>
    <row r="60425" spans="7:7">
      <c r="G60425"/>
    </row>
    <row r="60426" spans="7:7">
      <c r="G60426"/>
    </row>
    <row r="60427" spans="7:7">
      <c r="G60427"/>
    </row>
    <row r="60428" spans="7:7">
      <c r="G60428"/>
    </row>
    <row r="60429" spans="7:7">
      <c r="G60429"/>
    </row>
    <row r="60430" spans="7:7">
      <c r="G60430"/>
    </row>
    <row r="60431" spans="7:7">
      <c r="G60431"/>
    </row>
    <row r="60432" spans="7:7">
      <c r="G60432"/>
    </row>
    <row r="60433" spans="7:7">
      <c r="G60433"/>
    </row>
    <row r="60434" spans="7:7">
      <c r="G60434"/>
    </row>
    <row r="60435" spans="7:7">
      <c r="G60435"/>
    </row>
    <row r="60436" spans="7:7">
      <c r="G60436"/>
    </row>
    <row r="60437" spans="7:7">
      <c r="G60437"/>
    </row>
    <row r="60438" spans="7:7">
      <c r="G60438"/>
    </row>
    <row r="60439" spans="7:7">
      <c r="G60439"/>
    </row>
    <row r="60440" spans="7:7">
      <c r="G60440"/>
    </row>
    <row r="60441" spans="7:7">
      <c r="G60441"/>
    </row>
    <row r="60442" spans="7:7">
      <c r="G60442"/>
    </row>
    <row r="60443" spans="7:7">
      <c r="G60443"/>
    </row>
    <row r="60444" spans="7:7">
      <c r="G60444"/>
    </row>
    <row r="60445" spans="7:7">
      <c r="G60445"/>
    </row>
    <row r="60446" spans="7:7">
      <c r="G60446"/>
    </row>
    <row r="60447" spans="7:7">
      <c r="G60447"/>
    </row>
    <row r="60448" spans="7:7">
      <c r="G60448"/>
    </row>
    <row r="60449" spans="7:7">
      <c r="G60449"/>
    </row>
    <row r="60450" spans="7:7">
      <c r="G60450"/>
    </row>
    <row r="60451" spans="7:7">
      <c r="G60451"/>
    </row>
    <row r="60452" spans="7:7">
      <c r="G60452"/>
    </row>
    <row r="60453" spans="7:7">
      <c r="G60453"/>
    </row>
    <row r="60454" spans="7:7">
      <c r="G60454"/>
    </row>
    <row r="60455" spans="7:7">
      <c r="G60455"/>
    </row>
    <row r="60456" spans="7:7">
      <c r="G60456"/>
    </row>
    <row r="60457" spans="7:7">
      <c r="G60457"/>
    </row>
    <row r="60458" spans="7:7">
      <c r="G60458"/>
    </row>
    <row r="60459" spans="7:7">
      <c r="G60459"/>
    </row>
    <row r="60460" spans="7:7">
      <c r="G60460"/>
    </row>
    <row r="60461" spans="7:7">
      <c r="G60461"/>
    </row>
    <row r="60462" spans="7:7">
      <c r="G60462"/>
    </row>
    <row r="60463" spans="7:7">
      <c r="G60463"/>
    </row>
    <row r="60464" spans="7:7">
      <c r="G60464"/>
    </row>
    <row r="60465" spans="7:7">
      <c r="G60465"/>
    </row>
    <row r="60466" spans="7:7">
      <c r="G60466"/>
    </row>
    <row r="60467" spans="7:7">
      <c r="G60467"/>
    </row>
    <row r="60468" spans="7:7">
      <c r="G60468"/>
    </row>
    <row r="60469" spans="7:7">
      <c r="G60469"/>
    </row>
    <row r="60470" spans="7:7">
      <c r="G60470"/>
    </row>
    <row r="60471" spans="7:7">
      <c r="G60471"/>
    </row>
    <row r="60472" spans="7:7">
      <c r="G60472"/>
    </row>
    <row r="60473" spans="7:7">
      <c r="G60473"/>
    </row>
    <row r="60474" spans="7:7">
      <c r="G60474"/>
    </row>
    <row r="60475" spans="7:7">
      <c r="G60475"/>
    </row>
    <row r="60476" spans="7:7">
      <c r="G60476"/>
    </row>
    <row r="60477" spans="7:7">
      <c r="G60477"/>
    </row>
    <row r="60478" spans="7:7">
      <c r="G60478"/>
    </row>
    <row r="60479" spans="7:7">
      <c r="G60479"/>
    </row>
    <row r="60480" spans="7:7">
      <c r="G60480"/>
    </row>
    <row r="60481" spans="7:7">
      <c r="G60481"/>
    </row>
    <row r="60482" spans="7:7">
      <c r="G60482"/>
    </row>
    <row r="60483" spans="7:7">
      <c r="G60483"/>
    </row>
    <row r="60484" spans="7:7">
      <c r="G60484"/>
    </row>
    <row r="60485" spans="7:7">
      <c r="G60485"/>
    </row>
    <row r="60486" spans="7:7">
      <c r="G60486"/>
    </row>
    <row r="60487" spans="7:7">
      <c r="G60487"/>
    </row>
    <row r="60488" spans="7:7">
      <c r="G60488"/>
    </row>
    <row r="60489" spans="7:7">
      <c r="G60489"/>
    </row>
    <row r="60490" spans="7:7">
      <c r="G60490"/>
    </row>
    <row r="60491" spans="7:7">
      <c r="G60491"/>
    </row>
    <row r="60492" spans="7:7">
      <c r="G60492"/>
    </row>
    <row r="60493" spans="7:7">
      <c r="G60493"/>
    </row>
    <row r="60494" spans="7:7">
      <c r="G60494"/>
    </row>
    <row r="60495" spans="7:7">
      <c r="G60495"/>
    </row>
    <row r="60496" spans="7:7">
      <c r="G60496"/>
    </row>
    <row r="60497" spans="7:7">
      <c r="G60497"/>
    </row>
    <row r="60498" spans="7:7">
      <c r="G60498"/>
    </row>
    <row r="60499" spans="7:7">
      <c r="G60499"/>
    </row>
    <row r="60500" spans="7:7">
      <c r="G60500"/>
    </row>
    <row r="60501" spans="7:7">
      <c r="G60501"/>
    </row>
    <row r="60502" spans="7:7">
      <c r="G60502"/>
    </row>
    <row r="60503" spans="7:7">
      <c r="G60503"/>
    </row>
    <row r="60504" spans="7:7">
      <c r="G60504"/>
    </row>
    <row r="60505" spans="7:7">
      <c r="G60505"/>
    </row>
    <row r="60506" spans="7:7">
      <c r="G60506"/>
    </row>
    <row r="60507" spans="7:7">
      <c r="G60507"/>
    </row>
    <row r="60508" spans="7:7">
      <c r="G60508"/>
    </row>
    <row r="60509" spans="7:7">
      <c r="G60509"/>
    </row>
    <row r="60510" spans="7:7">
      <c r="G60510"/>
    </row>
    <row r="60511" spans="7:7">
      <c r="G60511"/>
    </row>
    <row r="60512" spans="7:7">
      <c r="G60512"/>
    </row>
    <row r="60513" spans="7:7">
      <c r="G60513"/>
    </row>
    <row r="60514" spans="7:7">
      <c r="G60514"/>
    </row>
    <row r="60515" spans="7:7">
      <c r="G60515"/>
    </row>
    <row r="60516" spans="7:7">
      <c r="G60516"/>
    </row>
    <row r="60517" spans="7:7">
      <c r="G60517"/>
    </row>
    <row r="60518" spans="7:7">
      <c r="G60518"/>
    </row>
    <row r="60519" spans="7:7">
      <c r="G60519"/>
    </row>
    <row r="60520" spans="7:7">
      <c r="G60520"/>
    </row>
    <row r="60521" spans="7:7">
      <c r="G60521"/>
    </row>
    <row r="60522" spans="7:7">
      <c r="G60522"/>
    </row>
    <row r="60523" spans="7:7">
      <c r="G60523"/>
    </row>
    <row r="60524" spans="7:7">
      <c r="G60524"/>
    </row>
    <row r="60525" spans="7:7">
      <c r="G60525"/>
    </row>
    <row r="60526" spans="7:7">
      <c r="G60526"/>
    </row>
    <row r="60527" spans="7:7">
      <c r="G60527"/>
    </row>
    <row r="60528" spans="7:7">
      <c r="G60528"/>
    </row>
    <row r="60529" spans="7:7">
      <c r="G60529"/>
    </row>
    <row r="60530" spans="7:7">
      <c r="G60530"/>
    </row>
    <row r="60531" spans="7:7">
      <c r="G60531"/>
    </row>
    <row r="60532" spans="7:7">
      <c r="G60532"/>
    </row>
    <row r="60533" spans="7:7">
      <c r="G60533"/>
    </row>
    <row r="60534" spans="7:7">
      <c r="G60534"/>
    </row>
    <row r="60535" spans="7:7">
      <c r="G60535"/>
    </row>
    <row r="60536" spans="7:7">
      <c r="G60536"/>
    </row>
    <row r="60537" spans="7:7">
      <c r="G60537"/>
    </row>
    <row r="60538" spans="7:7">
      <c r="G60538"/>
    </row>
    <row r="60539" spans="7:7">
      <c r="G60539"/>
    </row>
    <row r="60540" spans="7:7">
      <c r="G60540"/>
    </row>
    <row r="60541" spans="7:7">
      <c r="G60541"/>
    </row>
    <row r="60542" spans="7:7">
      <c r="G60542"/>
    </row>
    <row r="60543" spans="7:7">
      <c r="G60543"/>
    </row>
    <row r="60544" spans="7:7">
      <c r="G60544"/>
    </row>
    <row r="60545" spans="7:7">
      <c r="G60545"/>
    </row>
    <row r="60546" spans="7:7">
      <c r="G60546"/>
    </row>
    <row r="60547" spans="7:7">
      <c r="G60547"/>
    </row>
    <row r="60548" spans="7:7">
      <c r="G60548"/>
    </row>
    <row r="60549" spans="7:7">
      <c r="G60549"/>
    </row>
    <row r="60550" spans="7:7">
      <c r="G60550"/>
    </row>
    <row r="60551" spans="7:7">
      <c r="G60551"/>
    </row>
    <row r="60552" spans="7:7">
      <c r="G60552"/>
    </row>
    <row r="60553" spans="7:7">
      <c r="G60553"/>
    </row>
    <row r="60554" spans="7:7">
      <c r="G60554"/>
    </row>
    <row r="60555" spans="7:7">
      <c r="G60555"/>
    </row>
    <row r="60556" spans="7:7">
      <c r="G60556"/>
    </row>
    <row r="60557" spans="7:7">
      <c r="G60557"/>
    </row>
    <row r="60558" spans="7:7">
      <c r="G60558"/>
    </row>
    <row r="60559" spans="7:7">
      <c r="G60559"/>
    </row>
    <row r="60560" spans="7:7">
      <c r="G60560"/>
    </row>
    <row r="60561" spans="7:7">
      <c r="G60561"/>
    </row>
    <row r="60562" spans="7:7">
      <c r="G60562"/>
    </row>
    <row r="60563" spans="7:7">
      <c r="G60563"/>
    </row>
    <row r="60564" spans="7:7">
      <c r="G60564"/>
    </row>
    <row r="60565" spans="7:7">
      <c r="G60565"/>
    </row>
    <row r="60566" spans="7:7">
      <c r="G60566"/>
    </row>
    <row r="60567" spans="7:7">
      <c r="G60567"/>
    </row>
    <row r="60568" spans="7:7">
      <c r="G60568"/>
    </row>
    <row r="60569" spans="7:7">
      <c r="G60569"/>
    </row>
    <row r="60570" spans="7:7">
      <c r="G60570"/>
    </row>
    <row r="60571" spans="7:7">
      <c r="G60571"/>
    </row>
    <row r="60572" spans="7:7">
      <c r="G60572"/>
    </row>
    <row r="60573" spans="7:7">
      <c r="G60573"/>
    </row>
    <row r="60574" spans="7:7">
      <c r="G60574"/>
    </row>
    <row r="60575" spans="7:7">
      <c r="G60575"/>
    </row>
    <row r="60576" spans="7:7">
      <c r="G60576"/>
    </row>
    <row r="60577" spans="7:7">
      <c r="G60577"/>
    </row>
    <row r="60578" spans="7:7">
      <c r="G60578"/>
    </row>
    <row r="60579" spans="7:7">
      <c r="G60579"/>
    </row>
    <row r="60580" spans="7:7">
      <c r="G60580"/>
    </row>
    <row r="60581" spans="7:7">
      <c r="G60581"/>
    </row>
    <row r="60582" spans="7:7">
      <c r="G60582"/>
    </row>
    <row r="60583" spans="7:7">
      <c r="G60583"/>
    </row>
    <row r="60584" spans="7:7">
      <c r="G60584"/>
    </row>
    <row r="60585" spans="7:7">
      <c r="G60585"/>
    </row>
    <row r="60586" spans="7:7">
      <c r="G60586"/>
    </row>
    <row r="60587" spans="7:7">
      <c r="G60587"/>
    </row>
    <row r="60588" spans="7:7">
      <c r="G60588"/>
    </row>
    <row r="60589" spans="7:7">
      <c r="G60589"/>
    </row>
    <row r="60590" spans="7:7">
      <c r="G60590"/>
    </row>
    <row r="60591" spans="7:7">
      <c r="G60591"/>
    </row>
    <row r="60592" spans="7:7">
      <c r="G60592"/>
    </row>
    <row r="60593" spans="7:7">
      <c r="G60593"/>
    </row>
    <row r="60594" spans="7:7">
      <c r="G60594"/>
    </row>
    <row r="60595" spans="7:7">
      <c r="G60595"/>
    </row>
    <row r="60596" spans="7:7">
      <c r="G60596"/>
    </row>
    <row r="60597" spans="7:7">
      <c r="G60597"/>
    </row>
    <row r="60598" spans="7:7">
      <c r="G60598"/>
    </row>
    <row r="60599" spans="7:7">
      <c r="G60599"/>
    </row>
    <row r="60600" spans="7:7">
      <c r="G60600"/>
    </row>
    <row r="60601" spans="7:7">
      <c r="G60601"/>
    </row>
    <row r="60602" spans="7:7">
      <c r="G60602"/>
    </row>
    <row r="60603" spans="7:7">
      <c r="G60603"/>
    </row>
    <row r="60604" spans="7:7">
      <c r="G60604"/>
    </row>
    <row r="60605" spans="7:7">
      <c r="G60605"/>
    </row>
    <row r="60606" spans="7:7">
      <c r="G60606"/>
    </row>
    <row r="60607" spans="7:7">
      <c r="G60607"/>
    </row>
    <row r="60608" spans="7:7">
      <c r="G60608"/>
    </row>
    <row r="60609" spans="7:7">
      <c r="G60609"/>
    </row>
    <row r="60610" spans="7:7">
      <c r="G60610"/>
    </row>
    <row r="60611" spans="7:7">
      <c r="G60611"/>
    </row>
    <row r="60612" spans="7:7">
      <c r="G60612"/>
    </row>
    <row r="60613" spans="7:7">
      <c r="G60613"/>
    </row>
    <row r="60614" spans="7:7">
      <c r="G60614"/>
    </row>
    <row r="60615" spans="7:7">
      <c r="G60615"/>
    </row>
    <row r="60616" spans="7:7">
      <c r="G60616"/>
    </row>
    <row r="60617" spans="7:7">
      <c r="G60617"/>
    </row>
    <row r="60618" spans="7:7">
      <c r="G60618"/>
    </row>
    <row r="60619" spans="7:7">
      <c r="G60619"/>
    </row>
    <row r="60620" spans="7:7">
      <c r="G60620"/>
    </row>
    <row r="60621" spans="7:7">
      <c r="G60621"/>
    </row>
    <row r="60622" spans="7:7">
      <c r="G60622"/>
    </row>
    <row r="60623" spans="7:7">
      <c r="G60623"/>
    </row>
    <row r="60624" spans="7:7">
      <c r="G60624"/>
    </row>
    <row r="60625" spans="7:7">
      <c r="G60625"/>
    </row>
    <row r="60626" spans="7:7">
      <c r="G60626"/>
    </row>
    <row r="60627" spans="7:7">
      <c r="G60627"/>
    </row>
    <row r="60628" spans="7:7">
      <c r="G60628"/>
    </row>
    <row r="60629" spans="7:7">
      <c r="G60629"/>
    </row>
    <row r="60630" spans="7:7">
      <c r="G60630"/>
    </row>
    <row r="60631" spans="7:7">
      <c r="G60631"/>
    </row>
    <row r="60632" spans="7:7">
      <c r="G60632"/>
    </row>
    <row r="60633" spans="7:7">
      <c r="G60633"/>
    </row>
    <row r="60634" spans="7:7">
      <c r="G60634"/>
    </row>
    <row r="60635" spans="7:7">
      <c r="G60635"/>
    </row>
    <row r="60636" spans="7:7">
      <c r="G60636"/>
    </row>
    <row r="60637" spans="7:7">
      <c r="G60637"/>
    </row>
    <row r="60638" spans="7:7">
      <c r="G60638"/>
    </row>
    <row r="60639" spans="7:7">
      <c r="G60639"/>
    </row>
    <row r="60640" spans="7:7">
      <c r="G60640"/>
    </row>
    <row r="60641" spans="7:7">
      <c r="G60641"/>
    </row>
    <row r="60642" spans="7:7">
      <c r="G60642"/>
    </row>
    <row r="60643" spans="7:7">
      <c r="G60643"/>
    </row>
    <row r="60644" spans="7:7">
      <c r="G60644"/>
    </row>
    <row r="60645" spans="7:7">
      <c r="G60645"/>
    </row>
    <row r="60646" spans="7:7">
      <c r="G60646"/>
    </row>
    <row r="60647" spans="7:7">
      <c r="G60647"/>
    </row>
    <row r="60648" spans="7:7">
      <c r="G60648"/>
    </row>
    <row r="60649" spans="7:7">
      <c r="G60649"/>
    </row>
    <row r="60650" spans="7:7">
      <c r="G60650"/>
    </row>
    <row r="60651" spans="7:7">
      <c r="G60651"/>
    </row>
    <row r="60652" spans="7:7">
      <c r="G60652"/>
    </row>
    <row r="60653" spans="7:7">
      <c r="G60653"/>
    </row>
    <row r="60654" spans="7:7">
      <c r="G60654"/>
    </row>
    <row r="60655" spans="7:7">
      <c r="G60655"/>
    </row>
    <row r="60656" spans="7:7">
      <c r="G60656"/>
    </row>
    <row r="60657" spans="7:7">
      <c r="G60657"/>
    </row>
    <row r="60658" spans="7:7">
      <c r="G60658"/>
    </row>
    <row r="60659" spans="7:7">
      <c r="G60659"/>
    </row>
    <row r="60660" spans="7:7">
      <c r="G60660"/>
    </row>
    <row r="60661" spans="7:7">
      <c r="G60661"/>
    </row>
    <row r="60662" spans="7:7">
      <c r="G60662"/>
    </row>
    <row r="60663" spans="7:7">
      <c r="G60663"/>
    </row>
    <row r="60664" spans="7:7">
      <c r="G60664"/>
    </row>
    <row r="60665" spans="7:7">
      <c r="G60665"/>
    </row>
    <row r="60666" spans="7:7">
      <c r="G60666"/>
    </row>
    <row r="60667" spans="7:7">
      <c r="G60667"/>
    </row>
    <row r="60668" spans="7:7">
      <c r="G60668"/>
    </row>
    <row r="60669" spans="7:7">
      <c r="G60669"/>
    </row>
    <row r="60670" spans="7:7">
      <c r="G60670"/>
    </row>
    <row r="60671" spans="7:7">
      <c r="G60671"/>
    </row>
    <row r="60672" spans="7:7">
      <c r="G60672"/>
    </row>
    <row r="60673" spans="7:7">
      <c r="G60673"/>
    </row>
    <row r="60674" spans="7:7">
      <c r="G60674"/>
    </row>
    <row r="60675" spans="7:7">
      <c r="G60675"/>
    </row>
    <row r="60676" spans="7:7">
      <c r="G60676"/>
    </row>
    <row r="60677" spans="7:7">
      <c r="G60677"/>
    </row>
    <row r="60678" spans="7:7">
      <c r="G60678"/>
    </row>
    <row r="60679" spans="7:7">
      <c r="G60679"/>
    </row>
    <row r="60680" spans="7:7">
      <c r="G60680"/>
    </row>
    <row r="60681" spans="7:7">
      <c r="G60681"/>
    </row>
    <row r="60682" spans="7:7">
      <c r="G60682"/>
    </row>
    <row r="60683" spans="7:7">
      <c r="G60683"/>
    </row>
    <row r="60684" spans="7:7">
      <c r="G60684"/>
    </row>
    <row r="60685" spans="7:7">
      <c r="G60685"/>
    </row>
    <row r="60686" spans="7:7">
      <c r="G60686"/>
    </row>
    <row r="60687" spans="7:7">
      <c r="G60687"/>
    </row>
    <row r="60688" spans="7:7">
      <c r="G60688"/>
    </row>
    <row r="60689" spans="7:7">
      <c r="G60689"/>
    </row>
    <row r="60690" spans="7:7">
      <c r="G60690"/>
    </row>
    <row r="60691" spans="7:7">
      <c r="G60691"/>
    </row>
    <row r="60692" spans="7:7">
      <c r="G60692"/>
    </row>
    <row r="60693" spans="7:7">
      <c r="G60693"/>
    </row>
    <row r="60694" spans="7:7">
      <c r="G60694"/>
    </row>
    <row r="60695" spans="7:7">
      <c r="G60695"/>
    </row>
    <row r="60696" spans="7:7">
      <c r="G60696"/>
    </row>
    <row r="60697" spans="7:7">
      <c r="G60697"/>
    </row>
    <row r="60698" spans="7:7">
      <c r="G60698"/>
    </row>
    <row r="60699" spans="7:7">
      <c r="G60699"/>
    </row>
    <row r="60700" spans="7:7">
      <c r="G60700"/>
    </row>
    <row r="60701" spans="7:7">
      <c r="G60701"/>
    </row>
    <row r="60702" spans="7:7">
      <c r="G60702"/>
    </row>
    <row r="60703" spans="7:7">
      <c r="G60703"/>
    </row>
    <row r="60704" spans="7:7">
      <c r="G60704"/>
    </row>
    <row r="60705" spans="7:7">
      <c r="G60705"/>
    </row>
    <row r="60706" spans="7:7">
      <c r="G60706"/>
    </row>
    <row r="60707" spans="7:7">
      <c r="G60707"/>
    </row>
    <row r="60708" spans="7:7">
      <c r="G60708"/>
    </row>
    <row r="60709" spans="7:7">
      <c r="G60709"/>
    </row>
    <row r="60710" spans="7:7">
      <c r="G60710"/>
    </row>
    <row r="60711" spans="7:7">
      <c r="G60711"/>
    </row>
    <row r="60712" spans="7:7">
      <c r="G60712"/>
    </row>
    <row r="60713" spans="7:7">
      <c r="G60713"/>
    </row>
    <row r="60714" spans="7:7">
      <c r="G60714"/>
    </row>
    <row r="60715" spans="7:7">
      <c r="G60715"/>
    </row>
    <row r="60716" spans="7:7">
      <c r="G60716"/>
    </row>
    <row r="60717" spans="7:7">
      <c r="G60717"/>
    </row>
    <row r="60718" spans="7:7">
      <c r="G60718"/>
    </row>
    <row r="60719" spans="7:7">
      <c r="G60719"/>
    </row>
    <row r="60720" spans="7:7">
      <c r="G60720"/>
    </row>
    <row r="60721" spans="7:7">
      <c r="G60721"/>
    </row>
    <row r="60722" spans="7:7">
      <c r="G60722"/>
    </row>
    <row r="60723" spans="7:7">
      <c r="G60723"/>
    </row>
    <row r="60724" spans="7:7">
      <c r="G60724"/>
    </row>
    <row r="60725" spans="7:7">
      <c r="G60725"/>
    </row>
    <row r="60726" spans="7:7">
      <c r="G60726"/>
    </row>
    <row r="60727" spans="7:7">
      <c r="G60727"/>
    </row>
    <row r="60728" spans="7:7">
      <c r="G60728"/>
    </row>
    <row r="60729" spans="7:7">
      <c r="G60729"/>
    </row>
    <row r="60730" spans="7:7">
      <c r="G60730"/>
    </row>
    <row r="60731" spans="7:7">
      <c r="G60731"/>
    </row>
    <row r="60732" spans="7:7">
      <c r="G60732"/>
    </row>
    <row r="60733" spans="7:7">
      <c r="G60733"/>
    </row>
    <row r="60734" spans="7:7">
      <c r="G60734"/>
    </row>
    <row r="60735" spans="7:7">
      <c r="G60735"/>
    </row>
    <row r="60736" spans="7:7">
      <c r="G60736"/>
    </row>
    <row r="60737" spans="7:7">
      <c r="G60737"/>
    </row>
    <row r="60738" spans="7:7">
      <c r="G60738"/>
    </row>
    <row r="60739" spans="7:7">
      <c r="G60739"/>
    </row>
    <row r="60740" spans="7:7">
      <c r="G60740"/>
    </row>
    <row r="60741" spans="7:7">
      <c r="G60741"/>
    </row>
    <row r="60742" spans="7:7">
      <c r="G60742"/>
    </row>
    <row r="60743" spans="7:7">
      <c r="G60743"/>
    </row>
    <row r="60744" spans="7:7">
      <c r="G60744"/>
    </row>
    <row r="60745" spans="7:7">
      <c r="G60745"/>
    </row>
    <row r="60746" spans="7:7">
      <c r="G60746"/>
    </row>
    <row r="60747" spans="7:7">
      <c r="G60747"/>
    </row>
    <row r="60748" spans="7:7">
      <c r="G60748"/>
    </row>
    <row r="60749" spans="7:7">
      <c r="G60749"/>
    </row>
    <row r="60750" spans="7:7">
      <c r="G60750"/>
    </row>
    <row r="60751" spans="7:7">
      <c r="G60751"/>
    </row>
    <row r="60752" spans="7:7">
      <c r="G60752"/>
    </row>
    <row r="60753" spans="7:7">
      <c r="G60753"/>
    </row>
    <row r="60754" spans="7:7">
      <c r="G60754"/>
    </row>
    <row r="60755" spans="7:7">
      <c r="G60755"/>
    </row>
    <row r="60756" spans="7:7">
      <c r="G60756"/>
    </row>
    <row r="60757" spans="7:7">
      <c r="G60757"/>
    </row>
    <row r="60758" spans="7:7">
      <c r="G60758"/>
    </row>
    <row r="60759" spans="7:7">
      <c r="G60759"/>
    </row>
    <row r="60760" spans="7:7">
      <c r="G60760"/>
    </row>
    <row r="60761" spans="7:7">
      <c r="G60761"/>
    </row>
    <row r="60762" spans="7:7">
      <c r="G60762"/>
    </row>
    <row r="60763" spans="7:7">
      <c r="G60763"/>
    </row>
    <row r="60764" spans="7:7">
      <c r="G60764"/>
    </row>
    <row r="60765" spans="7:7">
      <c r="G60765"/>
    </row>
    <row r="60766" spans="7:7">
      <c r="G60766"/>
    </row>
    <row r="60767" spans="7:7">
      <c r="G60767"/>
    </row>
    <row r="60768" spans="7:7">
      <c r="G60768"/>
    </row>
    <row r="60769" spans="7:7">
      <c r="G60769"/>
    </row>
    <row r="60770" spans="7:7">
      <c r="G60770"/>
    </row>
    <row r="60771" spans="7:7">
      <c r="G60771"/>
    </row>
    <row r="60772" spans="7:7">
      <c r="G60772"/>
    </row>
    <row r="60773" spans="7:7">
      <c r="G60773"/>
    </row>
    <row r="60774" spans="7:7">
      <c r="G60774"/>
    </row>
    <row r="60775" spans="7:7">
      <c r="G60775"/>
    </row>
    <row r="60776" spans="7:7">
      <c r="G60776"/>
    </row>
    <row r="60777" spans="7:7">
      <c r="G60777"/>
    </row>
    <row r="60778" spans="7:7">
      <c r="G60778"/>
    </row>
    <row r="60779" spans="7:7">
      <c r="G60779"/>
    </row>
    <row r="60780" spans="7:7">
      <c r="G60780"/>
    </row>
    <row r="60781" spans="7:7">
      <c r="G60781"/>
    </row>
    <row r="60782" spans="7:7">
      <c r="G60782"/>
    </row>
    <row r="60783" spans="7:7">
      <c r="G60783"/>
    </row>
    <row r="60784" spans="7:7">
      <c r="G60784"/>
    </row>
    <row r="60785" spans="7:7">
      <c r="G60785"/>
    </row>
    <row r="60786" spans="7:7">
      <c r="G60786"/>
    </row>
    <row r="60787" spans="7:7">
      <c r="G60787"/>
    </row>
    <row r="60788" spans="7:7">
      <c r="G60788"/>
    </row>
    <row r="60789" spans="7:7">
      <c r="G60789"/>
    </row>
    <row r="60790" spans="7:7">
      <c r="G60790"/>
    </row>
    <row r="60791" spans="7:7">
      <c r="G60791"/>
    </row>
    <row r="60792" spans="7:7">
      <c r="G60792"/>
    </row>
    <row r="60793" spans="7:7">
      <c r="G60793"/>
    </row>
    <row r="60794" spans="7:7">
      <c r="G60794"/>
    </row>
    <row r="60795" spans="7:7">
      <c r="G60795"/>
    </row>
    <row r="60796" spans="7:7">
      <c r="G60796"/>
    </row>
    <row r="60797" spans="7:7">
      <c r="G60797"/>
    </row>
    <row r="60798" spans="7:7">
      <c r="G60798"/>
    </row>
    <row r="60799" spans="7:7">
      <c r="G60799"/>
    </row>
    <row r="60800" spans="7:7">
      <c r="G60800"/>
    </row>
    <row r="60801" spans="7:7">
      <c r="G60801"/>
    </row>
    <row r="60802" spans="7:7">
      <c r="G60802"/>
    </row>
    <row r="60803" spans="7:7">
      <c r="G60803"/>
    </row>
    <row r="60804" spans="7:7">
      <c r="G60804"/>
    </row>
    <row r="60805" spans="7:7">
      <c r="G60805"/>
    </row>
    <row r="60806" spans="7:7">
      <c r="G60806"/>
    </row>
    <row r="60807" spans="7:7">
      <c r="G60807"/>
    </row>
    <row r="60808" spans="7:7">
      <c r="G60808"/>
    </row>
    <row r="60809" spans="7:7">
      <c r="G60809"/>
    </row>
    <row r="60810" spans="7:7">
      <c r="G60810"/>
    </row>
    <row r="60811" spans="7:7">
      <c r="G60811"/>
    </row>
    <row r="60812" spans="7:7">
      <c r="G60812"/>
    </row>
    <row r="60813" spans="7:7">
      <c r="G60813"/>
    </row>
    <row r="60814" spans="7:7">
      <c r="G60814"/>
    </row>
    <row r="60815" spans="7:7">
      <c r="G60815"/>
    </row>
    <row r="60816" spans="7:7">
      <c r="G60816"/>
    </row>
    <row r="60817" spans="7:7">
      <c r="G60817"/>
    </row>
    <row r="60818" spans="7:7">
      <c r="G60818"/>
    </row>
    <row r="60819" spans="7:7">
      <c r="G60819"/>
    </row>
    <row r="60820" spans="7:7">
      <c r="G60820"/>
    </row>
    <row r="60821" spans="7:7">
      <c r="G60821"/>
    </row>
    <row r="60822" spans="7:7">
      <c r="G60822"/>
    </row>
    <row r="60823" spans="7:7">
      <c r="G60823"/>
    </row>
    <row r="60824" spans="7:7">
      <c r="G60824"/>
    </row>
    <row r="60825" spans="7:7">
      <c r="G60825"/>
    </row>
    <row r="60826" spans="7:7">
      <c r="G60826"/>
    </row>
    <row r="60827" spans="7:7">
      <c r="G60827"/>
    </row>
    <row r="60828" spans="7:7">
      <c r="G60828"/>
    </row>
    <row r="60829" spans="7:7">
      <c r="G60829"/>
    </row>
    <row r="60830" spans="7:7">
      <c r="G60830"/>
    </row>
    <row r="60831" spans="7:7">
      <c r="G60831"/>
    </row>
    <row r="60832" spans="7:7">
      <c r="G60832"/>
    </row>
    <row r="60833" spans="7:7">
      <c r="G60833"/>
    </row>
    <row r="60834" spans="7:7">
      <c r="G60834"/>
    </row>
    <row r="60835" spans="7:7">
      <c r="G60835"/>
    </row>
    <row r="60836" spans="7:7">
      <c r="G60836"/>
    </row>
    <row r="60837" spans="7:7">
      <c r="G60837"/>
    </row>
    <row r="60838" spans="7:7">
      <c r="G60838"/>
    </row>
    <row r="60839" spans="7:7">
      <c r="G60839"/>
    </row>
    <row r="60840" spans="7:7">
      <c r="G60840"/>
    </row>
    <row r="60841" spans="7:7">
      <c r="G60841"/>
    </row>
    <row r="60842" spans="7:7">
      <c r="G60842"/>
    </row>
    <row r="60843" spans="7:7">
      <c r="G60843"/>
    </row>
    <row r="60844" spans="7:7">
      <c r="G60844"/>
    </row>
    <row r="60845" spans="7:7">
      <c r="G60845"/>
    </row>
    <row r="60846" spans="7:7">
      <c r="G60846"/>
    </row>
    <row r="60847" spans="7:7">
      <c r="G60847"/>
    </row>
    <row r="60848" spans="7:7">
      <c r="G60848"/>
    </row>
    <row r="60849" spans="7:7">
      <c r="G60849"/>
    </row>
    <row r="60850" spans="7:7">
      <c r="G60850"/>
    </row>
    <row r="60851" spans="7:7">
      <c r="G60851"/>
    </row>
    <row r="60852" spans="7:7">
      <c r="G60852"/>
    </row>
    <row r="60853" spans="7:7">
      <c r="G60853"/>
    </row>
    <row r="60854" spans="7:7">
      <c r="G60854"/>
    </row>
    <row r="60855" spans="7:7">
      <c r="G60855"/>
    </row>
    <row r="60856" spans="7:7">
      <c r="G60856"/>
    </row>
    <row r="60857" spans="7:7">
      <c r="G60857"/>
    </row>
    <row r="60858" spans="7:7">
      <c r="G60858"/>
    </row>
    <row r="60859" spans="7:7">
      <c r="G60859"/>
    </row>
    <row r="60860" spans="7:7">
      <c r="G60860"/>
    </row>
    <row r="60861" spans="7:7">
      <c r="G60861"/>
    </row>
    <row r="60862" spans="7:7">
      <c r="G60862"/>
    </row>
    <row r="60863" spans="7:7">
      <c r="G60863"/>
    </row>
    <row r="60864" spans="7:7">
      <c r="G60864"/>
    </row>
    <row r="60865" spans="7:7">
      <c r="G60865"/>
    </row>
    <row r="60866" spans="7:7">
      <c r="G60866"/>
    </row>
    <row r="60867" spans="7:7">
      <c r="G60867"/>
    </row>
    <row r="60868" spans="7:7">
      <c r="G60868"/>
    </row>
    <row r="60869" spans="7:7">
      <c r="G60869"/>
    </row>
    <row r="60870" spans="7:7">
      <c r="G60870"/>
    </row>
    <row r="60871" spans="7:7">
      <c r="G60871"/>
    </row>
    <row r="60872" spans="7:7">
      <c r="G60872"/>
    </row>
    <row r="60873" spans="7:7">
      <c r="G60873"/>
    </row>
    <row r="60874" spans="7:7">
      <c r="G60874"/>
    </row>
    <row r="60875" spans="7:7">
      <c r="G60875"/>
    </row>
    <row r="60876" spans="7:7">
      <c r="G60876"/>
    </row>
    <row r="60877" spans="7:7">
      <c r="G60877"/>
    </row>
    <row r="60878" spans="7:7">
      <c r="G60878"/>
    </row>
    <row r="60879" spans="7:7">
      <c r="G60879"/>
    </row>
    <row r="60880" spans="7:7">
      <c r="G60880"/>
    </row>
    <row r="60881" spans="7:7">
      <c r="G60881"/>
    </row>
    <row r="60882" spans="7:7">
      <c r="G60882"/>
    </row>
    <row r="60883" spans="7:7">
      <c r="G60883"/>
    </row>
    <row r="60884" spans="7:7">
      <c r="G60884"/>
    </row>
    <row r="60885" spans="7:7">
      <c r="G60885"/>
    </row>
    <row r="60886" spans="7:7">
      <c r="G60886"/>
    </row>
    <row r="60887" spans="7:7">
      <c r="G60887"/>
    </row>
    <row r="60888" spans="7:7">
      <c r="G60888"/>
    </row>
    <row r="60889" spans="7:7">
      <c r="G60889"/>
    </row>
    <row r="60890" spans="7:7">
      <c r="G60890"/>
    </row>
    <row r="60891" spans="7:7">
      <c r="G60891"/>
    </row>
    <row r="60892" spans="7:7">
      <c r="G60892"/>
    </row>
    <row r="60893" spans="7:7">
      <c r="G60893"/>
    </row>
    <row r="60894" spans="7:7">
      <c r="G60894"/>
    </row>
    <row r="60895" spans="7:7">
      <c r="G60895"/>
    </row>
    <row r="60896" spans="7:7">
      <c r="G60896"/>
    </row>
    <row r="60897" spans="7:7">
      <c r="G60897"/>
    </row>
    <row r="60898" spans="7:7">
      <c r="G60898"/>
    </row>
    <row r="60899" spans="7:7">
      <c r="G60899"/>
    </row>
    <row r="60900" spans="7:7">
      <c r="G60900"/>
    </row>
    <row r="60901" spans="7:7">
      <c r="G60901"/>
    </row>
    <row r="60902" spans="7:7">
      <c r="G60902"/>
    </row>
    <row r="60903" spans="7:7">
      <c r="G60903"/>
    </row>
    <row r="60904" spans="7:7">
      <c r="G60904"/>
    </row>
    <row r="60905" spans="7:7">
      <c r="G60905"/>
    </row>
    <row r="60906" spans="7:7">
      <c r="G60906"/>
    </row>
    <row r="60907" spans="7:7">
      <c r="G60907"/>
    </row>
    <row r="60908" spans="7:7">
      <c r="G60908"/>
    </row>
    <row r="60909" spans="7:7">
      <c r="G60909"/>
    </row>
    <row r="60910" spans="7:7">
      <c r="G60910"/>
    </row>
    <row r="60911" spans="7:7">
      <c r="G60911"/>
    </row>
    <row r="60912" spans="7:7">
      <c r="G60912"/>
    </row>
    <row r="60913" spans="7:7">
      <c r="G60913"/>
    </row>
    <row r="60914" spans="7:7">
      <c r="G60914"/>
    </row>
    <row r="60915" spans="7:7">
      <c r="G60915"/>
    </row>
    <row r="60916" spans="7:7">
      <c r="G60916"/>
    </row>
    <row r="60917" spans="7:7">
      <c r="G60917"/>
    </row>
    <row r="60918" spans="7:7">
      <c r="G60918"/>
    </row>
    <row r="60919" spans="7:7">
      <c r="G60919"/>
    </row>
    <row r="60920" spans="7:7">
      <c r="G60920"/>
    </row>
    <row r="60921" spans="7:7">
      <c r="G60921"/>
    </row>
    <row r="60922" spans="7:7">
      <c r="G60922"/>
    </row>
    <row r="60923" spans="7:7">
      <c r="G60923"/>
    </row>
    <row r="60924" spans="7:7">
      <c r="G60924"/>
    </row>
    <row r="60925" spans="7:7">
      <c r="G60925"/>
    </row>
    <row r="60926" spans="7:7">
      <c r="G60926"/>
    </row>
    <row r="60927" spans="7:7">
      <c r="G60927"/>
    </row>
    <row r="60928" spans="7:7">
      <c r="G60928"/>
    </row>
    <row r="60929" spans="7:7">
      <c r="G60929"/>
    </row>
    <row r="60930" spans="7:7">
      <c r="G60930"/>
    </row>
    <row r="60931" spans="7:7">
      <c r="G60931"/>
    </row>
    <row r="60932" spans="7:7">
      <c r="G60932"/>
    </row>
    <row r="60933" spans="7:7">
      <c r="G60933"/>
    </row>
    <row r="60934" spans="7:7">
      <c r="G60934"/>
    </row>
    <row r="60935" spans="7:7">
      <c r="G60935"/>
    </row>
    <row r="60936" spans="7:7">
      <c r="G60936"/>
    </row>
    <row r="60937" spans="7:7">
      <c r="G60937"/>
    </row>
    <row r="60938" spans="7:7">
      <c r="G60938"/>
    </row>
    <row r="60939" spans="7:7">
      <c r="G60939"/>
    </row>
    <row r="60940" spans="7:7">
      <c r="G60940"/>
    </row>
    <row r="60941" spans="7:7">
      <c r="G60941"/>
    </row>
    <row r="60942" spans="7:7">
      <c r="G60942"/>
    </row>
    <row r="60943" spans="7:7">
      <c r="G60943"/>
    </row>
    <row r="60944" spans="7:7">
      <c r="G60944"/>
    </row>
    <row r="60945" spans="7:7">
      <c r="G60945"/>
    </row>
    <row r="60946" spans="7:7">
      <c r="G60946"/>
    </row>
    <row r="60947" spans="7:7">
      <c r="G60947"/>
    </row>
    <row r="60948" spans="7:7">
      <c r="G60948"/>
    </row>
    <row r="60949" spans="7:7">
      <c r="G60949"/>
    </row>
    <row r="60950" spans="7:7">
      <c r="G60950"/>
    </row>
    <row r="60951" spans="7:7">
      <c r="G60951"/>
    </row>
    <row r="60952" spans="7:7">
      <c r="G60952"/>
    </row>
    <row r="60953" spans="7:7">
      <c r="G60953"/>
    </row>
    <row r="60954" spans="7:7">
      <c r="G60954"/>
    </row>
    <row r="60955" spans="7:7">
      <c r="G60955"/>
    </row>
    <row r="60956" spans="7:7">
      <c r="G60956"/>
    </row>
    <row r="60957" spans="7:7">
      <c r="G60957"/>
    </row>
    <row r="60958" spans="7:7">
      <c r="G60958"/>
    </row>
    <row r="60959" spans="7:7">
      <c r="G60959"/>
    </row>
    <row r="60960" spans="7:7">
      <c r="G60960"/>
    </row>
    <row r="60961" spans="7:7">
      <c r="G60961"/>
    </row>
    <row r="60962" spans="7:7">
      <c r="G60962"/>
    </row>
    <row r="60963" spans="7:7">
      <c r="G60963"/>
    </row>
    <row r="60964" spans="7:7">
      <c r="G60964"/>
    </row>
    <row r="60965" spans="7:7">
      <c r="G60965"/>
    </row>
    <row r="60966" spans="7:7">
      <c r="G60966"/>
    </row>
    <row r="60967" spans="7:7">
      <c r="G60967"/>
    </row>
    <row r="60968" spans="7:7">
      <c r="G60968"/>
    </row>
    <row r="60969" spans="7:7">
      <c r="G60969"/>
    </row>
    <row r="60970" spans="7:7">
      <c r="G60970"/>
    </row>
    <row r="60971" spans="7:7">
      <c r="G60971"/>
    </row>
    <row r="60972" spans="7:7">
      <c r="G60972"/>
    </row>
    <row r="60973" spans="7:7">
      <c r="G60973"/>
    </row>
    <row r="60974" spans="7:7">
      <c r="G60974"/>
    </row>
    <row r="60975" spans="7:7">
      <c r="G60975"/>
    </row>
    <row r="60976" spans="7:7">
      <c r="G60976"/>
    </row>
    <row r="60977" spans="7:7">
      <c r="G60977"/>
    </row>
    <row r="60978" spans="7:7">
      <c r="G60978"/>
    </row>
    <row r="60979" spans="7:7">
      <c r="G60979"/>
    </row>
    <row r="60980" spans="7:7">
      <c r="G60980"/>
    </row>
    <row r="60981" spans="7:7">
      <c r="G60981"/>
    </row>
    <row r="60982" spans="7:7">
      <c r="G60982"/>
    </row>
    <row r="60983" spans="7:7">
      <c r="G60983"/>
    </row>
    <row r="60984" spans="7:7">
      <c r="G60984"/>
    </row>
    <row r="60985" spans="7:7">
      <c r="G60985"/>
    </row>
    <row r="60986" spans="7:7">
      <c r="G60986"/>
    </row>
    <row r="60987" spans="7:7">
      <c r="G60987"/>
    </row>
    <row r="60988" spans="7:7">
      <c r="G60988"/>
    </row>
    <row r="60989" spans="7:7">
      <c r="G60989"/>
    </row>
    <row r="60990" spans="7:7">
      <c r="G60990"/>
    </row>
    <row r="60991" spans="7:7">
      <c r="G60991"/>
    </row>
    <row r="60992" spans="7:7">
      <c r="G60992"/>
    </row>
    <row r="60993" spans="7:7">
      <c r="G60993"/>
    </row>
    <row r="60994" spans="7:7">
      <c r="G60994"/>
    </row>
    <row r="60995" spans="7:7">
      <c r="G60995"/>
    </row>
    <row r="60996" spans="7:7">
      <c r="G60996"/>
    </row>
    <row r="60997" spans="7:7">
      <c r="G60997"/>
    </row>
    <row r="60998" spans="7:7">
      <c r="G60998"/>
    </row>
    <row r="60999" spans="7:7">
      <c r="G60999"/>
    </row>
    <row r="61000" spans="7:7">
      <c r="G61000"/>
    </row>
    <row r="61001" spans="7:7">
      <c r="G61001"/>
    </row>
    <row r="61002" spans="7:7">
      <c r="G61002"/>
    </row>
    <row r="61003" spans="7:7">
      <c r="G61003"/>
    </row>
    <row r="61004" spans="7:7">
      <c r="G61004"/>
    </row>
    <row r="61005" spans="7:7">
      <c r="G61005"/>
    </row>
    <row r="61006" spans="7:7">
      <c r="G61006"/>
    </row>
    <row r="61007" spans="7:7">
      <c r="G61007"/>
    </row>
    <row r="61008" spans="7:7">
      <c r="G61008"/>
    </row>
    <row r="61009" spans="7:7">
      <c r="G61009"/>
    </row>
    <row r="61010" spans="7:7">
      <c r="G61010"/>
    </row>
    <row r="61011" spans="7:7">
      <c r="G61011"/>
    </row>
    <row r="61012" spans="7:7">
      <c r="G61012"/>
    </row>
    <row r="61013" spans="7:7">
      <c r="G61013"/>
    </row>
    <row r="61014" spans="7:7">
      <c r="G61014"/>
    </row>
    <row r="61015" spans="7:7">
      <c r="G61015"/>
    </row>
    <row r="61016" spans="7:7">
      <c r="G61016"/>
    </row>
    <row r="61017" spans="7:7">
      <c r="G61017"/>
    </row>
    <row r="61018" spans="7:7">
      <c r="G61018"/>
    </row>
    <row r="61019" spans="7:7">
      <c r="G61019"/>
    </row>
    <row r="61020" spans="7:7">
      <c r="G61020"/>
    </row>
    <row r="61021" spans="7:7">
      <c r="G61021"/>
    </row>
    <row r="61022" spans="7:7">
      <c r="G61022"/>
    </row>
    <row r="61023" spans="7:7">
      <c r="G61023"/>
    </row>
    <row r="61024" spans="7:7">
      <c r="G61024"/>
    </row>
    <row r="61025" spans="7:7">
      <c r="G61025"/>
    </row>
    <row r="61026" spans="7:7">
      <c r="G61026"/>
    </row>
    <row r="61027" spans="7:7">
      <c r="G61027"/>
    </row>
    <row r="61028" spans="7:7">
      <c r="G61028"/>
    </row>
    <row r="61029" spans="7:7">
      <c r="G61029"/>
    </row>
    <row r="61030" spans="7:7">
      <c r="G61030"/>
    </row>
    <row r="61031" spans="7:7">
      <c r="G61031"/>
    </row>
    <row r="61032" spans="7:7">
      <c r="G61032"/>
    </row>
    <row r="61033" spans="7:7">
      <c r="G61033"/>
    </row>
    <row r="61034" spans="7:7">
      <c r="G61034"/>
    </row>
    <row r="61035" spans="7:7">
      <c r="G61035"/>
    </row>
    <row r="61036" spans="7:7">
      <c r="G61036"/>
    </row>
    <row r="61037" spans="7:7">
      <c r="G61037"/>
    </row>
    <row r="61038" spans="7:7">
      <c r="G61038"/>
    </row>
    <row r="61039" spans="7:7">
      <c r="G61039"/>
    </row>
    <row r="61040" spans="7:7">
      <c r="G61040"/>
    </row>
    <row r="61041" spans="7:7">
      <c r="G61041"/>
    </row>
    <row r="61042" spans="7:7">
      <c r="G61042"/>
    </row>
    <row r="61043" spans="7:7">
      <c r="G61043"/>
    </row>
    <row r="61044" spans="7:7">
      <c r="G61044"/>
    </row>
    <row r="61045" spans="7:7">
      <c r="G61045"/>
    </row>
    <row r="61046" spans="7:7">
      <c r="G61046"/>
    </row>
    <row r="61047" spans="7:7">
      <c r="G61047"/>
    </row>
    <row r="61048" spans="7:7">
      <c r="G61048"/>
    </row>
    <row r="61049" spans="7:7">
      <c r="G61049"/>
    </row>
    <row r="61050" spans="7:7">
      <c r="G61050"/>
    </row>
    <row r="61051" spans="7:7">
      <c r="G61051"/>
    </row>
    <row r="61052" spans="7:7">
      <c r="G61052"/>
    </row>
    <row r="61053" spans="7:7">
      <c r="G61053"/>
    </row>
    <row r="61054" spans="7:7">
      <c r="G61054"/>
    </row>
    <row r="61055" spans="7:7">
      <c r="G61055"/>
    </row>
    <row r="61056" spans="7:7">
      <c r="G61056"/>
    </row>
    <row r="61057" spans="7:7">
      <c r="G61057"/>
    </row>
    <row r="61058" spans="7:7">
      <c r="G61058"/>
    </row>
    <row r="61059" spans="7:7">
      <c r="G61059"/>
    </row>
    <row r="61060" spans="7:7">
      <c r="G61060"/>
    </row>
    <row r="61061" spans="7:7">
      <c r="G61061"/>
    </row>
    <row r="61062" spans="7:7">
      <c r="G61062"/>
    </row>
    <row r="61063" spans="7:7">
      <c r="G61063"/>
    </row>
    <row r="61064" spans="7:7">
      <c r="G61064"/>
    </row>
    <row r="61065" spans="7:7">
      <c r="G61065"/>
    </row>
    <row r="61066" spans="7:7">
      <c r="G61066"/>
    </row>
    <row r="61067" spans="7:7">
      <c r="G61067"/>
    </row>
    <row r="61068" spans="7:7">
      <c r="G61068"/>
    </row>
    <row r="61069" spans="7:7">
      <c r="G61069"/>
    </row>
    <row r="61070" spans="7:7">
      <c r="G61070"/>
    </row>
    <row r="61071" spans="7:7">
      <c r="G61071"/>
    </row>
    <row r="61072" spans="7:7">
      <c r="G61072"/>
    </row>
    <row r="61073" spans="7:7">
      <c r="G61073"/>
    </row>
    <row r="61074" spans="7:7">
      <c r="G61074"/>
    </row>
    <row r="61075" spans="7:7">
      <c r="G61075"/>
    </row>
    <row r="61076" spans="7:7">
      <c r="G61076"/>
    </row>
    <row r="61077" spans="7:7">
      <c r="G61077"/>
    </row>
    <row r="61078" spans="7:7">
      <c r="G61078"/>
    </row>
    <row r="61079" spans="7:7">
      <c r="G61079"/>
    </row>
    <row r="61080" spans="7:7">
      <c r="G61080"/>
    </row>
    <row r="61081" spans="7:7">
      <c r="G61081"/>
    </row>
    <row r="61082" spans="7:7">
      <c r="G61082"/>
    </row>
    <row r="61083" spans="7:7">
      <c r="G61083"/>
    </row>
    <row r="61084" spans="7:7">
      <c r="G61084"/>
    </row>
    <row r="61085" spans="7:7">
      <c r="G61085"/>
    </row>
    <row r="61086" spans="7:7">
      <c r="G61086"/>
    </row>
    <row r="61087" spans="7:7">
      <c r="G61087"/>
    </row>
    <row r="61088" spans="7:7">
      <c r="G61088"/>
    </row>
    <row r="61089" spans="7:7">
      <c r="G61089"/>
    </row>
    <row r="61090" spans="7:7">
      <c r="G61090"/>
    </row>
    <row r="61091" spans="7:7">
      <c r="G61091"/>
    </row>
    <row r="61092" spans="7:7">
      <c r="G61092"/>
    </row>
    <row r="61093" spans="7:7">
      <c r="G61093"/>
    </row>
    <row r="61094" spans="7:7">
      <c r="G61094"/>
    </row>
    <row r="61095" spans="7:7">
      <c r="G61095"/>
    </row>
    <row r="61096" spans="7:7">
      <c r="G61096"/>
    </row>
    <row r="61097" spans="7:7">
      <c r="G61097"/>
    </row>
    <row r="61098" spans="7:7">
      <c r="G61098"/>
    </row>
    <row r="61099" spans="7:7">
      <c r="G61099"/>
    </row>
    <row r="61100" spans="7:7">
      <c r="G61100"/>
    </row>
    <row r="61101" spans="7:7">
      <c r="G61101"/>
    </row>
    <row r="61102" spans="7:7">
      <c r="G61102"/>
    </row>
    <row r="61103" spans="7:7">
      <c r="G61103"/>
    </row>
    <row r="61104" spans="7:7">
      <c r="G61104"/>
    </row>
    <row r="61105" spans="7:7">
      <c r="G61105"/>
    </row>
    <row r="61106" spans="7:7">
      <c r="G61106"/>
    </row>
    <row r="61107" spans="7:7">
      <c r="G61107"/>
    </row>
    <row r="61108" spans="7:7">
      <c r="G61108"/>
    </row>
    <row r="61109" spans="7:7">
      <c r="G61109"/>
    </row>
    <row r="61110" spans="7:7">
      <c r="G61110"/>
    </row>
    <row r="61111" spans="7:7">
      <c r="G61111"/>
    </row>
    <row r="61112" spans="7:7">
      <c r="G61112"/>
    </row>
    <row r="61113" spans="7:7">
      <c r="G61113"/>
    </row>
    <row r="61114" spans="7:7">
      <c r="G61114"/>
    </row>
    <row r="61115" spans="7:7">
      <c r="G61115"/>
    </row>
    <row r="61116" spans="7:7">
      <c r="G61116"/>
    </row>
    <row r="61117" spans="7:7">
      <c r="G61117"/>
    </row>
    <row r="61118" spans="7:7">
      <c r="G61118"/>
    </row>
    <row r="61119" spans="7:7">
      <c r="G61119"/>
    </row>
    <row r="61120" spans="7:7">
      <c r="G61120"/>
    </row>
    <row r="61121" spans="7:7">
      <c r="G61121"/>
    </row>
    <row r="61122" spans="7:7">
      <c r="G61122"/>
    </row>
    <row r="61123" spans="7:7">
      <c r="G61123"/>
    </row>
    <row r="61124" spans="7:7">
      <c r="G61124"/>
    </row>
    <row r="61125" spans="7:7">
      <c r="G61125"/>
    </row>
    <row r="61126" spans="7:7">
      <c r="G61126"/>
    </row>
    <row r="61127" spans="7:7">
      <c r="G61127"/>
    </row>
    <row r="61128" spans="7:7">
      <c r="G61128"/>
    </row>
    <row r="61129" spans="7:7">
      <c r="G61129"/>
    </row>
    <row r="61130" spans="7:7">
      <c r="G61130"/>
    </row>
    <row r="61131" spans="7:7">
      <c r="G61131"/>
    </row>
    <row r="61132" spans="7:7">
      <c r="G61132"/>
    </row>
    <row r="61133" spans="7:7">
      <c r="G61133"/>
    </row>
    <row r="61134" spans="7:7">
      <c r="G61134"/>
    </row>
    <row r="61135" spans="7:7">
      <c r="G61135"/>
    </row>
    <row r="61136" spans="7:7">
      <c r="G61136"/>
    </row>
    <row r="61137" spans="7:7">
      <c r="G61137"/>
    </row>
    <row r="61138" spans="7:7">
      <c r="G61138"/>
    </row>
    <row r="61139" spans="7:7">
      <c r="G61139"/>
    </row>
    <row r="61140" spans="7:7">
      <c r="G61140"/>
    </row>
    <row r="61141" spans="7:7">
      <c r="G61141"/>
    </row>
    <row r="61142" spans="7:7">
      <c r="G61142"/>
    </row>
    <row r="61143" spans="7:7">
      <c r="G61143"/>
    </row>
    <row r="61144" spans="7:7">
      <c r="G61144"/>
    </row>
    <row r="61145" spans="7:7">
      <c r="G61145"/>
    </row>
    <row r="61146" spans="7:7">
      <c r="G61146"/>
    </row>
    <row r="61147" spans="7:7">
      <c r="G61147"/>
    </row>
    <row r="61148" spans="7:7">
      <c r="G61148"/>
    </row>
    <row r="61149" spans="7:7">
      <c r="G61149"/>
    </row>
    <row r="61150" spans="7:7">
      <c r="G61150"/>
    </row>
    <row r="61151" spans="7:7">
      <c r="G61151"/>
    </row>
    <row r="61152" spans="7:7">
      <c r="G61152"/>
    </row>
    <row r="61153" spans="7:7">
      <c r="G61153"/>
    </row>
    <row r="61154" spans="7:7">
      <c r="G61154"/>
    </row>
    <row r="61155" spans="7:7">
      <c r="G61155"/>
    </row>
    <row r="61156" spans="7:7">
      <c r="G61156"/>
    </row>
    <row r="61157" spans="7:7">
      <c r="G61157"/>
    </row>
    <row r="61158" spans="7:7">
      <c r="G61158"/>
    </row>
    <row r="61159" spans="7:7">
      <c r="G61159"/>
    </row>
    <row r="61160" spans="7:7">
      <c r="G61160"/>
    </row>
    <row r="61161" spans="7:7">
      <c r="G61161"/>
    </row>
    <row r="61162" spans="7:7">
      <c r="G61162"/>
    </row>
    <row r="61163" spans="7:7">
      <c r="G61163"/>
    </row>
    <row r="61164" spans="7:7">
      <c r="G61164"/>
    </row>
    <row r="61165" spans="7:7">
      <c r="G61165"/>
    </row>
    <row r="61166" spans="7:7">
      <c r="G61166"/>
    </row>
    <row r="61167" spans="7:7">
      <c r="G61167"/>
    </row>
    <row r="61168" spans="7:7">
      <c r="G61168"/>
    </row>
    <row r="61169" spans="7:7">
      <c r="G61169"/>
    </row>
    <row r="61170" spans="7:7">
      <c r="G61170"/>
    </row>
    <row r="61171" spans="7:7">
      <c r="G61171"/>
    </row>
    <row r="61172" spans="7:7">
      <c r="G61172"/>
    </row>
    <row r="61173" spans="7:7">
      <c r="G61173"/>
    </row>
    <row r="61174" spans="7:7">
      <c r="G61174"/>
    </row>
    <row r="61175" spans="7:7">
      <c r="G61175"/>
    </row>
    <row r="61176" spans="7:7">
      <c r="G61176"/>
    </row>
    <row r="61177" spans="7:7">
      <c r="G61177"/>
    </row>
    <row r="61178" spans="7:7">
      <c r="G61178"/>
    </row>
    <row r="61179" spans="7:7">
      <c r="G61179"/>
    </row>
    <row r="61180" spans="7:7">
      <c r="G61180"/>
    </row>
    <row r="61181" spans="7:7">
      <c r="G61181"/>
    </row>
    <row r="61182" spans="7:7">
      <c r="G61182"/>
    </row>
    <row r="61183" spans="7:7">
      <c r="G61183"/>
    </row>
    <row r="61184" spans="7:7">
      <c r="G61184"/>
    </row>
    <row r="61185" spans="7:7">
      <c r="G61185"/>
    </row>
    <row r="61186" spans="7:7">
      <c r="G61186"/>
    </row>
    <row r="61187" spans="7:7">
      <c r="G61187"/>
    </row>
    <row r="61188" spans="7:7">
      <c r="G61188"/>
    </row>
    <row r="61189" spans="7:7">
      <c r="G61189"/>
    </row>
    <row r="61190" spans="7:7">
      <c r="G61190"/>
    </row>
    <row r="61191" spans="7:7">
      <c r="G61191"/>
    </row>
    <row r="61192" spans="7:7">
      <c r="G61192"/>
    </row>
    <row r="61193" spans="7:7">
      <c r="G61193"/>
    </row>
    <row r="61194" spans="7:7">
      <c r="G61194"/>
    </row>
    <row r="61195" spans="7:7">
      <c r="G61195"/>
    </row>
    <row r="61196" spans="7:7">
      <c r="G61196"/>
    </row>
    <row r="61197" spans="7:7">
      <c r="G61197"/>
    </row>
    <row r="61198" spans="7:7">
      <c r="G61198"/>
    </row>
    <row r="61199" spans="7:7">
      <c r="G61199"/>
    </row>
    <row r="61200" spans="7:7">
      <c r="G61200"/>
    </row>
    <row r="61201" spans="7:7">
      <c r="G61201"/>
    </row>
    <row r="61202" spans="7:7">
      <c r="G61202"/>
    </row>
    <row r="61203" spans="7:7">
      <c r="G61203"/>
    </row>
    <row r="61204" spans="7:7">
      <c r="G61204"/>
    </row>
    <row r="61205" spans="7:7">
      <c r="G61205"/>
    </row>
    <row r="61206" spans="7:7">
      <c r="G61206"/>
    </row>
    <row r="61207" spans="7:7">
      <c r="G61207"/>
    </row>
    <row r="61208" spans="7:7">
      <c r="G61208"/>
    </row>
    <row r="61209" spans="7:7">
      <c r="G61209"/>
    </row>
    <row r="61210" spans="7:7">
      <c r="G61210"/>
    </row>
    <row r="61211" spans="7:7">
      <c r="G61211"/>
    </row>
    <row r="61212" spans="7:7">
      <c r="G61212"/>
    </row>
    <row r="61213" spans="7:7">
      <c r="G61213"/>
    </row>
    <row r="61214" spans="7:7">
      <c r="G61214"/>
    </row>
    <row r="61215" spans="7:7">
      <c r="G61215"/>
    </row>
    <row r="61216" spans="7:7">
      <c r="G61216"/>
    </row>
    <row r="61217" spans="7:7">
      <c r="G61217"/>
    </row>
    <row r="61218" spans="7:7">
      <c r="G61218"/>
    </row>
    <row r="61219" spans="7:7">
      <c r="G61219"/>
    </row>
    <row r="61220" spans="7:7">
      <c r="G61220"/>
    </row>
    <row r="61221" spans="7:7">
      <c r="G61221"/>
    </row>
    <row r="61222" spans="7:7">
      <c r="G61222"/>
    </row>
    <row r="61223" spans="7:7">
      <c r="G61223"/>
    </row>
    <row r="61224" spans="7:7">
      <c r="G61224"/>
    </row>
    <row r="61225" spans="7:7">
      <c r="G61225"/>
    </row>
    <row r="61226" spans="7:7">
      <c r="G61226"/>
    </row>
    <row r="61227" spans="7:7">
      <c r="G61227"/>
    </row>
    <row r="61228" spans="7:7">
      <c r="G61228"/>
    </row>
    <row r="61229" spans="7:7">
      <c r="G61229"/>
    </row>
    <row r="61230" spans="7:7">
      <c r="G61230"/>
    </row>
    <row r="61231" spans="7:7">
      <c r="G61231"/>
    </row>
    <row r="61232" spans="7:7">
      <c r="G61232"/>
    </row>
    <row r="61233" spans="7:7">
      <c r="G61233"/>
    </row>
    <row r="61234" spans="7:7">
      <c r="G61234"/>
    </row>
    <row r="61235" spans="7:7">
      <c r="G61235"/>
    </row>
    <row r="61236" spans="7:7">
      <c r="G61236"/>
    </row>
    <row r="61237" spans="7:7">
      <c r="G61237"/>
    </row>
    <row r="61238" spans="7:7">
      <c r="G61238"/>
    </row>
    <row r="61239" spans="7:7">
      <c r="G61239"/>
    </row>
    <row r="61240" spans="7:7">
      <c r="G61240"/>
    </row>
    <row r="61241" spans="7:7">
      <c r="G61241"/>
    </row>
    <row r="61242" spans="7:7">
      <c r="G61242"/>
    </row>
    <row r="61243" spans="7:7">
      <c r="G61243"/>
    </row>
    <row r="61244" spans="7:7">
      <c r="G61244"/>
    </row>
    <row r="61245" spans="7:7">
      <c r="G61245"/>
    </row>
    <row r="61246" spans="7:7">
      <c r="G61246"/>
    </row>
    <row r="61247" spans="7:7">
      <c r="G61247"/>
    </row>
    <row r="61248" spans="7:7">
      <c r="G61248"/>
    </row>
    <row r="61249" spans="7:7">
      <c r="G61249"/>
    </row>
    <row r="61250" spans="7:7">
      <c r="G61250"/>
    </row>
    <row r="61251" spans="7:7">
      <c r="G61251"/>
    </row>
    <row r="61252" spans="7:7">
      <c r="G61252"/>
    </row>
    <row r="61253" spans="7:7">
      <c r="G61253"/>
    </row>
    <row r="61254" spans="7:7">
      <c r="G61254"/>
    </row>
    <row r="61255" spans="7:7">
      <c r="G61255"/>
    </row>
    <row r="61256" spans="7:7">
      <c r="G61256"/>
    </row>
    <row r="61257" spans="7:7">
      <c r="G61257"/>
    </row>
    <row r="61258" spans="7:7">
      <c r="G61258"/>
    </row>
    <row r="61259" spans="7:7">
      <c r="G61259"/>
    </row>
    <row r="61260" spans="7:7">
      <c r="G61260"/>
    </row>
    <row r="61261" spans="7:7">
      <c r="G61261"/>
    </row>
    <row r="61262" spans="7:7">
      <c r="G61262"/>
    </row>
    <row r="61263" spans="7:7">
      <c r="G61263"/>
    </row>
    <row r="61264" spans="7:7">
      <c r="G61264"/>
    </row>
    <row r="61265" spans="7:7">
      <c r="G61265"/>
    </row>
    <row r="61266" spans="7:7">
      <c r="G61266"/>
    </row>
    <row r="61267" spans="7:7">
      <c r="G61267"/>
    </row>
    <row r="61268" spans="7:7">
      <c r="G61268"/>
    </row>
    <row r="61269" spans="7:7">
      <c r="G61269"/>
    </row>
    <row r="61270" spans="7:7">
      <c r="G61270"/>
    </row>
    <row r="61271" spans="7:7">
      <c r="G61271"/>
    </row>
    <row r="61272" spans="7:7">
      <c r="G61272"/>
    </row>
    <row r="61273" spans="7:7">
      <c r="G61273"/>
    </row>
    <row r="61274" spans="7:7">
      <c r="G61274"/>
    </row>
    <row r="61275" spans="7:7">
      <c r="G61275"/>
    </row>
    <row r="61276" spans="7:7">
      <c r="G61276"/>
    </row>
    <row r="61277" spans="7:7">
      <c r="G61277"/>
    </row>
    <row r="61278" spans="7:7">
      <c r="G61278"/>
    </row>
    <row r="61279" spans="7:7">
      <c r="G61279"/>
    </row>
    <row r="61280" spans="7:7">
      <c r="G61280"/>
    </row>
    <row r="61281" spans="7:7">
      <c r="G61281"/>
    </row>
    <row r="61282" spans="7:7">
      <c r="G61282"/>
    </row>
    <row r="61283" spans="7:7">
      <c r="G61283"/>
    </row>
    <row r="61284" spans="7:7">
      <c r="G61284"/>
    </row>
    <row r="61285" spans="7:7">
      <c r="G61285"/>
    </row>
    <row r="61286" spans="7:7">
      <c r="G61286"/>
    </row>
    <row r="61287" spans="7:7">
      <c r="G61287"/>
    </row>
    <row r="61288" spans="7:7">
      <c r="G61288"/>
    </row>
    <row r="61289" spans="7:7">
      <c r="G61289"/>
    </row>
    <row r="61290" spans="7:7">
      <c r="G61290"/>
    </row>
    <row r="61291" spans="7:7">
      <c r="G61291"/>
    </row>
    <row r="61292" spans="7:7">
      <c r="G61292"/>
    </row>
    <row r="61293" spans="7:7">
      <c r="G61293"/>
    </row>
    <row r="61294" spans="7:7">
      <c r="G61294"/>
    </row>
    <row r="61295" spans="7:7">
      <c r="G61295"/>
    </row>
    <row r="61296" spans="7:7">
      <c r="G61296"/>
    </row>
    <row r="61297" spans="7:7">
      <c r="G61297"/>
    </row>
    <row r="61298" spans="7:7">
      <c r="G61298"/>
    </row>
    <row r="61299" spans="7:7">
      <c r="G61299"/>
    </row>
    <row r="61300" spans="7:7">
      <c r="G61300"/>
    </row>
    <row r="61301" spans="7:7">
      <c r="G61301"/>
    </row>
    <row r="61302" spans="7:7">
      <c r="G61302"/>
    </row>
    <row r="61303" spans="7:7">
      <c r="G61303"/>
    </row>
    <row r="61304" spans="7:7">
      <c r="G61304"/>
    </row>
    <row r="61305" spans="7:7">
      <c r="G61305"/>
    </row>
    <row r="61306" spans="7:7">
      <c r="G61306"/>
    </row>
    <row r="61307" spans="7:7">
      <c r="G61307"/>
    </row>
    <row r="61308" spans="7:7">
      <c r="G61308"/>
    </row>
    <row r="61309" spans="7:7">
      <c r="G61309"/>
    </row>
    <row r="61310" spans="7:7">
      <c r="G61310"/>
    </row>
    <row r="61311" spans="7:7">
      <c r="G61311"/>
    </row>
    <row r="61312" spans="7:7">
      <c r="G61312"/>
    </row>
    <row r="61313" spans="7:7">
      <c r="G61313"/>
    </row>
    <row r="61314" spans="7:7">
      <c r="G61314"/>
    </row>
    <row r="61315" spans="7:7">
      <c r="G61315"/>
    </row>
    <row r="61316" spans="7:7">
      <c r="G61316"/>
    </row>
    <row r="61317" spans="7:7">
      <c r="G61317"/>
    </row>
    <row r="61318" spans="7:7">
      <c r="G61318"/>
    </row>
    <row r="61319" spans="7:7">
      <c r="G61319"/>
    </row>
    <row r="61320" spans="7:7">
      <c r="G61320"/>
    </row>
    <row r="61321" spans="7:7">
      <c r="G61321"/>
    </row>
    <row r="61322" spans="7:7">
      <c r="G61322"/>
    </row>
    <row r="61323" spans="7:7">
      <c r="G61323"/>
    </row>
    <row r="61324" spans="7:7">
      <c r="G61324"/>
    </row>
    <row r="61325" spans="7:7">
      <c r="G61325"/>
    </row>
    <row r="61326" spans="7:7">
      <c r="G61326"/>
    </row>
    <row r="61327" spans="7:7">
      <c r="G61327"/>
    </row>
    <row r="61328" spans="7:7">
      <c r="G61328"/>
    </row>
    <row r="61329" spans="7:7">
      <c r="G61329"/>
    </row>
    <row r="61330" spans="7:7">
      <c r="G61330"/>
    </row>
    <row r="61331" spans="7:7">
      <c r="G61331"/>
    </row>
    <row r="61332" spans="7:7">
      <c r="G61332"/>
    </row>
    <row r="61333" spans="7:7">
      <c r="G61333"/>
    </row>
    <row r="61334" spans="7:7">
      <c r="G61334"/>
    </row>
    <row r="61335" spans="7:7">
      <c r="G61335"/>
    </row>
    <row r="61336" spans="7:7">
      <c r="G61336"/>
    </row>
    <row r="61337" spans="7:7">
      <c r="G61337"/>
    </row>
    <row r="61338" spans="7:7">
      <c r="G61338"/>
    </row>
    <row r="61339" spans="7:7">
      <c r="G61339"/>
    </row>
    <row r="61340" spans="7:7">
      <c r="G61340"/>
    </row>
    <row r="61341" spans="7:7">
      <c r="G61341"/>
    </row>
    <row r="61342" spans="7:7">
      <c r="G61342"/>
    </row>
    <row r="61343" spans="7:7">
      <c r="G61343"/>
    </row>
    <row r="61344" spans="7:7">
      <c r="G61344"/>
    </row>
    <row r="61345" spans="7:7">
      <c r="G61345"/>
    </row>
    <row r="61346" spans="7:7">
      <c r="G61346"/>
    </row>
    <row r="61347" spans="7:7">
      <c r="G61347"/>
    </row>
    <row r="61348" spans="7:7">
      <c r="G61348"/>
    </row>
    <row r="61349" spans="7:7">
      <c r="G61349"/>
    </row>
    <row r="61350" spans="7:7">
      <c r="G61350"/>
    </row>
    <row r="61351" spans="7:7">
      <c r="G61351"/>
    </row>
    <row r="61352" spans="7:7">
      <c r="G61352"/>
    </row>
    <row r="61353" spans="7:7">
      <c r="G61353"/>
    </row>
    <row r="61354" spans="7:7">
      <c r="G61354"/>
    </row>
    <row r="61355" spans="7:7">
      <c r="G61355"/>
    </row>
    <row r="61356" spans="7:7">
      <c r="G61356"/>
    </row>
    <row r="61357" spans="7:7">
      <c r="G61357"/>
    </row>
    <row r="61358" spans="7:7">
      <c r="G61358"/>
    </row>
    <row r="61359" spans="7:7">
      <c r="G61359"/>
    </row>
    <row r="61360" spans="7:7">
      <c r="G61360"/>
    </row>
    <row r="61361" spans="7:7">
      <c r="G61361"/>
    </row>
    <row r="61362" spans="7:7">
      <c r="G61362"/>
    </row>
    <row r="61363" spans="7:7">
      <c r="G61363"/>
    </row>
    <row r="61364" spans="7:7">
      <c r="G61364"/>
    </row>
    <row r="61365" spans="7:7">
      <c r="G61365"/>
    </row>
    <row r="61366" spans="7:7">
      <c r="G61366"/>
    </row>
    <row r="61367" spans="7:7">
      <c r="G61367"/>
    </row>
    <row r="61368" spans="7:7">
      <c r="G61368"/>
    </row>
    <row r="61369" spans="7:7">
      <c r="G61369"/>
    </row>
    <row r="61370" spans="7:7">
      <c r="G61370"/>
    </row>
    <row r="61371" spans="7:7">
      <c r="G61371"/>
    </row>
    <row r="61372" spans="7:7">
      <c r="G61372"/>
    </row>
    <row r="61373" spans="7:7">
      <c r="G61373"/>
    </row>
    <row r="61374" spans="7:7">
      <c r="G61374"/>
    </row>
    <row r="61375" spans="7:7">
      <c r="G61375"/>
    </row>
    <row r="61376" spans="7:7">
      <c r="G61376"/>
    </row>
    <row r="61377" spans="7:7">
      <c r="G61377"/>
    </row>
    <row r="61378" spans="7:7">
      <c r="G61378"/>
    </row>
    <row r="61379" spans="7:7">
      <c r="G61379"/>
    </row>
    <row r="61380" spans="7:7">
      <c r="G61380"/>
    </row>
    <row r="61381" spans="7:7">
      <c r="G61381"/>
    </row>
    <row r="61382" spans="7:7">
      <c r="G61382"/>
    </row>
    <row r="61383" spans="7:7">
      <c r="G61383"/>
    </row>
    <row r="61384" spans="7:7">
      <c r="G61384"/>
    </row>
    <row r="61385" spans="7:7">
      <c r="G61385"/>
    </row>
    <row r="61386" spans="7:7">
      <c r="G61386"/>
    </row>
    <row r="61387" spans="7:7">
      <c r="G61387"/>
    </row>
    <row r="61388" spans="7:7">
      <c r="G61388"/>
    </row>
    <row r="61389" spans="7:7">
      <c r="G61389"/>
    </row>
    <row r="61390" spans="7:7">
      <c r="G61390"/>
    </row>
    <row r="61391" spans="7:7">
      <c r="G61391"/>
    </row>
    <row r="61392" spans="7:7">
      <c r="G61392"/>
    </row>
    <row r="61393" spans="7:7">
      <c r="G61393"/>
    </row>
    <row r="61394" spans="7:7">
      <c r="G61394"/>
    </row>
    <row r="61395" spans="7:7">
      <c r="G61395"/>
    </row>
    <row r="61396" spans="7:7">
      <c r="G61396"/>
    </row>
    <row r="61397" spans="7:7">
      <c r="G61397"/>
    </row>
    <row r="61398" spans="7:7">
      <c r="G61398"/>
    </row>
    <row r="61399" spans="7:7">
      <c r="G61399"/>
    </row>
    <row r="61400" spans="7:7">
      <c r="G61400"/>
    </row>
    <row r="61401" spans="7:7">
      <c r="G61401"/>
    </row>
    <row r="61402" spans="7:7">
      <c r="G61402"/>
    </row>
    <row r="61403" spans="7:7">
      <c r="G61403"/>
    </row>
    <row r="61404" spans="7:7">
      <c r="G61404"/>
    </row>
    <row r="61405" spans="7:7">
      <c r="G61405"/>
    </row>
    <row r="61406" spans="7:7">
      <c r="G61406"/>
    </row>
    <row r="61407" spans="7:7">
      <c r="G61407"/>
    </row>
    <row r="61408" spans="7:7">
      <c r="G61408"/>
    </row>
    <row r="61409" spans="7:7">
      <c r="G61409"/>
    </row>
    <row r="61410" spans="7:7">
      <c r="G61410"/>
    </row>
    <row r="61411" spans="7:7">
      <c r="G61411"/>
    </row>
    <row r="61412" spans="7:7">
      <c r="G61412"/>
    </row>
    <row r="61413" spans="7:7">
      <c r="G61413"/>
    </row>
    <row r="61414" spans="7:7">
      <c r="G61414"/>
    </row>
    <row r="61415" spans="7:7">
      <c r="G61415"/>
    </row>
    <row r="61416" spans="7:7">
      <c r="G61416"/>
    </row>
    <row r="61417" spans="7:7">
      <c r="G61417"/>
    </row>
    <row r="61418" spans="7:7">
      <c r="G61418"/>
    </row>
    <row r="61419" spans="7:7">
      <c r="G61419"/>
    </row>
    <row r="61420" spans="7:7">
      <c r="G61420"/>
    </row>
    <row r="61421" spans="7:7">
      <c r="G61421"/>
    </row>
    <row r="61422" spans="7:7">
      <c r="G61422"/>
    </row>
    <row r="61423" spans="7:7">
      <c r="G61423"/>
    </row>
    <row r="61424" spans="7:7">
      <c r="G61424"/>
    </row>
    <row r="61425" spans="7:7">
      <c r="G61425"/>
    </row>
    <row r="61426" spans="7:7">
      <c r="G61426"/>
    </row>
    <row r="61427" spans="7:7">
      <c r="G61427"/>
    </row>
    <row r="61428" spans="7:7">
      <c r="G61428"/>
    </row>
    <row r="61429" spans="7:7">
      <c r="G61429"/>
    </row>
    <row r="61430" spans="7:7">
      <c r="G61430"/>
    </row>
    <row r="61431" spans="7:7">
      <c r="G61431"/>
    </row>
    <row r="61432" spans="7:7">
      <c r="G61432"/>
    </row>
    <row r="61433" spans="7:7">
      <c r="G61433"/>
    </row>
    <row r="61434" spans="7:7">
      <c r="G61434"/>
    </row>
    <row r="61435" spans="7:7">
      <c r="G61435"/>
    </row>
    <row r="61436" spans="7:7">
      <c r="G61436"/>
    </row>
    <row r="61437" spans="7:7">
      <c r="G61437"/>
    </row>
    <row r="61438" spans="7:7">
      <c r="G61438"/>
    </row>
    <row r="61439" spans="7:7">
      <c r="G61439"/>
    </row>
    <row r="61440" spans="7:7">
      <c r="G61440"/>
    </row>
    <row r="61441" spans="7:7">
      <c r="G61441"/>
    </row>
    <row r="61442" spans="7:7">
      <c r="G61442"/>
    </row>
    <row r="61443" spans="7:7">
      <c r="G61443"/>
    </row>
    <row r="61444" spans="7:7">
      <c r="G61444"/>
    </row>
    <row r="61445" spans="7:7">
      <c r="G61445"/>
    </row>
    <row r="61446" spans="7:7">
      <c r="G61446"/>
    </row>
    <row r="61447" spans="7:7">
      <c r="G61447"/>
    </row>
    <row r="61448" spans="7:7">
      <c r="G61448"/>
    </row>
    <row r="61449" spans="7:7">
      <c r="G61449"/>
    </row>
    <row r="61450" spans="7:7">
      <c r="G61450"/>
    </row>
    <row r="61451" spans="7:7">
      <c r="G61451"/>
    </row>
    <row r="61452" spans="7:7">
      <c r="G61452"/>
    </row>
    <row r="61453" spans="7:7">
      <c r="G61453"/>
    </row>
    <row r="61454" spans="7:7">
      <c r="G61454"/>
    </row>
    <row r="61455" spans="7:7">
      <c r="G61455"/>
    </row>
    <row r="61456" spans="7:7">
      <c r="G61456"/>
    </row>
    <row r="61457" spans="7:7">
      <c r="G61457"/>
    </row>
    <row r="61458" spans="7:7">
      <c r="G61458"/>
    </row>
    <row r="61459" spans="7:7">
      <c r="G61459"/>
    </row>
    <row r="61460" spans="7:7">
      <c r="G61460"/>
    </row>
    <row r="61461" spans="7:7">
      <c r="G61461"/>
    </row>
    <row r="61462" spans="7:7">
      <c r="G61462"/>
    </row>
    <row r="61463" spans="7:7">
      <c r="G61463"/>
    </row>
    <row r="61464" spans="7:7">
      <c r="G61464"/>
    </row>
    <row r="61465" spans="7:7">
      <c r="G61465"/>
    </row>
    <row r="61466" spans="7:7">
      <c r="G61466"/>
    </row>
    <row r="61467" spans="7:7">
      <c r="G61467"/>
    </row>
    <row r="61468" spans="7:7">
      <c r="G61468"/>
    </row>
    <row r="61469" spans="7:7">
      <c r="G61469"/>
    </row>
    <row r="61470" spans="7:7">
      <c r="G61470"/>
    </row>
    <row r="61471" spans="7:7">
      <c r="G61471"/>
    </row>
    <row r="61472" spans="7:7">
      <c r="G61472"/>
    </row>
    <row r="61473" spans="7:7">
      <c r="G61473"/>
    </row>
    <row r="61474" spans="7:7">
      <c r="G61474"/>
    </row>
    <row r="61475" spans="7:7">
      <c r="G61475"/>
    </row>
    <row r="61476" spans="7:7">
      <c r="G61476"/>
    </row>
    <row r="61477" spans="7:7">
      <c r="G61477"/>
    </row>
    <row r="61478" spans="7:7">
      <c r="G61478"/>
    </row>
    <row r="61479" spans="7:7">
      <c r="G61479"/>
    </row>
    <row r="61480" spans="7:7">
      <c r="G61480"/>
    </row>
    <row r="61481" spans="7:7">
      <c r="G61481"/>
    </row>
    <row r="61482" spans="7:7">
      <c r="G61482"/>
    </row>
    <row r="61483" spans="7:7">
      <c r="G61483"/>
    </row>
    <row r="61484" spans="7:7">
      <c r="G61484"/>
    </row>
    <row r="61485" spans="7:7">
      <c r="G61485"/>
    </row>
    <row r="61486" spans="7:7">
      <c r="G61486"/>
    </row>
    <row r="61487" spans="7:7">
      <c r="G61487"/>
    </row>
    <row r="61488" spans="7:7">
      <c r="G61488"/>
    </row>
    <row r="61489" spans="7:7">
      <c r="G61489"/>
    </row>
    <row r="61490" spans="7:7">
      <c r="G61490"/>
    </row>
    <row r="61491" spans="7:7">
      <c r="G61491"/>
    </row>
    <row r="61492" spans="7:7">
      <c r="G61492"/>
    </row>
    <row r="61493" spans="7:7">
      <c r="G61493"/>
    </row>
    <row r="61494" spans="7:7">
      <c r="G61494"/>
    </row>
    <row r="61495" spans="7:7">
      <c r="G61495"/>
    </row>
    <row r="61496" spans="7:7">
      <c r="G61496"/>
    </row>
    <row r="61497" spans="7:7">
      <c r="G61497"/>
    </row>
    <row r="61498" spans="7:7">
      <c r="G61498"/>
    </row>
    <row r="61499" spans="7:7">
      <c r="G61499"/>
    </row>
    <row r="61500" spans="7:7">
      <c r="G61500"/>
    </row>
    <row r="61501" spans="7:7">
      <c r="G61501"/>
    </row>
    <row r="61502" spans="7:7">
      <c r="G61502"/>
    </row>
    <row r="61503" spans="7:7">
      <c r="G61503"/>
    </row>
    <row r="61504" spans="7:7">
      <c r="G61504"/>
    </row>
    <row r="61505" spans="7:7">
      <c r="G61505"/>
    </row>
    <row r="61506" spans="7:7">
      <c r="G61506"/>
    </row>
    <row r="61507" spans="7:7">
      <c r="G61507"/>
    </row>
    <row r="61508" spans="7:7">
      <c r="G61508"/>
    </row>
    <row r="61509" spans="7:7">
      <c r="G61509"/>
    </row>
    <row r="61510" spans="7:7">
      <c r="G61510"/>
    </row>
    <row r="61511" spans="7:7">
      <c r="G61511"/>
    </row>
    <row r="61512" spans="7:7">
      <c r="G61512"/>
    </row>
    <row r="61513" spans="7:7">
      <c r="G61513"/>
    </row>
    <row r="61514" spans="7:7">
      <c r="G61514"/>
    </row>
    <row r="61515" spans="7:7">
      <c r="G61515"/>
    </row>
    <row r="61516" spans="7:7">
      <c r="G61516"/>
    </row>
    <row r="61517" spans="7:7">
      <c r="G61517"/>
    </row>
    <row r="61518" spans="7:7">
      <c r="G61518"/>
    </row>
    <row r="61519" spans="7:7">
      <c r="G61519"/>
    </row>
    <row r="61520" spans="7:7">
      <c r="G61520"/>
    </row>
    <row r="61521" spans="7:7">
      <c r="G61521"/>
    </row>
    <row r="61522" spans="7:7">
      <c r="G61522"/>
    </row>
    <row r="61523" spans="7:7">
      <c r="G61523"/>
    </row>
    <row r="61524" spans="7:7">
      <c r="G61524"/>
    </row>
    <row r="61525" spans="7:7">
      <c r="G61525"/>
    </row>
    <row r="61526" spans="7:7">
      <c r="G61526"/>
    </row>
    <row r="61527" spans="7:7">
      <c r="G61527"/>
    </row>
    <row r="61528" spans="7:7">
      <c r="G61528"/>
    </row>
    <row r="61529" spans="7:7">
      <c r="G61529"/>
    </row>
    <row r="61530" spans="7:7">
      <c r="G61530"/>
    </row>
    <row r="61531" spans="7:7">
      <c r="G61531"/>
    </row>
    <row r="61532" spans="7:7">
      <c r="G61532"/>
    </row>
    <row r="61533" spans="7:7">
      <c r="G61533"/>
    </row>
    <row r="61534" spans="7:7">
      <c r="G61534"/>
    </row>
    <row r="61535" spans="7:7">
      <c r="G61535"/>
    </row>
    <row r="61536" spans="7:7">
      <c r="G61536"/>
    </row>
    <row r="61537" spans="7:7">
      <c r="G61537"/>
    </row>
    <row r="61538" spans="7:7">
      <c r="G61538"/>
    </row>
    <row r="61539" spans="7:7">
      <c r="G61539"/>
    </row>
    <row r="61540" spans="7:7">
      <c r="G61540"/>
    </row>
    <row r="61541" spans="7:7">
      <c r="G61541"/>
    </row>
    <row r="61542" spans="7:7">
      <c r="G61542"/>
    </row>
    <row r="61543" spans="7:7">
      <c r="G61543"/>
    </row>
    <row r="61544" spans="7:7">
      <c r="G61544"/>
    </row>
    <row r="61545" spans="7:7">
      <c r="G61545"/>
    </row>
    <row r="61546" spans="7:7">
      <c r="G61546"/>
    </row>
    <row r="61547" spans="7:7">
      <c r="G61547"/>
    </row>
    <row r="61548" spans="7:7">
      <c r="G61548"/>
    </row>
    <row r="61549" spans="7:7">
      <c r="G61549"/>
    </row>
    <row r="61550" spans="7:7">
      <c r="G61550"/>
    </row>
    <row r="61551" spans="7:7">
      <c r="G61551"/>
    </row>
    <row r="61552" spans="7:7">
      <c r="G61552"/>
    </row>
    <row r="61553" spans="7:7">
      <c r="G61553"/>
    </row>
    <row r="61554" spans="7:7">
      <c r="G61554"/>
    </row>
    <row r="61555" spans="7:7">
      <c r="G61555"/>
    </row>
    <row r="61556" spans="7:7">
      <c r="G61556"/>
    </row>
    <row r="61557" spans="7:7">
      <c r="G61557"/>
    </row>
    <row r="61558" spans="7:7">
      <c r="G61558"/>
    </row>
    <row r="61559" spans="7:7">
      <c r="G61559"/>
    </row>
    <row r="61560" spans="7:7">
      <c r="G61560"/>
    </row>
    <row r="61561" spans="7:7">
      <c r="G61561"/>
    </row>
    <row r="61562" spans="7:7">
      <c r="G61562"/>
    </row>
    <row r="61563" spans="7:7">
      <c r="G61563"/>
    </row>
    <row r="61564" spans="7:7">
      <c r="G61564"/>
    </row>
    <row r="61565" spans="7:7">
      <c r="G61565"/>
    </row>
    <row r="61566" spans="7:7">
      <c r="G61566"/>
    </row>
    <row r="61567" spans="7:7">
      <c r="G61567"/>
    </row>
    <row r="61568" spans="7:7">
      <c r="G61568"/>
    </row>
    <row r="61569" spans="7:7">
      <c r="G61569"/>
    </row>
    <row r="61570" spans="7:7">
      <c r="G61570"/>
    </row>
    <row r="61571" spans="7:7">
      <c r="G61571"/>
    </row>
    <row r="61572" spans="7:7">
      <c r="G61572"/>
    </row>
    <row r="61573" spans="7:7">
      <c r="G61573"/>
    </row>
    <row r="61574" spans="7:7">
      <c r="G61574"/>
    </row>
    <row r="61575" spans="7:7">
      <c r="G61575"/>
    </row>
    <row r="61576" spans="7:7">
      <c r="G61576"/>
    </row>
    <row r="61577" spans="7:7">
      <c r="G61577"/>
    </row>
    <row r="61578" spans="7:7">
      <c r="G61578"/>
    </row>
    <row r="61579" spans="7:7">
      <c r="G61579"/>
    </row>
    <row r="61580" spans="7:7">
      <c r="G61580"/>
    </row>
    <row r="61581" spans="7:7">
      <c r="G61581"/>
    </row>
    <row r="61582" spans="7:7">
      <c r="G61582"/>
    </row>
    <row r="61583" spans="7:7">
      <c r="G61583"/>
    </row>
    <row r="61584" spans="7:7">
      <c r="G61584"/>
    </row>
    <row r="61585" spans="7:7">
      <c r="G61585"/>
    </row>
    <row r="61586" spans="7:7">
      <c r="G61586"/>
    </row>
    <row r="61587" spans="7:7">
      <c r="G61587"/>
    </row>
    <row r="61588" spans="7:7">
      <c r="G61588"/>
    </row>
    <row r="61589" spans="7:7">
      <c r="G61589"/>
    </row>
    <row r="61590" spans="7:7">
      <c r="G61590"/>
    </row>
    <row r="61591" spans="7:7">
      <c r="G61591"/>
    </row>
    <row r="61592" spans="7:7">
      <c r="G61592"/>
    </row>
    <row r="61593" spans="7:7">
      <c r="G61593"/>
    </row>
    <row r="61594" spans="7:7">
      <c r="G61594"/>
    </row>
    <row r="61595" spans="7:7">
      <c r="G61595"/>
    </row>
    <row r="61596" spans="7:7">
      <c r="G61596"/>
    </row>
    <row r="61597" spans="7:7">
      <c r="G61597"/>
    </row>
    <row r="61598" spans="7:7">
      <c r="G61598"/>
    </row>
    <row r="61599" spans="7:7">
      <c r="G61599"/>
    </row>
    <row r="61600" spans="7:7">
      <c r="G61600"/>
    </row>
    <row r="61601" spans="7:7">
      <c r="G61601"/>
    </row>
    <row r="61602" spans="7:7">
      <c r="G61602"/>
    </row>
    <row r="61603" spans="7:7">
      <c r="G61603"/>
    </row>
    <row r="61604" spans="7:7">
      <c r="G61604"/>
    </row>
    <row r="61605" spans="7:7">
      <c r="G61605"/>
    </row>
    <row r="61606" spans="7:7">
      <c r="G61606"/>
    </row>
    <row r="61607" spans="7:7">
      <c r="G61607"/>
    </row>
    <row r="61608" spans="7:7">
      <c r="G61608"/>
    </row>
    <row r="61609" spans="7:7">
      <c r="G61609"/>
    </row>
    <row r="61610" spans="7:7">
      <c r="G61610"/>
    </row>
    <row r="61611" spans="7:7">
      <c r="G61611"/>
    </row>
    <row r="61612" spans="7:7">
      <c r="G61612"/>
    </row>
    <row r="61613" spans="7:7">
      <c r="G61613"/>
    </row>
    <row r="61614" spans="7:7">
      <c r="G61614"/>
    </row>
    <row r="61615" spans="7:7">
      <c r="G61615"/>
    </row>
    <row r="61616" spans="7:7">
      <c r="G61616"/>
    </row>
    <row r="61617" spans="7:7">
      <c r="G61617"/>
    </row>
    <row r="61618" spans="7:7">
      <c r="G61618"/>
    </row>
    <row r="61619" spans="7:7">
      <c r="G61619"/>
    </row>
    <row r="61620" spans="7:7">
      <c r="G61620"/>
    </row>
    <row r="61621" spans="7:7">
      <c r="G61621"/>
    </row>
    <row r="61622" spans="7:7">
      <c r="G61622"/>
    </row>
    <row r="61623" spans="7:7">
      <c r="G61623"/>
    </row>
    <row r="61624" spans="7:7">
      <c r="G61624"/>
    </row>
    <row r="61625" spans="7:7">
      <c r="G61625"/>
    </row>
    <row r="61626" spans="7:7">
      <c r="G61626"/>
    </row>
    <row r="61627" spans="7:7">
      <c r="G61627"/>
    </row>
    <row r="61628" spans="7:7">
      <c r="G61628"/>
    </row>
    <row r="61629" spans="7:7">
      <c r="G61629"/>
    </row>
    <row r="61630" spans="7:7">
      <c r="G61630"/>
    </row>
    <row r="61631" spans="7:7">
      <c r="G61631"/>
    </row>
    <row r="61632" spans="7:7">
      <c r="G61632"/>
    </row>
    <row r="61633" spans="7:7">
      <c r="G61633"/>
    </row>
    <row r="61634" spans="7:7">
      <c r="G61634"/>
    </row>
    <row r="61635" spans="7:7">
      <c r="G61635"/>
    </row>
    <row r="61636" spans="7:7">
      <c r="G61636"/>
    </row>
    <row r="61637" spans="7:7">
      <c r="G61637"/>
    </row>
    <row r="61638" spans="7:7">
      <c r="G61638"/>
    </row>
    <row r="61639" spans="7:7">
      <c r="G61639"/>
    </row>
    <row r="61640" spans="7:7">
      <c r="G61640"/>
    </row>
    <row r="61641" spans="7:7">
      <c r="G61641"/>
    </row>
    <row r="61642" spans="7:7">
      <c r="G61642"/>
    </row>
    <row r="61643" spans="7:7">
      <c r="G61643"/>
    </row>
    <row r="61644" spans="7:7">
      <c r="G61644"/>
    </row>
    <row r="61645" spans="7:7">
      <c r="G61645"/>
    </row>
    <row r="61646" spans="7:7">
      <c r="G61646"/>
    </row>
    <row r="61647" spans="7:7">
      <c r="G61647"/>
    </row>
    <row r="61648" spans="7:7">
      <c r="G61648"/>
    </row>
    <row r="61649" spans="7:7">
      <c r="G61649"/>
    </row>
    <row r="61650" spans="7:7">
      <c r="G61650"/>
    </row>
    <row r="61651" spans="7:7">
      <c r="G61651"/>
    </row>
    <row r="61652" spans="7:7">
      <c r="G61652"/>
    </row>
    <row r="61653" spans="7:7">
      <c r="G61653"/>
    </row>
    <row r="61654" spans="7:7">
      <c r="G61654"/>
    </row>
    <row r="61655" spans="7:7">
      <c r="G61655"/>
    </row>
    <row r="61656" spans="7:7">
      <c r="G61656"/>
    </row>
    <row r="61657" spans="7:7">
      <c r="G61657"/>
    </row>
    <row r="61658" spans="7:7">
      <c r="G61658"/>
    </row>
    <row r="61659" spans="7:7">
      <c r="G61659"/>
    </row>
    <row r="61660" spans="7:7">
      <c r="G61660"/>
    </row>
    <row r="61661" spans="7:7">
      <c r="G61661"/>
    </row>
    <row r="61662" spans="7:7">
      <c r="G61662"/>
    </row>
    <row r="61663" spans="7:7">
      <c r="G61663"/>
    </row>
    <row r="61664" spans="7:7">
      <c r="G61664"/>
    </row>
    <row r="61665" spans="7:7">
      <c r="G61665"/>
    </row>
    <row r="61666" spans="7:7">
      <c r="G61666"/>
    </row>
    <row r="61667" spans="7:7">
      <c r="G61667"/>
    </row>
    <row r="61668" spans="7:7">
      <c r="G61668"/>
    </row>
    <row r="61669" spans="7:7">
      <c r="G61669"/>
    </row>
    <row r="61670" spans="7:7">
      <c r="G61670"/>
    </row>
    <row r="61671" spans="7:7">
      <c r="G61671"/>
    </row>
    <row r="61672" spans="7:7">
      <c r="G61672"/>
    </row>
    <row r="61673" spans="7:7">
      <c r="G61673"/>
    </row>
    <row r="61674" spans="7:7">
      <c r="G61674"/>
    </row>
    <row r="61675" spans="7:7">
      <c r="G61675"/>
    </row>
    <row r="61676" spans="7:7">
      <c r="G61676"/>
    </row>
    <row r="61677" spans="7:7">
      <c r="G61677"/>
    </row>
    <row r="61678" spans="7:7">
      <c r="G61678"/>
    </row>
    <row r="61679" spans="7:7">
      <c r="G61679"/>
    </row>
    <row r="61680" spans="7:7">
      <c r="G61680"/>
    </row>
    <row r="61681" spans="7:7">
      <c r="G61681"/>
    </row>
    <row r="61682" spans="7:7">
      <c r="G61682"/>
    </row>
    <row r="61683" spans="7:7">
      <c r="G61683"/>
    </row>
    <row r="61684" spans="7:7">
      <c r="G61684"/>
    </row>
    <row r="61685" spans="7:7">
      <c r="G61685"/>
    </row>
    <row r="61686" spans="7:7">
      <c r="G61686"/>
    </row>
    <row r="61687" spans="7:7">
      <c r="G61687"/>
    </row>
    <row r="61688" spans="7:7">
      <c r="G61688"/>
    </row>
    <row r="61689" spans="7:7">
      <c r="G61689"/>
    </row>
    <row r="61690" spans="7:7">
      <c r="G61690"/>
    </row>
    <row r="61691" spans="7:7">
      <c r="G61691"/>
    </row>
    <row r="61692" spans="7:7">
      <c r="G61692"/>
    </row>
    <row r="61693" spans="7:7">
      <c r="G61693"/>
    </row>
    <row r="61694" spans="7:7">
      <c r="G61694"/>
    </row>
    <row r="61695" spans="7:7">
      <c r="G61695"/>
    </row>
    <row r="61696" spans="7:7">
      <c r="G61696"/>
    </row>
    <row r="61697" spans="7:7">
      <c r="G61697"/>
    </row>
    <row r="61698" spans="7:7">
      <c r="G61698"/>
    </row>
    <row r="61699" spans="7:7">
      <c r="G61699"/>
    </row>
    <row r="61700" spans="7:7">
      <c r="G61700"/>
    </row>
    <row r="61701" spans="7:7">
      <c r="G61701"/>
    </row>
    <row r="61702" spans="7:7">
      <c r="G61702"/>
    </row>
    <row r="61703" spans="7:7">
      <c r="G61703"/>
    </row>
    <row r="61704" spans="7:7">
      <c r="G61704"/>
    </row>
    <row r="61705" spans="7:7">
      <c r="G61705"/>
    </row>
    <row r="61706" spans="7:7">
      <c r="G61706"/>
    </row>
    <row r="61707" spans="7:7">
      <c r="G61707"/>
    </row>
    <row r="61708" spans="7:7">
      <c r="G61708"/>
    </row>
    <row r="61709" spans="7:7">
      <c r="G61709"/>
    </row>
    <row r="61710" spans="7:7">
      <c r="G61710"/>
    </row>
    <row r="61711" spans="7:7">
      <c r="G61711"/>
    </row>
    <row r="61712" spans="7:7">
      <c r="G61712"/>
    </row>
    <row r="61713" spans="7:7">
      <c r="G61713"/>
    </row>
    <row r="61714" spans="7:7">
      <c r="G61714"/>
    </row>
    <row r="61715" spans="7:7">
      <c r="G61715"/>
    </row>
    <row r="61716" spans="7:7">
      <c r="G61716"/>
    </row>
    <row r="61717" spans="7:7">
      <c r="G61717"/>
    </row>
    <row r="61718" spans="7:7">
      <c r="G61718"/>
    </row>
    <row r="61719" spans="7:7">
      <c r="G61719"/>
    </row>
    <row r="61720" spans="7:7">
      <c r="G61720"/>
    </row>
    <row r="61721" spans="7:7">
      <c r="G61721"/>
    </row>
    <row r="61722" spans="7:7">
      <c r="G61722"/>
    </row>
    <row r="61723" spans="7:7">
      <c r="G61723"/>
    </row>
    <row r="61724" spans="7:7">
      <c r="G61724"/>
    </row>
    <row r="61725" spans="7:7">
      <c r="G61725"/>
    </row>
    <row r="61726" spans="7:7">
      <c r="G61726"/>
    </row>
    <row r="61727" spans="7:7">
      <c r="G61727"/>
    </row>
    <row r="61728" spans="7:7">
      <c r="G61728"/>
    </row>
    <row r="61729" spans="7:7">
      <c r="G61729"/>
    </row>
    <row r="61730" spans="7:7">
      <c r="G61730"/>
    </row>
    <row r="61731" spans="7:7">
      <c r="G61731"/>
    </row>
    <row r="61732" spans="7:7">
      <c r="G61732"/>
    </row>
    <row r="61733" spans="7:7">
      <c r="G61733"/>
    </row>
    <row r="61734" spans="7:7">
      <c r="G61734"/>
    </row>
    <row r="61735" spans="7:7">
      <c r="G61735"/>
    </row>
    <row r="61736" spans="7:7">
      <c r="G61736"/>
    </row>
    <row r="61737" spans="7:7">
      <c r="G61737"/>
    </row>
    <row r="61738" spans="7:7">
      <c r="G61738"/>
    </row>
    <row r="61739" spans="7:7">
      <c r="G61739"/>
    </row>
    <row r="61740" spans="7:7">
      <c r="G61740"/>
    </row>
    <row r="61741" spans="7:7">
      <c r="G61741"/>
    </row>
    <row r="61742" spans="7:7">
      <c r="G61742"/>
    </row>
    <row r="61743" spans="7:7">
      <c r="G61743"/>
    </row>
    <row r="61744" spans="7:7">
      <c r="G61744"/>
    </row>
    <row r="61745" spans="7:7">
      <c r="G61745"/>
    </row>
    <row r="61746" spans="7:7">
      <c r="G61746"/>
    </row>
    <row r="61747" spans="7:7">
      <c r="G61747"/>
    </row>
    <row r="61748" spans="7:7">
      <c r="G61748"/>
    </row>
    <row r="61749" spans="7:7">
      <c r="G61749"/>
    </row>
    <row r="61750" spans="7:7">
      <c r="G61750"/>
    </row>
    <row r="61751" spans="7:7">
      <c r="G61751"/>
    </row>
    <row r="61752" spans="7:7">
      <c r="G61752"/>
    </row>
    <row r="61753" spans="7:7">
      <c r="G61753"/>
    </row>
    <row r="61754" spans="7:7">
      <c r="G61754"/>
    </row>
    <row r="61755" spans="7:7">
      <c r="G61755"/>
    </row>
    <row r="61756" spans="7:7">
      <c r="G61756"/>
    </row>
    <row r="61757" spans="7:7">
      <c r="G61757"/>
    </row>
    <row r="61758" spans="7:7">
      <c r="G61758"/>
    </row>
    <row r="61759" spans="7:7">
      <c r="G61759"/>
    </row>
    <row r="61760" spans="7:7">
      <c r="G61760"/>
    </row>
    <row r="61761" spans="7:7">
      <c r="G61761"/>
    </row>
    <row r="61762" spans="7:7">
      <c r="G61762"/>
    </row>
    <row r="61763" spans="7:7">
      <c r="G61763"/>
    </row>
    <row r="61764" spans="7:7">
      <c r="G61764"/>
    </row>
    <row r="61765" spans="7:7">
      <c r="G61765"/>
    </row>
    <row r="61766" spans="7:7">
      <c r="G61766"/>
    </row>
    <row r="61767" spans="7:7">
      <c r="G61767"/>
    </row>
    <row r="61768" spans="7:7">
      <c r="G61768"/>
    </row>
    <row r="61769" spans="7:7">
      <c r="G61769"/>
    </row>
    <row r="61770" spans="7:7">
      <c r="G61770"/>
    </row>
    <row r="61771" spans="7:7">
      <c r="G61771"/>
    </row>
    <row r="61772" spans="7:7">
      <c r="G61772"/>
    </row>
    <row r="61773" spans="7:7">
      <c r="G61773"/>
    </row>
    <row r="61774" spans="7:7">
      <c r="G61774"/>
    </row>
    <row r="61775" spans="7:7">
      <c r="G61775"/>
    </row>
    <row r="61776" spans="7:7">
      <c r="G61776"/>
    </row>
    <row r="61777" spans="7:7">
      <c r="G61777"/>
    </row>
    <row r="61778" spans="7:7">
      <c r="G61778"/>
    </row>
    <row r="61779" spans="7:7">
      <c r="G61779"/>
    </row>
    <row r="61780" spans="7:7">
      <c r="G61780"/>
    </row>
    <row r="61781" spans="7:7">
      <c r="G61781"/>
    </row>
    <row r="61782" spans="7:7">
      <c r="G61782"/>
    </row>
    <row r="61783" spans="7:7">
      <c r="G61783"/>
    </row>
    <row r="61784" spans="7:7">
      <c r="G61784"/>
    </row>
    <row r="61785" spans="7:7">
      <c r="G61785"/>
    </row>
    <row r="61786" spans="7:7">
      <c r="G61786"/>
    </row>
    <row r="61787" spans="7:7">
      <c r="G61787"/>
    </row>
    <row r="61788" spans="7:7">
      <c r="G61788"/>
    </row>
    <row r="61789" spans="7:7">
      <c r="G61789"/>
    </row>
    <row r="61790" spans="7:7">
      <c r="G61790"/>
    </row>
    <row r="61791" spans="7:7">
      <c r="G61791"/>
    </row>
    <row r="61792" spans="7:7">
      <c r="G61792"/>
    </row>
    <row r="61793" spans="7:7">
      <c r="G61793"/>
    </row>
    <row r="61794" spans="7:7">
      <c r="G61794"/>
    </row>
    <row r="61795" spans="7:7">
      <c r="G61795"/>
    </row>
    <row r="61796" spans="7:7">
      <c r="G61796"/>
    </row>
    <row r="61797" spans="7:7">
      <c r="G61797"/>
    </row>
    <row r="61798" spans="7:7">
      <c r="G61798"/>
    </row>
    <row r="61799" spans="7:7">
      <c r="G61799"/>
    </row>
    <row r="61800" spans="7:7">
      <c r="G61800"/>
    </row>
    <row r="61801" spans="7:7">
      <c r="G61801"/>
    </row>
    <row r="61802" spans="7:7">
      <c r="G61802"/>
    </row>
    <row r="61803" spans="7:7">
      <c r="G61803"/>
    </row>
    <row r="61804" spans="7:7">
      <c r="G61804"/>
    </row>
    <row r="61805" spans="7:7">
      <c r="G61805"/>
    </row>
    <row r="61806" spans="7:7">
      <c r="G61806"/>
    </row>
    <row r="61807" spans="7:7">
      <c r="G61807"/>
    </row>
    <row r="61808" spans="7:7">
      <c r="G61808"/>
    </row>
    <row r="61809" spans="7:7">
      <c r="G61809"/>
    </row>
    <row r="61810" spans="7:7">
      <c r="G61810"/>
    </row>
    <row r="61811" spans="7:7">
      <c r="G61811"/>
    </row>
    <row r="61812" spans="7:7">
      <c r="G61812"/>
    </row>
    <row r="61813" spans="7:7">
      <c r="G61813"/>
    </row>
    <row r="61814" spans="7:7">
      <c r="G61814"/>
    </row>
    <row r="61815" spans="7:7">
      <c r="G61815"/>
    </row>
    <row r="61816" spans="7:7">
      <c r="G61816"/>
    </row>
    <row r="61817" spans="7:7">
      <c r="G61817"/>
    </row>
    <row r="61818" spans="7:7">
      <c r="G61818"/>
    </row>
    <row r="61819" spans="7:7">
      <c r="G61819"/>
    </row>
    <row r="61820" spans="7:7">
      <c r="G61820"/>
    </row>
    <row r="61821" spans="7:7">
      <c r="G61821"/>
    </row>
    <row r="61822" spans="7:7">
      <c r="G61822"/>
    </row>
    <row r="61823" spans="7:7">
      <c r="G61823"/>
    </row>
    <row r="61824" spans="7:7">
      <c r="G61824"/>
    </row>
    <row r="61825" spans="7:7">
      <c r="G61825"/>
    </row>
    <row r="61826" spans="7:7">
      <c r="G61826"/>
    </row>
    <row r="61827" spans="7:7">
      <c r="G61827"/>
    </row>
    <row r="61828" spans="7:7">
      <c r="G61828"/>
    </row>
    <row r="61829" spans="7:7">
      <c r="G61829"/>
    </row>
    <row r="61830" spans="7:7">
      <c r="G61830"/>
    </row>
    <row r="61831" spans="7:7">
      <c r="G61831"/>
    </row>
    <row r="61832" spans="7:7">
      <c r="G61832"/>
    </row>
    <row r="61833" spans="7:7">
      <c r="G61833"/>
    </row>
    <row r="61834" spans="7:7">
      <c r="G61834"/>
    </row>
    <row r="61835" spans="7:7">
      <c r="G61835"/>
    </row>
    <row r="61836" spans="7:7">
      <c r="G61836"/>
    </row>
    <row r="61837" spans="7:7">
      <c r="G61837"/>
    </row>
    <row r="61838" spans="7:7">
      <c r="G61838"/>
    </row>
    <row r="61839" spans="7:7">
      <c r="G61839"/>
    </row>
    <row r="61840" spans="7:7">
      <c r="G61840"/>
    </row>
    <row r="61841" spans="7:7">
      <c r="G61841"/>
    </row>
    <row r="61842" spans="7:7">
      <c r="G61842"/>
    </row>
    <row r="61843" spans="7:7">
      <c r="G61843"/>
    </row>
    <row r="61844" spans="7:7">
      <c r="G61844"/>
    </row>
    <row r="61845" spans="7:7">
      <c r="G61845"/>
    </row>
    <row r="61846" spans="7:7">
      <c r="G61846"/>
    </row>
    <row r="61847" spans="7:7">
      <c r="G61847"/>
    </row>
    <row r="61848" spans="7:7">
      <c r="G61848"/>
    </row>
    <row r="61849" spans="7:7">
      <c r="G61849"/>
    </row>
    <row r="61850" spans="7:7">
      <c r="G61850"/>
    </row>
    <row r="61851" spans="7:7">
      <c r="G61851"/>
    </row>
    <row r="61852" spans="7:7">
      <c r="G61852"/>
    </row>
    <row r="61853" spans="7:7">
      <c r="G61853"/>
    </row>
    <row r="61854" spans="7:7">
      <c r="G61854"/>
    </row>
    <row r="61855" spans="7:7">
      <c r="G61855"/>
    </row>
    <row r="61856" spans="7:7">
      <c r="G61856"/>
    </row>
    <row r="61857" spans="7:7">
      <c r="G61857"/>
    </row>
    <row r="61858" spans="7:7">
      <c r="G61858"/>
    </row>
    <row r="61859" spans="7:7">
      <c r="G61859"/>
    </row>
    <row r="61860" spans="7:7">
      <c r="G61860"/>
    </row>
    <row r="61861" spans="7:7">
      <c r="G61861"/>
    </row>
    <row r="61862" spans="7:7">
      <c r="G61862"/>
    </row>
    <row r="61863" spans="7:7">
      <c r="G61863"/>
    </row>
    <row r="61864" spans="7:7">
      <c r="G61864"/>
    </row>
    <row r="61865" spans="7:7">
      <c r="G61865"/>
    </row>
    <row r="61866" spans="7:7">
      <c r="G61866"/>
    </row>
    <row r="61867" spans="7:7">
      <c r="G61867"/>
    </row>
    <row r="61868" spans="7:7">
      <c r="G61868"/>
    </row>
    <row r="61869" spans="7:7">
      <c r="G61869"/>
    </row>
    <row r="61870" spans="7:7">
      <c r="G61870"/>
    </row>
    <row r="61871" spans="7:7">
      <c r="G61871"/>
    </row>
    <row r="61872" spans="7:7">
      <c r="G61872"/>
    </row>
    <row r="61873" spans="7:7">
      <c r="G61873"/>
    </row>
    <row r="61874" spans="7:7">
      <c r="G61874"/>
    </row>
    <row r="61875" spans="7:7">
      <c r="G61875"/>
    </row>
    <row r="61876" spans="7:7">
      <c r="G61876"/>
    </row>
    <row r="61877" spans="7:7">
      <c r="G61877"/>
    </row>
    <row r="61878" spans="7:7">
      <c r="G61878"/>
    </row>
    <row r="61879" spans="7:7">
      <c r="G61879"/>
    </row>
    <row r="61880" spans="7:7">
      <c r="G61880"/>
    </row>
    <row r="61881" spans="7:7">
      <c r="G61881"/>
    </row>
    <row r="61882" spans="7:7">
      <c r="G61882"/>
    </row>
    <row r="61883" spans="7:7">
      <c r="G61883"/>
    </row>
    <row r="61884" spans="7:7">
      <c r="G61884"/>
    </row>
    <row r="61885" spans="7:7">
      <c r="G61885"/>
    </row>
    <row r="61886" spans="7:7">
      <c r="G61886"/>
    </row>
    <row r="61887" spans="7:7">
      <c r="G61887"/>
    </row>
    <row r="61888" spans="7:7">
      <c r="G61888"/>
    </row>
    <row r="61889" spans="7:7">
      <c r="G61889"/>
    </row>
    <row r="61890" spans="7:7">
      <c r="G61890"/>
    </row>
    <row r="61891" spans="7:7">
      <c r="G61891"/>
    </row>
    <row r="61892" spans="7:7">
      <c r="G61892"/>
    </row>
    <row r="61893" spans="7:7">
      <c r="G61893"/>
    </row>
    <row r="61894" spans="7:7">
      <c r="G61894"/>
    </row>
    <row r="61895" spans="7:7">
      <c r="G61895"/>
    </row>
    <row r="61896" spans="7:7">
      <c r="G61896"/>
    </row>
    <row r="61897" spans="7:7">
      <c r="G61897"/>
    </row>
    <row r="61898" spans="7:7">
      <c r="G61898"/>
    </row>
    <row r="61899" spans="7:7">
      <c r="G61899"/>
    </row>
    <row r="61900" spans="7:7">
      <c r="G61900"/>
    </row>
    <row r="61901" spans="7:7">
      <c r="G61901"/>
    </row>
    <row r="61902" spans="7:7">
      <c r="G61902"/>
    </row>
    <row r="61903" spans="7:7">
      <c r="G61903"/>
    </row>
    <row r="61904" spans="7:7">
      <c r="G61904"/>
    </row>
    <row r="61905" spans="7:7">
      <c r="G61905"/>
    </row>
    <row r="61906" spans="7:7">
      <c r="G61906"/>
    </row>
    <row r="61907" spans="7:7">
      <c r="G61907"/>
    </row>
    <row r="61908" spans="7:7">
      <c r="G61908"/>
    </row>
    <row r="61909" spans="7:7">
      <c r="G61909"/>
    </row>
    <row r="61910" spans="7:7">
      <c r="G61910"/>
    </row>
    <row r="61911" spans="7:7">
      <c r="G61911"/>
    </row>
    <row r="61912" spans="7:7">
      <c r="G61912"/>
    </row>
    <row r="61913" spans="7:7">
      <c r="G61913"/>
    </row>
    <row r="61914" spans="7:7">
      <c r="G61914"/>
    </row>
    <row r="61915" spans="7:7">
      <c r="G61915"/>
    </row>
    <row r="61916" spans="7:7">
      <c r="G61916"/>
    </row>
    <row r="61917" spans="7:7">
      <c r="G61917"/>
    </row>
    <row r="61918" spans="7:7">
      <c r="G61918"/>
    </row>
    <row r="61919" spans="7:7">
      <c r="G61919"/>
    </row>
    <row r="61920" spans="7:7">
      <c r="G61920"/>
    </row>
    <row r="61921" spans="7:7">
      <c r="G61921"/>
    </row>
    <row r="61922" spans="7:7">
      <c r="G61922"/>
    </row>
    <row r="61923" spans="7:7">
      <c r="G61923"/>
    </row>
    <row r="61924" spans="7:7">
      <c r="G61924"/>
    </row>
    <row r="61925" spans="7:7">
      <c r="G61925"/>
    </row>
    <row r="61926" spans="7:7">
      <c r="G61926"/>
    </row>
    <row r="61927" spans="7:7">
      <c r="G61927"/>
    </row>
    <row r="61928" spans="7:7">
      <c r="G61928"/>
    </row>
    <row r="61929" spans="7:7">
      <c r="G61929"/>
    </row>
    <row r="61930" spans="7:7">
      <c r="G61930"/>
    </row>
    <row r="61931" spans="7:7">
      <c r="G61931"/>
    </row>
    <row r="61932" spans="7:7">
      <c r="G61932"/>
    </row>
    <row r="61933" spans="7:7">
      <c r="G61933"/>
    </row>
    <row r="61934" spans="7:7">
      <c r="G61934"/>
    </row>
    <row r="61935" spans="7:7">
      <c r="G61935"/>
    </row>
    <row r="61936" spans="7:7">
      <c r="G61936"/>
    </row>
    <row r="61937" spans="7:7">
      <c r="G61937"/>
    </row>
    <row r="61938" spans="7:7">
      <c r="G61938"/>
    </row>
    <row r="61939" spans="7:7">
      <c r="G61939"/>
    </row>
    <row r="61940" spans="7:7">
      <c r="G61940"/>
    </row>
    <row r="61941" spans="7:7">
      <c r="G61941"/>
    </row>
    <row r="61942" spans="7:7">
      <c r="G61942"/>
    </row>
    <row r="61943" spans="7:7">
      <c r="G61943"/>
    </row>
    <row r="61944" spans="7:7">
      <c r="G61944"/>
    </row>
    <row r="61945" spans="7:7">
      <c r="G61945"/>
    </row>
    <row r="61946" spans="7:7">
      <c r="G61946"/>
    </row>
    <row r="61947" spans="7:7">
      <c r="G61947"/>
    </row>
    <row r="61948" spans="7:7">
      <c r="G61948"/>
    </row>
    <row r="61949" spans="7:7">
      <c r="G61949"/>
    </row>
    <row r="61950" spans="7:7">
      <c r="G61950"/>
    </row>
    <row r="61951" spans="7:7">
      <c r="G61951"/>
    </row>
    <row r="61952" spans="7:7">
      <c r="G61952"/>
    </row>
    <row r="61953" spans="7:7">
      <c r="G61953"/>
    </row>
    <row r="61954" spans="7:7">
      <c r="G61954"/>
    </row>
    <row r="61955" spans="7:7">
      <c r="G61955"/>
    </row>
    <row r="61956" spans="7:7">
      <c r="G61956"/>
    </row>
    <row r="61957" spans="7:7">
      <c r="G61957"/>
    </row>
    <row r="61958" spans="7:7">
      <c r="G61958"/>
    </row>
    <row r="61959" spans="7:7">
      <c r="G61959"/>
    </row>
    <row r="61960" spans="7:7">
      <c r="G61960"/>
    </row>
    <row r="61961" spans="7:7">
      <c r="G61961"/>
    </row>
    <row r="61962" spans="7:7">
      <c r="G61962"/>
    </row>
    <row r="61963" spans="7:7">
      <c r="G61963"/>
    </row>
    <row r="61964" spans="7:7">
      <c r="G61964"/>
    </row>
    <row r="61965" spans="7:7">
      <c r="G61965"/>
    </row>
    <row r="61966" spans="7:7">
      <c r="G61966"/>
    </row>
    <row r="61967" spans="7:7">
      <c r="G61967"/>
    </row>
    <row r="61968" spans="7:7">
      <c r="G61968"/>
    </row>
    <row r="61969" spans="7:7">
      <c r="G61969"/>
    </row>
    <row r="61970" spans="7:7">
      <c r="G61970"/>
    </row>
    <row r="61971" spans="7:7">
      <c r="G61971"/>
    </row>
    <row r="61972" spans="7:7">
      <c r="G61972"/>
    </row>
    <row r="61973" spans="7:7">
      <c r="G61973"/>
    </row>
    <row r="61974" spans="7:7">
      <c r="G61974"/>
    </row>
    <row r="61975" spans="7:7">
      <c r="G61975"/>
    </row>
    <row r="61976" spans="7:7">
      <c r="G61976"/>
    </row>
    <row r="61977" spans="7:7">
      <c r="G61977"/>
    </row>
    <row r="61978" spans="7:7">
      <c r="G61978"/>
    </row>
    <row r="61979" spans="7:7">
      <c r="G61979"/>
    </row>
    <row r="61980" spans="7:7">
      <c r="G61980"/>
    </row>
    <row r="61981" spans="7:7">
      <c r="G61981"/>
    </row>
    <row r="61982" spans="7:7">
      <c r="G61982"/>
    </row>
    <row r="61983" spans="7:7">
      <c r="G61983"/>
    </row>
    <row r="61984" spans="7:7">
      <c r="G61984"/>
    </row>
    <row r="61985" spans="7:7">
      <c r="G61985"/>
    </row>
    <row r="61986" spans="7:7">
      <c r="G61986"/>
    </row>
    <row r="61987" spans="7:7">
      <c r="G61987"/>
    </row>
    <row r="61988" spans="7:7">
      <c r="G61988"/>
    </row>
    <row r="61989" spans="7:7">
      <c r="G61989"/>
    </row>
    <row r="61990" spans="7:7">
      <c r="G61990"/>
    </row>
    <row r="61991" spans="7:7">
      <c r="G61991"/>
    </row>
    <row r="61992" spans="7:7">
      <c r="G61992"/>
    </row>
    <row r="61993" spans="7:7">
      <c r="G61993"/>
    </row>
    <row r="61994" spans="7:7">
      <c r="G61994"/>
    </row>
    <row r="61995" spans="7:7">
      <c r="G61995"/>
    </row>
    <row r="61996" spans="7:7">
      <c r="G61996"/>
    </row>
    <row r="61997" spans="7:7">
      <c r="G61997"/>
    </row>
    <row r="61998" spans="7:7">
      <c r="G61998"/>
    </row>
    <row r="61999" spans="7:7">
      <c r="G61999"/>
    </row>
    <row r="62000" spans="7:7">
      <c r="G62000"/>
    </row>
    <row r="62001" spans="7:7">
      <c r="G62001"/>
    </row>
    <row r="62002" spans="7:7">
      <c r="G62002"/>
    </row>
    <row r="62003" spans="7:7">
      <c r="G62003"/>
    </row>
    <row r="62004" spans="7:7">
      <c r="G62004"/>
    </row>
    <row r="62005" spans="7:7">
      <c r="G62005"/>
    </row>
    <row r="62006" spans="7:7">
      <c r="G62006"/>
    </row>
    <row r="62007" spans="7:7">
      <c r="G62007"/>
    </row>
    <row r="62008" spans="7:7">
      <c r="G62008"/>
    </row>
    <row r="62009" spans="7:7">
      <c r="G62009"/>
    </row>
    <row r="62010" spans="7:7">
      <c r="G62010"/>
    </row>
    <row r="62011" spans="7:7">
      <c r="G62011"/>
    </row>
    <row r="62012" spans="7:7">
      <c r="G62012"/>
    </row>
    <row r="62013" spans="7:7">
      <c r="G62013"/>
    </row>
    <row r="62014" spans="7:7">
      <c r="G62014"/>
    </row>
    <row r="62015" spans="7:7">
      <c r="G62015"/>
    </row>
    <row r="62016" spans="7:7">
      <c r="G62016"/>
    </row>
    <row r="62017" spans="7:7">
      <c r="G62017"/>
    </row>
    <row r="62018" spans="7:7">
      <c r="G62018"/>
    </row>
    <row r="62019" spans="7:7">
      <c r="G62019"/>
    </row>
    <row r="62020" spans="7:7">
      <c r="G62020"/>
    </row>
    <row r="62021" spans="7:7">
      <c r="G62021"/>
    </row>
    <row r="62022" spans="7:7">
      <c r="G62022"/>
    </row>
    <row r="62023" spans="7:7">
      <c r="G62023"/>
    </row>
    <row r="62024" spans="7:7">
      <c r="G62024"/>
    </row>
    <row r="62025" spans="7:7">
      <c r="G62025"/>
    </row>
    <row r="62026" spans="7:7">
      <c r="G62026"/>
    </row>
    <row r="62027" spans="7:7">
      <c r="G62027"/>
    </row>
    <row r="62028" spans="7:7">
      <c r="G62028"/>
    </row>
    <row r="62029" spans="7:7">
      <c r="G62029"/>
    </row>
    <row r="62030" spans="7:7">
      <c r="G62030"/>
    </row>
    <row r="62031" spans="7:7">
      <c r="G62031"/>
    </row>
    <row r="62032" spans="7:7">
      <c r="G62032"/>
    </row>
    <row r="62033" spans="7:7">
      <c r="G62033"/>
    </row>
    <row r="62034" spans="7:7">
      <c r="G62034"/>
    </row>
    <row r="62035" spans="7:7">
      <c r="G62035"/>
    </row>
    <row r="62036" spans="7:7">
      <c r="G62036"/>
    </row>
    <row r="62037" spans="7:7">
      <c r="G62037"/>
    </row>
    <row r="62038" spans="7:7">
      <c r="G62038"/>
    </row>
    <row r="62039" spans="7:7">
      <c r="G62039"/>
    </row>
    <row r="62040" spans="7:7">
      <c r="G62040"/>
    </row>
    <row r="62041" spans="7:7">
      <c r="G62041"/>
    </row>
    <row r="62042" spans="7:7">
      <c r="G62042"/>
    </row>
    <row r="62043" spans="7:7">
      <c r="G62043"/>
    </row>
    <row r="62044" spans="7:7">
      <c r="G62044"/>
    </row>
    <row r="62045" spans="7:7">
      <c r="G62045"/>
    </row>
    <row r="62046" spans="7:7">
      <c r="G62046"/>
    </row>
    <row r="62047" spans="7:7">
      <c r="G62047"/>
    </row>
    <row r="62048" spans="7:7">
      <c r="G62048"/>
    </row>
    <row r="62049" spans="7:7">
      <c r="G62049"/>
    </row>
    <row r="62050" spans="7:7">
      <c r="G62050"/>
    </row>
    <row r="62051" spans="7:7">
      <c r="G62051"/>
    </row>
    <row r="62052" spans="7:7">
      <c r="G62052"/>
    </row>
    <row r="62053" spans="7:7">
      <c r="G62053"/>
    </row>
    <row r="62054" spans="7:7">
      <c r="G62054"/>
    </row>
    <row r="62055" spans="7:7">
      <c r="G62055"/>
    </row>
    <row r="62056" spans="7:7">
      <c r="G62056"/>
    </row>
    <row r="62057" spans="7:7">
      <c r="G62057"/>
    </row>
    <row r="62058" spans="7:7">
      <c r="G62058"/>
    </row>
    <row r="62059" spans="7:7">
      <c r="G62059"/>
    </row>
    <row r="62060" spans="7:7">
      <c r="G62060"/>
    </row>
    <row r="62061" spans="7:7">
      <c r="G62061"/>
    </row>
    <row r="62062" spans="7:7">
      <c r="G62062"/>
    </row>
    <row r="62063" spans="7:7">
      <c r="G62063"/>
    </row>
    <row r="62064" spans="7:7">
      <c r="G62064"/>
    </row>
    <row r="62065" spans="7:7">
      <c r="G62065"/>
    </row>
    <row r="62066" spans="7:7">
      <c r="G62066"/>
    </row>
    <row r="62067" spans="7:7">
      <c r="G62067"/>
    </row>
    <row r="62068" spans="7:7">
      <c r="G62068"/>
    </row>
    <row r="62069" spans="7:7">
      <c r="G62069"/>
    </row>
    <row r="62070" spans="7:7">
      <c r="G62070"/>
    </row>
    <row r="62071" spans="7:7">
      <c r="G62071"/>
    </row>
    <row r="62072" spans="7:7">
      <c r="G62072"/>
    </row>
    <row r="62073" spans="7:7">
      <c r="G62073"/>
    </row>
    <row r="62074" spans="7:7">
      <c r="G62074"/>
    </row>
    <row r="62075" spans="7:7">
      <c r="G62075"/>
    </row>
    <row r="62076" spans="7:7">
      <c r="G62076"/>
    </row>
    <row r="62077" spans="7:7">
      <c r="G62077"/>
    </row>
    <row r="62078" spans="7:7">
      <c r="G62078"/>
    </row>
    <row r="62079" spans="7:7">
      <c r="G62079"/>
    </row>
    <row r="62080" spans="7:7">
      <c r="G62080"/>
    </row>
    <row r="62081" spans="7:7">
      <c r="G62081"/>
    </row>
    <row r="62082" spans="7:7">
      <c r="G62082"/>
    </row>
    <row r="62083" spans="7:7">
      <c r="G62083"/>
    </row>
    <row r="62084" spans="7:7">
      <c r="G62084"/>
    </row>
    <row r="62085" spans="7:7">
      <c r="G62085"/>
    </row>
    <row r="62086" spans="7:7">
      <c r="G62086"/>
    </row>
    <row r="62087" spans="7:7">
      <c r="G62087"/>
    </row>
    <row r="62088" spans="7:7">
      <c r="G62088"/>
    </row>
    <row r="62089" spans="7:7">
      <c r="G62089"/>
    </row>
    <row r="62090" spans="7:7">
      <c r="G62090"/>
    </row>
    <row r="62091" spans="7:7">
      <c r="G62091"/>
    </row>
    <row r="62092" spans="7:7">
      <c r="G62092"/>
    </row>
    <row r="62093" spans="7:7">
      <c r="G62093"/>
    </row>
    <row r="62094" spans="7:7">
      <c r="G62094"/>
    </row>
    <row r="62095" spans="7:7">
      <c r="G62095"/>
    </row>
    <row r="62096" spans="7:7">
      <c r="G62096"/>
    </row>
    <row r="62097" spans="7:7">
      <c r="G62097"/>
    </row>
    <row r="62098" spans="7:7">
      <c r="G62098"/>
    </row>
    <row r="62099" spans="7:7">
      <c r="G62099"/>
    </row>
    <row r="62100" spans="7:7">
      <c r="G62100"/>
    </row>
    <row r="62101" spans="7:7">
      <c r="G62101"/>
    </row>
    <row r="62102" spans="7:7">
      <c r="G62102"/>
    </row>
    <row r="62103" spans="7:7">
      <c r="G62103"/>
    </row>
    <row r="62104" spans="7:7">
      <c r="G62104"/>
    </row>
    <row r="62105" spans="7:7">
      <c r="G62105"/>
    </row>
    <row r="62106" spans="7:7">
      <c r="G62106"/>
    </row>
    <row r="62107" spans="7:7">
      <c r="G62107"/>
    </row>
    <row r="62108" spans="7:7">
      <c r="G62108"/>
    </row>
    <row r="62109" spans="7:7">
      <c r="G62109"/>
    </row>
    <row r="62110" spans="7:7">
      <c r="G62110"/>
    </row>
    <row r="62111" spans="7:7">
      <c r="G62111"/>
    </row>
    <row r="62112" spans="7:7">
      <c r="G62112"/>
    </row>
    <row r="62113" spans="7:7">
      <c r="G62113"/>
    </row>
    <row r="62114" spans="7:7">
      <c r="G62114"/>
    </row>
    <row r="62115" spans="7:7">
      <c r="G62115"/>
    </row>
    <row r="62116" spans="7:7">
      <c r="G62116"/>
    </row>
    <row r="62117" spans="7:7">
      <c r="G62117"/>
    </row>
    <row r="62118" spans="7:7">
      <c r="G62118"/>
    </row>
    <row r="62119" spans="7:7">
      <c r="G62119"/>
    </row>
    <row r="62120" spans="7:7">
      <c r="G62120"/>
    </row>
    <row r="62121" spans="7:7">
      <c r="G62121"/>
    </row>
    <row r="62122" spans="7:7">
      <c r="G62122"/>
    </row>
    <row r="62123" spans="7:7">
      <c r="G62123"/>
    </row>
    <row r="62124" spans="7:7">
      <c r="G62124"/>
    </row>
    <row r="62125" spans="7:7">
      <c r="G62125"/>
    </row>
    <row r="62126" spans="7:7">
      <c r="G62126"/>
    </row>
    <row r="62127" spans="7:7">
      <c r="G62127"/>
    </row>
    <row r="62128" spans="7:7">
      <c r="G62128"/>
    </row>
    <row r="62129" spans="7:7">
      <c r="G62129"/>
    </row>
    <row r="62130" spans="7:7">
      <c r="G62130"/>
    </row>
    <row r="62131" spans="7:7">
      <c r="G62131"/>
    </row>
    <row r="62132" spans="7:7">
      <c r="G62132"/>
    </row>
    <row r="62133" spans="7:7">
      <c r="G62133"/>
    </row>
    <row r="62134" spans="7:7">
      <c r="G62134"/>
    </row>
    <row r="62135" spans="7:7">
      <c r="G62135"/>
    </row>
    <row r="62136" spans="7:7">
      <c r="G62136"/>
    </row>
    <row r="62137" spans="7:7">
      <c r="G62137"/>
    </row>
    <row r="62138" spans="7:7">
      <c r="G62138"/>
    </row>
    <row r="62139" spans="7:7">
      <c r="G62139"/>
    </row>
    <row r="62140" spans="7:7">
      <c r="G62140"/>
    </row>
    <row r="62141" spans="7:7">
      <c r="G62141"/>
    </row>
    <row r="62142" spans="7:7">
      <c r="G62142"/>
    </row>
    <row r="62143" spans="7:7">
      <c r="G62143"/>
    </row>
    <row r="62144" spans="7:7">
      <c r="G62144"/>
    </row>
    <row r="62145" spans="7:7">
      <c r="G62145"/>
    </row>
    <row r="62146" spans="7:7">
      <c r="G62146"/>
    </row>
    <row r="62147" spans="7:7">
      <c r="G62147"/>
    </row>
    <row r="62148" spans="7:7">
      <c r="G62148"/>
    </row>
    <row r="62149" spans="7:7">
      <c r="G62149"/>
    </row>
    <row r="62150" spans="7:7">
      <c r="G62150"/>
    </row>
    <row r="62151" spans="7:7">
      <c r="G62151"/>
    </row>
    <row r="62152" spans="7:7">
      <c r="G62152"/>
    </row>
    <row r="62153" spans="7:7">
      <c r="G62153"/>
    </row>
    <row r="62154" spans="7:7">
      <c r="G62154"/>
    </row>
    <row r="62155" spans="7:7">
      <c r="G62155"/>
    </row>
    <row r="62156" spans="7:7">
      <c r="G62156"/>
    </row>
    <row r="62157" spans="7:7">
      <c r="G62157"/>
    </row>
    <row r="62158" spans="7:7">
      <c r="G62158"/>
    </row>
    <row r="62159" spans="7:7">
      <c r="G62159"/>
    </row>
    <row r="62160" spans="7:7">
      <c r="G62160"/>
    </row>
    <row r="62161" spans="7:7">
      <c r="G62161"/>
    </row>
    <row r="62162" spans="7:7">
      <c r="G62162"/>
    </row>
    <row r="62163" spans="7:7">
      <c r="G62163"/>
    </row>
    <row r="62164" spans="7:7">
      <c r="G62164"/>
    </row>
    <row r="62165" spans="7:7">
      <c r="G62165"/>
    </row>
    <row r="62166" spans="7:7">
      <c r="G62166"/>
    </row>
    <row r="62167" spans="7:7">
      <c r="G62167"/>
    </row>
    <row r="62168" spans="7:7">
      <c r="G62168"/>
    </row>
    <row r="62169" spans="7:7">
      <c r="G62169"/>
    </row>
    <row r="62170" spans="7:7">
      <c r="G62170"/>
    </row>
    <row r="62171" spans="7:7">
      <c r="G62171"/>
    </row>
    <row r="62172" spans="7:7">
      <c r="G62172"/>
    </row>
    <row r="62173" spans="7:7">
      <c r="G62173"/>
    </row>
    <row r="62174" spans="7:7">
      <c r="G62174"/>
    </row>
    <row r="62175" spans="7:7">
      <c r="G62175"/>
    </row>
    <row r="62176" spans="7:7">
      <c r="G62176"/>
    </row>
    <row r="62177" spans="7:7">
      <c r="G62177"/>
    </row>
    <row r="62178" spans="7:7">
      <c r="G62178"/>
    </row>
    <row r="62179" spans="7:7">
      <c r="G62179"/>
    </row>
    <row r="62180" spans="7:7">
      <c r="G62180"/>
    </row>
    <row r="62181" spans="7:7">
      <c r="G62181"/>
    </row>
    <row r="62182" spans="7:7">
      <c r="G62182"/>
    </row>
    <row r="62183" spans="7:7">
      <c r="G62183"/>
    </row>
    <row r="62184" spans="7:7">
      <c r="G62184"/>
    </row>
    <row r="62185" spans="7:7">
      <c r="G62185"/>
    </row>
    <row r="62186" spans="7:7">
      <c r="G62186"/>
    </row>
    <row r="62187" spans="7:7">
      <c r="G62187"/>
    </row>
    <row r="62188" spans="7:7">
      <c r="G62188"/>
    </row>
    <row r="62189" spans="7:7">
      <c r="G62189"/>
    </row>
    <row r="62190" spans="7:7">
      <c r="G62190"/>
    </row>
    <row r="62191" spans="7:7">
      <c r="G62191"/>
    </row>
    <row r="62192" spans="7:7">
      <c r="G62192"/>
    </row>
    <row r="62193" spans="7:7">
      <c r="G62193"/>
    </row>
    <row r="62194" spans="7:7">
      <c r="G62194"/>
    </row>
    <row r="62195" spans="7:7">
      <c r="G62195"/>
    </row>
    <row r="62196" spans="7:7">
      <c r="G62196"/>
    </row>
    <row r="62197" spans="7:7">
      <c r="G62197"/>
    </row>
    <row r="62198" spans="7:7">
      <c r="G62198"/>
    </row>
    <row r="62199" spans="7:7">
      <c r="G62199"/>
    </row>
    <row r="62200" spans="7:7">
      <c r="G62200"/>
    </row>
    <row r="62201" spans="7:7">
      <c r="G62201"/>
    </row>
    <row r="62202" spans="7:7">
      <c r="G62202"/>
    </row>
    <row r="62203" spans="7:7">
      <c r="G62203"/>
    </row>
    <row r="62204" spans="7:7">
      <c r="G62204"/>
    </row>
    <row r="62205" spans="7:7">
      <c r="G62205"/>
    </row>
    <row r="62206" spans="7:7">
      <c r="G62206"/>
    </row>
    <row r="62207" spans="7:7">
      <c r="G62207"/>
    </row>
    <row r="62208" spans="7:7">
      <c r="G62208"/>
    </row>
    <row r="62209" spans="7:7">
      <c r="G62209"/>
    </row>
    <row r="62210" spans="7:7">
      <c r="G62210"/>
    </row>
    <row r="62211" spans="7:7">
      <c r="G62211"/>
    </row>
    <row r="62212" spans="7:7">
      <c r="G62212"/>
    </row>
    <row r="62213" spans="7:7">
      <c r="G62213"/>
    </row>
    <row r="62214" spans="7:7">
      <c r="G62214"/>
    </row>
    <row r="62215" spans="7:7">
      <c r="G62215"/>
    </row>
    <row r="62216" spans="7:7">
      <c r="G62216"/>
    </row>
    <row r="62217" spans="7:7">
      <c r="G62217"/>
    </row>
    <row r="62218" spans="7:7">
      <c r="G62218"/>
    </row>
    <row r="62219" spans="7:7">
      <c r="G62219"/>
    </row>
    <row r="62220" spans="7:7">
      <c r="G62220"/>
    </row>
    <row r="62221" spans="7:7">
      <c r="G62221"/>
    </row>
    <row r="62222" spans="7:7">
      <c r="G62222"/>
    </row>
    <row r="62223" spans="7:7">
      <c r="G62223"/>
    </row>
    <row r="62224" spans="7:7">
      <c r="G62224"/>
    </row>
    <row r="62225" spans="7:7">
      <c r="G62225"/>
    </row>
    <row r="62226" spans="7:7">
      <c r="G62226"/>
    </row>
    <row r="62227" spans="7:7">
      <c r="G62227"/>
    </row>
    <row r="62228" spans="7:7">
      <c r="G62228"/>
    </row>
    <row r="62229" spans="7:7">
      <c r="G62229"/>
    </row>
    <row r="62230" spans="7:7">
      <c r="G62230"/>
    </row>
    <row r="62231" spans="7:7">
      <c r="G62231"/>
    </row>
    <row r="62232" spans="7:7">
      <c r="G62232"/>
    </row>
    <row r="62233" spans="7:7">
      <c r="G62233"/>
    </row>
    <row r="62234" spans="7:7">
      <c r="G62234"/>
    </row>
    <row r="62235" spans="7:7">
      <c r="G62235"/>
    </row>
    <row r="62236" spans="7:7">
      <c r="G62236"/>
    </row>
    <row r="62237" spans="7:7">
      <c r="G62237"/>
    </row>
    <row r="62238" spans="7:7">
      <c r="G62238"/>
    </row>
    <row r="62239" spans="7:7">
      <c r="G62239"/>
    </row>
    <row r="62240" spans="7:7">
      <c r="G62240"/>
    </row>
    <row r="62241" spans="7:7">
      <c r="G62241"/>
    </row>
    <row r="62242" spans="7:7">
      <c r="G62242"/>
    </row>
    <row r="62243" spans="7:7">
      <c r="G62243"/>
    </row>
    <row r="62244" spans="7:7">
      <c r="G62244"/>
    </row>
    <row r="62245" spans="7:7">
      <c r="G62245"/>
    </row>
    <row r="62246" spans="7:7">
      <c r="G62246"/>
    </row>
    <row r="62247" spans="7:7">
      <c r="G62247"/>
    </row>
    <row r="62248" spans="7:7">
      <c r="G62248"/>
    </row>
    <row r="62249" spans="7:7">
      <c r="G62249"/>
    </row>
    <row r="62250" spans="7:7">
      <c r="G62250"/>
    </row>
    <row r="62251" spans="7:7">
      <c r="G62251"/>
    </row>
    <row r="62252" spans="7:7">
      <c r="G62252"/>
    </row>
    <row r="62253" spans="7:7">
      <c r="G62253"/>
    </row>
    <row r="62254" spans="7:7">
      <c r="G62254"/>
    </row>
    <row r="62255" spans="7:7">
      <c r="G62255"/>
    </row>
    <row r="62256" spans="7:7">
      <c r="G62256"/>
    </row>
    <row r="62257" spans="7:7">
      <c r="G62257"/>
    </row>
    <row r="62258" spans="7:7">
      <c r="G62258"/>
    </row>
    <row r="62259" spans="7:7">
      <c r="G62259"/>
    </row>
    <row r="62260" spans="7:7">
      <c r="G62260"/>
    </row>
    <row r="62261" spans="7:7">
      <c r="G62261"/>
    </row>
    <row r="62262" spans="7:7">
      <c r="G62262"/>
    </row>
    <row r="62263" spans="7:7">
      <c r="G62263"/>
    </row>
    <row r="62264" spans="7:7">
      <c r="G62264"/>
    </row>
    <row r="62265" spans="7:7">
      <c r="G62265"/>
    </row>
    <row r="62266" spans="7:7">
      <c r="G62266"/>
    </row>
    <row r="62267" spans="7:7">
      <c r="G62267"/>
    </row>
    <row r="62268" spans="7:7">
      <c r="G62268"/>
    </row>
    <row r="62269" spans="7:7">
      <c r="G62269"/>
    </row>
    <row r="62270" spans="7:7">
      <c r="G62270"/>
    </row>
    <row r="62271" spans="7:7">
      <c r="G62271"/>
    </row>
    <row r="62272" spans="7:7">
      <c r="G62272"/>
    </row>
    <row r="62273" spans="7:7">
      <c r="G62273"/>
    </row>
    <row r="62274" spans="7:7">
      <c r="G62274"/>
    </row>
    <row r="62275" spans="7:7">
      <c r="G62275"/>
    </row>
    <row r="62276" spans="7:7">
      <c r="G62276"/>
    </row>
    <row r="62277" spans="7:7">
      <c r="G62277"/>
    </row>
    <row r="62278" spans="7:7">
      <c r="G62278"/>
    </row>
    <row r="62279" spans="7:7">
      <c r="G62279"/>
    </row>
    <row r="62280" spans="7:7">
      <c r="G62280"/>
    </row>
    <row r="62281" spans="7:7">
      <c r="G62281"/>
    </row>
    <row r="62282" spans="7:7">
      <c r="G62282"/>
    </row>
    <row r="62283" spans="7:7">
      <c r="G62283"/>
    </row>
    <row r="62284" spans="7:7">
      <c r="G62284"/>
    </row>
    <row r="62285" spans="7:7">
      <c r="G62285"/>
    </row>
    <row r="62286" spans="7:7">
      <c r="G62286"/>
    </row>
    <row r="62287" spans="7:7">
      <c r="G62287"/>
    </row>
    <row r="62288" spans="7:7">
      <c r="G62288"/>
    </row>
    <row r="62289" spans="7:7">
      <c r="G62289"/>
    </row>
    <row r="62290" spans="7:7">
      <c r="G62290"/>
    </row>
    <row r="62291" spans="7:7">
      <c r="G62291"/>
    </row>
    <row r="62292" spans="7:7">
      <c r="G62292"/>
    </row>
    <row r="62293" spans="7:7">
      <c r="G62293"/>
    </row>
    <row r="62294" spans="7:7">
      <c r="G62294"/>
    </row>
    <row r="62295" spans="7:7">
      <c r="G62295"/>
    </row>
    <row r="62296" spans="7:7">
      <c r="G62296"/>
    </row>
    <row r="62297" spans="7:7">
      <c r="G62297"/>
    </row>
    <row r="62298" spans="7:7">
      <c r="G62298"/>
    </row>
    <row r="62299" spans="7:7">
      <c r="G62299"/>
    </row>
    <row r="62300" spans="7:7">
      <c r="G62300"/>
    </row>
    <row r="62301" spans="7:7">
      <c r="G62301"/>
    </row>
    <row r="62302" spans="7:7">
      <c r="G62302"/>
    </row>
    <row r="62303" spans="7:7">
      <c r="G62303"/>
    </row>
    <row r="62304" spans="7:7">
      <c r="G62304"/>
    </row>
    <row r="62305" spans="7:7">
      <c r="G62305"/>
    </row>
    <row r="62306" spans="7:7">
      <c r="G62306"/>
    </row>
    <row r="62307" spans="7:7">
      <c r="G62307"/>
    </row>
    <row r="62308" spans="7:7">
      <c r="G62308"/>
    </row>
    <row r="62309" spans="7:7">
      <c r="G62309"/>
    </row>
    <row r="62310" spans="7:7">
      <c r="G62310"/>
    </row>
    <row r="62311" spans="7:7">
      <c r="G62311"/>
    </row>
    <row r="62312" spans="7:7">
      <c r="G62312"/>
    </row>
    <row r="62313" spans="7:7">
      <c r="G62313"/>
    </row>
    <row r="62314" spans="7:7">
      <c r="G62314"/>
    </row>
    <row r="62315" spans="7:7">
      <c r="G62315"/>
    </row>
    <row r="62316" spans="7:7">
      <c r="G62316"/>
    </row>
    <row r="62317" spans="7:7">
      <c r="G62317"/>
    </row>
    <row r="62318" spans="7:7">
      <c r="G62318"/>
    </row>
    <row r="62319" spans="7:7">
      <c r="G62319"/>
    </row>
    <row r="62320" spans="7:7">
      <c r="G62320"/>
    </row>
    <row r="62321" spans="7:7">
      <c r="G62321"/>
    </row>
    <row r="62322" spans="7:7">
      <c r="G62322"/>
    </row>
    <row r="62323" spans="7:7">
      <c r="G62323"/>
    </row>
    <row r="62324" spans="7:7">
      <c r="G62324"/>
    </row>
    <row r="62325" spans="7:7">
      <c r="G62325"/>
    </row>
    <row r="62326" spans="7:7">
      <c r="G62326"/>
    </row>
    <row r="62327" spans="7:7">
      <c r="G62327"/>
    </row>
    <row r="62328" spans="7:7">
      <c r="G62328"/>
    </row>
    <row r="62329" spans="7:7">
      <c r="G62329"/>
    </row>
    <row r="62330" spans="7:7">
      <c r="G62330"/>
    </row>
    <row r="62331" spans="7:7">
      <c r="G62331"/>
    </row>
    <row r="62332" spans="7:7">
      <c r="G62332"/>
    </row>
    <row r="62333" spans="7:7">
      <c r="G62333"/>
    </row>
    <row r="62334" spans="7:7">
      <c r="G62334"/>
    </row>
    <row r="62335" spans="7:7">
      <c r="G62335"/>
    </row>
    <row r="62336" spans="7:7">
      <c r="G62336"/>
    </row>
    <row r="62337" spans="7:7">
      <c r="G62337"/>
    </row>
    <row r="62338" spans="7:7">
      <c r="G62338"/>
    </row>
    <row r="62339" spans="7:7">
      <c r="G62339"/>
    </row>
    <row r="62340" spans="7:7">
      <c r="G62340"/>
    </row>
    <row r="62341" spans="7:7">
      <c r="G62341"/>
    </row>
    <row r="62342" spans="7:7">
      <c r="G62342"/>
    </row>
    <row r="62343" spans="7:7">
      <c r="G62343"/>
    </row>
    <row r="62344" spans="7:7">
      <c r="G62344"/>
    </row>
    <row r="62345" spans="7:7">
      <c r="G62345"/>
    </row>
    <row r="62346" spans="7:7">
      <c r="G62346"/>
    </row>
    <row r="62347" spans="7:7">
      <c r="G62347"/>
    </row>
    <row r="62348" spans="7:7">
      <c r="G62348"/>
    </row>
    <row r="62349" spans="7:7">
      <c r="G62349"/>
    </row>
    <row r="62350" spans="7:7">
      <c r="G62350"/>
    </row>
    <row r="62351" spans="7:7">
      <c r="G62351"/>
    </row>
    <row r="62352" spans="7:7">
      <c r="G62352"/>
    </row>
    <row r="62353" spans="7:7">
      <c r="G62353"/>
    </row>
    <row r="62354" spans="7:7">
      <c r="G62354"/>
    </row>
    <row r="62355" spans="7:7">
      <c r="G62355"/>
    </row>
    <row r="62356" spans="7:7">
      <c r="G62356"/>
    </row>
    <row r="62357" spans="7:7">
      <c r="G62357"/>
    </row>
    <row r="62358" spans="7:7">
      <c r="G62358"/>
    </row>
    <row r="62359" spans="7:7">
      <c r="G62359"/>
    </row>
    <row r="62360" spans="7:7">
      <c r="G62360"/>
    </row>
    <row r="62361" spans="7:7">
      <c r="G62361"/>
    </row>
    <row r="62362" spans="7:7">
      <c r="G62362"/>
    </row>
    <row r="62363" spans="7:7">
      <c r="G62363"/>
    </row>
    <row r="62364" spans="7:7">
      <c r="G62364"/>
    </row>
    <row r="62365" spans="7:7">
      <c r="G62365"/>
    </row>
    <row r="62366" spans="7:7">
      <c r="G62366"/>
    </row>
    <row r="62367" spans="7:7">
      <c r="G62367"/>
    </row>
    <row r="62368" spans="7:7">
      <c r="G62368"/>
    </row>
    <row r="62369" spans="7:7">
      <c r="G62369"/>
    </row>
    <row r="62370" spans="7:7">
      <c r="G62370"/>
    </row>
    <row r="62371" spans="7:7">
      <c r="G62371"/>
    </row>
    <row r="62372" spans="7:7">
      <c r="G62372"/>
    </row>
    <row r="62373" spans="7:7">
      <c r="G62373"/>
    </row>
    <row r="62374" spans="7:7">
      <c r="G62374"/>
    </row>
    <row r="62375" spans="7:7">
      <c r="G62375"/>
    </row>
    <row r="62376" spans="7:7">
      <c r="G62376"/>
    </row>
    <row r="62377" spans="7:7">
      <c r="G62377"/>
    </row>
    <row r="62378" spans="7:7">
      <c r="G62378"/>
    </row>
    <row r="62379" spans="7:7">
      <c r="G62379"/>
    </row>
    <row r="62380" spans="7:7">
      <c r="G62380"/>
    </row>
    <row r="62381" spans="7:7">
      <c r="G62381"/>
    </row>
    <row r="62382" spans="7:7">
      <c r="G62382"/>
    </row>
    <row r="62383" spans="7:7">
      <c r="G62383"/>
    </row>
    <row r="62384" spans="7:7">
      <c r="G62384"/>
    </row>
    <row r="62385" spans="7:7">
      <c r="G62385"/>
    </row>
    <row r="62386" spans="7:7">
      <c r="G62386"/>
    </row>
    <row r="62387" spans="7:7">
      <c r="G62387"/>
    </row>
    <row r="62388" spans="7:7">
      <c r="G62388"/>
    </row>
    <row r="62389" spans="7:7">
      <c r="G62389"/>
    </row>
    <row r="62390" spans="7:7">
      <c r="G62390"/>
    </row>
    <row r="62391" spans="7:7">
      <c r="G62391"/>
    </row>
    <row r="62392" spans="7:7">
      <c r="G62392"/>
    </row>
    <row r="62393" spans="7:7">
      <c r="G62393"/>
    </row>
    <row r="62394" spans="7:7">
      <c r="G62394"/>
    </row>
    <row r="62395" spans="7:7">
      <c r="G62395"/>
    </row>
    <row r="62396" spans="7:7">
      <c r="G62396"/>
    </row>
    <row r="62397" spans="7:7">
      <c r="G62397"/>
    </row>
    <row r="62398" spans="7:7">
      <c r="G62398"/>
    </row>
    <row r="62399" spans="7:7">
      <c r="G62399"/>
    </row>
    <row r="62400" spans="7:7">
      <c r="G62400"/>
    </row>
    <row r="62401" spans="7:7">
      <c r="G62401"/>
    </row>
    <row r="62402" spans="7:7">
      <c r="G62402"/>
    </row>
    <row r="62403" spans="7:7">
      <c r="G62403"/>
    </row>
    <row r="62404" spans="7:7">
      <c r="G62404"/>
    </row>
    <row r="62405" spans="7:7">
      <c r="G62405"/>
    </row>
    <row r="62406" spans="7:7">
      <c r="G62406"/>
    </row>
    <row r="62407" spans="7:7">
      <c r="G62407"/>
    </row>
    <row r="62408" spans="7:7">
      <c r="G62408"/>
    </row>
    <row r="62409" spans="7:7">
      <c r="G62409"/>
    </row>
    <row r="62410" spans="7:7">
      <c r="G62410"/>
    </row>
    <row r="62411" spans="7:7">
      <c r="G62411"/>
    </row>
    <row r="62412" spans="7:7">
      <c r="G62412"/>
    </row>
    <row r="62413" spans="7:7">
      <c r="G62413"/>
    </row>
    <row r="62414" spans="7:7">
      <c r="G62414"/>
    </row>
    <row r="62415" spans="7:7">
      <c r="G62415"/>
    </row>
    <row r="62416" spans="7:7">
      <c r="G62416"/>
    </row>
    <row r="62417" spans="7:7">
      <c r="G62417"/>
    </row>
    <row r="62418" spans="7:7">
      <c r="G62418"/>
    </row>
    <row r="62419" spans="7:7">
      <c r="G62419"/>
    </row>
    <row r="62420" spans="7:7">
      <c r="G62420"/>
    </row>
    <row r="62421" spans="7:7">
      <c r="G62421"/>
    </row>
    <row r="62422" spans="7:7">
      <c r="G62422"/>
    </row>
    <row r="62423" spans="7:7">
      <c r="G62423"/>
    </row>
    <row r="62424" spans="7:7">
      <c r="G62424"/>
    </row>
    <row r="62425" spans="7:7">
      <c r="G62425"/>
    </row>
    <row r="62426" spans="7:7">
      <c r="G62426"/>
    </row>
    <row r="62427" spans="7:7">
      <c r="G62427"/>
    </row>
    <row r="62428" spans="7:7">
      <c r="G62428"/>
    </row>
    <row r="62429" spans="7:7">
      <c r="G62429"/>
    </row>
    <row r="62430" spans="7:7">
      <c r="G62430"/>
    </row>
    <row r="62431" spans="7:7">
      <c r="G62431"/>
    </row>
    <row r="62432" spans="7:7">
      <c r="G62432"/>
    </row>
    <row r="62433" spans="7:7">
      <c r="G62433"/>
    </row>
    <row r="62434" spans="7:7">
      <c r="G62434"/>
    </row>
    <row r="62435" spans="7:7">
      <c r="G62435"/>
    </row>
    <row r="62436" spans="7:7">
      <c r="G62436"/>
    </row>
    <row r="62437" spans="7:7">
      <c r="G62437"/>
    </row>
    <row r="62438" spans="7:7">
      <c r="G62438"/>
    </row>
    <row r="62439" spans="7:7">
      <c r="G62439"/>
    </row>
    <row r="62440" spans="7:7">
      <c r="G62440"/>
    </row>
    <row r="62441" spans="7:7">
      <c r="G62441"/>
    </row>
    <row r="62442" spans="7:7">
      <c r="G62442"/>
    </row>
    <row r="62443" spans="7:7">
      <c r="G62443"/>
    </row>
    <row r="62444" spans="7:7">
      <c r="G62444"/>
    </row>
    <row r="62445" spans="7:7">
      <c r="G62445"/>
    </row>
    <row r="62446" spans="7:7">
      <c r="G62446"/>
    </row>
    <row r="62447" spans="7:7">
      <c r="G62447"/>
    </row>
    <row r="62448" spans="7:7">
      <c r="G62448"/>
    </row>
    <row r="62449" spans="7:7">
      <c r="G62449"/>
    </row>
    <row r="62450" spans="7:7">
      <c r="G62450"/>
    </row>
    <row r="62451" spans="7:7">
      <c r="G62451"/>
    </row>
    <row r="62452" spans="7:7">
      <c r="G62452"/>
    </row>
    <row r="62453" spans="7:7">
      <c r="G62453"/>
    </row>
    <row r="62454" spans="7:7">
      <c r="G62454"/>
    </row>
    <row r="62455" spans="7:7">
      <c r="G62455"/>
    </row>
    <row r="62456" spans="7:7">
      <c r="G62456"/>
    </row>
    <row r="62457" spans="7:7">
      <c r="G62457"/>
    </row>
    <row r="62458" spans="7:7">
      <c r="G62458"/>
    </row>
    <row r="62459" spans="7:7">
      <c r="G62459"/>
    </row>
    <row r="62460" spans="7:7">
      <c r="G62460"/>
    </row>
    <row r="62461" spans="7:7">
      <c r="G62461"/>
    </row>
    <row r="62462" spans="7:7">
      <c r="G62462"/>
    </row>
    <row r="62463" spans="7:7">
      <c r="G62463"/>
    </row>
    <row r="62464" spans="7:7">
      <c r="G62464"/>
    </row>
    <row r="62465" spans="7:7">
      <c r="G62465"/>
    </row>
    <row r="62466" spans="7:7">
      <c r="G62466"/>
    </row>
    <row r="62467" spans="7:7">
      <c r="G62467"/>
    </row>
    <row r="62468" spans="7:7">
      <c r="G62468"/>
    </row>
    <row r="62469" spans="7:7">
      <c r="G62469"/>
    </row>
    <row r="62470" spans="7:7">
      <c r="G62470"/>
    </row>
    <row r="62471" spans="7:7">
      <c r="G62471"/>
    </row>
    <row r="62472" spans="7:7">
      <c r="G62472"/>
    </row>
    <row r="62473" spans="7:7">
      <c r="G62473"/>
    </row>
    <row r="62474" spans="7:7">
      <c r="G62474"/>
    </row>
    <row r="62475" spans="7:7">
      <c r="G62475"/>
    </row>
    <row r="62476" spans="7:7">
      <c r="G62476"/>
    </row>
    <row r="62477" spans="7:7">
      <c r="G62477"/>
    </row>
    <row r="62478" spans="7:7">
      <c r="G62478"/>
    </row>
    <row r="62479" spans="7:7">
      <c r="G62479"/>
    </row>
    <row r="62480" spans="7:7">
      <c r="G62480"/>
    </row>
    <row r="62481" spans="7:7">
      <c r="G62481"/>
    </row>
    <row r="62482" spans="7:7">
      <c r="G62482"/>
    </row>
    <row r="62483" spans="7:7">
      <c r="G62483"/>
    </row>
    <row r="62484" spans="7:7">
      <c r="G62484"/>
    </row>
    <row r="62485" spans="7:7">
      <c r="G62485"/>
    </row>
    <row r="62486" spans="7:7">
      <c r="G62486"/>
    </row>
    <row r="62487" spans="7:7">
      <c r="G62487"/>
    </row>
    <row r="62488" spans="7:7">
      <c r="G62488"/>
    </row>
    <row r="62489" spans="7:7">
      <c r="G62489"/>
    </row>
    <row r="62490" spans="7:7">
      <c r="G62490"/>
    </row>
    <row r="62491" spans="7:7">
      <c r="G62491"/>
    </row>
    <row r="62492" spans="7:7">
      <c r="G62492"/>
    </row>
    <row r="62493" spans="7:7">
      <c r="G62493"/>
    </row>
    <row r="62494" spans="7:7">
      <c r="G62494"/>
    </row>
    <row r="62495" spans="7:7">
      <c r="G62495"/>
    </row>
    <row r="62496" spans="7:7">
      <c r="G62496"/>
    </row>
    <row r="62497" spans="7:7">
      <c r="G62497"/>
    </row>
    <row r="62498" spans="7:7">
      <c r="G62498"/>
    </row>
    <row r="62499" spans="7:7">
      <c r="G62499"/>
    </row>
    <row r="62500" spans="7:7">
      <c r="G62500"/>
    </row>
    <row r="62501" spans="7:7">
      <c r="G62501"/>
    </row>
    <row r="62502" spans="7:7">
      <c r="G62502"/>
    </row>
    <row r="62503" spans="7:7">
      <c r="G62503"/>
    </row>
    <row r="62504" spans="7:7">
      <c r="G62504"/>
    </row>
    <row r="62505" spans="7:7">
      <c r="G62505"/>
    </row>
    <row r="62506" spans="7:7">
      <c r="G62506"/>
    </row>
    <row r="62507" spans="7:7">
      <c r="G62507"/>
    </row>
    <row r="62508" spans="7:7">
      <c r="G62508"/>
    </row>
    <row r="62509" spans="7:7">
      <c r="G62509"/>
    </row>
    <row r="62510" spans="7:7">
      <c r="G62510"/>
    </row>
    <row r="62511" spans="7:7">
      <c r="G62511"/>
    </row>
    <row r="62512" spans="7:7">
      <c r="G62512"/>
    </row>
    <row r="62513" spans="7:7">
      <c r="G62513"/>
    </row>
    <row r="62514" spans="7:7">
      <c r="G62514"/>
    </row>
    <row r="62515" spans="7:7">
      <c r="G62515"/>
    </row>
    <row r="62516" spans="7:7">
      <c r="G62516"/>
    </row>
    <row r="62517" spans="7:7">
      <c r="G62517"/>
    </row>
    <row r="62518" spans="7:7">
      <c r="G62518"/>
    </row>
    <row r="62519" spans="7:7">
      <c r="G62519"/>
    </row>
    <row r="62520" spans="7:7">
      <c r="G62520"/>
    </row>
    <row r="62521" spans="7:7">
      <c r="G62521"/>
    </row>
    <row r="62522" spans="7:7">
      <c r="G62522"/>
    </row>
    <row r="62523" spans="7:7">
      <c r="G62523"/>
    </row>
    <row r="62524" spans="7:7">
      <c r="G62524"/>
    </row>
    <row r="62525" spans="7:7">
      <c r="G62525"/>
    </row>
    <row r="62526" spans="7:7">
      <c r="G62526"/>
    </row>
    <row r="62527" spans="7:7">
      <c r="G62527"/>
    </row>
    <row r="62528" spans="7:7">
      <c r="G62528"/>
    </row>
    <row r="62529" spans="7:7">
      <c r="G62529"/>
    </row>
    <row r="62530" spans="7:7">
      <c r="G62530"/>
    </row>
    <row r="62531" spans="7:7">
      <c r="G62531"/>
    </row>
    <row r="62532" spans="7:7">
      <c r="G62532"/>
    </row>
    <row r="62533" spans="7:7">
      <c r="G62533"/>
    </row>
    <row r="62534" spans="7:7">
      <c r="G62534"/>
    </row>
    <row r="62535" spans="7:7">
      <c r="G62535"/>
    </row>
    <row r="62536" spans="7:7">
      <c r="G62536"/>
    </row>
    <row r="62537" spans="7:7">
      <c r="G62537"/>
    </row>
    <row r="62538" spans="7:7">
      <c r="G62538"/>
    </row>
    <row r="62539" spans="7:7">
      <c r="G62539"/>
    </row>
    <row r="62540" spans="7:7">
      <c r="G62540"/>
    </row>
    <row r="62541" spans="7:7">
      <c r="G62541"/>
    </row>
    <row r="62542" spans="7:7">
      <c r="G62542"/>
    </row>
    <row r="62543" spans="7:7">
      <c r="G62543"/>
    </row>
    <row r="62544" spans="7:7">
      <c r="G62544"/>
    </row>
    <row r="62545" spans="7:7">
      <c r="G62545"/>
    </row>
    <row r="62546" spans="7:7">
      <c r="G62546"/>
    </row>
    <row r="62547" spans="7:7">
      <c r="G62547"/>
    </row>
    <row r="62548" spans="7:7">
      <c r="G62548"/>
    </row>
    <row r="62549" spans="7:7">
      <c r="G62549"/>
    </row>
    <row r="62550" spans="7:7">
      <c r="G62550"/>
    </row>
    <row r="62551" spans="7:7">
      <c r="G62551"/>
    </row>
    <row r="62552" spans="7:7">
      <c r="G62552"/>
    </row>
    <row r="62553" spans="7:7">
      <c r="G62553"/>
    </row>
    <row r="62554" spans="7:7">
      <c r="G62554"/>
    </row>
    <row r="62555" spans="7:7">
      <c r="G62555"/>
    </row>
    <row r="62556" spans="7:7">
      <c r="G62556"/>
    </row>
    <row r="62557" spans="7:7">
      <c r="G62557"/>
    </row>
    <row r="62558" spans="7:7">
      <c r="G62558"/>
    </row>
    <row r="62559" spans="7:7">
      <c r="G62559"/>
    </row>
    <row r="62560" spans="7:7">
      <c r="G62560"/>
    </row>
    <row r="62561" spans="7:7">
      <c r="G62561"/>
    </row>
    <row r="62562" spans="7:7">
      <c r="G62562"/>
    </row>
    <row r="62563" spans="7:7">
      <c r="G62563"/>
    </row>
    <row r="62564" spans="7:7">
      <c r="G62564"/>
    </row>
    <row r="62565" spans="7:7">
      <c r="G62565"/>
    </row>
    <row r="62566" spans="7:7">
      <c r="G62566"/>
    </row>
    <row r="62567" spans="7:7">
      <c r="G62567"/>
    </row>
    <row r="62568" spans="7:7">
      <c r="G62568"/>
    </row>
    <row r="62569" spans="7:7">
      <c r="G62569"/>
    </row>
    <row r="62570" spans="7:7">
      <c r="G62570"/>
    </row>
    <row r="62571" spans="7:7">
      <c r="G62571"/>
    </row>
    <row r="62572" spans="7:7">
      <c r="G62572"/>
    </row>
    <row r="62573" spans="7:7">
      <c r="G62573"/>
    </row>
    <row r="62574" spans="7:7">
      <c r="G62574"/>
    </row>
    <row r="62575" spans="7:7">
      <c r="G62575"/>
    </row>
    <row r="62576" spans="7:7">
      <c r="G62576"/>
    </row>
    <row r="62577" spans="7:7">
      <c r="G62577"/>
    </row>
    <row r="62578" spans="7:7">
      <c r="G62578"/>
    </row>
    <row r="62579" spans="7:7">
      <c r="G62579"/>
    </row>
    <row r="62580" spans="7:7">
      <c r="G62580"/>
    </row>
    <row r="62581" spans="7:7">
      <c r="G62581"/>
    </row>
    <row r="62582" spans="7:7">
      <c r="G62582"/>
    </row>
    <row r="62583" spans="7:7">
      <c r="G62583"/>
    </row>
    <row r="62584" spans="7:7">
      <c r="G62584"/>
    </row>
    <row r="62585" spans="7:7">
      <c r="G62585"/>
    </row>
    <row r="62586" spans="7:7">
      <c r="G62586"/>
    </row>
    <row r="62587" spans="7:7">
      <c r="G62587"/>
    </row>
    <row r="62588" spans="7:7">
      <c r="G62588"/>
    </row>
    <row r="62589" spans="7:7">
      <c r="G62589"/>
    </row>
    <row r="62590" spans="7:7">
      <c r="G62590"/>
    </row>
    <row r="62591" spans="7:7">
      <c r="G62591"/>
    </row>
    <row r="62592" spans="7:7">
      <c r="G62592"/>
    </row>
    <row r="62593" spans="7:7">
      <c r="G62593"/>
    </row>
    <row r="62594" spans="7:7">
      <c r="G62594"/>
    </row>
    <row r="62595" spans="7:7">
      <c r="G62595"/>
    </row>
    <row r="62596" spans="7:7">
      <c r="G62596"/>
    </row>
    <row r="62597" spans="7:7">
      <c r="G62597"/>
    </row>
    <row r="62598" spans="7:7">
      <c r="G62598"/>
    </row>
    <row r="62599" spans="7:7">
      <c r="G62599"/>
    </row>
    <row r="62600" spans="7:7">
      <c r="G62600"/>
    </row>
    <row r="62601" spans="7:7">
      <c r="G62601"/>
    </row>
    <row r="62602" spans="7:7">
      <c r="G62602"/>
    </row>
    <row r="62603" spans="7:7">
      <c r="G62603"/>
    </row>
    <row r="62604" spans="7:7">
      <c r="G62604"/>
    </row>
    <row r="62605" spans="7:7">
      <c r="G62605"/>
    </row>
    <row r="62606" spans="7:7">
      <c r="G62606"/>
    </row>
    <row r="62607" spans="7:7">
      <c r="G62607"/>
    </row>
    <row r="62608" spans="7:7">
      <c r="G62608"/>
    </row>
    <row r="62609" spans="7:7">
      <c r="G62609"/>
    </row>
    <row r="62610" spans="7:7">
      <c r="G62610"/>
    </row>
    <row r="62611" spans="7:7">
      <c r="G62611"/>
    </row>
    <row r="62612" spans="7:7">
      <c r="G62612"/>
    </row>
    <row r="62613" spans="7:7">
      <c r="G62613"/>
    </row>
    <row r="62614" spans="7:7">
      <c r="G62614"/>
    </row>
    <row r="62615" spans="7:7">
      <c r="G62615"/>
    </row>
    <row r="62616" spans="7:7">
      <c r="G62616"/>
    </row>
    <row r="62617" spans="7:7">
      <c r="G62617"/>
    </row>
    <row r="62618" spans="7:7">
      <c r="G62618"/>
    </row>
    <row r="62619" spans="7:7">
      <c r="G62619"/>
    </row>
    <row r="62620" spans="7:7">
      <c r="G62620"/>
    </row>
    <row r="62621" spans="7:7">
      <c r="G62621"/>
    </row>
    <row r="62622" spans="7:7">
      <c r="G62622"/>
    </row>
    <row r="62623" spans="7:7">
      <c r="G62623"/>
    </row>
    <row r="62624" spans="7:7">
      <c r="G62624"/>
    </row>
    <row r="62625" spans="7:7">
      <c r="G62625"/>
    </row>
    <row r="62626" spans="7:7">
      <c r="G62626"/>
    </row>
    <row r="62627" spans="7:7">
      <c r="G62627"/>
    </row>
    <row r="62628" spans="7:7">
      <c r="G62628"/>
    </row>
    <row r="62629" spans="7:7">
      <c r="G62629"/>
    </row>
    <row r="62630" spans="7:7">
      <c r="G62630"/>
    </row>
    <row r="62631" spans="7:7">
      <c r="G62631"/>
    </row>
    <row r="62632" spans="7:7">
      <c r="G62632"/>
    </row>
    <row r="62633" spans="7:7">
      <c r="G62633"/>
    </row>
    <row r="62634" spans="7:7">
      <c r="G62634"/>
    </row>
    <row r="62635" spans="7:7">
      <c r="G62635"/>
    </row>
    <row r="62636" spans="7:7">
      <c r="G62636"/>
    </row>
    <row r="62637" spans="7:7">
      <c r="G62637"/>
    </row>
    <row r="62638" spans="7:7">
      <c r="G62638"/>
    </row>
    <row r="62639" spans="7:7">
      <c r="G62639"/>
    </row>
    <row r="62640" spans="7:7">
      <c r="G62640"/>
    </row>
    <row r="62641" spans="7:7">
      <c r="G62641"/>
    </row>
    <row r="62642" spans="7:7">
      <c r="G62642"/>
    </row>
    <row r="62643" spans="7:7">
      <c r="G62643"/>
    </row>
    <row r="62644" spans="7:7">
      <c r="G62644"/>
    </row>
    <row r="62645" spans="7:7">
      <c r="G62645"/>
    </row>
    <row r="62646" spans="7:7">
      <c r="G62646"/>
    </row>
    <row r="62647" spans="7:7">
      <c r="G62647"/>
    </row>
    <row r="62648" spans="7:7">
      <c r="G62648"/>
    </row>
    <row r="62649" spans="7:7">
      <c r="G62649"/>
    </row>
    <row r="62650" spans="7:7">
      <c r="G62650"/>
    </row>
    <row r="62651" spans="7:7">
      <c r="G62651"/>
    </row>
    <row r="62652" spans="7:7">
      <c r="G62652"/>
    </row>
    <row r="62653" spans="7:7">
      <c r="G62653"/>
    </row>
    <row r="62654" spans="7:7">
      <c r="G62654"/>
    </row>
    <row r="62655" spans="7:7">
      <c r="G62655"/>
    </row>
    <row r="62656" spans="7:7">
      <c r="G62656"/>
    </row>
    <row r="62657" spans="7:7">
      <c r="G62657"/>
    </row>
    <row r="62658" spans="7:7">
      <c r="G62658"/>
    </row>
    <row r="62659" spans="7:7">
      <c r="G62659"/>
    </row>
    <row r="62660" spans="7:7">
      <c r="G62660"/>
    </row>
    <row r="62661" spans="7:7">
      <c r="G62661"/>
    </row>
    <row r="62662" spans="7:7">
      <c r="G62662"/>
    </row>
    <row r="62663" spans="7:7">
      <c r="G62663"/>
    </row>
    <row r="62664" spans="7:7">
      <c r="G62664"/>
    </row>
    <row r="62665" spans="7:7">
      <c r="G62665"/>
    </row>
    <row r="62666" spans="7:7">
      <c r="G62666"/>
    </row>
    <row r="62667" spans="7:7">
      <c r="G62667"/>
    </row>
    <row r="62668" spans="7:7">
      <c r="G62668"/>
    </row>
    <row r="62669" spans="7:7">
      <c r="G62669"/>
    </row>
    <row r="62670" spans="7:7">
      <c r="G62670"/>
    </row>
    <row r="62671" spans="7:7">
      <c r="G62671"/>
    </row>
    <row r="62672" spans="7:7">
      <c r="G62672"/>
    </row>
    <row r="62673" spans="7:7">
      <c r="G62673"/>
    </row>
    <row r="62674" spans="7:7">
      <c r="G62674"/>
    </row>
    <row r="62675" spans="7:7">
      <c r="G62675"/>
    </row>
    <row r="62676" spans="7:7">
      <c r="G62676"/>
    </row>
    <row r="62677" spans="7:7">
      <c r="G62677"/>
    </row>
    <row r="62678" spans="7:7">
      <c r="G62678"/>
    </row>
    <row r="62679" spans="7:7">
      <c r="G62679"/>
    </row>
    <row r="62680" spans="7:7">
      <c r="G62680"/>
    </row>
    <row r="62681" spans="7:7">
      <c r="G62681"/>
    </row>
    <row r="62682" spans="7:7">
      <c r="G62682"/>
    </row>
    <row r="62683" spans="7:7">
      <c r="G62683"/>
    </row>
    <row r="62684" spans="7:7">
      <c r="G62684"/>
    </row>
    <row r="62685" spans="7:7">
      <c r="G62685"/>
    </row>
    <row r="62686" spans="7:7">
      <c r="G62686"/>
    </row>
    <row r="62687" spans="7:7">
      <c r="G62687"/>
    </row>
    <row r="62688" spans="7:7">
      <c r="G62688"/>
    </row>
    <row r="62689" spans="7:7">
      <c r="G62689"/>
    </row>
    <row r="62690" spans="7:7">
      <c r="G62690"/>
    </row>
    <row r="62691" spans="7:7">
      <c r="G62691"/>
    </row>
    <row r="62692" spans="7:7">
      <c r="G62692"/>
    </row>
    <row r="62693" spans="7:7">
      <c r="G62693"/>
    </row>
    <row r="62694" spans="7:7">
      <c r="G62694"/>
    </row>
    <row r="62695" spans="7:7">
      <c r="G62695"/>
    </row>
    <row r="62696" spans="7:7">
      <c r="G62696"/>
    </row>
    <row r="62697" spans="7:7">
      <c r="G62697"/>
    </row>
    <row r="62698" spans="7:7">
      <c r="G62698"/>
    </row>
    <row r="62699" spans="7:7">
      <c r="G62699"/>
    </row>
    <row r="62700" spans="7:7">
      <c r="G62700"/>
    </row>
    <row r="62701" spans="7:7">
      <c r="G62701"/>
    </row>
    <row r="62702" spans="7:7">
      <c r="G62702"/>
    </row>
    <row r="62703" spans="7:7">
      <c r="G62703"/>
    </row>
    <row r="62704" spans="7:7">
      <c r="G62704"/>
    </row>
    <row r="62705" spans="7:7">
      <c r="G62705"/>
    </row>
    <row r="62706" spans="7:7">
      <c r="G62706"/>
    </row>
    <row r="62707" spans="7:7">
      <c r="G62707"/>
    </row>
    <row r="62708" spans="7:7">
      <c r="G62708"/>
    </row>
    <row r="62709" spans="7:7">
      <c r="G62709"/>
    </row>
    <row r="62710" spans="7:7">
      <c r="G62710"/>
    </row>
    <row r="62711" spans="7:7">
      <c r="G62711"/>
    </row>
    <row r="62712" spans="7:7">
      <c r="G62712"/>
    </row>
    <row r="62713" spans="7:7">
      <c r="G62713"/>
    </row>
    <row r="62714" spans="7:7">
      <c r="G62714"/>
    </row>
    <row r="62715" spans="7:7">
      <c r="G62715"/>
    </row>
    <row r="62716" spans="7:7">
      <c r="G62716"/>
    </row>
    <row r="62717" spans="7:7">
      <c r="G62717"/>
    </row>
    <row r="62718" spans="7:7">
      <c r="G62718"/>
    </row>
    <row r="62719" spans="7:7">
      <c r="G62719"/>
    </row>
    <row r="62720" spans="7:7">
      <c r="G62720"/>
    </row>
    <row r="62721" spans="7:7">
      <c r="G62721"/>
    </row>
    <row r="62722" spans="7:7">
      <c r="G62722"/>
    </row>
    <row r="62723" spans="7:7">
      <c r="G62723"/>
    </row>
    <row r="62724" spans="7:7">
      <c r="G62724"/>
    </row>
    <row r="62725" spans="7:7">
      <c r="G62725"/>
    </row>
    <row r="62726" spans="7:7">
      <c r="G62726"/>
    </row>
    <row r="62727" spans="7:7">
      <c r="G62727"/>
    </row>
    <row r="62728" spans="7:7">
      <c r="G62728"/>
    </row>
    <row r="62729" spans="7:7">
      <c r="G62729"/>
    </row>
    <row r="62730" spans="7:7">
      <c r="G62730"/>
    </row>
    <row r="62731" spans="7:7">
      <c r="G62731"/>
    </row>
    <row r="62732" spans="7:7">
      <c r="G62732"/>
    </row>
    <row r="62733" spans="7:7">
      <c r="G62733"/>
    </row>
    <row r="62734" spans="7:7">
      <c r="G62734"/>
    </row>
    <row r="62735" spans="7:7">
      <c r="G62735"/>
    </row>
    <row r="62736" spans="7:7">
      <c r="G62736"/>
    </row>
    <row r="62737" spans="7:7">
      <c r="G62737"/>
    </row>
    <row r="62738" spans="7:7">
      <c r="G62738"/>
    </row>
    <row r="62739" spans="7:7">
      <c r="G62739"/>
    </row>
    <row r="62740" spans="7:7">
      <c r="G62740"/>
    </row>
    <row r="62741" spans="7:7">
      <c r="G62741"/>
    </row>
    <row r="62742" spans="7:7">
      <c r="G62742"/>
    </row>
    <row r="62743" spans="7:7">
      <c r="G62743"/>
    </row>
    <row r="62744" spans="7:7">
      <c r="G62744"/>
    </row>
    <row r="62745" spans="7:7">
      <c r="G62745"/>
    </row>
    <row r="62746" spans="7:7">
      <c r="G62746"/>
    </row>
    <row r="62747" spans="7:7">
      <c r="G62747"/>
    </row>
    <row r="62748" spans="7:7">
      <c r="G62748"/>
    </row>
    <row r="62749" spans="7:7">
      <c r="G62749"/>
    </row>
    <row r="62750" spans="7:7">
      <c r="G62750"/>
    </row>
    <row r="62751" spans="7:7">
      <c r="G62751"/>
    </row>
    <row r="62752" spans="7:7">
      <c r="G62752"/>
    </row>
    <row r="62753" spans="7:7">
      <c r="G62753"/>
    </row>
    <row r="62754" spans="7:7">
      <c r="G62754"/>
    </row>
    <row r="62755" spans="7:7">
      <c r="G62755"/>
    </row>
    <row r="62756" spans="7:7">
      <c r="G62756"/>
    </row>
    <row r="62757" spans="7:7">
      <c r="G62757"/>
    </row>
    <row r="62758" spans="7:7">
      <c r="G62758"/>
    </row>
    <row r="62759" spans="7:7">
      <c r="G62759"/>
    </row>
    <row r="62760" spans="7:7">
      <c r="G62760"/>
    </row>
    <row r="62761" spans="7:7">
      <c r="G62761"/>
    </row>
    <row r="62762" spans="7:7">
      <c r="G62762"/>
    </row>
    <row r="62763" spans="7:7">
      <c r="G62763"/>
    </row>
    <row r="62764" spans="7:7">
      <c r="G62764"/>
    </row>
    <row r="62765" spans="7:7">
      <c r="G62765"/>
    </row>
    <row r="62766" spans="7:7">
      <c r="G62766"/>
    </row>
    <row r="62767" spans="7:7">
      <c r="G62767"/>
    </row>
    <row r="62768" spans="7:7">
      <c r="G62768"/>
    </row>
    <row r="62769" spans="7:7">
      <c r="G62769"/>
    </row>
    <row r="62770" spans="7:7">
      <c r="G62770"/>
    </row>
    <row r="62771" spans="7:7">
      <c r="G62771"/>
    </row>
    <row r="62772" spans="7:7">
      <c r="G62772"/>
    </row>
    <row r="62773" spans="7:7">
      <c r="G62773"/>
    </row>
    <row r="62774" spans="7:7">
      <c r="G62774"/>
    </row>
    <row r="62775" spans="7:7">
      <c r="G62775"/>
    </row>
    <row r="62776" spans="7:7">
      <c r="G62776"/>
    </row>
    <row r="62777" spans="7:7">
      <c r="G62777"/>
    </row>
    <row r="62778" spans="7:7">
      <c r="G62778"/>
    </row>
    <row r="62779" spans="7:7">
      <c r="G62779"/>
    </row>
    <row r="62780" spans="7:7">
      <c r="G62780"/>
    </row>
    <row r="62781" spans="7:7">
      <c r="G62781"/>
    </row>
    <row r="62782" spans="7:7">
      <c r="G62782"/>
    </row>
    <row r="62783" spans="7:7">
      <c r="G62783"/>
    </row>
    <row r="62784" spans="7:7">
      <c r="G62784"/>
    </row>
    <row r="62785" spans="7:7">
      <c r="G62785"/>
    </row>
    <row r="62786" spans="7:7">
      <c r="G62786"/>
    </row>
    <row r="62787" spans="7:7">
      <c r="G62787"/>
    </row>
    <row r="62788" spans="7:7">
      <c r="G62788"/>
    </row>
    <row r="62789" spans="7:7">
      <c r="G62789"/>
    </row>
    <row r="62790" spans="7:7">
      <c r="G62790"/>
    </row>
    <row r="62791" spans="7:7">
      <c r="G62791"/>
    </row>
    <row r="62792" spans="7:7">
      <c r="G62792"/>
    </row>
    <row r="62793" spans="7:7">
      <c r="G62793"/>
    </row>
    <row r="62794" spans="7:7">
      <c r="G62794"/>
    </row>
    <row r="62795" spans="7:7">
      <c r="G62795"/>
    </row>
    <row r="62796" spans="7:7">
      <c r="G62796"/>
    </row>
    <row r="62797" spans="7:7">
      <c r="G62797"/>
    </row>
    <row r="62798" spans="7:7">
      <c r="G62798"/>
    </row>
    <row r="62799" spans="7:7">
      <c r="G62799"/>
    </row>
    <row r="62800" spans="7:7">
      <c r="G62800"/>
    </row>
    <row r="62801" spans="7:7">
      <c r="G62801"/>
    </row>
    <row r="62802" spans="7:7">
      <c r="G62802"/>
    </row>
    <row r="62803" spans="7:7">
      <c r="G62803"/>
    </row>
    <row r="62804" spans="7:7">
      <c r="G62804"/>
    </row>
    <row r="62805" spans="7:7">
      <c r="G62805"/>
    </row>
    <row r="62806" spans="7:7">
      <c r="G62806"/>
    </row>
    <row r="62807" spans="7:7">
      <c r="G62807"/>
    </row>
    <row r="62808" spans="7:7">
      <c r="G62808"/>
    </row>
    <row r="62809" spans="7:7">
      <c r="G62809"/>
    </row>
    <row r="62810" spans="7:7">
      <c r="G62810"/>
    </row>
    <row r="62811" spans="7:7">
      <c r="G62811"/>
    </row>
    <row r="62812" spans="7:7">
      <c r="G62812"/>
    </row>
    <row r="62813" spans="7:7">
      <c r="G62813"/>
    </row>
    <row r="62814" spans="7:7">
      <c r="G62814"/>
    </row>
    <row r="62815" spans="7:7">
      <c r="G62815"/>
    </row>
    <row r="62816" spans="7:7">
      <c r="G62816"/>
    </row>
    <row r="62817" spans="7:7">
      <c r="G62817"/>
    </row>
    <row r="62818" spans="7:7">
      <c r="G62818"/>
    </row>
    <row r="62819" spans="7:7">
      <c r="G62819"/>
    </row>
    <row r="62820" spans="7:7">
      <c r="G62820"/>
    </row>
    <row r="62821" spans="7:7">
      <c r="G62821"/>
    </row>
    <row r="62822" spans="7:7">
      <c r="G62822"/>
    </row>
    <row r="62823" spans="7:7">
      <c r="G62823"/>
    </row>
    <row r="62824" spans="7:7">
      <c r="G62824"/>
    </row>
    <row r="62825" spans="7:7">
      <c r="G62825"/>
    </row>
    <row r="62826" spans="7:7">
      <c r="G62826"/>
    </row>
    <row r="62827" spans="7:7">
      <c r="G62827"/>
    </row>
    <row r="62828" spans="7:7">
      <c r="G62828"/>
    </row>
    <row r="62829" spans="7:7">
      <c r="G62829"/>
    </row>
    <row r="62830" spans="7:7">
      <c r="G62830"/>
    </row>
    <row r="62831" spans="7:7">
      <c r="G62831"/>
    </row>
    <row r="62832" spans="7:7">
      <c r="G62832"/>
    </row>
    <row r="62833" spans="7:7">
      <c r="G62833"/>
    </row>
    <row r="62834" spans="7:7">
      <c r="G62834"/>
    </row>
    <row r="62835" spans="7:7">
      <c r="G62835"/>
    </row>
    <row r="62836" spans="7:7">
      <c r="G62836"/>
    </row>
    <row r="62837" spans="7:7">
      <c r="G62837"/>
    </row>
    <row r="62838" spans="7:7">
      <c r="G62838"/>
    </row>
    <row r="62839" spans="7:7">
      <c r="G62839"/>
    </row>
    <row r="62840" spans="7:7">
      <c r="G62840"/>
    </row>
    <row r="62841" spans="7:7">
      <c r="G62841"/>
    </row>
    <row r="62842" spans="7:7">
      <c r="G62842"/>
    </row>
    <row r="62843" spans="7:7">
      <c r="G62843"/>
    </row>
    <row r="62844" spans="7:7">
      <c r="G62844"/>
    </row>
    <row r="62845" spans="7:7">
      <c r="G62845"/>
    </row>
    <row r="62846" spans="7:7">
      <c r="G62846"/>
    </row>
    <row r="62847" spans="7:7">
      <c r="G62847"/>
    </row>
    <row r="62848" spans="7:7">
      <c r="G62848"/>
    </row>
    <row r="62849" spans="7:7">
      <c r="G62849"/>
    </row>
    <row r="62850" spans="7:7">
      <c r="G62850"/>
    </row>
    <row r="62851" spans="7:7">
      <c r="G62851"/>
    </row>
    <row r="62852" spans="7:7">
      <c r="G62852"/>
    </row>
    <row r="62853" spans="7:7">
      <c r="G62853"/>
    </row>
    <row r="62854" spans="7:7">
      <c r="G62854"/>
    </row>
    <row r="62855" spans="7:7">
      <c r="G62855"/>
    </row>
    <row r="62856" spans="7:7">
      <c r="G62856"/>
    </row>
    <row r="62857" spans="7:7">
      <c r="G62857"/>
    </row>
    <row r="62858" spans="7:7">
      <c r="G62858"/>
    </row>
    <row r="62859" spans="7:7">
      <c r="G62859"/>
    </row>
    <row r="62860" spans="7:7">
      <c r="G62860"/>
    </row>
    <row r="62861" spans="7:7">
      <c r="G62861"/>
    </row>
    <row r="62862" spans="7:7">
      <c r="G62862"/>
    </row>
    <row r="62863" spans="7:7">
      <c r="G62863"/>
    </row>
    <row r="62864" spans="7:7">
      <c r="G62864"/>
    </row>
    <row r="62865" spans="7:7">
      <c r="G62865"/>
    </row>
    <row r="62866" spans="7:7">
      <c r="G62866"/>
    </row>
    <row r="62867" spans="7:7">
      <c r="G62867"/>
    </row>
    <row r="62868" spans="7:7">
      <c r="G62868"/>
    </row>
    <row r="62869" spans="7:7">
      <c r="G62869"/>
    </row>
    <row r="62870" spans="7:7">
      <c r="G62870"/>
    </row>
    <row r="62871" spans="7:7">
      <c r="G62871"/>
    </row>
    <row r="62872" spans="7:7">
      <c r="G62872"/>
    </row>
    <row r="62873" spans="7:7">
      <c r="G62873"/>
    </row>
    <row r="62874" spans="7:7">
      <c r="G62874"/>
    </row>
    <row r="62875" spans="7:7">
      <c r="G62875"/>
    </row>
    <row r="62876" spans="7:7">
      <c r="G62876"/>
    </row>
    <row r="62877" spans="7:7">
      <c r="G62877"/>
    </row>
    <row r="62878" spans="7:7">
      <c r="G62878"/>
    </row>
    <row r="62879" spans="7:7">
      <c r="G62879"/>
    </row>
    <row r="62880" spans="7:7">
      <c r="G62880"/>
    </row>
    <row r="62881" spans="7:7">
      <c r="G62881"/>
    </row>
    <row r="62882" spans="7:7">
      <c r="G62882"/>
    </row>
    <row r="62883" spans="7:7">
      <c r="G62883"/>
    </row>
    <row r="62884" spans="7:7">
      <c r="G62884"/>
    </row>
    <row r="62885" spans="7:7">
      <c r="G62885"/>
    </row>
    <row r="62886" spans="7:7">
      <c r="G62886"/>
    </row>
    <row r="62887" spans="7:7">
      <c r="G62887"/>
    </row>
    <row r="62888" spans="7:7">
      <c r="G62888"/>
    </row>
    <row r="62889" spans="7:7">
      <c r="G62889"/>
    </row>
    <row r="62890" spans="7:7">
      <c r="G62890"/>
    </row>
    <row r="62891" spans="7:7">
      <c r="G62891"/>
    </row>
    <row r="62892" spans="7:7">
      <c r="G62892"/>
    </row>
    <row r="62893" spans="7:7">
      <c r="G62893"/>
    </row>
    <row r="62894" spans="7:7">
      <c r="G62894"/>
    </row>
    <row r="62895" spans="7:7">
      <c r="G62895"/>
    </row>
    <row r="62896" spans="7:7">
      <c r="G62896"/>
    </row>
    <row r="62897" spans="7:7">
      <c r="G62897"/>
    </row>
    <row r="62898" spans="7:7">
      <c r="G62898"/>
    </row>
    <row r="62899" spans="7:7">
      <c r="G62899"/>
    </row>
    <row r="62900" spans="7:7">
      <c r="G62900"/>
    </row>
    <row r="62901" spans="7:7">
      <c r="G62901"/>
    </row>
    <row r="62902" spans="7:7">
      <c r="G62902"/>
    </row>
    <row r="62903" spans="7:7">
      <c r="G62903"/>
    </row>
    <row r="62904" spans="7:7">
      <c r="G62904"/>
    </row>
    <row r="62905" spans="7:7">
      <c r="G62905"/>
    </row>
    <row r="62906" spans="7:7">
      <c r="G62906"/>
    </row>
    <row r="62907" spans="7:7">
      <c r="G62907"/>
    </row>
    <row r="62908" spans="7:7">
      <c r="G62908"/>
    </row>
    <row r="62909" spans="7:7">
      <c r="G62909"/>
    </row>
    <row r="62910" spans="7:7">
      <c r="G62910"/>
    </row>
    <row r="62911" spans="7:7">
      <c r="G62911"/>
    </row>
    <row r="62912" spans="7:7">
      <c r="G62912"/>
    </row>
    <row r="62913" spans="7:7">
      <c r="G62913"/>
    </row>
    <row r="62914" spans="7:7">
      <c r="G62914"/>
    </row>
    <row r="62915" spans="7:7">
      <c r="G62915"/>
    </row>
    <row r="62916" spans="7:7">
      <c r="G62916"/>
    </row>
    <row r="62917" spans="7:7">
      <c r="G62917"/>
    </row>
    <row r="62918" spans="7:7">
      <c r="G62918"/>
    </row>
    <row r="62919" spans="7:7">
      <c r="G62919"/>
    </row>
    <row r="62920" spans="7:7">
      <c r="G62920"/>
    </row>
    <row r="62921" spans="7:7">
      <c r="G62921"/>
    </row>
    <row r="62922" spans="7:7">
      <c r="G62922"/>
    </row>
    <row r="62923" spans="7:7">
      <c r="G62923"/>
    </row>
    <row r="62924" spans="7:7">
      <c r="G62924"/>
    </row>
    <row r="62925" spans="7:7">
      <c r="G62925"/>
    </row>
    <row r="62926" spans="7:7">
      <c r="G62926"/>
    </row>
    <row r="62927" spans="7:7">
      <c r="G62927"/>
    </row>
    <row r="62928" spans="7:7">
      <c r="G62928"/>
    </row>
    <row r="62929" spans="7:7">
      <c r="G62929"/>
    </row>
    <row r="62930" spans="7:7">
      <c r="G62930"/>
    </row>
    <row r="62931" spans="7:7">
      <c r="G62931"/>
    </row>
    <row r="62932" spans="7:7">
      <c r="G62932"/>
    </row>
    <row r="62933" spans="7:7">
      <c r="G62933"/>
    </row>
    <row r="62934" spans="7:7">
      <c r="G62934"/>
    </row>
    <row r="62935" spans="7:7">
      <c r="G62935"/>
    </row>
    <row r="62936" spans="7:7">
      <c r="G62936"/>
    </row>
    <row r="62937" spans="7:7">
      <c r="G62937"/>
    </row>
    <row r="62938" spans="7:7">
      <c r="G62938"/>
    </row>
    <row r="62939" spans="7:7">
      <c r="G62939"/>
    </row>
    <row r="62940" spans="7:7">
      <c r="G62940"/>
    </row>
    <row r="62941" spans="7:7">
      <c r="G62941"/>
    </row>
    <row r="62942" spans="7:7">
      <c r="G62942"/>
    </row>
    <row r="62943" spans="7:7">
      <c r="G62943"/>
    </row>
    <row r="62944" spans="7:7">
      <c r="G62944"/>
    </row>
    <row r="62945" spans="7:7">
      <c r="G62945"/>
    </row>
    <row r="62946" spans="7:7">
      <c r="G62946"/>
    </row>
    <row r="62947" spans="7:7">
      <c r="G62947"/>
    </row>
    <row r="62948" spans="7:7">
      <c r="G62948"/>
    </row>
    <row r="62949" spans="7:7">
      <c r="G62949"/>
    </row>
    <row r="62950" spans="7:7">
      <c r="G62950"/>
    </row>
    <row r="62951" spans="7:7">
      <c r="G62951"/>
    </row>
    <row r="62952" spans="7:7">
      <c r="G62952"/>
    </row>
    <row r="62953" spans="7:7">
      <c r="G62953"/>
    </row>
    <row r="62954" spans="7:7">
      <c r="G62954"/>
    </row>
    <row r="62955" spans="7:7">
      <c r="G62955"/>
    </row>
    <row r="62956" spans="7:7">
      <c r="G62956"/>
    </row>
    <row r="62957" spans="7:7">
      <c r="G62957"/>
    </row>
    <row r="62958" spans="7:7">
      <c r="G62958"/>
    </row>
    <row r="62959" spans="7:7">
      <c r="G62959"/>
    </row>
    <row r="62960" spans="7:7">
      <c r="G62960"/>
    </row>
    <row r="62961" spans="7:7">
      <c r="G62961"/>
    </row>
    <row r="62962" spans="7:7">
      <c r="G62962"/>
    </row>
    <row r="62963" spans="7:7">
      <c r="G62963"/>
    </row>
    <row r="62964" spans="7:7">
      <c r="G62964"/>
    </row>
    <row r="62965" spans="7:7">
      <c r="G62965"/>
    </row>
    <row r="62966" spans="7:7">
      <c r="G62966"/>
    </row>
    <row r="62967" spans="7:7">
      <c r="G62967"/>
    </row>
    <row r="62968" spans="7:7">
      <c r="G62968"/>
    </row>
    <row r="62969" spans="7:7">
      <c r="G62969"/>
    </row>
    <row r="62970" spans="7:7">
      <c r="G62970"/>
    </row>
    <row r="62971" spans="7:7">
      <c r="G62971"/>
    </row>
    <row r="62972" spans="7:7">
      <c r="G62972"/>
    </row>
    <row r="62973" spans="7:7">
      <c r="G62973"/>
    </row>
    <row r="62974" spans="7:7">
      <c r="G62974"/>
    </row>
    <row r="62975" spans="7:7">
      <c r="G62975"/>
    </row>
    <row r="62976" spans="7:7">
      <c r="G62976"/>
    </row>
    <row r="62977" spans="7:7">
      <c r="G62977"/>
    </row>
    <row r="62978" spans="7:7">
      <c r="G62978"/>
    </row>
    <row r="62979" spans="7:7">
      <c r="G62979"/>
    </row>
    <row r="62980" spans="7:7">
      <c r="G62980"/>
    </row>
    <row r="62981" spans="7:7">
      <c r="G62981"/>
    </row>
    <row r="62982" spans="7:7">
      <c r="G62982"/>
    </row>
    <row r="62983" spans="7:7">
      <c r="G62983"/>
    </row>
    <row r="62984" spans="7:7">
      <c r="G62984"/>
    </row>
    <row r="62985" spans="7:7">
      <c r="G62985"/>
    </row>
    <row r="62986" spans="7:7">
      <c r="G62986"/>
    </row>
    <row r="62987" spans="7:7">
      <c r="G62987"/>
    </row>
    <row r="62988" spans="7:7">
      <c r="G62988"/>
    </row>
    <row r="62989" spans="7:7">
      <c r="G62989"/>
    </row>
    <row r="62990" spans="7:7">
      <c r="G62990"/>
    </row>
    <row r="62991" spans="7:7">
      <c r="G62991"/>
    </row>
    <row r="62992" spans="7:7">
      <c r="G62992"/>
    </row>
    <row r="62993" spans="7:7">
      <c r="G62993"/>
    </row>
    <row r="62994" spans="7:7">
      <c r="G62994"/>
    </row>
    <row r="62995" spans="7:7">
      <c r="G62995"/>
    </row>
    <row r="62996" spans="7:7">
      <c r="G62996"/>
    </row>
    <row r="62997" spans="7:7">
      <c r="G62997"/>
    </row>
    <row r="62998" spans="7:7">
      <c r="G62998"/>
    </row>
    <row r="62999" spans="7:7">
      <c r="G62999"/>
    </row>
    <row r="63000" spans="7:7">
      <c r="G63000"/>
    </row>
    <row r="63001" spans="7:7">
      <c r="G63001"/>
    </row>
    <row r="63002" spans="7:7">
      <c r="G63002"/>
    </row>
    <row r="63003" spans="7:7">
      <c r="G63003"/>
    </row>
    <row r="63004" spans="7:7">
      <c r="G63004"/>
    </row>
    <row r="63005" spans="7:7">
      <c r="G63005"/>
    </row>
    <row r="63006" spans="7:7">
      <c r="G63006"/>
    </row>
    <row r="63007" spans="7:7">
      <c r="G63007"/>
    </row>
    <row r="63008" spans="7:7">
      <c r="G63008"/>
    </row>
    <row r="63009" spans="7:7">
      <c r="G63009"/>
    </row>
    <row r="63010" spans="7:7">
      <c r="G63010"/>
    </row>
    <row r="63011" spans="7:7">
      <c r="G63011"/>
    </row>
    <row r="63012" spans="7:7">
      <c r="G63012"/>
    </row>
    <row r="63013" spans="7:7">
      <c r="G63013"/>
    </row>
    <row r="63014" spans="7:7">
      <c r="G63014"/>
    </row>
    <row r="63015" spans="7:7">
      <c r="G63015"/>
    </row>
    <row r="63016" spans="7:7">
      <c r="G63016"/>
    </row>
    <row r="63017" spans="7:7">
      <c r="G63017"/>
    </row>
    <row r="63018" spans="7:7">
      <c r="G63018"/>
    </row>
    <row r="63019" spans="7:7">
      <c r="G63019"/>
    </row>
    <row r="63020" spans="7:7">
      <c r="G63020"/>
    </row>
    <row r="63021" spans="7:7">
      <c r="G63021"/>
    </row>
    <row r="63022" spans="7:7">
      <c r="G63022"/>
    </row>
    <row r="63023" spans="7:7">
      <c r="G63023"/>
    </row>
    <row r="63024" spans="7:7">
      <c r="G63024"/>
    </row>
    <row r="63025" spans="7:7">
      <c r="G63025"/>
    </row>
    <row r="63026" spans="7:7">
      <c r="G63026"/>
    </row>
    <row r="63027" spans="7:7">
      <c r="G63027"/>
    </row>
    <row r="63028" spans="7:7">
      <c r="G63028"/>
    </row>
    <row r="63029" spans="7:7">
      <c r="G63029"/>
    </row>
    <row r="63030" spans="7:7">
      <c r="G63030"/>
    </row>
    <row r="63031" spans="7:7">
      <c r="G63031"/>
    </row>
    <row r="63032" spans="7:7">
      <c r="G63032"/>
    </row>
    <row r="63033" spans="7:7">
      <c r="G63033"/>
    </row>
    <row r="63034" spans="7:7">
      <c r="G63034"/>
    </row>
    <row r="63035" spans="7:7">
      <c r="G63035"/>
    </row>
    <row r="63036" spans="7:7">
      <c r="G63036"/>
    </row>
    <row r="63037" spans="7:7">
      <c r="G63037"/>
    </row>
    <row r="63038" spans="7:7">
      <c r="G63038"/>
    </row>
    <row r="63039" spans="7:7">
      <c r="G63039"/>
    </row>
    <row r="63040" spans="7:7">
      <c r="G63040"/>
    </row>
    <row r="63041" spans="7:7">
      <c r="G63041"/>
    </row>
    <row r="63042" spans="7:7">
      <c r="G63042"/>
    </row>
    <row r="63043" spans="7:7">
      <c r="G63043"/>
    </row>
    <row r="63044" spans="7:7">
      <c r="G63044"/>
    </row>
    <row r="63045" spans="7:7">
      <c r="G63045"/>
    </row>
    <row r="63046" spans="7:7">
      <c r="G63046"/>
    </row>
    <row r="63047" spans="7:7">
      <c r="G63047"/>
    </row>
    <row r="63048" spans="7:7">
      <c r="G63048"/>
    </row>
    <row r="63049" spans="7:7">
      <c r="G63049"/>
    </row>
    <row r="63050" spans="7:7">
      <c r="G63050"/>
    </row>
    <row r="63051" spans="7:7">
      <c r="G63051"/>
    </row>
    <row r="63052" spans="7:7">
      <c r="G63052"/>
    </row>
    <row r="63053" spans="7:7">
      <c r="G63053"/>
    </row>
    <row r="63054" spans="7:7">
      <c r="G63054"/>
    </row>
    <row r="63055" spans="7:7">
      <c r="G63055"/>
    </row>
    <row r="63056" spans="7:7">
      <c r="G63056"/>
    </row>
    <row r="63057" spans="7:7">
      <c r="G63057"/>
    </row>
    <row r="63058" spans="7:7">
      <c r="G63058"/>
    </row>
    <row r="63059" spans="7:7">
      <c r="G63059"/>
    </row>
    <row r="63060" spans="7:7">
      <c r="G63060"/>
    </row>
    <row r="63061" spans="7:7">
      <c r="G63061"/>
    </row>
    <row r="63062" spans="7:7">
      <c r="G63062"/>
    </row>
    <row r="63063" spans="7:7">
      <c r="G63063"/>
    </row>
    <row r="63064" spans="7:7">
      <c r="G63064"/>
    </row>
    <row r="63065" spans="7:7">
      <c r="G63065"/>
    </row>
    <row r="63066" spans="7:7">
      <c r="G63066"/>
    </row>
    <row r="63067" spans="7:7">
      <c r="G63067"/>
    </row>
    <row r="63068" spans="7:7">
      <c r="G63068"/>
    </row>
    <row r="63069" spans="7:7">
      <c r="G63069"/>
    </row>
    <row r="63070" spans="7:7">
      <c r="G63070"/>
    </row>
    <row r="63071" spans="7:7">
      <c r="G63071"/>
    </row>
    <row r="63072" spans="7:7">
      <c r="G63072"/>
    </row>
    <row r="63073" spans="7:7">
      <c r="G63073"/>
    </row>
    <row r="63074" spans="7:7">
      <c r="G63074"/>
    </row>
    <row r="63075" spans="7:7">
      <c r="G63075"/>
    </row>
    <row r="63076" spans="7:7">
      <c r="G63076"/>
    </row>
    <row r="63077" spans="7:7">
      <c r="G63077"/>
    </row>
    <row r="63078" spans="7:7">
      <c r="G63078"/>
    </row>
    <row r="63079" spans="7:7">
      <c r="G63079"/>
    </row>
    <row r="63080" spans="7:7">
      <c r="G63080"/>
    </row>
    <row r="63081" spans="7:7">
      <c r="G63081"/>
    </row>
    <row r="63082" spans="7:7">
      <c r="G63082"/>
    </row>
    <row r="63083" spans="7:7">
      <c r="G63083"/>
    </row>
    <row r="63084" spans="7:7">
      <c r="G63084"/>
    </row>
    <row r="63085" spans="7:7">
      <c r="G63085"/>
    </row>
    <row r="63086" spans="7:7">
      <c r="G63086"/>
    </row>
    <row r="63087" spans="7:7">
      <c r="G63087"/>
    </row>
    <row r="63088" spans="7:7">
      <c r="G63088"/>
    </row>
    <row r="63089" spans="7:7">
      <c r="G63089"/>
    </row>
    <row r="63090" spans="7:7">
      <c r="G63090"/>
    </row>
    <row r="63091" spans="7:7">
      <c r="G63091"/>
    </row>
    <row r="63092" spans="7:7">
      <c r="G63092"/>
    </row>
    <row r="63093" spans="7:7">
      <c r="G63093"/>
    </row>
    <row r="63094" spans="7:7">
      <c r="G63094"/>
    </row>
    <row r="63095" spans="7:7">
      <c r="G63095"/>
    </row>
    <row r="63096" spans="7:7">
      <c r="G63096"/>
    </row>
    <row r="63097" spans="7:7">
      <c r="G63097"/>
    </row>
    <row r="63098" spans="7:7">
      <c r="G63098"/>
    </row>
    <row r="63099" spans="7:7">
      <c r="G63099"/>
    </row>
    <row r="63100" spans="7:7">
      <c r="G63100"/>
    </row>
    <row r="63101" spans="7:7">
      <c r="G63101"/>
    </row>
    <row r="63102" spans="7:7">
      <c r="G63102"/>
    </row>
    <row r="63103" spans="7:7">
      <c r="G63103"/>
    </row>
    <row r="63104" spans="7:7">
      <c r="G63104"/>
    </row>
    <row r="63105" spans="7:7">
      <c r="G63105"/>
    </row>
    <row r="63106" spans="7:7">
      <c r="G63106"/>
    </row>
    <row r="63107" spans="7:7">
      <c r="G63107"/>
    </row>
    <row r="63108" spans="7:7">
      <c r="G63108"/>
    </row>
    <row r="63109" spans="7:7">
      <c r="G63109"/>
    </row>
    <row r="63110" spans="7:7">
      <c r="G63110"/>
    </row>
    <row r="63111" spans="7:7">
      <c r="G63111"/>
    </row>
    <row r="63112" spans="7:7">
      <c r="G63112"/>
    </row>
    <row r="63113" spans="7:7">
      <c r="G63113"/>
    </row>
    <row r="63114" spans="7:7">
      <c r="G63114"/>
    </row>
    <row r="63115" spans="7:7">
      <c r="G63115"/>
    </row>
    <row r="63116" spans="7:7">
      <c r="G63116"/>
    </row>
    <row r="63117" spans="7:7">
      <c r="G63117"/>
    </row>
    <row r="63118" spans="7:7">
      <c r="G63118"/>
    </row>
    <row r="63119" spans="7:7">
      <c r="G63119"/>
    </row>
    <row r="63120" spans="7:7">
      <c r="G63120"/>
    </row>
    <row r="63121" spans="7:7">
      <c r="G63121"/>
    </row>
    <row r="63122" spans="7:7">
      <c r="G63122"/>
    </row>
    <row r="63123" spans="7:7">
      <c r="G63123"/>
    </row>
    <row r="63124" spans="7:7">
      <c r="G63124"/>
    </row>
    <row r="63125" spans="7:7">
      <c r="G63125"/>
    </row>
    <row r="63126" spans="7:7">
      <c r="G63126"/>
    </row>
    <row r="63127" spans="7:7">
      <c r="G63127"/>
    </row>
    <row r="63128" spans="7:7">
      <c r="G63128"/>
    </row>
    <row r="63129" spans="7:7">
      <c r="G63129"/>
    </row>
    <row r="63130" spans="7:7">
      <c r="G63130"/>
    </row>
    <row r="63131" spans="7:7">
      <c r="G63131"/>
    </row>
    <row r="63132" spans="7:7">
      <c r="G63132"/>
    </row>
    <row r="63133" spans="7:7">
      <c r="G63133"/>
    </row>
    <row r="63134" spans="7:7">
      <c r="G63134"/>
    </row>
    <row r="63135" spans="7:7">
      <c r="G63135"/>
    </row>
    <row r="63136" spans="7:7">
      <c r="G63136"/>
    </row>
    <row r="63137" spans="7:7">
      <c r="G63137"/>
    </row>
    <row r="63138" spans="7:7">
      <c r="G63138"/>
    </row>
    <row r="63139" spans="7:7">
      <c r="G63139"/>
    </row>
    <row r="63140" spans="7:7">
      <c r="G63140"/>
    </row>
    <row r="63141" spans="7:7">
      <c r="G63141"/>
    </row>
    <row r="63142" spans="7:7">
      <c r="G63142"/>
    </row>
    <row r="63143" spans="7:7">
      <c r="G63143"/>
    </row>
    <row r="63144" spans="7:7">
      <c r="G63144"/>
    </row>
    <row r="63145" spans="7:7">
      <c r="G63145"/>
    </row>
    <row r="63146" spans="7:7">
      <c r="G63146"/>
    </row>
    <row r="63147" spans="7:7">
      <c r="G63147"/>
    </row>
    <row r="63148" spans="7:7">
      <c r="G63148"/>
    </row>
    <row r="63149" spans="7:7">
      <c r="G63149"/>
    </row>
    <row r="63150" spans="7:7">
      <c r="G63150"/>
    </row>
    <row r="63151" spans="7:7">
      <c r="G63151"/>
    </row>
    <row r="63152" spans="7:7">
      <c r="G63152"/>
    </row>
    <row r="63153" spans="7:7">
      <c r="G63153"/>
    </row>
    <row r="63154" spans="7:7">
      <c r="G63154"/>
    </row>
    <row r="63155" spans="7:7">
      <c r="G63155"/>
    </row>
    <row r="63156" spans="7:7">
      <c r="G63156"/>
    </row>
    <row r="63157" spans="7:7">
      <c r="G63157"/>
    </row>
    <row r="63158" spans="7:7">
      <c r="G63158"/>
    </row>
    <row r="63159" spans="7:7">
      <c r="G63159"/>
    </row>
    <row r="63160" spans="7:7">
      <c r="G63160"/>
    </row>
    <row r="63161" spans="7:7">
      <c r="G63161"/>
    </row>
    <row r="63162" spans="7:7">
      <c r="G63162"/>
    </row>
    <row r="63163" spans="7:7">
      <c r="G63163"/>
    </row>
    <row r="63164" spans="7:7">
      <c r="G63164"/>
    </row>
    <row r="63165" spans="7:7">
      <c r="G63165"/>
    </row>
    <row r="63166" spans="7:7">
      <c r="G63166"/>
    </row>
    <row r="63167" spans="7:7">
      <c r="G63167"/>
    </row>
    <row r="63168" spans="7:7">
      <c r="G63168"/>
    </row>
    <row r="63169" spans="7:7">
      <c r="G63169"/>
    </row>
    <row r="63170" spans="7:7">
      <c r="G63170"/>
    </row>
    <row r="63171" spans="7:7">
      <c r="G63171"/>
    </row>
    <row r="63172" spans="7:7">
      <c r="G63172"/>
    </row>
    <row r="63173" spans="7:7">
      <c r="G63173"/>
    </row>
    <row r="63174" spans="7:7">
      <c r="G63174"/>
    </row>
    <row r="63175" spans="7:7">
      <c r="G63175"/>
    </row>
    <row r="63176" spans="7:7">
      <c r="G63176"/>
    </row>
    <row r="63177" spans="7:7">
      <c r="G63177"/>
    </row>
    <row r="63178" spans="7:7">
      <c r="G63178"/>
    </row>
    <row r="63179" spans="7:7">
      <c r="G63179"/>
    </row>
    <row r="63180" spans="7:7">
      <c r="G63180"/>
    </row>
    <row r="63181" spans="7:7">
      <c r="G63181"/>
    </row>
    <row r="63182" spans="7:7">
      <c r="G63182"/>
    </row>
    <row r="63183" spans="7:7">
      <c r="G63183"/>
    </row>
    <row r="63184" spans="7:7">
      <c r="G63184"/>
    </row>
    <row r="63185" spans="7:7">
      <c r="G63185"/>
    </row>
    <row r="63186" spans="7:7">
      <c r="G63186"/>
    </row>
    <row r="63187" spans="7:7">
      <c r="G63187"/>
    </row>
    <row r="63188" spans="7:7">
      <c r="G63188"/>
    </row>
    <row r="63189" spans="7:7">
      <c r="G63189"/>
    </row>
    <row r="63190" spans="7:7">
      <c r="G63190"/>
    </row>
    <row r="63191" spans="7:7">
      <c r="G63191"/>
    </row>
    <row r="63192" spans="7:7">
      <c r="G63192"/>
    </row>
    <row r="63193" spans="7:7">
      <c r="G63193"/>
    </row>
    <row r="63194" spans="7:7">
      <c r="G63194"/>
    </row>
    <row r="63195" spans="7:7">
      <c r="G63195"/>
    </row>
    <row r="63196" spans="7:7">
      <c r="G63196"/>
    </row>
    <row r="63197" spans="7:7">
      <c r="G63197"/>
    </row>
    <row r="63198" spans="7:7">
      <c r="G63198"/>
    </row>
    <row r="63199" spans="7:7">
      <c r="G63199"/>
    </row>
    <row r="63200" spans="7:7">
      <c r="G63200"/>
    </row>
    <row r="63201" spans="7:7">
      <c r="G63201"/>
    </row>
    <row r="63202" spans="7:7">
      <c r="G63202"/>
    </row>
    <row r="63203" spans="7:7">
      <c r="G63203"/>
    </row>
    <row r="63204" spans="7:7">
      <c r="G63204"/>
    </row>
    <row r="63205" spans="7:7">
      <c r="G63205"/>
    </row>
    <row r="63206" spans="7:7">
      <c r="G63206"/>
    </row>
    <row r="63207" spans="7:7">
      <c r="G63207"/>
    </row>
    <row r="63208" spans="7:7">
      <c r="G63208"/>
    </row>
    <row r="63209" spans="7:7">
      <c r="G63209"/>
    </row>
    <row r="63210" spans="7:7">
      <c r="G63210"/>
    </row>
    <row r="63211" spans="7:7">
      <c r="G63211"/>
    </row>
    <row r="63212" spans="7:7">
      <c r="G63212"/>
    </row>
    <row r="63213" spans="7:7">
      <c r="G63213"/>
    </row>
    <row r="63214" spans="7:7">
      <c r="G63214"/>
    </row>
    <row r="63215" spans="7:7">
      <c r="G63215"/>
    </row>
    <row r="63216" spans="7:7">
      <c r="G63216"/>
    </row>
    <row r="63217" spans="7:7">
      <c r="G63217"/>
    </row>
    <row r="63218" spans="7:7">
      <c r="G63218"/>
    </row>
    <row r="63219" spans="7:7">
      <c r="G63219"/>
    </row>
    <row r="63220" spans="7:7">
      <c r="G63220"/>
    </row>
    <row r="63221" spans="7:7">
      <c r="G63221"/>
    </row>
    <row r="63222" spans="7:7">
      <c r="G63222"/>
    </row>
    <row r="63223" spans="7:7">
      <c r="G63223"/>
    </row>
    <row r="63224" spans="7:7">
      <c r="G63224"/>
    </row>
    <row r="63225" spans="7:7">
      <c r="G63225"/>
    </row>
    <row r="63226" spans="7:7">
      <c r="G63226"/>
    </row>
    <row r="63227" spans="7:7">
      <c r="G63227"/>
    </row>
    <row r="63228" spans="7:7">
      <c r="G63228"/>
    </row>
    <row r="63229" spans="7:7">
      <c r="G63229"/>
    </row>
    <row r="63230" spans="7:7">
      <c r="G63230"/>
    </row>
    <row r="63231" spans="7:7">
      <c r="G63231"/>
    </row>
    <row r="63232" spans="7:7">
      <c r="G63232"/>
    </row>
    <row r="63233" spans="7:7">
      <c r="G63233"/>
    </row>
    <row r="63234" spans="7:7">
      <c r="G63234"/>
    </row>
    <row r="63235" spans="7:7">
      <c r="G63235"/>
    </row>
    <row r="63236" spans="7:7">
      <c r="G63236"/>
    </row>
    <row r="63237" spans="7:7">
      <c r="G63237"/>
    </row>
    <row r="63238" spans="7:7">
      <c r="G63238"/>
    </row>
    <row r="63239" spans="7:7">
      <c r="G63239"/>
    </row>
    <row r="63240" spans="7:7">
      <c r="G63240"/>
    </row>
    <row r="63241" spans="7:7">
      <c r="G63241"/>
    </row>
    <row r="63242" spans="7:7">
      <c r="G63242"/>
    </row>
    <row r="63243" spans="7:7">
      <c r="G63243"/>
    </row>
    <row r="63244" spans="7:7">
      <c r="G63244"/>
    </row>
    <row r="63245" spans="7:7">
      <c r="G63245"/>
    </row>
    <row r="63246" spans="7:7">
      <c r="G63246"/>
    </row>
    <row r="63247" spans="7:7">
      <c r="G63247"/>
    </row>
    <row r="63248" spans="7:7">
      <c r="G63248"/>
    </row>
    <row r="63249" spans="7:7">
      <c r="G63249"/>
    </row>
    <row r="63250" spans="7:7">
      <c r="G63250"/>
    </row>
    <row r="63251" spans="7:7">
      <c r="G63251"/>
    </row>
    <row r="63252" spans="7:7">
      <c r="G63252"/>
    </row>
    <row r="63253" spans="7:7">
      <c r="G63253"/>
    </row>
    <row r="63254" spans="7:7">
      <c r="G63254"/>
    </row>
    <row r="63255" spans="7:7">
      <c r="G63255"/>
    </row>
    <row r="63256" spans="7:7">
      <c r="G63256"/>
    </row>
    <row r="63257" spans="7:7">
      <c r="G63257"/>
    </row>
    <row r="63258" spans="7:7">
      <c r="G63258"/>
    </row>
    <row r="63259" spans="7:7">
      <c r="G63259"/>
    </row>
    <row r="63260" spans="7:7">
      <c r="G63260"/>
    </row>
    <row r="63261" spans="7:7">
      <c r="G63261"/>
    </row>
    <row r="63262" spans="7:7">
      <c r="G63262"/>
    </row>
    <row r="63263" spans="7:7">
      <c r="G63263"/>
    </row>
    <row r="63264" spans="7:7">
      <c r="G63264"/>
    </row>
    <row r="63265" spans="7:7">
      <c r="G63265"/>
    </row>
    <row r="63266" spans="7:7">
      <c r="G63266"/>
    </row>
    <row r="63267" spans="7:7">
      <c r="G63267"/>
    </row>
    <row r="63268" spans="7:7">
      <c r="G63268"/>
    </row>
    <row r="63269" spans="7:7">
      <c r="G63269"/>
    </row>
    <row r="63270" spans="7:7">
      <c r="G63270"/>
    </row>
    <row r="63271" spans="7:7">
      <c r="G63271"/>
    </row>
    <row r="63272" spans="7:7">
      <c r="G63272"/>
    </row>
    <row r="63273" spans="7:7">
      <c r="G63273"/>
    </row>
    <row r="63274" spans="7:7">
      <c r="G63274"/>
    </row>
    <row r="63275" spans="7:7">
      <c r="G63275"/>
    </row>
    <row r="63276" spans="7:7">
      <c r="G63276"/>
    </row>
    <row r="63277" spans="7:7">
      <c r="G63277"/>
    </row>
    <row r="63278" spans="7:7">
      <c r="G63278"/>
    </row>
    <row r="63279" spans="7:7">
      <c r="G63279"/>
    </row>
    <row r="63280" spans="7:7">
      <c r="G63280"/>
    </row>
    <row r="63281" spans="7:7">
      <c r="G63281"/>
    </row>
    <row r="63282" spans="7:7">
      <c r="G63282"/>
    </row>
    <row r="63283" spans="7:7">
      <c r="G63283"/>
    </row>
    <row r="63284" spans="7:7">
      <c r="G63284"/>
    </row>
    <row r="63285" spans="7:7">
      <c r="G63285"/>
    </row>
    <row r="63286" spans="7:7">
      <c r="G63286"/>
    </row>
    <row r="63287" spans="7:7">
      <c r="G63287"/>
    </row>
    <row r="63288" spans="7:7">
      <c r="G63288"/>
    </row>
    <row r="63289" spans="7:7">
      <c r="G63289"/>
    </row>
    <row r="63290" spans="7:7">
      <c r="G63290"/>
    </row>
    <row r="63291" spans="7:7">
      <c r="G63291"/>
    </row>
    <row r="63292" spans="7:7">
      <c r="G63292"/>
    </row>
    <row r="63293" spans="7:7">
      <c r="G63293"/>
    </row>
    <row r="63294" spans="7:7">
      <c r="G63294"/>
    </row>
    <row r="63295" spans="7:7">
      <c r="G63295"/>
    </row>
    <row r="63296" spans="7:7">
      <c r="G63296"/>
    </row>
    <row r="63297" spans="7:7">
      <c r="G63297"/>
    </row>
    <row r="63298" spans="7:7">
      <c r="G63298"/>
    </row>
    <row r="63299" spans="7:7">
      <c r="G63299"/>
    </row>
    <row r="63300" spans="7:7">
      <c r="G63300"/>
    </row>
    <row r="63301" spans="7:7">
      <c r="G63301"/>
    </row>
    <row r="63302" spans="7:7">
      <c r="G63302"/>
    </row>
    <row r="63303" spans="7:7">
      <c r="G63303"/>
    </row>
    <row r="63304" spans="7:7">
      <c r="G63304"/>
    </row>
    <row r="63305" spans="7:7">
      <c r="G63305"/>
    </row>
    <row r="63306" spans="7:7">
      <c r="G63306"/>
    </row>
    <row r="63307" spans="7:7">
      <c r="G63307"/>
    </row>
    <row r="63308" spans="7:7">
      <c r="G63308"/>
    </row>
    <row r="63309" spans="7:7">
      <c r="G63309"/>
    </row>
    <row r="63310" spans="7:7">
      <c r="G63310"/>
    </row>
    <row r="63311" spans="7:7">
      <c r="G63311"/>
    </row>
    <row r="63312" spans="7:7">
      <c r="G63312"/>
    </row>
    <row r="63313" spans="7:7">
      <c r="G63313"/>
    </row>
    <row r="63314" spans="7:7">
      <c r="G63314"/>
    </row>
    <row r="63315" spans="7:7">
      <c r="G63315"/>
    </row>
    <row r="63316" spans="7:7">
      <c r="G63316"/>
    </row>
    <row r="63317" spans="7:7">
      <c r="G63317"/>
    </row>
    <row r="63318" spans="7:7">
      <c r="G63318"/>
    </row>
    <row r="63319" spans="7:7">
      <c r="G63319"/>
    </row>
    <row r="63320" spans="7:7">
      <c r="G63320"/>
    </row>
    <row r="63321" spans="7:7">
      <c r="G63321"/>
    </row>
    <row r="63322" spans="7:7">
      <c r="G63322"/>
    </row>
    <row r="63323" spans="7:7">
      <c r="G63323"/>
    </row>
    <row r="63324" spans="7:7">
      <c r="G63324"/>
    </row>
    <row r="63325" spans="7:7">
      <c r="G63325"/>
    </row>
    <row r="63326" spans="7:7">
      <c r="G63326"/>
    </row>
    <row r="63327" spans="7:7">
      <c r="G63327"/>
    </row>
    <row r="63328" spans="7:7">
      <c r="G63328"/>
    </row>
    <row r="63329" spans="7:7">
      <c r="G63329"/>
    </row>
    <row r="63330" spans="7:7">
      <c r="G63330"/>
    </row>
    <row r="63331" spans="7:7">
      <c r="G63331"/>
    </row>
    <row r="63332" spans="7:7">
      <c r="G63332"/>
    </row>
    <row r="63333" spans="7:7">
      <c r="G63333"/>
    </row>
    <row r="63334" spans="7:7">
      <c r="G63334"/>
    </row>
    <row r="63335" spans="7:7">
      <c r="G63335"/>
    </row>
    <row r="63336" spans="7:7">
      <c r="G63336"/>
    </row>
    <row r="63337" spans="7:7">
      <c r="G63337"/>
    </row>
    <row r="63338" spans="7:7">
      <c r="G63338"/>
    </row>
    <row r="63339" spans="7:7">
      <c r="G63339"/>
    </row>
    <row r="63340" spans="7:7">
      <c r="G63340"/>
    </row>
    <row r="63341" spans="7:7">
      <c r="G63341"/>
    </row>
    <row r="63342" spans="7:7">
      <c r="G63342"/>
    </row>
    <row r="63343" spans="7:7">
      <c r="G63343"/>
    </row>
    <row r="63344" spans="7:7">
      <c r="G63344"/>
    </row>
    <row r="63345" spans="7:7">
      <c r="G63345"/>
    </row>
    <row r="63346" spans="7:7">
      <c r="G63346"/>
    </row>
    <row r="63347" spans="7:7">
      <c r="G63347"/>
    </row>
    <row r="63348" spans="7:7">
      <c r="G63348"/>
    </row>
    <row r="63349" spans="7:7">
      <c r="G63349"/>
    </row>
    <row r="63350" spans="7:7">
      <c r="G63350"/>
    </row>
    <row r="63351" spans="7:7">
      <c r="G63351"/>
    </row>
    <row r="63352" spans="7:7">
      <c r="G63352"/>
    </row>
    <row r="63353" spans="7:7">
      <c r="G63353"/>
    </row>
    <row r="63354" spans="7:7">
      <c r="G63354"/>
    </row>
    <row r="63355" spans="7:7">
      <c r="G63355"/>
    </row>
    <row r="63356" spans="7:7">
      <c r="G63356"/>
    </row>
    <row r="63357" spans="7:7">
      <c r="G63357"/>
    </row>
    <row r="63358" spans="7:7">
      <c r="G63358"/>
    </row>
    <row r="63359" spans="7:7">
      <c r="G63359"/>
    </row>
    <row r="63360" spans="7:7">
      <c r="G63360"/>
    </row>
    <row r="63361" spans="7:7">
      <c r="G63361"/>
    </row>
    <row r="63362" spans="7:7">
      <c r="G63362"/>
    </row>
    <row r="63363" spans="7:7">
      <c r="G63363"/>
    </row>
    <row r="63364" spans="7:7">
      <c r="G63364"/>
    </row>
    <row r="63365" spans="7:7">
      <c r="G63365"/>
    </row>
    <row r="63366" spans="7:7">
      <c r="G63366"/>
    </row>
    <row r="63367" spans="7:7">
      <c r="G63367"/>
    </row>
    <row r="63368" spans="7:7">
      <c r="G63368"/>
    </row>
    <row r="63369" spans="7:7">
      <c r="G63369"/>
    </row>
    <row r="63370" spans="7:7">
      <c r="G63370"/>
    </row>
    <row r="63371" spans="7:7">
      <c r="G63371"/>
    </row>
    <row r="63372" spans="7:7">
      <c r="G63372"/>
    </row>
    <row r="63373" spans="7:7">
      <c r="G63373"/>
    </row>
    <row r="63374" spans="7:7">
      <c r="G63374"/>
    </row>
    <row r="63375" spans="7:7">
      <c r="G63375"/>
    </row>
    <row r="63376" spans="7:7">
      <c r="G63376"/>
    </row>
    <row r="63377" spans="7:7">
      <c r="G63377"/>
    </row>
    <row r="63378" spans="7:7">
      <c r="G63378"/>
    </row>
    <row r="63379" spans="7:7">
      <c r="G63379"/>
    </row>
    <row r="63380" spans="7:7">
      <c r="G63380"/>
    </row>
    <row r="63381" spans="7:7">
      <c r="G63381"/>
    </row>
    <row r="63382" spans="7:7">
      <c r="G63382"/>
    </row>
    <row r="63383" spans="7:7">
      <c r="G63383"/>
    </row>
    <row r="63384" spans="7:7">
      <c r="G63384"/>
    </row>
    <row r="63385" spans="7:7">
      <c r="G63385"/>
    </row>
    <row r="63386" spans="7:7">
      <c r="G63386"/>
    </row>
    <row r="63387" spans="7:7">
      <c r="G63387"/>
    </row>
    <row r="63388" spans="7:7">
      <c r="G63388"/>
    </row>
    <row r="63389" spans="7:7">
      <c r="G63389"/>
    </row>
    <row r="63390" spans="7:7">
      <c r="G63390"/>
    </row>
    <row r="63391" spans="7:7">
      <c r="G63391"/>
    </row>
    <row r="63392" spans="7:7">
      <c r="G63392"/>
    </row>
    <row r="63393" spans="7:7">
      <c r="G63393"/>
    </row>
    <row r="63394" spans="7:7">
      <c r="G63394"/>
    </row>
    <row r="63395" spans="7:7">
      <c r="G63395"/>
    </row>
    <row r="63396" spans="7:7">
      <c r="G63396"/>
    </row>
    <row r="63397" spans="7:7">
      <c r="G63397"/>
    </row>
    <row r="63398" spans="7:7">
      <c r="G63398"/>
    </row>
    <row r="63399" spans="7:7">
      <c r="G63399"/>
    </row>
    <row r="63400" spans="7:7">
      <c r="G63400"/>
    </row>
    <row r="63401" spans="7:7">
      <c r="G63401"/>
    </row>
    <row r="63402" spans="7:7">
      <c r="G63402"/>
    </row>
    <row r="63403" spans="7:7">
      <c r="G63403"/>
    </row>
    <row r="63404" spans="7:7">
      <c r="G63404"/>
    </row>
    <row r="63405" spans="7:7">
      <c r="G63405"/>
    </row>
    <row r="63406" spans="7:7">
      <c r="G63406"/>
    </row>
    <row r="63407" spans="7:7">
      <c r="G63407"/>
    </row>
    <row r="63408" spans="7:7">
      <c r="G63408"/>
    </row>
    <row r="63409" spans="7:7">
      <c r="G63409"/>
    </row>
    <row r="63410" spans="7:7">
      <c r="G63410"/>
    </row>
    <row r="63411" spans="7:7">
      <c r="G63411"/>
    </row>
    <row r="63412" spans="7:7">
      <c r="G63412"/>
    </row>
    <row r="63413" spans="7:7">
      <c r="G63413"/>
    </row>
    <row r="63414" spans="7:7">
      <c r="G63414"/>
    </row>
    <row r="63415" spans="7:7">
      <c r="G63415"/>
    </row>
    <row r="63416" spans="7:7">
      <c r="G63416"/>
    </row>
    <row r="63417" spans="7:7">
      <c r="G63417"/>
    </row>
    <row r="63418" spans="7:7">
      <c r="G63418"/>
    </row>
    <row r="63419" spans="7:7">
      <c r="G63419"/>
    </row>
    <row r="63420" spans="7:7">
      <c r="G63420"/>
    </row>
    <row r="63421" spans="7:7">
      <c r="G63421"/>
    </row>
    <row r="63422" spans="7:7">
      <c r="G63422"/>
    </row>
    <row r="63423" spans="7:7">
      <c r="G63423"/>
    </row>
    <row r="63424" spans="7:7">
      <c r="G63424"/>
    </row>
    <row r="63425" spans="7:7">
      <c r="G63425"/>
    </row>
    <row r="63426" spans="7:7">
      <c r="G63426"/>
    </row>
    <row r="63427" spans="7:7">
      <c r="G63427"/>
    </row>
    <row r="63428" spans="7:7">
      <c r="G63428"/>
    </row>
    <row r="63429" spans="7:7">
      <c r="G63429"/>
    </row>
    <row r="63430" spans="7:7">
      <c r="G63430"/>
    </row>
    <row r="63431" spans="7:7">
      <c r="G63431"/>
    </row>
    <row r="63432" spans="7:7">
      <c r="G63432"/>
    </row>
    <row r="63433" spans="7:7">
      <c r="G63433"/>
    </row>
    <row r="63434" spans="7:7">
      <c r="G63434"/>
    </row>
    <row r="63435" spans="7:7">
      <c r="G63435"/>
    </row>
    <row r="63436" spans="7:7">
      <c r="G63436"/>
    </row>
    <row r="63437" spans="7:7">
      <c r="G63437"/>
    </row>
    <row r="63438" spans="7:7">
      <c r="G63438"/>
    </row>
    <row r="63439" spans="7:7">
      <c r="G63439"/>
    </row>
    <row r="63440" spans="7:7">
      <c r="G63440"/>
    </row>
    <row r="63441" spans="7:7">
      <c r="G63441"/>
    </row>
    <row r="63442" spans="7:7">
      <c r="G63442"/>
    </row>
    <row r="63443" spans="7:7">
      <c r="G63443"/>
    </row>
    <row r="63444" spans="7:7">
      <c r="G63444"/>
    </row>
    <row r="63445" spans="7:7">
      <c r="G63445"/>
    </row>
    <row r="63446" spans="7:7">
      <c r="G63446"/>
    </row>
    <row r="63447" spans="7:7">
      <c r="G63447"/>
    </row>
    <row r="63448" spans="7:7">
      <c r="G63448"/>
    </row>
    <row r="63449" spans="7:7">
      <c r="G63449"/>
    </row>
    <row r="63450" spans="7:7">
      <c r="G63450"/>
    </row>
    <row r="63451" spans="7:7">
      <c r="G63451"/>
    </row>
    <row r="63452" spans="7:7">
      <c r="G63452"/>
    </row>
    <row r="63453" spans="7:7">
      <c r="G63453"/>
    </row>
    <row r="63454" spans="7:7">
      <c r="G63454"/>
    </row>
    <row r="63455" spans="7:7">
      <c r="G63455"/>
    </row>
    <row r="63456" spans="7:7">
      <c r="G63456"/>
    </row>
    <row r="63457" spans="7:7">
      <c r="G63457"/>
    </row>
    <row r="63458" spans="7:7">
      <c r="G63458"/>
    </row>
    <row r="63459" spans="7:7">
      <c r="G63459"/>
    </row>
    <row r="63460" spans="7:7">
      <c r="G63460"/>
    </row>
    <row r="63461" spans="7:7">
      <c r="G63461"/>
    </row>
    <row r="63462" spans="7:7">
      <c r="G63462"/>
    </row>
    <row r="63463" spans="7:7">
      <c r="G63463"/>
    </row>
    <row r="63464" spans="7:7">
      <c r="G63464"/>
    </row>
    <row r="63465" spans="7:7">
      <c r="G63465"/>
    </row>
    <row r="63466" spans="7:7">
      <c r="G63466"/>
    </row>
    <row r="63467" spans="7:7">
      <c r="G63467"/>
    </row>
    <row r="63468" spans="7:7">
      <c r="G63468"/>
    </row>
    <row r="63469" spans="7:7">
      <c r="G63469"/>
    </row>
    <row r="63470" spans="7:7">
      <c r="G63470"/>
    </row>
    <row r="63471" spans="7:7">
      <c r="G63471"/>
    </row>
    <row r="63472" spans="7:7">
      <c r="G63472"/>
    </row>
    <row r="63473" spans="7:7">
      <c r="G63473"/>
    </row>
    <row r="63474" spans="7:7">
      <c r="G63474"/>
    </row>
    <row r="63475" spans="7:7">
      <c r="G63475"/>
    </row>
    <row r="63476" spans="7:7">
      <c r="G63476"/>
    </row>
    <row r="63477" spans="7:7">
      <c r="G63477"/>
    </row>
    <row r="63478" spans="7:7">
      <c r="G63478"/>
    </row>
    <row r="63479" spans="7:7">
      <c r="G63479"/>
    </row>
    <row r="63480" spans="7:7">
      <c r="G63480"/>
    </row>
    <row r="63481" spans="7:7">
      <c r="G63481"/>
    </row>
    <row r="63482" spans="7:7">
      <c r="G63482"/>
    </row>
    <row r="63483" spans="7:7">
      <c r="G63483"/>
    </row>
    <row r="63484" spans="7:7">
      <c r="G63484"/>
    </row>
    <row r="63485" spans="7:7">
      <c r="G63485"/>
    </row>
    <row r="63486" spans="7:7">
      <c r="G63486"/>
    </row>
    <row r="63487" spans="7:7">
      <c r="G63487"/>
    </row>
    <row r="63488" spans="7:7">
      <c r="G63488"/>
    </row>
    <row r="63489" spans="7:7">
      <c r="G63489"/>
    </row>
    <row r="63490" spans="7:7">
      <c r="G63490"/>
    </row>
    <row r="63491" spans="7:7">
      <c r="G63491"/>
    </row>
    <row r="63492" spans="7:7">
      <c r="G63492"/>
    </row>
    <row r="63493" spans="7:7">
      <c r="G63493"/>
    </row>
    <row r="63494" spans="7:7">
      <c r="G63494"/>
    </row>
    <row r="63495" spans="7:7">
      <c r="G63495"/>
    </row>
    <row r="63496" spans="7:7">
      <c r="G63496"/>
    </row>
    <row r="63497" spans="7:7">
      <c r="G63497"/>
    </row>
    <row r="63498" spans="7:7">
      <c r="G63498"/>
    </row>
    <row r="63499" spans="7:7">
      <c r="G63499"/>
    </row>
    <row r="63500" spans="7:7">
      <c r="G63500"/>
    </row>
    <row r="63501" spans="7:7">
      <c r="G63501"/>
    </row>
    <row r="63502" spans="7:7">
      <c r="G63502"/>
    </row>
    <row r="63503" spans="7:7">
      <c r="G63503"/>
    </row>
    <row r="63504" spans="7:7">
      <c r="G63504"/>
    </row>
    <row r="63505" spans="7:7">
      <c r="G63505"/>
    </row>
    <row r="63506" spans="7:7">
      <c r="G63506"/>
    </row>
    <row r="63507" spans="7:7">
      <c r="G63507"/>
    </row>
    <row r="63508" spans="7:7">
      <c r="G63508"/>
    </row>
    <row r="63509" spans="7:7">
      <c r="G63509"/>
    </row>
    <row r="63510" spans="7:7">
      <c r="G63510"/>
    </row>
    <row r="63511" spans="7:7">
      <c r="G63511"/>
    </row>
    <row r="63512" spans="7:7">
      <c r="G63512"/>
    </row>
    <row r="63513" spans="7:7">
      <c r="G63513"/>
    </row>
    <row r="63514" spans="7:7">
      <c r="G63514"/>
    </row>
    <row r="63515" spans="7:7">
      <c r="G63515"/>
    </row>
    <row r="63516" spans="7:7">
      <c r="G63516"/>
    </row>
    <row r="63517" spans="7:7">
      <c r="G63517"/>
    </row>
    <row r="63518" spans="7:7">
      <c r="G63518"/>
    </row>
    <row r="63519" spans="7:7">
      <c r="G63519"/>
    </row>
    <row r="63520" spans="7:7">
      <c r="G63520"/>
    </row>
    <row r="63521" spans="7:7">
      <c r="G63521"/>
    </row>
    <row r="63522" spans="7:7">
      <c r="G63522"/>
    </row>
    <row r="63523" spans="7:7">
      <c r="G63523"/>
    </row>
    <row r="63524" spans="7:7">
      <c r="G63524"/>
    </row>
    <row r="63525" spans="7:7">
      <c r="G63525"/>
    </row>
    <row r="63526" spans="7:7">
      <c r="G63526"/>
    </row>
    <row r="63527" spans="7:7">
      <c r="G63527"/>
    </row>
    <row r="63528" spans="7:7">
      <c r="G63528"/>
    </row>
    <row r="63529" spans="7:7">
      <c r="G63529"/>
    </row>
    <row r="63530" spans="7:7">
      <c r="G63530"/>
    </row>
    <row r="63531" spans="7:7">
      <c r="G63531"/>
    </row>
    <row r="63532" spans="7:7">
      <c r="G63532"/>
    </row>
    <row r="63533" spans="7:7">
      <c r="G63533"/>
    </row>
    <row r="63534" spans="7:7">
      <c r="G63534"/>
    </row>
    <row r="63535" spans="7:7">
      <c r="G63535"/>
    </row>
    <row r="63536" spans="7:7">
      <c r="G63536"/>
    </row>
    <row r="63537" spans="7:7">
      <c r="G63537"/>
    </row>
    <row r="63538" spans="7:7">
      <c r="G63538"/>
    </row>
    <row r="63539" spans="7:7">
      <c r="G63539"/>
    </row>
    <row r="63540" spans="7:7">
      <c r="G63540"/>
    </row>
    <row r="63541" spans="7:7">
      <c r="G63541"/>
    </row>
    <row r="63542" spans="7:7">
      <c r="G63542"/>
    </row>
    <row r="63543" spans="7:7">
      <c r="G63543"/>
    </row>
    <row r="63544" spans="7:7">
      <c r="G63544"/>
    </row>
    <row r="63545" spans="7:7">
      <c r="G63545"/>
    </row>
    <row r="63546" spans="7:7">
      <c r="G63546"/>
    </row>
    <row r="63547" spans="7:7">
      <c r="G63547"/>
    </row>
    <row r="63548" spans="7:7">
      <c r="G63548"/>
    </row>
    <row r="63549" spans="7:7">
      <c r="G63549"/>
    </row>
    <row r="63550" spans="7:7">
      <c r="G63550"/>
    </row>
    <row r="63551" spans="7:7">
      <c r="G63551"/>
    </row>
    <row r="63552" spans="7:7">
      <c r="G63552"/>
    </row>
    <row r="63553" spans="7:7">
      <c r="G63553"/>
    </row>
    <row r="63554" spans="7:7">
      <c r="G63554"/>
    </row>
    <row r="63555" spans="7:7">
      <c r="G63555"/>
    </row>
    <row r="63556" spans="7:7">
      <c r="G63556"/>
    </row>
    <row r="63557" spans="7:7">
      <c r="G63557"/>
    </row>
    <row r="63558" spans="7:7">
      <c r="G63558"/>
    </row>
    <row r="63559" spans="7:7">
      <c r="G63559"/>
    </row>
    <row r="63560" spans="7:7">
      <c r="G63560"/>
    </row>
    <row r="63561" spans="7:7">
      <c r="G63561"/>
    </row>
    <row r="63562" spans="7:7">
      <c r="G63562"/>
    </row>
    <row r="63563" spans="7:7">
      <c r="G63563"/>
    </row>
    <row r="63564" spans="7:7">
      <c r="G63564"/>
    </row>
    <row r="63565" spans="7:7">
      <c r="G63565"/>
    </row>
    <row r="63566" spans="7:7">
      <c r="G63566"/>
    </row>
    <row r="63567" spans="7:7">
      <c r="G63567"/>
    </row>
    <row r="63568" spans="7:7">
      <c r="G63568"/>
    </row>
    <row r="63569" spans="7:7">
      <c r="G63569"/>
    </row>
    <row r="63570" spans="7:7">
      <c r="G63570"/>
    </row>
    <row r="63571" spans="7:7">
      <c r="G63571"/>
    </row>
    <row r="63572" spans="7:7">
      <c r="G63572"/>
    </row>
    <row r="63573" spans="7:7">
      <c r="G63573"/>
    </row>
    <row r="63574" spans="7:7">
      <c r="G63574"/>
    </row>
    <row r="63575" spans="7:7">
      <c r="G63575"/>
    </row>
    <row r="63576" spans="7:7">
      <c r="G63576"/>
    </row>
    <row r="63577" spans="7:7">
      <c r="G63577"/>
    </row>
    <row r="63578" spans="7:7">
      <c r="G63578"/>
    </row>
    <row r="63579" spans="7:7">
      <c r="G63579"/>
    </row>
    <row r="63580" spans="7:7">
      <c r="G63580"/>
    </row>
    <row r="63581" spans="7:7">
      <c r="G63581"/>
    </row>
    <row r="63582" spans="7:7">
      <c r="G63582"/>
    </row>
    <row r="63583" spans="7:7">
      <c r="G63583"/>
    </row>
    <row r="63584" spans="7:7">
      <c r="G63584"/>
    </row>
    <row r="63585" spans="7:7">
      <c r="G63585"/>
    </row>
    <row r="63586" spans="7:7">
      <c r="G63586"/>
    </row>
    <row r="63587" spans="7:7">
      <c r="G63587"/>
    </row>
    <row r="63588" spans="7:7">
      <c r="G63588"/>
    </row>
    <row r="63589" spans="7:7">
      <c r="G63589"/>
    </row>
    <row r="63590" spans="7:7">
      <c r="G63590"/>
    </row>
    <row r="63591" spans="7:7">
      <c r="G63591"/>
    </row>
    <row r="63592" spans="7:7">
      <c r="G63592"/>
    </row>
    <row r="63593" spans="7:7">
      <c r="G63593"/>
    </row>
    <row r="63594" spans="7:7">
      <c r="G63594"/>
    </row>
    <row r="63595" spans="7:7">
      <c r="G63595"/>
    </row>
    <row r="63596" spans="7:7">
      <c r="G63596"/>
    </row>
    <row r="63597" spans="7:7">
      <c r="G63597"/>
    </row>
    <row r="63598" spans="7:7">
      <c r="G63598"/>
    </row>
    <row r="63599" spans="7:7">
      <c r="G63599"/>
    </row>
    <row r="63600" spans="7:7">
      <c r="G63600"/>
    </row>
    <row r="63601" spans="7:7">
      <c r="G63601"/>
    </row>
    <row r="63602" spans="7:7">
      <c r="G63602"/>
    </row>
    <row r="63603" spans="7:7">
      <c r="G63603"/>
    </row>
    <row r="63604" spans="7:7">
      <c r="G63604"/>
    </row>
    <row r="63605" spans="7:7">
      <c r="G63605"/>
    </row>
    <row r="63606" spans="7:7">
      <c r="G63606"/>
    </row>
    <row r="63607" spans="7:7">
      <c r="G63607"/>
    </row>
    <row r="63608" spans="7:7">
      <c r="G63608"/>
    </row>
    <row r="63609" spans="7:7">
      <c r="G63609"/>
    </row>
    <row r="63610" spans="7:7">
      <c r="G63610"/>
    </row>
    <row r="63611" spans="7:7">
      <c r="G63611"/>
    </row>
    <row r="63612" spans="7:7">
      <c r="G63612"/>
    </row>
    <row r="63613" spans="7:7">
      <c r="G63613"/>
    </row>
    <row r="63614" spans="7:7">
      <c r="G63614"/>
    </row>
    <row r="63615" spans="7:7">
      <c r="G63615"/>
    </row>
    <row r="63616" spans="7:7">
      <c r="G63616"/>
    </row>
    <row r="63617" spans="7:7">
      <c r="G63617"/>
    </row>
    <row r="63618" spans="7:7">
      <c r="G63618"/>
    </row>
    <row r="63619" spans="7:7">
      <c r="G63619"/>
    </row>
    <row r="63620" spans="7:7">
      <c r="G63620"/>
    </row>
    <row r="63621" spans="7:7">
      <c r="G63621"/>
    </row>
    <row r="63622" spans="7:7">
      <c r="G63622"/>
    </row>
    <row r="63623" spans="7:7">
      <c r="G63623"/>
    </row>
    <row r="63624" spans="7:7">
      <c r="G63624"/>
    </row>
    <row r="63625" spans="7:7">
      <c r="G63625"/>
    </row>
    <row r="63626" spans="7:7">
      <c r="G63626"/>
    </row>
    <row r="63627" spans="7:7">
      <c r="G63627"/>
    </row>
    <row r="63628" spans="7:7">
      <c r="G63628"/>
    </row>
    <row r="63629" spans="7:7">
      <c r="G63629"/>
    </row>
    <row r="63630" spans="7:7">
      <c r="G63630"/>
    </row>
    <row r="63631" spans="7:7">
      <c r="G63631"/>
    </row>
    <row r="63632" spans="7:7">
      <c r="G63632"/>
    </row>
    <row r="63633" spans="7:7">
      <c r="G63633"/>
    </row>
    <row r="63634" spans="7:7">
      <c r="G63634"/>
    </row>
    <row r="63635" spans="7:7">
      <c r="G63635"/>
    </row>
    <row r="63636" spans="7:7">
      <c r="G63636"/>
    </row>
    <row r="63637" spans="7:7">
      <c r="G63637"/>
    </row>
    <row r="63638" spans="7:7">
      <c r="G63638"/>
    </row>
    <row r="63639" spans="7:7">
      <c r="G63639"/>
    </row>
    <row r="63640" spans="7:7">
      <c r="G63640"/>
    </row>
    <row r="63641" spans="7:7">
      <c r="G63641"/>
    </row>
    <row r="63642" spans="7:7">
      <c r="G63642"/>
    </row>
    <row r="63643" spans="7:7">
      <c r="G63643"/>
    </row>
    <row r="63644" spans="7:7">
      <c r="G63644"/>
    </row>
    <row r="63645" spans="7:7">
      <c r="G63645"/>
    </row>
    <row r="63646" spans="7:7">
      <c r="G63646"/>
    </row>
    <row r="63647" spans="7:7">
      <c r="G63647"/>
    </row>
    <row r="63648" spans="7:7">
      <c r="G63648"/>
    </row>
    <row r="63649" spans="7:7">
      <c r="G63649"/>
    </row>
    <row r="63650" spans="7:7">
      <c r="G63650"/>
    </row>
    <row r="63651" spans="7:7">
      <c r="G63651"/>
    </row>
    <row r="63652" spans="7:7">
      <c r="G63652"/>
    </row>
    <row r="63653" spans="7:7">
      <c r="G63653"/>
    </row>
    <row r="63654" spans="7:7">
      <c r="G63654"/>
    </row>
    <row r="63655" spans="7:7">
      <c r="G63655"/>
    </row>
    <row r="63656" spans="7:7">
      <c r="G63656"/>
    </row>
    <row r="63657" spans="7:7">
      <c r="G63657"/>
    </row>
    <row r="63658" spans="7:7">
      <c r="G63658"/>
    </row>
    <row r="63659" spans="7:7">
      <c r="G63659"/>
    </row>
    <row r="63660" spans="7:7">
      <c r="G63660"/>
    </row>
    <row r="63661" spans="7:7">
      <c r="G63661"/>
    </row>
    <row r="63662" spans="7:7">
      <c r="G63662"/>
    </row>
    <row r="63663" spans="7:7">
      <c r="G63663"/>
    </row>
    <row r="63664" spans="7:7">
      <c r="G63664"/>
    </row>
    <row r="63665" spans="7:7">
      <c r="G63665"/>
    </row>
    <row r="63666" spans="7:7">
      <c r="G63666"/>
    </row>
    <row r="63667" spans="7:7">
      <c r="G63667"/>
    </row>
    <row r="63668" spans="7:7">
      <c r="G63668"/>
    </row>
    <row r="63669" spans="7:7">
      <c r="G63669"/>
    </row>
    <row r="63670" spans="7:7">
      <c r="G63670"/>
    </row>
    <row r="63671" spans="7:7">
      <c r="G63671"/>
    </row>
    <row r="63672" spans="7:7">
      <c r="G63672"/>
    </row>
    <row r="63673" spans="7:7">
      <c r="G63673"/>
    </row>
    <row r="63674" spans="7:7">
      <c r="G63674"/>
    </row>
    <row r="63675" spans="7:7">
      <c r="G63675"/>
    </row>
    <row r="63676" spans="7:7">
      <c r="G63676"/>
    </row>
    <row r="63677" spans="7:7">
      <c r="G63677"/>
    </row>
    <row r="63678" spans="7:7">
      <c r="G63678"/>
    </row>
    <row r="63679" spans="7:7">
      <c r="G63679"/>
    </row>
    <row r="63680" spans="7:7">
      <c r="G63680"/>
    </row>
    <row r="63681" spans="7:7">
      <c r="G63681"/>
    </row>
    <row r="63682" spans="7:7">
      <c r="G63682"/>
    </row>
    <row r="63683" spans="7:7">
      <c r="G63683"/>
    </row>
    <row r="63684" spans="7:7">
      <c r="G63684"/>
    </row>
    <row r="63685" spans="7:7">
      <c r="G63685"/>
    </row>
    <row r="63686" spans="7:7">
      <c r="G63686"/>
    </row>
    <row r="63687" spans="7:7">
      <c r="G63687"/>
    </row>
    <row r="63688" spans="7:7">
      <c r="G63688"/>
    </row>
    <row r="63689" spans="7:7">
      <c r="G63689"/>
    </row>
    <row r="63690" spans="7:7">
      <c r="G63690"/>
    </row>
    <row r="63691" spans="7:7">
      <c r="G63691"/>
    </row>
    <row r="63692" spans="7:7">
      <c r="G63692"/>
    </row>
    <row r="63693" spans="7:7">
      <c r="G63693"/>
    </row>
    <row r="63694" spans="7:7">
      <c r="G63694"/>
    </row>
    <row r="63695" spans="7:7">
      <c r="G63695"/>
    </row>
    <row r="63696" spans="7:7">
      <c r="G63696"/>
    </row>
    <row r="63697" spans="7:7">
      <c r="G63697"/>
    </row>
    <row r="63698" spans="7:7">
      <c r="G63698"/>
    </row>
    <row r="63699" spans="7:7">
      <c r="G63699"/>
    </row>
    <row r="63700" spans="7:7">
      <c r="G63700"/>
    </row>
    <row r="63701" spans="7:7">
      <c r="G63701"/>
    </row>
    <row r="63702" spans="7:7">
      <c r="G63702"/>
    </row>
    <row r="63703" spans="7:7">
      <c r="G63703"/>
    </row>
    <row r="63704" spans="7:7">
      <c r="G63704"/>
    </row>
    <row r="63705" spans="7:7">
      <c r="G63705"/>
    </row>
    <row r="63706" spans="7:7">
      <c r="G63706"/>
    </row>
    <row r="63707" spans="7:7">
      <c r="G63707"/>
    </row>
    <row r="63708" spans="7:7">
      <c r="G63708"/>
    </row>
    <row r="63709" spans="7:7">
      <c r="G63709"/>
    </row>
    <row r="63710" spans="7:7">
      <c r="G63710"/>
    </row>
    <row r="63711" spans="7:7">
      <c r="G63711"/>
    </row>
    <row r="63712" spans="7:7">
      <c r="G63712"/>
    </row>
    <row r="63713" spans="7:7">
      <c r="G63713"/>
    </row>
    <row r="63714" spans="7:7">
      <c r="G63714"/>
    </row>
    <row r="63715" spans="7:7">
      <c r="G63715"/>
    </row>
    <row r="63716" spans="7:7">
      <c r="G63716"/>
    </row>
    <row r="63717" spans="7:7">
      <c r="G63717"/>
    </row>
    <row r="63718" spans="7:7">
      <c r="G63718"/>
    </row>
    <row r="63719" spans="7:7">
      <c r="G63719"/>
    </row>
    <row r="63720" spans="7:7">
      <c r="G63720"/>
    </row>
    <row r="63721" spans="7:7">
      <c r="G63721"/>
    </row>
    <row r="63722" spans="7:7">
      <c r="G63722"/>
    </row>
    <row r="63723" spans="7:7">
      <c r="G63723"/>
    </row>
    <row r="63724" spans="7:7">
      <c r="G63724"/>
    </row>
    <row r="63725" spans="7:7">
      <c r="G63725"/>
    </row>
    <row r="63726" spans="7:7">
      <c r="G63726"/>
    </row>
    <row r="63727" spans="7:7">
      <c r="G63727"/>
    </row>
    <row r="63728" spans="7:7">
      <c r="G63728"/>
    </row>
    <row r="63729" spans="7:7">
      <c r="G63729"/>
    </row>
    <row r="63730" spans="7:7">
      <c r="G63730"/>
    </row>
    <row r="63731" spans="7:7">
      <c r="G63731"/>
    </row>
    <row r="63732" spans="7:7">
      <c r="G63732"/>
    </row>
    <row r="63733" spans="7:7">
      <c r="G63733"/>
    </row>
    <row r="63734" spans="7:7">
      <c r="G63734"/>
    </row>
    <row r="63735" spans="7:7">
      <c r="G63735"/>
    </row>
    <row r="63736" spans="7:7">
      <c r="G63736"/>
    </row>
    <row r="63737" spans="7:7">
      <c r="G63737"/>
    </row>
    <row r="63738" spans="7:7">
      <c r="G63738"/>
    </row>
    <row r="63739" spans="7:7">
      <c r="G63739"/>
    </row>
    <row r="63740" spans="7:7">
      <c r="G63740"/>
    </row>
    <row r="63741" spans="7:7">
      <c r="G63741"/>
    </row>
    <row r="63742" spans="7:7">
      <c r="G63742"/>
    </row>
    <row r="63743" spans="7:7">
      <c r="G63743"/>
    </row>
    <row r="63744" spans="7:7">
      <c r="G63744"/>
    </row>
    <row r="63745" spans="7:7">
      <c r="G63745"/>
    </row>
    <row r="63746" spans="7:7">
      <c r="G63746"/>
    </row>
    <row r="63747" spans="7:7">
      <c r="G63747"/>
    </row>
    <row r="63748" spans="7:7">
      <c r="G63748"/>
    </row>
    <row r="63749" spans="7:7">
      <c r="G63749"/>
    </row>
    <row r="63750" spans="7:7">
      <c r="G63750"/>
    </row>
    <row r="63751" spans="7:7">
      <c r="G63751"/>
    </row>
    <row r="63752" spans="7:7">
      <c r="G63752"/>
    </row>
    <row r="63753" spans="7:7">
      <c r="G63753"/>
    </row>
    <row r="63754" spans="7:7">
      <c r="G63754"/>
    </row>
    <row r="63755" spans="7:7">
      <c r="G63755"/>
    </row>
    <row r="63756" spans="7:7">
      <c r="G63756"/>
    </row>
    <row r="63757" spans="7:7">
      <c r="G63757"/>
    </row>
    <row r="63758" spans="7:7">
      <c r="G63758"/>
    </row>
    <row r="63759" spans="7:7">
      <c r="G63759"/>
    </row>
    <row r="63760" spans="7:7">
      <c r="G63760"/>
    </row>
    <row r="63761" spans="7:7">
      <c r="G63761"/>
    </row>
    <row r="63762" spans="7:7">
      <c r="G63762"/>
    </row>
    <row r="63763" spans="7:7">
      <c r="G63763"/>
    </row>
    <row r="63764" spans="7:7">
      <c r="G63764"/>
    </row>
    <row r="63765" spans="7:7">
      <c r="G63765"/>
    </row>
    <row r="63766" spans="7:7">
      <c r="G63766"/>
    </row>
    <row r="63767" spans="7:7">
      <c r="G63767"/>
    </row>
    <row r="63768" spans="7:7">
      <c r="G63768"/>
    </row>
    <row r="63769" spans="7:7">
      <c r="G63769"/>
    </row>
    <row r="63770" spans="7:7">
      <c r="G63770"/>
    </row>
    <row r="63771" spans="7:7">
      <c r="G63771"/>
    </row>
    <row r="63772" spans="7:7">
      <c r="G63772"/>
    </row>
    <row r="63773" spans="7:7">
      <c r="G63773"/>
    </row>
    <row r="63774" spans="7:7">
      <c r="G63774"/>
    </row>
    <row r="63775" spans="7:7">
      <c r="G63775"/>
    </row>
    <row r="63776" spans="7:7">
      <c r="G63776"/>
    </row>
    <row r="63777" spans="7:7">
      <c r="G63777"/>
    </row>
    <row r="63778" spans="7:7">
      <c r="G63778"/>
    </row>
    <row r="63779" spans="7:7">
      <c r="G63779"/>
    </row>
    <row r="63780" spans="7:7">
      <c r="G63780"/>
    </row>
    <row r="63781" spans="7:7">
      <c r="G63781"/>
    </row>
    <row r="63782" spans="7:7">
      <c r="G63782"/>
    </row>
    <row r="63783" spans="7:7">
      <c r="G63783"/>
    </row>
    <row r="63784" spans="7:7">
      <c r="G63784"/>
    </row>
    <row r="63785" spans="7:7">
      <c r="G63785"/>
    </row>
    <row r="63786" spans="7:7">
      <c r="G63786"/>
    </row>
    <row r="63787" spans="7:7">
      <c r="G63787"/>
    </row>
    <row r="63788" spans="7:7">
      <c r="G63788"/>
    </row>
    <row r="63789" spans="7:7">
      <c r="G63789"/>
    </row>
    <row r="63790" spans="7:7">
      <c r="G63790"/>
    </row>
    <row r="63791" spans="7:7">
      <c r="G63791"/>
    </row>
    <row r="63792" spans="7:7">
      <c r="G63792"/>
    </row>
    <row r="63793" spans="7:7">
      <c r="G63793"/>
    </row>
    <row r="63794" spans="7:7">
      <c r="G63794"/>
    </row>
    <row r="63795" spans="7:7">
      <c r="G63795"/>
    </row>
    <row r="63796" spans="7:7">
      <c r="G63796"/>
    </row>
    <row r="63797" spans="7:7">
      <c r="G63797"/>
    </row>
    <row r="63798" spans="7:7">
      <c r="G63798"/>
    </row>
    <row r="63799" spans="7:7">
      <c r="G63799"/>
    </row>
    <row r="63800" spans="7:7">
      <c r="G63800"/>
    </row>
    <row r="63801" spans="7:7">
      <c r="G63801"/>
    </row>
    <row r="63802" spans="7:7">
      <c r="G63802"/>
    </row>
    <row r="63803" spans="7:7">
      <c r="G63803"/>
    </row>
    <row r="63804" spans="7:7">
      <c r="G63804"/>
    </row>
    <row r="63805" spans="7:7">
      <c r="G63805"/>
    </row>
    <row r="63806" spans="7:7">
      <c r="G63806"/>
    </row>
    <row r="63807" spans="7:7">
      <c r="G63807"/>
    </row>
    <row r="63808" spans="7:7">
      <c r="G63808"/>
    </row>
    <row r="63809" spans="7:7">
      <c r="G63809"/>
    </row>
    <row r="63810" spans="7:7">
      <c r="G63810"/>
    </row>
    <row r="63811" spans="7:7">
      <c r="G63811"/>
    </row>
    <row r="63812" spans="7:7">
      <c r="G63812"/>
    </row>
    <row r="63813" spans="7:7">
      <c r="G63813"/>
    </row>
    <row r="63814" spans="7:7">
      <c r="G63814"/>
    </row>
    <row r="63815" spans="7:7">
      <c r="G63815"/>
    </row>
    <row r="63816" spans="7:7">
      <c r="G63816"/>
    </row>
    <row r="63817" spans="7:7">
      <c r="G63817"/>
    </row>
    <row r="63818" spans="7:7">
      <c r="G63818"/>
    </row>
    <row r="63819" spans="7:7">
      <c r="G63819"/>
    </row>
    <row r="63820" spans="7:7">
      <c r="G63820"/>
    </row>
    <row r="63821" spans="7:7">
      <c r="G63821"/>
    </row>
    <row r="63822" spans="7:7">
      <c r="G63822"/>
    </row>
    <row r="63823" spans="7:7">
      <c r="G63823"/>
    </row>
    <row r="63824" spans="7:7">
      <c r="G63824"/>
    </row>
    <row r="63825" spans="7:7">
      <c r="G63825"/>
    </row>
    <row r="63826" spans="7:7">
      <c r="G63826"/>
    </row>
    <row r="63827" spans="7:7">
      <c r="G63827"/>
    </row>
    <row r="63828" spans="7:7">
      <c r="G63828"/>
    </row>
    <row r="63829" spans="7:7">
      <c r="G63829"/>
    </row>
    <row r="63830" spans="7:7">
      <c r="G63830"/>
    </row>
    <row r="63831" spans="7:7">
      <c r="G63831"/>
    </row>
    <row r="63832" spans="7:7">
      <c r="G63832"/>
    </row>
    <row r="63833" spans="7:7">
      <c r="G63833"/>
    </row>
    <row r="63834" spans="7:7">
      <c r="G63834"/>
    </row>
    <row r="63835" spans="7:7">
      <c r="G63835"/>
    </row>
    <row r="63836" spans="7:7">
      <c r="G63836"/>
    </row>
    <row r="63837" spans="7:7">
      <c r="G63837"/>
    </row>
    <row r="63838" spans="7:7">
      <c r="G63838"/>
    </row>
    <row r="63839" spans="7:7">
      <c r="G63839"/>
    </row>
    <row r="63840" spans="7:7">
      <c r="G63840"/>
    </row>
    <row r="63841" spans="7:7">
      <c r="G63841"/>
    </row>
    <row r="63842" spans="7:7">
      <c r="G63842"/>
    </row>
    <row r="63843" spans="7:7">
      <c r="G63843"/>
    </row>
    <row r="63844" spans="7:7">
      <c r="G63844"/>
    </row>
    <row r="63845" spans="7:7">
      <c r="G63845"/>
    </row>
    <row r="63846" spans="7:7">
      <c r="G63846"/>
    </row>
    <row r="63847" spans="7:7">
      <c r="G63847"/>
    </row>
    <row r="63848" spans="7:7">
      <c r="G63848"/>
    </row>
    <row r="63849" spans="7:7">
      <c r="G63849"/>
    </row>
    <row r="63850" spans="7:7">
      <c r="G63850"/>
    </row>
    <row r="63851" spans="7:7">
      <c r="G63851"/>
    </row>
    <row r="63852" spans="7:7">
      <c r="G63852"/>
    </row>
    <row r="63853" spans="7:7">
      <c r="G63853"/>
    </row>
    <row r="63854" spans="7:7">
      <c r="G63854"/>
    </row>
    <row r="63855" spans="7:7">
      <c r="G63855"/>
    </row>
    <row r="63856" spans="7:7">
      <c r="G63856"/>
    </row>
    <row r="63857" spans="7:7">
      <c r="G63857"/>
    </row>
    <row r="63858" spans="7:7">
      <c r="G63858"/>
    </row>
    <row r="63859" spans="7:7">
      <c r="G63859"/>
    </row>
    <row r="63860" spans="7:7">
      <c r="G63860"/>
    </row>
    <row r="63861" spans="7:7">
      <c r="G63861"/>
    </row>
    <row r="63862" spans="7:7">
      <c r="G63862"/>
    </row>
    <row r="63863" spans="7:7">
      <c r="G63863"/>
    </row>
    <row r="63864" spans="7:7">
      <c r="G63864"/>
    </row>
    <row r="63865" spans="7:7">
      <c r="G63865"/>
    </row>
    <row r="63866" spans="7:7">
      <c r="G63866"/>
    </row>
    <row r="63867" spans="7:7">
      <c r="G63867"/>
    </row>
    <row r="63868" spans="7:7">
      <c r="G63868"/>
    </row>
    <row r="63869" spans="7:7">
      <c r="G63869"/>
    </row>
    <row r="63870" spans="7:7">
      <c r="G63870"/>
    </row>
    <row r="63871" spans="7:7">
      <c r="G63871"/>
    </row>
    <row r="63872" spans="7:7">
      <c r="G63872"/>
    </row>
    <row r="63873" spans="7:7">
      <c r="G63873"/>
    </row>
    <row r="63874" spans="7:7">
      <c r="G63874"/>
    </row>
    <row r="63875" spans="7:7">
      <c r="G63875"/>
    </row>
    <row r="63876" spans="7:7">
      <c r="G63876"/>
    </row>
    <row r="63877" spans="7:7">
      <c r="G63877"/>
    </row>
    <row r="63878" spans="7:7">
      <c r="G63878"/>
    </row>
    <row r="63879" spans="7:7">
      <c r="G63879"/>
    </row>
    <row r="63880" spans="7:7">
      <c r="G63880"/>
    </row>
    <row r="63881" spans="7:7">
      <c r="G63881"/>
    </row>
    <row r="63882" spans="7:7">
      <c r="G63882"/>
    </row>
    <row r="63883" spans="7:7">
      <c r="G63883"/>
    </row>
    <row r="63884" spans="7:7">
      <c r="G63884"/>
    </row>
    <row r="63885" spans="7:7">
      <c r="G63885"/>
    </row>
    <row r="63886" spans="7:7">
      <c r="G63886"/>
    </row>
    <row r="63887" spans="7:7">
      <c r="G63887"/>
    </row>
    <row r="63888" spans="7:7">
      <c r="G63888"/>
    </row>
    <row r="63889" spans="7:7">
      <c r="G63889"/>
    </row>
    <row r="63890" spans="7:7">
      <c r="G63890"/>
    </row>
    <row r="63891" spans="7:7">
      <c r="G63891"/>
    </row>
    <row r="63892" spans="7:7">
      <c r="G63892"/>
    </row>
    <row r="63893" spans="7:7">
      <c r="G63893"/>
    </row>
    <row r="63894" spans="7:7">
      <c r="G63894"/>
    </row>
    <row r="63895" spans="7:7">
      <c r="G63895"/>
    </row>
    <row r="63896" spans="7:7">
      <c r="G63896"/>
    </row>
    <row r="63897" spans="7:7">
      <c r="G63897"/>
    </row>
    <row r="63898" spans="7:7">
      <c r="G63898"/>
    </row>
    <row r="63899" spans="7:7">
      <c r="G63899"/>
    </row>
    <row r="63900" spans="7:7">
      <c r="G63900"/>
    </row>
    <row r="63901" spans="7:7">
      <c r="G63901"/>
    </row>
    <row r="63902" spans="7:7">
      <c r="G63902"/>
    </row>
    <row r="63903" spans="7:7">
      <c r="G63903"/>
    </row>
    <row r="63904" spans="7:7">
      <c r="G63904"/>
    </row>
    <row r="63905" spans="7:7">
      <c r="G63905"/>
    </row>
    <row r="63906" spans="7:7">
      <c r="G63906"/>
    </row>
    <row r="63907" spans="7:7">
      <c r="G63907"/>
    </row>
    <row r="63908" spans="7:7">
      <c r="G63908"/>
    </row>
    <row r="63909" spans="7:7">
      <c r="G63909"/>
    </row>
    <row r="63910" spans="7:7">
      <c r="G63910"/>
    </row>
    <row r="63911" spans="7:7">
      <c r="G63911"/>
    </row>
    <row r="63912" spans="7:7">
      <c r="G63912"/>
    </row>
    <row r="63913" spans="7:7">
      <c r="G63913"/>
    </row>
    <row r="63914" spans="7:7">
      <c r="G63914"/>
    </row>
    <row r="63915" spans="7:7">
      <c r="G63915"/>
    </row>
    <row r="63916" spans="7:7">
      <c r="G63916"/>
    </row>
    <row r="63917" spans="7:7">
      <c r="G63917"/>
    </row>
    <row r="63918" spans="7:7">
      <c r="G63918"/>
    </row>
    <row r="63919" spans="7:7">
      <c r="G63919"/>
    </row>
    <row r="63920" spans="7:7">
      <c r="G63920"/>
    </row>
    <row r="63921" spans="7:7">
      <c r="G63921"/>
    </row>
    <row r="63922" spans="7:7">
      <c r="G63922"/>
    </row>
    <row r="63923" spans="7:7">
      <c r="G63923"/>
    </row>
    <row r="63924" spans="7:7">
      <c r="G63924"/>
    </row>
    <row r="63925" spans="7:7">
      <c r="G63925"/>
    </row>
    <row r="63926" spans="7:7">
      <c r="G63926"/>
    </row>
    <row r="63927" spans="7:7">
      <c r="G63927"/>
    </row>
    <row r="63928" spans="7:7">
      <c r="G63928"/>
    </row>
    <row r="63929" spans="7:7">
      <c r="G63929"/>
    </row>
    <row r="63930" spans="7:7">
      <c r="G63930"/>
    </row>
    <row r="63931" spans="7:7">
      <c r="G63931"/>
    </row>
    <row r="63932" spans="7:7">
      <c r="G63932"/>
    </row>
    <row r="63933" spans="7:7">
      <c r="G63933"/>
    </row>
    <row r="63934" spans="7:7">
      <c r="G63934"/>
    </row>
    <row r="63935" spans="7:7">
      <c r="G63935"/>
    </row>
    <row r="63936" spans="7:7">
      <c r="G63936"/>
    </row>
    <row r="63937" spans="7:7">
      <c r="G63937"/>
    </row>
    <row r="63938" spans="7:7">
      <c r="G63938"/>
    </row>
    <row r="63939" spans="7:7">
      <c r="G63939"/>
    </row>
    <row r="63940" spans="7:7">
      <c r="G63940"/>
    </row>
    <row r="63941" spans="7:7">
      <c r="G63941"/>
    </row>
    <row r="63942" spans="7:7">
      <c r="G63942"/>
    </row>
    <row r="63943" spans="7:7">
      <c r="G63943"/>
    </row>
    <row r="63944" spans="7:7">
      <c r="G63944"/>
    </row>
    <row r="63945" spans="7:7">
      <c r="G63945"/>
    </row>
    <row r="63946" spans="7:7">
      <c r="G63946"/>
    </row>
    <row r="63947" spans="7:7">
      <c r="G63947"/>
    </row>
    <row r="63948" spans="7:7">
      <c r="G63948"/>
    </row>
    <row r="63949" spans="7:7">
      <c r="G63949"/>
    </row>
    <row r="63950" spans="7:7">
      <c r="G63950"/>
    </row>
    <row r="63951" spans="7:7">
      <c r="G63951"/>
    </row>
    <row r="63952" spans="7:7">
      <c r="G63952"/>
    </row>
    <row r="63953" spans="7:7">
      <c r="G63953"/>
    </row>
    <row r="63954" spans="7:7">
      <c r="G63954"/>
    </row>
    <row r="63955" spans="7:7">
      <c r="G63955"/>
    </row>
    <row r="63956" spans="7:7">
      <c r="G63956"/>
    </row>
    <row r="63957" spans="7:7">
      <c r="G63957"/>
    </row>
    <row r="63958" spans="7:7">
      <c r="G63958"/>
    </row>
    <row r="63959" spans="7:7">
      <c r="G63959"/>
    </row>
    <row r="63960" spans="7:7">
      <c r="G63960"/>
    </row>
    <row r="63961" spans="7:7">
      <c r="G63961"/>
    </row>
    <row r="63962" spans="7:7">
      <c r="G63962"/>
    </row>
    <row r="63963" spans="7:7">
      <c r="G63963"/>
    </row>
    <row r="63964" spans="7:7">
      <c r="G63964"/>
    </row>
    <row r="63965" spans="7:7">
      <c r="G63965"/>
    </row>
    <row r="63966" spans="7:7">
      <c r="G63966"/>
    </row>
    <row r="63967" spans="7:7">
      <c r="G63967"/>
    </row>
    <row r="63968" spans="7:7">
      <c r="G63968"/>
    </row>
    <row r="63969" spans="7:7">
      <c r="G63969"/>
    </row>
    <row r="63970" spans="7:7">
      <c r="G63970"/>
    </row>
    <row r="63971" spans="7:7">
      <c r="G63971"/>
    </row>
    <row r="63972" spans="7:7">
      <c r="G63972"/>
    </row>
    <row r="63973" spans="7:7">
      <c r="G63973"/>
    </row>
    <row r="63974" spans="7:7">
      <c r="G63974"/>
    </row>
    <row r="63975" spans="7:7">
      <c r="G63975"/>
    </row>
    <row r="63976" spans="7:7">
      <c r="G63976"/>
    </row>
    <row r="63977" spans="7:7">
      <c r="G63977"/>
    </row>
    <row r="63978" spans="7:7">
      <c r="G63978"/>
    </row>
    <row r="63979" spans="7:7">
      <c r="G63979"/>
    </row>
    <row r="63980" spans="7:7">
      <c r="G63980"/>
    </row>
    <row r="63981" spans="7:7">
      <c r="G63981"/>
    </row>
    <row r="63982" spans="7:7">
      <c r="G63982"/>
    </row>
    <row r="63983" spans="7:7">
      <c r="G63983"/>
    </row>
    <row r="63984" spans="7:7">
      <c r="G63984"/>
    </row>
    <row r="63985" spans="7:7">
      <c r="G63985"/>
    </row>
    <row r="63986" spans="7:7">
      <c r="G63986"/>
    </row>
    <row r="63987" spans="7:7">
      <c r="G63987"/>
    </row>
    <row r="63988" spans="7:7">
      <c r="G63988"/>
    </row>
    <row r="63989" spans="7:7">
      <c r="G63989"/>
    </row>
    <row r="63990" spans="7:7">
      <c r="G63990"/>
    </row>
    <row r="63991" spans="7:7">
      <c r="G63991"/>
    </row>
    <row r="63992" spans="7:7">
      <c r="G63992"/>
    </row>
    <row r="63993" spans="7:7">
      <c r="G63993"/>
    </row>
    <row r="63994" spans="7:7">
      <c r="G63994"/>
    </row>
    <row r="63995" spans="7:7">
      <c r="G63995"/>
    </row>
    <row r="63996" spans="7:7">
      <c r="G63996"/>
    </row>
    <row r="63997" spans="7:7">
      <c r="G63997"/>
    </row>
    <row r="63998" spans="7:7">
      <c r="G63998"/>
    </row>
    <row r="63999" spans="7:7">
      <c r="G63999"/>
    </row>
    <row r="64000" spans="7:7">
      <c r="G64000"/>
    </row>
    <row r="64001" spans="7:7">
      <c r="G64001"/>
    </row>
    <row r="64002" spans="7:7">
      <c r="G64002"/>
    </row>
    <row r="64003" spans="7:7">
      <c r="G64003"/>
    </row>
    <row r="64004" spans="7:7">
      <c r="G64004"/>
    </row>
    <row r="64005" spans="7:7">
      <c r="G64005"/>
    </row>
    <row r="64006" spans="7:7">
      <c r="G64006"/>
    </row>
    <row r="64007" spans="7:7">
      <c r="G64007"/>
    </row>
    <row r="64008" spans="7:7">
      <c r="G64008"/>
    </row>
    <row r="64009" spans="7:7">
      <c r="G64009"/>
    </row>
    <row r="64010" spans="7:7">
      <c r="G64010"/>
    </row>
    <row r="64011" spans="7:7">
      <c r="G64011"/>
    </row>
    <row r="64012" spans="7:7">
      <c r="G64012"/>
    </row>
    <row r="64013" spans="7:7">
      <c r="G64013"/>
    </row>
    <row r="64014" spans="7:7">
      <c r="G64014"/>
    </row>
    <row r="64015" spans="7:7">
      <c r="G64015"/>
    </row>
    <row r="64016" spans="7:7">
      <c r="G64016"/>
    </row>
    <row r="64017" spans="7:7">
      <c r="G64017"/>
    </row>
    <row r="64018" spans="7:7">
      <c r="G64018"/>
    </row>
    <row r="64019" spans="7:7">
      <c r="G64019"/>
    </row>
    <row r="64020" spans="7:7">
      <c r="G64020"/>
    </row>
    <row r="64021" spans="7:7">
      <c r="G64021"/>
    </row>
    <row r="64022" spans="7:7">
      <c r="G64022"/>
    </row>
    <row r="64023" spans="7:7">
      <c r="G64023"/>
    </row>
    <row r="64024" spans="7:7">
      <c r="G64024"/>
    </row>
    <row r="64025" spans="7:7">
      <c r="G64025"/>
    </row>
    <row r="64026" spans="7:7">
      <c r="G64026"/>
    </row>
    <row r="64027" spans="7:7">
      <c r="G64027"/>
    </row>
    <row r="64028" spans="7:7">
      <c r="G64028"/>
    </row>
    <row r="64029" spans="7:7">
      <c r="G64029"/>
    </row>
    <row r="64030" spans="7:7">
      <c r="G64030"/>
    </row>
    <row r="64031" spans="7:7">
      <c r="G64031"/>
    </row>
    <row r="64032" spans="7:7">
      <c r="G64032"/>
    </row>
    <row r="64033" spans="7:7">
      <c r="G64033"/>
    </row>
    <row r="64034" spans="7:7">
      <c r="G64034"/>
    </row>
    <row r="64035" spans="7:7">
      <c r="G64035"/>
    </row>
    <row r="64036" spans="7:7">
      <c r="G64036"/>
    </row>
    <row r="64037" spans="7:7">
      <c r="G64037"/>
    </row>
    <row r="64038" spans="7:7">
      <c r="G64038"/>
    </row>
    <row r="64039" spans="7:7">
      <c r="G64039"/>
    </row>
    <row r="64040" spans="7:7">
      <c r="G64040"/>
    </row>
    <row r="64041" spans="7:7">
      <c r="G64041"/>
    </row>
    <row r="64042" spans="7:7">
      <c r="G64042"/>
    </row>
    <row r="64043" spans="7:7">
      <c r="G64043"/>
    </row>
    <row r="64044" spans="7:7">
      <c r="G64044"/>
    </row>
    <row r="64045" spans="7:7">
      <c r="G64045"/>
    </row>
    <row r="64046" spans="7:7">
      <c r="G64046"/>
    </row>
    <row r="64047" spans="7:7">
      <c r="G64047"/>
    </row>
    <row r="64048" spans="7:7">
      <c r="G64048"/>
    </row>
    <row r="64049" spans="7:7">
      <c r="G64049"/>
    </row>
    <row r="64050" spans="7:7">
      <c r="G64050"/>
    </row>
    <row r="64051" spans="7:7">
      <c r="G64051"/>
    </row>
    <row r="64052" spans="7:7">
      <c r="G64052"/>
    </row>
    <row r="64053" spans="7:7">
      <c r="G64053"/>
    </row>
    <row r="64054" spans="7:7">
      <c r="G64054"/>
    </row>
    <row r="64055" spans="7:7">
      <c r="G64055"/>
    </row>
    <row r="64056" spans="7:7">
      <c r="G64056"/>
    </row>
    <row r="64057" spans="7:7">
      <c r="G64057"/>
    </row>
    <row r="64058" spans="7:7">
      <c r="G64058"/>
    </row>
    <row r="64059" spans="7:7">
      <c r="G64059"/>
    </row>
    <row r="64060" spans="7:7">
      <c r="G64060"/>
    </row>
    <row r="64061" spans="7:7">
      <c r="G64061"/>
    </row>
    <row r="64062" spans="7:7">
      <c r="G64062"/>
    </row>
    <row r="64063" spans="7:7">
      <c r="G64063"/>
    </row>
    <row r="64064" spans="7:7">
      <c r="G64064"/>
    </row>
    <row r="64065" spans="7:7">
      <c r="G64065"/>
    </row>
    <row r="64066" spans="7:7">
      <c r="G64066"/>
    </row>
    <row r="64067" spans="7:7">
      <c r="G64067"/>
    </row>
    <row r="64068" spans="7:7">
      <c r="G64068"/>
    </row>
    <row r="64069" spans="7:7">
      <c r="G64069"/>
    </row>
    <row r="64070" spans="7:7">
      <c r="G64070"/>
    </row>
    <row r="64071" spans="7:7">
      <c r="G64071"/>
    </row>
    <row r="64072" spans="7:7">
      <c r="G64072"/>
    </row>
    <row r="64073" spans="7:7">
      <c r="G64073"/>
    </row>
    <row r="64074" spans="7:7">
      <c r="G64074"/>
    </row>
    <row r="64075" spans="7:7">
      <c r="G64075"/>
    </row>
    <row r="64076" spans="7:7">
      <c r="G64076"/>
    </row>
    <row r="64077" spans="7:7">
      <c r="G64077"/>
    </row>
    <row r="64078" spans="7:7">
      <c r="G64078"/>
    </row>
    <row r="64079" spans="7:7">
      <c r="G64079"/>
    </row>
    <row r="64080" spans="7:7">
      <c r="G64080"/>
    </row>
    <row r="64081" spans="7:7">
      <c r="G64081"/>
    </row>
    <row r="64082" spans="7:7">
      <c r="G64082"/>
    </row>
    <row r="64083" spans="7:7">
      <c r="G64083"/>
    </row>
    <row r="64084" spans="7:7">
      <c r="G64084"/>
    </row>
    <row r="64085" spans="7:7">
      <c r="G64085"/>
    </row>
    <row r="64086" spans="7:7">
      <c r="G64086"/>
    </row>
    <row r="64087" spans="7:7">
      <c r="G64087"/>
    </row>
    <row r="64088" spans="7:7">
      <c r="G64088"/>
    </row>
    <row r="64089" spans="7:7">
      <c r="G64089"/>
    </row>
    <row r="64090" spans="7:7">
      <c r="G64090"/>
    </row>
    <row r="64091" spans="7:7">
      <c r="G64091"/>
    </row>
    <row r="64092" spans="7:7">
      <c r="G64092"/>
    </row>
    <row r="64093" spans="7:7">
      <c r="G64093"/>
    </row>
    <row r="64094" spans="7:7">
      <c r="G64094"/>
    </row>
    <row r="64095" spans="7:7">
      <c r="G64095"/>
    </row>
    <row r="64096" spans="7:7">
      <c r="G64096"/>
    </row>
    <row r="64097" spans="7:7">
      <c r="G64097"/>
    </row>
    <row r="64098" spans="7:7">
      <c r="G64098"/>
    </row>
    <row r="64099" spans="7:7">
      <c r="G64099"/>
    </row>
    <row r="64100" spans="7:7">
      <c r="G64100"/>
    </row>
    <row r="64101" spans="7:7">
      <c r="G64101"/>
    </row>
    <row r="64102" spans="7:7">
      <c r="G64102"/>
    </row>
    <row r="64103" spans="7:7">
      <c r="G64103"/>
    </row>
    <row r="64104" spans="7:7">
      <c r="G64104"/>
    </row>
    <row r="64105" spans="7:7">
      <c r="G64105"/>
    </row>
    <row r="64106" spans="7:7">
      <c r="G64106"/>
    </row>
    <row r="64107" spans="7:7">
      <c r="G64107"/>
    </row>
    <row r="64108" spans="7:7">
      <c r="G64108"/>
    </row>
    <row r="64109" spans="7:7">
      <c r="G64109"/>
    </row>
    <row r="64110" spans="7:7">
      <c r="G64110"/>
    </row>
    <row r="64111" spans="7:7">
      <c r="G64111"/>
    </row>
    <row r="64112" spans="7:7">
      <c r="G64112"/>
    </row>
    <row r="64113" spans="7:7">
      <c r="G64113"/>
    </row>
    <row r="64114" spans="7:7">
      <c r="G64114"/>
    </row>
    <row r="64115" spans="7:7">
      <c r="G64115"/>
    </row>
    <row r="64116" spans="7:7">
      <c r="G64116"/>
    </row>
    <row r="64117" spans="7:7">
      <c r="G64117"/>
    </row>
    <row r="64118" spans="7:7">
      <c r="G64118"/>
    </row>
    <row r="64119" spans="7:7">
      <c r="G64119"/>
    </row>
    <row r="64120" spans="7:7">
      <c r="G64120"/>
    </row>
    <row r="64121" spans="7:7">
      <c r="G64121"/>
    </row>
    <row r="64122" spans="7:7">
      <c r="G64122"/>
    </row>
    <row r="64123" spans="7:7">
      <c r="G64123"/>
    </row>
    <row r="64124" spans="7:7">
      <c r="G64124"/>
    </row>
    <row r="64125" spans="7:7">
      <c r="G64125"/>
    </row>
    <row r="64126" spans="7:7">
      <c r="G64126"/>
    </row>
    <row r="64127" spans="7:7">
      <c r="G64127"/>
    </row>
    <row r="64128" spans="7:7">
      <c r="G64128"/>
    </row>
    <row r="64129" spans="7:7">
      <c r="G64129"/>
    </row>
    <row r="64130" spans="7:7">
      <c r="G64130"/>
    </row>
    <row r="64131" spans="7:7">
      <c r="G64131"/>
    </row>
    <row r="64132" spans="7:7">
      <c r="G64132"/>
    </row>
    <row r="64133" spans="7:7">
      <c r="G64133"/>
    </row>
    <row r="64134" spans="7:7">
      <c r="G64134"/>
    </row>
    <row r="64135" spans="7:7">
      <c r="G64135"/>
    </row>
    <row r="64136" spans="7:7">
      <c r="G64136"/>
    </row>
    <row r="64137" spans="7:7">
      <c r="G64137"/>
    </row>
    <row r="64138" spans="7:7">
      <c r="G64138"/>
    </row>
    <row r="64139" spans="7:7">
      <c r="G64139"/>
    </row>
    <row r="64140" spans="7:7">
      <c r="G64140"/>
    </row>
    <row r="64141" spans="7:7">
      <c r="G64141"/>
    </row>
    <row r="64142" spans="7:7">
      <c r="G64142"/>
    </row>
    <row r="64143" spans="7:7">
      <c r="G64143"/>
    </row>
    <row r="64144" spans="7:7">
      <c r="G64144"/>
    </row>
    <row r="64145" spans="7:7">
      <c r="G64145"/>
    </row>
    <row r="64146" spans="7:7">
      <c r="G64146"/>
    </row>
    <row r="64147" spans="7:7">
      <c r="G64147"/>
    </row>
    <row r="64148" spans="7:7">
      <c r="G64148"/>
    </row>
    <row r="64149" spans="7:7">
      <c r="G64149"/>
    </row>
    <row r="64150" spans="7:7">
      <c r="G64150"/>
    </row>
    <row r="64151" spans="7:7">
      <c r="G64151"/>
    </row>
    <row r="64152" spans="7:7">
      <c r="G64152"/>
    </row>
    <row r="64153" spans="7:7">
      <c r="G64153"/>
    </row>
    <row r="64154" spans="7:7">
      <c r="G64154"/>
    </row>
    <row r="64155" spans="7:7">
      <c r="G64155"/>
    </row>
    <row r="64156" spans="7:7">
      <c r="G64156"/>
    </row>
    <row r="64157" spans="7:7">
      <c r="G64157"/>
    </row>
    <row r="64158" spans="7:7">
      <c r="G64158"/>
    </row>
    <row r="64159" spans="7:7">
      <c r="G64159"/>
    </row>
    <row r="64160" spans="7:7">
      <c r="G64160"/>
    </row>
    <row r="64161" spans="7:7">
      <c r="G64161"/>
    </row>
    <row r="64162" spans="7:7">
      <c r="G64162"/>
    </row>
    <row r="64163" spans="7:7">
      <c r="G64163"/>
    </row>
    <row r="64164" spans="7:7">
      <c r="G64164"/>
    </row>
    <row r="64165" spans="7:7">
      <c r="G64165"/>
    </row>
    <row r="64166" spans="7:7">
      <c r="G64166"/>
    </row>
    <row r="64167" spans="7:7">
      <c r="G64167"/>
    </row>
    <row r="64168" spans="7:7">
      <c r="G64168"/>
    </row>
    <row r="64169" spans="7:7">
      <c r="G64169"/>
    </row>
    <row r="64170" spans="7:7">
      <c r="G64170"/>
    </row>
    <row r="64171" spans="7:7">
      <c r="G64171"/>
    </row>
    <row r="64172" spans="7:7">
      <c r="G64172"/>
    </row>
    <row r="64173" spans="7:7">
      <c r="G64173"/>
    </row>
    <row r="64174" spans="7:7">
      <c r="G64174"/>
    </row>
    <row r="64175" spans="7:7">
      <c r="G64175"/>
    </row>
    <row r="64176" spans="7:7">
      <c r="G64176"/>
    </row>
    <row r="64177" spans="7:7">
      <c r="G64177"/>
    </row>
    <row r="64178" spans="7:7">
      <c r="G64178"/>
    </row>
    <row r="64179" spans="7:7">
      <c r="G64179"/>
    </row>
    <row r="64180" spans="7:7">
      <c r="G64180"/>
    </row>
    <row r="64181" spans="7:7">
      <c r="G64181"/>
    </row>
    <row r="64182" spans="7:7">
      <c r="G64182"/>
    </row>
    <row r="64183" spans="7:7">
      <c r="G64183"/>
    </row>
    <row r="64184" spans="7:7">
      <c r="G64184"/>
    </row>
    <row r="64185" spans="7:7">
      <c r="G64185"/>
    </row>
    <row r="64186" spans="7:7">
      <c r="G64186"/>
    </row>
    <row r="64187" spans="7:7">
      <c r="G64187"/>
    </row>
    <row r="64188" spans="7:7">
      <c r="G64188"/>
    </row>
    <row r="64189" spans="7:7">
      <c r="G64189"/>
    </row>
    <row r="64190" spans="7:7">
      <c r="G64190"/>
    </row>
    <row r="64191" spans="7:7">
      <c r="G64191"/>
    </row>
    <row r="64192" spans="7:7">
      <c r="G64192"/>
    </row>
    <row r="64193" spans="7:7">
      <c r="G64193"/>
    </row>
    <row r="64194" spans="7:7">
      <c r="G64194"/>
    </row>
    <row r="64195" spans="7:7">
      <c r="G64195"/>
    </row>
    <row r="64196" spans="7:7">
      <c r="G64196"/>
    </row>
    <row r="64197" spans="7:7">
      <c r="G64197"/>
    </row>
    <row r="64198" spans="7:7">
      <c r="G64198"/>
    </row>
    <row r="64199" spans="7:7">
      <c r="G64199"/>
    </row>
    <row r="64200" spans="7:7">
      <c r="G64200"/>
    </row>
    <row r="64201" spans="7:7">
      <c r="G64201"/>
    </row>
    <row r="64202" spans="7:7">
      <c r="G64202"/>
    </row>
    <row r="64203" spans="7:7">
      <c r="G64203"/>
    </row>
    <row r="64204" spans="7:7">
      <c r="G64204"/>
    </row>
    <row r="64205" spans="7:7">
      <c r="G64205"/>
    </row>
    <row r="64206" spans="7:7">
      <c r="G64206"/>
    </row>
    <row r="64207" spans="7:7">
      <c r="G64207"/>
    </row>
    <row r="64208" spans="7:7">
      <c r="G64208"/>
    </row>
    <row r="64209" spans="7:7">
      <c r="G64209"/>
    </row>
    <row r="64210" spans="7:7">
      <c r="G64210"/>
    </row>
    <row r="64211" spans="7:7">
      <c r="G64211"/>
    </row>
    <row r="64212" spans="7:7">
      <c r="G64212"/>
    </row>
    <row r="64213" spans="7:7">
      <c r="G64213"/>
    </row>
    <row r="64214" spans="7:7">
      <c r="G64214"/>
    </row>
    <row r="64215" spans="7:7">
      <c r="G64215"/>
    </row>
    <row r="64216" spans="7:7">
      <c r="G64216"/>
    </row>
    <row r="64217" spans="7:7">
      <c r="G64217"/>
    </row>
    <row r="64218" spans="7:7">
      <c r="G64218"/>
    </row>
    <row r="64219" spans="7:7">
      <c r="G64219"/>
    </row>
    <row r="64220" spans="7:7">
      <c r="G64220"/>
    </row>
    <row r="64221" spans="7:7">
      <c r="G64221"/>
    </row>
    <row r="64222" spans="7:7">
      <c r="G64222"/>
    </row>
    <row r="64223" spans="7:7">
      <c r="G64223"/>
    </row>
    <row r="64224" spans="7:7">
      <c r="G64224"/>
    </row>
    <row r="64225" spans="7:7">
      <c r="G64225"/>
    </row>
    <row r="64226" spans="7:7">
      <c r="G64226"/>
    </row>
    <row r="64227" spans="7:7">
      <c r="G64227"/>
    </row>
    <row r="64228" spans="7:7">
      <c r="G64228"/>
    </row>
    <row r="64229" spans="7:7">
      <c r="G64229"/>
    </row>
    <row r="64230" spans="7:7">
      <c r="G64230"/>
    </row>
    <row r="64231" spans="7:7">
      <c r="G64231"/>
    </row>
    <row r="64232" spans="7:7">
      <c r="G64232"/>
    </row>
    <row r="64233" spans="7:7">
      <c r="G64233"/>
    </row>
    <row r="64234" spans="7:7">
      <c r="G64234"/>
    </row>
    <row r="64235" spans="7:7">
      <c r="G64235"/>
    </row>
    <row r="64236" spans="7:7">
      <c r="G64236"/>
    </row>
    <row r="64237" spans="7:7">
      <c r="G64237"/>
    </row>
    <row r="64238" spans="7:7">
      <c r="G64238"/>
    </row>
    <row r="64239" spans="7:7">
      <c r="G64239"/>
    </row>
    <row r="64240" spans="7:7">
      <c r="G64240"/>
    </row>
    <row r="64241" spans="7:7">
      <c r="G64241"/>
    </row>
    <row r="64242" spans="7:7">
      <c r="G64242"/>
    </row>
    <row r="64243" spans="7:7">
      <c r="G64243"/>
    </row>
    <row r="64244" spans="7:7">
      <c r="G64244"/>
    </row>
    <row r="64245" spans="7:7">
      <c r="G64245"/>
    </row>
    <row r="64246" spans="7:7">
      <c r="G64246"/>
    </row>
    <row r="64247" spans="7:7">
      <c r="G64247"/>
    </row>
    <row r="64248" spans="7:7">
      <c r="G64248"/>
    </row>
    <row r="64249" spans="7:7">
      <c r="G64249"/>
    </row>
    <row r="64250" spans="7:7">
      <c r="G64250"/>
    </row>
    <row r="64251" spans="7:7">
      <c r="G64251"/>
    </row>
    <row r="64252" spans="7:7">
      <c r="G64252"/>
    </row>
    <row r="64253" spans="7:7">
      <c r="G64253"/>
    </row>
    <row r="64254" spans="7:7">
      <c r="G64254"/>
    </row>
    <row r="64255" spans="7:7">
      <c r="G64255"/>
    </row>
    <row r="64256" spans="7:7">
      <c r="G64256"/>
    </row>
    <row r="64257" spans="7:7">
      <c r="G64257"/>
    </row>
    <row r="64258" spans="7:7">
      <c r="G64258"/>
    </row>
    <row r="64259" spans="7:7">
      <c r="G64259"/>
    </row>
    <row r="64260" spans="7:7">
      <c r="G64260"/>
    </row>
    <row r="64261" spans="7:7">
      <c r="G64261"/>
    </row>
    <row r="64262" spans="7:7">
      <c r="G64262"/>
    </row>
    <row r="64263" spans="7:7">
      <c r="G64263"/>
    </row>
    <row r="64264" spans="7:7">
      <c r="G64264"/>
    </row>
    <row r="64265" spans="7:7">
      <c r="G64265"/>
    </row>
    <row r="64266" spans="7:7">
      <c r="G64266"/>
    </row>
    <row r="64267" spans="7:7">
      <c r="G64267"/>
    </row>
    <row r="64268" spans="7:7">
      <c r="G64268"/>
    </row>
    <row r="64269" spans="7:7">
      <c r="G64269"/>
    </row>
    <row r="64270" spans="7:7">
      <c r="G64270"/>
    </row>
    <row r="64271" spans="7:7">
      <c r="G64271"/>
    </row>
    <row r="64272" spans="7:7">
      <c r="G64272"/>
    </row>
    <row r="64273" spans="7:7">
      <c r="G64273"/>
    </row>
    <row r="64274" spans="7:7">
      <c r="G64274"/>
    </row>
    <row r="64275" spans="7:7">
      <c r="G64275"/>
    </row>
    <row r="64276" spans="7:7">
      <c r="G64276"/>
    </row>
    <row r="64277" spans="7:7">
      <c r="G64277"/>
    </row>
    <row r="64278" spans="7:7">
      <c r="G64278"/>
    </row>
    <row r="64279" spans="7:7">
      <c r="G64279"/>
    </row>
    <row r="64280" spans="7:7">
      <c r="G64280"/>
    </row>
    <row r="64281" spans="7:7">
      <c r="G64281"/>
    </row>
    <row r="64282" spans="7:7">
      <c r="G64282"/>
    </row>
    <row r="64283" spans="7:7">
      <c r="G64283"/>
    </row>
    <row r="64284" spans="7:7">
      <c r="G64284"/>
    </row>
    <row r="64285" spans="7:7">
      <c r="G64285"/>
    </row>
    <row r="64286" spans="7:7">
      <c r="G64286"/>
    </row>
    <row r="64287" spans="7:7">
      <c r="G64287"/>
    </row>
    <row r="64288" spans="7:7">
      <c r="G64288"/>
    </row>
    <row r="64289" spans="7:7">
      <c r="G64289"/>
    </row>
    <row r="64290" spans="7:7">
      <c r="G64290"/>
    </row>
    <row r="64291" spans="7:7">
      <c r="G64291"/>
    </row>
    <row r="64292" spans="7:7">
      <c r="G64292"/>
    </row>
    <row r="64293" spans="7:7">
      <c r="G64293"/>
    </row>
    <row r="64294" spans="7:7">
      <c r="G64294"/>
    </row>
    <row r="64295" spans="7:7">
      <c r="G64295"/>
    </row>
    <row r="64296" spans="7:7">
      <c r="G64296"/>
    </row>
    <row r="64297" spans="7:7">
      <c r="G64297"/>
    </row>
    <row r="64298" spans="7:7">
      <c r="G64298"/>
    </row>
    <row r="64299" spans="7:7">
      <c r="G64299"/>
    </row>
    <row r="64300" spans="7:7">
      <c r="G64300"/>
    </row>
    <row r="64301" spans="7:7">
      <c r="G64301"/>
    </row>
    <row r="64302" spans="7:7">
      <c r="G64302"/>
    </row>
    <row r="64303" spans="7:7">
      <c r="G64303"/>
    </row>
    <row r="64304" spans="7:7">
      <c r="G64304"/>
    </row>
    <row r="64305" spans="7:7">
      <c r="G64305"/>
    </row>
    <row r="64306" spans="7:7">
      <c r="G64306"/>
    </row>
    <row r="64307" spans="7:7">
      <c r="G64307"/>
    </row>
    <row r="64308" spans="7:7">
      <c r="G64308"/>
    </row>
    <row r="64309" spans="7:7">
      <c r="G64309"/>
    </row>
    <row r="64310" spans="7:7">
      <c r="G64310"/>
    </row>
    <row r="64311" spans="7:7">
      <c r="G64311"/>
    </row>
    <row r="64312" spans="7:7">
      <c r="G64312"/>
    </row>
    <row r="64313" spans="7:7">
      <c r="G64313"/>
    </row>
    <row r="64314" spans="7:7">
      <c r="G64314"/>
    </row>
    <row r="64315" spans="7:7">
      <c r="G64315"/>
    </row>
    <row r="64316" spans="7:7">
      <c r="G64316"/>
    </row>
    <row r="64317" spans="7:7">
      <c r="G64317"/>
    </row>
    <row r="64318" spans="7:7">
      <c r="G64318"/>
    </row>
    <row r="64319" spans="7:7">
      <c r="G64319"/>
    </row>
    <row r="64320" spans="7:7">
      <c r="G64320"/>
    </row>
    <row r="64321" spans="7:7">
      <c r="G64321"/>
    </row>
    <row r="64322" spans="7:7">
      <c r="G64322"/>
    </row>
    <row r="64323" spans="7:7">
      <c r="G64323"/>
    </row>
    <row r="64324" spans="7:7">
      <c r="G64324"/>
    </row>
    <row r="64325" spans="7:7">
      <c r="G64325"/>
    </row>
    <row r="64326" spans="7:7">
      <c r="G64326"/>
    </row>
    <row r="64327" spans="7:7">
      <c r="G64327"/>
    </row>
    <row r="64328" spans="7:7">
      <c r="G64328"/>
    </row>
    <row r="64329" spans="7:7">
      <c r="G64329"/>
    </row>
    <row r="64330" spans="7:7">
      <c r="G64330"/>
    </row>
    <row r="64331" spans="7:7">
      <c r="G64331"/>
    </row>
    <row r="64332" spans="7:7">
      <c r="G64332"/>
    </row>
    <row r="64333" spans="7:7">
      <c r="G64333"/>
    </row>
    <row r="64334" spans="7:7">
      <c r="G64334"/>
    </row>
    <row r="64335" spans="7:7">
      <c r="G64335"/>
    </row>
    <row r="64336" spans="7:7">
      <c r="G64336"/>
    </row>
    <row r="64337" spans="7:7">
      <c r="G64337"/>
    </row>
    <row r="64338" spans="7:7">
      <c r="G64338"/>
    </row>
    <row r="64339" spans="7:7">
      <c r="G64339"/>
    </row>
    <row r="64340" spans="7:7">
      <c r="G64340"/>
    </row>
    <row r="64341" spans="7:7">
      <c r="G64341"/>
    </row>
    <row r="64342" spans="7:7">
      <c r="G64342"/>
    </row>
    <row r="64343" spans="7:7">
      <c r="G64343"/>
    </row>
    <row r="64344" spans="7:7">
      <c r="G64344"/>
    </row>
    <row r="64345" spans="7:7">
      <c r="G64345"/>
    </row>
    <row r="64346" spans="7:7">
      <c r="G64346"/>
    </row>
    <row r="64347" spans="7:7">
      <c r="G64347"/>
    </row>
    <row r="64348" spans="7:7">
      <c r="G64348"/>
    </row>
    <row r="64349" spans="7:7">
      <c r="G64349"/>
    </row>
    <row r="64350" spans="7:7">
      <c r="G64350"/>
    </row>
    <row r="64351" spans="7:7">
      <c r="G64351"/>
    </row>
    <row r="64352" spans="7:7">
      <c r="G64352"/>
    </row>
    <row r="64353" spans="7:7">
      <c r="G64353"/>
    </row>
    <row r="64354" spans="7:7">
      <c r="G64354"/>
    </row>
    <row r="64355" spans="7:7">
      <c r="G64355"/>
    </row>
    <row r="64356" spans="7:7">
      <c r="G64356"/>
    </row>
    <row r="64357" spans="7:7">
      <c r="G64357"/>
    </row>
    <row r="64358" spans="7:7">
      <c r="G64358"/>
    </row>
    <row r="64359" spans="7:7">
      <c r="G64359"/>
    </row>
    <row r="64360" spans="7:7">
      <c r="G64360"/>
    </row>
    <row r="64361" spans="7:7">
      <c r="G64361"/>
    </row>
    <row r="64362" spans="7:7">
      <c r="G64362"/>
    </row>
    <row r="64363" spans="7:7">
      <c r="G64363"/>
    </row>
    <row r="64364" spans="7:7">
      <c r="G64364"/>
    </row>
    <row r="64365" spans="7:7">
      <c r="G64365"/>
    </row>
    <row r="64366" spans="7:7">
      <c r="G64366"/>
    </row>
    <row r="64367" spans="7:7">
      <c r="G64367"/>
    </row>
    <row r="64368" spans="7:7">
      <c r="G64368"/>
    </row>
    <row r="64369" spans="7:7">
      <c r="G64369"/>
    </row>
    <row r="64370" spans="7:7">
      <c r="G64370"/>
    </row>
    <row r="64371" spans="7:7">
      <c r="G64371"/>
    </row>
    <row r="64372" spans="7:7">
      <c r="G64372"/>
    </row>
    <row r="64373" spans="7:7">
      <c r="G64373"/>
    </row>
    <row r="64374" spans="7:7">
      <c r="G64374"/>
    </row>
    <row r="64375" spans="7:7">
      <c r="G64375"/>
    </row>
    <row r="64376" spans="7:7">
      <c r="G64376"/>
    </row>
    <row r="64377" spans="7:7">
      <c r="G64377"/>
    </row>
    <row r="64378" spans="7:7">
      <c r="G64378"/>
    </row>
    <row r="64379" spans="7:7">
      <c r="G64379"/>
    </row>
    <row r="64380" spans="7:7">
      <c r="G64380"/>
    </row>
    <row r="64381" spans="7:7">
      <c r="G64381"/>
    </row>
    <row r="64382" spans="7:7">
      <c r="G64382"/>
    </row>
    <row r="64383" spans="7:7">
      <c r="G64383"/>
    </row>
    <row r="64384" spans="7:7">
      <c r="G64384"/>
    </row>
    <row r="64385" spans="7:7">
      <c r="G64385"/>
    </row>
    <row r="64386" spans="7:7">
      <c r="G64386"/>
    </row>
    <row r="64387" spans="7:7">
      <c r="G64387"/>
    </row>
    <row r="64388" spans="7:7">
      <c r="G64388"/>
    </row>
    <row r="64389" spans="7:7">
      <c r="G64389"/>
    </row>
    <row r="64390" spans="7:7">
      <c r="G64390"/>
    </row>
    <row r="64391" spans="7:7">
      <c r="G64391"/>
    </row>
    <row r="64392" spans="7:7">
      <c r="G64392"/>
    </row>
    <row r="64393" spans="7:7">
      <c r="G64393"/>
    </row>
    <row r="64394" spans="7:7">
      <c r="G64394"/>
    </row>
    <row r="64395" spans="7:7">
      <c r="G64395"/>
    </row>
    <row r="64396" spans="7:7">
      <c r="G64396"/>
    </row>
    <row r="64397" spans="7:7">
      <c r="G64397"/>
    </row>
    <row r="64398" spans="7:7">
      <c r="G64398"/>
    </row>
    <row r="64399" spans="7:7">
      <c r="G64399"/>
    </row>
    <row r="64400" spans="7:7">
      <c r="G64400"/>
    </row>
    <row r="64401" spans="7:7">
      <c r="G64401"/>
    </row>
    <row r="64402" spans="7:7">
      <c r="G64402"/>
    </row>
    <row r="64403" spans="7:7">
      <c r="G64403"/>
    </row>
    <row r="64404" spans="7:7">
      <c r="G64404"/>
    </row>
    <row r="64405" spans="7:7">
      <c r="G64405"/>
    </row>
    <row r="64406" spans="7:7">
      <c r="G64406"/>
    </row>
    <row r="64407" spans="7:7">
      <c r="G64407"/>
    </row>
    <row r="64408" spans="7:7">
      <c r="G64408"/>
    </row>
    <row r="64409" spans="7:7">
      <c r="G64409"/>
    </row>
    <row r="64410" spans="7:7">
      <c r="G64410"/>
    </row>
    <row r="64411" spans="7:7">
      <c r="G64411"/>
    </row>
    <row r="64412" spans="7:7">
      <c r="G64412"/>
    </row>
    <row r="64413" spans="7:7">
      <c r="G64413"/>
    </row>
    <row r="64414" spans="7:7">
      <c r="G64414"/>
    </row>
    <row r="64415" spans="7:7">
      <c r="G64415"/>
    </row>
    <row r="64416" spans="7:7">
      <c r="G64416"/>
    </row>
    <row r="64417" spans="7:7">
      <c r="G64417"/>
    </row>
    <row r="64418" spans="7:7">
      <c r="G64418"/>
    </row>
    <row r="64419" spans="7:7">
      <c r="G64419"/>
    </row>
    <row r="64420" spans="7:7">
      <c r="G64420"/>
    </row>
    <row r="64421" spans="7:7">
      <c r="G64421"/>
    </row>
    <row r="64422" spans="7:7">
      <c r="G64422"/>
    </row>
    <row r="64423" spans="7:7">
      <c r="G64423"/>
    </row>
    <row r="64424" spans="7:7">
      <c r="G64424"/>
    </row>
    <row r="64425" spans="7:7">
      <c r="G64425"/>
    </row>
    <row r="64426" spans="7:7">
      <c r="G64426"/>
    </row>
    <row r="64427" spans="7:7">
      <c r="G64427"/>
    </row>
    <row r="64428" spans="7:7">
      <c r="G64428"/>
    </row>
    <row r="64429" spans="7:7">
      <c r="G64429"/>
    </row>
    <row r="64430" spans="7:7">
      <c r="G64430"/>
    </row>
    <row r="64431" spans="7:7">
      <c r="G64431"/>
    </row>
    <row r="64432" spans="7:7">
      <c r="G64432"/>
    </row>
    <row r="64433" spans="7:7">
      <c r="G64433"/>
    </row>
    <row r="64434" spans="7:7">
      <c r="G64434"/>
    </row>
    <row r="64435" spans="7:7">
      <c r="G64435"/>
    </row>
    <row r="64436" spans="7:7">
      <c r="G64436"/>
    </row>
    <row r="64437" spans="7:7">
      <c r="G64437"/>
    </row>
    <row r="64438" spans="7:7">
      <c r="G64438"/>
    </row>
    <row r="64439" spans="7:7">
      <c r="G64439"/>
    </row>
    <row r="64440" spans="7:7">
      <c r="G64440"/>
    </row>
    <row r="64441" spans="7:7">
      <c r="G64441"/>
    </row>
    <row r="64442" spans="7:7">
      <c r="G64442"/>
    </row>
    <row r="64443" spans="7:7">
      <c r="G64443"/>
    </row>
    <row r="64444" spans="7:7">
      <c r="G64444"/>
    </row>
    <row r="64445" spans="7:7">
      <c r="G64445"/>
    </row>
    <row r="64446" spans="7:7">
      <c r="G64446"/>
    </row>
    <row r="64447" spans="7:7">
      <c r="G64447"/>
    </row>
    <row r="64448" spans="7:7">
      <c r="G64448"/>
    </row>
    <row r="64449" spans="7:7">
      <c r="G64449"/>
    </row>
    <row r="64450" spans="7:7">
      <c r="G64450"/>
    </row>
    <row r="64451" spans="7:7">
      <c r="G64451"/>
    </row>
    <row r="64452" spans="7:7">
      <c r="G64452"/>
    </row>
    <row r="64453" spans="7:7">
      <c r="G64453"/>
    </row>
    <row r="64454" spans="7:7">
      <c r="G64454"/>
    </row>
    <row r="64455" spans="7:7">
      <c r="G64455"/>
    </row>
    <row r="64456" spans="7:7">
      <c r="G64456"/>
    </row>
    <row r="64457" spans="7:7">
      <c r="G64457"/>
    </row>
    <row r="64458" spans="7:7">
      <c r="G64458"/>
    </row>
    <row r="64459" spans="7:7">
      <c r="G64459"/>
    </row>
    <row r="64460" spans="7:7">
      <c r="G64460"/>
    </row>
    <row r="64461" spans="7:7">
      <c r="G64461"/>
    </row>
    <row r="64462" spans="7:7">
      <c r="G64462"/>
    </row>
    <row r="64463" spans="7:7">
      <c r="G64463"/>
    </row>
    <row r="64464" spans="7:7">
      <c r="G64464"/>
    </row>
    <row r="64465" spans="7:7">
      <c r="G64465"/>
    </row>
    <row r="64466" spans="7:7">
      <c r="G64466"/>
    </row>
    <row r="64467" spans="7:7">
      <c r="G64467"/>
    </row>
    <row r="64468" spans="7:7">
      <c r="G64468"/>
    </row>
    <row r="64469" spans="7:7">
      <c r="G64469"/>
    </row>
    <row r="64470" spans="7:7">
      <c r="G64470"/>
    </row>
    <row r="64471" spans="7:7">
      <c r="G64471"/>
    </row>
    <row r="64472" spans="7:7">
      <c r="G64472"/>
    </row>
    <row r="64473" spans="7:7">
      <c r="G64473"/>
    </row>
    <row r="64474" spans="7:7">
      <c r="G64474"/>
    </row>
    <row r="64475" spans="7:7">
      <c r="G64475"/>
    </row>
    <row r="64476" spans="7:7">
      <c r="G64476"/>
    </row>
    <row r="64477" spans="7:7">
      <c r="G64477"/>
    </row>
    <row r="64478" spans="7:7">
      <c r="G64478"/>
    </row>
    <row r="64479" spans="7:7">
      <c r="G64479"/>
    </row>
    <row r="64480" spans="7:7">
      <c r="G64480"/>
    </row>
    <row r="64481" spans="7:7">
      <c r="G64481"/>
    </row>
    <row r="64482" spans="7:7">
      <c r="G64482"/>
    </row>
    <row r="64483" spans="7:7">
      <c r="G64483"/>
    </row>
    <row r="64484" spans="7:7">
      <c r="G64484"/>
    </row>
    <row r="64485" spans="7:7">
      <c r="G64485"/>
    </row>
    <row r="64486" spans="7:7">
      <c r="G64486"/>
    </row>
    <row r="64487" spans="7:7">
      <c r="G64487"/>
    </row>
    <row r="64488" spans="7:7">
      <c r="G64488"/>
    </row>
    <row r="64489" spans="7:7">
      <c r="G64489"/>
    </row>
    <row r="64490" spans="7:7">
      <c r="G64490"/>
    </row>
    <row r="64491" spans="7:7">
      <c r="G64491"/>
    </row>
    <row r="64492" spans="7:7">
      <c r="G64492"/>
    </row>
    <row r="64493" spans="7:7">
      <c r="G64493"/>
    </row>
    <row r="64494" spans="7:7">
      <c r="G64494"/>
    </row>
    <row r="64495" spans="7:7">
      <c r="G64495"/>
    </row>
    <row r="64496" spans="7:7">
      <c r="G64496"/>
    </row>
    <row r="64497" spans="7:7">
      <c r="G64497"/>
    </row>
    <row r="64498" spans="7:7">
      <c r="G64498"/>
    </row>
    <row r="64499" spans="7:7">
      <c r="G64499"/>
    </row>
    <row r="64500" spans="7:7">
      <c r="G64500"/>
    </row>
    <row r="64501" spans="7:7">
      <c r="G64501"/>
    </row>
    <row r="64502" spans="7:7">
      <c r="G64502"/>
    </row>
    <row r="64503" spans="7:7">
      <c r="G64503"/>
    </row>
    <row r="64504" spans="7:7">
      <c r="G64504"/>
    </row>
    <row r="64505" spans="7:7">
      <c r="G64505"/>
    </row>
    <row r="64506" spans="7:7">
      <c r="G64506"/>
    </row>
    <row r="64507" spans="7:7">
      <c r="G64507"/>
    </row>
    <row r="64508" spans="7:7">
      <c r="G64508"/>
    </row>
    <row r="64509" spans="7:7">
      <c r="G64509"/>
    </row>
    <row r="64510" spans="7:7">
      <c r="G64510"/>
    </row>
    <row r="64511" spans="7:7">
      <c r="G64511"/>
    </row>
    <row r="64512" spans="7:7">
      <c r="G64512"/>
    </row>
    <row r="64513" spans="7:7">
      <c r="G64513"/>
    </row>
    <row r="64514" spans="7:7">
      <c r="G64514"/>
    </row>
    <row r="64515" spans="7:7">
      <c r="G64515"/>
    </row>
    <row r="64516" spans="7:7">
      <c r="G64516"/>
    </row>
    <row r="64517" spans="7:7">
      <c r="G64517"/>
    </row>
    <row r="64518" spans="7:7">
      <c r="G64518"/>
    </row>
    <row r="64519" spans="7:7">
      <c r="G64519"/>
    </row>
    <row r="64520" spans="7:7">
      <c r="G64520"/>
    </row>
    <row r="64521" spans="7:7">
      <c r="G64521"/>
    </row>
    <row r="64522" spans="7:7">
      <c r="G64522"/>
    </row>
    <row r="64523" spans="7:7">
      <c r="G64523"/>
    </row>
    <row r="64524" spans="7:7">
      <c r="G64524"/>
    </row>
    <row r="64525" spans="7:7">
      <c r="G64525"/>
    </row>
    <row r="64526" spans="7:7">
      <c r="G64526"/>
    </row>
    <row r="64527" spans="7:7">
      <c r="G64527"/>
    </row>
    <row r="64528" spans="7:7">
      <c r="G64528"/>
    </row>
    <row r="64529" spans="7:7">
      <c r="G64529"/>
    </row>
    <row r="64530" spans="7:7">
      <c r="G64530"/>
    </row>
    <row r="64531" spans="7:7">
      <c r="G64531"/>
    </row>
    <row r="64532" spans="7:7">
      <c r="G64532"/>
    </row>
    <row r="64533" spans="7:7">
      <c r="G64533"/>
    </row>
    <row r="64534" spans="7:7">
      <c r="G64534"/>
    </row>
    <row r="64535" spans="7:7">
      <c r="G64535"/>
    </row>
    <row r="64536" spans="7:7">
      <c r="G64536"/>
    </row>
    <row r="64537" spans="7:7">
      <c r="G64537"/>
    </row>
    <row r="64538" spans="7:7">
      <c r="G64538"/>
    </row>
    <row r="64539" spans="7:7">
      <c r="G64539"/>
    </row>
    <row r="64540" spans="7:7">
      <c r="G64540"/>
    </row>
    <row r="64541" spans="7:7">
      <c r="G64541"/>
    </row>
    <row r="64542" spans="7:7">
      <c r="G64542"/>
    </row>
    <row r="64543" spans="7:7">
      <c r="G64543"/>
    </row>
    <row r="64544" spans="7:7">
      <c r="G64544"/>
    </row>
    <row r="64545" spans="7:7">
      <c r="G64545"/>
    </row>
    <row r="64546" spans="7:7">
      <c r="G64546"/>
    </row>
    <row r="64547" spans="7:7">
      <c r="G64547"/>
    </row>
    <row r="64548" spans="7:7">
      <c r="G64548"/>
    </row>
    <row r="64549" spans="7:7">
      <c r="G64549"/>
    </row>
    <row r="64550" spans="7:7">
      <c r="G64550"/>
    </row>
    <row r="64551" spans="7:7">
      <c r="G64551"/>
    </row>
    <row r="64552" spans="7:7">
      <c r="G64552"/>
    </row>
    <row r="64553" spans="7:7">
      <c r="G64553"/>
    </row>
    <row r="64554" spans="7:7">
      <c r="G64554"/>
    </row>
    <row r="64555" spans="7:7">
      <c r="G64555"/>
    </row>
    <row r="64556" spans="7:7">
      <c r="G64556"/>
    </row>
    <row r="64557" spans="7:7">
      <c r="G64557"/>
    </row>
    <row r="64558" spans="7:7">
      <c r="G64558"/>
    </row>
    <row r="64559" spans="7:7">
      <c r="G64559"/>
    </row>
    <row r="64560" spans="7:7">
      <c r="G64560"/>
    </row>
    <row r="64561" spans="7:7">
      <c r="G64561"/>
    </row>
    <row r="64562" spans="7:7">
      <c r="G64562"/>
    </row>
    <row r="64563" spans="7:7">
      <c r="G64563"/>
    </row>
    <row r="64564" spans="7:7">
      <c r="G64564"/>
    </row>
    <row r="64565" spans="7:7">
      <c r="G64565"/>
    </row>
    <row r="64566" spans="7:7">
      <c r="G64566"/>
    </row>
    <row r="64567" spans="7:7">
      <c r="G64567"/>
    </row>
    <row r="64568" spans="7:7">
      <c r="G64568"/>
    </row>
    <row r="64569" spans="7:7">
      <c r="G64569"/>
    </row>
    <row r="64570" spans="7:7">
      <c r="G64570"/>
    </row>
    <row r="64571" spans="7:7">
      <c r="G64571"/>
    </row>
    <row r="64572" spans="7:7">
      <c r="G64572"/>
    </row>
    <row r="64573" spans="7:7">
      <c r="G64573"/>
    </row>
    <row r="64574" spans="7:7">
      <c r="G64574"/>
    </row>
    <row r="64575" spans="7:7">
      <c r="G64575"/>
    </row>
    <row r="64576" spans="7:7">
      <c r="G64576"/>
    </row>
    <row r="64577" spans="7:7">
      <c r="G64577"/>
    </row>
    <row r="64578" spans="7:7">
      <c r="G64578"/>
    </row>
    <row r="64579" spans="7:7">
      <c r="G64579"/>
    </row>
    <row r="64580" spans="7:7">
      <c r="G64580"/>
    </row>
    <row r="64581" spans="7:7">
      <c r="G64581"/>
    </row>
    <row r="64582" spans="7:7">
      <c r="G64582"/>
    </row>
    <row r="64583" spans="7:7">
      <c r="G64583"/>
    </row>
    <row r="64584" spans="7:7">
      <c r="G64584"/>
    </row>
    <row r="64585" spans="7:7">
      <c r="G64585"/>
    </row>
    <row r="64586" spans="7:7">
      <c r="G64586"/>
    </row>
    <row r="64587" spans="7:7">
      <c r="G64587"/>
    </row>
    <row r="64588" spans="7:7">
      <c r="G64588"/>
    </row>
    <row r="64589" spans="7:7">
      <c r="G64589"/>
    </row>
    <row r="64590" spans="7:7">
      <c r="G64590"/>
    </row>
    <row r="64591" spans="7:7">
      <c r="G64591"/>
    </row>
    <row r="64592" spans="7:7">
      <c r="G64592"/>
    </row>
    <row r="64593" spans="7:7">
      <c r="G64593"/>
    </row>
    <row r="64594" spans="7:7">
      <c r="G64594"/>
    </row>
    <row r="64595" spans="7:7">
      <c r="G64595"/>
    </row>
    <row r="64596" spans="7:7">
      <c r="G64596"/>
    </row>
    <row r="64597" spans="7:7">
      <c r="G64597"/>
    </row>
    <row r="64598" spans="7:7">
      <c r="G64598"/>
    </row>
    <row r="64599" spans="7:7">
      <c r="G64599"/>
    </row>
    <row r="64600" spans="7:7">
      <c r="G64600"/>
    </row>
    <row r="64601" spans="7:7">
      <c r="G64601"/>
    </row>
    <row r="64602" spans="7:7">
      <c r="G64602"/>
    </row>
    <row r="64603" spans="7:7">
      <c r="G64603"/>
    </row>
    <row r="64604" spans="7:7">
      <c r="G64604"/>
    </row>
    <row r="64605" spans="7:7">
      <c r="G64605"/>
    </row>
    <row r="64606" spans="7:7">
      <c r="G64606"/>
    </row>
    <row r="64607" spans="7:7">
      <c r="G64607"/>
    </row>
    <row r="64608" spans="7:7">
      <c r="G64608"/>
    </row>
    <row r="64609" spans="7:7">
      <c r="G64609"/>
    </row>
    <row r="64610" spans="7:7">
      <c r="G64610"/>
    </row>
    <row r="64611" spans="7:7">
      <c r="G64611"/>
    </row>
    <row r="64612" spans="7:7">
      <c r="G64612"/>
    </row>
    <row r="64613" spans="7:7">
      <c r="G64613"/>
    </row>
    <row r="64614" spans="7:7">
      <c r="G64614"/>
    </row>
    <row r="64615" spans="7:7">
      <c r="G64615"/>
    </row>
    <row r="64616" spans="7:7">
      <c r="G64616"/>
    </row>
    <row r="64617" spans="7:7">
      <c r="G64617"/>
    </row>
    <row r="64618" spans="7:7">
      <c r="G64618"/>
    </row>
    <row r="64619" spans="7:7">
      <c r="G64619"/>
    </row>
    <row r="64620" spans="7:7">
      <c r="G64620"/>
    </row>
    <row r="64621" spans="7:7">
      <c r="G64621"/>
    </row>
    <row r="64622" spans="7:7">
      <c r="G64622"/>
    </row>
    <row r="64623" spans="7:7">
      <c r="G64623"/>
    </row>
    <row r="64624" spans="7:7">
      <c r="G64624"/>
    </row>
    <row r="64625" spans="7:7">
      <c r="G64625"/>
    </row>
    <row r="64626" spans="7:7">
      <c r="G64626"/>
    </row>
    <row r="64627" spans="7:7">
      <c r="G64627"/>
    </row>
    <row r="64628" spans="7:7">
      <c r="G64628"/>
    </row>
    <row r="64629" spans="7:7">
      <c r="G64629"/>
    </row>
    <row r="64630" spans="7:7">
      <c r="G64630"/>
    </row>
    <row r="64631" spans="7:7">
      <c r="G64631"/>
    </row>
    <row r="64632" spans="7:7">
      <c r="G64632"/>
    </row>
    <row r="64633" spans="7:7">
      <c r="G64633"/>
    </row>
    <row r="64634" spans="7:7">
      <c r="G64634"/>
    </row>
    <row r="64635" spans="7:7">
      <c r="G64635"/>
    </row>
    <row r="64636" spans="7:7">
      <c r="G64636"/>
    </row>
    <row r="64637" spans="7:7">
      <c r="G64637"/>
    </row>
    <row r="64638" spans="7:7">
      <c r="G64638"/>
    </row>
    <row r="64639" spans="7:7">
      <c r="G64639"/>
    </row>
    <row r="64640" spans="7:7">
      <c r="G64640"/>
    </row>
    <row r="64641" spans="7:7">
      <c r="G64641"/>
    </row>
    <row r="64642" spans="7:7">
      <c r="G64642"/>
    </row>
    <row r="64643" spans="7:7">
      <c r="G64643"/>
    </row>
    <row r="64644" spans="7:7">
      <c r="G64644"/>
    </row>
    <row r="64645" spans="7:7">
      <c r="G64645"/>
    </row>
    <row r="64646" spans="7:7">
      <c r="G64646"/>
    </row>
    <row r="64647" spans="7:7">
      <c r="G64647"/>
    </row>
    <row r="64648" spans="7:7">
      <c r="G64648"/>
    </row>
    <row r="64649" spans="7:7">
      <c r="G64649"/>
    </row>
    <row r="64650" spans="7:7">
      <c r="G64650"/>
    </row>
    <row r="64651" spans="7:7">
      <c r="G64651"/>
    </row>
    <row r="64652" spans="7:7">
      <c r="G64652"/>
    </row>
    <row r="64653" spans="7:7">
      <c r="G64653"/>
    </row>
    <row r="64654" spans="7:7">
      <c r="G64654"/>
    </row>
    <row r="64655" spans="7:7">
      <c r="G64655"/>
    </row>
    <row r="64656" spans="7:7">
      <c r="G64656"/>
    </row>
    <row r="64657" spans="7:7">
      <c r="G64657"/>
    </row>
    <row r="64658" spans="7:7">
      <c r="G64658"/>
    </row>
    <row r="64659" spans="7:7">
      <c r="G64659"/>
    </row>
    <row r="64660" spans="7:7">
      <c r="G64660"/>
    </row>
    <row r="64661" spans="7:7">
      <c r="G64661"/>
    </row>
    <row r="64662" spans="7:7">
      <c r="G64662"/>
    </row>
    <row r="64663" spans="7:7">
      <c r="G64663"/>
    </row>
    <row r="64664" spans="7:7">
      <c r="G64664"/>
    </row>
    <row r="64665" spans="7:7">
      <c r="G64665"/>
    </row>
    <row r="64666" spans="7:7">
      <c r="G64666"/>
    </row>
    <row r="64667" spans="7:7">
      <c r="G64667"/>
    </row>
    <row r="64668" spans="7:7">
      <c r="G64668"/>
    </row>
    <row r="64669" spans="7:7">
      <c r="G64669"/>
    </row>
    <row r="64670" spans="7:7">
      <c r="G64670"/>
    </row>
    <row r="64671" spans="7:7">
      <c r="G64671"/>
    </row>
    <row r="64672" spans="7:7">
      <c r="G64672"/>
    </row>
    <row r="64673" spans="7:7">
      <c r="G64673"/>
    </row>
    <row r="64674" spans="7:7">
      <c r="G64674"/>
    </row>
    <row r="64675" spans="7:7">
      <c r="G64675"/>
    </row>
    <row r="64676" spans="7:7">
      <c r="G64676"/>
    </row>
    <row r="64677" spans="7:7">
      <c r="G64677"/>
    </row>
    <row r="64678" spans="7:7">
      <c r="G64678"/>
    </row>
    <row r="64679" spans="7:7">
      <c r="G64679"/>
    </row>
    <row r="64680" spans="7:7">
      <c r="G64680"/>
    </row>
    <row r="64681" spans="7:7">
      <c r="G64681"/>
    </row>
    <row r="64682" spans="7:7">
      <c r="G64682"/>
    </row>
    <row r="64683" spans="7:7">
      <c r="G64683"/>
    </row>
    <row r="64684" spans="7:7">
      <c r="G64684"/>
    </row>
    <row r="64685" spans="7:7">
      <c r="G64685"/>
    </row>
    <row r="64686" spans="7:7">
      <c r="G64686"/>
    </row>
    <row r="64687" spans="7:7">
      <c r="G64687"/>
    </row>
    <row r="64688" spans="7:7">
      <c r="G64688"/>
    </row>
    <row r="64689" spans="7:7">
      <c r="G64689"/>
    </row>
    <row r="64690" spans="7:7">
      <c r="G64690"/>
    </row>
    <row r="64691" spans="7:7">
      <c r="G64691"/>
    </row>
    <row r="64692" spans="7:7">
      <c r="G64692"/>
    </row>
    <row r="64693" spans="7:7">
      <c r="G64693"/>
    </row>
    <row r="64694" spans="7:7">
      <c r="G64694"/>
    </row>
    <row r="64695" spans="7:7">
      <c r="G64695"/>
    </row>
    <row r="64696" spans="7:7">
      <c r="G64696"/>
    </row>
    <row r="64697" spans="7:7">
      <c r="G64697"/>
    </row>
    <row r="64698" spans="7:7">
      <c r="G64698"/>
    </row>
    <row r="64699" spans="7:7">
      <c r="G64699"/>
    </row>
    <row r="64700" spans="7:7">
      <c r="G64700"/>
    </row>
    <row r="64701" spans="7:7">
      <c r="G64701"/>
    </row>
    <row r="64702" spans="7:7">
      <c r="G64702"/>
    </row>
    <row r="64703" spans="7:7">
      <c r="G64703"/>
    </row>
    <row r="64704" spans="7:7">
      <c r="G64704"/>
    </row>
    <row r="64705" spans="7:7">
      <c r="G64705"/>
    </row>
    <row r="64706" spans="7:7">
      <c r="G64706"/>
    </row>
    <row r="64707" spans="7:7">
      <c r="G64707"/>
    </row>
    <row r="64708" spans="7:7">
      <c r="G64708"/>
    </row>
    <row r="64709" spans="7:7">
      <c r="G64709"/>
    </row>
    <row r="64710" spans="7:7">
      <c r="G64710"/>
    </row>
    <row r="64711" spans="7:7">
      <c r="G64711"/>
    </row>
    <row r="64712" spans="7:7">
      <c r="G64712"/>
    </row>
    <row r="64713" spans="7:7">
      <c r="G64713"/>
    </row>
    <row r="64714" spans="7:7">
      <c r="G64714"/>
    </row>
    <row r="64715" spans="7:7">
      <c r="G64715"/>
    </row>
    <row r="64716" spans="7:7">
      <c r="G64716"/>
    </row>
    <row r="64717" spans="7:7">
      <c r="G64717"/>
    </row>
    <row r="64718" spans="7:7">
      <c r="G64718"/>
    </row>
    <row r="64719" spans="7:7">
      <c r="G64719"/>
    </row>
    <row r="64720" spans="7:7">
      <c r="G64720"/>
    </row>
    <row r="64721" spans="7:7">
      <c r="G64721"/>
    </row>
    <row r="64722" spans="7:7">
      <c r="G64722"/>
    </row>
    <row r="64723" spans="7:7">
      <c r="G64723"/>
    </row>
    <row r="64724" spans="7:7">
      <c r="G64724"/>
    </row>
    <row r="64725" spans="7:7">
      <c r="G64725"/>
    </row>
    <row r="64726" spans="7:7">
      <c r="G64726"/>
    </row>
    <row r="64727" spans="7:7">
      <c r="G64727"/>
    </row>
    <row r="64728" spans="7:7">
      <c r="G64728"/>
    </row>
    <row r="64729" spans="7:7">
      <c r="G64729"/>
    </row>
    <row r="64730" spans="7:7">
      <c r="G64730"/>
    </row>
    <row r="64731" spans="7:7">
      <c r="G64731"/>
    </row>
    <row r="64732" spans="7:7">
      <c r="G64732"/>
    </row>
    <row r="64733" spans="7:7">
      <c r="G64733"/>
    </row>
    <row r="64734" spans="7:7">
      <c r="G64734"/>
    </row>
    <row r="64735" spans="7:7">
      <c r="G64735"/>
    </row>
    <row r="64736" spans="7:7">
      <c r="G64736"/>
    </row>
    <row r="64737" spans="7:7">
      <c r="G64737"/>
    </row>
    <row r="64738" spans="7:7">
      <c r="G64738"/>
    </row>
    <row r="64739" spans="7:7">
      <c r="G64739"/>
    </row>
    <row r="64740" spans="7:7">
      <c r="G64740"/>
    </row>
    <row r="64741" spans="7:7">
      <c r="G64741"/>
    </row>
    <row r="64742" spans="7:7">
      <c r="G64742"/>
    </row>
    <row r="64743" spans="7:7">
      <c r="G64743"/>
    </row>
    <row r="64744" spans="7:7">
      <c r="G64744"/>
    </row>
    <row r="64745" spans="7:7">
      <c r="G64745"/>
    </row>
    <row r="64746" spans="7:7">
      <c r="G64746"/>
    </row>
    <row r="64747" spans="7:7">
      <c r="G64747"/>
    </row>
    <row r="64748" spans="7:7">
      <c r="G64748"/>
    </row>
    <row r="64749" spans="7:7">
      <c r="G64749"/>
    </row>
    <row r="64750" spans="7:7">
      <c r="G64750"/>
    </row>
    <row r="64751" spans="7:7">
      <c r="G64751"/>
    </row>
    <row r="64752" spans="7:7">
      <c r="G64752"/>
    </row>
    <row r="64753" spans="7:7">
      <c r="G64753"/>
    </row>
    <row r="64754" spans="7:7">
      <c r="G64754"/>
    </row>
    <row r="64755" spans="7:7">
      <c r="G64755"/>
    </row>
    <row r="64756" spans="7:7">
      <c r="G64756"/>
    </row>
    <row r="64757" spans="7:7">
      <c r="G64757"/>
    </row>
    <row r="64758" spans="7:7">
      <c r="G64758"/>
    </row>
    <row r="64759" spans="7:7">
      <c r="G64759"/>
    </row>
    <row r="64760" spans="7:7">
      <c r="G64760"/>
    </row>
    <row r="64761" spans="7:7">
      <c r="G64761"/>
    </row>
    <row r="64762" spans="7:7">
      <c r="G64762"/>
    </row>
    <row r="64763" spans="7:7">
      <c r="G64763"/>
    </row>
    <row r="64764" spans="7:7">
      <c r="G64764"/>
    </row>
    <row r="64765" spans="7:7">
      <c r="G64765"/>
    </row>
    <row r="64766" spans="7:7">
      <c r="G64766"/>
    </row>
    <row r="64767" spans="7:7">
      <c r="G64767"/>
    </row>
    <row r="64768" spans="7:7">
      <c r="G64768"/>
    </row>
    <row r="64769" spans="7:7">
      <c r="G64769"/>
    </row>
    <row r="64770" spans="7:7">
      <c r="G64770"/>
    </row>
    <row r="64771" spans="7:7">
      <c r="G64771"/>
    </row>
    <row r="64772" spans="7:7">
      <c r="G64772"/>
    </row>
    <row r="64773" spans="7:7">
      <c r="G64773"/>
    </row>
    <row r="64774" spans="7:7">
      <c r="G64774"/>
    </row>
    <row r="64775" spans="7:7">
      <c r="G64775"/>
    </row>
    <row r="64776" spans="7:7">
      <c r="G64776"/>
    </row>
    <row r="64777" spans="7:7">
      <c r="G64777"/>
    </row>
    <row r="64778" spans="7:7">
      <c r="G64778"/>
    </row>
    <row r="64779" spans="7:7">
      <c r="G64779"/>
    </row>
    <row r="64780" spans="7:7">
      <c r="G64780"/>
    </row>
    <row r="64781" spans="7:7">
      <c r="G64781"/>
    </row>
    <row r="64782" spans="7:7">
      <c r="G64782"/>
    </row>
    <row r="64783" spans="7:7">
      <c r="G64783"/>
    </row>
    <row r="64784" spans="7:7">
      <c r="G64784"/>
    </row>
    <row r="64785" spans="7:7">
      <c r="G64785"/>
    </row>
    <row r="64786" spans="7:7">
      <c r="G64786"/>
    </row>
    <row r="64787" spans="7:7">
      <c r="G64787"/>
    </row>
    <row r="64788" spans="7:7">
      <c r="G64788"/>
    </row>
    <row r="64789" spans="7:7">
      <c r="G64789"/>
    </row>
    <row r="64790" spans="7:7">
      <c r="G64790"/>
    </row>
    <row r="64791" spans="7:7">
      <c r="G64791"/>
    </row>
    <row r="64792" spans="7:7">
      <c r="G64792"/>
    </row>
    <row r="64793" spans="7:7">
      <c r="G64793"/>
    </row>
    <row r="64794" spans="7:7">
      <c r="G64794"/>
    </row>
    <row r="64795" spans="7:7">
      <c r="G64795"/>
    </row>
    <row r="64796" spans="7:7">
      <c r="G64796"/>
    </row>
    <row r="64797" spans="7:7">
      <c r="G64797"/>
    </row>
    <row r="64798" spans="7:7">
      <c r="G64798"/>
    </row>
    <row r="64799" spans="7:7">
      <c r="G64799"/>
    </row>
    <row r="64800" spans="7:7">
      <c r="G64800"/>
    </row>
    <row r="64801" spans="7:7">
      <c r="G64801"/>
    </row>
    <row r="64802" spans="7:7">
      <c r="G64802"/>
    </row>
    <row r="64803" spans="7:7">
      <c r="G64803"/>
    </row>
    <row r="64804" spans="7:7">
      <c r="G64804"/>
    </row>
    <row r="64805" spans="7:7">
      <c r="G64805"/>
    </row>
    <row r="64806" spans="7:7">
      <c r="G64806"/>
    </row>
    <row r="64807" spans="7:7">
      <c r="G64807"/>
    </row>
    <row r="64808" spans="7:7">
      <c r="G64808"/>
    </row>
    <row r="64809" spans="7:7">
      <c r="G64809"/>
    </row>
    <row r="64810" spans="7:7">
      <c r="G64810"/>
    </row>
    <row r="64811" spans="7:7">
      <c r="G64811"/>
    </row>
    <row r="64812" spans="7:7">
      <c r="G64812"/>
    </row>
    <row r="64813" spans="7:7">
      <c r="G64813"/>
    </row>
    <row r="64814" spans="7:7">
      <c r="G64814"/>
    </row>
    <row r="64815" spans="7:7">
      <c r="G64815"/>
    </row>
    <row r="64816" spans="7:7">
      <c r="G64816"/>
    </row>
    <row r="64817" spans="7:7">
      <c r="G64817"/>
    </row>
    <row r="64818" spans="7:7">
      <c r="G64818"/>
    </row>
    <row r="64819" spans="7:7">
      <c r="G64819"/>
    </row>
    <row r="64820" spans="7:7">
      <c r="G64820"/>
    </row>
    <row r="64821" spans="7:7">
      <c r="G64821"/>
    </row>
    <row r="64822" spans="7:7">
      <c r="G64822"/>
    </row>
    <row r="64823" spans="7:7">
      <c r="G64823"/>
    </row>
    <row r="64824" spans="7:7">
      <c r="G64824"/>
    </row>
    <row r="64825" spans="7:7">
      <c r="G64825"/>
    </row>
    <row r="64826" spans="7:7">
      <c r="G64826"/>
    </row>
    <row r="64827" spans="7:7">
      <c r="G64827"/>
    </row>
    <row r="64828" spans="7:7">
      <c r="G64828"/>
    </row>
    <row r="64829" spans="7:7">
      <c r="G64829"/>
    </row>
    <row r="64830" spans="7:7">
      <c r="G64830"/>
    </row>
    <row r="64831" spans="7:7">
      <c r="G64831"/>
    </row>
    <row r="64832" spans="7:7">
      <c r="G64832"/>
    </row>
    <row r="64833" spans="7:7">
      <c r="G64833"/>
    </row>
    <row r="64834" spans="7:7">
      <c r="G64834"/>
    </row>
    <row r="64835" spans="7:7">
      <c r="G64835"/>
    </row>
    <row r="64836" spans="7:7">
      <c r="G64836"/>
    </row>
    <row r="64837" spans="7:7">
      <c r="G64837"/>
    </row>
    <row r="64838" spans="7:7">
      <c r="G64838"/>
    </row>
    <row r="64839" spans="7:7">
      <c r="G64839"/>
    </row>
    <row r="64840" spans="7:7">
      <c r="G64840"/>
    </row>
    <row r="64841" spans="7:7">
      <c r="G64841"/>
    </row>
    <row r="64842" spans="7:7">
      <c r="G64842"/>
    </row>
    <row r="64843" spans="7:7">
      <c r="G64843"/>
    </row>
    <row r="64844" spans="7:7">
      <c r="G64844"/>
    </row>
    <row r="64845" spans="7:7">
      <c r="G64845"/>
    </row>
    <row r="64846" spans="7:7">
      <c r="G64846"/>
    </row>
    <row r="64847" spans="7:7">
      <c r="G64847"/>
    </row>
    <row r="64848" spans="7:7">
      <c r="G64848"/>
    </row>
    <row r="64849" spans="7:7">
      <c r="G64849"/>
    </row>
    <row r="64850" spans="7:7">
      <c r="G64850"/>
    </row>
    <row r="64851" spans="7:7">
      <c r="G64851"/>
    </row>
    <row r="64852" spans="7:7">
      <c r="G64852"/>
    </row>
    <row r="64853" spans="7:7">
      <c r="G64853"/>
    </row>
    <row r="64854" spans="7:7">
      <c r="G64854"/>
    </row>
    <row r="64855" spans="7:7">
      <c r="G64855"/>
    </row>
    <row r="64856" spans="7:7">
      <c r="G64856"/>
    </row>
    <row r="64857" spans="7:7">
      <c r="G64857"/>
    </row>
    <row r="64858" spans="7:7">
      <c r="G64858"/>
    </row>
    <row r="64859" spans="7:7">
      <c r="G64859"/>
    </row>
    <row r="64860" spans="7:7">
      <c r="G64860"/>
    </row>
    <row r="64861" spans="7:7">
      <c r="G64861"/>
    </row>
    <row r="64862" spans="7:7">
      <c r="G64862"/>
    </row>
    <row r="64863" spans="7:7">
      <c r="G64863"/>
    </row>
    <row r="64864" spans="7:7">
      <c r="G64864"/>
    </row>
    <row r="64865" spans="7:7">
      <c r="G64865"/>
    </row>
    <row r="64866" spans="7:7">
      <c r="G64866"/>
    </row>
    <row r="64867" spans="7:7">
      <c r="G64867"/>
    </row>
    <row r="64868" spans="7:7">
      <c r="G64868"/>
    </row>
    <row r="64869" spans="7:7">
      <c r="G64869"/>
    </row>
    <row r="64870" spans="7:7">
      <c r="G64870"/>
    </row>
    <row r="64871" spans="7:7">
      <c r="G64871"/>
    </row>
    <row r="64872" spans="7:7">
      <c r="G64872"/>
    </row>
    <row r="64873" spans="7:7">
      <c r="G64873"/>
    </row>
    <row r="64874" spans="7:7">
      <c r="G64874"/>
    </row>
    <row r="64875" spans="7:7">
      <c r="G64875"/>
    </row>
    <row r="64876" spans="7:7">
      <c r="G64876"/>
    </row>
    <row r="64877" spans="7:7">
      <c r="G64877"/>
    </row>
    <row r="64878" spans="7:7">
      <c r="G64878"/>
    </row>
    <row r="64879" spans="7:7">
      <c r="G64879"/>
    </row>
    <row r="64880" spans="7:7">
      <c r="G64880"/>
    </row>
    <row r="64881" spans="7:7">
      <c r="G64881"/>
    </row>
    <row r="64882" spans="7:7">
      <c r="G64882"/>
    </row>
    <row r="64883" spans="7:7">
      <c r="G64883"/>
    </row>
    <row r="64884" spans="7:7">
      <c r="G64884"/>
    </row>
    <row r="64885" spans="7:7">
      <c r="G64885"/>
    </row>
    <row r="64886" spans="7:7">
      <c r="G64886"/>
    </row>
    <row r="64887" spans="7:7">
      <c r="G64887"/>
    </row>
    <row r="64888" spans="7:7">
      <c r="G64888"/>
    </row>
    <row r="64889" spans="7:7">
      <c r="G64889"/>
    </row>
    <row r="64890" spans="7:7">
      <c r="G64890"/>
    </row>
    <row r="64891" spans="7:7">
      <c r="G64891"/>
    </row>
    <row r="64892" spans="7:7">
      <c r="G64892"/>
    </row>
    <row r="64893" spans="7:7">
      <c r="G64893"/>
    </row>
    <row r="64894" spans="7:7">
      <c r="G64894"/>
    </row>
    <row r="64895" spans="7:7">
      <c r="G64895"/>
    </row>
    <row r="64896" spans="7:7">
      <c r="G64896"/>
    </row>
    <row r="64897" spans="7:7">
      <c r="G64897"/>
    </row>
    <row r="64898" spans="7:7">
      <c r="G64898"/>
    </row>
    <row r="64899" spans="7:7">
      <c r="G64899"/>
    </row>
    <row r="64900" spans="7:7">
      <c r="G64900"/>
    </row>
    <row r="64901" spans="7:7">
      <c r="G64901"/>
    </row>
    <row r="64902" spans="7:7">
      <c r="G64902"/>
    </row>
    <row r="64903" spans="7:7">
      <c r="G64903"/>
    </row>
    <row r="64904" spans="7:7">
      <c r="G64904"/>
    </row>
    <row r="64905" spans="7:7">
      <c r="G64905"/>
    </row>
    <row r="64906" spans="7:7">
      <c r="G64906"/>
    </row>
    <row r="64907" spans="7:7">
      <c r="G64907"/>
    </row>
    <row r="64908" spans="7:7">
      <c r="G64908"/>
    </row>
    <row r="64909" spans="7:7">
      <c r="G64909"/>
    </row>
    <row r="64910" spans="7:7">
      <c r="G64910"/>
    </row>
    <row r="64911" spans="7:7">
      <c r="G64911"/>
    </row>
    <row r="64912" spans="7:7">
      <c r="G64912"/>
    </row>
    <row r="64913" spans="7:7">
      <c r="G64913"/>
    </row>
    <row r="64914" spans="7:7">
      <c r="G64914"/>
    </row>
    <row r="64915" spans="7:7">
      <c r="G64915"/>
    </row>
    <row r="64916" spans="7:7">
      <c r="G64916"/>
    </row>
    <row r="64917" spans="7:7">
      <c r="G64917"/>
    </row>
    <row r="64918" spans="7:7">
      <c r="G64918"/>
    </row>
    <row r="64919" spans="7:7">
      <c r="G64919"/>
    </row>
    <row r="64920" spans="7:7">
      <c r="G64920"/>
    </row>
    <row r="64921" spans="7:7">
      <c r="G64921"/>
    </row>
    <row r="64922" spans="7:7">
      <c r="G64922"/>
    </row>
    <row r="64923" spans="7:7">
      <c r="G64923"/>
    </row>
    <row r="64924" spans="7:7">
      <c r="G64924"/>
    </row>
    <row r="64925" spans="7:7">
      <c r="G64925"/>
    </row>
    <row r="64926" spans="7:7">
      <c r="G64926"/>
    </row>
    <row r="64927" spans="7:7">
      <c r="G64927"/>
    </row>
    <row r="64928" spans="7:7">
      <c r="G64928"/>
    </row>
    <row r="64929" spans="7:7">
      <c r="G64929"/>
    </row>
    <row r="64930" spans="7:7">
      <c r="G64930"/>
    </row>
    <row r="64931" spans="7:7">
      <c r="G64931"/>
    </row>
    <row r="64932" spans="7:7">
      <c r="G64932"/>
    </row>
    <row r="64933" spans="7:7">
      <c r="G64933"/>
    </row>
    <row r="64934" spans="7:7">
      <c r="G64934"/>
    </row>
    <row r="64935" spans="7:7">
      <c r="G64935"/>
    </row>
    <row r="64936" spans="7:7">
      <c r="G64936"/>
    </row>
    <row r="64937" spans="7:7">
      <c r="G64937"/>
    </row>
    <row r="64938" spans="7:7">
      <c r="G64938"/>
    </row>
    <row r="64939" spans="7:7">
      <c r="G64939"/>
    </row>
    <row r="64940" spans="7:7">
      <c r="G64940"/>
    </row>
    <row r="64941" spans="7:7">
      <c r="G64941"/>
    </row>
    <row r="64942" spans="7:7">
      <c r="G64942"/>
    </row>
    <row r="64943" spans="7:7">
      <c r="G64943"/>
    </row>
    <row r="64944" spans="7:7">
      <c r="G64944"/>
    </row>
    <row r="64945" spans="7:7">
      <c r="G64945"/>
    </row>
    <row r="64946" spans="7:7">
      <c r="G64946"/>
    </row>
    <row r="64947" spans="7:7">
      <c r="G64947"/>
    </row>
    <row r="64948" spans="7:7">
      <c r="G64948"/>
    </row>
    <row r="64949" spans="7:7">
      <c r="G64949"/>
    </row>
    <row r="64950" spans="7:7">
      <c r="G64950"/>
    </row>
    <row r="64951" spans="7:7">
      <c r="G64951"/>
    </row>
    <row r="64952" spans="7:7">
      <c r="G64952"/>
    </row>
    <row r="64953" spans="7:7">
      <c r="G64953"/>
    </row>
    <row r="64954" spans="7:7">
      <c r="G64954"/>
    </row>
    <row r="64955" spans="7:7">
      <c r="G64955"/>
    </row>
    <row r="64956" spans="7:7">
      <c r="G64956"/>
    </row>
    <row r="64957" spans="7:7">
      <c r="G64957"/>
    </row>
    <row r="64958" spans="7:7">
      <c r="G64958"/>
    </row>
    <row r="64959" spans="7:7">
      <c r="G64959"/>
    </row>
    <row r="64960" spans="7:7">
      <c r="G64960"/>
    </row>
    <row r="64961" spans="7:7">
      <c r="G64961"/>
    </row>
    <row r="64962" spans="7:7">
      <c r="G64962"/>
    </row>
    <row r="64963" spans="7:7">
      <c r="G64963"/>
    </row>
    <row r="64964" spans="7:7">
      <c r="G64964"/>
    </row>
    <row r="64965" spans="7:7">
      <c r="G64965"/>
    </row>
    <row r="64966" spans="7:7">
      <c r="G64966"/>
    </row>
    <row r="64967" spans="7:7">
      <c r="G64967"/>
    </row>
    <row r="64968" spans="7:7">
      <c r="G64968"/>
    </row>
    <row r="64969" spans="7:7">
      <c r="G64969"/>
    </row>
    <row r="64970" spans="7:7">
      <c r="G64970"/>
    </row>
    <row r="64971" spans="7:7">
      <c r="G64971"/>
    </row>
    <row r="64972" spans="7:7">
      <c r="G64972"/>
    </row>
    <row r="64973" spans="7:7">
      <c r="G64973"/>
    </row>
    <row r="64974" spans="7:7">
      <c r="G64974"/>
    </row>
    <row r="64975" spans="7:7">
      <c r="G64975"/>
    </row>
    <row r="64976" spans="7:7">
      <c r="G64976"/>
    </row>
    <row r="64977" spans="7:7">
      <c r="G64977"/>
    </row>
    <row r="64978" spans="7:7">
      <c r="G64978"/>
    </row>
    <row r="64979" spans="7:7">
      <c r="G64979"/>
    </row>
    <row r="64980" spans="7:7">
      <c r="G64980"/>
    </row>
    <row r="64981" spans="7:7">
      <c r="G64981"/>
    </row>
    <row r="64982" spans="7:7">
      <c r="G64982"/>
    </row>
    <row r="64983" spans="7:7">
      <c r="G64983"/>
    </row>
    <row r="64984" spans="7:7">
      <c r="G64984"/>
    </row>
    <row r="64985" spans="7:7">
      <c r="G64985"/>
    </row>
    <row r="64986" spans="7:7">
      <c r="G64986"/>
    </row>
    <row r="64987" spans="7:7">
      <c r="G64987"/>
    </row>
    <row r="64988" spans="7:7">
      <c r="G64988"/>
    </row>
    <row r="64989" spans="7:7">
      <c r="G64989"/>
    </row>
    <row r="64990" spans="7:7">
      <c r="G64990"/>
    </row>
    <row r="64991" spans="7:7">
      <c r="G64991"/>
    </row>
    <row r="64992" spans="7:7">
      <c r="G64992"/>
    </row>
    <row r="64993" spans="7:7">
      <c r="G64993"/>
    </row>
    <row r="64994" spans="7:7">
      <c r="G64994"/>
    </row>
    <row r="64995" spans="7:7">
      <c r="G64995"/>
    </row>
    <row r="64996" spans="7:7">
      <c r="G64996"/>
    </row>
    <row r="64997" spans="7:7">
      <c r="G64997"/>
    </row>
    <row r="64998" spans="7:7">
      <c r="G64998"/>
    </row>
    <row r="64999" spans="7:7">
      <c r="G64999"/>
    </row>
    <row r="65000" spans="7:7">
      <c r="G65000"/>
    </row>
    <row r="65001" spans="7:7">
      <c r="G65001"/>
    </row>
    <row r="65002" spans="7:7">
      <c r="G65002"/>
    </row>
    <row r="65003" spans="7:7">
      <c r="G65003"/>
    </row>
    <row r="65004" spans="7:7">
      <c r="G65004"/>
    </row>
    <row r="65005" spans="7:7">
      <c r="G65005"/>
    </row>
    <row r="65006" spans="7:7">
      <c r="G65006"/>
    </row>
    <row r="65007" spans="7:7">
      <c r="G65007"/>
    </row>
    <row r="65008" spans="7:7">
      <c r="G65008"/>
    </row>
    <row r="65009" spans="7:7">
      <c r="G65009"/>
    </row>
    <row r="65010" spans="7:7">
      <c r="G65010"/>
    </row>
    <row r="65011" spans="7:7">
      <c r="G65011"/>
    </row>
    <row r="65012" spans="7:7">
      <c r="G65012"/>
    </row>
    <row r="65013" spans="7:7">
      <c r="G65013"/>
    </row>
    <row r="65014" spans="7:7">
      <c r="G65014"/>
    </row>
    <row r="65015" spans="7:7">
      <c r="G65015"/>
    </row>
    <row r="65016" spans="7:7">
      <c r="G65016"/>
    </row>
    <row r="65017" spans="7:7">
      <c r="G65017"/>
    </row>
    <row r="65018" spans="7:7">
      <c r="G65018"/>
    </row>
    <row r="65019" spans="7:7">
      <c r="G65019"/>
    </row>
    <row r="65020" spans="7:7">
      <c r="G65020"/>
    </row>
    <row r="65021" spans="7:7">
      <c r="G65021"/>
    </row>
    <row r="65022" spans="7:7">
      <c r="G65022"/>
    </row>
    <row r="65023" spans="7:7">
      <c r="G65023"/>
    </row>
    <row r="65024" spans="7:7">
      <c r="G65024"/>
    </row>
    <row r="65025" spans="7:7">
      <c r="G65025"/>
    </row>
    <row r="65026" spans="7:7">
      <c r="G65026"/>
    </row>
    <row r="65027" spans="7:7">
      <c r="G65027"/>
    </row>
    <row r="65028" spans="7:7">
      <c r="G65028"/>
    </row>
    <row r="65029" spans="7:7">
      <c r="G65029"/>
    </row>
    <row r="65030" spans="7:7">
      <c r="G65030"/>
    </row>
    <row r="65031" spans="7:7">
      <c r="G65031"/>
    </row>
    <row r="65032" spans="7:7">
      <c r="G65032"/>
    </row>
    <row r="65033" spans="7:7">
      <c r="G65033"/>
    </row>
    <row r="65034" spans="7:7">
      <c r="G65034"/>
    </row>
    <row r="65035" spans="7:7">
      <c r="G65035"/>
    </row>
    <row r="65036" spans="7:7">
      <c r="G65036"/>
    </row>
    <row r="65037" spans="7:7">
      <c r="G65037"/>
    </row>
    <row r="65038" spans="7:7">
      <c r="G65038"/>
    </row>
    <row r="65039" spans="7:7">
      <c r="G65039"/>
    </row>
    <row r="65040" spans="7:7">
      <c r="G65040"/>
    </row>
    <row r="65041" spans="7:7">
      <c r="G65041"/>
    </row>
    <row r="65042" spans="7:7">
      <c r="G65042"/>
    </row>
    <row r="65043" spans="7:7">
      <c r="G65043"/>
    </row>
    <row r="65044" spans="7:7">
      <c r="G65044"/>
    </row>
    <row r="65045" spans="7:7">
      <c r="G65045"/>
    </row>
    <row r="65046" spans="7:7">
      <c r="G65046"/>
    </row>
    <row r="65047" spans="7:7">
      <c r="G65047"/>
    </row>
    <row r="65048" spans="7:7">
      <c r="G65048"/>
    </row>
    <row r="65049" spans="7:7">
      <c r="G65049"/>
    </row>
    <row r="65050" spans="7:7">
      <c r="G65050"/>
    </row>
    <row r="65051" spans="7:7">
      <c r="G65051"/>
    </row>
    <row r="65052" spans="7:7">
      <c r="G65052"/>
    </row>
    <row r="65053" spans="7:7">
      <c r="G65053"/>
    </row>
    <row r="65054" spans="7:7">
      <c r="G65054"/>
    </row>
    <row r="65055" spans="7:7">
      <c r="G65055"/>
    </row>
    <row r="65056" spans="7:7">
      <c r="G65056"/>
    </row>
    <row r="65057" spans="7:7">
      <c r="G65057"/>
    </row>
    <row r="65058" spans="7:7">
      <c r="G65058"/>
    </row>
    <row r="65059" spans="7:7">
      <c r="G65059"/>
    </row>
    <row r="65060" spans="7:7">
      <c r="G65060"/>
    </row>
    <row r="65061" spans="7:7">
      <c r="G65061"/>
    </row>
    <row r="65062" spans="7:7">
      <c r="G65062"/>
    </row>
    <row r="65063" spans="7:7">
      <c r="G65063"/>
    </row>
    <row r="65064" spans="7:7">
      <c r="G65064"/>
    </row>
    <row r="65065" spans="7:7">
      <c r="G65065"/>
    </row>
    <row r="65066" spans="7:7">
      <c r="G65066"/>
    </row>
    <row r="65067" spans="7:7">
      <c r="G65067"/>
    </row>
    <row r="65068" spans="7:7">
      <c r="G65068"/>
    </row>
    <row r="65069" spans="7:7">
      <c r="G65069"/>
    </row>
    <row r="65070" spans="7:7">
      <c r="G65070"/>
    </row>
    <row r="65071" spans="7:7">
      <c r="G65071"/>
    </row>
    <row r="65072" spans="7:7">
      <c r="G65072"/>
    </row>
    <row r="65073" spans="7:7">
      <c r="G65073"/>
    </row>
    <row r="65074" spans="7:7">
      <c r="G65074"/>
    </row>
    <row r="65075" spans="7:7">
      <c r="G65075"/>
    </row>
    <row r="65076" spans="7:7">
      <c r="G65076"/>
    </row>
    <row r="65077" spans="7:7">
      <c r="G65077"/>
    </row>
    <row r="65078" spans="7:7">
      <c r="G65078"/>
    </row>
    <row r="65079" spans="7:7">
      <c r="G65079"/>
    </row>
    <row r="65080" spans="7:7">
      <c r="G65080"/>
    </row>
    <row r="65081" spans="7:7">
      <c r="G65081"/>
    </row>
    <row r="65082" spans="7:7">
      <c r="G65082"/>
    </row>
    <row r="65083" spans="7:7">
      <c r="G65083"/>
    </row>
    <row r="65084" spans="7:7">
      <c r="G65084"/>
    </row>
    <row r="65085" spans="7:7">
      <c r="G65085"/>
    </row>
    <row r="65086" spans="7:7">
      <c r="G65086"/>
    </row>
    <row r="65087" spans="7:7">
      <c r="G65087"/>
    </row>
    <row r="65088" spans="7:7">
      <c r="G65088"/>
    </row>
    <row r="65089" spans="7:7">
      <c r="G65089"/>
    </row>
    <row r="65090" spans="7:7">
      <c r="G65090"/>
    </row>
    <row r="65091" spans="7:7">
      <c r="G65091"/>
    </row>
    <row r="65092" spans="7:7">
      <c r="G65092"/>
    </row>
    <row r="65093" spans="7:7">
      <c r="G65093"/>
    </row>
    <row r="65094" spans="7:7">
      <c r="G65094"/>
    </row>
    <row r="65095" spans="7:7">
      <c r="G65095"/>
    </row>
    <row r="65096" spans="7:7">
      <c r="G65096"/>
    </row>
    <row r="65097" spans="7:7">
      <c r="G65097"/>
    </row>
    <row r="65098" spans="7:7">
      <c r="G65098"/>
    </row>
    <row r="65099" spans="7:7">
      <c r="G65099"/>
    </row>
    <row r="65100" spans="7:7">
      <c r="G65100"/>
    </row>
    <row r="65101" spans="7:7">
      <c r="G65101"/>
    </row>
    <row r="65102" spans="7:7">
      <c r="G65102"/>
    </row>
    <row r="65103" spans="7:7">
      <c r="G65103"/>
    </row>
    <row r="65104" spans="7:7">
      <c r="G65104"/>
    </row>
    <row r="65105" spans="7:7">
      <c r="G65105"/>
    </row>
    <row r="65106" spans="7:7">
      <c r="G65106"/>
    </row>
    <row r="65107" spans="7:7">
      <c r="G65107"/>
    </row>
    <row r="65108" spans="7:7">
      <c r="G65108"/>
    </row>
    <row r="65109" spans="7:7">
      <c r="G65109"/>
    </row>
    <row r="65110" spans="7:7">
      <c r="G65110"/>
    </row>
    <row r="65111" spans="7:7">
      <c r="G65111"/>
    </row>
    <row r="65112" spans="7:7">
      <c r="G65112"/>
    </row>
    <row r="65113" spans="7:7">
      <c r="G65113"/>
    </row>
    <row r="65114" spans="7:7">
      <c r="G65114"/>
    </row>
    <row r="65115" spans="7:7">
      <c r="G65115"/>
    </row>
    <row r="65116" spans="7:7">
      <c r="G65116"/>
    </row>
    <row r="65117" spans="7:7">
      <c r="G65117"/>
    </row>
    <row r="65118" spans="7:7">
      <c r="G65118"/>
    </row>
    <row r="65119" spans="7:7">
      <c r="G65119"/>
    </row>
    <row r="65120" spans="7:7">
      <c r="G65120"/>
    </row>
    <row r="65121" spans="7:7">
      <c r="G65121"/>
    </row>
    <row r="65122" spans="7:7">
      <c r="G65122"/>
    </row>
    <row r="65123" spans="7:7">
      <c r="G65123"/>
    </row>
    <row r="65124" spans="7:7">
      <c r="G65124"/>
    </row>
    <row r="65125" spans="7:7">
      <c r="G65125"/>
    </row>
    <row r="65126" spans="7:7">
      <c r="G65126"/>
    </row>
    <row r="65127" spans="7:7">
      <c r="G65127"/>
    </row>
    <row r="65128" spans="7:7">
      <c r="G65128"/>
    </row>
    <row r="65129" spans="7:7">
      <c r="G65129"/>
    </row>
    <row r="65130" spans="7:7">
      <c r="G65130"/>
    </row>
    <row r="65131" spans="7:7">
      <c r="G65131"/>
    </row>
    <row r="65132" spans="7:7">
      <c r="G65132"/>
    </row>
    <row r="65133" spans="7:7">
      <c r="G65133"/>
    </row>
    <row r="65134" spans="7:7">
      <c r="G65134"/>
    </row>
    <row r="65135" spans="7:7">
      <c r="G65135"/>
    </row>
    <row r="65136" spans="7:7">
      <c r="G65136"/>
    </row>
    <row r="65137" spans="7:7">
      <c r="G65137"/>
    </row>
    <row r="65138" spans="7:7">
      <c r="G65138"/>
    </row>
    <row r="65139" spans="7:7">
      <c r="G65139"/>
    </row>
    <row r="65140" spans="7:7">
      <c r="G65140"/>
    </row>
    <row r="65141" spans="7:7">
      <c r="G65141"/>
    </row>
    <row r="65142" spans="7:7">
      <c r="G65142"/>
    </row>
    <row r="65143" spans="7:7">
      <c r="G65143"/>
    </row>
    <row r="65144" spans="7:7">
      <c r="G65144"/>
    </row>
    <row r="65145" spans="7:7">
      <c r="G65145"/>
    </row>
    <row r="65146" spans="7:7">
      <c r="G65146"/>
    </row>
    <row r="65147" spans="7:7">
      <c r="G65147"/>
    </row>
    <row r="65148" spans="7:7">
      <c r="G65148"/>
    </row>
    <row r="65149" spans="7:7">
      <c r="G65149"/>
    </row>
    <row r="65150" spans="7:7">
      <c r="G65150"/>
    </row>
    <row r="65151" spans="7:7">
      <c r="G65151"/>
    </row>
    <row r="65152" spans="7:7">
      <c r="G65152"/>
    </row>
    <row r="65153" spans="7:7">
      <c r="G65153"/>
    </row>
    <row r="65154" spans="7:7">
      <c r="G65154"/>
    </row>
    <row r="65155" spans="7:7">
      <c r="G65155"/>
    </row>
    <row r="65156" spans="7:7">
      <c r="G65156"/>
    </row>
    <row r="65157" spans="7:7">
      <c r="G65157"/>
    </row>
    <row r="65158" spans="7:7">
      <c r="G65158"/>
    </row>
    <row r="65159" spans="7:7">
      <c r="G65159"/>
    </row>
    <row r="65160" spans="7:7">
      <c r="G65160"/>
    </row>
    <row r="65161" spans="7:7">
      <c r="G65161"/>
    </row>
    <row r="65162" spans="7:7">
      <c r="G65162"/>
    </row>
    <row r="65163" spans="7:7">
      <c r="G65163"/>
    </row>
    <row r="65164" spans="7:7">
      <c r="G65164"/>
    </row>
    <row r="65165" spans="7:7">
      <c r="G65165"/>
    </row>
    <row r="65166" spans="7:7">
      <c r="G65166"/>
    </row>
    <row r="65167" spans="7:7">
      <c r="G65167"/>
    </row>
    <row r="65168" spans="7:7">
      <c r="G65168"/>
    </row>
    <row r="65169" spans="7:7">
      <c r="G65169"/>
    </row>
    <row r="65170" spans="7:7">
      <c r="G65170"/>
    </row>
    <row r="65171" spans="7:7">
      <c r="G65171"/>
    </row>
    <row r="65172" spans="7:7">
      <c r="G65172"/>
    </row>
    <row r="65173" spans="7:7">
      <c r="G65173"/>
    </row>
    <row r="65174" spans="7:7">
      <c r="G65174"/>
    </row>
    <row r="65175" spans="7:7">
      <c r="G65175"/>
    </row>
    <row r="65176" spans="7:7">
      <c r="G65176"/>
    </row>
    <row r="65177" spans="7:7">
      <c r="G65177"/>
    </row>
    <row r="65178" spans="7:7">
      <c r="G65178"/>
    </row>
    <row r="65179" spans="7:7">
      <c r="G65179"/>
    </row>
    <row r="65180" spans="7:7">
      <c r="G65180"/>
    </row>
    <row r="65181" spans="7:7">
      <c r="G65181"/>
    </row>
    <row r="65182" spans="7:7">
      <c r="G65182"/>
    </row>
    <row r="65183" spans="7:7">
      <c r="G65183"/>
    </row>
    <row r="65184" spans="7:7">
      <c r="G65184"/>
    </row>
    <row r="65185" spans="7:7">
      <c r="G65185"/>
    </row>
    <row r="65186" spans="7:7">
      <c r="G65186"/>
    </row>
    <row r="65187" spans="7:7">
      <c r="G65187"/>
    </row>
    <row r="65188" spans="7:7">
      <c r="G65188"/>
    </row>
    <row r="65189" spans="7:7">
      <c r="G65189"/>
    </row>
    <row r="65190" spans="7:7">
      <c r="G65190"/>
    </row>
    <row r="65191" spans="7:7">
      <c r="G65191"/>
    </row>
    <row r="65192" spans="7:7">
      <c r="G65192"/>
    </row>
    <row r="65193" spans="7:7">
      <c r="G65193"/>
    </row>
    <row r="65194" spans="7:7">
      <c r="G65194"/>
    </row>
    <row r="65195" spans="7:7">
      <c r="G65195"/>
    </row>
    <row r="65196" spans="7:7">
      <c r="G65196"/>
    </row>
    <row r="65197" spans="7:7">
      <c r="G65197"/>
    </row>
    <row r="65198" spans="7:7">
      <c r="G65198"/>
    </row>
    <row r="65199" spans="7:7">
      <c r="G65199"/>
    </row>
    <row r="65200" spans="7:7">
      <c r="G65200"/>
    </row>
    <row r="65201" spans="7:7">
      <c r="G65201"/>
    </row>
    <row r="65202" spans="7:7">
      <c r="G65202"/>
    </row>
    <row r="65203" spans="7:7">
      <c r="G65203"/>
    </row>
    <row r="65204" spans="7:7">
      <c r="G65204"/>
    </row>
    <row r="65205" spans="7:7">
      <c r="G65205"/>
    </row>
    <row r="65206" spans="7:7">
      <c r="G65206"/>
    </row>
    <row r="65207" spans="7:7">
      <c r="G65207"/>
    </row>
    <row r="65208" spans="7:7">
      <c r="G65208"/>
    </row>
    <row r="65209" spans="7:7">
      <c r="G65209"/>
    </row>
    <row r="65210" spans="7:7">
      <c r="G65210"/>
    </row>
    <row r="65211" spans="7:7">
      <c r="G65211"/>
    </row>
    <row r="65212" spans="7:7">
      <c r="G65212"/>
    </row>
    <row r="65213" spans="7:7">
      <c r="G65213"/>
    </row>
    <row r="65214" spans="7:7">
      <c r="G65214"/>
    </row>
    <row r="65215" spans="7:7">
      <c r="G65215"/>
    </row>
    <row r="65216" spans="7:7">
      <c r="G65216"/>
    </row>
    <row r="65217" spans="7:7">
      <c r="G65217"/>
    </row>
    <row r="65218" spans="7:7">
      <c r="G65218"/>
    </row>
    <row r="65219" spans="7:7">
      <c r="G65219"/>
    </row>
    <row r="65220" spans="7:7">
      <c r="G65220"/>
    </row>
    <row r="65221" spans="7:7">
      <c r="G65221"/>
    </row>
    <row r="65222" spans="7:7">
      <c r="G65222"/>
    </row>
    <row r="65223" spans="7:7">
      <c r="G65223"/>
    </row>
    <row r="65224" spans="7:7">
      <c r="G65224"/>
    </row>
    <row r="65225" spans="7:7">
      <c r="G65225"/>
    </row>
    <row r="65226" spans="7:7">
      <c r="G65226"/>
    </row>
    <row r="65227" spans="7:7">
      <c r="G65227"/>
    </row>
    <row r="65228" spans="7:7">
      <c r="G65228"/>
    </row>
    <row r="65229" spans="7:7">
      <c r="G65229"/>
    </row>
    <row r="65230" spans="7:7">
      <c r="G65230"/>
    </row>
    <row r="65231" spans="7:7">
      <c r="G65231"/>
    </row>
    <row r="65232" spans="7:7">
      <c r="G65232"/>
    </row>
    <row r="65233" spans="7:7">
      <c r="G65233"/>
    </row>
    <row r="65234" spans="7:7">
      <c r="G65234"/>
    </row>
    <row r="65235" spans="7:7">
      <c r="G65235"/>
    </row>
    <row r="65236" spans="7:7">
      <c r="G65236"/>
    </row>
    <row r="65237" spans="7:7">
      <c r="G65237"/>
    </row>
    <row r="65238" spans="7:7">
      <c r="G65238"/>
    </row>
    <row r="65239" spans="7:7">
      <c r="G65239"/>
    </row>
    <row r="65240" spans="7:7">
      <c r="G65240"/>
    </row>
    <row r="65241" spans="7:7">
      <c r="G65241"/>
    </row>
    <row r="65242" spans="7:7">
      <c r="G65242"/>
    </row>
    <row r="65243" spans="7:7">
      <c r="G65243"/>
    </row>
    <row r="65244" spans="7:7">
      <c r="G65244"/>
    </row>
    <row r="65245" spans="7:7">
      <c r="G65245"/>
    </row>
    <row r="65246" spans="7:7">
      <c r="G65246"/>
    </row>
    <row r="65247" spans="7:7">
      <c r="G65247"/>
    </row>
    <row r="65248" spans="7:7">
      <c r="G65248"/>
    </row>
    <row r="65249" spans="7:7">
      <c r="G65249"/>
    </row>
    <row r="65250" spans="7:7">
      <c r="G65250"/>
    </row>
    <row r="65251" spans="7:7">
      <c r="G65251"/>
    </row>
    <row r="65252" spans="7:7">
      <c r="G65252"/>
    </row>
    <row r="65253" spans="7:7">
      <c r="G65253"/>
    </row>
    <row r="65254" spans="7:7">
      <c r="G65254"/>
    </row>
    <row r="65255" spans="7:7">
      <c r="G65255"/>
    </row>
    <row r="65256" spans="7:7">
      <c r="G65256"/>
    </row>
    <row r="65257" spans="7:7">
      <c r="G65257"/>
    </row>
    <row r="65258" spans="7:7">
      <c r="G65258"/>
    </row>
    <row r="65259" spans="7:7">
      <c r="G65259"/>
    </row>
    <row r="65260" spans="7:7">
      <c r="G65260"/>
    </row>
    <row r="65261" spans="7:7">
      <c r="G65261"/>
    </row>
    <row r="65262" spans="7:7">
      <c r="G65262"/>
    </row>
    <row r="65263" spans="7:7">
      <c r="G65263"/>
    </row>
    <row r="65264" spans="7:7">
      <c r="G65264"/>
    </row>
    <row r="65265" spans="7:7">
      <c r="G65265"/>
    </row>
    <row r="65266" spans="7:7">
      <c r="G65266"/>
    </row>
    <row r="65267" spans="7:7">
      <c r="G65267"/>
    </row>
    <row r="65268" spans="7:7">
      <c r="G65268"/>
    </row>
    <row r="65269" spans="7:7">
      <c r="G65269"/>
    </row>
    <row r="65270" spans="7:7">
      <c r="G65270"/>
    </row>
    <row r="65271" spans="7:7">
      <c r="G65271"/>
    </row>
    <row r="65272" spans="7:7">
      <c r="G65272"/>
    </row>
    <row r="65273" spans="7:7">
      <c r="G65273"/>
    </row>
    <row r="65274" spans="7:7">
      <c r="G65274"/>
    </row>
    <row r="65275" spans="7:7">
      <c r="G65275"/>
    </row>
    <row r="65276" spans="7:7">
      <c r="G65276"/>
    </row>
    <row r="65277" spans="7:7">
      <c r="G65277"/>
    </row>
    <row r="65278" spans="7:7">
      <c r="G65278"/>
    </row>
    <row r="65279" spans="7:7">
      <c r="G65279"/>
    </row>
    <row r="65280" spans="7:7">
      <c r="G65280"/>
    </row>
    <row r="65281" spans="7:7">
      <c r="G65281"/>
    </row>
    <row r="65282" spans="7:7">
      <c r="G65282"/>
    </row>
    <row r="65283" spans="7:7">
      <c r="G65283"/>
    </row>
    <row r="65284" spans="7:7">
      <c r="G65284"/>
    </row>
    <row r="65285" spans="7:7">
      <c r="G65285"/>
    </row>
    <row r="65286" spans="7:7">
      <c r="G65286"/>
    </row>
    <row r="65287" spans="7:7">
      <c r="G65287"/>
    </row>
    <row r="65288" spans="7:7">
      <c r="G65288"/>
    </row>
    <row r="65289" spans="7:7">
      <c r="G65289"/>
    </row>
    <row r="65290" spans="7:7">
      <c r="G65290"/>
    </row>
    <row r="65291" spans="7:7">
      <c r="G65291"/>
    </row>
    <row r="65292" spans="7:7">
      <c r="G65292"/>
    </row>
    <row r="65293" spans="7:7">
      <c r="G65293"/>
    </row>
    <row r="65294" spans="7:7">
      <c r="G65294"/>
    </row>
    <row r="65295" spans="7:7">
      <c r="G65295"/>
    </row>
    <row r="65296" spans="7:7">
      <c r="G65296"/>
    </row>
    <row r="65297" spans="7:7">
      <c r="G65297"/>
    </row>
    <row r="65298" spans="7:7">
      <c r="G65298"/>
    </row>
    <row r="65299" spans="7:7">
      <c r="G65299"/>
    </row>
    <row r="65300" spans="7:7">
      <c r="G65300"/>
    </row>
    <row r="65301" spans="7:7">
      <c r="G65301"/>
    </row>
    <row r="65302" spans="7:7">
      <c r="G65302"/>
    </row>
    <row r="65303" spans="7:7">
      <c r="G65303"/>
    </row>
    <row r="65304" spans="7:7">
      <c r="G65304"/>
    </row>
    <row r="65305" spans="7:7">
      <c r="G65305"/>
    </row>
    <row r="65306" spans="7:7">
      <c r="G65306"/>
    </row>
    <row r="65307" spans="7:7">
      <c r="G65307"/>
    </row>
    <row r="65308" spans="7:7">
      <c r="G65308"/>
    </row>
    <row r="65309" spans="7:7">
      <c r="G65309"/>
    </row>
    <row r="65310" spans="7:7">
      <c r="G65310"/>
    </row>
    <row r="65311" spans="7:7">
      <c r="G65311"/>
    </row>
    <row r="65312" spans="7:7">
      <c r="G65312"/>
    </row>
    <row r="65313" spans="7:7">
      <c r="G65313"/>
    </row>
    <row r="65314" spans="7:7">
      <c r="G65314"/>
    </row>
    <row r="65315" spans="7:7">
      <c r="G65315"/>
    </row>
    <row r="65316" spans="7:7">
      <c r="G65316"/>
    </row>
    <row r="65317" spans="7:7">
      <c r="G65317"/>
    </row>
    <row r="65318" spans="7:7">
      <c r="G65318"/>
    </row>
    <row r="65319" spans="7:7">
      <c r="G65319"/>
    </row>
    <row r="65320" spans="7:7">
      <c r="G65320"/>
    </row>
    <row r="65321" spans="7:7">
      <c r="G65321"/>
    </row>
    <row r="65322" spans="7:7">
      <c r="G65322"/>
    </row>
    <row r="65323" spans="7:7">
      <c r="G65323"/>
    </row>
    <row r="65324" spans="7:7">
      <c r="G65324"/>
    </row>
    <row r="65325" spans="7:7">
      <c r="G65325"/>
    </row>
    <row r="65326" spans="7:7">
      <c r="G65326"/>
    </row>
    <row r="65327" spans="7:7">
      <c r="G65327"/>
    </row>
    <row r="65328" spans="7:7">
      <c r="G65328"/>
    </row>
    <row r="65329" spans="7:7">
      <c r="G65329"/>
    </row>
    <row r="65330" spans="7:7">
      <c r="G65330"/>
    </row>
    <row r="65331" spans="7:7">
      <c r="G65331"/>
    </row>
    <row r="65332" spans="7:7">
      <c r="G65332"/>
    </row>
    <row r="65333" spans="7:7">
      <c r="G65333"/>
    </row>
    <row r="65334" spans="7:7">
      <c r="G65334"/>
    </row>
    <row r="65335" spans="7:7">
      <c r="G65335"/>
    </row>
    <row r="65336" spans="7:7">
      <c r="G65336"/>
    </row>
    <row r="65337" spans="7:7">
      <c r="G65337"/>
    </row>
    <row r="65338" spans="7:7">
      <c r="G65338"/>
    </row>
    <row r="65339" spans="7:7">
      <c r="G65339"/>
    </row>
    <row r="65340" spans="7:7">
      <c r="G65340"/>
    </row>
    <row r="65341" spans="7:7">
      <c r="G65341"/>
    </row>
    <row r="65342" spans="7:7">
      <c r="G65342"/>
    </row>
    <row r="65343" spans="7:7">
      <c r="G65343"/>
    </row>
    <row r="65344" spans="7:7">
      <c r="G65344"/>
    </row>
    <row r="65345" spans="7:7">
      <c r="G65345"/>
    </row>
    <row r="65346" spans="7:7">
      <c r="G65346"/>
    </row>
    <row r="65347" spans="7:7">
      <c r="G65347"/>
    </row>
    <row r="65348" spans="7:7">
      <c r="G65348"/>
    </row>
    <row r="65349" spans="7:7">
      <c r="G65349"/>
    </row>
    <row r="65350" spans="7:7">
      <c r="G65350"/>
    </row>
    <row r="65351" spans="7:7">
      <c r="G65351"/>
    </row>
    <row r="65352" spans="7:7">
      <c r="G65352"/>
    </row>
    <row r="65353" spans="7:7">
      <c r="G65353"/>
    </row>
    <row r="65354" spans="7:7">
      <c r="G65354"/>
    </row>
    <row r="65355" spans="7:7">
      <c r="G65355"/>
    </row>
    <row r="65356" spans="7:7">
      <c r="G65356"/>
    </row>
    <row r="65357" spans="7:7">
      <c r="G65357"/>
    </row>
    <row r="65358" spans="7:7">
      <c r="G65358"/>
    </row>
    <row r="65359" spans="7:7">
      <c r="G65359"/>
    </row>
    <row r="65360" spans="7:7">
      <c r="G65360"/>
    </row>
    <row r="65361" spans="7:7">
      <c r="G65361"/>
    </row>
    <row r="65362" spans="7:7">
      <c r="G65362"/>
    </row>
    <row r="65363" spans="7:7">
      <c r="G65363"/>
    </row>
    <row r="65364" spans="7:7">
      <c r="G65364"/>
    </row>
    <row r="65365" spans="7:7">
      <c r="G65365"/>
    </row>
    <row r="65366" spans="7:7">
      <c r="G65366"/>
    </row>
    <row r="65367" spans="7:7">
      <c r="G65367"/>
    </row>
    <row r="65368" spans="7:7">
      <c r="G65368"/>
    </row>
    <row r="65369" spans="7:7">
      <c r="G65369"/>
    </row>
    <row r="65370" spans="7:7">
      <c r="G65370"/>
    </row>
    <row r="65371" spans="7:7">
      <c r="G65371"/>
    </row>
    <row r="65372" spans="7:7">
      <c r="G65372"/>
    </row>
    <row r="65373" spans="7:7">
      <c r="G65373"/>
    </row>
    <row r="65374" spans="7:7">
      <c r="G65374"/>
    </row>
    <row r="65375" spans="7:7">
      <c r="G65375"/>
    </row>
    <row r="65376" spans="7:7">
      <c r="G65376"/>
    </row>
    <row r="65377" spans="7:7">
      <c r="G65377"/>
    </row>
    <row r="65378" spans="7:7">
      <c r="G65378"/>
    </row>
    <row r="65379" spans="7:7">
      <c r="G65379"/>
    </row>
    <row r="65380" spans="7:7">
      <c r="G65380"/>
    </row>
    <row r="65381" spans="7:7">
      <c r="G65381"/>
    </row>
    <row r="65382" spans="7:7">
      <c r="G65382"/>
    </row>
    <row r="65383" spans="7:7">
      <c r="G65383"/>
    </row>
    <row r="65384" spans="7:7">
      <c r="G65384"/>
    </row>
    <row r="65385" spans="7:7">
      <c r="G65385"/>
    </row>
    <row r="65386" spans="7:7">
      <c r="G65386"/>
    </row>
    <row r="65387" spans="7:7">
      <c r="G65387"/>
    </row>
    <row r="65388" spans="7:7">
      <c r="G65388"/>
    </row>
    <row r="65389" spans="7:7">
      <c r="G65389"/>
    </row>
    <row r="65390" spans="7:7">
      <c r="G65390"/>
    </row>
    <row r="65391" spans="7:7">
      <c r="G65391"/>
    </row>
    <row r="65392" spans="7:7">
      <c r="G65392"/>
    </row>
    <row r="65393" spans="7:7">
      <c r="G65393"/>
    </row>
    <row r="65394" spans="7:7">
      <c r="G65394"/>
    </row>
    <row r="65395" spans="7:7">
      <c r="G65395"/>
    </row>
    <row r="65396" spans="7:7">
      <c r="G65396"/>
    </row>
    <row r="65397" spans="7:7">
      <c r="G65397"/>
    </row>
    <row r="65398" spans="7:7">
      <c r="G65398"/>
    </row>
    <row r="65399" spans="7:7">
      <c r="G65399"/>
    </row>
    <row r="65400" spans="7:7">
      <c r="G65400"/>
    </row>
    <row r="65401" spans="7:7">
      <c r="G65401"/>
    </row>
    <row r="65402" spans="7:7">
      <c r="G65402"/>
    </row>
    <row r="65403" spans="7:7">
      <c r="G65403"/>
    </row>
    <row r="65404" spans="7:7">
      <c r="G65404"/>
    </row>
    <row r="65405" spans="7:7">
      <c r="G65405"/>
    </row>
    <row r="65406" spans="7:7">
      <c r="G65406"/>
    </row>
    <row r="65407" spans="7:7">
      <c r="G65407"/>
    </row>
    <row r="65408" spans="7:7">
      <c r="G65408"/>
    </row>
    <row r="65409" spans="7:7">
      <c r="G65409"/>
    </row>
    <row r="65410" spans="7:7">
      <c r="G65410"/>
    </row>
    <row r="65411" spans="7:7">
      <c r="G65411"/>
    </row>
    <row r="65412" spans="7:7">
      <c r="G65412"/>
    </row>
    <row r="65413" spans="7:7">
      <c r="G65413"/>
    </row>
    <row r="65414" spans="7:7">
      <c r="G65414"/>
    </row>
    <row r="65415" spans="7:7">
      <c r="G65415"/>
    </row>
    <row r="65416" spans="7:7">
      <c r="G65416"/>
    </row>
    <row r="65417" spans="7:7">
      <c r="G65417"/>
    </row>
    <row r="65418" spans="7:7">
      <c r="G65418"/>
    </row>
    <row r="65419" spans="7:7">
      <c r="G65419"/>
    </row>
    <row r="65420" spans="7:7">
      <c r="G65420"/>
    </row>
    <row r="65421" spans="7:7">
      <c r="G65421"/>
    </row>
    <row r="65422" spans="7:7">
      <c r="G65422"/>
    </row>
    <row r="65423" spans="7:7">
      <c r="G65423"/>
    </row>
    <row r="65424" spans="7:7">
      <c r="G65424"/>
    </row>
    <row r="65425" spans="7:7">
      <c r="G65425"/>
    </row>
    <row r="65426" spans="7:7">
      <c r="G65426"/>
    </row>
    <row r="65427" spans="7:7">
      <c r="G65427"/>
    </row>
    <row r="65428" spans="7:7">
      <c r="G65428"/>
    </row>
    <row r="65429" spans="7:7">
      <c r="G65429"/>
    </row>
    <row r="65430" spans="7:7">
      <c r="G65430"/>
    </row>
    <row r="65431" spans="7:7">
      <c r="G65431"/>
    </row>
    <row r="65432" spans="7:7">
      <c r="G65432"/>
    </row>
    <row r="65433" spans="7:7">
      <c r="G65433"/>
    </row>
    <row r="65434" spans="7:7">
      <c r="G65434"/>
    </row>
    <row r="65435" spans="7:7">
      <c r="G65435"/>
    </row>
    <row r="65436" spans="7:7">
      <c r="G65436"/>
    </row>
    <row r="65437" spans="7:7">
      <c r="G65437"/>
    </row>
    <row r="65438" spans="7:7">
      <c r="G65438"/>
    </row>
    <row r="65439" spans="7:7">
      <c r="G65439"/>
    </row>
    <row r="65440" spans="7:7">
      <c r="G65440"/>
    </row>
    <row r="65441" spans="7:7">
      <c r="G65441"/>
    </row>
    <row r="65442" spans="7:7">
      <c r="G65442"/>
    </row>
    <row r="65443" spans="7:7">
      <c r="G65443"/>
    </row>
    <row r="65444" spans="7:7">
      <c r="G65444"/>
    </row>
    <row r="65445" spans="7:7">
      <c r="G65445"/>
    </row>
    <row r="65446" spans="7:7">
      <c r="G65446"/>
    </row>
    <row r="65447" spans="7:7">
      <c r="G65447"/>
    </row>
    <row r="65448" spans="7:7">
      <c r="G65448"/>
    </row>
    <row r="65449" spans="7:7">
      <c r="G65449"/>
    </row>
    <row r="65450" spans="7:7">
      <c r="G65450"/>
    </row>
    <row r="65451" spans="7:7">
      <c r="G65451"/>
    </row>
    <row r="65452" spans="7:7">
      <c r="G65452"/>
    </row>
    <row r="65453" spans="7:7">
      <c r="G65453"/>
    </row>
    <row r="65454" spans="7:7">
      <c r="G65454"/>
    </row>
    <row r="65455" spans="7:7">
      <c r="G65455"/>
    </row>
    <row r="65456" spans="7:7">
      <c r="G65456"/>
    </row>
    <row r="65457" spans="7:7">
      <c r="G65457"/>
    </row>
    <row r="65458" spans="7:7">
      <c r="G65458"/>
    </row>
    <row r="65459" spans="7:7">
      <c r="G65459"/>
    </row>
    <row r="65460" spans="7:7">
      <c r="G65460"/>
    </row>
    <row r="65461" spans="7:7">
      <c r="G65461"/>
    </row>
    <row r="65462" spans="7:7">
      <c r="G65462"/>
    </row>
    <row r="65463" spans="7:7">
      <c r="G65463"/>
    </row>
    <row r="65464" spans="7:7">
      <c r="G65464"/>
    </row>
    <row r="65465" spans="7:7">
      <c r="G65465"/>
    </row>
    <row r="65466" spans="7:7">
      <c r="G65466"/>
    </row>
    <row r="65467" spans="7:7">
      <c r="G65467"/>
    </row>
    <row r="65468" spans="7:7">
      <c r="G65468"/>
    </row>
    <row r="65469" spans="7:7">
      <c r="G65469"/>
    </row>
    <row r="65470" spans="7:7">
      <c r="G65470"/>
    </row>
    <row r="65471" spans="7:7">
      <c r="G65471"/>
    </row>
    <row r="65472" spans="7:7">
      <c r="G65472"/>
    </row>
    <row r="65473" spans="7:7">
      <c r="G65473"/>
    </row>
    <row r="65474" spans="7:7">
      <c r="G65474"/>
    </row>
    <row r="65475" spans="7:7">
      <c r="G65475"/>
    </row>
    <row r="65476" spans="7:7">
      <c r="G65476"/>
    </row>
    <row r="65477" spans="7:7">
      <c r="G65477"/>
    </row>
    <row r="65478" spans="7:7">
      <c r="G65478"/>
    </row>
    <row r="65479" spans="7:7">
      <c r="G65479"/>
    </row>
    <row r="65480" spans="7:7">
      <c r="G65480"/>
    </row>
    <row r="65481" spans="7:7">
      <c r="G65481"/>
    </row>
    <row r="65482" spans="7:7">
      <c r="G65482"/>
    </row>
    <row r="65483" spans="7:7">
      <c r="G65483"/>
    </row>
    <row r="65484" spans="7:7">
      <c r="G65484"/>
    </row>
    <row r="65485" spans="7:7">
      <c r="G65485"/>
    </row>
    <row r="65486" spans="7:7">
      <c r="G65486"/>
    </row>
    <row r="65487" spans="7:7">
      <c r="G65487"/>
    </row>
    <row r="65488" spans="7:7">
      <c r="G65488"/>
    </row>
    <row r="65489" spans="7:7">
      <c r="G65489"/>
    </row>
    <row r="65490" spans="7:7">
      <c r="G65490"/>
    </row>
    <row r="65491" spans="7:7">
      <c r="G65491"/>
    </row>
    <row r="65492" spans="7:7">
      <c r="G65492"/>
    </row>
    <row r="65493" spans="7:7">
      <c r="G65493"/>
    </row>
    <row r="65494" spans="7:7">
      <c r="G65494"/>
    </row>
    <row r="65495" spans="7:7">
      <c r="G65495"/>
    </row>
    <row r="65496" spans="7:7">
      <c r="G65496"/>
    </row>
    <row r="65497" spans="7:7">
      <c r="G65497"/>
    </row>
    <row r="65498" spans="7:7">
      <c r="G65498"/>
    </row>
    <row r="65499" spans="7:7">
      <c r="G65499"/>
    </row>
    <row r="65500" spans="7:7">
      <c r="G65500"/>
    </row>
    <row r="65501" spans="7:7">
      <c r="G65501"/>
    </row>
    <row r="65502" spans="7:7">
      <c r="G65502"/>
    </row>
    <row r="65503" spans="7:7">
      <c r="G65503"/>
    </row>
    <row r="65504" spans="7:7">
      <c r="G65504"/>
    </row>
    <row r="65505" spans="7:7">
      <c r="G65505"/>
    </row>
    <row r="65506" spans="7:7">
      <c r="G65506"/>
    </row>
    <row r="65507" spans="7:7">
      <c r="G65507"/>
    </row>
    <row r="65508" spans="7:7">
      <c r="G65508"/>
    </row>
    <row r="65509" spans="7:7">
      <c r="G65509"/>
    </row>
    <row r="65510" spans="7:7">
      <c r="G65510"/>
    </row>
    <row r="65511" spans="7:7">
      <c r="G65511"/>
    </row>
    <row r="65512" spans="7:7">
      <c r="G65512"/>
    </row>
    <row r="65513" spans="7:7">
      <c r="G65513"/>
    </row>
    <row r="65514" spans="7:7">
      <c r="G65514"/>
    </row>
    <row r="65515" spans="7:7">
      <c r="G65515"/>
    </row>
    <row r="65516" spans="7:7">
      <c r="G65516"/>
    </row>
    <row r="65517" spans="7:7">
      <c r="G65517"/>
    </row>
    <row r="65518" spans="7:7">
      <c r="G65518"/>
    </row>
    <row r="65519" spans="7:7">
      <c r="G65519"/>
    </row>
    <row r="65520" spans="7:7">
      <c r="G65520"/>
    </row>
    <row r="65521" spans="7:7">
      <c r="G65521"/>
    </row>
    <row r="65522" spans="7:7">
      <c r="G65522"/>
    </row>
    <row r="65523" spans="7:7">
      <c r="G65523"/>
    </row>
    <row r="65524" spans="7:7">
      <c r="G65524"/>
    </row>
    <row r="65525" spans="7:7">
      <c r="G65525"/>
    </row>
    <row r="65526" spans="7:7">
      <c r="G65526"/>
    </row>
    <row r="65527" spans="7:7">
      <c r="G65527"/>
    </row>
    <row r="65528" spans="7:7">
      <c r="G65528"/>
    </row>
    <row r="65529" spans="7:7">
      <c r="G65529"/>
    </row>
    <row r="65530" spans="7:7">
      <c r="G65530"/>
    </row>
    <row r="65531" spans="7:7">
      <c r="G65531"/>
    </row>
    <row r="65532" spans="7:7">
      <c r="G65532"/>
    </row>
    <row r="65533" spans="7:7">
      <c r="G65533"/>
    </row>
    <row r="65534" spans="7:7">
      <c r="G65534"/>
    </row>
    <row r="65535" spans="7:7">
      <c r="G65535"/>
    </row>
    <row r="65536" spans="7:7">
      <c r="G65536"/>
    </row>
  </sheetData>
  <mergeCells count="45">
    <mergeCell ref="D719:D730"/>
    <mergeCell ref="D607:D618"/>
    <mergeCell ref="D621:D632"/>
    <mergeCell ref="D635:D646"/>
    <mergeCell ref="D649:D660"/>
    <mergeCell ref="D663:D674"/>
    <mergeCell ref="D677:D688"/>
    <mergeCell ref="D551:D562"/>
    <mergeCell ref="D565:D576"/>
    <mergeCell ref="D691:D702"/>
    <mergeCell ref="D705:D716"/>
    <mergeCell ref="D579:D590"/>
    <mergeCell ref="D593:D604"/>
    <mergeCell ref="D523:D534"/>
    <mergeCell ref="D537:D548"/>
    <mergeCell ref="D299:D310"/>
    <mergeCell ref="D313:D324"/>
    <mergeCell ref="D215:D226"/>
    <mergeCell ref="D229:D240"/>
    <mergeCell ref="D243:D254"/>
    <mergeCell ref="D257:D268"/>
    <mergeCell ref="D369:D380"/>
    <mergeCell ref="D327:D338"/>
    <mergeCell ref="D341:D352"/>
    <mergeCell ref="D355:D366"/>
    <mergeCell ref="D509:D520"/>
    <mergeCell ref="D439:D450"/>
    <mergeCell ref="D453:D464"/>
    <mergeCell ref="D467:D478"/>
    <mergeCell ref="D103:D114"/>
    <mergeCell ref="D117:D128"/>
    <mergeCell ref="D131:D142"/>
    <mergeCell ref="D145:D156"/>
    <mergeCell ref="D187:D198"/>
    <mergeCell ref="D201:D212"/>
    <mergeCell ref="D159:D170"/>
    <mergeCell ref="D173:D184"/>
    <mergeCell ref="D271:D282"/>
    <mergeCell ref="D285:D296"/>
    <mergeCell ref="D495:D506"/>
    <mergeCell ref="D481:D492"/>
    <mergeCell ref="D383:D394"/>
    <mergeCell ref="D397:D408"/>
    <mergeCell ref="D411:D422"/>
    <mergeCell ref="D425:D436"/>
  </mergeCells>
  <phoneticPr fontId="0" type="noConversion"/>
  <printOptions headings="1"/>
  <pageMargins left="0.15748031496062992" right="0.11811023622047245" top="0.98425196850393704" bottom="0.98425196850393704" header="0.51181102362204722" footer="0.51181102362204722"/>
  <pageSetup paperSize="8" scale="6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7AC795A47C6349B5032D5D43EA6D42" ma:contentTypeVersion="17" ma:contentTypeDescription="Create a new document." ma:contentTypeScope="" ma:versionID="dd1395085e67237d7e93f26c5d5e9308">
  <xsd:schema xmlns:xsd="http://www.w3.org/2001/XMLSchema" xmlns:xs="http://www.w3.org/2001/XMLSchema" xmlns:p="http://schemas.microsoft.com/office/2006/metadata/properties" xmlns:ns2="4d0431e8-3aad-4d02-84b7-fecd7c8a0e22" targetNamespace="http://schemas.microsoft.com/office/2006/metadata/properties" ma:root="true" ma:fieldsID="63f7f3a52da002ec58d95848bddab606" ns2:_="">
    <xsd:import namespace="4d0431e8-3aad-4d02-84b7-fecd7c8a0e22"/>
    <xsd:element name="properties">
      <xsd:complexType>
        <xsd:sequence>
          <xsd:element name="documentManagement">
            <xsd:complexType>
              <xsd:all>
                <xsd:element ref="ns2:Main_x0020_Category" minOccurs="0"/>
                <xsd:element ref="ns2:Sub_x0020_Category" minOccurs="0"/>
                <xsd:element ref="ns2:Sub_x0020_Sub_x0020_Category" minOccurs="0"/>
                <xsd:element ref="ns2:Date_x0020_Approved" minOccurs="0"/>
                <xsd:element ref="ns2:Notify_x0020_On_x0020_Check_x0020_In" minOccurs="0"/>
                <xsd:element ref="ns2: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431e8-3aad-4d02-84b7-fecd7c8a0e22" elementFormDefault="qualified">
    <xsd:import namespace="http://schemas.microsoft.com/office/2006/documentManagement/types"/>
    <xsd:import namespace="http://schemas.microsoft.com/office/infopath/2007/PartnerControls"/>
    <xsd:element name="Main_x0020_Category" ma:index="2" nillable="true" ma:displayName="Main Category" ma:list="{4d574b80-04c5-491a-9072-56487fc2c14b}" ma:internalName="Main_x0020_Category" ma:readOnly="false" ma:showField="Title">
      <xsd:simpleType>
        <xsd:restriction base="dms:Lookup"/>
      </xsd:simpleType>
    </xsd:element>
    <xsd:element name="Sub_x0020_Category" ma:index="3" nillable="true" ma:displayName="Sub Category" ma:list="{704266a8-2171-445e-a959-fc9ea1634387}" ma:internalName="Sub_x0020_Category" ma:readOnly="false" ma:showField="Title">
      <xsd:simpleType>
        <xsd:restriction base="dms:Lookup"/>
      </xsd:simpleType>
    </xsd:element>
    <xsd:element name="Sub_x0020_Sub_x0020_Category" ma:index="4" nillable="true" ma:displayName="Sub Sub Category" ma:list="{f2146ac0-839b-4e17-bf7a-eb32973bbf08}" ma:internalName="Sub_x0020_Sub_x0020_Category" ma:showField="Title">
      <xsd:simpleType>
        <xsd:restriction base="dms:Lookup"/>
      </xsd:simpleType>
    </xsd:element>
    <xsd:element name="Date_x0020_Approved" ma:index="5" nillable="true" ma:displayName="Date of Publication" ma:default="[today]" ma:format="DateOnly" ma:internalName="Date_x0020_Approved">
      <xsd:simpleType>
        <xsd:restriction base="dms:DateTime"/>
      </xsd:simpleType>
    </xsd:element>
    <xsd:element name="Notify_x0020_On_x0020_Check_x0020_In" ma:index="6" nillable="true" ma:displayName="Notify On Check In" ma:default="1" ma:internalName="Notify_x0020_On_x0020_Check_x0020_In">
      <xsd:simpleType>
        <xsd:restriction base="dms:Boolean"/>
      </xsd:simpleType>
    </xsd:element>
    <xsd:element name="Details" ma:index="7" nillable="true" ma:displayName="Details" ma:internalName="Detail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tails xmlns="4d0431e8-3aad-4d02-84b7-fecd7c8a0e22" xsi:nil="true"/>
    <Main_x0020_Category xmlns="4d0431e8-3aad-4d02-84b7-fecd7c8a0e22">2</Main_x0020_Category>
    <Sub_x0020_Sub_x0020_Category xmlns="4d0431e8-3aad-4d02-84b7-fecd7c8a0e22" xsi:nil="true"/>
    <Date_x0020_Approved xmlns="4d0431e8-3aad-4d02-84b7-fecd7c8a0e22">2014-04-23T14:30:00+00:00</Date_x0020_Approved>
    <Notify_x0020_On_x0020_Check_x0020_In xmlns="4d0431e8-3aad-4d02-84b7-fecd7c8a0e22">true</Notify_x0020_On_x0020_Check_x0020_In>
    <Sub_x0020_Category xmlns="4d0431e8-3aad-4d02-84b7-fecd7c8a0e22" xsi:nil="true"/>
  </documentManagement>
</p:properties>
</file>

<file path=customXml/itemProps1.xml><?xml version="1.0" encoding="utf-8"?>
<ds:datastoreItem xmlns:ds="http://schemas.openxmlformats.org/officeDocument/2006/customXml" ds:itemID="{DB95FA84-D257-4158-822C-7ECD206A7CCD}"/>
</file>

<file path=customXml/itemProps2.xml><?xml version="1.0" encoding="utf-8"?>
<ds:datastoreItem xmlns:ds="http://schemas.openxmlformats.org/officeDocument/2006/customXml" ds:itemID="{05A00091-E81E-46B0-ACD5-46536B85969E}"/>
</file>

<file path=customXml/itemProps3.xml><?xml version="1.0" encoding="utf-8"?>
<ds:datastoreItem xmlns:ds="http://schemas.openxmlformats.org/officeDocument/2006/customXml" ds:itemID="{09C856EF-EB37-409D-8B28-D6E9F24F27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329</vt:i4>
      </vt:variant>
    </vt:vector>
  </HeadingPairs>
  <TitlesOfParts>
    <vt:vector size="335"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Asset5</vt:lpstr>
      <vt:lpstr>Asset6</vt:lpstr>
      <vt:lpstr>Asset7</vt:lpstr>
      <vt:lpstr>Asset8</vt:lpstr>
      <vt:lpstr>Asset9</vt:lpstr>
      <vt:lpstr>previous_vanilla</vt:lpstr>
      <vt:lpstr>Intro!Print_Area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2014 Network Price Determination – PWC Networks RFM – Final decision </dc:title>
  <dc:creator>kyap</dc:creator>
  <cp:lastModifiedBy>h4a</cp:lastModifiedBy>
  <cp:lastPrinted>2013-09-06T06:36:53Z</cp:lastPrinted>
  <dcterms:created xsi:type="dcterms:W3CDTF">2000-02-13T23:07:37Z</dcterms:created>
  <dcterms:modified xsi:type="dcterms:W3CDTF">2014-04-01T04:09:16Z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0x0101002A7AC795A47C6349B5032D5D43EA6D42</vt:lpwstr>
  </property>
</Properties>
</file>